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jfernandez\Documents\EPE\Python-sap\"/>
    </mc:Choice>
  </mc:AlternateContent>
  <xr:revisionPtr revIDLastSave="0" documentId="13_ncr:1_{3BF1E97B-F185-46B7-973D-3A7518B64055}" xr6:coauthVersionLast="47" xr6:coauthVersionMax="47" xr10:uidLastSave="{00000000-0000-0000-0000-000000000000}"/>
  <bookViews>
    <workbookView xWindow="20370" yWindow="-120" windowWidth="20730" windowHeight="11310" tabRatio="761" activeTab="1" xr2:uid="{00000000-000D-0000-FFFF-FFFF00000000}"/>
  </bookViews>
  <sheets>
    <sheet name="INICIO" sheetId="21" r:id="rId1"/>
    <sheet name="CARGA DE DATOS" sheetId="5" r:id="rId2"/>
    <sheet name="FACTURADOR" sheetId="23" r:id="rId3"/>
    <sheet name="Datos IC y OC" sheetId="28" r:id="rId4"/>
    <sheet name="RESULTADOS" sheetId="20" r:id="rId5"/>
    <sheet name="RESULTADOS Fact" sheetId="26" r:id="rId6"/>
    <sheet name="Lecturas" sheetId="27" r:id="rId7"/>
    <sheet name="Salida" sheetId="14" r:id="rId8"/>
    <sheet name="Matriz Fact" sheetId="25" r:id="rId9"/>
    <sheet name="Matriz" sheetId="19" r:id="rId10"/>
    <sheet name="Determinación de Impuestos" sheetId="11" state="hidden" r:id="rId11"/>
    <sheet name="Resume Determinación de Tarifas" sheetId="2" state="hidden" r:id="rId12"/>
    <sheet name="ZTDM_ARBOL_DES_D" sheetId="4" r:id="rId13"/>
    <sheet name="Datos" sheetId="3" r:id="rId14"/>
    <sheet name="Validaciones" sheetId="15" r:id="rId15"/>
    <sheet name="Gr.Estr.Reg." sheetId="17" r:id="rId16"/>
    <sheet name="Unidades de Lectura" sheetId="18" r:id="rId17"/>
    <sheet name="Hoja1" sheetId="22" state="hidden" r:id="rId18"/>
  </sheets>
  <functionGroups builtInGroupCount="19"/>
  <definedNames>
    <definedName name="_xlnm._FilterDatabase" localSheetId="1" hidden="1">'CARGA DE DATOS'!$A$2:$CL$168</definedName>
    <definedName name="_xlnm._FilterDatabase" localSheetId="2" hidden="1">FACTURADOR!$A$1:$AC$167</definedName>
    <definedName name="_xlnm._FilterDatabase" localSheetId="17" hidden="1">Hoja1!$A$1:$L$6037</definedName>
    <definedName name="_xlnm._FilterDatabase" localSheetId="4" hidden="1">RESULTADOS!$A$1:$O$167</definedName>
    <definedName name="_xlnm._FilterDatabase" localSheetId="16" hidden="1">'Unidades de Lectura'!$L$1:$M$53</definedName>
    <definedName name="CG.Contratos">Validaciones!$A$61:$A$64</definedName>
    <definedName name="CIIU">Datos!$D$447:$D$1404</definedName>
    <definedName name="Completo">'Unidades de Lectura'!$F$2</definedName>
    <definedName name="CONDADOS">Datos!$D$81:$D$443</definedName>
    <definedName name="Contratos">Validaciones!$B$61:$B$64</definedName>
    <definedName name="Cooperativa">'Unidades de Lectura'!$F$5</definedName>
    <definedName name="DP.BENEFICIOS">Validaciones!$A$53:$A$56</definedName>
    <definedName name="DP.CATCTA">Validaciones!$A$16</definedName>
    <definedName name="DP.CDC">Validaciones!$A$3</definedName>
    <definedName name="DP.IMP">Validaciones!$A$25:$A$28</definedName>
    <definedName name="DP.NTENSION">Validaciones!$A$37:$A$42</definedName>
    <definedName name="DP.TIPOTAR">Validaciones!$A$48</definedName>
    <definedName name="GD.1.CATCTA">Validaciones!$B$16:$B$19</definedName>
    <definedName name="GD.1.IMP">Validaciones!$B$25:$B$31</definedName>
    <definedName name="GD.2.CATCTA">Validaciones!$C$16:$C$17</definedName>
    <definedName name="GD.2.IMP">Validaciones!$C$25:$C$28</definedName>
    <definedName name="GD.3.CATCTA">Validaciones!$D$16:$D$18</definedName>
    <definedName name="GD.3.IMP">Validaciones!$D$25:$D$31</definedName>
    <definedName name="GD.CDC">Validaciones!$B$3:$B$10</definedName>
    <definedName name="GD.G002.BENEFICIOS">Validaciones!$B$53:$B$56</definedName>
    <definedName name="GD.G003.BENEFICIOS">Validaciones!$C$53:$C$56</definedName>
    <definedName name="GD.G004.BENEFICIOS">Validaciones!$D$53:$D$56</definedName>
    <definedName name="GD.G004.NTENSION">Validaciones!$D$37:$D$39</definedName>
    <definedName name="GD.G005.BENEFICIOS">Validaciones!$E$53:$E$56</definedName>
    <definedName name="GD.G006.BENEFICIOS">Validaciones!$F$53:$F$56</definedName>
    <definedName name="GD.G006.NTENSION">Validaciones!$E$37:$E$38</definedName>
    <definedName name="GD.NTENSION">Validaciones!$B$37:$B$41</definedName>
    <definedName name="GD.PROSU">Datos!$G$71:$G$75</definedName>
    <definedName name="GD.TIPOTAR">Validaciones!$B$48</definedName>
    <definedName name="GUMEoA">'Unidades de Lectura'!$F$3:$F$4</definedName>
    <definedName name="PJ.1.CATCTA">Validaciones!$E$16:$E$17</definedName>
    <definedName name="PJ.2.CATCTA">Validaciones!$F$16</definedName>
    <definedName name="PJ.CDC">Validaciones!$C$3:$C$4</definedName>
    <definedName name="PJ.G002.BENEFICIOS">Validaciones!$G$53:$G$56</definedName>
    <definedName name="PJ.G003.BENEFICIOS">Validaciones!$H$53:$H$56</definedName>
    <definedName name="PJ.IMP">Validaciones!$E$25:$E$29</definedName>
    <definedName name="PJ.NTENSION">Validaciones!$C$37:$C$41</definedName>
    <definedName name="PJ.PROSU">Datos!$G$71:$G$72</definedName>
    <definedName name="PJ.TIPOTAR">Validaciones!$C$48</definedName>
    <definedName name="T.Cta.Cto">Datos!$D$3:$D$6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67" i="23" l="1"/>
  <c r="Z167" i="23"/>
  <c r="AA166" i="23"/>
  <c r="Z166" i="23"/>
  <c r="AA165" i="23"/>
  <c r="Z165" i="23"/>
  <c r="AA164" i="23"/>
  <c r="Z164" i="23"/>
  <c r="AA163" i="23"/>
  <c r="Z163" i="23"/>
  <c r="AA162" i="23"/>
  <c r="Z162" i="23"/>
  <c r="AA161" i="23"/>
  <c r="Z161" i="23"/>
  <c r="AA160" i="23"/>
  <c r="Z160" i="23"/>
  <c r="AA159" i="23"/>
  <c r="Z159" i="23"/>
  <c r="AA158" i="23"/>
  <c r="Z158" i="23"/>
  <c r="AA157" i="23"/>
  <c r="Z157" i="23"/>
  <c r="AA156" i="23"/>
  <c r="Z156" i="23"/>
  <c r="AA155" i="23"/>
  <c r="Z155" i="23"/>
  <c r="AA154" i="23"/>
  <c r="Z154" i="23"/>
  <c r="AA153" i="23"/>
  <c r="Z153" i="23"/>
  <c r="AA152" i="23"/>
  <c r="Z152" i="23"/>
  <c r="AA151" i="23"/>
  <c r="Z151" i="23"/>
  <c r="AA150" i="23"/>
  <c r="Z150" i="23"/>
  <c r="AA149" i="23"/>
  <c r="Z149" i="23"/>
  <c r="AA148" i="23"/>
  <c r="Z148" i="23"/>
  <c r="AA147" i="23"/>
  <c r="Z147" i="23"/>
  <c r="AA146" i="23"/>
  <c r="Z146" i="23"/>
  <c r="AA145" i="23"/>
  <c r="Z145" i="23"/>
  <c r="AA144" i="23"/>
  <c r="Z144" i="23"/>
  <c r="AA143" i="23"/>
  <c r="Z143" i="23"/>
  <c r="AA142" i="23"/>
  <c r="Z142" i="23"/>
  <c r="AA141" i="23"/>
  <c r="Z141" i="23"/>
  <c r="AA140" i="23"/>
  <c r="Z140" i="23"/>
  <c r="AA139" i="23"/>
  <c r="Z139" i="23"/>
  <c r="AA138" i="23"/>
  <c r="Z138" i="23"/>
  <c r="AA137" i="23"/>
  <c r="Z137" i="23"/>
  <c r="AA136" i="23"/>
  <c r="Z136" i="23"/>
  <c r="AA135" i="23"/>
  <c r="Z135" i="23"/>
  <c r="AA134" i="23"/>
  <c r="Z134" i="23"/>
  <c r="AA133" i="23"/>
  <c r="Z133" i="23"/>
  <c r="AA132" i="23"/>
  <c r="Z132" i="23"/>
  <c r="AA131" i="23"/>
  <c r="Z131" i="23"/>
  <c r="AA130" i="23"/>
  <c r="Z130" i="23"/>
  <c r="AA129" i="23"/>
  <c r="Z129" i="23"/>
  <c r="AA128" i="23"/>
  <c r="Z128" i="23"/>
  <c r="AA127" i="23"/>
  <c r="Z127" i="23"/>
  <c r="AA126" i="23"/>
  <c r="Z126" i="23"/>
  <c r="AA125" i="23"/>
  <c r="Z125" i="23"/>
  <c r="AA124" i="23"/>
  <c r="Z124" i="23"/>
  <c r="AA123" i="23"/>
  <c r="Z123" i="23"/>
  <c r="AA122" i="23"/>
  <c r="Z122" i="23"/>
  <c r="AA121" i="23"/>
  <c r="Z121" i="23"/>
  <c r="AA120" i="23"/>
  <c r="Z120" i="23"/>
  <c r="AA119" i="23"/>
  <c r="Z119" i="23"/>
  <c r="AA118" i="23"/>
  <c r="Z118" i="23"/>
  <c r="AA117" i="23"/>
  <c r="Z117" i="23"/>
  <c r="AA116" i="23"/>
  <c r="Z116" i="23"/>
  <c r="AA115" i="23"/>
  <c r="Z115" i="23"/>
  <c r="AA114" i="23"/>
  <c r="Z114" i="23"/>
  <c r="AA113" i="23"/>
  <c r="Z113" i="23"/>
  <c r="AA112" i="23"/>
  <c r="Z112" i="23"/>
  <c r="AA111" i="23"/>
  <c r="Z111" i="23"/>
  <c r="AA110" i="23"/>
  <c r="Z110" i="23"/>
  <c r="AA109" i="23"/>
  <c r="Z109" i="23"/>
  <c r="AA108" i="23"/>
  <c r="Z108" i="23"/>
  <c r="AA107" i="23"/>
  <c r="Z107" i="23"/>
  <c r="AA106" i="23"/>
  <c r="Z106" i="23"/>
  <c r="AA105" i="23"/>
  <c r="Z105" i="23"/>
  <c r="AA104" i="23"/>
  <c r="Z104" i="23"/>
  <c r="AA103" i="23"/>
  <c r="Z103" i="23"/>
  <c r="AA102" i="23"/>
  <c r="Z102" i="23"/>
  <c r="AA101" i="23"/>
  <c r="Z101" i="23"/>
  <c r="AA100" i="23"/>
  <c r="Z100" i="23"/>
  <c r="AA99" i="23"/>
  <c r="Z99" i="23"/>
  <c r="AA98" i="23"/>
  <c r="Z98" i="23"/>
  <c r="AA97" i="23"/>
  <c r="Z97" i="23"/>
  <c r="AA96" i="23"/>
  <c r="Z96" i="23"/>
  <c r="AA95" i="23"/>
  <c r="Z95" i="23"/>
  <c r="AA94" i="23"/>
  <c r="Z94" i="23"/>
  <c r="AA93" i="23"/>
  <c r="Z93" i="23"/>
  <c r="AA92" i="23"/>
  <c r="Z92" i="23"/>
  <c r="AA91" i="23"/>
  <c r="Z91" i="23"/>
  <c r="AA90" i="23"/>
  <c r="Z90" i="23"/>
  <c r="AA89" i="23"/>
  <c r="Z89" i="23"/>
  <c r="AA88" i="23"/>
  <c r="Z88" i="23"/>
  <c r="AA87" i="23"/>
  <c r="Z87" i="23"/>
  <c r="AA86" i="23"/>
  <c r="Z86" i="23"/>
  <c r="AA85" i="23"/>
  <c r="Z85" i="23"/>
  <c r="AA84" i="23"/>
  <c r="Z84" i="23"/>
  <c r="AA83" i="23"/>
  <c r="Z83" i="23"/>
  <c r="AA82" i="23"/>
  <c r="Z82" i="23"/>
  <c r="AA81" i="23"/>
  <c r="Z81" i="23"/>
  <c r="AA80" i="23"/>
  <c r="Z80" i="23"/>
  <c r="AA79" i="23"/>
  <c r="Z79" i="23"/>
  <c r="AA78" i="23"/>
  <c r="Z78" i="23"/>
  <c r="AA77" i="23"/>
  <c r="Z77" i="23"/>
  <c r="AA76" i="23"/>
  <c r="Z76" i="23"/>
  <c r="AA75" i="23"/>
  <c r="Z75" i="23"/>
  <c r="AA74" i="23"/>
  <c r="Z74" i="23"/>
  <c r="AA73" i="23"/>
  <c r="Z73" i="23"/>
  <c r="AA72" i="23"/>
  <c r="Z72" i="23"/>
  <c r="AA71" i="23"/>
  <c r="Z71" i="23"/>
  <c r="AA70" i="23"/>
  <c r="Z70" i="23"/>
  <c r="AA69" i="23"/>
  <c r="Z69" i="23"/>
  <c r="AA68" i="23"/>
  <c r="Z68" i="23"/>
  <c r="AA67" i="23"/>
  <c r="Z67" i="23"/>
  <c r="AA66" i="23"/>
  <c r="Z66" i="23"/>
  <c r="AA65" i="23"/>
  <c r="Z65" i="23"/>
  <c r="AA64" i="23"/>
  <c r="Z64" i="23"/>
  <c r="AA63" i="23"/>
  <c r="Z63" i="23"/>
  <c r="AA62" i="23"/>
  <c r="Z62" i="23"/>
  <c r="AA61" i="23"/>
  <c r="Z61" i="23"/>
  <c r="AA60" i="23"/>
  <c r="Z60" i="23"/>
  <c r="AA59" i="23"/>
  <c r="Z59" i="23"/>
  <c r="AA58" i="23"/>
  <c r="Z58" i="23"/>
  <c r="AA57" i="23"/>
  <c r="Z57" i="23"/>
  <c r="AA56" i="23"/>
  <c r="Z56" i="23"/>
  <c r="AA55" i="23"/>
  <c r="Z55" i="23"/>
  <c r="AA54" i="23"/>
  <c r="Z54" i="23"/>
  <c r="AA53" i="23"/>
  <c r="Z53" i="23"/>
  <c r="AA52" i="23"/>
  <c r="Z52" i="23"/>
  <c r="AA51" i="23"/>
  <c r="Z51" i="23"/>
  <c r="AA50" i="23"/>
  <c r="Z50" i="23"/>
  <c r="AA49" i="23"/>
  <c r="Z49" i="23"/>
  <c r="AA48" i="23"/>
  <c r="Z48" i="23"/>
  <c r="AA47" i="23"/>
  <c r="Z47" i="23"/>
  <c r="AA46" i="23"/>
  <c r="Z46" i="23"/>
  <c r="AA45" i="23"/>
  <c r="Z45" i="23"/>
  <c r="AA44" i="23"/>
  <c r="Z44" i="23"/>
  <c r="AA43" i="23"/>
  <c r="Z43" i="23"/>
  <c r="AA42" i="23"/>
  <c r="Z42" i="23"/>
  <c r="AA41" i="23"/>
  <c r="Z41" i="23"/>
  <c r="AA40" i="23"/>
  <c r="Z40" i="23"/>
  <c r="AA39" i="23"/>
  <c r="Z39" i="23"/>
  <c r="AA38" i="23"/>
  <c r="Z38" i="23"/>
  <c r="AA37" i="23"/>
  <c r="Z37" i="23"/>
  <c r="AA36" i="23"/>
  <c r="Z36" i="23"/>
  <c r="AA35" i="23"/>
  <c r="Z35" i="23"/>
  <c r="AA34" i="23"/>
  <c r="Z34" i="23"/>
  <c r="AA33" i="23"/>
  <c r="Z33" i="23"/>
  <c r="AA32" i="23"/>
  <c r="Z32" i="23"/>
  <c r="AA31" i="23"/>
  <c r="Z31" i="23"/>
  <c r="AA30" i="23"/>
  <c r="Z30" i="23"/>
  <c r="AA29" i="23"/>
  <c r="Z29" i="23"/>
  <c r="AA28" i="23"/>
  <c r="Z28" i="23"/>
  <c r="AA27" i="23"/>
  <c r="Z27" i="23"/>
  <c r="AA26" i="23"/>
  <c r="Z26" i="23"/>
  <c r="AA25" i="23"/>
  <c r="Z25" i="23"/>
  <c r="AA24" i="23"/>
  <c r="Z24" i="23"/>
  <c r="AA23" i="23"/>
  <c r="Z23" i="23"/>
  <c r="AA22" i="23"/>
  <c r="Z22" i="23"/>
  <c r="AA21" i="23"/>
  <c r="Z21" i="23"/>
  <c r="AA20" i="23"/>
  <c r="Z20" i="23"/>
  <c r="AA19" i="23"/>
  <c r="Z19" i="23"/>
  <c r="AA18" i="23"/>
  <c r="Z18" i="23"/>
  <c r="AA17" i="23"/>
  <c r="Z17" i="23"/>
  <c r="AA16" i="23"/>
  <c r="Z16" i="23"/>
  <c r="AA15" i="23"/>
  <c r="Z15" i="23"/>
  <c r="AA14" i="23"/>
  <c r="Z14" i="23"/>
  <c r="AA13" i="23"/>
  <c r="Z13" i="23"/>
  <c r="AA12" i="23"/>
  <c r="Z12" i="23"/>
  <c r="AA11" i="23"/>
  <c r="Z11" i="23"/>
  <c r="AA10" i="23"/>
  <c r="Z10" i="23"/>
  <c r="AA9" i="23"/>
  <c r="Z9" i="23"/>
  <c r="AA8" i="23"/>
  <c r="Z8" i="23"/>
  <c r="AA7" i="23"/>
  <c r="Z7" i="23"/>
  <c r="AA6" i="23"/>
  <c r="Z6" i="23"/>
  <c r="AA5" i="23"/>
  <c r="Z5" i="23"/>
  <c r="AA4" i="23"/>
  <c r="Z4" i="23"/>
  <c r="AA3" i="23"/>
  <c r="Z3" i="23"/>
  <c r="AA2" i="23"/>
  <c r="Z2" i="23"/>
  <c r="CL168" i="5"/>
  <c r="CK168" i="5"/>
  <c r="CL167" i="5"/>
  <c r="CK167" i="5"/>
  <c r="CL166" i="5"/>
  <c r="CK166" i="5"/>
  <c r="CL165" i="5"/>
  <c r="CK165" i="5"/>
  <c r="CL164" i="5"/>
  <c r="CK164" i="5"/>
  <c r="CL163" i="5"/>
  <c r="CK163" i="5"/>
  <c r="CL162" i="5"/>
  <c r="CK162" i="5"/>
  <c r="CL161" i="5"/>
  <c r="CK161" i="5"/>
  <c r="CL160" i="5"/>
  <c r="CK160" i="5"/>
  <c r="CL159" i="5"/>
  <c r="CK159" i="5"/>
  <c r="CL158" i="5"/>
  <c r="CK158" i="5"/>
  <c r="CL157" i="5"/>
  <c r="CK157" i="5"/>
  <c r="CL156" i="5"/>
  <c r="CK156" i="5"/>
  <c r="CL155" i="5"/>
  <c r="CK155" i="5"/>
  <c r="CL154" i="5"/>
  <c r="CK154" i="5"/>
  <c r="CL153" i="5"/>
  <c r="CK153" i="5"/>
  <c r="CL152" i="5"/>
  <c r="CK152" i="5"/>
  <c r="CL151" i="5"/>
  <c r="CK151" i="5"/>
  <c r="CL150" i="5"/>
  <c r="CK150" i="5"/>
  <c r="CL149" i="5"/>
  <c r="CK149" i="5"/>
  <c r="CL148" i="5"/>
  <c r="CK148" i="5"/>
  <c r="CL147" i="5"/>
  <c r="CK147" i="5"/>
  <c r="CL146" i="5"/>
  <c r="CK146" i="5"/>
  <c r="CL145" i="5"/>
  <c r="CK145" i="5"/>
  <c r="CL144" i="5"/>
  <c r="CK144" i="5"/>
  <c r="CL143" i="5"/>
  <c r="CK143" i="5"/>
  <c r="CL142" i="5"/>
  <c r="CK142" i="5"/>
  <c r="CL141" i="5"/>
  <c r="CK141" i="5"/>
  <c r="CL140" i="5"/>
  <c r="CK140" i="5"/>
  <c r="CL139" i="5"/>
  <c r="CK139" i="5"/>
  <c r="CL138" i="5"/>
  <c r="CK138" i="5"/>
  <c r="CL137" i="5"/>
  <c r="CK137" i="5"/>
  <c r="CL136" i="5"/>
  <c r="CK136" i="5"/>
  <c r="CL135" i="5"/>
  <c r="CK135" i="5"/>
  <c r="CL134" i="5"/>
  <c r="CK134" i="5"/>
  <c r="CL133" i="5"/>
  <c r="CK133" i="5"/>
  <c r="CL132" i="5"/>
  <c r="CK132" i="5"/>
  <c r="CL131" i="5"/>
  <c r="CK131" i="5"/>
  <c r="CL130" i="5"/>
  <c r="CK130" i="5"/>
  <c r="CL129" i="5"/>
  <c r="CK129" i="5"/>
  <c r="CL128" i="5"/>
  <c r="CK128" i="5"/>
  <c r="CL127" i="5"/>
  <c r="CK127" i="5"/>
  <c r="CL126" i="5"/>
  <c r="CK126" i="5"/>
  <c r="CL125" i="5"/>
  <c r="CK125" i="5"/>
  <c r="CL124" i="5"/>
  <c r="CK124" i="5"/>
  <c r="CL123" i="5"/>
  <c r="CK123" i="5"/>
  <c r="CL122" i="5"/>
  <c r="CK122" i="5"/>
  <c r="CL121" i="5"/>
  <c r="CK121" i="5"/>
  <c r="CL120" i="5"/>
  <c r="CK120" i="5"/>
  <c r="CL119" i="5"/>
  <c r="CK119" i="5"/>
  <c r="CL118" i="5"/>
  <c r="CK118" i="5"/>
  <c r="CL117" i="5"/>
  <c r="CK117" i="5"/>
  <c r="CL116" i="5"/>
  <c r="CK116" i="5"/>
  <c r="CL115" i="5"/>
  <c r="CK115" i="5"/>
  <c r="CL114" i="5"/>
  <c r="CK114" i="5"/>
  <c r="CL113" i="5"/>
  <c r="CK113" i="5"/>
  <c r="CL112" i="5"/>
  <c r="CK112" i="5"/>
  <c r="CL111" i="5"/>
  <c r="CK111" i="5"/>
  <c r="CL110" i="5"/>
  <c r="CK110" i="5"/>
  <c r="CL109" i="5"/>
  <c r="CK109" i="5"/>
  <c r="CL108" i="5"/>
  <c r="CK108" i="5"/>
  <c r="CL107" i="5"/>
  <c r="CK107" i="5"/>
  <c r="CL106" i="5"/>
  <c r="CK106" i="5"/>
  <c r="CL105" i="5"/>
  <c r="CK105" i="5"/>
  <c r="CL104" i="5"/>
  <c r="CK104" i="5"/>
  <c r="CL103" i="5"/>
  <c r="CK103" i="5"/>
  <c r="CL102" i="5"/>
  <c r="CK102" i="5"/>
  <c r="CL101" i="5"/>
  <c r="CK101" i="5"/>
  <c r="CL100" i="5"/>
  <c r="CK100" i="5"/>
  <c r="CL99" i="5"/>
  <c r="CK99" i="5"/>
  <c r="CL98" i="5"/>
  <c r="CK98" i="5"/>
  <c r="CL97" i="5"/>
  <c r="CK97" i="5"/>
  <c r="CL96" i="5"/>
  <c r="CK96" i="5"/>
  <c r="CL95" i="5"/>
  <c r="CK95" i="5"/>
  <c r="CL94" i="5"/>
  <c r="CK94" i="5"/>
  <c r="CL93" i="5"/>
  <c r="CK93" i="5"/>
  <c r="CL92" i="5"/>
  <c r="CK92" i="5"/>
  <c r="CL91" i="5"/>
  <c r="CK91" i="5"/>
  <c r="CL90" i="5"/>
  <c r="CK90" i="5"/>
  <c r="CL89" i="5"/>
  <c r="CK89" i="5"/>
  <c r="CL88" i="5"/>
  <c r="CK88" i="5"/>
  <c r="CL87" i="5"/>
  <c r="CK87" i="5"/>
  <c r="CL86" i="5"/>
  <c r="CK86" i="5"/>
  <c r="CL85" i="5"/>
  <c r="CK85" i="5"/>
  <c r="CL84" i="5"/>
  <c r="CK84" i="5"/>
  <c r="CL83" i="5"/>
  <c r="CK83" i="5"/>
  <c r="CL82" i="5"/>
  <c r="CK82" i="5"/>
  <c r="CL81" i="5"/>
  <c r="CK81" i="5"/>
  <c r="CL80" i="5"/>
  <c r="CK80" i="5"/>
  <c r="CL79" i="5"/>
  <c r="CK79" i="5"/>
  <c r="CL78" i="5"/>
  <c r="CK78" i="5"/>
  <c r="CL77" i="5"/>
  <c r="CK77" i="5"/>
  <c r="CL76" i="5"/>
  <c r="CK76" i="5"/>
  <c r="CL75" i="5"/>
  <c r="CK75" i="5"/>
  <c r="CL74" i="5"/>
  <c r="CK74" i="5"/>
  <c r="CL73" i="5"/>
  <c r="CK73" i="5"/>
  <c r="CL72" i="5"/>
  <c r="CK72" i="5"/>
  <c r="CL71" i="5"/>
  <c r="CK71" i="5"/>
  <c r="CL70" i="5"/>
  <c r="CK70" i="5"/>
  <c r="CL69" i="5"/>
  <c r="CK69" i="5"/>
  <c r="CL68" i="5"/>
  <c r="CK68" i="5"/>
  <c r="CL67" i="5"/>
  <c r="CK67" i="5"/>
  <c r="CL66" i="5"/>
  <c r="CK66" i="5"/>
  <c r="CL65" i="5"/>
  <c r="CK65" i="5"/>
  <c r="CL64" i="5"/>
  <c r="CK64" i="5"/>
  <c r="CL63" i="5"/>
  <c r="CK63" i="5"/>
  <c r="CL62" i="5"/>
  <c r="CK62" i="5"/>
  <c r="CL61" i="5"/>
  <c r="CK61" i="5"/>
  <c r="CL60" i="5"/>
  <c r="CK60" i="5"/>
  <c r="CL59" i="5"/>
  <c r="CK59" i="5"/>
  <c r="CL58" i="5"/>
  <c r="CK58" i="5"/>
  <c r="CL57" i="5"/>
  <c r="CK57" i="5"/>
  <c r="CL56" i="5"/>
  <c r="CK56" i="5"/>
  <c r="CL55" i="5"/>
  <c r="CK55" i="5"/>
  <c r="CL54" i="5"/>
  <c r="CK54" i="5"/>
  <c r="CL53" i="5"/>
  <c r="CK53" i="5"/>
  <c r="CL52" i="5"/>
  <c r="CK52" i="5"/>
  <c r="CL51" i="5"/>
  <c r="CK51" i="5"/>
  <c r="CL50" i="5"/>
  <c r="CK50" i="5"/>
  <c r="CL49" i="5"/>
  <c r="CK49" i="5"/>
  <c r="CL48" i="5"/>
  <c r="CK48" i="5"/>
  <c r="CL47" i="5"/>
  <c r="CK47" i="5"/>
  <c r="CL46" i="5"/>
  <c r="CK46" i="5"/>
  <c r="CL45" i="5"/>
  <c r="CK45" i="5"/>
  <c r="CL44" i="5"/>
  <c r="CK44" i="5"/>
  <c r="CL43" i="5"/>
  <c r="CK43" i="5"/>
  <c r="CL42" i="5"/>
  <c r="CK42" i="5"/>
  <c r="CL41" i="5"/>
  <c r="CK41" i="5"/>
  <c r="CL40" i="5"/>
  <c r="CK40" i="5"/>
  <c r="CL39" i="5"/>
  <c r="CK39" i="5"/>
  <c r="CL38" i="5"/>
  <c r="CK38" i="5"/>
  <c r="CL37" i="5"/>
  <c r="CK37" i="5"/>
  <c r="CL36" i="5"/>
  <c r="CK36" i="5"/>
  <c r="CL35" i="5"/>
  <c r="CK35" i="5"/>
  <c r="CL34" i="5"/>
  <c r="CK34" i="5"/>
  <c r="CL33" i="5"/>
  <c r="CK33" i="5"/>
  <c r="CL32" i="5"/>
  <c r="CK32" i="5"/>
  <c r="CL31" i="5"/>
  <c r="CK31" i="5"/>
  <c r="CL30" i="5"/>
  <c r="CK30" i="5"/>
  <c r="CL29" i="5"/>
  <c r="CK29" i="5"/>
  <c r="CL28" i="5"/>
  <c r="CK28" i="5"/>
  <c r="CL27" i="5"/>
  <c r="CK27" i="5"/>
  <c r="CL26" i="5"/>
  <c r="CK26" i="5"/>
  <c r="CL25" i="5"/>
  <c r="CK25" i="5"/>
  <c r="CL24" i="5"/>
  <c r="CK24" i="5"/>
  <c r="CL23" i="5"/>
  <c r="CK23" i="5"/>
  <c r="CL22" i="5"/>
  <c r="CK22" i="5"/>
  <c r="CL21" i="5"/>
  <c r="CK21" i="5"/>
  <c r="CL20" i="5"/>
  <c r="CK20" i="5"/>
  <c r="CL19" i="5"/>
  <c r="CK19" i="5"/>
  <c r="CL18" i="5"/>
  <c r="CK18" i="5"/>
  <c r="CL17" i="5"/>
  <c r="CK17" i="5"/>
  <c r="CL16" i="5"/>
  <c r="CK16" i="5"/>
  <c r="CL15" i="5"/>
  <c r="CK15" i="5"/>
  <c r="CL14" i="5"/>
  <c r="CK14" i="5"/>
  <c r="CL13" i="5"/>
  <c r="CK13" i="5"/>
  <c r="CL12" i="5"/>
  <c r="CK12" i="5"/>
  <c r="CL11" i="5"/>
  <c r="CK11" i="5"/>
  <c r="CL10" i="5"/>
  <c r="CK10" i="5"/>
  <c r="CL9" i="5"/>
  <c r="CK9" i="5"/>
  <c r="CL8" i="5"/>
  <c r="CK8" i="5"/>
  <c r="CL7" i="5"/>
  <c r="CK7" i="5"/>
  <c r="CL6" i="5"/>
  <c r="CK6" i="5"/>
  <c r="CL5" i="5"/>
  <c r="CK5" i="5"/>
  <c r="CL4" i="5"/>
  <c r="CK4" i="5"/>
  <c r="CL3" i="5"/>
  <c r="CK3" i="5"/>
  <c r="B3" i="23"/>
  <c r="C3" i="23"/>
  <c r="AC3" i="23"/>
  <c r="J3" i="23" s="1"/>
  <c r="B4" i="23"/>
  <c r="C4" i="23"/>
  <c r="P4" i="23"/>
  <c r="AC4" i="23"/>
  <c r="I4" i="23" s="1"/>
  <c r="B5" i="23"/>
  <c r="C5" i="23"/>
  <c r="G5" i="23"/>
  <c r="M5" i="23"/>
  <c r="O5" i="23"/>
  <c r="U5" i="23"/>
  <c r="W5" i="23"/>
  <c r="AC5" i="23"/>
  <c r="H5" i="23" s="1"/>
  <c r="B6" i="23"/>
  <c r="C6" i="23"/>
  <c r="J6" i="23"/>
  <c r="AC6" i="23"/>
  <c r="B7" i="23"/>
  <c r="C7" i="23"/>
  <c r="G7" i="23"/>
  <c r="I7" i="23"/>
  <c r="K7" i="23"/>
  <c r="O7" i="23"/>
  <c r="Q7" i="23"/>
  <c r="S7" i="23"/>
  <c r="W7" i="23"/>
  <c r="X7" i="23"/>
  <c r="Y7" i="23"/>
  <c r="AC7" i="23"/>
  <c r="J7" i="23" s="1"/>
  <c r="B8" i="23"/>
  <c r="C8" i="23"/>
  <c r="AC8" i="23"/>
  <c r="I8" i="23" s="1"/>
  <c r="B9" i="23"/>
  <c r="C9" i="23"/>
  <c r="AC9" i="23"/>
  <c r="H9" i="23" s="1"/>
  <c r="B10" i="23"/>
  <c r="C10" i="23"/>
  <c r="N10" i="23"/>
  <c r="R10" i="23"/>
  <c r="V10" i="23"/>
  <c r="AC10" i="23"/>
  <c r="B11" i="23"/>
  <c r="C11" i="23"/>
  <c r="G11" i="23"/>
  <c r="I11" i="23"/>
  <c r="K11" i="23"/>
  <c r="O11" i="23"/>
  <c r="Q11" i="23"/>
  <c r="S11" i="23"/>
  <c r="W11" i="23"/>
  <c r="X11" i="23"/>
  <c r="Y11" i="23"/>
  <c r="AC11" i="23"/>
  <c r="J11" i="23" s="1"/>
  <c r="B12" i="23"/>
  <c r="C12" i="23"/>
  <c r="AC12" i="23"/>
  <c r="I12" i="23" s="1"/>
  <c r="B13" i="23"/>
  <c r="C13" i="23"/>
  <c r="AC13" i="23"/>
  <c r="H13" i="23" s="1"/>
  <c r="B14" i="23"/>
  <c r="C14" i="23"/>
  <c r="AC14" i="23"/>
  <c r="N14" i="23" s="1"/>
  <c r="B15" i="23"/>
  <c r="C15" i="23"/>
  <c r="I15" i="23"/>
  <c r="K15" i="23"/>
  <c r="M15" i="23"/>
  <c r="Q15" i="23"/>
  <c r="S15" i="23"/>
  <c r="T15" i="23"/>
  <c r="W15" i="23"/>
  <c r="X15" i="23"/>
  <c r="Y15" i="23"/>
  <c r="AC15" i="23"/>
  <c r="J15" i="23" s="1"/>
  <c r="B16" i="23"/>
  <c r="C16" i="23"/>
  <c r="N16" i="23"/>
  <c r="V16" i="23"/>
  <c r="AC16" i="23"/>
  <c r="T16" i="23" s="1"/>
  <c r="B17" i="23"/>
  <c r="C17" i="23"/>
  <c r="G17" i="23"/>
  <c r="O17" i="23"/>
  <c r="W17" i="23"/>
  <c r="AC17" i="23"/>
  <c r="H17" i="23" s="1"/>
  <c r="B18" i="23"/>
  <c r="C18" i="23"/>
  <c r="J18" i="23"/>
  <c r="AC18" i="23"/>
  <c r="R18" i="23" s="1"/>
  <c r="B19" i="23"/>
  <c r="C19" i="23"/>
  <c r="I19" i="23"/>
  <c r="Q19" i="23"/>
  <c r="X19" i="23"/>
  <c r="AC19" i="23"/>
  <c r="J19" i="23" s="1"/>
  <c r="B20" i="23"/>
  <c r="C20" i="23"/>
  <c r="H20" i="23"/>
  <c r="AC20" i="23"/>
  <c r="B21" i="23"/>
  <c r="C21" i="23"/>
  <c r="K21" i="23"/>
  <c r="S21" i="23"/>
  <c r="AC21" i="23"/>
  <c r="B22" i="23"/>
  <c r="C22" i="23"/>
  <c r="G22" i="23"/>
  <c r="O22" i="23"/>
  <c r="W22" i="23"/>
  <c r="AC22" i="23"/>
  <c r="H22" i="23" s="1"/>
  <c r="B23" i="23"/>
  <c r="C23" i="23"/>
  <c r="AC23" i="23"/>
  <c r="N23" i="23" s="1"/>
  <c r="B24" i="23"/>
  <c r="C24" i="23"/>
  <c r="H24" i="23"/>
  <c r="M24" i="23"/>
  <c r="S24" i="23"/>
  <c r="X24" i="23"/>
  <c r="AC24" i="23"/>
  <c r="J24" i="23" s="1"/>
  <c r="B25" i="23"/>
  <c r="C25" i="23"/>
  <c r="G25" i="23"/>
  <c r="O25" i="23"/>
  <c r="AC25" i="23"/>
  <c r="B26" i="23"/>
  <c r="C26" i="23"/>
  <c r="G26" i="23"/>
  <c r="O26" i="23"/>
  <c r="S26" i="23"/>
  <c r="W26" i="23"/>
  <c r="AC26" i="23"/>
  <c r="H26" i="23" s="1"/>
  <c r="B27" i="23"/>
  <c r="C27" i="23"/>
  <c r="R27" i="23"/>
  <c r="V27" i="23"/>
  <c r="AC27" i="23"/>
  <c r="N27" i="23" s="1"/>
  <c r="B28" i="23"/>
  <c r="C28" i="23"/>
  <c r="G28" i="23"/>
  <c r="H28" i="23"/>
  <c r="I28" i="23"/>
  <c r="L28" i="23"/>
  <c r="M28" i="23"/>
  <c r="O28" i="23"/>
  <c r="Q28" i="23"/>
  <c r="S28" i="23"/>
  <c r="T28" i="23"/>
  <c r="W28" i="23"/>
  <c r="X28" i="23"/>
  <c r="Y28" i="23"/>
  <c r="AC28" i="23"/>
  <c r="J28" i="23" s="1"/>
  <c r="B29" i="23"/>
  <c r="C29" i="23"/>
  <c r="G29" i="23"/>
  <c r="H29" i="23"/>
  <c r="L29" i="23"/>
  <c r="O29" i="23"/>
  <c r="P29" i="23"/>
  <c r="T29" i="23"/>
  <c r="W29" i="23"/>
  <c r="X29" i="23"/>
  <c r="AC29" i="23"/>
  <c r="I29" i="23" s="1"/>
  <c r="B30" i="23"/>
  <c r="C30" i="23"/>
  <c r="G30" i="23"/>
  <c r="AC30" i="23"/>
  <c r="B31" i="23"/>
  <c r="C31" i="23"/>
  <c r="N31" i="23"/>
  <c r="R31" i="23"/>
  <c r="V31" i="23"/>
  <c r="AC31" i="23"/>
  <c r="B32" i="23"/>
  <c r="C32" i="23"/>
  <c r="G32" i="23"/>
  <c r="H32" i="23"/>
  <c r="I32" i="23"/>
  <c r="L32" i="23"/>
  <c r="M32" i="23"/>
  <c r="O32" i="23"/>
  <c r="Q32" i="23"/>
  <c r="S32" i="23"/>
  <c r="T32" i="23"/>
  <c r="W32" i="23"/>
  <c r="X32" i="23"/>
  <c r="Y32" i="23"/>
  <c r="AC32" i="23"/>
  <c r="J32" i="23" s="1"/>
  <c r="B33" i="23"/>
  <c r="C33" i="23"/>
  <c r="G33" i="23"/>
  <c r="H33" i="23"/>
  <c r="L33" i="23"/>
  <c r="O33" i="23"/>
  <c r="P33" i="23"/>
  <c r="T33" i="23"/>
  <c r="W33" i="23"/>
  <c r="X33" i="23"/>
  <c r="AC33" i="23"/>
  <c r="I33" i="23" s="1"/>
  <c r="B34" i="23"/>
  <c r="C34" i="23"/>
  <c r="AC34" i="23"/>
  <c r="B35" i="23"/>
  <c r="C35" i="23"/>
  <c r="AC35" i="23"/>
  <c r="B36" i="23"/>
  <c r="C36" i="23"/>
  <c r="H36" i="23"/>
  <c r="I36" i="23"/>
  <c r="L36" i="23"/>
  <c r="M36" i="23"/>
  <c r="O36" i="23"/>
  <c r="Q36" i="23"/>
  <c r="S36" i="23"/>
  <c r="T36" i="23"/>
  <c r="W36" i="23"/>
  <c r="X36" i="23"/>
  <c r="Y36" i="23"/>
  <c r="AC36" i="23"/>
  <c r="J36" i="23" s="1"/>
  <c r="B37" i="23"/>
  <c r="C37" i="23"/>
  <c r="G37" i="23"/>
  <c r="H37" i="23"/>
  <c r="L37" i="23"/>
  <c r="O37" i="23"/>
  <c r="P37" i="23"/>
  <c r="T37" i="23"/>
  <c r="W37" i="23"/>
  <c r="X37" i="23"/>
  <c r="AC37" i="23"/>
  <c r="I37" i="23" s="1"/>
  <c r="B38" i="23"/>
  <c r="C38" i="23"/>
  <c r="G38" i="23"/>
  <c r="AC38" i="23"/>
  <c r="B39" i="23"/>
  <c r="C39" i="23"/>
  <c r="AC39" i="23"/>
  <c r="B40" i="23"/>
  <c r="C40" i="23"/>
  <c r="P40" i="23"/>
  <c r="AC40" i="23"/>
  <c r="G40" i="23" s="1"/>
  <c r="B41" i="23"/>
  <c r="C41" i="23"/>
  <c r="L41" i="23"/>
  <c r="S41" i="23"/>
  <c r="T41" i="23"/>
  <c r="AC41" i="23"/>
  <c r="B42" i="23"/>
  <c r="C42" i="23"/>
  <c r="Y42" i="23"/>
  <c r="AC42" i="23"/>
  <c r="B43" i="23"/>
  <c r="C43" i="23"/>
  <c r="T43" i="23"/>
  <c r="Y43" i="23"/>
  <c r="AC43" i="23"/>
  <c r="L43" i="23" s="1"/>
  <c r="B44" i="23"/>
  <c r="C44" i="23"/>
  <c r="H44" i="23"/>
  <c r="I44" i="23"/>
  <c r="M44" i="23"/>
  <c r="O44" i="23"/>
  <c r="S44" i="23"/>
  <c r="T44" i="23"/>
  <c r="X44" i="23"/>
  <c r="Y44" i="23"/>
  <c r="AC44" i="23"/>
  <c r="J44" i="23" s="1"/>
  <c r="B45" i="23"/>
  <c r="C45" i="23"/>
  <c r="H45" i="23"/>
  <c r="AC45" i="23"/>
  <c r="B46" i="23"/>
  <c r="C46" i="23"/>
  <c r="I46" i="23"/>
  <c r="Y46" i="23"/>
  <c r="AC46" i="23"/>
  <c r="B47" i="23"/>
  <c r="C47" i="23"/>
  <c r="T47" i="23"/>
  <c r="Y47" i="23"/>
  <c r="AC47" i="23"/>
  <c r="L47" i="23" s="1"/>
  <c r="B48" i="23"/>
  <c r="C48" i="23"/>
  <c r="H48" i="23"/>
  <c r="I48" i="23"/>
  <c r="M48" i="23"/>
  <c r="O48" i="23"/>
  <c r="S48" i="23"/>
  <c r="T48" i="23"/>
  <c r="X48" i="23"/>
  <c r="Y48" i="23"/>
  <c r="AC48" i="23"/>
  <c r="J48" i="23" s="1"/>
  <c r="B49" i="23"/>
  <c r="C49" i="23"/>
  <c r="G49" i="23"/>
  <c r="H49" i="23"/>
  <c r="O49" i="23"/>
  <c r="P49" i="23"/>
  <c r="W49" i="23"/>
  <c r="X49" i="23"/>
  <c r="AC49" i="23"/>
  <c r="I49" i="23" s="1"/>
  <c r="B50" i="23"/>
  <c r="C50" i="23"/>
  <c r="AC50" i="23"/>
  <c r="G50" i="23" s="1"/>
  <c r="B51" i="23"/>
  <c r="C51" i="23"/>
  <c r="I51" i="23"/>
  <c r="U51" i="23"/>
  <c r="Y51" i="23"/>
  <c r="AC51" i="23"/>
  <c r="J51" i="23" s="1"/>
  <c r="B52" i="23"/>
  <c r="C52" i="23"/>
  <c r="H52" i="23"/>
  <c r="I52" i="23"/>
  <c r="M52" i="23"/>
  <c r="O52" i="23"/>
  <c r="S52" i="23"/>
  <c r="T52" i="23"/>
  <c r="X52" i="23"/>
  <c r="Y52" i="23"/>
  <c r="AC52" i="23"/>
  <c r="J52" i="23" s="1"/>
  <c r="B53" i="23"/>
  <c r="C53" i="23"/>
  <c r="G53" i="23"/>
  <c r="H53" i="23"/>
  <c r="O53" i="23"/>
  <c r="P53" i="23"/>
  <c r="W53" i="23"/>
  <c r="X53" i="23"/>
  <c r="AC53" i="23"/>
  <c r="I53" i="23" s="1"/>
  <c r="B54" i="23"/>
  <c r="C54" i="23"/>
  <c r="AC54" i="23"/>
  <c r="G54" i="23" s="1"/>
  <c r="B55" i="23"/>
  <c r="C55" i="23"/>
  <c r="I55" i="23"/>
  <c r="U55" i="23"/>
  <c r="Y55" i="23"/>
  <c r="AC55" i="23"/>
  <c r="J55" i="23" s="1"/>
  <c r="B56" i="23"/>
  <c r="C56" i="23"/>
  <c r="H56" i="23"/>
  <c r="I56" i="23"/>
  <c r="M56" i="23"/>
  <c r="O56" i="23"/>
  <c r="S56" i="23"/>
  <c r="T56" i="23"/>
  <c r="X56" i="23"/>
  <c r="Y56" i="23"/>
  <c r="AC56" i="23"/>
  <c r="J56" i="23" s="1"/>
  <c r="B57" i="23"/>
  <c r="C57" i="23"/>
  <c r="G57" i="23"/>
  <c r="H57" i="23"/>
  <c r="O57" i="23"/>
  <c r="P57" i="23"/>
  <c r="W57" i="23"/>
  <c r="X57" i="23"/>
  <c r="AC57" i="23"/>
  <c r="I57" i="23" s="1"/>
  <c r="B58" i="23"/>
  <c r="C58" i="23"/>
  <c r="N58" i="23"/>
  <c r="R58" i="23"/>
  <c r="AC58" i="23"/>
  <c r="B59" i="23"/>
  <c r="C59" i="23"/>
  <c r="AC59" i="23"/>
  <c r="B60" i="23"/>
  <c r="C60" i="23"/>
  <c r="G60" i="23"/>
  <c r="P60" i="23"/>
  <c r="Q60" i="23"/>
  <c r="AC60" i="23"/>
  <c r="B61" i="23"/>
  <c r="C61" i="23"/>
  <c r="L61" i="23"/>
  <c r="S61" i="23"/>
  <c r="T61" i="23"/>
  <c r="AC61" i="23"/>
  <c r="B62" i="23"/>
  <c r="C62" i="23"/>
  <c r="AC62" i="23"/>
  <c r="B63" i="23"/>
  <c r="C63" i="23"/>
  <c r="AC63" i="23"/>
  <c r="Q63" i="23" s="1"/>
  <c r="B64" i="23"/>
  <c r="C64" i="23"/>
  <c r="K64" i="23"/>
  <c r="L64" i="23"/>
  <c r="Q64" i="23"/>
  <c r="S64" i="23"/>
  <c r="W64" i="23"/>
  <c r="X64" i="23"/>
  <c r="Y64" i="23"/>
  <c r="AC64" i="23"/>
  <c r="B65" i="23"/>
  <c r="C65" i="23"/>
  <c r="G65" i="23"/>
  <c r="H65" i="23"/>
  <c r="L65" i="23"/>
  <c r="O65" i="23"/>
  <c r="P65" i="23"/>
  <c r="T65" i="23"/>
  <c r="W65" i="23"/>
  <c r="X65" i="23"/>
  <c r="AC65" i="23"/>
  <c r="I65" i="23" s="1"/>
  <c r="B66" i="23"/>
  <c r="C66" i="23"/>
  <c r="AC66" i="23"/>
  <c r="K66" i="23" s="1"/>
  <c r="B67" i="23"/>
  <c r="C67" i="23"/>
  <c r="V67" i="23"/>
  <c r="AC67" i="23"/>
  <c r="L67" i="23" s="1"/>
  <c r="B68" i="23"/>
  <c r="C68" i="23"/>
  <c r="G68" i="23"/>
  <c r="H68" i="23"/>
  <c r="I68" i="23"/>
  <c r="L68" i="23"/>
  <c r="M68" i="23"/>
  <c r="O68" i="23"/>
  <c r="Q68" i="23"/>
  <c r="S68" i="23"/>
  <c r="T68" i="23"/>
  <c r="W68" i="23"/>
  <c r="X68" i="23"/>
  <c r="Y68" i="23"/>
  <c r="AC68" i="23"/>
  <c r="J68" i="23" s="1"/>
  <c r="B69" i="23"/>
  <c r="C69" i="23"/>
  <c r="N69" i="23"/>
  <c r="T69" i="23"/>
  <c r="Y69" i="23"/>
  <c r="AC69" i="23"/>
  <c r="H69" i="23" s="1"/>
  <c r="B70" i="23"/>
  <c r="C70" i="23"/>
  <c r="T70" i="23"/>
  <c r="W70" i="23"/>
  <c r="X70" i="23"/>
  <c r="AC70" i="23"/>
  <c r="G70" i="23" s="1"/>
  <c r="B71" i="23"/>
  <c r="C71" i="23"/>
  <c r="O71" i="23"/>
  <c r="Y71" i="23"/>
  <c r="AC71" i="23"/>
  <c r="B72" i="23"/>
  <c r="C72" i="23"/>
  <c r="AC72" i="23"/>
  <c r="I72" i="23" s="1"/>
  <c r="B73" i="23"/>
  <c r="C73" i="23"/>
  <c r="G73" i="23"/>
  <c r="H73" i="23"/>
  <c r="I73" i="23"/>
  <c r="L73" i="23"/>
  <c r="M73" i="23"/>
  <c r="O73" i="23"/>
  <c r="Q73" i="23"/>
  <c r="S73" i="23"/>
  <c r="T73" i="23"/>
  <c r="W73" i="23"/>
  <c r="X73" i="23"/>
  <c r="Y73" i="23"/>
  <c r="AC73" i="23"/>
  <c r="J73" i="23" s="1"/>
  <c r="B74" i="23"/>
  <c r="C74" i="23"/>
  <c r="P74" i="23"/>
  <c r="AC74" i="23"/>
  <c r="B75" i="23"/>
  <c r="C75" i="23"/>
  <c r="G75" i="23"/>
  <c r="O75" i="23"/>
  <c r="Q75" i="23"/>
  <c r="W75" i="23"/>
  <c r="Y75" i="23"/>
  <c r="AC75" i="23"/>
  <c r="J75" i="23" s="1"/>
  <c r="B76" i="23"/>
  <c r="C76" i="23"/>
  <c r="AC76" i="23"/>
  <c r="I76" i="23" s="1"/>
  <c r="B77" i="23"/>
  <c r="C77" i="23"/>
  <c r="K77" i="23"/>
  <c r="U77" i="23"/>
  <c r="AC77" i="23"/>
  <c r="G77" i="23" s="1"/>
  <c r="B78" i="23"/>
  <c r="C78" i="23"/>
  <c r="T78" i="23"/>
  <c r="X78" i="23"/>
  <c r="AC78" i="23"/>
  <c r="G78" i="23" s="1"/>
  <c r="B79" i="23"/>
  <c r="C79" i="23"/>
  <c r="S79" i="23"/>
  <c r="AC79" i="23"/>
  <c r="Q79" i="23" s="1"/>
  <c r="B80" i="23"/>
  <c r="C80" i="23"/>
  <c r="AC80" i="23"/>
  <c r="B81" i="23"/>
  <c r="C81" i="23"/>
  <c r="K81" i="23"/>
  <c r="U81" i="23"/>
  <c r="AC81" i="23"/>
  <c r="G81" i="23" s="1"/>
  <c r="B82" i="23"/>
  <c r="C82" i="23"/>
  <c r="X82" i="23"/>
  <c r="AC82" i="23"/>
  <c r="B83" i="23"/>
  <c r="C83" i="23"/>
  <c r="M83" i="23"/>
  <c r="U83" i="23"/>
  <c r="AC83" i="23"/>
  <c r="S83" i="23" s="1"/>
  <c r="B84" i="23"/>
  <c r="C84" i="23"/>
  <c r="X84" i="23"/>
  <c r="AC84" i="23"/>
  <c r="I84" i="23" s="1"/>
  <c r="B85" i="23"/>
  <c r="C85" i="23"/>
  <c r="G85" i="23"/>
  <c r="H85" i="23"/>
  <c r="I85" i="23"/>
  <c r="L85" i="23"/>
  <c r="M85" i="23"/>
  <c r="O85" i="23"/>
  <c r="Q85" i="23"/>
  <c r="S85" i="23"/>
  <c r="T85" i="23"/>
  <c r="W85" i="23"/>
  <c r="X85" i="23"/>
  <c r="Y85" i="23"/>
  <c r="AC85" i="23"/>
  <c r="J85" i="23" s="1"/>
  <c r="B86" i="23"/>
  <c r="C86" i="23"/>
  <c r="R86" i="23"/>
  <c r="AC86" i="23"/>
  <c r="N86" i="23" s="1"/>
  <c r="B87" i="23"/>
  <c r="C87" i="23"/>
  <c r="S87" i="23"/>
  <c r="AC87" i="23"/>
  <c r="Q87" i="23" s="1"/>
  <c r="B88" i="23"/>
  <c r="C88" i="23"/>
  <c r="AC88" i="23"/>
  <c r="B89" i="23"/>
  <c r="C89" i="23"/>
  <c r="AC89" i="23"/>
  <c r="B90" i="23"/>
  <c r="C90" i="23"/>
  <c r="R90" i="23"/>
  <c r="AC90" i="23"/>
  <c r="N90" i="23" s="1"/>
  <c r="B91" i="23"/>
  <c r="C91" i="23"/>
  <c r="G91" i="23"/>
  <c r="I91" i="23"/>
  <c r="O91" i="23"/>
  <c r="Q91" i="23"/>
  <c r="W91" i="23"/>
  <c r="Y91" i="23"/>
  <c r="AC91" i="23"/>
  <c r="J91" i="23" s="1"/>
  <c r="B92" i="23"/>
  <c r="C92" i="23"/>
  <c r="AC92" i="23"/>
  <c r="L92" i="23" s="1"/>
  <c r="B93" i="23"/>
  <c r="C93" i="23"/>
  <c r="AC93" i="23"/>
  <c r="B94" i="23"/>
  <c r="C94" i="23"/>
  <c r="AC94" i="23"/>
  <c r="B95" i="23"/>
  <c r="C95" i="23"/>
  <c r="G95" i="23"/>
  <c r="I95" i="23"/>
  <c r="M95" i="23"/>
  <c r="O95" i="23"/>
  <c r="Q95" i="23"/>
  <c r="U95" i="23"/>
  <c r="W95" i="23"/>
  <c r="Y95" i="23"/>
  <c r="AC95" i="23"/>
  <c r="J95" i="23" s="1"/>
  <c r="B96" i="23"/>
  <c r="C96" i="23"/>
  <c r="H96" i="23"/>
  <c r="N96" i="23"/>
  <c r="T96" i="23"/>
  <c r="V96" i="23"/>
  <c r="Y96" i="23"/>
  <c r="AC96" i="23"/>
  <c r="L96" i="23" s="1"/>
  <c r="B97" i="23"/>
  <c r="C97" i="23"/>
  <c r="G97" i="23"/>
  <c r="H97" i="23"/>
  <c r="I97" i="23"/>
  <c r="L97" i="23"/>
  <c r="M97" i="23"/>
  <c r="O97" i="23"/>
  <c r="Q97" i="23"/>
  <c r="S97" i="23"/>
  <c r="T97" i="23"/>
  <c r="W97" i="23"/>
  <c r="X97" i="23"/>
  <c r="Y97" i="23"/>
  <c r="AC97" i="23"/>
  <c r="J97" i="23" s="1"/>
  <c r="B98" i="23"/>
  <c r="C98" i="23"/>
  <c r="H98" i="23"/>
  <c r="P98" i="23"/>
  <c r="S98" i="23"/>
  <c r="AC98" i="23"/>
  <c r="B99" i="23"/>
  <c r="C99" i="23"/>
  <c r="N99" i="23"/>
  <c r="Q99" i="23"/>
  <c r="W99" i="23"/>
  <c r="Y99" i="23"/>
  <c r="AC99" i="23"/>
  <c r="G99" i="23" s="1"/>
  <c r="B100" i="23"/>
  <c r="C100" i="23"/>
  <c r="AC100" i="23"/>
  <c r="B101" i="23"/>
  <c r="C101" i="23"/>
  <c r="G101" i="23"/>
  <c r="M101" i="23"/>
  <c r="T101" i="23"/>
  <c r="U101" i="23"/>
  <c r="Y101" i="23"/>
  <c r="AC101" i="23"/>
  <c r="B102" i="23"/>
  <c r="C102" i="23"/>
  <c r="P102" i="23"/>
  <c r="AC102" i="23"/>
  <c r="L102" i="23" s="1"/>
  <c r="B103" i="23"/>
  <c r="C103" i="23"/>
  <c r="G103" i="23"/>
  <c r="I103" i="23"/>
  <c r="M103" i="23"/>
  <c r="O103" i="23"/>
  <c r="Q103" i="23"/>
  <c r="U103" i="23"/>
  <c r="W103" i="23"/>
  <c r="Y103" i="23"/>
  <c r="AC103" i="23"/>
  <c r="H103" i="23" s="1"/>
  <c r="B104" i="23"/>
  <c r="C104" i="23"/>
  <c r="AC104" i="23"/>
  <c r="J104" i="23" s="1"/>
  <c r="B105" i="23"/>
  <c r="C105" i="23"/>
  <c r="K105" i="23"/>
  <c r="M105" i="23"/>
  <c r="S105" i="23"/>
  <c r="T105" i="23"/>
  <c r="X105" i="23"/>
  <c r="Y105" i="23"/>
  <c r="AC105" i="23"/>
  <c r="J105" i="23" s="1"/>
  <c r="B106" i="23"/>
  <c r="C106" i="23"/>
  <c r="H106" i="23"/>
  <c r="L106" i="23"/>
  <c r="X106" i="23"/>
  <c r="AC106" i="23"/>
  <c r="B107" i="23"/>
  <c r="C107" i="23"/>
  <c r="M107" i="23"/>
  <c r="S107" i="23"/>
  <c r="U107" i="23"/>
  <c r="AC107" i="23"/>
  <c r="B108" i="23"/>
  <c r="C108" i="23"/>
  <c r="AC108" i="23"/>
  <c r="B109" i="23"/>
  <c r="C109" i="23"/>
  <c r="G109" i="23"/>
  <c r="K109" i="23"/>
  <c r="M109" i="23"/>
  <c r="O109" i="23"/>
  <c r="Q109" i="23"/>
  <c r="S109" i="23"/>
  <c r="T109" i="23"/>
  <c r="W109" i="23"/>
  <c r="X109" i="23"/>
  <c r="Y109" i="23"/>
  <c r="AC109" i="23"/>
  <c r="J109" i="23" s="1"/>
  <c r="B110" i="23"/>
  <c r="C110" i="23"/>
  <c r="H110" i="23"/>
  <c r="T110" i="23"/>
  <c r="X110" i="23"/>
  <c r="AC110" i="23"/>
  <c r="I110" i="23" s="1"/>
  <c r="B111" i="23"/>
  <c r="C111" i="23"/>
  <c r="AC111" i="23"/>
  <c r="K111" i="23" s="1"/>
  <c r="B112" i="23"/>
  <c r="C112" i="23"/>
  <c r="P112" i="23"/>
  <c r="V112" i="23"/>
  <c r="X112" i="23"/>
  <c r="AC112" i="23"/>
  <c r="L112" i="23" s="1"/>
  <c r="B113" i="23"/>
  <c r="C113" i="23"/>
  <c r="I113" i="23"/>
  <c r="Q113" i="23"/>
  <c r="W113" i="23"/>
  <c r="AC113" i="23"/>
  <c r="G113" i="23" s="1"/>
  <c r="B114" i="23"/>
  <c r="C114" i="23"/>
  <c r="AC114" i="23"/>
  <c r="B115" i="23"/>
  <c r="C115" i="23"/>
  <c r="AC115" i="23"/>
  <c r="B116" i="23"/>
  <c r="C116" i="23"/>
  <c r="G116" i="23"/>
  <c r="K116" i="23"/>
  <c r="L116" i="23"/>
  <c r="O116" i="23"/>
  <c r="Q116" i="23"/>
  <c r="S116" i="23"/>
  <c r="T116" i="23"/>
  <c r="W116" i="23"/>
  <c r="X116" i="23"/>
  <c r="Y116" i="23"/>
  <c r="AC116" i="23"/>
  <c r="I116" i="23" s="1"/>
  <c r="B117" i="23"/>
  <c r="C117" i="23"/>
  <c r="AC117" i="23"/>
  <c r="J117" i="23" s="1"/>
  <c r="B118" i="23"/>
  <c r="C118" i="23"/>
  <c r="I118" i="23"/>
  <c r="Q118" i="23"/>
  <c r="U118" i="23"/>
  <c r="Y118" i="23"/>
  <c r="AC118" i="23"/>
  <c r="J118" i="23" s="1"/>
  <c r="B119" i="23"/>
  <c r="C119" i="23"/>
  <c r="H119" i="23"/>
  <c r="L119" i="23"/>
  <c r="P119" i="23"/>
  <c r="U119" i="23"/>
  <c r="X119" i="23"/>
  <c r="Y119" i="23"/>
  <c r="AC119" i="23"/>
  <c r="I119" i="23" s="1"/>
  <c r="B120" i="23"/>
  <c r="C120" i="23"/>
  <c r="G120" i="23"/>
  <c r="H120" i="23"/>
  <c r="I120" i="23"/>
  <c r="L120" i="23"/>
  <c r="M120" i="23"/>
  <c r="O120" i="23"/>
  <c r="Q120" i="23"/>
  <c r="S120" i="23"/>
  <c r="T120" i="23"/>
  <c r="W120" i="23"/>
  <c r="X120" i="23"/>
  <c r="Y120" i="23"/>
  <c r="AC120" i="23"/>
  <c r="J120" i="23" s="1"/>
  <c r="B121" i="23"/>
  <c r="C121" i="23"/>
  <c r="AC121" i="23"/>
  <c r="J121" i="23" s="1"/>
  <c r="B122" i="23"/>
  <c r="C122" i="23"/>
  <c r="I122" i="23"/>
  <c r="Q122" i="23"/>
  <c r="U122" i="23"/>
  <c r="Y122" i="23"/>
  <c r="AC122" i="23"/>
  <c r="J122" i="23" s="1"/>
  <c r="B123" i="23"/>
  <c r="C123" i="23"/>
  <c r="H123" i="23"/>
  <c r="L123" i="23"/>
  <c r="P123" i="23"/>
  <c r="U123" i="23"/>
  <c r="X123" i="23"/>
  <c r="Y123" i="23"/>
  <c r="AC123" i="23"/>
  <c r="I123" i="23" s="1"/>
  <c r="B124" i="23"/>
  <c r="C124" i="23"/>
  <c r="G124" i="23"/>
  <c r="H124" i="23"/>
  <c r="I124" i="23"/>
  <c r="L124" i="23"/>
  <c r="M124" i="23"/>
  <c r="O124" i="23"/>
  <c r="Q124" i="23"/>
  <c r="S124" i="23"/>
  <c r="T124" i="23"/>
  <c r="W124" i="23"/>
  <c r="X124" i="23"/>
  <c r="Y124" i="23"/>
  <c r="AC124" i="23"/>
  <c r="J124" i="23" s="1"/>
  <c r="B125" i="23"/>
  <c r="C125" i="23"/>
  <c r="AC125" i="23"/>
  <c r="J125" i="23" s="1"/>
  <c r="B126" i="23"/>
  <c r="C126" i="23"/>
  <c r="I126" i="23"/>
  <c r="Q126" i="23"/>
  <c r="U126" i="23"/>
  <c r="Y126" i="23"/>
  <c r="AC126" i="23"/>
  <c r="J126" i="23" s="1"/>
  <c r="B127" i="23"/>
  <c r="C127" i="23"/>
  <c r="H127" i="23"/>
  <c r="L127" i="23"/>
  <c r="P127" i="23"/>
  <c r="U127" i="23"/>
  <c r="X127" i="23"/>
  <c r="Y127" i="23"/>
  <c r="AC127" i="23"/>
  <c r="I127" i="23" s="1"/>
  <c r="B128" i="23"/>
  <c r="C128" i="23"/>
  <c r="G128" i="23"/>
  <c r="H128" i="23"/>
  <c r="I128" i="23"/>
  <c r="L128" i="23"/>
  <c r="M128" i="23"/>
  <c r="O128" i="23"/>
  <c r="Q128" i="23"/>
  <c r="S128" i="23"/>
  <c r="T128" i="23"/>
  <c r="W128" i="23"/>
  <c r="X128" i="23"/>
  <c r="Y128" i="23"/>
  <c r="AC128" i="23"/>
  <c r="J128" i="23" s="1"/>
  <c r="B129" i="23"/>
  <c r="C129" i="23"/>
  <c r="AC129" i="23"/>
  <c r="J129" i="23" s="1"/>
  <c r="B130" i="23"/>
  <c r="C130" i="23"/>
  <c r="I130" i="23"/>
  <c r="Q130" i="23"/>
  <c r="U130" i="23"/>
  <c r="Y130" i="23"/>
  <c r="AC130" i="23"/>
  <c r="J130" i="23" s="1"/>
  <c r="B131" i="23"/>
  <c r="C131" i="23"/>
  <c r="T131" i="23"/>
  <c r="AC131" i="23"/>
  <c r="B132" i="23"/>
  <c r="C132" i="23"/>
  <c r="AC132" i="23"/>
  <c r="U132" i="23" s="1"/>
  <c r="B133" i="23"/>
  <c r="C133" i="23"/>
  <c r="AC133" i="23"/>
  <c r="J133" i="23" s="1"/>
  <c r="B134" i="23"/>
  <c r="C134" i="23"/>
  <c r="M134" i="23"/>
  <c r="AC134" i="23"/>
  <c r="B135" i="23"/>
  <c r="C135" i="23"/>
  <c r="L135" i="23"/>
  <c r="T135" i="23"/>
  <c r="X135" i="23"/>
  <c r="AC135" i="23"/>
  <c r="B136" i="23"/>
  <c r="C136" i="23"/>
  <c r="AC136" i="23"/>
  <c r="M136" i="23" s="1"/>
  <c r="B137" i="23"/>
  <c r="C137" i="23"/>
  <c r="AC137" i="23"/>
  <c r="J137" i="23" s="1"/>
  <c r="B138" i="23"/>
  <c r="C138" i="23"/>
  <c r="M138" i="23"/>
  <c r="AC138" i="23"/>
  <c r="B139" i="23"/>
  <c r="C139" i="23"/>
  <c r="L139" i="23"/>
  <c r="T139" i="23"/>
  <c r="X139" i="23"/>
  <c r="AC139" i="23"/>
  <c r="B140" i="23"/>
  <c r="C140" i="23"/>
  <c r="P140" i="23"/>
  <c r="AC140" i="23"/>
  <c r="M140" i="23" s="1"/>
  <c r="B141" i="23"/>
  <c r="C141" i="23"/>
  <c r="R141" i="23"/>
  <c r="AC141" i="23"/>
  <c r="N141" i="23" s="1"/>
  <c r="B142" i="23"/>
  <c r="C142" i="23"/>
  <c r="I142" i="23"/>
  <c r="Q142" i="23"/>
  <c r="Y142" i="23"/>
  <c r="AC142" i="23"/>
  <c r="J142" i="23" s="1"/>
  <c r="B143" i="23"/>
  <c r="C143" i="23"/>
  <c r="L143" i="23"/>
  <c r="AC143" i="23"/>
  <c r="B144" i="23"/>
  <c r="C144" i="23"/>
  <c r="K144" i="23"/>
  <c r="Q144" i="23"/>
  <c r="W144" i="23"/>
  <c r="AC144" i="23"/>
  <c r="B145" i="23"/>
  <c r="C145" i="23"/>
  <c r="S145" i="23"/>
  <c r="AC145" i="23"/>
  <c r="G145" i="23" s="1"/>
  <c r="B146" i="23"/>
  <c r="C146" i="23"/>
  <c r="D146" i="23"/>
  <c r="F146" i="23" s="1"/>
  <c r="I146" i="23"/>
  <c r="K146" i="23"/>
  <c r="N146" i="23"/>
  <c r="Q146" i="23"/>
  <c r="R146" i="23"/>
  <c r="V146" i="23"/>
  <c r="W146" i="23"/>
  <c r="Y146" i="23"/>
  <c r="AC146" i="23"/>
  <c r="M146" i="23" s="1"/>
  <c r="B147" i="23"/>
  <c r="C147" i="23"/>
  <c r="D147" i="23"/>
  <c r="F147" i="23"/>
  <c r="H147" i="23"/>
  <c r="I147" i="23"/>
  <c r="N147" i="23"/>
  <c r="Q147" i="23"/>
  <c r="V147" i="23"/>
  <c r="X147" i="23"/>
  <c r="AC147" i="23"/>
  <c r="L147" i="23" s="1"/>
  <c r="B148" i="23"/>
  <c r="C148" i="23"/>
  <c r="D148" i="23"/>
  <c r="F148" i="23" s="1"/>
  <c r="AC148" i="23"/>
  <c r="J148" i="23" s="1"/>
  <c r="B149" i="23"/>
  <c r="C149" i="23"/>
  <c r="D149" i="23"/>
  <c r="F149" i="23" s="1"/>
  <c r="G149" i="23"/>
  <c r="L149" i="23"/>
  <c r="Q149" i="23"/>
  <c r="W149" i="23"/>
  <c r="AC149" i="23"/>
  <c r="J149" i="23" s="1"/>
  <c r="B150" i="23"/>
  <c r="C150" i="23"/>
  <c r="D150" i="23"/>
  <c r="F150" i="23"/>
  <c r="P150" i="23"/>
  <c r="T150" i="23"/>
  <c r="X150" i="23"/>
  <c r="AC150" i="23"/>
  <c r="I150" i="23" s="1"/>
  <c r="B151" i="23"/>
  <c r="C151" i="23"/>
  <c r="D151" i="23"/>
  <c r="F151" i="23" s="1"/>
  <c r="G151" i="23"/>
  <c r="I151" i="23"/>
  <c r="O151" i="23"/>
  <c r="Q151" i="23"/>
  <c r="W151" i="23"/>
  <c r="Y151" i="23"/>
  <c r="AC151" i="23"/>
  <c r="H151" i="23" s="1"/>
  <c r="B152" i="23"/>
  <c r="C152" i="23"/>
  <c r="D152" i="23"/>
  <c r="F152" i="23" s="1"/>
  <c r="AC152" i="23"/>
  <c r="J152" i="23" s="1"/>
  <c r="B153" i="23"/>
  <c r="C153" i="23"/>
  <c r="D153" i="23"/>
  <c r="F153" i="23" s="1"/>
  <c r="G153" i="23"/>
  <c r="L153" i="23"/>
  <c r="Q153" i="23"/>
  <c r="W153" i="23"/>
  <c r="AC153" i="23"/>
  <c r="J153" i="23" s="1"/>
  <c r="B154" i="23"/>
  <c r="C154" i="23"/>
  <c r="D154" i="23"/>
  <c r="F154" i="23"/>
  <c r="H154" i="23"/>
  <c r="P154" i="23"/>
  <c r="T154" i="23"/>
  <c r="X154" i="23"/>
  <c r="AC154" i="23"/>
  <c r="I154" i="23" s="1"/>
  <c r="B155" i="23"/>
  <c r="C155" i="23"/>
  <c r="D155" i="23"/>
  <c r="F155" i="23" s="1"/>
  <c r="I155" i="23"/>
  <c r="Q155" i="23"/>
  <c r="W155" i="23"/>
  <c r="Y155" i="23"/>
  <c r="AC155" i="23"/>
  <c r="H155" i="23" s="1"/>
  <c r="B156" i="23"/>
  <c r="C156" i="23"/>
  <c r="D156" i="23"/>
  <c r="F156" i="23" s="1"/>
  <c r="AC156" i="23"/>
  <c r="J156" i="23" s="1"/>
  <c r="B157" i="23"/>
  <c r="C157" i="23"/>
  <c r="D157" i="23"/>
  <c r="F157" i="23" s="1"/>
  <c r="G157" i="23"/>
  <c r="L157" i="23"/>
  <c r="Q157" i="23"/>
  <c r="W157" i="23"/>
  <c r="X157" i="23"/>
  <c r="AC157" i="23"/>
  <c r="J157" i="23" s="1"/>
  <c r="B158" i="23"/>
  <c r="C158" i="23"/>
  <c r="H158" i="23"/>
  <c r="P158" i="23"/>
  <c r="T158" i="23"/>
  <c r="X158" i="23"/>
  <c r="AC158" i="23"/>
  <c r="I158" i="23" s="1"/>
  <c r="B159" i="23"/>
  <c r="C159" i="23"/>
  <c r="I159" i="23"/>
  <c r="Q159" i="23"/>
  <c r="Y159" i="23"/>
  <c r="AC159" i="23"/>
  <c r="H159" i="23" s="1"/>
  <c r="B160" i="23"/>
  <c r="C160" i="23"/>
  <c r="V160" i="23"/>
  <c r="AC160" i="23"/>
  <c r="J160" i="23" s="1"/>
  <c r="B161" i="23"/>
  <c r="C161" i="23"/>
  <c r="I161" i="23"/>
  <c r="O161" i="23"/>
  <c r="T161" i="23"/>
  <c r="Y161" i="23"/>
  <c r="AC161" i="23"/>
  <c r="J161" i="23" s="1"/>
  <c r="B162" i="23"/>
  <c r="C162" i="23"/>
  <c r="L162" i="23"/>
  <c r="X162" i="23"/>
  <c r="AC162" i="23"/>
  <c r="I162" i="23" s="1"/>
  <c r="B163" i="23"/>
  <c r="C163" i="23"/>
  <c r="AC163" i="23"/>
  <c r="H163" i="23" s="1"/>
  <c r="B164" i="23"/>
  <c r="C164" i="23"/>
  <c r="AC164" i="23"/>
  <c r="J164" i="23" s="1"/>
  <c r="B165" i="23"/>
  <c r="C165" i="23"/>
  <c r="U165" i="23"/>
  <c r="AC165" i="23"/>
  <c r="J165" i="23" s="1"/>
  <c r="B166" i="23"/>
  <c r="C166" i="23"/>
  <c r="L166" i="23"/>
  <c r="P166" i="23"/>
  <c r="S166" i="23"/>
  <c r="V166" i="23"/>
  <c r="W166" i="23"/>
  <c r="X166" i="23"/>
  <c r="AC166" i="23"/>
  <c r="I166" i="23" s="1"/>
  <c r="B167" i="23"/>
  <c r="C167" i="23"/>
  <c r="G167" i="23"/>
  <c r="K167" i="23"/>
  <c r="S167" i="23"/>
  <c r="V167" i="23"/>
  <c r="AC167" i="23"/>
  <c r="H167" i="23" s="1"/>
  <c r="P1" i="27"/>
  <c r="Q1" i="27" s="1"/>
  <c r="R1" i="27" s="1"/>
  <c r="S1" i="27" s="1"/>
  <c r="T1" i="27" s="1"/>
  <c r="U1" i="27" s="1"/>
  <c r="V1" i="27" s="1"/>
  <c r="W1" i="27" s="1"/>
  <c r="X1" i="27" s="1"/>
  <c r="Y1" i="27" s="1"/>
  <c r="Z1" i="27" s="1"/>
  <c r="AA1" i="27" s="1"/>
  <c r="P165" i="23" l="1"/>
  <c r="S163" i="23"/>
  <c r="K163" i="23"/>
  <c r="J89" i="23"/>
  <c r="H89" i="23"/>
  <c r="M89" i="23"/>
  <c r="S89" i="23"/>
  <c r="X89" i="23"/>
  <c r="I89" i="23"/>
  <c r="O89" i="23"/>
  <c r="T89" i="23"/>
  <c r="Y89" i="23"/>
  <c r="G89" i="23"/>
  <c r="Q89" i="23"/>
  <c r="K89" i="23"/>
  <c r="U89" i="23"/>
  <c r="L89" i="23"/>
  <c r="W89" i="23"/>
  <c r="R167" i="23"/>
  <c r="T165" i="23"/>
  <c r="V164" i="23"/>
  <c r="Y163" i="23"/>
  <c r="Q163" i="23"/>
  <c r="I163" i="23"/>
  <c r="V162" i="23"/>
  <c r="H162" i="23"/>
  <c r="X161" i="23"/>
  <c r="S161" i="23"/>
  <c r="M161" i="23"/>
  <c r="H161" i="23"/>
  <c r="R160" i="23"/>
  <c r="W159" i="23"/>
  <c r="O159" i="23"/>
  <c r="G159" i="23"/>
  <c r="U157" i="23"/>
  <c r="P157" i="23"/>
  <c r="K157" i="23"/>
  <c r="O155" i="23"/>
  <c r="G155" i="23"/>
  <c r="U153" i="23"/>
  <c r="P153" i="23"/>
  <c r="K153" i="23"/>
  <c r="U149" i="23"/>
  <c r="P149" i="23"/>
  <c r="K149" i="23"/>
  <c r="X145" i="23"/>
  <c r="R145" i="23"/>
  <c r="K145" i="23"/>
  <c r="J144" i="23"/>
  <c r="G144" i="23"/>
  <c r="L144" i="23"/>
  <c r="I144" i="23"/>
  <c r="U144" i="23"/>
  <c r="P144" i="23"/>
  <c r="H144" i="23"/>
  <c r="U143" i="23"/>
  <c r="P143" i="23"/>
  <c r="Y143" i="23"/>
  <c r="X140" i="23"/>
  <c r="X136" i="23"/>
  <c r="H100" i="23"/>
  <c r="N100" i="23"/>
  <c r="X100" i="23"/>
  <c r="Q100" i="23"/>
  <c r="Y100" i="23"/>
  <c r="L100" i="23"/>
  <c r="T100" i="23"/>
  <c r="V100" i="23"/>
  <c r="H94" i="23"/>
  <c r="V94" i="23"/>
  <c r="L94" i="23"/>
  <c r="X94" i="23"/>
  <c r="P94" i="23"/>
  <c r="T94" i="23"/>
  <c r="J93" i="23"/>
  <c r="H93" i="23"/>
  <c r="M93" i="23"/>
  <c r="S93" i="23"/>
  <c r="X93" i="23"/>
  <c r="I93" i="23"/>
  <c r="O93" i="23"/>
  <c r="T93" i="23"/>
  <c r="Y93" i="23"/>
  <c r="G93" i="23"/>
  <c r="Q93" i="23"/>
  <c r="K93" i="23"/>
  <c r="U93" i="23"/>
  <c r="L93" i="23"/>
  <c r="W93" i="23"/>
  <c r="P89" i="23"/>
  <c r="I88" i="23"/>
  <c r="T88" i="23"/>
  <c r="H88" i="23"/>
  <c r="X88" i="23"/>
  <c r="L88" i="23"/>
  <c r="P88" i="23"/>
  <c r="L145" i="23"/>
  <c r="J140" i="23"/>
  <c r="G140" i="23"/>
  <c r="L140" i="23"/>
  <c r="Q140" i="23"/>
  <c r="W140" i="23"/>
  <c r="I140" i="23"/>
  <c r="O140" i="23"/>
  <c r="T140" i="23"/>
  <c r="Y140" i="23"/>
  <c r="J136" i="23"/>
  <c r="G136" i="23"/>
  <c r="L136" i="23"/>
  <c r="Q136" i="23"/>
  <c r="W136" i="23"/>
  <c r="I136" i="23"/>
  <c r="O136" i="23"/>
  <c r="T136" i="23"/>
  <c r="Y136" i="23"/>
  <c r="P136" i="23"/>
  <c r="J132" i="23"/>
  <c r="G132" i="23"/>
  <c r="L132" i="23"/>
  <c r="Q132" i="23"/>
  <c r="W132" i="23"/>
  <c r="H132" i="23"/>
  <c r="M132" i="23"/>
  <c r="S132" i="23"/>
  <c r="X132" i="23"/>
  <c r="I132" i="23"/>
  <c r="O132" i="23"/>
  <c r="T132" i="23"/>
  <c r="Y132" i="23"/>
  <c r="G115" i="23"/>
  <c r="W115" i="23"/>
  <c r="I115" i="23"/>
  <c r="Q115" i="23"/>
  <c r="Y115" i="23"/>
  <c r="L114" i="23"/>
  <c r="V114" i="23"/>
  <c r="N114" i="23"/>
  <c r="H111" i="23"/>
  <c r="M111" i="23"/>
  <c r="U111" i="23"/>
  <c r="G111" i="23"/>
  <c r="O111" i="23"/>
  <c r="W111" i="23"/>
  <c r="Q111" i="23"/>
  <c r="S111" i="23"/>
  <c r="I111" i="23"/>
  <c r="Y111" i="23"/>
  <c r="Y165" i="23"/>
  <c r="O165" i="23"/>
  <c r="I165" i="23"/>
  <c r="W167" i="23"/>
  <c r="O167" i="23"/>
  <c r="T166" i="23"/>
  <c r="H166" i="23"/>
  <c r="X165" i="23"/>
  <c r="S165" i="23"/>
  <c r="M165" i="23"/>
  <c r="H165" i="23"/>
  <c r="R164" i="23"/>
  <c r="W163" i="23"/>
  <c r="O163" i="23"/>
  <c r="G163" i="23"/>
  <c r="T162" i="23"/>
  <c r="W161" i="23"/>
  <c r="Q161" i="23"/>
  <c r="L161" i="23"/>
  <c r="G161" i="23"/>
  <c r="U159" i="23"/>
  <c r="M159" i="23"/>
  <c r="L158" i="23"/>
  <c r="Y157" i="23"/>
  <c r="T157" i="23"/>
  <c r="O157" i="23"/>
  <c r="I157" i="23"/>
  <c r="U155" i="23"/>
  <c r="M155" i="23"/>
  <c r="L154" i="23"/>
  <c r="Y153" i="23"/>
  <c r="T153" i="23"/>
  <c r="O153" i="23"/>
  <c r="I153" i="23"/>
  <c r="U151" i="23"/>
  <c r="M151" i="23"/>
  <c r="L150" i="23"/>
  <c r="Y149" i="23"/>
  <c r="T149" i="23"/>
  <c r="O149" i="23"/>
  <c r="I149" i="23"/>
  <c r="T147" i="23"/>
  <c r="M147" i="23"/>
  <c r="G146" i="23"/>
  <c r="W145" i="23"/>
  <c r="P145" i="23"/>
  <c r="H145" i="23"/>
  <c r="Y144" i="23"/>
  <c r="T144" i="23"/>
  <c r="O144" i="23"/>
  <c r="X143" i="23"/>
  <c r="U140" i="23"/>
  <c r="K140" i="23"/>
  <c r="J138" i="23"/>
  <c r="Q138" i="23"/>
  <c r="I138" i="23"/>
  <c r="Y138" i="23"/>
  <c r="U136" i="23"/>
  <c r="K136" i="23"/>
  <c r="J134" i="23"/>
  <c r="Q134" i="23"/>
  <c r="I134" i="23"/>
  <c r="Y134" i="23"/>
  <c r="P132" i="23"/>
  <c r="I100" i="23"/>
  <c r="P93" i="23"/>
  <c r="K165" i="23"/>
  <c r="W165" i="23"/>
  <c r="Q165" i="23"/>
  <c r="L165" i="23"/>
  <c r="G165" i="23"/>
  <c r="U163" i="23"/>
  <c r="M163" i="23"/>
  <c r="P162" i="23"/>
  <c r="U161" i="23"/>
  <c r="P161" i="23"/>
  <c r="K161" i="23"/>
  <c r="S159" i="23"/>
  <c r="K159" i="23"/>
  <c r="S157" i="23"/>
  <c r="M157" i="23"/>
  <c r="H157" i="23"/>
  <c r="S155" i="23"/>
  <c r="K155" i="23"/>
  <c r="X153" i="23"/>
  <c r="S153" i="23"/>
  <c r="M153" i="23"/>
  <c r="H153" i="23"/>
  <c r="S151" i="23"/>
  <c r="K151" i="23"/>
  <c r="H150" i="23"/>
  <c r="X149" i="23"/>
  <c r="S149" i="23"/>
  <c r="M149" i="23"/>
  <c r="H149" i="23"/>
  <c r="Y147" i="23"/>
  <c r="R147" i="23"/>
  <c r="S146" i="23"/>
  <c r="V145" i="23"/>
  <c r="N145" i="23"/>
  <c r="X144" i="23"/>
  <c r="S144" i="23"/>
  <c r="M144" i="23"/>
  <c r="Q143" i="23"/>
  <c r="S140" i="23"/>
  <c r="H140" i="23"/>
  <c r="I139" i="23"/>
  <c r="H139" i="23"/>
  <c r="U139" i="23"/>
  <c r="P139" i="23"/>
  <c r="Y139" i="23"/>
  <c r="U138" i="23"/>
  <c r="S136" i="23"/>
  <c r="H136" i="23"/>
  <c r="I135" i="23"/>
  <c r="H135" i="23"/>
  <c r="U135" i="23"/>
  <c r="P135" i="23"/>
  <c r="Y135" i="23"/>
  <c r="U134" i="23"/>
  <c r="K132" i="23"/>
  <c r="I131" i="23"/>
  <c r="H131" i="23"/>
  <c r="U131" i="23"/>
  <c r="L131" i="23"/>
  <c r="X131" i="23"/>
  <c r="P131" i="23"/>
  <c r="Y131" i="23"/>
  <c r="U142" i="23"/>
  <c r="U113" i="23"/>
  <c r="H107" i="23"/>
  <c r="G107" i="23"/>
  <c r="O107" i="23"/>
  <c r="W107" i="23"/>
  <c r="I107" i="23"/>
  <c r="Q107" i="23"/>
  <c r="Y107" i="23"/>
  <c r="K107" i="23"/>
  <c r="I106" i="23"/>
  <c r="P106" i="23"/>
  <c r="T106" i="23"/>
  <c r="J101" i="23"/>
  <c r="I101" i="23"/>
  <c r="Q101" i="23"/>
  <c r="W101" i="23"/>
  <c r="K101" i="23"/>
  <c r="S101" i="23"/>
  <c r="X101" i="23"/>
  <c r="O101" i="23"/>
  <c r="G98" i="23"/>
  <c r="K98" i="23"/>
  <c r="V98" i="23"/>
  <c r="N98" i="23"/>
  <c r="X98" i="23"/>
  <c r="Q81" i="23"/>
  <c r="Q77" i="23"/>
  <c r="J71" i="23"/>
  <c r="S71" i="23"/>
  <c r="W71" i="23"/>
  <c r="U69" i="23"/>
  <c r="N62" i="23"/>
  <c r="R62" i="23"/>
  <c r="J60" i="23"/>
  <c r="H60" i="23"/>
  <c r="M60" i="23"/>
  <c r="S60" i="23"/>
  <c r="X60" i="23"/>
  <c r="I60" i="23"/>
  <c r="O60" i="23"/>
  <c r="T60" i="23"/>
  <c r="Y60" i="23"/>
  <c r="K60" i="23"/>
  <c r="U60" i="23"/>
  <c r="L60" i="23"/>
  <c r="W60" i="23"/>
  <c r="J59" i="23"/>
  <c r="U59" i="23"/>
  <c r="I59" i="23"/>
  <c r="Y59" i="23"/>
  <c r="M59" i="23"/>
  <c r="Q59" i="23"/>
  <c r="N42" i="23"/>
  <c r="J42" i="23"/>
  <c r="R42" i="23"/>
  <c r="H38" i="23"/>
  <c r="O38" i="23"/>
  <c r="S38" i="23"/>
  <c r="K38" i="23"/>
  <c r="W38" i="23"/>
  <c r="N108" i="23"/>
  <c r="R108" i="23"/>
  <c r="J87" i="23"/>
  <c r="M87" i="23"/>
  <c r="U87" i="23"/>
  <c r="G87" i="23"/>
  <c r="O87" i="23"/>
  <c r="W87" i="23"/>
  <c r="K87" i="23"/>
  <c r="J81" i="23"/>
  <c r="H81" i="23"/>
  <c r="M81" i="23"/>
  <c r="S81" i="23"/>
  <c r="X81" i="23"/>
  <c r="I81" i="23"/>
  <c r="O81" i="23"/>
  <c r="T81" i="23"/>
  <c r="Y81" i="23"/>
  <c r="P81" i="23"/>
  <c r="I80" i="23"/>
  <c r="X80" i="23"/>
  <c r="J79" i="23"/>
  <c r="M79" i="23"/>
  <c r="U79" i="23"/>
  <c r="G79" i="23"/>
  <c r="O79" i="23"/>
  <c r="W79" i="23"/>
  <c r="K79" i="23"/>
  <c r="J77" i="23"/>
  <c r="H77" i="23"/>
  <c r="M77" i="23"/>
  <c r="S77" i="23"/>
  <c r="X77" i="23"/>
  <c r="I77" i="23"/>
  <c r="O77" i="23"/>
  <c r="T77" i="23"/>
  <c r="Y77" i="23"/>
  <c r="P77" i="23"/>
  <c r="J40" i="23"/>
  <c r="H40" i="23"/>
  <c r="M40" i="23"/>
  <c r="S40" i="23"/>
  <c r="X40" i="23"/>
  <c r="I40" i="23"/>
  <c r="O40" i="23"/>
  <c r="T40" i="23"/>
  <c r="Y40" i="23"/>
  <c r="K40" i="23"/>
  <c r="U40" i="23"/>
  <c r="L40" i="23"/>
  <c r="W40" i="23"/>
  <c r="N39" i="23"/>
  <c r="V39" i="23"/>
  <c r="H34" i="23"/>
  <c r="O34" i="23"/>
  <c r="K34" i="23"/>
  <c r="S34" i="23"/>
  <c r="G34" i="23"/>
  <c r="W34" i="23"/>
  <c r="M142" i="23"/>
  <c r="J113" i="23"/>
  <c r="K113" i="23"/>
  <c r="S113" i="23"/>
  <c r="X113" i="23"/>
  <c r="M113" i="23"/>
  <c r="T113" i="23"/>
  <c r="Y113" i="23"/>
  <c r="O113" i="23"/>
  <c r="V108" i="23"/>
  <c r="I102" i="23"/>
  <c r="T102" i="23"/>
  <c r="H102" i="23"/>
  <c r="X102" i="23"/>
  <c r="Y87" i="23"/>
  <c r="I87" i="23"/>
  <c r="J83" i="23"/>
  <c r="G83" i="23"/>
  <c r="O83" i="23"/>
  <c r="W83" i="23"/>
  <c r="I83" i="23"/>
  <c r="Q83" i="23"/>
  <c r="Y83" i="23"/>
  <c r="K83" i="23"/>
  <c r="G82" i="23"/>
  <c r="P82" i="23"/>
  <c r="T82" i="23"/>
  <c r="W81" i="23"/>
  <c r="L81" i="23"/>
  <c r="Y79" i="23"/>
  <c r="I79" i="23"/>
  <c r="W77" i="23"/>
  <c r="L77" i="23"/>
  <c r="G74" i="23"/>
  <c r="T74" i="23"/>
  <c r="X74" i="23"/>
  <c r="J69" i="23"/>
  <c r="P69" i="23"/>
  <c r="W69" i="23"/>
  <c r="K69" i="23"/>
  <c r="S69" i="23"/>
  <c r="X69" i="23"/>
  <c r="O69" i="23"/>
  <c r="Q40" i="23"/>
  <c r="M130" i="23"/>
  <c r="U128" i="23"/>
  <c r="P128" i="23"/>
  <c r="K128" i="23"/>
  <c r="T127" i="23"/>
  <c r="M126" i="23"/>
  <c r="U124" i="23"/>
  <c r="P124" i="23"/>
  <c r="K124" i="23"/>
  <c r="T123" i="23"/>
  <c r="M122" i="23"/>
  <c r="U120" i="23"/>
  <c r="P120" i="23"/>
  <c r="K120" i="23"/>
  <c r="T119" i="23"/>
  <c r="M118" i="23"/>
  <c r="U116" i="23"/>
  <c r="P116" i="23"/>
  <c r="H116" i="23"/>
  <c r="N112" i="23"/>
  <c r="P110" i="23"/>
  <c r="U109" i="23"/>
  <c r="P109" i="23"/>
  <c r="I109" i="23"/>
  <c r="W105" i="23"/>
  <c r="Q105" i="23"/>
  <c r="I105" i="23"/>
  <c r="S103" i="23"/>
  <c r="K103" i="23"/>
  <c r="V99" i="23"/>
  <c r="K99" i="23"/>
  <c r="U97" i="23"/>
  <c r="P97" i="23"/>
  <c r="K97" i="23"/>
  <c r="Q96" i="23"/>
  <c r="S95" i="23"/>
  <c r="K95" i="23"/>
  <c r="U91" i="23"/>
  <c r="M91" i="23"/>
  <c r="U85" i="23"/>
  <c r="P85" i="23"/>
  <c r="K85" i="23"/>
  <c r="P78" i="23"/>
  <c r="U75" i="23"/>
  <c r="M75" i="23"/>
  <c r="U73" i="23"/>
  <c r="P73" i="23"/>
  <c r="K73" i="23"/>
  <c r="P70" i="23"/>
  <c r="U68" i="23"/>
  <c r="P68" i="23"/>
  <c r="K68" i="23"/>
  <c r="S65" i="23"/>
  <c r="K65" i="23"/>
  <c r="J64" i="23"/>
  <c r="H64" i="23"/>
  <c r="M64" i="23"/>
  <c r="U64" i="23"/>
  <c r="P64" i="23"/>
  <c r="I64" i="23"/>
  <c r="K45" i="23"/>
  <c r="S45" i="23"/>
  <c r="X45" i="23"/>
  <c r="H30" i="23"/>
  <c r="O30" i="23"/>
  <c r="S30" i="23"/>
  <c r="W30" i="23"/>
  <c r="L110" i="23"/>
  <c r="U105" i="23"/>
  <c r="O105" i="23"/>
  <c r="G105" i="23"/>
  <c r="S99" i="23"/>
  <c r="I99" i="23"/>
  <c r="S91" i="23"/>
  <c r="K91" i="23"/>
  <c r="L78" i="23"/>
  <c r="S75" i="23"/>
  <c r="K75" i="23"/>
  <c r="T64" i="23"/>
  <c r="O64" i="23"/>
  <c r="G64" i="23"/>
  <c r="I61" i="23"/>
  <c r="G61" i="23"/>
  <c r="O61" i="23"/>
  <c r="W61" i="23"/>
  <c r="H61" i="23"/>
  <c r="P61" i="23"/>
  <c r="X61" i="23"/>
  <c r="K61" i="23"/>
  <c r="K46" i="23"/>
  <c r="N46" i="23"/>
  <c r="S46" i="23"/>
  <c r="N45" i="23"/>
  <c r="I41" i="23"/>
  <c r="G41" i="23"/>
  <c r="O41" i="23"/>
  <c r="W41" i="23"/>
  <c r="H41" i="23"/>
  <c r="P41" i="23"/>
  <c r="X41" i="23"/>
  <c r="K41" i="23"/>
  <c r="K30" i="23"/>
  <c r="J20" i="23"/>
  <c r="Q20" i="23"/>
  <c r="W20" i="23"/>
  <c r="L20" i="23"/>
  <c r="S20" i="23"/>
  <c r="X20" i="23"/>
  <c r="O20" i="23"/>
  <c r="T20" i="23"/>
  <c r="Y20" i="23"/>
  <c r="P20" i="23"/>
  <c r="U20" i="23"/>
  <c r="T57" i="23"/>
  <c r="L57" i="23"/>
  <c r="W56" i="23"/>
  <c r="Q56" i="23"/>
  <c r="L56" i="23"/>
  <c r="G56" i="23"/>
  <c r="Q55" i="23"/>
  <c r="T53" i="23"/>
  <c r="L53" i="23"/>
  <c r="W52" i="23"/>
  <c r="Q52" i="23"/>
  <c r="L52" i="23"/>
  <c r="G52" i="23"/>
  <c r="Q51" i="23"/>
  <c r="T49" i="23"/>
  <c r="L49" i="23"/>
  <c r="W48" i="23"/>
  <c r="Q48" i="23"/>
  <c r="L48" i="23"/>
  <c r="G48" i="23"/>
  <c r="N47" i="23"/>
  <c r="W44" i="23"/>
  <c r="Q44" i="23"/>
  <c r="L44" i="23"/>
  <c r="G44" i="23"/>
  <c r="N43" i="23"/>
  <c r="G36" i="23"/>
  <c r="I25" i="23"/>
  <c r="H25" i="23"/>
  <c r="P25" i="23"/>
  <c r="X25" i="23"/>
  <c r="K25" i="23"/>
  <c r="S25" i="23"/>
  <c r="L25" i="23"/>
  <c r="T25" i="23"/>
  <c r="S57" i="23"/>
  <c r="K57" i="23"/>
  <c r="U56" i="23"/>
  <c r="P56" i="23"/>
  <c r="K56" i="23"/>
  <c r="M55" i="23"/>
  <c r="S53" i="23"/>
  <c r="K53" i="23"/>
  <c r="U52" i="23"/>
  <c r="P52" i="23"/>
  <c r="K52" i="23"/>
  <c r="M51" i="23"/>
  <c r="S49" i="23"/>
  <c r="K49" i="23"/>
  <c r="U48" i="23"/>
  <c r="P48" i="23"/>
  <c r="K48" i="23"/>
  <c r="I47" i="23"/>
  <c r="U44" i="23"/>
  <c r="P44" i="23"/>
  <c r="K44" i="23"/>
  <c r="I43" i="23"/>
  <c r="S37" i="23"/>
  <c r="K37" i="23"/>
  <c r="U36" i="23"/>
  <c r="P36" i="23"/>
  <c r="K36" i="23"/>
  <c r="W25" i="23"/>
  <c r="I21" i="23"/>
  <c r="L21" i="23"/>
  <c r="T21" i="23"/>
  <c r="G21" i="23"/>
  <c r="O21" i="23"/>
  <c r="W21" i="23"/>
  <c r="H21" i="23"/>
  <c r="P21" i="23"/>
  <c r="X21" i="23"/>
  <c r="U13" i="23"/>
  <c r="M13" i="23"/>
  <c r="L12" i="23"/>
  <c r="U9" i="23"/>
  <c r="M9" i="23"/>
  <c r="L8" i="23"/>
  <c r="U3" i="23"/>
  <c r="W24" i="23"/>
  <c r="Q24" i="23"/>
  <c r="L24" i="23"/>
  <c r="G24" i="23"/>
  <c r="K22" i="23"/>
  <c r="W19" i="23"/>
  <c r="O19" i="23"/>
  <c r="G19" i="23"/>
  <c r="U17" i="23"/>
  <c r="M17" i="23"/>
  <c r="L16" i="23"/>
  <c r="R14" i="23"/>
  <c r="Y13" i="23"/>
  <c r="S13" i="23"/>
  <c r="K13" i="23"/>
  <c r="X12" i="23"/>
  <c r="H12" i="23"/>
  <c r="Y9" i="23"/>
  <c r="S9" i="23"/>
  <c r="K9" i="23"/>
  <c r="X8" i="23"/>
  <c r="H8" i="23"/>
  <c r="L4" i="23"/>
  <c r="Y3" i="23"/>
  <c r="Q3" i="23"/>
  <c r="U24" i="23"/>
  <c r="P24" i="23"/>
  <c r="K24" i="23"/>
  <c r="U19" i="23"/>
  <c r="M19" i="23"/>
  <c r="S17" i="23"/>
  <c r="K17" i="23"/>
  <c r="X13" i="23"/>
  <c r="Q13" i="23"/>
  <c r="I13" i="23"/>
  <c r="T12" i="23"/>
  <c r="X9" i="23"/>
  <c r="Q9" i="23"/>
  <c r="I9" i="23"/>
  <c r="T8" i="23"/>
  <c r="S5" i="23"/>
  <c r="K5" i="23"/>
  <c r="X4" i="23"/>
  <c r="H4" i="23"/>
  <c r="X3" i="23"/>
  <c r="M3" i="23"/>
  <c r="S33" i="23"/>
  <c r="K33" i="23"/>
  <c r="U32" i="23"/>
  <c r="P32" i="23"/>
  <c r="K32" i="23"/>
  <c r="S29" i="23"/>
  <c r="K29" i="23"/>
  <c r="U28" i="23"/>
  <c r="P28" i="23"/>
  <c r="K28" i="23"/>
  <c r="K26" i="23"/>
  <c r="Y24" i="23"/>
  <c r="T24" i="23"/>
  <c r="O24" i="23"/>
  <c r="I24" i="23"/>
  <c r="V23" i="23"/>
  <c r="S22" i="23"/>
  <c r="Y19" i="23"/>
  <c r="S19" i="23"/>
  <c r="K19" i="23"/>
  <c r="Y17" i="23"/>
  <c r="Q17" i="23"/>
  <c r="I17" i="23"/>
  <c r="U15" i="23"/>
  <c r="O15" i="23"/>
  <c r="G15" i="23"/>
  <c r="W13" i="23"/>
  <c r="O13" i="23"/>
  <c r="G13" i="23"/>
  <c r="P12" i="23"/>
  <c r="U11" i="23"/>
  <c r="M11" i="23"/>
  <c r="W9" i="23"/>
  <c r="O9" i="23"/>
  <c r="G9" i="23"/>
  <c r="P8" i="23"/>
  <c r="U7" i="23"/>
  <c r="M7" i="23"/>
  <c r="Y5" i="23"/>
  <c r="Q5" i="23"/>
  <c r="I5" i="23"/>
  <c r="T4" i="23"/>
  <c r="W3" i="23"/>
  <c r="I3" i="23"/>
  <c r="N164" i="23"/>
  <c r="N160" i="23"/>
  <c r="J167" i="23"/>
  <c r="O166" i="23"/>
  <c r="K166" i="23"/>
  <c r="G166" i="23"/>
  <c r="Y164" i="23"/>
  <c r="U164" i="23"/>
  <c r="Q164" i="23"/>
  <c r="M164" i="23"/>
  <c r="I164" i="23"/>
  <c r="V163" i="23"/>
  <c r="R163" i="23"/>
  <c r="N163" i="23"/>
  <c r="J163" i="23"/>
  <c r="W162" i="23"/>
  <c r="S162" i="23"/>
  <c r="O162" i="23"/>
  <c r="K162" i="23"/>
  <c r="G162" i="23"/>
  <c r="Y160" i="23"/>
  <c r="U160" i="23"/>
  <c r="Q160" i="23"/>
  <c r="M160" i="23"/>
  <c r="I160" i="23"/>
  <c r="V159" i="23"/>
  <c r="R159" i="23"/>
  <c r="N159" i="23"/>
  <c r="J159" i="23"/>
  <c r="W158" i="23"/>
  <c r="S158" i="23"/>
  <c r="O158" i="23"/>
  <c r="K158" i="23"/>
  <c r="G158" i="23"/>
  <c r="Y156" i="23"/>
  <c r="U156" i="23"/>
  <c r="Q156" i="23"/>
  <c r="M156" i="23"/>
  <c r="I156" i="23"/>
  <c r="V155" i="23"/>
  <c r="R155" i="23"/>
  <c r="N155" i="23"/>
  <c r="J155" i="23"/>
  <c r="W154" i="23"/>
  <c r="S154" i="23"/>
  <c r="O154" i="23"/>
  <c r="K154" i="23"/>
  <c r="G154" i="23"/>
  <c r="Y152" i="23"/>
  <c r="U152" i="23"/>
  <c r="Q152" i="23"/>
  <c r="M152" i="23"/>
  <c r="I152" i="23"/>
  <c r="V151" i="23"/>
  <c r="R151" i="23"/>
  <c r="N151" i="23"/>
  <c r="J151" i="23"/>
  <c r="W150" i="23"/>
  <c r="S150" i="23"/>
  <c r="O150" i="23"/>
  <c r="K150" i="23"/>
  <c r="G150" i="23"/>
  <c r="Y148" i="23"/>
  <c r="U148" i="23"/>
  <c r="Q148" i="23"/>
  <c r="M148" i="23"/>
  <c r="H148" i="23"/>
  <c r="Y167" i="23"/>
  <c r="Q167" i="23"/>
  <c r="N166" i="23"/>
  <c r="T164" i="23"/>
  <c r="P164" i="23"/>
  <c r="L164" i="23"/>
  <c r="H164" i="23"/>
  <c r="N162" i="23"/>
  <c r="X160" i="23"/>
  <c r="P160" i="23"/>
  <c r="V158" i="23"/>
  <c r="R158" i="23"/>
  <c r="N158" i="23"/>
  <c r="J158" i="23"/>
  <c r="X156" i="23"/>
  <c r="T156" i="23"/>
  <c r="P156" i="23"/>
  <c r="L156" i="23"/>
  <c r="H156" i="23"/>
  <c r="V154" i="23"/>
  <c r="R154" i="23"/>
  <c r="N154" i="23"/>
  <c r="J154" i="23"/>
  <c r="X152" i="23"/>
  <c r="T152" i="23"/>
  <c r="P152" i="23"/>
  <c r="L152" i="23"/>
  <c r="H152" i="23"/>
  <c r="V150" i="23"/>
  <c r="R150" i="23"/>
  <c r="N150" i="23"/>
  <c r="J150" i="23"/>
  <c r="X148" i="23"/>
  <c r="T148" i="23"/>
  <c r="P148" i="23"/>
  <c r="L148" i="23"/>
  <c r="G148" i="23"/>
  <c r="G141" i="23"/>
  <c r="K141" i="23"/>
  <c r="O141" i="23"/>
  <c r="S141" i="23"/>
  <c r="W141" i="23"/>
  <c r="H141" i="23"/>
  <c r="L141" i="23"/>
  <c r="P141" i="23"/>
  <c r="T141" i="23"/>
  <c r="X141" i="23"/>
  <c r="I141" i="23"/>
  <c r="M141" i="23"/>
  <c r="Q141" i="23"/>
  <c r="U141" i="23"/>
  <c r="Y141" i="23"/>
  <c r="J141" i="23"/>
  <c r="N167" i="23"/>
  <c r="U167" i="23"/>
  <c r="M167" i="23"/>
  <c r="I167" i="23"/>
  <c r="R166" i="23"/>
  <c r="J166" i="23"/>
  <c r="X164" i="23"/>
  <c r="R162" i="23"/>
  <c r="J162" i="23"/>
  <c r="T160" i="23"/>
  <c r="L160" i="23"/>
  <c r="H160" i="23"/>
  <c r="X167" i="23"/>
  <c r="T167" i="23"/>
  <c r="P167" i="23"/>
  <c r="L167" i="23"/>
  <c r="Y166" i="23"/>
  <c r="U166" i="23"/>
  <c r="Q166" i="23"/>
  <c r="M166" i="23"/>
  <c r="V165" i="23"/>
  <c r="R165" i="23"/>
  <c r="N165" i="23"/>
  <c r="W164" i="23"/>
  <c r="S164" i="23"/>
  <c r="O164" i="23"/>
  <c r="K164" i="23"/>
  <c r="G164" i="23"/>
  <c r="X163" i="23"/>
  <c r="T163" i="23"/>
  <c r="P163" i="23"/>
  <c r="L163" i="23"/>
  <c r="Y162" i="23"/>
  <c r="U162" i="23"/>
  <c r="Q162" i="23"/>
  <c r="M162" i="23"/>
  <c r="V161" i="23"/>
  <c r="R161" i="23"/>
  <c r="N161" i="23"/>
  <c r="W160" i="23"/>
  <c r="S160" i="23"/>
  <c r="O160" i="23"/>
  <c r="K160" i="23"/>
  <c r="G160" i="23"/>
  <c r="X159" i="23"/>
  <c r="T159" i="23"/>
  <c r="P159" i="23"/>
  <c r="L159" i="23"/>
  <c r="Y158" i="23"/>
  <c r="U158" i="23"/>
  <c r="Q158" i="23"/>
  <c r="M158" i="23"/>
  <c r="V157" i="23"/>
  <c r="R157" i="23"/>
  <c r="N157" i="23"/>
  <c r="W156" i="23"/>
  <c r="S156" i="23"/>
  <c r="O156" i="23"/>
  <c r="K156" i="23"/>
  <c r="G156" i="23"/>
  <c r="X155" i="23"/>
  <c r="T155" i="23"/>
  <c r="P155" i="23"/>
  <c r="L155" i="23"/>
  <c r="Y154" i="23"/>
  <c r="U154" i="23"/>
  <c r="Q154" i="23"/>
  <c r="M154" i="23"/>
  <c r="V153" i="23"/>
  <c r="R153" i="23"/>
  <c r="N153" i="23"/>
  <c r="W152" i="23"/>
  <c r="S152" i="23"/>
  <c r="O152" i="23"/>
  <c r="K152" i="23"/>
  <c r="G152" i="23"/>
  <c r="X151" i="23"/>
  <c r="T151" i="23"/>
  <c r="P151" i="23"/>
  <c r="L151" i="23"/>
  <c r="Y150" i="23"/>
  <c r="U150" i="23"/>
  <c r="Q150" i="23"/>
  <c r="M150" i="23"/>
  <c r="V149" i="23"/>
  <c r="R149" i="23"/>
  <c r="N149" i="23"/>
  <c r="W148" i="23"/>
  <c r="S148" i="23"/>
  <c r="O148" i="23"/>
  <c r="K148" i="23"/>
  <c r="G147" i="23"/>
  <c r="K147" i="23"/>
  <c r="O147" i="23"/>
  <c r="S147" i="23"/>
  <c r="W147" i="23"/>
  <c r="U147" i="23"/>
  <c r="P147" i="23"/>
  <c r="J147" i="23"/>
  <c r="H146" i="23"/>
  <c r="L146" i="23"/>
  <c r="P146" i="23"/>
  <c r="T146" i="23"/>
  <c r="X146" i="23"/>
  <c r="U146" i="23"/>
  <c r="O146" i="23"/>
  <c r="J146" i="23"/>
  <c r="I145" i="23"/>
  <c r="M145" i="23"/>
  <c r="Q145" i="23"/>
  <c r="U145" i="23"/>
  <c r="Y145" i="23"/>
  <c r="T145" i="23"/>
  <c r="O145" i="23"/>
  <c r="J145" i="23"/>
  <c r="I143" i="23"/>
  <c r="M143" i="23"/>
  <c r="J143" i="23"/>
  <c r="N143" i="23"/>
  <c r="R143" i="23"/>
  <c r="V143" i="23"/>
  <c r="G143" i="23"/>
  <c r="K143" i="23"/>
  <c r="O143" i="23"/>
  <c r="S143" i="23"/>
  <c r="W143" i="23"/>
  <c r="T143" i="23"/>
  <c r="H143" i="23"/>
  <c r="V141" i="23"/>
  <c r="V156" i="23"/>
  <c r="R156" i="23"/>
  <c r="N156" i="23"/>
  <c r="V152" i="23"/>
  <c r="R152" i="23"/>
  <c r="N152" i="23"/>
  <c r="V148" i="23"/>
  <c r="R148" i="23"/>
  <c r="N148" i="23"/>
  <c r="I148" i="23"/>
  <c r="V144" i="23"/>
  <c r="R144" i="23"/>
  <c r="N144" i="23"/>
  <c r="X142" i="23"/>
  <c r="T142" i="23"/>
  <c r="P142" i="23"/>
  <c r="L142" i="23"/>
  <c r="H142" i="23"/>
  <c r="V140" i="23"/>
  <c r="R140" i="23"/>
  <c r="N140" i="23"/>
  <c r="W139" i="23"/>
  <c r="S139" i="23"/>
  <c r="O139" i="23"/>
  <c r="K139" i="23"/>
  <c r="G139" i="23"/>
  <c r="X138" i="23"/>
  <c r="T138" i="23"/>
  <c r="P138" i="23"/>
  <c r="L138" i="23"/>
  <c r="H138" i="23"/>
  <c r="Y137" i="23"/>
  <c r="U137" i="23"/>
  <c r="Q137" i="23"/>
  <c r="M137" i="23"/>
  <c r="I137" i="23"/>
  <c r="V136" i="23"/>
  <c r="R136" i="23"/>
  <c r="N136" i="23"/>
  <c r="W135" i="23"/>
  <c r="S135" i="23"/>
  <c r="O135" i="23"/>
  <c r="K135" i="23"/>
  <c r="G135" i="23"/>
  <c r="X134" i="23"/>
  <c r="T134" i="23"/>
  <c r="P134" i="23"/>
  <c r="L134" i="23"/>
  <c r="H134" i="23"/>
  <c r="Y133" i="23"/>
  <c r="U133" i="23"/>
  <c r="Q133" i="23"/>
  <c r="M133" i="23"/>
  <c r="I133" i="23"/>
  <c r="V132" i="23"/>
  <c r="R132" i="23"/>
  <c r="N132" i="23"/>
  <c r="W131" i="23"/>
  <c r="S131" i="23"/>
  <c r="O131" i="23"/>
  <c r="K131" i="23"/>
  <c r="G131" i="23"/>
  <c r="X130" i="23"/>
  <c r="T130" i="23"/>
  <c r="P130" i="23"/>
  <c r="L130" i="23"/>
  <c r="H130" i="23"/>
  <c r="Y129" i="23"/>
  <c r="U129" i="23"/>
  <c r="Q129" i="23"/>
  <c r="M129" i="23"/>
  <c r="I129" i="23"/>
  <c r="V128" i="23"/>
  <c r="R128" i="23"/>
  <c r="N128" i="23"/>
  <c r="W127" i="23"/>
  <c r="S127" i="23"/>
  <c r="O127" i="23"/>
  <c r="K127" i="23"/>
  <c r="G127" i="23"/>
  <c r="X126" i="23"/>
  <c r="T126" i="23"/>
  <c r="P126" i="23"/>
  <c r="L126" i="23"/>
  <c r="H126" i="23"/>
  <c r="Y125" i="23"/>
  <c r="U125" i="23"/>
  <c r="Q125" i="23"/>
  <c r="M125" i="23"/>
  <c r="I125" i="23"/>
  <c r="V124" i="23"/>
  <c r="R124" i="23"/>
  <c r="N124" i="23"/>
  <c r="W123" i="23"/>
  <c r="S123" i="23"/>
  <c r="O123" i="23"/>
  <c r="K123" i="23"/>
  <c r="G123" i="23"/>
  <c r="X122" i="23"/>
  <c r="T122" i="23"/>
  <c r="P122" i="23"/>
  <c r="L122" i="23"/>
  <c r="H122" i="23"/>
  <c r="Y121" i="23"/>
  <c r="U121" i="23"/>
  <c r="Q121" i="23"/>
  <c r="M121" i="23"/>
  <c r="I121" i="23"/>
  <c r="V120" i="23"/>
  <c r="R120" i="23"/>
  <c r="N120" i="23"/>
  <c r="W119" i="23"/>
  <c r="S119" i="23"/>
  <c r="O119" i="23"/>
  <c r="K119" i="23"/>
  <c r="G119" i="23"/>
  <c r="X118" i="23"/>
  <c r="T118" i="23"/>
  <c r="P118" i="23"/>
  <c r="L118" i="23"/>
  <c r="H118" i="23"/>
  <c r="Y117" i="23"/>
  <c r="U117" i="23"/>
  <c r="Q117" i="23"/>
  <c r="M117" i="23"/>
  <c r="I117" i="23"/>
  <c r="V116" i="23"/>
  <c r="R116" i="23"/>
  <c r="N116" i="23"/>
  <c r="J116" i="23"/>
  <c r="V115" i="23"/>
  <c r="O115" i="23"/>
  <c r="T114" i="23"/>
  <c r="T112" i="23"/>
  <c r="G108" i="23"/>
  <c r="K108" i="23"/>
  <c r="O108" i="23"/>
  <c r="S108" i="23"/>
  <c r="W108" i="23"/>
  <c r="H108" i="23"/>
  <c r="L108" i="23"/>
  <c r="P108" i="23"/>
  <c r="T108" i="23"/>
  <c r="X108" i="23"/>
  <c r="I108" i="23"/>
  <c r="M108" i="23"/>
  <c r="Q108" i="23"/>
  <c r="U108" i="23"/>
  <c r="Y108" i="23"/>
  <c r="J108" i="23"/>
  <c r="W142" i="23"/>
  <c r="S142" i="23"/>
  <c r="O142" i="23"/>
  <c r="K142" i="23"/>
  <c r="G142" i="23"/>
  <c r="V139" i="23"/>
  <c r="R139" i="23"/>
  <c r="N139" i="23"/>
  <c r="J139" i="23"/>
  <c r="W138" i="23"/>
  <c r="S138" i="23"/>
  <c r="O138" i="23"/>
  <c r="K138" i="23"/>
  <c r="G138" i="23"/>
  <c r="X137" i="23"/>
  <c r="T137" i="23"/>
  <c r="P137" i="23"/>
  <c r="L137" i="23"/>
  <c r="H137" i="23"/>
  <c r="V135" i="23"/>
  <c r="R135" i="23"/>
  <c r="N135" i="23"/>
  <c r="J135" i="23"/>
  <c r="W134" i="23"/>
  <c r="S134" i="23"/>
  <c r="O134" i="23"/>
  <c r="K134" i="23"/>
  <c r="G134" i="23"/>
  <c r="X133" i="23"/>
  <c r="T133" i="23"/>
  <c r="P133" i="23"/>
  <c r="L133" i="23"/>
  <c r="H133" i="23"/>
  <c r="V131" i="23"/>
  <c r="R131" i="23"/>
  <c r="N131" i="23"/>
  <c r="J131" i="23"/>
  <c r="W130" i="23"/>
  <c r="S130" i="23"/>
  <c r="O130" i="23"/>
  <c r="K130" i="23"/>
  <c r="G130" i="23"/>
  <c r="X129" i="23"/>
  <c r="T129" i="23"/>
  <c r="P129" i="23"/>
  <c r="L129" i="23"/>
  <c r="H129" i="23"/>
  <c r="V127" i="23"/>
  <c r="R127" i="23"/>
  <c r="N127" i="23"/>
  <c r="J127" i="23"/>
  <c r="W126" i="23"/>
  <c r="S126" i="23"/>
  <c r="O126" i="23"/>
  <c r="K126" i="23"/>
  <c r="G126" i="23"/>
  <c r="X125" i="23"/>
  <c r="T125" i="23"/>
  <c r="P125" i="23"/>
  <c r="L125" i="23"/>
  <c r="H125" i="23"/>
  <c r="V123" i="23"/>
  <c r="R123" i="23"/>
  <c r="N123" i="23"/>
  <c r="J123" i="23"/>
  <c r="W122" i="23"/>
  <c r="S122" i="23"/>
  <c r="O122" i="23"/>
  <c r="K122" i="23"/>
  <c r="G122" i="23"/>
  <c r="X121" i="23"/>
  <c r="T121" i="23"/>
  <c r="P121" i="23"/>
  <c r="L121" i="23"/>
  <c r="H121" i="23"/>
  <c r="V119" i="23"/>
  <c r="R119" i="23"/>
  <c r="N119" i="23"/>
  <c r="J119" i="23"/>
  <c r="W118" i="23"/>
  <c r="S118" i="23"/>
  <c r="O118" i="23"/>
  <c r="K118" i="23"/>
  <c r="G118" i="23"/>
  <c r="X117" i="23"/>
  <c r="T117" i="23"/>
  <c r="P117" i="23"/>
  <c r="L117" i="23"/>
  <c r="H117" i="23"/>
  <c r="M116" i="23"/>
  <c r="H115" i="23"/>
  <c r="L115" i="23"/>
  <c r="P115" i="23"/>
  <c r="T115" i="23"/>
  <c r="X115" i="23"/>
  <c r="J115" i="23"/>
  <c r="N115" i="23"/>
  <c r="R115" i="23"/>
  <c r="U115" i="23"/>
  <c r="M115" i="23"/>
  <c r="I114" i="23"/>
  <c r="M114" i="23"/>
  <c r="Q114" i="23"/>
  <c r="U114" i="23"/>
  <c r="Y114" i="23"/>
  <c r="G114" i="23"/>
  <c r="K114" i="23"/>
  <c r="O114" i="23"/>
  <c r="S114" i="23"/>
  <c r="W114" i="23"/>
  <c r="R114" i="23"/>
  <c r="J114" i="23"/>
  <c r="G112" i="23"/>
  <c r="K112" i="23"/>
  <c r="O112" i="23"/>
  <c r="S112" i="23"/>
  <c r="W112" i="23"/>
  <c r="I112" i="23"/>
  <c r="M112" i="23"/>
  <c r="Q112" i="23"/>
  <c r="U112" i="23"/>
  <c r="Y112" i="23"/>
  <c r="R112" i="23"/>
  <c r="J112" i="23"/>
  <c r="V142" i="23"/>
  <c r="R142" i="23"/>
  <c r="N142" i="23"/>
  <c r="Q139" i="23"/>
  <c r="M139" i="23"/>
  <c r="V138" i="23"/>
  <c r="R138" i="23"/>
  <c r="N138" i="23"/>
  <c r="W137" i="23"/>
  <c r="S137" i="23"/>
  <c r="O137" i="23"/>
  <c r="K137" i="23"/>
  <c r="G137" i="23"/>
  <c r="Q135" i="23"/>
  <c r="M135" i="23"/>
  <c r="V134" i="23"/>
  <c r="R134" i="23"/>
  <c r="N134" i="23"/>
  <c r="W133" i="23"/>
  <c r="S133" i="23"/>
  <c r="O133" i="23"/>
  <c r="K133" i="23"/>
  <c r="G133" i="23"/>
  <c r="Q131" i="23"/>
  <c r="M131" i="23"/>
  <c r="V130" i="23"/>
  <c r="R130" i="23"/>
  <c r="N130" i="23"/>
  <c r="W129" i="23"/>
  <c r="S129" i="23"/>
  <c r="O129" i="23"/>
  <c r="K129" i="23"/>
  <c r="G129" i="23"/>
  <c r="Q127" i="23"/>
  <c r="M127" i="23"/>
  <c r="V126" i="23"/>
  <c r="R126" i="23"/>
  <c r="N126" i="23"/>
  <c r="W125" i="23"/>
  <c r="S125" i="23"/>
  <c r="O125" i="23"/>
  <c r="K125" i="23"/>
  <c r="G125" i="23"/>
  <c r="Q123" i="23"/>
  <c r="M123" i="23"/>
  <c r="V122" i="23"/>
  <c r="R122" i="23"/>
  <c r="N122" i="23"/>
  <c r="W121" i="23"/>
  <c r="S121" i="23"/>
  <c r="O121" i="23"/>
  <c r="K121" i="23"/>
  <c r="G121" i="23"/>
  <c r="Q119" i="23"/>
  <c r="M119" i="23"/>
  <c r="V118" i="23"/>
  <c r="R118" i="23"/>
  <c r="N118" i="23"/>
  <c r="W117" i="23"/>
  <c r="S117" i="23"/>
  <c r="O117" i="23"/>
  <c r="K117" i="23"/>
  <c r="G117" i="23"/>
  <c r="S115" i="23"/>
  <c r="K115" i="23"/>
  <c r="X114" i="23"/>
  <c r="P114" i="23"/>
  <c r="H114" i="23"/>
  <c r="H112" i="23"/>
  <c r="V137" i="23"/>
  <c r="R137" i="23"/>
  <c r="N137" i="23"/>
  <c r="V133" i="23"/>
  <c r="R133" i="23"/>
  <c r="N133" i="23"/>
  <c r="V129" i="23"/>
  <c r="R129" i="23"/>
  <c r="N129" i="23"/>
  <c r="V125" i="23"/>
  <c r="R125" i="23"/>
  <c r="N125" i="23"/>
  <c r="V121" i="23"/>
  <c r="R121" i="23"/>
  <c r="N121" i="23"/>
  <c r="V117" i="23"/>
  <c r="R117" i="23"/>
  <c r="N117" i="23"/>
  <c r="P113" i="23"/>
  <c r="L113" i="23"/>
  <c r="H113" i="23"/>
  <c r="V111" i="23"/>
  <c r="R111" i="23"/>
  <c r="N111" i="23"/>
  <c r="J111" i="23"/>
  <c r="W110" i="23"/>
  <c r="S110" i="23"/>
  <c r="O110" i="23"/>
  <c r="K110" i="23"/>
  <c r="G110" i="23"/>
  <c r="L109" i="23"/>
  <c r="H109" i="23"/>
  <c r="V107" i="23"/>
  <c r="R107" i="23"/>
  <c r="N107" i="23"/>
  <c r="J107" i="23"/>
  <c r="W106" i="23"/>
  <c r="S106" i="23"/>
  <c r="O106" i="23"/>
  <c r="K106" i="23"/>
  <c r="G106" i="23"/>
  <c r="P105" i="23"/>
  <c r="L105" i="23"/>
  <c r="H105" i="23"/>
  <c r="Y104" i="23"/>
  <c r="U104" i="23"/>
  <c r="Q104" i="23"/>
  <c r="M104" i="23"/>
  <c r="I104" i="23"/>
  <c r="V103" i="23"/>
  <c r="R103" i="23"/>
  <c r="N103" i="23"/>
  <c r="J103" i="23"/>
  <c r="W102" i="23"/>
  <c r="S102" i="23"/>
  <c r="O102" i="23"/>
  <c r="K102" i="23"/>
  <c r="G102" i="23"/>
  <c r="P101" i="23"/>
  <c r="L101" i="23"/>
  <c r="H101" i="23"/>
  <c r="R100" i="23"/>
  <c r="M100" i="23"/>
  <c r="R99" i="23"/>
  <c r="M99" i="23"/>
  <c r="W98" i="23"/>
  <c r="R98" i="23"/>
  <c r="L98" i="23"/>
  <c r="X96" i="23"/>
  <c r="R96" i="23"/>
  <c r="M96" i="23"/>
  <c r="G94" i="23"/>
  <c r="K94" i="23"/>
  <c r="O94" i="23"/>
  <c r="S94" i="23"/>
  <c r="W94" i="23"/>
  <c r="I94" i="23"/>
  <c r="M94" i="23"/>
  <c r="Q94" i="23"/>
  <c r="U94" i="23"/>
  <c r="Y94" i="23"/>
  <c r="R94" i="23"/>
  <c r="J94" i="23"/>
  <c r="X92" i="23"/>
  <c r="P92" i="23"/>
  <c r="H92" i="23"/>
  <c r="V110" i="23"/>
  <c r="R110" i="23"/>
  <c r="N110" i="23"/>
  <c r="J110" i="23"/>
  <c r="V106" i="23"/>
  <c r="R106" i="23"/>
  <c r="N106" i="23"/>
  <c r="J106" i="23"/>
  <c r="X104" i="23"/>
  <c r="T104" i="23"/>
  <c r="P104" i="23"/>
  <c r="L104" i="23"/>
  <c r="H104" i="23"/>
  <c r="V102" i="23"/>
  <c r="R102" i="23"/>
  <c r="N102" i="23"/>
  <c r="J102" i="23"/>
  <c r="V92" i="23"/>
  <c r="N92" i="23"/>
  <c r="G90" i="23"/>
  <c r="K90" i="23"/>
  <c r="O90" i="23"/>
  <c r="S90" i="23"/>
  <c r="W90" i="23"/>
  <c r="H90" i="23"/>
  <c r="L90" i="23"/>
  <c r="P90" i="23"/>
  <c r="T90" i="23"/>
  <c r="X90" i="23"/>
  <c r="I90" i="23"/>
  <c r="M90" i="23"/>
  <c r="Q90" i="23"/>
  <c r="U90" i="23"/>
  <c r="Y90" i="23"/>
  <c r="J90" i="23"/>
  <c r="G86" i="23"/>
  <c r="K86" i="23"/>
  <c r="O86" i="23"/>
  <c r="S86" i="23"/>
  <c r="W86" i="23"/>
  <c r="H86" i="23"/>
  <c r="L86" i="23"/>
  <c r="P86" i="23"/>
  <c r="T86" i="23"/>
  <c r="X86" i="23"/>
  <c r="I86" i="23"/>
  <c r="M86" i="23"/>
  <c r="Q86" i="23"/>
  <c r="U86" i="23"/>
  <c r="Y86" i="23"/>
  <c r="J86" i="23"/>
  <c r="V113" i="23"/>
  <c r="R113" i="23"/>
  <c r="N113" i="23"/>
  <c r="X111" i="23"/>
  <c r="T111" i="23"/>
  <c r="P111" i="23"/>
  <c r="L111" i="23"/>
  <c r="Y110" i="23"/>
  <c r="U110" i="23"/>
  <c r="Q110" i="23"/>
  <c r="M110" i="23"/>
  <c r="V109" i="23"/>
  <c r="R109" i="23"/>
  <c r="N109" i="23"/>
  <c r="X107" i="23"/>
  <c r="T107" i="23"/>
  <c r="P107" i="23"/>
  <c r="L107" i="23"/>
  <c r="Y106" i="23"/>
  <c r="U106" i="23"/>
  <c r="Q106" i="23"/>
  <c r="M106" i="23"/>
  <c r="V105" i="23"/>
  <c r="R105" i="23"/>
  <c r="N105" i="23"/>
  <c r="W104" i="23"/>
  <c r="S104" i="23"/>
  <c r="O104" i="23"/>
  <c r="K104" i="23"/>
  <c r="G104" i="23"/>
  <c r="X103" i="23"/>
  <c r="T103" i="23"/>
  <c r="P103" i="23"/>
  <c r="L103" i="23"/>
  <c r="Y102" i="23"/>
  <c r="U102" i="23"/>
  <c r="Q102" i="23"/>
  <c r="M102" i="23"/>
  <c r="V101" i="23"/>
  <c r="R101" i="23"/>
  <c r="N101" i="23"/>
  <c r="G100" i="23"/>
  <c r="K100" i="23"/>
  <c r="O100" i="23"/>
  <c r="S100" i="23"/>
  <c r="W100" i="23"/>
  <c r="U100" i="23"/>
  <c r="P100" i="23"/>
  <c r="J100" i="23"/>
  <c r="H99" i="23"/>
  <c r="L99" i="23"/>
  <c r="P99" i="23"/>
  <c r="T99" i="23"/>
  <c r="X99" i="23"/>
  <c r="U99" i="23"/>
  <c r="O99" i="23"/>
  <c r="J99" i="23"/>
  <c r="I98" i="23"/>
  <c r="M98" i="23"/>
  <c r="Q98" i="23"/>
  <c r="U98" i="23"/>
  <c r="Y98" i="23"/>
  <c r="T98" i="23"/>
  <c r="O98" i="23"/>
  <c r="J98" i="23"/>
  <c r="I96" i="23"/>
  <c r="G96" i="23"/>
  <c r="K96" i="23"/>
  <c r="O96" i="23"/>
  <c r="S96" i="23"/>
  <c r="W96" i="23"/>
  <c r="U96" i="23"/>
  <c r="P96" i="23"/>
  <c r="J96" i="23"/>
  <c r="N94" i="23"/>
  <c r="T92" i="23"/>
  <c r="V90" i="23"/>
  <c r="V86" i="23"/>
  <c r="V104" i="23"/>
  <c r="R104" i="23"/>
  <c r="N104" i="23"/>
  <c r="I92" i="23"/>
  <c r="M92" i="23"/>
  <c r="Q92" i="23"/>
  <c r="U92" i="23"/>
  <c r="Y92" i="23"/>
  <c r="G92" i="23"/>
  <c r="K92" i="23"/>
  <c r="O92" i="23"/>
  <c r="S92" i="23"/>
  <c r="W92" i="23"/>
  <c r="R92" i="23"/>
  <c r="J92" i="23"/>
  <c r="T84" i="23"/>
  <c r="P84" i="23"/>
  <c r="L84" i="23"/>
  <c r="H84" i="23"/>
  <c r="V82" i="23"/>
  <c r="R82" i="23"/>
  <c r="N82" i="23"/>
  <c r="J82" i="23"/>
  <c r="T80" i="23"/>
  <c r="P80" i="23"/>
  <c r="L80" i="23"/>
  <c r="H80" i="23"/>
  <c r="V78" i="23"/>
  <c r="R78" i="23"/>
  <c r="N78" i="23"/>
  <c r="J78" i="23"/>
  <c r="X76" i="23"/>
  <c r="T76" i="23"/>
  <c r="P76" i="23"/>
  <c r="L76" i="23"/>
  <c r="H76" i="23"/>
  <c r="I75" i="23"/>
  <c r="V74" i="23"/>
  <c r="R74" i="23"/>
  <c r="N74" i="23"/>
  <c r="J74" i="23"/>
  <c r="X72" i="23"/>
  <c r="T72" i="23"/>
  <c r="P72" i="23"/>
  <c r="L72" i="23"/>
  <c r="H72" i="23"/>
  <c r="U71" i="23"/>
  <c r="Q71" i="23"/>
  <c r="M71" i="23"/>
  <c r="I71" i="23"/>
  <c r="V70" i="23"/>
  <c r="R70" i="23"/>
  <c r="N70" i="23"/>
  <c r="J70" i="23"/>
  <c r="Y67" i="23"/>
  <c r="T67" i="23"/>
  <c r="N67" i="23"/>
  <c r="I67" i="23"/>
  <c r="Y66" i="23"/>
  <c r="S66" i="23"/>
  <c r="N66" i="23"/>
  <c r="G66" i="23"/>
  <c r="U63" i="23"/>
  <c r="G62" i="23"/>
  <c r="K62" i="23"/>
  <c r="O62" i="23"/>
  <c r="S62" i="23"/>
  <c r="W62" i="23"/>
  <c r="H62" i="23"/>
  <c r="L62" i="23"/>
  <c r="P62" i="23"/>
  <c r="T62" i="23"/>
  <c r="X62" i="23"/>
  <c r="I62" i="23"/>
  <c r="M62" i="23"/>
  <c r="Q62" i="23"/>
  <c r="U62" i="23"/>
  <c r="Y62" i="23"/>
  <c r="J62" i="23"/>
  <c r="G58" i="23"/>
  <c r="K58" i="23"/>
  <c r="O58" i="23"/>
  <c r="S58" i="23"/>
  <c r="W58" i="23"/>
  <c r="H58" i="23"/>
  <c r="L58" i="23"/>
  <c r="P58" i="23"/>
  <c r="T58" i="23"/>
  <c r="X58" i="23"/>
  <c r="I58" i="23"/>
  <c r="M58" i="23"/>
  <c r="Q58" i="23"/>
  <c r="U58" i="23"/>
  <c r="Y58" i="23"/>
  <c r="J58" i="23"/>
  <c r="V97" i="23"/>
  <c r="R97" i="23"/>
  <c r="N97" i="23"/>
  <c r="X95" i="23"/>
  <c r="T95" i="23"/>
  <c r="P95" i="23"/>
  <c r="L95" i="23"/>
  <c r="H95" i="23"/>
  <c r="V93" i="23"/>
  <c r="R93" i="23"/>
  <c r="N93" i="23"/>
  <c r="X91" i="23"/>
  <c r="T91" i="23"/>
  <c r="P91" i="23"/>
  <c r="L91" i="23"/>
  <c r="H91" i="23"/>
  <c r="V89" i="23"/>
  <c r="R89" i="23"/>
  <c r="N89" i="23"/>
  <c r="W88" i="23"/>
  <c r="S88" i="23"/>
  <c r="O88" i="23"/>
  <c r="K88" i="23"/>
  <c r="G88" i="23"/>
  <c r="X87" i="23"/>
  <c r="T87" i="23"/>
  <c r="P87" i="23"/>
  <c r="L87" i="23"/>
  <c r="H87" i="23"/>
  <c r="V85" i="23"/>
  <c r="R85" i="23"/>
  <c r="N85" i="23"/>
  <c r="W84" i="23"/>
  <c r="S84" i="23"/>
  <c r="O84" i="23"/>
  <c r="K84" i="23"/>
  <c r="G84" i="23"/>
  <c r="X83" i="23"/>
  <c r="T83" i="23"/>
  <c r="P83" i="23"/>
  <c r="L83" i="23"/>
  <c r="H83" i="23"/>
  <c r="Y82" i="23"/>
  <c r="U82" i="23"/>
  <c r="Q82" i="23"/>
  <c r="M82" i="23"/>
  <c r="I82" i="23"/>
  <c r="V81" i="23"/>
  <c r="R81" i="23"/>
  <c r="N81" i="23"/>
  <c r="W80" i="23"/>
  <c r="S80" i="23"/>
  <c r="O80" i="23"/>
  <c r="K80" i="23"/>
  <c r="G80" i="23"/>
  <c r="X79" i="23"/>
  <c r="T79" i="23"/>
  <c r="P79" i="23"/>
  <c r="L79" i="23"/>
  <c r="H79" i="23"/>
  <c r="Y78" i="23"/>
  <c r="U78" i="23"/>
  <c r="Q78" i="23"/>
  <c r="M78" i="23"/>
  <c r="I78" i="23"/>
  <c r="V77" i="23"/>
  <c r="R77" i="23"/>
  <c r="N77" i="23"/>
  <c r="W76" i="23"/>
  <c r="S76" i="23"/>
  <c r="O76" i="23"/>
  <c r="K76" i="23"/>
  <c r="G76" i="23"/>
  <c r="X75" i="23"/>
  <c r="T75" i="23"/>
  <c r="P75" i="23"/>
  <c r="L75" i="23"/>
  <c r="H75" i="23"/>
  <c r="Y74" i="23"/>
  <c r="U74" i="23"/>
  <c r="Q74" i="23"/>
  <c r="M74" i="23"/>
  <c r="I74" i="23"/>
  <c r="V73" i="23"/>
  <c r="R73" i="23"/>
  <c r="N73" i="23"/>
  <c r="W72" i="23"/>
  <c r="S72" i="23"/>
  <c r="O72" i="23"/>
  <c r="K72" i="23"/>
  <c r="G72" i="23"/>
  <c r="X71" i="23"/>
  <c r="T71" i="23"/>
  <c r="P71" i="23"/>
  <c r="L71" i="23"/>
  <c r="H71" i="23"/>
  <c r="Y70" i="23"/>
  <c r="U70" i="23"/>
  <c r="Q70" i="23"/>
  <c r="M70" i="23"/>
  <c r="I70" i="23"/>
  <c r="I69" i="23"/>
  <c r="M69" i="23"/>
  <c r="Q69" i="23"/>
  <c r="V69" i="23"/>
  <c r="R69" i="23"/>
  <c r="L69" i="23"/>
  <c r="G69" i="23"/>
  <c r="X67" i="23"/>
  <c r="R67" i="23"/>
  <c r="M67" i="23"/>
  <c r="H67" i="23"/>
  <c r="W66" i="23"/>
  <c r="R66" i="23"/>
  <c r="M66" i="23"/>
  <c r="V62" i="23"/>
  <c r="V58" i="23"/>
  <c r="V88" i="23"/>
  <c r="R88" i="23"/>
  <c r="N88" i="23"/>
  <c r="J88" i="23"/>
  <c r="V84" i="23"/>
  <c r="R84" i="23"/>
  <c r="N84" i="23"/>
  <c r="J84" i="23"/>
  <c r="L82" i="23"/>
  <c r="H82" i="23"/>
  <c r="V80" i="23"/>
  <c r="R80" i="23"/>
  <c r="N80" i="23"/>
  <c r="J80" i="23"/>
  <c r="H78" i="23"/>
  <c r="V76" i="23"/>
  <c r="R76" i="23"/>
  <c r="N76" i="23"/>
  <c r="J76" i="23"/>
  <c r="L74" i="23"/>
  <c r="H74" i="23"/>
  <c r="V72" i="23"/>
  <c r="R72" i="23"/>
  <c r="N72" i="23"/>
  <c r="J72" i="23"/>
  <c r="K71" i="23"/>
  <c r="G71" i="23"/>
  <c r="L70" i="23"/>
  <c r="H70" i="23"/>
  <c r="Q67" i="23"/>
  <c r="V66" i="23"/>
  <c r="Q66" i="23"/>
  <c r="J63" i="23"/>
  <c r="N63" i="23"/>
  <c r="R63" i="23"/>
  <c r="V63" i="23"/>
  <c r="G63" i="23"/>
  <c r="K63" i="23"/>
  <c r="O63" i="23"/>
  <c r="S63" i="23"/>
  <c r="W63" i="23"/>
  <c r="H63" i="23"/>
  <c r="L63" i="23"/>
  <c r="P63" i="23"/>
  <c r="T63" i="23"/>
  <c r="X63" i="23"/>
  <c r="M63" i="23"/>
  <c r="V95" i="23"/>
  <c r="R95" i="23"/>
  <c r="N95" i="23"/>
  <c r="V91" i="23"/>
  <c r="R91" i="23"/>
  <c r="N91" i="23"/>
  <c r="Y88" i="23"/>
  <c r="U88" i="23"/>
  <c r="Q88" i="23"/>
  <c r="M88" i="23"/>
  <c r="V87" i="23"/>
  <c r="R87" i="23"/>
  <c r="N87" i="23"/>
  <c r="Y84" i="23"/>
  <c r="U84" i="23"/>
  <c r="Q84" i="23"/>
  <c r="M84" i="23"/>
  <c r="V83" i="23"/>
  <c r="R83" i="23"/>
  <c r="N83" i="23"/>
  <c r="W82" i="23"/>
  <c r="S82" i="23"/>
  <c r="O82" i="23"/>
  <c r="K82" i="23"/>
  <c r="Y80" i="23"/>
  <c r="U80" i="23"/>
  <c r="Q80" i="23"/>
  <c r="M80" i="23"/>
  <c r="V79" i="23"/>
  <c r="R79" i="23"/>
  <c r="N79" i="23"/>
  <c r="W78" i="23"/>
  <c r="S78" i="23"/>
  <c r="O78" i="23"/>
  <c r="K78" i="23"/>
  <c r="Y76" i="23"/>
  <c r="U76" i="23"/>
  <c r="Q76" i="23"/>
  <c r="M76" i="23"/>
  <c r="V75" i="23"/>
  <c r="R75" i="23"/>
  <c r="N75" i="23"/>
  <c r="W74" i="23"/>
  <c r="S74" i="23"/>
  <c r="O74" i="23"/>
  <c r="K74" i="23"/>
  <c r="Y72" i="23"/>
  <c r="U72" i="23"/>
  <c r="Q72" i="23"/>
  <c r="M72" i="23"/>
  <c r="V71" i="23"/>
  <c r="R71" i="23"/>
  <c r="N71" i="23"/>
  <c r="S70" i="23"/>
  <c r="O70" i="23"/>
  <c r="K70" i="23"/>
  <c r="G67" i="23"/>
  <c r="K67" i="23"/>
  <c r="O67" i="23"/>
  <c r="S67" i="23"/>
  <c r="W67" i="23"/>
  <c r="U67" i="23"/>
  <c r="P67" i="23"/>
  <c r="J67" i="23"/>
  <c r="H66" i="23"/>
  <c r="L66" i="23"/>
  <c r="P66" i="23"/>
  <c r="T66" i="23"/>
  <c r="X66" i="23"/>
  <c r="I66" i="23"/>
  <c r="U66" i="23"/>
  <c r="O66" i="23"/>
  <c r="J66" i="23"/>
  <c r="Y63" i="23"/>
  <c r="I63" i="23"/>
  <c r="V54" i="23"/>
  <c r="R54" i="23"/>
  <c r="N54" i="23"/>
  <c r="J54" i="23"/>
  <c r="V50" i="23"/>
  <c r="R50" i="23"/>
  <c r="N50" i="23"/>
  <c r="J50" i="23"/>
  <c r="G35" i="23"/>
  <c r="K35" i="23"/>
  <c r="O35" i="23"/>
  <c r="S35" i="23"/>
  <c r="W35" i="23"/>
  <c r="H35" i="23"/>
  <c r="L35" i="23"/>
  <c r="P35" i="23"/>
  <c r="T35" i="23"/>
  <c r="X35" i="23"/>
  <c r="I35" i="23"/>
  <c r="M35" i="23"/>
  <c r="Q35" i="23"/>
  <c r="U35" i="23"/>
  <c r="Y35" i="23"/>
  <c r="J35" i="23"/>
  <c r="V65" i="23"/>
  <c r="R65" i="23"/>
  <c r="N65" i="23"/>
  <c r="J65" i="23"/>
  <c r="V61" i="23"/>
  <c r="R61" i="23"/>
  <c r="N61" i="23"/>
  <c r="J61" i="23"/>
  <c r="X59" i="23"/>
  <c r="T59" i="23"/>
  <c r="P59" i="23"/>
  <c r="L59" i="23"/>
  <c r="H59" i="23"/>
  <c r="V57" i="23"/>
  <c r="R57" i="23"/>
  <c r="N57" i="23"/>
  <c r="J57" i="23"/>
  <c r="X55" i="23"/>
  <c r="T55" i="23"/>
  <c r="P55" i="23"/>
  <c r="L55" i="23"/>
  <c r="H55" i="23"/>
  <c r="Y54" i="23"/>
  <c r="U54" i="23"/>
  <c r="Q54" i="23"/>
  <c r="M54" i="23"/>
  <c r="I54" i="23"/>
  <c r="V53" i="23"/>
  <c r="R53" i="23"/>
  <c r="N53" i="23"/>
  <c r="J53" i="23"/>
  <c r="X51" i="23"/>
  <c r="T51" i="23"/>
  <c r="P51" i="23"/>
  <c r="L51" i="23"/>
  <c r="H51" i="23"/>
  <c r="Y50" i="23"/>
  <c r="U50" i="23"/>
  <c r="Q50" i="23"/>
  <c r="M50" i="23"/>
  <c r="I50" i="23"/>
  <c r="V49" i="23"/>
  <c r="R49" i="23"/>
  <c r="N49" i="23"/>
  <c r="J49" i="23"/>
  <c r="X47" i="23"/>
  <c r="R47" i="23"/>
  <c r="M47" i="23"/>
  <c r="H47" i="23"/>
  <c r="W46" i="23"/>
  <c r="R46" i="23"/>
  <c r="M46" i="23"/>
  <c r="G46" i="23"/>
  <c r="W45" i="23"/>
  <c r="R45" i="23"/>
  <c r="L45" i="23"/>
  <c r="G45" i="23"/>
  <c r="X43" i="23"/>
  <c r="R43" i="23"/>
  <c r="M43" i="23"/>
  <c r="H43" i="23"/>
  <c r="W42" i="23"/>
  <c r="O42" i="23"/>
  <c r="G42" i="23"/>
  <c r="R39" i="23"/>
  <c r="V35" i="23"/>
  <c r="G31" i="23"/>
  <c r="K31" i="23"/>
  <c r="O31" i="23"/>
  <c r="S31" i="23"/>
  <c r="W31" i="23"/>
  <c r="H31" i="23"/>
  <c r="L31" i="23"/>
  <c r="P31" i="23"/>
  <c r="T31" i="23"/>
  <c r="X31" i="23"/>
  <c r="I31" i="23"/>
  <c r="M31" i="23"/>
  <c r="Q31" i="23"/>
  <c r="U31" i="23"/>
  <c r="Y31" i="23"/>
  <c r="J31" i="23"/>
  <c r="R23" i="23"/>
  <c r="V68" i="23"/>
  <c r="R68" i="23"/>
  <c r="N68" i="23"/>
  <c r="Y65" i="23"/>
  <c r="U65" i="23"/>
  <c r="Q65" i="23"/>
  <c r="M65" i="23"/>
  <c r="V64" i="23"/>
  <c r="R64" i="23"/>
  <c r="N64" i="23"/>
  <c r="Y61" i="23"/>
  <c r="U61" i="23"/>
  <c r="Q61" i="23"/>
  <c r="M61" i="23"/>
  <c r="V60" i="23"/>
  <c r="R60" i="23"/>
  <c r="N60" i="23"/>
  <c r="W59" i="23"/>
  <c r="S59" i="23"/>
  <c r="O59" i="23"/>
  <c r="K59" i="23"/>
  <c r="G59" i="23"/>
  <c r="Y57" i="23"/>
  <c r="U57" i="23"/>
  <c r="Q57" i="23"/>
  <c r="M57" i="23"/>
  <c r="V56" i="23"/>
  <c r="R56" i="23"/>
  <c r="N56" i="23"/>
  <c r="W55" i="23"/>
  <c r="S55" i="23"/>
  <c r="O55" i="23"/>
  <c r="K55" i="23"/>
  <c r="G55" i="23"/>
  <c r="X54" i="23"/>
  <c r="T54" i="23"/>
  <c r="P54" i="23"/>
  <c r="L54" i="23"/>
  <c r="H54" i="23"/>
  <c r="Y53" i="23"/>
  <c r="U53" i="23"/>
  <c r="Q53" i="23"/>
  <c r="M53" i="23"/>
  <c r="V52" i="23"/>
  <c r="R52" i="23"/>
  <c r="N52" i="23"/>
  <c r="W51" i="23"/>
  <c r="S51" i="23"/>
  <c r="O51" i="23"/>
  <c r="K51" i="23"/>
  <c r="G51" i="23"/>
  <c r="X50" i="23"/>
  <c r="T50" i="23"/>
  <c r="P50" i="23"/>
  <c r="L50" i="23"/>
  <c r="H50" i="23"/>
  <c r="Y49" i="23"/>
  <c r="U49" i="23"/>
  <c r="Q49" i="23"/>
  <c r="M49" i="23"/>
  <c r="V48" i="23"/>
  <c r="R48" i="23"/>
  <c r="N48" i="23"/>
  <c r="V47" i="23"/>
  <c r="Q47" i="23"/>
  <c r="V46" i="23"/>
  <c r="Q46" i="23"/>
  <c r="V45" i="23"/>
  <c r="P45" i="23"/>
  <c r="V43" i="23"/>
  <c r="Q43" i="23"/>
  <c r="V42" i="23"/>
  <c r="R35" i="23"/>
  <c r="G27" i="23"/>
  <c r="K27" i="23"/>
  <c r="O27" i="23"/>
  <c r="S27" i="23"/>
  <c r="W27" i="23"/>
  <c r="H27" i="23"/>
  <c r="L27" i="23"/>
  <c r="P27" i="23"/>
  <c r="T27" i="23"/>
  <c r="X27" i="23"/>
  <c r="I27" i="23"/>
  <c r="M27" i="23"/>
  <c r="Q27" i="23"/>
  <c r="U27" i="23"/>
  <c r="Y27" i="23"/>
  <c r="J27" i="23"/>
  <c r="G18" i="23"/>
  <c r="K18" i="23"/>
  <c r="O18" i="23"/>
  <c r="S18" i="23"/>
  <c r="W18" i="23"/>
  <c r="I18" i="23"/>
  <c r="M18" i="23"/>
  <c r="Q18" i="23"/>
  <c r="U18" i="23"/>
  <c r="Y18" i="23"/>
  <c r="L18" i="23"/>
  <c r="T18" i="23"/>
  <c r="N18" i="23"/>
  <c r="V18" i="23"/>
  <c r="H18" i="23"/>
  <c r="P18" i="23"/>
  <c r="X18" i="23"/>
  <c r="V59" i="23"/>
  <c r="R59" i="23"/>
  <c r="N59" i="23"/>
  <c r="V55" i="23"/>
  <c r="R55" i="23"/>
  <c r="N55" i="23"/>
  <c r="W54" i="23"/>
  <c r="S54" i="23"/>
  <c r="O54" i="23"/>
  <c r="K54" i="23"/>
  <c r="V51" i="23"/>
  <c r="R51" i="23"/>
  <c r="N51" i="23"/>
  <c r="W50" i="23"/>
  <c r="S50" i="23"/>
  <c r="O50" i="23"/>
  <c r="K50" i="23"/>
  <c r="G47" i="23"/>
  <c r="K47" i="23"/>
  <c r="O47" i="23"/>
  <c r="S47" i="23"/>
  <c r="W47" i="23"/>
  <c r="U47" i="23"/>
  <c r="P47" i="23"/>
  <c r="J47" i="23"/>
  <c r="H46" i="23"/>
  <c r="L46" i="23"/>
  <c r="P46" i="23"/>
  <c r="T46" i="23"/>
  <c r="X46" i="23"/>
  <c r="U46" i="23"/>
  <c r="O46" i="23"/>
  <c r="J46" i="23"/>
  <c r="I45" i="23"/>
  <c r="M45" i="23"/>
  <c r="Q45" i="23"/>
  <c r="U45" i="23"/>
  <c r="Y45" i="23"/>
  <c r="T45" i="23"/>
  <c r="O45" i="23"/>
  <c r="J45" i="23"/>
  <c r="G43" i="23"/>
  <c r="K43" i="23"/>
  <c r="O43" i="23"/>
  <c r="S43" i="23"/>
  <c r="W43" i="23"/>
  <c r="U43" i="23"/>
  <c r="P43" i="23"/>
  <c r="J43" i="23"/>
  <c r="H42" i="23"/>
  <c r="L42" i="23"/>
  <c r="P42" i="23"/>
  <c r="T42" i="23"/>
  <c r="X42" i="23"/>
  <c r="I42" i="23"/>
  <c r="M42" i="23"/>
  <c r="Q42" i="23"/>
  <c r="U42" i="23"/>
  <c r="S42" i="23"/>
  <c r="K42" i="23"/>
  <c r="G39" i="23"/>
  <c r="K39" i="23"/>
  <c r="O39" i="23"/>
  <c r="S39" i="23"/>
  <c r="W39" i="23"/>
  <c r="H39" i="23"/>
  <c r="L39" i="23"/>
  <c r="P39" i="23"/>
  <c r="T39" i="23"/>
  <c r="X39" i="23"/>
  <c r="I39" i="23"/>
  <c r="M39" i="23"/>
  <c r="Q39" i="23"/>
  <c r="U39" i="23"/>
  <c r="Y39" i="23"/>
  <c r="J39" i="23"/>
  <c r="N35" i="23"/>
  <c r="G23" i="23"/>
  <c r="K23" i="23"/>
  <c r="O23" i="23"/>
  <c r="S23" i="23"/>
  <c r="W23" i="23"/>
  <c r="H23" i="23"/>
  <c r="L23" i="23"/>
  <c r="P23" i="23"/>
  <c r="T23" i="23"/>
  <c r="X23" i="23"/>
  <c r="I23" i="23"/>
  <c r="M23" i="23"/>
  <c r="Q23" i="23"/>
  <c r="U23" i="23"/>
  <c r="Y23" i="23"/>
  <c r="J23" i="23"/>
  <c r="G6" i="23"/>
  <c r="K6" i="23"/>
  <c r="O6" i="23"/>
  <c r="S6" i="23"/>
  <c r="W6" i="23"/>
  <c r="H6" i="23"/>
  <c r="L6" i="23"/>
  <c r="P6" i="23"/>
  <c r="T6" i="23"/>
  <c r="X6" i="23"/>
  <c r="I6" i="23"/>
  <c r="M6" i="23"/>
  <c r="Q6" i="23"/>
  <c r="U6" i="23"/>
  <c r="Y6" i="23"/>
  <c r="N6" i="23"/>
  <c r="R6" i="23"/>
  <c r="V6" i="23"/>
  <c r="V38" i="23"/>
  <c r="R38" i="23"/>
  <c r="N38" i="23"/>
  <c r="J38" i="23"/>
  <c r="V34" i="23"/>
  <c r="R34" i="23"/>
  <c r="N34" i="23"/>
  <c r="J34" i="23"/>
  <c r="V30" i="23"/>
  <c r="R30" i="23"/>
  <c r="N30" i="23"/>
  <c r="J30" i="23"/>
  <c r="V26" i="23"/>
  <c r="R26" i="23"/>
  <c r="N26" i="23"/>
  <c r="J26" i="23"/>
  <c r="V22" i="23"/>
  <c r="R22" i="23"/>
  <c r="N22" i="23"/>
  <c r="J22" i="23"/>
  <c r="V41" i="23"/>
  <c r="R41" i="23"/>
  <c r="N41" i="23"/>
  <c r="J41" i="23"/>
  <c r="Y38" i="23"/>
  <c r="U38" i="23"/>
  <c r="Q38" i="23"/>
  <c r="M38" i="23"/>
  <c r="I38" i="23"/>
  <c r="V37" i="23"/>
  <c r="R37" i="23"/>
  <c r="N37" i="23"/>
  <c r="J37" i="23"/>
  <c r="Y34" i="23"/>
  <c r="U34" i="23"/>
  <c r="Q34" i="23"/>
  <c r="M34" i="23"/>
  <c r="I34" i="23"/>
  <c r="V33" i="23"/>
  <c r="R33" i="23"/>
  <c r="N33" i="23"/>
  <c r="J33" i="23"/>
  <c r="Y30" i="23"/>
  <c r="U30" i="23"/>
  <c r="Q30" i="23"/>
  <c r="M30" i="23"/>
  <c r="I30" i="23"/>
  <c r="V29" i="23"/>
  <c r="R29" i="23"/>
  <c r="N29" i="23"/>
  <c r="J29" i="23"/>
  <c r="Y26" i="23"/>
  <c r="U26" i="23"/>
  <c r="Q26" i="23"/>
  <c r="M26" i="23"/>
  <c r="I26" i="23"/>
  <c r="V25" i="23"/>
  <c r="R25" i="23"/>
  <c r="N25" i="23"/>
  <c r="J25" i="23"/>
  <c r="Y22" i="23"/>
  <c r="U22" i="23"/>
  <c r="Q22" i="23"/>
  <c r="M22" i="23"/>
  <c r="I22" i="23"/>
  <c r="V21" i="23"/>
  <c r="R21" i="23"/>
  <c r="N21" i="23"/>
  <c r="J21" i="23"/>
  <c r="I16" i="23"/>
  <c r="M16" i="23"/>
  <c r="Q16" i="23"/>
  <c r="U16" i="23"/>
  <c r="Y16" i="23"/>
  <c r="G16" i="23"/>
  <c r="K16" i="23"/>
  <c r="O16" i="23"/>
  <c r="S16" i="23"/>
  <c r="W16" i="23"/>
  <c r="R16" i="23"/>
  <c r="J16" i="23"/>
  <c r="G14" i="23"/>
  <c r="K14" i="23"/>
  <c r="O14" i="23"/>
  <c r="S14" i="23"/>
  <c r="W14" i="23"/>
  <c r="H14" i="23"/>
  <c r="L14" i="23"/>
  <c r="P14" i="23"/>
  <c r="T14" i="23"/>
  <c r="X14" i="23"/>
  <c r="I14" i="23"/>
  <c r="M14" i="23"/>
  <c r="Q14" i="23"/>
  <c r="U14" i="23"/>
  <c r="Y14" i="23"/>
  <c r="J14" i="23"/>
  <c r="V44" i="23"/>
  <c r="R44" i="23"/>
  <c r="N44" i="23"/>
  <c r="Y41" i="23"/>
  <c r="U41" i="23"/>
  <c r="Q41" i="23"/>
  <c r="M41" i="23"/>
  <c r="V40" i="23"/>
  <c r="R40" i="23"/>
  <c r="N40" i="23"/>
  <c r="X38" i="23"/>
  <c r="T38" i="23"/>
  <c r="P38" i="23"/>
  <c r="L38" i="23"/>
  <c r="Y37" i="23"/>
  <c r="U37" i="23"/>
  <c r="Q37" i="23"/>
  <c r="M37" i="23"/>
  <c r="V36" i="23"/>
  <c r="R36" i="23"/>
  <c r="N36" i="23"/>
  <c r="X34" i="23"/>
  <c r="T34" i="23"/>
  <c r="P34" i="23"/>
  <c r="L34" i="23"/>
  <c r="Y33" i="23"/>
  <c r="U33" i="23"/>
  <c r="Q33" i="23"/>
  <c r="M33" i="23"/>
  <c r="V32" i="23"/>
  <c r="R32" i="23"/>
  <c r="N32" i="23"/>
  <c r="X30" i="23"/>
  <c r="T30" i="23"/>
  <c r="P30" i="23"/>
  <c r="L30" i="23"/>
  <c r="Y29" i="23"/>
  <c r="U29" i="23"/>
  <c r="Q29" i="23"/>
  <c r="M29" i="23"/>
  <c r="V28" i="23"/>
  <c r="R28" i="23"/>
  <c r="N28" i="23"/>
  <c r="X26" i="23"/>
  <c r="T26" i="23"/>
  <c r="P26" i="23"/>
  <c r="L26" i="23"/>
  <c r="Y25" i="23"/>
  <c r="U25" i="23"/>
  <c r="Q25" i="23"/>
  <c r="M25" i="23"/>
  <c r="V24" i="23"/>
  <c r="R24" i="23"/>
  <c r="N24" i="23"/>
  <c r="X22" i="23"/>
  <c r="T22" i="23"/>
  <c r="P22" i="23"/>
  <c r="L22" i="23"/>
  <c r="Y21" i="23"/>
  <c r="U21" i="23"/>
  <c r="Q21" i="23"/>
  <c r="M21" i="23"/>
  <c r="I20" i="23"/>
  <c r="M20" i="23"/>
  <c r="G20" i="23"/>
  <c r="K20" i="23"/>
  <c r="V20" i="23"/>
  <c r="R20" i="23"/>
  <c r="N20" i="23"/>
  <c r="X16" i="23"/>
  <c r="P16" i="23"/>
  <c r="H16" i="23"/>
  <c r="V14" i="23"/>
  <c r="G10" i="23"/>
  <c r="K10" i="23"/>
  <c r="O10" i="23"/>
  <c r="S10" i="23"/>
  <c r="W10" i="23"/>
  <c r="H10" i="23"/>
  <c r="L10" i="23"/>
  <c r="P10" i="23"/>
  <c r="T10" i="23"/>
  <c r="X10" i="23"/>
  <c r="I10" i="23"/>
  <c r="M10" i="23"/>
  <c r="Q10" i="23"/>
  <c r="U10" i="23"/>
  <c r="Y10" i="23"/>
  <c r="J10" i="23"/>
  <c r="T19" i="23"/>
  <c r="P19" i="23"/>
  <c r="L19" i="23"/>
  <c r="H19" i="23"/>
  <c r="V17" i="23"/>
  <c r="R17" i="23"/>
  <c r="N17" i="23"/>
  <c r="J17" i="23"/>
  <c r="P15" i="23"/>
  <c r="L15" i="23"/>
  <c r="H15" i="23"/>
  <c r="V13" i="23"/>
  <c r="R13" i="23"/>
  <c r="N13" i="23"/>
  <c r="J13" i="23"/>
  <c r="W12" i="23"/>
  <c r="S12" i="23"/>
  <c r="O12" i="23"/>
  <c r="K12" i="23"/>
  <c r="G12" i="23"/>
  <c r="T11" i="23"/>
  <c r="P11" i="23"/>
  <c r="L11" i="23"/>
  <c r="H11" i="23"/>
  <c r="V9" i="23"/>
  <c r="R9" i="23"/>
  <c r="N9" i="23"/>
  <c r="J9" i="23"/>
  <c r="W8" i="23"/>
  <c r="S8" i="23"/>
  <c r="O8" i="23"/>
  <c r="K8" i="23"/>
  <c r="G8" i="23"/>
  <c r="T7" i="23"/>
  <c r="P7" i="23"/>
  <c r="L7" i="23"/>
  <c r="H7" i="23"/>
  <c r="V5" i="23"/>
  <c r="R5" i="23"/>
  <c r="N5" i="23"/>
  <c r="J5" i="23"/>
  <c r="W4" i="23"/>
  <c r="S4" i="23"/>
  <c r="O4" i="23"/>
  <c r="K4" i="23"/>
  <c r="G4" i="23"/>
  <c r="T3" i="23"/>
  <c r="P3" i="23"/>
  <c r="L3" i="23"/>
  <c r="H3" i="23"/>
  <c r="V12" i="23"/>
  <c r="R12" i="23"/>
  <c r="N12" i="23"/>
  <c r="J12" i="23"/>
  <c r="V8" i="23"/>
  <c r="R8" i="23"/>
  <c r="N8" i="23"/>
  <c r="J8" i="23"/>
  <c r="V4" i="23"/>
  <c r="R4" i="23"/>
  <c r="N4" i="23"/>
  <c r="J4" i="23"/>
  <c r="S3" i="23"/>
  <c r="O3" i="23"/>
  <c r="K3" i="23"/>
  <c r="G3" i="23"/>
  <c r="V19" i="23"/>
  <c r="R19" i="23"/>
  <c r="N19" i="23"/>
  <c r="X17" i="23"/>
  <c r="T17" i="23"/>
  <c r="P17" i="23"/>
  <c r="L17" i="23"/>
  <c r="V15" i="23"/>
  <c r="R15" i="23"/>
  <c r="N15" i="23"/>
  <c r="T13" i="23"/>
  <c r="P13" i="23"/>
  <c r="L13" i="23"/>
  <c r="Y12" i="23"/>
  <c r="U12" i="23"/>
  <c r="Q12" i="23"/>
  <c r="M12" i="23"/>
  <c r="V11" i="23"/>
  <c r="R11" i="23"/>
  <c r="N11" i="23"/>
  <c r="T9" i="23"/>
  <c r="P9" i="23"/>
  <c r="L9" i="23"/>
  <c r="Y8" i="23"/>
  <c r="U8" i="23"/>
  <c r="Q8" i="23"/>
  <c r="M8" i="23"/>
  <c r="V7" i="23"/>
  <c r="R7" i="23"/>
  <c r="N7" i="23"/>
  <c r="X5" i="23"/>
  <c r="T5" i="23"/>
  <c r="P5" i="23"/>
  <c r="L5" i="23"/>
  <c r="Y4" i="23"/>
  <c r="U4" i="23"/>
  <c r="Q4" i="23"/>
  <c r="M4" i="23"/>
  <c r="V3" i="23"/>
  <c r="R3" i="23"/>
  <c r="N3" i="23"/>
  <c r="AZ158" i="5"/>
  <c r="AZ157" i="5"/>
  <c r="AZ156" i="5"/>
  <c r="AZ155" i="5"/>
  <c r="AZ154" i="5"/>
  <c r="AZ153" i="5"/>
  <c r="AZ152" i="5"/>
  <c r="AZ151" i="5"/>
  <c r="AZ150" i="5"/>
  <c r="AZ149" i="5"/>
  <c r="AZ148" i="5"/>
  <c r="AZ147" i="5"/>
  <c r="AZ146" i="5"/>
  <c r="AZ145" i="5"/>
  <c r="AZ144" i="5"/>
  <c r="AZ143" i="5"/>
  <c r="AZ142" i="5"/>
  <c r="AZ141" i="5"/>
  <c r="AZ140" i="5"/>
  <c r="AZ139" i="5"/>
  <c r="AZ138" i="5"/>
  <c r="AZ137" i="5"/>
  <c r="AZ136" i="5"/>
  <c r="AZ135" i="5"/>
  <c r="AZ134" i="5"/>
  <c r="AZ133" i="5"/>
  <c r="AZ132" i="5"/>
  <c r="AZ131" i="5"/>
  <c r="AZ130" i="5"/>
  <c r="AZ129" i="5"/>
  <c r="AZ128" i="5"/>
  <c r="AZ127" i="5"/>
  <c r="AZ126" i="5"/>
  <c r="AZ125" i="5"/>
  <c r="AZ124" i="5"/>
  <c r="AZ123" i="5"/>
  <c r="AZ122" i="5"/>
  <c r="AZ121" i="5"/>
  <c r="AZ120" i="5"/>
  <c r="AZ119" i="5"/>
  <c r="AZ118" i="5"/>
  <c r="AZ117" i="5"/>
  <c r="CS168" i="14" l="1"/>
  <c r="BB168" i="14"/>
  <c r="AE168" i="14"/>
  <c r="CV168" i="14" s="1"/>
  <c r="A168" i="14"/>
  <c r="CS167" i="14"/>
  <c r="BB167" i="14"/>
  <c r="AE167" i="14"/>
  <c r="CV167" i="14" s="1"/>
  <c r="A167" i="14"/>
  <c r="CS166" i="14"/>
  <c r="CP166" i="14"/>
  <c r="CJ166" i="14"/>
  <c r="BB166" i="14"/>
  <c r="AE166" i="14"/>
  <c r="CV166" i="14" s="1"/>
  <c r="A166" i="14"/>
  <c r="CS165" i="14"/>
  <c r="BB165" i="14"/>
  <c r="AE165" i="14"/>
  <c r="CP165" i="14" s="1"/>
  <c r="A165" i="14"/>
  <c r="CS164" i="14"/>
  <c r="BB164" i="14"/>
  <c r="AE164" i="14"/>
  <c r="CV164" i="14" s="1"/>
  <c r="A164" i="14"/>
  <c r="CS163" i="14"/>
  <c r="CP163" i="14"/>
  <c r="CJ163" i="14"/>
  <c r="BB163" i="14"/>
  <c r="AE163" i="14"/>
  <c r="CV163" i="14" s="1"/>
  <c r="A163" i="14"/>
  <c r="CS162" i="14"/>
  <c r="BB162" i="14"/>
  <c r="AE162" i="14"/>
  <c r="CP162" i="14" s="1"/>
  <c r="A162" i="14"/>
  <c r="CS161" i="14"/>
  <c r="BB161" i="14"/>
  <c r="AE161" i="14"/>
  <c r="CV161" i="14" s="1"/>
  <c r="A161" i="14"/>
  <c r="CS160" i="14"/>
  <c r="BB160" i="14"/>
  <c r="AE160" i="14"/>
  <c r="A160" i="14"/>
  <c r="CS159" i="14"/>
  <c r="BB159" i="14"/>
  <c r="AE159" i="14"/>
  <c r="CJ159" i="14" s="1"/>
  <c r="A159" i="14"/>
  <c r="CS158" i="14"/>
  <c r="CP158" i="14"/>
  <c r="BB158" i="14"/>
  <c r="AE158" i="14"/>
  <c r="CJ158" i="14" s="1"/>
  <c r="A158" i="14"/>
  <c r="CS157" i="14"/>
  <c r="BB157" i="14"/>
  <c r="AE157" i="14"/>
  <c r="CP157" i="14" s="1"/>
  <c r="A157" i="14"/>
  <c r="CS156" i="14"/>
  <c r="BB156" i="14"/>
  <c r="AE156" i="14"/>
  <c r="CV156" i="14" s="1"/>
  <c r="A156" i="14"/>
  <c r="CS155" i="14"/>
  <c r="CP155" i="14"/>
  <c r="CJ155" i="14"/>
  <c r="BB155" i="14"/>
  <c r="AE155" i="14"/>
  <c r="CV155" i="14" s="1"/>
  <c r="A155" i="14"/>
  <c r="CS154" i="14"/>
  <c r="BB154" i="14"/>
  <c r="AE154" i="14"/>
  <c r="CV154" i="14" s="1"/>
  <c r="A154" i="14"/>
  <c r="CS153" i="14"/>
  <c r="BB153" i="14"/>
  <c r="AE153" i="14"/>
  <c r="CP153" i="14" s="1"/>
  <c r="A153" i="14"/>
  <c r="CS152" i="14"/>
  <c r="BB152" i="14"/>
  <c r="AE152" i="14"/>
  <c r="CV152" i="14" s="1"/>
  <c r="A152" i="14"/>
  <c r="CS151" i="14"/>
  <c r="BB151" i="14"/>
  <c r="AE151" i="14"/>
  <c r="A151" i="14"/>
  <c r="CS150" i="14"/>
  <c r="BB150" i="14"/>
  <c r="AE150" i="14"/>
  <c r="A150" i="14"/>
  <c r="CV149" i="14"/>
  <c r="CS149" i="14"/>
  <c r="CP149" i="14"/>
  <c r="CJ149" i="14"/>
  <c r="BB149" i="14"/>
  <c r="AE149" i="14"/>
  <c r="A149" i="14"/>
  <c r="CS148" i="14"/>
  <c r="BB148" i="14"/>
  <c r="AE148" i="14"/>
  <c r="A148" i="14"/>
  <c r="CS147" i="14"/>
  <c r="BB147" i="14"/>
  <c r="AE147" i="14"/>
  <c r="CV147" i="14" s="1"/>
  <c r="A147" i="14"/>
  <c r="CS146" i="14"/>
  <c r="BB146" i="14"/>
  <c r="AE146" i="14"/>
  <c r="CV146" i="14" s="1"/>
  <c r="A146" i="14"/>
  <c r="CS145" i="14"/>
  <c r="BB145" i="14"/>
  <c r="AE145" i="14"/>
  <c r="CV145" i="14" s="1"/>
  <c r="A145" i="14"/>
  <c r="CS144" i="14"/>
  <c r="CJ144" i="14"/>
  <c r="BB144" i="14"/>
  <c r="AE144" i="14"/>
  <c r="CV144" i="14" s="1"/>
  <c r="A144" i="14"/>
  <c r="CS143" i="14"/>
  <c r="BB143" i="14"/>
  <c r="AE143" i="14"/>
  <c r="CV143" i="14" s="1"/>
  <c r="A143" i="14"/>
  <c r="CS142" i="14"/>
  <c r="BB142" i="14"/>
  <c r="AE142" i="14"/>
  <c r="CV142" i="14" s="1"/>
  <c r="A142" i="14"/>
  <c r="CS141" i="14"/>
  <c r="BB141" i="14"/>
  <c r="AE141" i="14"/>
  <c r="CV141" i="14" s="1"/>
  <c r="A141" i="14"/>
  <c r="CS140" i="14"/>
  <c r="CP140" i="14"/>
  <c r="CJ140" i="14"/>
  <c r="BB140" i="14"/>
  <c r="AE140" i="14"/>
  <c r="CV140" i="14" s="1"/>
  <c r="A140" i="14"/>
  <c r="CS139" i="14"/>
  <c r="BB139" i="14"/>
  <c r="AE139" i="14"/>
  <c r="A139" i="14"/>
  <c r="CS138" i="14"/>
  <c r="BB138" i="14"/>
  <c r="AE138" i="14"/>
  <c r="CV138" i="14" s="1"/>
  <c r="A138" i="14"/>
  <c r="CV137" i="14"/>
  <c r="CS137" i="14"/>
  <c r="BB137" i="14"/>
  <c r="AE137" i="14"/>
  <c r="A137" i="14"/>
  <c r="CS136" i="14"/>
  <c r="BB136" i="14"/>
  <c r="AE136" i="14"/>
  <c r="CP136" i="14" s="1"/>
  <c r="A136" i="14"/>
  <c r="CS135" i="14"/>
  <c r="BB135" i="14"/>
  <c r="AE135" i="14"/>
  <c r="CV135" i="14" s="1"/>
  <c r="A135" i="14"/>
  <c r="CS134" i="14"/>
  <c r="BB134" i="14"/>
  <c r="AE134" i="14"/>
  <c r="A134" i="14"/>
  <c r="CS133" i="14"/>
  <c r="BB133" i="14"/>
  <c r="AE133" i="14"/>
  <c r="CJ133" i="14" s="1"/>
  <c r="A133" i="14"/>
  <c r="CS132" i="14"/>
  <c r="BB132" i="14"/>
  <c r="AE132" i="14"/>
  <c r="CJ132" i="14" s="1"/>
  <c r="A132" i="14"/>
  <c r="CS131" i="14"/>
  <c r="BB131" i="14"/>
  <c r="AE131" i="14"/>
  <c r="CV131" i="14" s="1"/>
  <c r="A131" i="14"/>
  <c r="CS130" i="14"/>
  <c r="CP130" i="14"/>
  <c r="CJ130" i="14"/>
  <c r="BB130" i="14"/>
  <c r="AE130" i="14"/>
  <c r="CV130" i="14" s="1"/>
  <c r="A130" i="14"/>
  <c r="CS129" i="14"/>
  <c r="BB129" i="14"/>
  <c r="AE129" i="14"/>
  <c r="CV129" i="14" s="1"/>
  <c r="A129" i="14"/>
  <c r="CS128" i="14"/>
  <c r="BB128" i="14"/>
  <c r="AE128" i="14"/>
  <c r="CV128" i="14" s="1"/>
  <c r="A128" i="14"/>
  <c r="CS127" i="14"/>
  <c r="BB127" i="14"/>
  <c r="AE127" i="14"/>
  <c r="CJ127" i="14" s="1"/>
  <c r="A127" i="14"/>
  <c r="CS126" i="14"/>
  <c r="BB126" i="14"/>
  <c r="AE126" i="14"/>
  <c r="CV126" i="14" s="1"/>
  <c r="A126" i="14"/>
  <c r="CS125" i="14"/>
  <c r="BB125" i="14"/>
  <c r="AE125" i="14"/>
  <c r="CV125" i="14" s="1"/>
  <c r="A125" i="14"/>
  <c r="CS124" i="14"/>
  <c r="BB124" i="14"/>
  <c r="AE124" i="14"/>
  <c r="CV124" i="14" s="1"/>
  <c r="A124" i="14"/>
  <c r="CS123" i="14"/>
  <c r="CP123" i="14"/>
  <c r="BB123" i="14"/>
  <c r="AE123" i="14"/>
  <c r="CJ123" i="14" s="1"/>
  <c r="A123" i="14"/>
  <c r="CS122" i="14"/>
  <c r="CP122" i="14"/>
  <c r="BB122" i="14"/>
  <c r="AE122" i="14"/>
  <c r="CV122" i="14" s="1"/>
  <c r="A122" i="14"/>
  <c r="CS121" i="14"/>
  <c r="BB121" i="14"/>
  <c r="AE121" i="14"/>
  <c r="CV121" i="14" s="1"/>
  <c r="A121" i="14"/>
  <c r="CS120" i="14"/>
  <c r="BB120" i="14"/>
  <c r="AE120" i="14"/>
  <c r="A120" i="14"/>
  <c r="CS119" i="14"/>
  <c r="BB119" i="14"/>
  <c r="AE119" i="14"/>
  <c r="CP119" i="14" s="1"/>
  <c r="A119" i="14"/>
  <c r="CS118" i="14"/>
  <c r="CP118" i="14"/>
  <c r="CJ118" i="14"/>
  <c r="BB118" i="14"/>
  <c r="AE118" i="14"/>
  <c r="CV118" i="14" s="1"/>
  <c r="A118" i="14"/>
  <c r="CS117" i="14"/>
  <c r="BB117" i="14"/>
  <c r="AE117" i="14"/>
  <c r="CV117" i="14" s="1"/>
  <c r="A117" i="14"/>
  <c r="CS116" i="14"/>
  <c r="BB116" i="14"/>
  <c r="AE116" i="14"/>
  <c r="A116" i="14"/>
  <c r="CS115" i="14"/>
  <c r="BB115" i="14"/>
  <c r="AE115" i="14"/>
  <c r="CV115" i="14" s="1"/>
  <c r="A115" i="14"/>
  <c r="CS114" i="14"/>
  <c r="BB114" i="14"/>
  <c r="AE114" i="14"/>
  <c r="CP114" i="14" s="1"/>
  <c r="A114" i="14"/>
  <c r="CS113" i="14"/>
  <c r="BB113" i="14"/>
  <c r="AE113" i="14"/>
  <c r="A113" i="14"/>
  <c r="CS112" i="14"/>
  <c r="CP112" i="14"/>
  <c r="CJ112" i="14"/>
  <c r="BB112" i="14"/>
  <c r="AE112" i="14"/>
  <c r="CV112" i="14" s="1"/>
  <c r="A112" i="14"/>
  <c r="CS111" i="14"/>
  <c r="BB111" i="14"/>
  <c r="AE111" i="14"/>
  <c r="CP111" i="14" s="1"/>
  <c r="A111" i="14"/>
  <c r="CS110" i="14"/>
  <c r="BB110" i="14"/>
  <c r="AE110" i="14"/>
  <c r="A110" i="14"/>
  <c r="CS109" i="14"/>
  <c r="BB109" i="14"/>
  <c r="AE109" i="14"/>
  <c r="CV109" i="14" s="1"/>
  <c r="A109" i="14"/>
  <c r="CS108" i="14"/>
  <c r="BB108" i="14"/>
  <c r="AE108" i="14"/>
  <c r="CV108" i="14" s="1"/>
  <c r="A108" i="14"/>
  <c r="CS107" i="14"/>
  <c r="CP107" i="14"/>
  <c r="CJ107" i="14"/>
  <c r="BB107" i="14"/>
  <c r="AE107" i="14"/>
  <c r="CV107" i="14" s="1"/>
  <c r="A107" i="14"/>
  <c r="CS106" i="14"/>
  <c r="BB106" i="14"/>
  <c r="AE106" i="14"/>
  <c r="CP106" i="14" s="1"/>
  <c r="A106" i="14"/>
  <c r="CS105" i="14"/>
  <c r="BB105" i="14"/>
  <c r="AE105" i="14"/>
  <c r="CV105" i="14" s="1"/>
  <c r="A105" i="14"/>
  <c r="CS104" i="14"/>
  <c r="CP104" i="14"/>
  <c r="CJ104" i="14"/>
  <c r="BB104" i="14"/>
  <c r="AE104" i="14"/>
  <c r="CV104" i="14" s="1"/>
  <c r="A104" i="14"/>
  <c r="CS103" i="14"/>
  <c r="BB103" i="14"/>
  <c r="AE103" i="14"/>
  <c r="CP103" i="14" s="1"/>
  <c r="A103" i="14"/>
  <c r="CS102" i="14"/>
  <c r="CP102" i="14"/>
  <c r="BB102" i="14"/>
  <c r="AE102" i="14"/>
  <c r="A102" i="14"/>
  <c r="CS101" i="14"/>
  <c r="BB101" i="14"/>
  <c r="AE101" i="14"/>
  <c r="CV101" i="14" s="1"/>
  <c r="A101" i="14"/>
  <c r="CV100" i="14"/>
  <c r="CS100" i="14"/>
  <c r="BB100" i="14"/>
  <c r="AE100" i="14"/>
  <c r="CJ100" i="14" s="1"/>
  <c r="A100" i="14"/>
  <c r="CS99" i="14"/>
  <c r="CP99" i="14"/>
  <c r="CJ99" i="14"/>
  <c r="BB99" i="14"/>
  <c r="AE99" i="14"/>
  <c r="CV99" i="14" s="1"/>
  <c r="A99" i="14"/>
  <c r="CS98" i="14"/>
  <c r="BB98" i="14"/>
  <c r="AE98" i="14"/>
  <c r="CP98" i="14" s="1"/>
  <c r="A98" i="14"/>
  <c r="CS97" i="14"/>
  <c r="BB97" i="14"/>
  <c r="AE97" i="14"/>
  <c r="A97" i="14"/>
  <c r="CS96" i="14"/>
  <c r="CP96" i="14"/>
  <c r="BB96" i="14"/>
  <c r="AE96" i="14"/>
  <c r="CV96" i="14" s="1"/>
  <c r="A96" i="14"/>
  <c r="CS95" i="14"/>
  <c r="CP95" i="14"/>
  <c r="CJ95" i="14"/>
  <c r="BB95" i="14"/>
  <c r="AE95" i="14"/>
  <c r="CV95" i="14" s="1"/>
  <c r="A95" i="14"/>
  <c r="CS94" i="14"/>
  <c r="BB94" i="14"/>
  <c r="AE94" i="14"/>
  <c r="A94" i="14"/>
  <c r="CS93" i="14"/>
  <c r="BB93" i="14"/>
  <c r="AE93" i="14"/>
  <c r="A93" i="14"/>
  <c r="CS92" i="14"/>
  <c r="BB92" i="14"/>
  <c r="AE92" i="14"/>
  <c r="CJ92" i="14" s="1"/>
  <c r="A92" i="14"/>
  <c r="CS91" i="14"/>
  <c r="BB91" i="14"/>
  <c r="AE91" i="14"/>
  <c r="CJ91" i="14" s="1"/>
  <c r="A91" i="14"/>
  <c r="CS90" i="14"/>
  <c r="BB90" i="14"/>
  <c r="AE90" i="14"/>
  <c r="A90" i="14"/>
  <c r="CS89" i="14"/>
  <c r="BB89" i="14"/>
  <c r="AE89" i="14"/>
  <c r="CV89" i="14" s="1"/>
  <c r="A89" i="14"/>
  <c r="CS88" i="14"/>
  <c r="BB88" i="14"/>
  <c r="AE88" i="14"/>
  <c r="CV88" i="14" s="1"/>
  <c r="A88" i="14"/>
  <c r="CS87" i="14"/>
  <c r="BB87" i="14"/>
  <c r="AE87" i="14"/>
  <c r="CV87" i="14" s="1"/>
  <c r="A87" i="14"/>
  <c r="CS86" i="14"/>
  <c r="BB86" i="14"/>
  <c r="AE86" i="14"/>
  <c r="CV86" i="14" s="1"/>
  <c r="A86" i="14"/>
  <c r="CS85" i="14"/>
  <c r="BB85" i="14"/>
  <c r="AE85" i="14"/>
  <c r="CV85" i="14" s="1"/>
  <c r="A85" i="14"/>
  <c r="CS84" i="14"/>
  <c r="BB84" i="14"/>
  <c r="AE84" i="14"/>
  <c r="CV84" i="14" s="1"/>
  <c r="A84" i="14"/>
  <c r="CS83" i="14"/>
  <c r="BB83" i="14"/>
  <c r="AE83" i="14"/>
  <c r="CV83" i="14" s="1"/>
  <c r="A83" i="14"/>
  <c r="CS82" i="14"/>
  <c r="CJ82" i="14"/>
  <c r="BB82" i="14"/>
  <c r="AE82" i="14"/>
  <c r="CP82" i="14" s="1"/>
  <c r="A82" i="14"/>
  <c r="CS81" i="14"/>
  <c r="BB81" i="14"/>
  <c r="AE81" i="14"/>
  <c r="CV81" i="14" s="1"/>
  <c r="A81" i="14"/>
  <c r="CS80" i="14"/>
  <c r="BB80" i="14"/>
  <c r="AE80" i="14"/>
  <c r="CP80" i="14" s="1"/>
  <c r="A80" i="14"/>
  <c r="CS79" i="14"/>
  <c r="BB79" i="14"/>
  <c r="AE79" i="14"/>
  <c r="CV79" i="14" s="1"/>
  <c r="A79" i="14"/>
  <c r="CS78" i="14"/>
  <c r="CJ78" i="14"/>
  <c r="BB78" i="14"/>
  <c r="AE78" i="14"/>
  <c r="CP78" i="14" s="1"/>
  <c r="A78" i="14"/>
  <c r="CS77" i="14"/>
  <c r="BB77" i="14"/>
  <c r="AE77" i="14"/>
  <c r="CV77" i="14" s="1"/>
  <c r="A77" i="14"/>
  <c r="CS76" i="14"/>
  <c r="BB76" i="14"/>
  <c r="AE76" i="14"/>
  <c r="CP76" i="14" s="1"/>
  <c r="A76" i="14"/>
  <c r="CS75" i="14"/>
  <c r="BB75" i="14"/>
  <c r="AE75" i="14"/>
  <c r="A75" i="14"/>
  <c r="CS74" i="14"/>
  <c r="BB74" i="14"/>
  <c r="AE74" i="14"/>
  <c r="CV74" i="14" s="1"/>
  <c r="A74" i="14"/>
  <c r="CS73" i="14"/>
  <c r="BB73" i="14"/>
  <c r="AE73" i="14"/>
  <c r="A73" i="14"/>
  <c r="CS72" i="14"/>
  <c r="BB72" i="14"/>
  <c r="AE72" i="14"/>
  <c r="A72" i="14"/>
  <c r="CS71" i="14"/>
  <c r="BB71" i="14"/>
  <c r="AE71" i="14"/>
  <c r="A71" i="14"/>
  <c r="CS70" i="14"/>
  <c r="BB70" i="14"/>
  <c r="AE70" i="14"/>
  <c r="CV70" i="14" s="1"/>
  <c r="A70" i="14"/>
  <c r="CS69" i="14"/>
  <c r="BB69" i="14"/>
  <c r="AE69" i="14"/>
  <c r="A69" i="14"/>
  <c r="CS68" i="14"/>
  <c r="BB68" i="14"/>
  <c r="AE68" i="14"/>
  <c r="CJ68" i="14" s="1"/>
  <c r="A68" i="14"/>
  <c r="CS67" i="14"/>
  <c r="CJ67" i="14"/>
  <c r="BB67" i="14"/>
  <c r="AE67" i="14"/>
  <c r="CV67" i="14" s="1"/>
  <c r="A67" i="14"/>
  <c r="CS66" i="14"/>
  <c r="BB66" i="14"/>
  <c r="AE66" i="14"/>
  <c r="A66" i="14"/>
  <c r="CS65" i="14"/>
  <c r="BB65" i="14"/>
  <c r="AE65" i="14"/>
  <c r="CV65" i="14" s="1"/>
  <c r="A65" i="14"/>
  <c r="CS64" i="14"/>
  <c r="CJ64" i="14"/>
  <c r="BB64" i="14"/>
  <c r="AE64" i="14"/>
  <c r="CV64" i="14" s="1"/>
  <c r="A64" i="14"/>
  <c r="CS63" i="14"/>
  <c r="BB63" i="14"/>
  <c r="AE63" i="14"/>
  <c r="CV63" i="14" s="1"/>
  <c r="A63" i="14"/>
  <c r="CS62" i="14"/>
  <c r="BB62" i="14"/>
  <c r="AE62" i="14"/>
  <c r="A62" i="14"/>
  <c r="CS61" i="14"/>
  <c r="BB61" i="14"/>
  <c r="AE61" i="14"/>
  <c r="CV61" i="14" s="1"/>
  <c r="A61" i="14"/>
  <c r="CV60" i="14"/>
  <c r="CS60" i="14"/>
  <c r="BB60" i="14"/>
  <c r="AE60" i="14"/>
  <c r="A60" i="14"/>
  <c r="CS59" i="14"/>
  <c r="CP59" i="14"/>
  <c r="CJ59" i="14"/>
  <c r="BB59" i="14"/>
  <c r="AE59" i="14"/>
  <c r="CV59" i="14" s="1"/>
  <c r="A59" i="14"/>
  <c r="CS58" i="14"/>
  <c r="BB58" i="14"/>
  <c r="AE58" i="14"/>
  <c r="CV58" i="14" s="1"/>
  <c r="A58" i="14"/>
  <c r="CS57" i="14"/>
  <c r="BB57" i="14"/>
  <c r="AE57" i="14"/>
  <c r="CV57" i="14" s="1"/>
  <c r="A57" i="14"/>
  <c r="CS56" i="14"/>
  <c r="CP56" i="14"/>
  <c r="BB56" i="14"/>
  <c r="AE56" i="14"/>
  <c r="CJ56" i="14" s="1"/>
  <c r="A56" i="14"/>
  <c r="CS55" i="14"/>
  <c r="BB55" i="14"/>
  <c r="AE55" i="14"/>
  <c r="CV55" i="14" s="1"/>
  <c r="A55" i="14"/>
  <c r="CS54" i="14"/>
  <c r="BB54" i="14"/>
  <c r="AE54" i="14"/>
  <c r="A54" i="14"/>
  <c r="CS53" i="14"/>
  <c r="BB53" i="14"/>
  <c r="AE53" i="14"/>
  <c r="CV53" i="14" s="1"/>
  <c r="A53" i="14"/>
  <c r="CS52" i="14"/>
  <c r="BB52" i="14"/>
  <c r="AE52" i="14"/>
  <c r="CJ52" i="14" s="1"/>
  <c r="A52" i="14"/>
  <c r="CS51" i="14"/>
  <c r="BB51" i="14"/>
  <c r="AE51" i="14"/>
  <c r="CV51" i="14" s="1"/>
  <c r="A51" i="14"/>
  <c r="CS50" i="14"/>
  <c r="CP50" i="14"/>
  <c r="CJ50" i="14"/>
  <c r="BB50" i="14"/>
  <c r="AE50" i="14"/>
  <c r="CV50" i="14" s="1"/>
  <c r="A50" i="14"/>
  <c r="CS49" i="14"/>
  <c r="BB49" i="14"/>
  <c r="AE49" i="14"/>
  <c r="CV49" i="14" s="1"/>
  <c r="A49" i="14"/>
  <c r="CS48" i="14"/>
  <c r="BB48" i="14"/>
  <c r="AE48" i="14"/>
  <c r="CV48" i="14" s="1"/>
  <c r="A48" i="14"/>
  <c r="CS47" i="14"/>
  <c r="BB47" i="14"/>
  <c r="AE47" i="14"/>
  <c r="CV47" i="14" s="1"/>
  <c r="A47" i="14"/>
  <c r="CV46" i="14"/>
  <c r="CS46" i="14"/>
  <c r="BB46" i="14"/>
  <c r="AE46" i="14"/>
  <c r="CP46" i="14" s="1"/>
  <c r="A46" i="14"/>
  <c r="CS45" i="14"/>
  <c r="BB45" i="14"/>
  <c r="AE45" i="14"/>
  <c r="A45" i="14"/>
  <c r="CV44" i="14"/>
  <c r="CS44" i="14"/>
  <c r="BB44" i="14"/>
  <c r="AE44" i="14"/>
  <c r="CJ44" i="14" s="1"/>
  <c r="A44" i="14"/>
  <c r="CS43" i="14"/>
  <c r="BB43" i="14"/>
  <c r="AE43" i="14"/>
  <c r="CV43" i="14" s="1"/>
  <c r="A43" i="14"/>
  <c r="CS42" i="14"/>
  <c r="BB42" i="14"/>
  <c r="AE42" i="14"/>
  <c r="A42" i="14"/>
  <c r="CS41" i="14"/>
  <c r="BB41" i="14"/>
  <c r="AE41" i="14"/>
  <c r="A41" i="14"/>
  <c r="CS40" i="14"/>
  <c r="BB40" i="14"/>
  <c r="AE40" i="14"/>
  <c r="CJ40" i="14" s="1"/>
  <c r="A40" i="14"/>
  <c r="CS39" i="14"/>
  <c r="CP39" i="14"/>
  <c r="BB39" i="14"/>
  <c r="AE39" i="14"/>
  <c r="CV39" i="14" s="1"/>
  <c r="A39" i="14"/>
  <c r="CS38" i="14"/>
  <c r="BB38" i="14"/>
  <c r="AE38" i="14"/>
  <c r="CP38" i="14" s="1"/>
  <c r="A38" i="14"/>
  <c r="CS37" i="14"/>
  <c r="BB37" i="14"/>
  <c r="AE37" i="14"/>
  <c r="A37" i="14"/>
  <c r="CS36" i="14"/>
  <c r="BB36" i="14"/>
  <c r="AE36" i="14"/>
  <c r="A36" i="14"/>
  <c r="CS35" i="14"/>
  <c r="BB35" i="14"/>
  <c r="AE35" i="14"/>
  <c r="A35" i="14"/>
  <c r="CS34" i="14"/>
  <c r="BB34" i="14"/>
  <c r="AE34" i="14"/>
  <c r="CV34" i="14" s="1"/>
  <c r="A34" i="14"/>
  <c r="CS33" i="14"/>
  <c r="BB33" i="14"/>
  <c r="AE33" i="14"/>
  <c r="A33" i="14"/>
  <c r="CS32" i="14"/>
  <c r="CP32" i="14"/>
  <c r="CJ32" i="14"/>
  <c r="BB32" i="14"/>
  <c r="AE32" i="14"/>
  <c r="CV32" i="14" s="1"/>
  <c r="A32" i="14"/>
  <c r="CS31" i="14"/>
  <c r="BB31" i="14"/>
  <c r="AE31" i="14"/>
  <c r="CP31" i="14" s="1"/>
  <c r="A31" i="14"/>
  <c r="CS30" i="14"/>
  <c r="BB30" i="14"/>
  <c r="AE30" i="14"/>
  <c r="CV30" i="14" s="1"/>
  <c r="A30" i="14"/>
  <c r="CS29" i="14"/>
  <c r="BB29" i="14"/>
  <c r="AE29" i="14"/>
  <c r="A29" i="14"/>
  <c r="CS28" i="14"/>
  <c r="CP28" i="14"/>
  <c r="CJ28" i="14"/>
  <c r="BB28" i="14"/>
  <c r="AE28" i="14"/>
  <c r="CV28" i="14" s="1"/>
  <c r="A28" i="14"/>
  <c r="CS27" i="14"/>
  <c r="BB27" i="14"/>
  <c r="AE27" i="14"/>
  <c r="CV27" i="14" s="1"/>
  <c r="A27" i="14"/>
  <c r="CS26" i="14"/>
  <c r="BB26" i="14"/>
  <c r="AE26" i="14"/>
  <c r="CV26" i="14" s="1"/>
  <c r="A26" i="14"/>
  <c r="CS25" i="14"/>
  <c r="BB25" i="14"/>
  <c r="AE25" i="14"/>
  <c r="A25" i="14"/>
  <c r="CS24" i="14"/>
  <c r="CP24" i="14"/>
  <c r="BB24" i="14"/>
  <c r="AE24" i="14"/>
  <c r="CV24" i="14" s="1"/>
  <c r="A24" i="14"/>
  <c r="CS23" i="14"/>
  <c r="CP23" i="14"/>
  <c r="CJ23" i="14"/>
  <c r="BB23" i="14"/>
  <c r="AE23" i="14"/>
  <c r="CV23" i="14" s="1"/>
  <c r="A23" i="14"/>
  <c r="CS22" i="14"/>
  <c r="BB22" i="14"/>
  <c r="AE22" i="14"/>
  <c r="CP22" i="14" s="1"/>
  <c r="A22" i="14"/>
  <c r="CS21" i="14"/>
  <c r="BB21" i="14"/>
  <c r="AE21" i="14"/>
  <c r="A21" i="14"/>
  <c r="CS20" i="14"/>
  <c r="CP20" i="14"/>
  <c r="CJ20" i="14"/>
  <c r="BB20" i="14"/>
  <c r="AE20" i="14"/>
  <c r="CV20" i="14" s="1"/>
  <c r="A20" i="14"/>
  <c r="CS19" i="14"/>
  <c r="BB19" i="14"/>
  <c r="AE19" i="14"/>
  <c r="CV19" i="14" s="1"/>
  <c r="A19" i="14"/>
  <c r="CS18" i="14"/>
  <c r="BB18" i="14"/>
  <c r="AE18" i="14"/>
  <c r="CP18" i="14" s="1"/>
  <c r="A18" i="14"/>
  <c r="CS17" i="14"/>
  <c r="BB17" i="14"/>
  <c r="AE17" i="14"/>
  <c r="A17" i="14"/>
  <c r="CS16" i="14"/>
  <c r="BB16" i="14"/>
  <c r="AE16" i="14"/>
  <c r="A16" i="14"/>
  <c r="CS15" i="14"/>
  <c r="BB15" i="14"/>
  <c r="AE15" i="14"/>
  <c r="CJ15" i="14" s="1"/>
  <c r="A15" i="14"/>
  <c r="CS14" i="14"/>
  <c r="CJ14" i="14"/>
  <c r="BB14" i="14"/>
  <c r="AE14" i="14"/>
  <c r="CP14" i="14" s="1"/>
  <c r="A14" i="14"/>
  <c r="CS13" i="14"/>
  <c r="BB13" i="14"/>
  <c r="AE13" i="14"/>
  <c r="CV13" i="14" s="1"/>
  <c r="A13" i="14"/>
  <c r="CS12" i="14"/>
  <c r="BB12" i="14"/>
  <c r="AE12" i="14"/>
  <c r="CP12" i="14" s="1"/>
  <c r="A12" i="14"/>
  <c r="CS11" i="14"/>
  <c r="BB11" i="14"/>
  <c r="AE11" i="14"/>
  <c r="CV11" i="14" s="1"/>
  <c r="A11" i="14"/>
  <c r="CS10" i="14"/>
  <c r="BB10" i="14"/>
  <c r="AE10" i="14"/>
  <c r="CP10" i="14" s="1"/>
  <c r="A10" i="14"/>
  <c r="CS9" i="14"/>
  <c r="BB9" i="14"/>
  <c r="AE9" i="14"/>
  <c r="CV9" i="14" s="1"/>
  <c r="A9" i="14"/>
  <c r="CS8" i="14"/>
  <c r="CJ8" i="14"/>
  <c r="BB8" i="14"/>
  <c r="AE8" i="14"/>
  <c r="CP8" i="14" s="1"/>
  <c r="A8" i="14"/>
  <c r="CS7" i="14"/>
  <c r="BB7" i="14"/>
  <c r="AE7" i="14"/>
  <c r="CV7" i="14" s="1"/>
  <c r="A7" i="14"/>
  <c r="CS6" i="14"/>
  <c r="BB6" i="14"/>
  <c r="AE6" i="14"/>
  <c r="CP6" i="14" s="1"/>
  <c r="A6" i="14"/>
  <c r="CS5" i="14"/>
  <c r="BB5" i="14"/>
  <c r="AE5" i="14"/>
  <c r="CV5" i="14" s="1"/>
  <c r="A5" i="14"/>
  <c r="CV18" i="14" l="1"/>
  <c r="CV22" i="14"/>
  <c r="CV40" i="14"/>
  <c r="CV76" i="14"/>
  <c r="CV80" i="14"/>
  <c r="CV31" i="14"/>
  <c r="CV38" i="14"/>
  <c r="CV106" i="14"/>
  <c r="CJ18" i="14"/>
  <c r="CJ22" i="14"/>
  <c r="CP40" i="14"/>
  <c r="CJ48" i="14"/>
  <c r="CJ76" i="14"/>
  <c r="CV78" i="14"/>
  <c r="CJ80" i="14"/>
  <c r="CV82" i="14"/>
  <c r="CP126" i="14"/>
  <c r="CJ141" i="14"/>
  <c r="CJ157" i="14"/>
  <c r="CV158" i="14"/>
  <c r="CP161" i="14"/>
  <c r="CJ165" i="14"/>
  <c r="CV157" i="14"/>
  <c r="CV165" i="14"/>
  <c r="CV12" i="14"/>
  <c r="CV8" i="14"/>
  <c r="CJ10" i="14"/>
  <c r="CJ12" i="14"/>
  <c r="CJ24" i="14"/>
  <c r="CJ31" i="14"/>
  <c r="CJ38" i="14"/>
  <c r="CP48" i="14"/>
  <c r="CJ55" i="14"/>
  <c r="CP92" i="14"/>
  <c r="CJ96" i="14"/>
  <c r="CJ106" i="14"/>
  <c r="CJ111" i="14"/>
  <c r="CP115" i="14"/>
  <c r="CJ119" i="14"/>
  <c r="CP127" i="14"/>
  <c r="CP141" i="14"/>
  <c r="CJ162" i="14"/>
  <c r="CV6" i="14"/>
  <c r="CJ16" i="14"/>
  <c r="CP16" i="14"/>
  <c r="CV16" i="14"/>
  <c r="CJ36" i="14"/>
  <c r="CP36" i="14"/>
  <c r="CJ6" i="14"/>
  <c r="CV14" i="14"/>
  <c r="CP15" i="14"/>
  <c r="CV36" i="14"/>
  <c r="CP35" i="14"/>
  <c r="CV35" i="14"/>
  <c r="CJ35" i="14"/>
  <c r="CV10" i="14"/>
  <c r="CV42" i="14"/>
  <c r="CJ42" i="14"/>
  <c r="CP44" i="14"/>
  <c r="CJ46" i="14"/>
  <c r="CP42" i="14"/>
  <c r="CV52" i="14"/>
  <c r="CP52" i="14"/>
  <c r="CP54" i="14"/>
  <c r="CV54" i="14"/>
  <c r="CJ54" i="14"/>
  <c r="CP60" i="14"/>
  <c r="CJ60" i="14"/>
  <c r="CP62" i="14"/>
  <c r="CV62" i="14"/>
  <c r="CJ62" i="14"/>
  <c r="CP66" i="14"/>
  <c r="CV66" i="14"/>
  <c r="CJ66" i="14"/>
  <c r="CP72" i="14"/>
  <c r="CV72" i="14"/>
  <c r="CJ72" i="14"/>
  <c r="CP86" i="14"/>
  <c r="CJ86" i="14"/>
  <c r="CP90" i="14"/>
  <c r="CV90" i="14"/>
  <c r="CJ90" i="14"/>
  <c r="CP94" i="14"/>
  <c r="CV94" i="14"/>
  <c r="CJ94" i="14"/>
  <c r="CP55" i="14"/>
  <c r="CP58" i="14"/>
  <c r="CP64" i="14"/>
  <c r="CP67" i="14"/>
  <c r="CP70" i="14"/>
  <c r="CP74" i="14"/>
  <c r="CP91" i="14"/>
  <c r="CV92" i="14"/>
  <c r="CV98" i="14"/>
  <c r="CJ103" i="14"/>
  <c r="CV114" i="14"/>
  <c r="CJ114" i="14"/>
  <c r="CV56" i="14"/>
  <c r="CJ98" i="14"/>
  <c r="CP100" i="14"/>
  <c r="CV110" i="14"/>
  <c r="CJ110" i="14"/>
  <c r="CV111" i="14"/>
  <c r="CJ58" i="14"/>
  <c r="CJ70" i="14"/>
  <c r="CJ74" i="14"/>
  <c r="CV91" i="14"/>
  <c r="CV102" i="14"/>
  <c r="CJ102" i="14"/>
  <c r="CV103" i="14"/>
  <c r="CP108" i="14"/>
  <c r="CJ108" i="14"/>
  <c r="CP110" i="14"/>
  <c r="CP137" i="14"/>
  <c r="CJ137" i="14"/>
  <c r="CP139" i="14"/>
  <c r="CV139" i="14"/>
  <c r="CJ139" i="14"/>
  <c r="CP135" i="14"/>
  <c r="CV136" i="14"/>
  <c r="CV123" i="14"/>
  <c r="CV127" i="14"/>
  <c r="CJ135" i="14"/>
  <c r="CJ136" i="14"/>
  <c r="CJ147" i="14"/>
  <c r="CV151" i="14"/>
  <c r="CJ151" i="14"/>
  <c r="CP151" i="14"/>
  <c r="CV153" i="14"/>
  <c r="CJ115" i="14"/>
  <c r="CJ122" i="14"/>
  <c r="CJ126" i="14"/>
  <c r="CJ153" i="14"/>
  <c r="CJ161" i="14"/>
  <c r="CV162" i="14"/>
  <c r="CP167" i="14"/>
  <c r="CJ167" i="14"/>
  <c r="CJ5" i="14"/>
  <c r="CP5" i="14"/>
  <c r="CJ9" i="14"/>
  <c r="CP9" i="14"/>
  <c r="CJ13" i="14"/>
  <c r="CP13" i="14"/>
  <c r="CV15" i="14"/>
  <c r="CV21" i="14"/>
  <c r="CP21" i="14"/>
  <c r="CJ21" i="14"/>
  <c r="CV29" i="14"/>
  <c r="CP29" i="14"/>
  <c r="CJ29" i="14"/>
  <c r="CJ7" i="14"/>
  <c r="CP7" i="14"/>
  <c r="CJ11" i="14"/>
  <c r="CP11" i="14"/>
  <c r="CV25" i="14"/>
  <c r="CP25" i="14"/>
  <c r="CJ25" i="14"/>
  <c r="CV37" i="14"/>
  <c r="CP37" i="14"/>
  <c r="CJ37" i="14"/>
  <c r="CV17" i="14"/>
  <c r="CP17" i="14"/>
  <c r="CJ17" i="14"/>
  <c r="CV33" i="14"/>
  <c r="CP33" i="14"/>
  <c r="CJ33" i="14"/>
  <c r="CJ19" i="14"/>
  <c r="CP19" i="14"/>
  <c r="CJ27" i="14"/>
  <c r="CP27" i="14"/>
  <c r="CJ39" i="14"/>
  <c r="CV45" i="14"/>
  <c r="CP45" i="14"/>
  <c r="CJ45" i="14"/>
  <c r="CJ26" i="14"/>
  <c r="CP26" i="14"/>
  <c r="CJ30" i="14"/>
  <c r="CP30" i="14"/>
  <c r="CJ34" i="14"/>
  <c r="CP34" i="14"/>
  <c r="CV41" i="14"/>
  <c r="CP41" i="14"/>
  <c r="CJ41" i="14"/>
  <c r="CP68" i="14"/>
  <c r="CV68" i="14"/>
  <c r="CV75" i="14"/>
  <c r="CP75" i="14"/>
  <c r="CJ75" i="14"/>
  <c r="CJ49" i="14"/>
  <c r="CP49" i="14"/>
  <c r="CJ53" i="14"/>
  <c r="CP53" i="14"/>
  <c r="CJ57" i="14"/>
  <c r="CP57" i="14"/>
  <c r="CJ61" i="14"/>
  <c r="CP61" i="14"/>
  <c r="CJ65" i="14"/>
  <c r="CP65" i="14"/>
  <c r="CV69" i="14"/>
  <c r="CP69" i="14"/>
  <c r="CJ69" i="14"/>
  <c r="CV71" i="14"/>
  <c r="CP71" i="14"/>
  <c r="CJ71" i="14"/>
  <c r="CJ43" i="14"/>
  <c r="CP43" i="14"/>
  <c r="CJ47" i="14"/>
  <c r="CP47" i="14"/>
  <c r="CJ51" i="14"/>
  <c r="CP51" i="14"/>
  <c r="CJ63" i="14"/>
  <c r="CP63" i="14"/>
  <c r="CV73" i="14"/>
  <c r="CP73" i="14"/>
  <c r="CJ73" i="14"/>
  <c r="CJ77" i="14"/>
  <c r="CP77" i="14"/>
  <c r="CJ81" i="14"/>
  <c r="CP81" i="14"/>
  <c r="CJ85" i="14"/>
  <c r="CP85" i="14"/>
  <c r="CJ89" i="14"/>
  <c r="CP89" i="14"/>
  <c r="CJ84" i="14"/>
  <c r="CP84" i="14"/>
  <c r="CJ88" i="14"/>
  <c r="CP88" i="14"/>
  <c r="CV93" i="14"/>
  <c r="CP93" i="14"/>
  <c r="CJ93" i="14"/>
  <c r="CJ79" i="14"/>
  <c r="CP79" i="14"/>
  <c r="CJ83" i="14"/>
  <c r="CP83" i="14"/>
  <c r="CJ87" i="14"/>
  <c r="CP87" i="14"/>
  <c r="CV97" i="14"/>
  <c r="CP97" i="14"/>
  <c r="CJ97" i="14"/>
  <c r="CV119" i="14"/>
  <c r="CJ101" i="14"/>
  <c r="CP101" i="14"/>
  <c r="CJ105" i="14"/>
  <c r="CP105" i="14"/>
  <c r="CJ109" i="14"/>
  <c r="CP109" i="14"/>
  <c r="CV120" i="14"/>
  <c r="CP120" i="14"/>
  <c r="CJ120" i="14"/>
  <c r="CV113" i="14"/>
  <c r="CP113" i="14"/>
  <c r="CJ113" i="14"/>
  <c r="CV116" i="14"/>
  <c r="CP116" i="14"/>
  <c r="CJ116" i="14"/>
  <c r="CJ117" i="14"/>
  <c r="CP117" i="14"/>
  <c r="CJ121" i="14"/>
  <c r="CP121" i="14"/>
  <c r="CJ125" i="14"/>
  <c r="CP125" i="14"/>
  <c r="CJ129" i="14"/>
  <c r="CP129" i="14"/>
  <c r="CV134" i="14"/>
  <c r="CP134" i="14"/>
  <c r="CJ134" i="14"/>
  <c r="CJ124" i="14"/>
  <c r="CP124" i="14"/>
  <c r="CJ128" i="14"/>
  <c r="CP128" i="14"/>
  <c r="CV132" i="14"/>
  <c r="CJ131" i="14"/>
  <c r="CP131" i="14"/>
  <c r="CP132" i="14"/>
  <c r="CP133" i="14"/>
  <c r="CV133" i="14"/>
  <c r="CJ143" i="14"/>
  <c r="CP143" i="14"/>
  <c r="CJ138" i="14"/>
  <c r="CP138" i="14"/>
  <c r="CJ142" i="14"/>
  <c r="CP142" i="14"/>
  <c r="CJ146" i="14"/>
  <c r="CP146" i="14"/>
  <c r="CP147" i="14"/>
  <c r="CV150" i="14"/>
  <c r="CP150" i="14"/>
  <c r="CJ150" i="14"/>
  <c r="CJ145" i="14"/>
  <c r="CP145" i="14"/>
  <c r="CP144" i="14"/>
  <c r="CV148" i="14"/>
  <c r="CP148" i="14"/>
  <c r="CJ148" i="14"/>
  <c r="CV159" i="14"/>
  <c r="CV160" i="14"/>
  <c r="CP160" i="14"/>
  <c r="CJ160" i="14"/>
  <c r="CJ152" i="14"/>
  <c r="CP152" i="14"/>
  <c r="CJ156" i="14"/>
  <c r="CP156" i="14"/>
  <c r="CP159" i="14"/>
  <c r="CJ154" i="14"/>
  <c r="CP154" i="14"/>
  <c r="CJ164" i="14"/>
  <c r="CP164" i="14"/>
  <c r="CJ168" i="14"/>
  <c r="CP168" i="14"/>
  <c r="DL22" i="19"/>
  <c r="DL45" i="19" s="1"/>
  <c r="DK22" i="19"/>
  <c r="DK45" i="19" s="1"/>
  <c r="DJ22" i="19"/>
  <c r="DJ45" i="19" s="1"/>
  <c r="DI22" i="19"/>
  <c r="DI45" i="19" s="1"/>
  <c r="DH22" i="19"/>
  <c r="DH45" i="19" s="1"/>
  <c r="DG22" i="19"/>
  <c r="DG45" i="19" s="1"/>
  <c r="DF22" i="19"/>
  <c r="DF45" i="19" s="1"/>
  <c r="DE22" i="19"/>
  <c r="DE45" i="19" s="1"/>
  <c r="DD22" i="19"/>
  <c r="DD45" i="19" s="1"/>
  <c r="DC22" i="19"/>
  <c r="DC45" i="19" s="1"/>
  <c r="CW22" i="19"/>
  <c r="CW45" i="19" s="1"/>
  <c r="CV22" i="19"/>
  <c r="CV45" i="19" s="1"/>
  <c r="CU22" i="19"/>
  <c r="CU45" i="19" s="1"/>
  <c r="CT22" i="19"/>
  <c r="CT45" i="19" s="1"/>
  <c r="CS22" i="19"/>
  <c r="CS45" i="19" s="1"/>
  <c r="CR22" i="19"/>
  <c r="CR45" i="19" s="1"/>
  <c r="CQ22" i="19"/>
  <c r="CQ45" i="19" s="1"/>
  <c r="CP22" i="19"/>
  <c r="CP45" i="19" s="1"/>
  <c r="CO22" i="19"/>
  <c r="CO45" i="19" s="1"/>
  <c r="CN22" i="19"/>
  <c r="CN45" i="19" s="1"/>
  <c r="CM22" i="19"/>
  <c r="CM45" i="19" s="1"/>
  <c r="CL22" i="19"/>
  <c r="CL45" i="19" s="1"/>
  <c r="CK22" i="19"/>
  <c r="CK45" i="19" s="1"/>
  <c r="CJ22" i="19"/>
  <c r="CJ45" i="19" s="1"/>
  <c r="CI22" i="19"/>
  <c r="CI45" i="19" s="1"/>
  <c r="CH22" i="19"/>
  <c r="CH45" i="19" s="1"/>
  <c r="CG22" i="19"/>
  <c r="CG45" i="19" s="1"/>
  <c r="CF22" i="19"/>
  <c r="CF45" i="19" s="1"/>
  <c r="CE22" i="19"/>
  <c r="CE45" i="19" s="1"/>
  <c r="CD22" i="19"/>
  <c r="CD45" i="19" s="1"/>
  <c r="CC22" i="19"/>
  <c r="CC45" i="19" s="1"/>
  <c r="CB22" i="19"/>
  <c r="CB45" i="19" s="1"/>
  <c r="CA22" i="19"/>
  <c r="CA45" i="19" s="1"/>
  <c r="BZ22" i="19"/>
  <c r="BZ45" i="19" s="1"/>
  <c r="BY22" i="19"/>
  <c r="BY45" i="19" s="1"/>
  <c r="BX22" i="19"/>
  <c r="BX45" i="19" s="1"/>
  <c r="BW22" i="19"/>
  <c r="BW45" i="19" s="1"/>
  <c r="BV22" i="19"/>
  <c r="BV45" i="19" s="1"/>
  <c r="BU22" i="19"/>
  <c r="BU45" i="19" s="1"/>
  <c r="BT22" i="19"/>
  <c r="BT45" i="19" s="1"/>
  <c r="BS22" i="19"/>
  <c r="BS45" i="19" s="1"/>
  <c r="BR22" i="19"/>
  <c r="BR45" i="19" s="1"/>
  <c r="BQ22" i="19"/>
  <c r="BQ45" i="19" s="1"/>
  <c r="BP22" i="19"/>
  <c r="BP45" i="19" s="1"/>
  <c r="BO22" i="19"/>
  <c r="BO45" i="19" s="1"/>
  <c r="BN22" i="19"/>
  <c r="BN45" i="19" s="1"/>
  <c r="BM22" i="19"/>
  <c r="BM45" i="19" s="1"/>
  <c r="BL22" i="19"/>
  <c r="BL45" i="19" s="1"/>
  <c r="BK22" i="19"/>
  <c r="BK45" i="19" s="1"/>
  <c r="BJ22" i="19"/>
  <c r="BJ45" i="19" s="1"/>
  <c r="BI22" i="19"/>
  <c r="BI45" i="19" s="1"/>
  <c r="BH22" i="19"/>
  <c r="BH45" i="19" s="1"/>
  <c r="BG22" i="19"/>
  <c r="BG45" i="19" s="1"/>
  <c r="BF22" i="19"/>
  <c r="BF45" i="19" s="1"/>
  <c r="BE22" i="19"/>
  <c r="BE45" i="19" s="1"/>
  <c r="BD22" i="19"/>
  <c r="BD45" i="19" s="1"/>
  <c r="BC22" i="19"/>
  <c r="BC45" i="19" s="1"/>
  <c r="BB22" i="19"/>
  <c r="BB45" i="19" s="1"/>
  <c r="BA22" i="19"/>
  <c r="BA45" i="19" s="1"/>
  <c r="AZ22" i="19"/>
  <c r="AZ45" i="19" s="1"/>
  <c r="AY22" i="19"/>
  <c r="AY45" i="19" s="1"/>
  <c r="AX22" i="19"/>
  <c r="AX45" i="19" s="1"/>
  <c r="AW22" i="19"/>
  <c r="AW45" i="19" s="1"/>
  <c r="AV22" i="19"/>
  <c r="AV45" i="19" s="1"/>
  <c r="AU22" i="19"/>
  <c r="AU45" i="19" s="1"/>
  <c r="AT22" i="19"/>
  <c r="AT45" i="19" s="1"/>
  <c r="AS22" i="19"/>
  <c r="AS45" i="19" s="1"/>
  <c r="AR22" i="19"/>
  <c r="AR45" i="19" s="1"/>
  <c r="AQ22" i="19"/>
  <c r="AQ45" i="19" s="1"/>
  <c r="AP22" i="19"/>
  <c r="AP45" i="19" s="1"/>
  <c r="AO22" i="19"/>
  <c r="AO45" i="19" s="1"/>
  <c r="AN22" i="19"/>
  <c r="AN45" i="19" s="1"/>
  <c r="AM22" i="19"/>
  <c r="AM45" i="19" s="1"/>
  <c r="AL22" i="19"/>
  <c r="AL45" i="19" s="1"/>
  <c r="AK22" i="19"/>
  <c r="AK45" i="19" s="1"/>
  <c r="AJ22" i="19"/>
  <c r="AJ45" i="19" s="1"/>
  <c r="AI22" i="19"/>
  <c r="AI45" i="19" s="1"/>
  <c r="AH22" i="19"/>
  <c r="AH45" i="19" s="1"/>
  <c r="AG22" i="19"/>
  <c r="AG45" i="19" s="1"/>
  <c r="AF22" i="19"/>
  <c r="AF45" i="19" s="1"/>
  <c r="AE22" i="19"/>
  <c r="AE45" i="19" s="1"/>
  <c r="AD22" i="19"/>
  <c r="AD45" i="19" s="1"/>
  <c r="AC22" i="19"/>
  <c r="AC45" i="19" s="1"/>
  <c r="AB22" i="19"/>
  <c r="AB45" i="19" s="1"/>
  <c r="AA22" i="19"/>
  <c r="AA45" i="19" s="1"/>
  <c r="Z22" i="19"/>
  <c r="Z45" i="19" s="1"/>
  <c r="Y22" i="19"/>
  <c r="Y45" i="19" s="1"/>
  <c r="X22" i="19"/>
  <c r="X45" i="19" s="1"/>
  <c r="W22" i="19"/>
  <c r="W45" i="19" s="1"/>
  <c r="V22" i="19"/>
  <c r="V45" i="19" s="1"/>
  <c r="U22" i="19"/>
  <c r="U45" i="19" s="1"/>
  <c r="T22" i="19"/>
  <c r="T45" i="19" s="1"/>
  <c r="S22" i="19"/>
  <c r="S45" i="19" s="1"/>
  <c r="R22" i="19"/>
  <c r="R45" i="19" s="1"/>
  <c r="Q22" i="19"/>
  <c r="Q45" i="19" s="1"/>
  <c r="P22" i="19"/>
  <c r="P45" i="19" s="1"/>
  <c r="O22" i="19"/>
  <c r="O45" i="19" s="1"/>
  <c r="N22" i="19"/>
  <c r="N45" i="19" s="1"/>
  <c r="M22" i="19"/>
  <c r="M45" i="19" s="1"/>
  <c r="L22" i="19"/>
  <c r="L45" i="19" s="1"/>
  <c r="K22" i="19"/>
  <c r="K45" i="19" s="1"/>
  <c r="J22" i="19"/>
  <c r="J45" i="19" s="1"/>
  <c r="I22" i="19"/>
  <c r="I45" i="19" s="1"/>
  <c r="H22" i="19"/>
  <c r="H45" i="19" s="1"/>
  <c r="G22" i="19"/>
  <c r="G45" i="19" s="1"/>
  <c r="F22" i="19"/>
  <c r="F45" i="19" s="1"/>
  <c r="E22" i="19"/>
  <c r="E45" i="19" s="1"/>
  <c r="D22" i="19"/>
  <c r="D45" i="19" s="1"/>
  <c r="C22" i="19"/>
  <c r="C45" i="19" s="1"/>
  <c r="DL21" i="19"/>
  <c r="DL44" i="19" s="1"/>
  <c r="DK21" i="19"/>
  <c r="DK44" i="19" s="1"/>
  <c r="DJ21" i="19"/>
  <c r="DJ44" i="19" s="1"/>
  <c r="DI21" i="19"/>
  <c r="DI44" i="19" s="1"/>
  <c r="DH21" i="19"/>
  <c r="DH44" i="19" s="1"/>
  <c r="DG21" i="19"/>
  <c r="DG44" i="19" s="1"/>
  <c r="DF21" i="19"/>
  <c r="DF44" i="19" s="1"/>
  <c r="DE21" i="19"/>
  <c r="DE44" i="19" s="1"/>
  <c r="DD21" i="19"/>
  <c r="DD44" i="19" s="1"/>
  <c r="DC21" i="19"/>
  <c r="DC44" i="19" s="1"/>
  <c r="DB21" i="19"/>
  <c r="DB44" i="19" s="1"/>
  <c r="DA21" i="19"/>
  <c r="DA44" i="19" s="1"/>
  <c r="CZ21" i="19"/>
  <c r="CZ44" i="19" s="1"/>
  <c r="CY21" i="19"/>
  <c r="CY44" i="19" s="1"/>
  <c r="CX21" i="19"/>
  <c r="CX44" i="19" s="1"/>
  <c r="CW21" i="19"/>
  <c r="CW44" i="19" s="1"/>
  <c r="CQ21" i="19"/>
  <c r="CQ44" i="19" s="1"/>
  <c r="CP21" i="19"/>
  <c r="CP44" i="19" s="1"/>
  <c r="CO21" i="19"/>
  <c r="CO44" i="19" s="1"/>
  <c r="CN21" i="19"/>
  <c r="CN44" i="19" s="1"/>
  <c r="CM21" i="19"/>
  <c r="CM44" i="19" s="1"/>
  <c r="CL21" i="19"/>
  <c r="CL44" i="19" s="1"/>
  <c r="CK21" i="19"/>
  <c r="CK44" i="19" s="1"/>
  <c r="CJ21" i="19"/>
  <c r="CJ44" i="19" s="1"/>
  <c r="CI21" i="19"/>
  <c r="CI44" i="19" s="1"/>
  <c r="CH21" i="19"/>
  <c r="CH44" i="19" s="1"/>
  <c r="CG21" i="19"/>
  <c r="CG44" i="19" s="1"/>
  <c r="CF21" i="19"/>
  <c r="CF44" i="19" s="1"/>
  <c r="CE21" i="19"/>
  <c r="CE44" i="19" s="1"/>
  <c r="CD21" i="19"/>
  <c r="CD44" i="19" s="1"/>
  <c r="CC21" i="19"/>
  <c r="CC44" i="19" s="1"/>
  <c r="CB21" i="19"/>
  <c r="CB44" i="19" s="1"/>
  <c r="CA21" i="19"/>
  <c r="CA44" i="19" s="1"/>
  <c r="BZ21" i="19"/>
  <c r="BZ44" i="19" s="1"/>
  <c r="BY21" i="19"/>
  <c r="BY44" i="19" s="1"/>
  <c r="BX21" i="19"/>
  <c r="BX44" i="19" s="1"/>
  <c r="BW21" i="19"/>
  <c r="BW44" i="19" s="1"/>
  <c r="BV21" i="19"/>
  <c r="BV44" i="19" s="1"/>
  <c r="BU21" i="19"/>
  <c r="BU44" i="19" s="1"/>
  <c r="BT21" i="19"/>
  <c r="BT44" i="19" s="1"/>
  <c r="BS21" i="19"/>
  <c r="BS44" i="19" s="1"/>
  <c r="BR21" i="19"/>
  <c r="BR44" i="19" s="1"/>
  <c r="BQ21" i="19"/>
  <c r="BQ44" i="19" s="1"/>
  <c r="BP21" i="19"/>
  <c r="BP44" i="19" s="1"/>
  <c r="BO21" i="19"/>
  <c r="BO44" i="19" s="1"/>
  <c r="BN21" i="19"/>
  <c r="BN44" i="19" s="1"/>
  <c r="BM21" i="19"/>
  <c r="BM44" i="19" s="1"/>
  <c r="BL21" i="19"/>
  <c r="BL44" i="19" s="1"/>
  <c r="BK21" i="19"/>
  <c r="BK44" i="19" s="1"/>
  <c r="BJ21" i="19"/>
  <c r="BJ44" i="19" s="1"/>
  <c r="BI21" i="19"/>
  <c r="BI44" i="19" s="1"/>
  <c r="BH21" i="19"/>
  <c r="BH44" i="19" s="1"/>
  <c r="BG21" i="19"/>
  <c r="BG44" i="19" s="1"/>
  <c r="BF21" i="19"/>
  <c r="BF44" i="19" s="1"/>
  <c r="BE21" i="19"/>
  <c r="BE44" i="19" s="1"/>
  <c r="BD21" i="19"/>
  <c r="BD44" i="19" s="1"/>
  <c r="BC21" i="19"/>
  <c r="BC44" i="19" s="1"/>
  <c r="BB21" i="19"/>
  <c r="BB44" i="19" s="1"/>
  <c r="BA21" i="19"/>
  <c r="BA44" i="19" s="1"/>
  <c r="AZ21" i="19"/>
  <c r="AZ44" i="19" s="1"/>
  <c r="AY21" i="19"/>
  <c r="AY44" i="19" s="1"/>
  <c r="AX21" i="19"/>
  <c r="AX44" i="19" s="1"/>
  <c r="AW21" i="19"/>
  <c r="AW44" i="19" s="1"/>
  <c r="AV21" i="19"/>
  <c r="AV44" i="19" s="1"/>
  <c r="AU21" i="19"/>
  <c r="AU44" i="19" s="1"/>
  <c r="AT21" i="19"/>
  <c r="AT44" i="19" s="1"/>
  <c r="AS21" i="19"/>
  <c r="AS44" i="19" s="1"/>
  <c r="AR21" i="19"/>
  <c r="AR44" i="19" s="1"/>
  <c r="AQ21" i="19"/>
  <c r="AQ44" i="19" s="1"/>
  <c r="AP21" i="19"/>
  <c r="AP44" i="19" s="1"/>
  <c r="AO21" i="19"/>
  <c r="AO44" i="19" s="1"/>
  <c r="AN21" i="19"/>
  <c r="AN44" i="19" s="1"/>
  <c r="AM21" i="19"/>
  <c r="AM44" i="19" s="1"/>
  <c r="AL21" i="19"/>
  <c r="AL44" i="19" s="1"/>
  <c r="AK21" i="19"/>
  <c r="AK44" i="19" s="1"/>
  <c r="AJ21" i="19"/>
  <c r="AJ44" i="19" s="1"/>
  <c r="AI21" i="19"/>
  <c r="AI44" i="19" s="1"/>
  <c r="AH21" i="19"/>
  <c r="AH44" i="19" s="1"/>
  <c r="AG21" i="19"/>
  <c r="AG44" i="19" s="1"/>
  <c r="AF21" i="19"/>
  <c r="AF44" i="19" s="1"/>
  <c r="AE21" i="19"/>
  <c r="AE44" i="19" s="1"/>
  <c r="AD21" i="19"/>
  <c r="AD44" i="19" s="1"/>
  <c r="AC21" i="19"/>
  <c r="AC44" i="19" s="1"/>
  <c r="AB21" i="19"/>
  <c r="AB44" i="19" s="1"/>
  <c r="AA21" i="19"/>
  <c r="AA44" i="19" s="1"/>
  <c r="Z21" i="19"/>
  <c r="Z44" i="19" s="1"/>
  <c r="Y21" i="19"/>
  <c r="Y44" i="19" s="1"/>
  <c r="X21" i="19"/>
  <c r="X44" i="19" s="1"/>
  <c r="W21" i="19"/>
  <c r="W44" i="19" s="1"/>
  <c r="V21" i="19"/>
  <c r="V44" i="19" s="1"/>
  <c r="U21" i="19"/>
  <c r="U44" i="19" s="1"/>
  <c r="T21" i="19"/>
  <c r="T44" i="19" s="1"/>
  <c r="S21" i="19"/>
  <c r="S44" i="19" s="1"/>
  <c r="R21" i="19"/>
  <c r="R44" i="19" s="1"/>
  <c r="Q21" i="19"/>
  <c r="Q44" i="19" s="1"/>
  <c r="P21" i="19"/>
  <c r="P44" i="19" s="1"/>
  <c r="O21" i="19"/>
  <c r="O44" i="19" s="1"/>
  <c r="N21" i="19"/>
  <c r="N44" i="19" s="1"/>
  <c r="M21" i="19"/>
  <c r="M44" i="19" s="1"/>
  <c r="L21" i="19"/>
  <c r="L44" i="19" s="1"/>
  <c r="K21" i="19"/>
  <c r="K44" i="19" s="1"/>
  <c r="J21" i="19"/>
  <c r="J44" i="19" s="1"/>
  <c r="I21" i="19"/>
  <c r="I44" i="19" s="1"/>
  <c r="H21" i="19"/>
  <c r="H44" i="19" s="1"/>
  <c r="G21" i="19"/>
  <c r="G44" i="19" s="1"/>
  <c r="F21" i="19"/>
  <c r="F44" i="19" s="1"/>
  <c r="E21" i="19"/>
  <c r="E44" i="19" s="1"/>
  <c r="D21" i="19"/>
  <c r="D44" i="19" s="1"/>
  <c r="C21" i="19"/>
  <c r="C44" i="19" s="1"/>
  <c r="DL20" i="19"/>
  <c r="DL43" i="19" s="1"/>
  <c r="DK20" i="19"/>
  <c r="DK43" i="19" s="1"/>
  <c r="DJ20" i="19"/>
  <c r="DJ43" i="19" s="1"/>
  <c r="DI20" i="19"/>
  <c r="DI43" i="19" s="1"/>
  <c r="DH20" i="19"/>
  <c r="DH43" i="19" s="1"/>
  <c r="DG20" i="19"/>
  <c r="DG43" i="19" s="1"/>
  <c r="DF20" i="19"/>
  <c r="DF43" i="19" s="1"/>
  <c r="DE20" i="19"/>
  <c r="DE43" i="19" s="1"/>
  <c r="DD20" i="19"/>
  <c r="DD43" i="19" s="1"/>
  <c r="DC20" i="19"/>
  <c r="DC43" i="19" s="1"/>
  <c r="DB20" i="19"/>
  <c r="DB43" i="19" s="1"/>
  <c r="DA20" i="19"/>
  <c r="DA43" i="19" s="1"/>
  <c r="CZ20" i="19"/>
  <c r="CZ43" i="19" s="1"/>
  <c r="CY20" i="19"/>
  <c r="CY43" i="19" s="1"/>
  <c r="CX20" i="19"/>
  <c r="CX43" i="19" s="1"/>
  <c r="CW20" i="19"/>
  <c r="CW43" i="19" s="1"/>
  <c r="CV20" i="19"/>
  <c r="CV43" i="19" s="1"/>
  <c r="CU20" i="19"/>
  <c r="CU43" i="19" s="1"/>
  <c r="CT20" i="19"/>
  <c r="CT43" i="19" s="1"/>
  <c r="CS20" i="19"/>
  <c r="CS43" i="19" s="1"/>
  <c r="CR20" i="19"/>
  <c r="CR43" i="19" s="1"/>
  <c r="CQ20" i="19"/>
  <c r="CQ43" i="19" s="1"/>
  <c r="CK20" i="19"/>
  <c r="CK43" i="19" s="1"/>
  <c r="CJ20" i="19"/>
  <c r="CJ43" i="19" s="1"/>
  <c r="CI20" i="19"/>
  <c r="CI43" i="19" s="1"/>
  <c r="CH20" i="19"/>
  <c r="CH43" i="19" s="1"/>
  <c r="CG20" i="19"/>
  <c r="CG43" i="19" s="1"/>
  <c r="CF20" i="19"/>
  <c r="CF43" i="19" s="1"/>
  <c r="CE20" i="19"/>
  <c r="CE43" i="19" s="1"/>
  <c r="CD20" i="19"/>
  <c r="CD43" i="19" s="1"/>
  <c r="CC20" i="19"/>
  <c r="CC43" i="19" s="1"/>
  <c r="CB20" i="19"/>
  <c r="CB43" i="19" s="1"/>
  <c r="CA20" i="19"/>
  <c r="CA43" i="19" s="1"/>
  <c r="BZ20" i="19"/>
  <c r="BZ43" i="19" s="1"/>
  <c r="BY20" i="19"/>
  <c r="BY43" i="19" s="1"/>
  <c r="BX20" i="19"/>
  <c r="BX43" i="19" s="1"/>
  <c r="BW20" i="19"/>
  <c r="BW43" i="19" s="1"/>
  <c r="BV20" i="19"/>
  <c r="BV43" i="19" s="1"/>
  <c r="BU20" i="19"/>
  <c r="BU43" i="19" s="1"/>
  <c r="BT20" i="19"/>
  <c r="BT43" i="19" s="1"/>
  <c r="BS20" i="19"/>
  <c r="BS43" i="19" s="1"/>
  <c r="BR20" i="19"/>
  <c r="BR43" i="19" s="1"/>
  <c r="BQ20" i="19"/>
  <c r="BQ43" i="19" s="1"/>
  <c r="BP20" i="19"/>
  <c r="BP43" i="19" s="1"/>
  <c r="BO20" i="19"/>
  <c r="BO43" i="19" s="1"/>
  <c r="BN20" i="19"/>
  <c r="BN43" i="19" s="1"/>
  <c r="BM20" i="19"/>
  <c r="BM43" i="19" s="1"/>
  <c r="BL20" i="19"/>
  <c r="BL43" i="19" s="1"/>
  <c r="BK20" i="19"/>
  <c r="BK43" i="19" s="1"/>
  <c r="BJ20" i="19"/>
  <c r="BJ43" i="19" s="1"/>
  <c r="BI20" i="19"/>
  <c r="BI43" i="19" s="1"/>
  <c r="BH20" i="19"/>
  <c r="BH43" i="19" s="1"/>
  <c r="BG20" i="19"/>
  <c r="BG43" i="19" s="1"/>
  <c r="BF20" i="19"/>
  <c r="BF43" i="19" s="1"/>
  <c r="BE20" i="19"/>
  <c r="BE43" i="19" s="1"/>
  <c r="BD20" i="19"/>
  <c r="BD43" i="19" s="1"/>
  <c r="BC20" i="19"/>
  <c r="BC43" i="19" s="1"/>
  <c r="BB20" i="19"/>
  <c r="BB43" i="19" s="1"/>
  <c r="BA20" i="19"/>
  <c r="BA43" i="19" s="1"/>
  <c r="AZ20" i="19"/>
  <c r="AZ43" i="19" s="1"/>
  <c r="AY20" i="19"/>
  <c r="AY43" i="19" s="1"/>
  <c r="AX20" i="19"/>
  <c r="AX43" i="19" s="1"/>
  <c r="AW20" i="19"/>
  <c r="AW43" i="19" s="1"/>
  <c r="AV20" i="19"/>
  <c r="AV43" i="19" s="1"/>
  <c r="AU20" i="19"/>
  <c r="AU43" i="19" s="1"/>
  <c r="AT20" i="19"/>
  <c r="AT43" i="19" s="1"/>
  <c r="AS20" i="19"/>
  <c r="AS43" i="19" s="1"/>
  <c r="AR20" i="19"/>
  <c r="AR43" i="19" s="1"/>
  <c r="AQ20" i="19"/>
  <c r="AQ43" i="19" s="1"/>
  <c r="AP20" i="19"/>
  <c r="AP43" i="19" s="1"/>
  <c r="AO20" i="19"/>
  <c r="AO43" i="19" s="1"/>
  <c r="AN20" i="19"/>
  <c r="AN43" i="19" s="1"/>
  <c r="AM20" i="19"/>
  <c r="AM43" i="19" s="1"/>
  <c r="AL20" i="19"/>
  <c r="AL43" i="19" s="1"/>
  <c r="AK20" i="19"/>
  <c r="AK43" i="19" s="1"/>
  <c r="AJ20" i="19"/>
  <c r="AJ43" i="19" s="1"/>
  <c r="AI20" i="19"/>
  <c r="AI43" i="19" s="1"/>
  <c r="AH20" i="19"/>
  <c r="AH43" i="19" s="1"/>
  <c r="AG20" i="19"/>
  <c r="AG43" i="19" s="1"/>
  <c r="AF20" i="19"/>
  <c r="AF43" i="19" s="1"/>
  <c r="AE20" i="19"/>
  <c r="AE43" i="19" s="1"/>
  <c r="AD20" i="19"/>
  <c r="AD43" i="19" s="1"/>
  <c r="AC20" i="19"/>
  <c r="AC43" i="19" s="1"/>
  <c r="AB20" i="19"/>
  <c r="AB43" i="19" s="1"/>
  <c r="AA20" i="19"/>
  <c r="AA43" i="19" s="1"/>
  <c r="Z20" i="19"/>
  <c r="Z43" i="19" s="1"/>
  <c r="Y20" i="19"/>
  <c r="Y43" i="19" s="1"/>
  <c r="X20" i="19"/>
  <c r="X43" i="19" s="1"/>
  <c r="W20" i="19"/>
  <c r="W43" i="19" s="1"/>
  <c r="V20" i="19"/>
  <c r="V43" i="19" s="1"/>
  <c r="U20" i="19"/>
  <c r="U43" i="19" s="1"/>
  <c r="T20" i="19"/>
  <c r="T43" i="19" s="1"/>
  <c r="S20" i="19"/>
  <c r="S43" i="19" s="1"/>
  <c r="R20" i="19"/>
  <c r="R43" i="19" s="1"/>
  <c r="Q20" i="19"/>
  <c r="Q43" i="19" s="1"/>
  <c r="P20" i="19"/>
  <c r="P43" i="19" s="1"/>
  <c r="O20" i="19"/>
  <c r="O43" i="19" s="1"/>
  <c r="N20" i="19"/>
  <c r="N43" i="19" s="1"/>
  <c r="M20" i="19"/>
  <c r="M43" i="19" s="1"/>
  <c r="L20" i="19"/>
  <c r="L43" i="19" s="1"/>
  <c r="K20" i="19"/>
  <c r="K43" i="19" s="1"/>
  <c r="J20" i="19"/>
  <c r="J43" i="19" s="1"/>
  <c r="I20" i="19"/>
  <c r="I43" i="19" s="1"/>
  <c r="H20" i="19"/>
  <c r="H43" i="19" s="1"/>
  <c r="G20" i="19"/>
  <c r="G43" i="19" s="1"/>
  <c r="F20" i="19"/>
  <c r="F43" i="19" s="1"/>
  <c r="E20" i="19"/>
  <c r="E43" i="19" s="1"/>
  <c r="D20" i="19"/>
  <c r="D43" i="19" s="1"/>
  <c r="C20" i="19"/>
  <c r="C43" i="19" s="1"/>
  <c r="DL19" i="19"/>
  <c r="DL42" i="19" s="1"/>
  <c r="DK19" i="19"/>
  <c r="DK42" i="19" s="1"/>
  <c r="DJ19" i="19"/>
  <c r="DJ42" i="19" s="1"/>
  <c r="DI19" i="19"/>
  <c r="DI42" i="19" s="1"/>
  <c r="DH19" i="19"/>
  <c r="DH42" i="19" s="1"/>
  <c r="DG19" i="19"/>
  <c r="DG42" i="19" s="1"/>
  <c r="DF19" i="19"/>
  <c r="DF42" i="19" s="1"/>
  <c r="DE19" i="19"/>
  <c r="DE42" i="19" s="1"/>
  <c r="DD19" i="19"/>
  <c r="DD42" i="19" s="1"/>
  <c r="DC19" i="19"/>
  <c r="DC42" i="19" s="1"/>
  <c r="DB19" i="19"/>
  <c r="DB42" i="19" s="1"/>
  <c r="DA19" i="19"/>
  <c r="DA42" i="19" s="1"/>
  <c r="CZ19" i="19"/>
  <c r="CZ42" i="19" s="1"/>
  <c r="CY19" i="19"/>
  <c r="CY42" i="19" s="1"/>
  <c r="CX19" i="19"/>
  <c r="CX42" i="19" s="1"/>
  <c r="CW19" i="19"/>
  <c r="CW42" i="19" s="1"/>
  <c r="CV19" i="19"/>
  <c r="CV42" i="19" s="1"/>
  <c r="CU19" i="19"/>
  <c r="CU42" i="19" s="1"/>
  <c r="CT19" i="19"/>
  <c r="CT42" i="19" s="1"/>
  <c r="CS19" i="19"/>
  <c r="CS42" i="19" s="1"/>
  <c r="CR19" i="19"/>
  <c r="CR42" i="19" s="1"/>
  <c r="CQ19" i="19"/>
  <c r="CQ42" i="19" s="1"/>
  <c r="CP19" i="19"/>
  <c r="CP42" i="19" s="1"/>
  <c r="CO19" i="19"/>
  <c r="CO42" i="19" s="1"/>
  <c r="CN19" i="19"/>
  <c r="CN42" i="19" s="1"/>
  <c r="CM19" i="19"/>
  <c r="CM42" i="19" s="1"/>
  <c r="CL19" i="19"/>
  <c r="CL42" i="19" s="1"/>
  <c r="CJ19" i="19"/>
  <c r="CJ42" i="19" s="1"/>
  <c r="CI19" i="19"/>
  <c r="CI42" i="19" s="1"/>
  <c r="CH19" i="19"/>
  <c r="CH42" i="19" s="1"/>
  <c r="CG19" i="19"/>
  <c r="CG42" i="19" s="1"/>
  <c r="CF19" i="19"/>
  <c r="CF42" i="19" s="1"/>
  <c r="CE19" i="19"/>
  <c r="CE42" i="19" s="1"/>
  <c r="CD19" i="19"/>
  <c r="CD42" i="19" s="1"/>
  <c r="CC19" i="19"/>
  <c r="CC42" i="19" s="1"/>
  <c r="CB19" i="19"/>
  <c r="CB42" i="19" s="1"/>
  <c r="CA19" i="19"/>
  <c r="CA42" i="19" s="1"/>
  <c r="BZ19" i="19"/>
  <c r="BZ42" i="19" s="1"/>
  <c r="BY19" i="19"/>
  <c r="BY42" i="19" s="1"/>
  <c r="BX19" i="19"/>
  <c r="BX42" i="19" s="1"/>
  <c r="BW19" i="19"/>
  <c r="BW42" i="19" s="1"/>
  <c r="BV19" i="19"/>
  <c r="BV42" i="19" s="1"/>
  <c r="BU19" i="19"/>
  <c r="BU42" i="19" s="1"/>
  <c r="BT19" i="19"/>
  <c r="BT42" i="19" s="1"/>
  <c r="BS19" i="19"/>
  <c r="BS42" i="19" s="1"/>
  <c r="BR19" i="19"/>
  <c r="BR42" i="19" s="1"/>
  <c r="BQ19" i="19"/>
  <c r="BQ42" i="19" s="1"/>
  <c r="BP19" i="19"/>
  <c r="BP42" i="19" s="1"/>
  <c r="BO19" i="19"/>
  <c r="BO42" i="19" s="1"/>
  <c r="BN19" i="19"/>
  <c r="BN42" i="19" s="1"/>
  <c r="BM19" i="19"/>
  <c r="BM42" i="19" s="1"/>
  <c r="BL19" i="19"/>
  <c r="BL42" i="19" s="1"/>
  <c r="BK19" i="19"/>
  <c r="BK42" i="19" s="1"/>
  <c r="BJ19" i="19"/>
  <c r="BJ42" i="19" s="1"/>
  <c r="BI19" i="19"/>
  <c r="BI42" i="19" s="1"/>
  <c r="BH19" i="19"/>
  <c r="BH42" i="19" s="1"/>
  <c r="BG19" i="19"/>
  <c r="BG42" i="19" s="1"/>
  <c r="BF19" i="19"/>
  <c r="BF42" i="19" s="1"/>
  <c r="BE19" i="19"/>
  <c r="BE42" i="19" s="1"/>
  <c r="BD19" i="19"/>
  <c r="BD42" i="19" s="1"/>
  <c r="BC19" i="19"/>
  <c r="BC42" i="19" s="1"/>
  <c r="BB19" i="19"/>
  <c r="BB42" i="19" s="1"/>
  <c r="BA19" i="19"/>
  <c r="BA42" i="19" s="1"/>
  <c r="AZ19" i="19"/>
  <c r="AZ42" i="19" s="1"/>
  <c r="AY19" i="19"/>
  <c r="AY42" i="19" s="1"/>
  <c r="AX19" i="19"/>
  <c r="AX42" i="19" s="1"/>
  <c r="AW19" i="19"/>
  <c r="AW42" i="19" s="1"/>
  <c r="AV19" i="19"/>
  <c r="AV42" i="19" s="1"/>
  <c r="AU19" i="19"/>
  <c r="AU42" i="19" s="1"/>
  <c r="AT19" i="19"/>
  <c r="AT42" i="19" s="1"/>
  <c r="AS19" i="19"/>
  <c r="AS42" i="19" s="1"/>
  <c r="AR19" i="19"/>
  <c r="AR42" i="19" s="1"/>
  <c r="AQ19" i="19"/>
  <c r="AQ42" i="19" s="1"/>
  <c r="AP19" i="19"/>
  <c r="AP42" i="19" s="1"/>
  <c r="AO19" i="19"/>
  <c r="AO42" i="19" s="1"/>
  <c r="AN19" i="19"/>
  <c r="AN42" i="19" s="1"/>
  <c r="AM19" i="19"/>
  <c r="AM42" i="19" s="1"/>
  <c r="AL19" i="19"/>
  <c r="AL42" i="19" s="1"/>
  <c r="AK19" i="19"/>
  <c r="AK42" i="19" s="1"/>
  <c r="AJ19" i="19"/>
  <c r="AJ42" i="19" s="1"/>
  <c r="AI19" i="19"/>
  <c r="AI42" i="19" s="1"/>
  <c r="AH19" i="19"/>
  <c r="AH42" i="19" s="1"/>
  <c r="AG19" i="19"/>
  <c r="AG42" i="19" s="1"/>
  <c r="AF19" i="19"/>
  <c r="AF42" i="19" s="1"/>
  <c r="AE19" i="19"/>
  <c r="AE42" i="19" s="1"/>
  <c r="AD19" i="19"/>
  <c r="AD42" i="19" s="1"/>
  <c r="AC19" i="19"/>
  <c r="AC42" i="19" s="1"/>
  <c r="AB19" i="19"/>
  <c r="AB42" i="19" s="1"/>
  <c r="AA19" i="19"/>
  <c r="AA42" i="19" s="1"/>
  <c r="Z19" i="19"/>
  <c r="Z42" i="19" s="1"/>
  <c r="Y19" i="19"/>
  <c r="Y42" i="19" s="1"/>
  <c r="X19" i="19"/>
  <c r="X42" i="19" s="1"/>
  <c r="W19" i="19"/>
  <c r="W42" i="19" s="1"/>
  <c r="V19" i="19"/>
  <c r="V42" i="19" s="1"/>
  <c r="U19" i="19"/>
  <c r="U42" i="19" s="1"/>
  <c r="T19" i="19"/>
  <c r="T42" i="19" s="1"/>
  <c r="S19" i="19"/>
  <c r="S42" i="19" s="1"/>
  <c r="R19" i="19"/>
  <c r="R42" i="19" s="1"/>
  <c r="Q19" i="19"/>
  <c r="Q42" i="19" s="1"/>
  <c r="P19" i="19"/>
  <c r="P42" i="19" s="1"/>
  <c r="O19" i="19"/>
  <c r="O42" i="19" s="1"/>
  <c r="N19" i="19"/>
  <c r="N42" i="19" s="1"/>
  <c r="M19" i="19"/>
  <c r="M42" i="19" s="1"/>
  <c r="L19" i="19"/>
  <c r="L42" i="19" s="1"/>
  <c r="K19" i="19"/>
  <c r="K42" i="19" s="1"/>
  <c r="J19" i="19"/>
  <c r="J42" i="19" s="1"/>
  <c r="I19" i="19"/>
  <c r="I42" i="19" s="1"/>
  <c r="H19" i="19"/>
  <c r="H42" i="19" s="1"/>
  <c r="G19" i="19"/>
  <c r="G42" i="19" s="1"/>
  <c r="F19" i="19"/>
  <c r="F42" i="19" s="1"/>
  <c r="E19" i="19"/>
  <c r="E42" i="19" s="1"/>
  <c r="D19" i="19"/>
  <c r="D42" i="19" s="1"/>
  <c r="C19" i="19"/>
  <c r="C42" i="19" s="1"/>
  <c r="DL18" i="19"/>
  <c r="DL41" i="19" s="1"/>
  <c r="DK18" i="19"/>
  <c r="DK41" i="19" s="1"/>
  <c r="DJ18" i="19"/>
  <c r="DJ41" i="19" s="1"/>
  <c r="DI18" i="19"/>
  <c r="DI41" i="19" s="1"/>
  <c r="DH18" i="19"/>
  <c r="DH41" i="19" s="1"/>
  <c r="DG18" i="19"/>
  <c r="DG41" i="19" s="1"/>
  <c r="DF18" i="19"/>
  <c r="DF41" i="19" s="1"/>
  <c r="DE18" i="19"/>
  <c r="DE41" i="19" s="1"/>
  <c r="DD18" i="19"/>
  <c r="DD41" i="19" s="1"/>
  <c r="DC18" i="19"/>
  <c r="DC41" i="19" s="1"/>
  <c r="DB18" i="19"/>
  <c r="DB41" i="19" s="1"/>
  <c r="DA18" i="19"/>
  <c r="DA41" i="19" s="1"/>
  <c r="CZ18" i="19"/>
  <c r="CZ41" i="19" s="1"/>
  <c r="CY18" i="19"/>
  <c r="CY41" i="19" s="1"/>
  <c r="CX18" i="19"/>
  <c r="CX41" i="19" s="1"/>
  <c r="CW18" i="19"/>
  <c r="CW41" i="19" s="1"/>
  <c r="CV18" i="19"/>
  <c r="CV41" i="19" s="1"/>
  <c r="CU18" i="19"/>
  <c r="CU41" i="19" s="1"/>
  <c r="CT18" i="19"/>
  <c r="CT41" i="19" s="1"/>
  <c r="CS18" i="19"/>
  <c r="CS41" i="19" s="1"/>
  <c r="CR18" i="19"/>
  <c r="CR41" i="19" s="1"/>
  <c r="CQ18" i="19"/>
  <c r="CQ41" i="19" s="1"/>
  <c r="CP18" i="19"/>
  <c r="CP41" i="19" s="1"/>
  <c r="CO18" i="19"/>
  <c r="CO41" i="19" s="1"/>
  <c r="CN18" i="19"/>
  <c r="CN41" i="19" s="1"/>
  <c r="CM18" i="19"/>
  <c r="CM41" i="19" s="1"/>
  <c r="CL18" i="19"/>
  <c r="CL41" i="19" s="1"/>
  <c r="CK18" i="19"/>
  <c r="CK41" i="19" s="1"/>
  <c r="CJ18" i="19"/>
  <c r="CJ41" i="19" s="1"/>
  <c r="CI18" i="19"/>
  <c r="CI41" i="19" s="1"/>
  <c r="CH18" i="19"/>
  <c r="CH41" i="19" s="1"/>
  <c r="CG18" i="19"/>
  <c r="CG41" i="19" s="1"/>
  <c r="CF18" i="19"/>
  <c r="CF41" i="19" s="1"/>
  <c r="CE18" i="19"/>
  <c r="CE41" i="19" s="1"/>
  <c r="CD18" i="19"/>
  <c r="CD41" i="19" s="1"/>
  <c r="CC18" i="19"/>
  <c r="CC41" i="19" s="1"/>
  <c r="BY18" i="19"/>
  <c r="BY41" i="19" s="1"/>
  <c r="BX18" i="19"/>
  <c r="BX41" i="19" s="1"/>
  <c r="BW18" i="19"/>
  <c r="BW41" i="19" s="1"/>
  <c r="BV18" i="19"/>
  <c r="BV41" i="19" s="1"/>
  <c r="BU18" i="19"/>
  <c r="BU41" i="19" s="1"/>
  <c r="BT18" i="19"/>
  <c r="BT41" i="19" s="1"/>
  <c r="BS18" i="19"/>
  <c r="BS41" i="19" s="1"/>
  <c r="BR18" i="19"/>
  <c r="BR41" i="19" s="1"/>
  <c r="BQ18" i="19"/>
  <c r="BQ41" i="19" s="1"/>
  <c r="BP18" i="19"/>
  <c r="BP41" i="19" s="1"/>
  <c r="BO18" i="19"/>
  <c r="BO41" i="19" s="1"/>
  <c r="BN18" i="19"/>
  <c r="BN41" i="19" s="1"/>
  <c r="BM18" i="19"/>
  <c r="BM41" i="19" s="1"/>
  <c r="BL18" i="19"/>
  <c r="BL41" i="19" s="1"/>
  <c r="BK18" i="19"/>
  <c r="BK41" i="19" s="1"/>
  <c r="BJ18" i="19"/>
  <c r="BJ41" i="19" s="1"/>
  <c r="BI18" i="19"/>
  <c r="BI41" i="19" s="1"/>
  <c r="BH18" i="19"/>
  <c r="BH41" i="19" s="1"/>
  <c r="BG18" i="19"/>
  <c r="BG41" i="19" s="1"/>
  <c r="BF18" i="19"/>
  <c r="BF41" i="19" s="1"/>
  <c r="BE18" i="19"/>
  <c r="BE41" i="19" s="1"/>
  <c r="BD18" i="19"/>
  <c r="BD41" i="19" s="1"/>
  <c r="BC18" i="19"/>
  <c r="BC41" i="19" s="1"/>
  <c r="BB18" i="19"/>
  <c r="BB41" i="19" s="1"/>
  <c r="BA18" i="19"/>
  <c r="BA41" i="19" s="1"/>
  <c r="AZ18" i="19"/>
  <c r="AZ41" i="19" s="1"/>
  <c r="AY18" i="19"/>
  <c r="AY41" i="19" s="1"/>
  <c r="AX18" i="19"/>
  <c r="AX41" i="19" s="1"/>
  <c r="AW18" i="19"/>
  <c r="AW41" i="19" s="1"/>
  <c r="AV18" i="19"/>
  <c r="AV41" i="19" s="1"/>
  <c r="AU18" i="19"/>
  <c r="AU41" i="19" s="1"/>
  <c r="AT18" i="19"/>
  <c r="AT41" i="19" s="1"/>
  <c r="AS18" i="19"/>
  <c r="AS41" i="19" s="1"/>
  <c r="AR18" i="19"/>
  <c r="AR41" i="19" s="1"/>
  <c r="AQ18" i="19"/>
  <c r="AQ41" i="19" s="1"/>
  <c r="AP18" i="19"/>
  <c r="AP41" i="19" s="1"/>
  <c r="AO18" i="19"/>
  <c r="AO41" i="19" s="1"/>
  <c r="AN18" i="19"/>
  <c r="AN41" i="19" s="1"/>
  <c r="AM18" i="19"/>
  <c r="AM41" i="19" s="1"/>
  <c r="AL18" i="19"/>
  <c r="AL41" i="19" s="1"/>
  <c r="AK18" i="19"/>
  <c r="AK41" i="19" s="1"/>
  <c r="AJ18" i="19"/>
  <c r="AJ41" i="19" s="1"/>
  <c r="AI18" i="19"/>
  <c r="AI41" i="19" s="1"/>
  <c r="AH18" i="19"/>
  <c r="AH41" i="19" s="1"/>
  <c r="AG18" i="19"/>
  <c r="AG41" i="19" s="1"/>
  <c r="AF18" i="19"/>
  <c r="AF41" i="19" s="1"/>
  <c r="AE18" i="19"/>
  <c r="AE41" i="19" s="1"/>
  <c r="AD18" i="19"/>
  <c r="AD41" i="19" s="1"/>
  <c r="AC18" i="19"/>
  <c r="AC41" i="19" s="1"/>
  <c r="AB18" i="19"/>
  <c r="AB41" i="19" s="1"/>
  <c r="AA18" i="19"/>
  <c r="AA41" i="19" s="1"/>
  <c r="Z18" i="19"/>
  <c r="Z41" i="19" s="1"/>
  <c r="Y18" i="19"/>
  <c r="Y41" i="19" s="1"/>
  <c r="X18" i="19"/>
  <c r="X41" i="19" s="1"/>
  <c r="W18" i="19"/>
  <c r="W41" i="19" s="1"/>
  <c r="V18" i="19"/>
  <c r="V41" i="19" s="1"/>
  <c r="U18" i="19"/>
  <c r="U41" i="19" s="1"/>
  <c r="T18" i="19"/>
  <c r="T41" i="19" s="1"/>
  <c r="S18" i="19"/>
  <c r="S41" i="19" s="1"/>
  <c r="R18" i="19"/>
  <c r="R41" i="19" s="1"/>
  <c r="Q18" i="19"/>
  <c r="Q41" i="19" s="1"/>
  <c r="P18" i="19"/>
  <c r="P41" i="19" s="1"/>
  <c r="O18" i="19"/>
  <c r="O41" i="19" s="1"/>
  <c r="N18" i="19"/>
  <c r="N41" i="19" s="1"/>
  <c r="M18" i="19"/>
  <c r="M41" i="19" s="1"/>
  <c r="L18" i="19"/>
  <c r="L41" i="19" s="1"/>
  <c r="K18" i="19"/>
  <c r="K41" i="19" s="1"/>
  <c r="J18" i="19"/>
  <c r="J41" i="19" s="1"/>
  <c r="I18" i="19"/>
  <c r="I41" i="19" s="1"/>
  <c r="H18" i="19"/>
  <c r="H41" i="19" s="1"/>
  <c r="G18" i="19"/>
  <c r="G41" i="19" s="1"/>
  <c r="F18" i="19"/>
  <c r="F41" i="19" s="1"/>
  <c r="E18" i="19"/>
  <c r="E41" i="19" s="1"/>
  <c r="D18" i="19"/>
  <c r="D41" i="19" s="1"/>
  <c r="C18" i="19"/>
  <c r="C41" i="19" s="1"/>
  <c r="DL17" i="19"/>
  <c r="DL40" i="19" s="1"/>
  <c r="DK17" i="19"/>
  <c r="DK40" i="19" s="1"/>
  <c r="DJ17" i="19"/>
  <c r="DJ40" i="19" s="1"/>
  <c r="DI17" i="19"/>
  <c r="DI40" i="19" s="1"/>
  <c r="DH17" i="19"/>
  <c r="DH40" i="19" s="1"/>
  <c r="DG17" i="19"/>
  <c r="DG40" i="19" s="1"/>
  <c r="DF17" i="19"/>
  <c r="DF40" i="19" s="1"/>
  <c r="DE17" i="19"/>
  <c r="DE40" i="19" s="1"/>
  <c r="DD17" i="19"/>
  <c r="DD40" i="19" s="1"/>
  <c r="DC17" i="19"/>
  <c r="DC40" i="19" s="1"/>
  <c r="DB17" i="19"/>
  <c r="DB40" i="19" s="1"/>
  <c r="DA17" i="19"/>
  <c r="DA40" i="19" s="1"/>
  <c r="CZ17" i="19"/>
  <c r="CZ40" i="19" s="1"/>
  <c r="CY17" i="19"/>
  <c r="CY40" i="19" s="1"/>
  <c r="CX17" i="19"/>
  <c r="CX40" i="19" s="1"/>
  <c r="CW17" i="19"/>
  <c r="CW40" i="19" s="1"/>
  <c r="CV17" i="19"/>
  <c r="CV40" i="19" s="1"/>
  <c r="CU17" i="19"/>
  <c r="CU40" i="19" s="1"/>
  <c r="CT17" i="19"/>
  <c r="CT40" i="19" s="1"/>
  <c r="CS17" i="19"/>
  <c r="CS40" i="19" s="1"/>
  <c r="CR17" i="19"/>
  <c r="CR40" i="19" s="1"/>
  <c r="CQ17" i="19"/>
  <c r="CQ40" i="19" s="1"/>
  <c r="CP17" i="19"/>
  <c r="CP40" i="19" s="1"/>
  <c r="CO17" i="19"/>
  <c r="CO40" i="19" s="1"/>
  <c r="CN17" i="19"/>
  <c r="CN40" i="19" s="1"/>
  <c r="CM17" i="19"/>
  <c r="CM40" i="19" s="1"/>
  <c r="CL17" i="19"/>
  <c r="CL40" i="19" s="1"/>
  <c r="CK17" i="19"/>
  <c r="CK40" i="19" s="1"/>
  <c r="CG17" i="19"/>
  <c r="CG40" i="19" s="1"/>
  <c r="CF17" i="19"/>
  <c r="CF40" i="19" s="1"/>
  <c r="CE17" i="19"/>
  <c r="CE40" i="19" s="1"/>
  <c r="CD17" i="19"/>
  <c r="CD40" i="19" s="1"/>
  <c r="CC17" i="19"/>
  <c r="CC40" i="19" s="1"/>
  <c r="CB17" i="19"/>
  <c r="CB40" i="19" s="1"/>
  <c r="CA17" i="19"/>
  <c r="CA40" i="19" s="1"/>
  <c r="BZ17" i="19"/>
  <c r="BZ40" i="19" s="1"/>
  <c r="BY17" i="19"/>
  <c r="BY40" i="19" s="1"/>
  <c r="BX17" i="19"/>
  <c r="BX40" i="19" s="1"/>
  <c r="BW17" i="19"/>
  <c r="BW40" i="19" s="1"/>
  <c r="BV17" i="19"/>
  <c r="BV40" i="19" s="1"/>
  <c r="BU17" i="19"/>
  <c r="BU40" i="19" s="1"/>
  <c r="BT17" i="19"/>
  <c r="BT40" i="19" s="1"/>
  <c r="BS17" i="19"/>
  <c r="BS40" i="19" s="1"/>
  <c r="BR17" i="19"/>
  <c r="BR40" i="19" s="1"/>
  <c r="BQ17" i="19"/>
  <c r="BQ40" i="19" s="1"/>
  <c r="BP17" i="19"/>
  <c r="BP40" i="19" s="1"/>
  <c r="BO17" i="19"/>
  <c r="BO40" i="19" s="1"/>
  <c r="BN17" i="19"/>
  <c r="BN40" i="19" s="1"/>
  <c r="BM17" i="19"/>
  <c r="BM40" i="19" s="1"/>
  <c r="BL17" i="19"/>
  <c r="BL40" i="19" s="1"/>
  <c r="BK17" i="19"/>
  <c r="BK40" i="19" s="1"/>
  <c r="BJ17" i="19"/>
  <c r="BJ40" i="19" s="1"/>
  <c r="BI17" i="19"/>
  <c r="BI40" i="19" s="1"/>
  <c r="BH17" i="19"/>
  <c r="BH40" i="19" s="1"/>
  <c r="BG17" i="19"/>
  <c r="BG40" i="19" s="1"/>
  <c r="BF17" i="19"/>
  <c r="BF40" i="19" s="1"/>
  <c r="BE17" i="19"/>
  <c r="BE40" i="19" s="1"/>
  <c r="BD17" i="19"/>
  <c r="BD40" i="19" s="1"/>
  <c r="BC17" i="19"/>
  <c r="BC40" i="19" s="1"/>
  <c r="BB17" i="19"/>
  <c r="BB40" i="19" s="1"/>
  <c r="BA17" i="19"/>
  <c r="BA40" i="19" s="1"/>
  <c r="AZ17" i="19"/>
  <c r="AZ40" i="19" s="1"/>
  <c r="AY17" i="19"/>
  <c r="AY40" i="19" s="1"/>
  <c r="AX17" i="19"/>
  <c r="AX40" i="19" s="1"/>
  <c r="AW17" i="19"/>
  <c r="AW40" i="19" s="1"/>
  <c r="AV17" i="19"/>
  <c r="AV40" i="19" s="1"/>
  <c r="AU17" i="19"/>
  <c r="AU40" i="19" s="1"/>
  <c r="AT17" i="19"/>
  <c r="AT40" i="19" s="1"/>
  <c r="AS17" i="19"/>
  <c r="AS40" i="19" s="1"/>
  <c r="AR17" i="19"/>
  <c r="AR40" i="19" s="1"/>
  <c r="AQ17" i="19"/>
  <c r="AQ40" i="19" s="1"/>
  <c r="AP17" i="19"/>
  <c r="AP40" i="19" s="1"/>
  <c r="AO17" i="19"/>
  <c r="AO40" i="19" s="1"/>
  <c r="AN17" i="19"/>
  <c r="AN40" i="19" s="1"/>
  <c r="AM17" i="19"/>
  <c r="AM40" i="19" s="1"/>
  <c r="AL17" i="19"/>
  <c r="AL40" i="19" s="1"/>
  <c r="AK17" i="19"/>
  <c r="AK40" i="19" s="1"/>
  <c r="AJ17" i="19"/>
  <c r="AJ40" i="19" s="1"/>
  <c r="AI17" i="19"/>
  <c r="AI40" i="19" s="1"/>
  <c r="AH17" i="19"/>
  <c r="AH40" i="19" s="1"/>
  <c r="AG17" i="19"/>
  <c r="AG40" i="19" s="1"/>
  <c r="AF17" i="19"/>
  <c r="AF40" i="19" s="1"/>
  <c r="AE17" i="19"/>
  <c r="AE40" i="19" s="1"/>
  <c r="AD17" i="19"/>
  <c r="AD40" i="19" s="1"/>
  <c r="AC17" i="19"/>
  <c r="AC40" i="19" s="1"/>
  <c r="AB17" i="19"/>
  <c r="AB40" i="19" s="1"/>
  <c r="AA17" i="19"/>
  <c r="AA40" i="19" s="1"/>
  <c r="Z17" i="19"/>
  <c r="Z40" i="19" s="1"/>
  <c r="Y17" i="19"/>
  <c r="Y40" i="19" s="1"/>
  <c r="X17" i="19"/>
  <c r="X40" i="19" s="1"/>
  <c r="W17" i="19"/>
  <c r="W40" i="19" s="1"/>
  <c r="V17" i="19"/>
  <c r="V40" i="19" s="1"/>
  <c r="U17" i="19"/>
  <c r="U40" i="19" s="1"/>
  <c r="T17" i="19"/>
  <c r="T40" i="19" s="1"/>
  <c r="S17" i="19"/>
  <c r="S40" i="19" s="1"/>
  <c r="R17" i="19"/>
  <c r="R40" i="19" s="1"/>
  <c r="Q17" i="19"/>
  <c r="Q40" i="19" s="1"/>
  <c r="P17" i="19"/>
  <c r="P40" i="19" s="1"/>
  <c r="O17" i="19"/>
  <c r="O40" i="19" s="1"/>
  <c r="N17" i="19"/>
  <c r="N40" i="19" s="1"/>
  <c r="M17" i="19"/>
  <c r="M40" i="19" s="1"/>
  <c r="L17" i="19"/>
  <c r="L40" i="19" s="1"/>
  <c r="K17" i="19"/>
  <c r="K40" i="19" s="1"/>
  <c r="J17" i="19"/>
  <c r="J40" i="19" s="1"/>
  <c r="I17" i="19"/>
  <c r="I40" i="19" s="1"/>
  <c r="H17" i="19"/>
  <c r="H40" i="19" s="1"/>
  <c r="G17" i="19"/>
  <c r="G40" i="19" s="1"/>
  <c r="F17" i="19"/>
  <c r="F40" i="19" s="1"/>
  <c r="E17" i="19"/>
  <c r="E40" i="19" s="1"/>
  <c r="D17" i="19"/>
  <c r="D40" i="19" s="1"/>
  <c r="C17" i="19"/>
  <c r="C40" i="19" s="1"/>
  <c r="DL16" i="19"/>
  <c r="DL39" i="19" s="1"/>
  <c r="DK16" i="19"/>
  <c r="DK39" i="19" s="1"/>
  <c r="DJ16" i="19"/>
  <c r="DJ39" i="19" s="1"/>
  <c r="DI16" i="19"/>
  <c r="DI39" i="19" s="1"/>
  <c r="DH16" i="19"/>
  <c r="DH39" i="19" s="1"/>
  <c r="DG16" i="19"/>
  <c r="DG39" i="19" s="1"/>
  <c r="DF16" i="19"/>
  <c r="DF39" i="19" s="1"/>
  <c r="DE16" i="19"/>
  <c r="DE39" i="19" s="1"/>
  <c r="DD16" i="19"/>
  <c r="DD39" i="19" s="1"/>
  <c r="DC16" i="19"/>
  <c r="DC39" i="19" s="1"/>
  <c r="DB16" i="19"/>
  <c r="DB39" i="19" s="1"/>
  <c r="DA16" i="19"/>
  <c r="DA39" i="19" s="1"/>
  <c r="CZ16" i="19"/>
  <c r="CZ39" i="19" s="1"/>
  <c r="CY16" i="19"/>
  <c r="CY39" i="19" s="1"/>
  <c r="CX16" i="19"/>
  <c r="CX39" i="19" s="1"/>
  <c r="CW16" i="19"/>
  <c r="CW39" i="19" s="1"/>
  <c r="CV16" i="19"/>
  <c r="CV39" i="19" s="1"/>
  <c r="CU16" i="19"/>
  <c r="CU39" i="19" s="1"/>
  <c r="CT16" i="19"/>
  <c r="CT39" i="19" s="1"/>
  <c r="CS16" i="19"/>
  <c r="CS39" i="19" s="1"/>
  <c r="CR16" i="19"/>
  <c r="CR39" i="19" s="1"/>
  <c r="CQ16" i="19"/>
  <c r="CQ39" i="19" s="1"/>
  <c r="CP16" i="19"/>
  <c r="CP39" i="19" s="1"/>
  <c r="CO16" i="19"/>
  <c r="CO39" i="19" s="1"/>
  <c r="CN16" i="19"/>
  <c r="CN39" i="19" s="1"/>
  <c r="CM16" i="19"/>
  <c r="CM39" i="19" s="1"/>
  <c r="CL16" i="19"/>
  <c r="CL39" i="19" s="1"/>
  <c r="CK16" i="19"/>
  <c r="CK39" i="19" s="1"/>
  <c r="CJ16" i="19"/>
  <c r="CJ39" i="19" s="1"/>
  <c r="CI16" i="19"/>
  <c r="CI39" i="19" s="1"/>
  <c r="CH16" i="19"/>
  <c r="CH39" i="19" s="1"/>
  <c r="CG16" i="19"/>
  <c r="CG39" i="19" s="1"/>
  <c r="CC16" i="19"/>
  <c r="CC39" i="19" s="1"/>
  <c r="CB16" i="19"/>
  <c r="CB39" i="19" s="1"/>
  <c r="CA16" i="19"/>
  <c r="CA39" i="19" s="1"/>
  <c r="BZ16" i="19"/>
  <c r="BZ39" i="19" s="1"/>
  <c r="BY16" i="19"/>
  <c r="BY39" i="19" s="1"/>
  <c r="BX16" i="19"/>
  <c r="BX39" i="19" s="1"/>
  <c r="BW16" i="19"/>
  <c r="BW39" i="19" s="1"/>
  <c r="BV16" i="19"/>
  <c r="BV39" i="19" s="1"/>
  <c r="BU16" i="19"/>
  <c r="BU39" i="19" s="1"/>
  <c r="BT16" i="19"/>
  <c r="BT39" i="19" s="1"/>
  <c r="BS16" i="19"/>
  <c r="BS39" i="19" s="1"/>
  <c r="BR16" i="19"/>
  <c r="BR39" i="19" s="1"/>
  <c r="BQ16" i="19"/>
  <c r="BQ39" i="19" s="1"/>
  <c r="BP16" i="19"/>
  <c r="BP39" i="19" s="1"/>
  <c r="BO16" i="19"/>
  <c r="BO39" i="19" s="1"/>
  <c r="BN16" i="19"/>
  <c r="BN39" i="19" s="1"/>
  <c r="BM16" i="19"/>
  <c r="BM39" i="19" s="1"/>
  <c r="BL16" i="19"/>
  <c r="BL39" i="19" s="1"/>
  <c r="BK16" i="19"/>
  <c r="BK39" i="19" s="1"/>
  <c r="BJ16" i="19"/>
  <c r="BJ39" i="19" s="1"/>
  <c r="BI16" i="19"/>
  <c r="BI39" i="19" s="1"/>
  <c r="BH16" i="19"/>
  <c r="BH39" i="19" s="1"/>
  <c r="BG16" i="19"/>
  <c r="BG39" i="19" s="1"/>
  <c r="BF16" i="19"/>
  <c r="BF39" i="19" s="1"/>
  <c r="BE16" i="19"/>
  <c r="BE39" i="19" s="1"/>
  <c r="BD16" i="19"/>
  <c r="BD39" i="19" s="1"/>
  <c r="BC16" i="19"/>
  <c r="BC39" i="19" s="1"/>
  <c r="BB16" i="19"/>
  <c r="BB39" i="19" s="1"/>
  <c r="BA16" i="19"/>
  <c r="BA39" i="19" s="1"/>
  <c r="AZ16" i="19"/>
  <c r="AZ39" i="19" s="1"/>
  <c r="AY16" i="19"/>
  <c r="AY39" i="19" s="1"/>
  <c r="AX16" i="19"/>
  <c r="AX39" i="19" s="1"/>
  <c r="AW16" i="19"/>
  <c r="AW39" i="19" s="1"/>
  <c r="AV16" i="19"/>
  <c r="AV39" i="19" s="1"/>
  <c r="AU16" i="19"/>
  <c r="AU39" i="19" s="1"/>
  <c r="AT16" i="19"/>
  <c r="AT39" i="19" s="1"/>
  <c r="AS16" i="19"/>
  <c r="AS39" i="19" s="1"/>
  <c r="AR16" i="19"/>
  <c r="AR39" i="19" s="1"/>
  <c r="AQ16" i="19"/>
  <c r="AQ39" i="19" s="1"/>
  <c r="AP16" i="19"/>
  <c r="AP39" i="19" s="1"/>
  <c r="AO16" i="19"/>
  <c r="AO39" i="19" s="1"/>
  <c r="AN16" i="19"/>
  <c r="AN39" i="19" s="1"/>
  <c r="AM16" i="19"/>
  <c r="AM39" i="19" s="1"/>
  <c r="AL16" i="19"/>
  <c r="AL39" i="19" s="1"/>
  <c r="AK16" i="19"/>
  <c r="AK39" i="19" s="1"/>
  <c r="AJ16" i="19"/>
  <c r="AJ39" i="19" s="1"/>
  <c r="AI16" i="19"/>
  <c r="AI39" i="19" s="1"/>
  <c r="AH16" i="19"/>
  <c r="AH39" i="19" s="1"/>
  <c r="AG16" i="19"/>
  <c r="AG39" i="19" s="1"/>
  <c r="AF16" i="19"/>
  <c r="AF39" i="19" s="1"/>
  <c r="AE16" i="19"/>
  <c r="AE39" i="19" s="1"/>
  <c r="AD16" i="19"/>
  <c r="AD39" i="19" s="1"/>
  <c r="AC16" i="19"/>
  <c r="AC39" i="19" s="1"/>
  <c r="AB16" i="19"/>
  <c r="AB39" i="19" s="1"/>
  <c r="AA16" i="19"/>
  <c r="AA39" i="19" s="1"/>
  <c r="Z16" i="19"/>
  <c r="Z39" i="19" s="1"/>
  <c r="Y16" i="19"/>
  <c r="Y39" i="19" s="1"/>
  <c r="X16" i="19"/>
  <c r="X39" i="19" s="1"/>
  <c r="W16" i="19"/>
  <c r="W39" i="19" s="1"/>
  <c r="V16" i="19"/>
  <c r="V39" i="19" s="1"/>
  <c r="U16" i="19"/>
  <c r="U39" i="19" s="1"/>
  <c r="T16" i="19"/>
  <c r="T39" i="19" s="1"/>
  <c r="S16" i="19"/>
  <c r="S39" i="19" s="1"/>
  <c r="R16" i="19"/>
  <c r="R39" i="19" s="1"/>
  <c r="Q16" i="19"/>
  <c r="Q39" i="19" s="1"/>
  <c r="P16" i="19"/>
  <c r="P39" i="19" s="1"/>
  <c r="O16" i="19"/>
  <c r="O39" i="19" s="1"/>
  <c r="N16" i="19"/>
  <c r="N39" i="19" s="1"/>
  <c r="M16" i="19"/>
  <c r="M39" i="19" s="1"/>
  <c r="L16" i="19"/>
  <c r="L39" i="19" s="1"/>
  <c r="K16" i="19"/>
  <c r="K39" i="19" s="1"/>
  <c r="J16" i="19"/>
  <c r="J39" i="19" s="1"/>
  <c r="I16" i="19"/>
  <c r="I39" i="19" s="1"/>
  <c r="H16" i="19"/>
  <c r="H39" i="19" s="1"/>
  <c r="G16" i="19"/>
  <c r="G39" i="19" s="1"/>
  <c r="F16" i="19"/>
  <c r="F39" i="19" s="1"/>
  <c r="E16" i="19"/>
  <c r="E39" i="19" s="1"/>
  <c r="D16" i="19"/>
  <c r="D39" i="19" s="1"/>
  <c r="C16" i="19"/>
  <c r="C39" i="19" s="1"/>
  <c r="DL15" i="19"/>
  <c r="DL38" i="19" s="1"/>
  <c r="DK15" i="19"/>
  <c r="DK38" i="19" s="1"/>
  <c r="DJ15" i="19"/>
  <c r="DJ38" i="19" s="1"/>
  <c r="DI15" i="19"/>
  <c r="DI38" i="19" s="1"/>
  <c r="DH15" i="19"/>
  <c r="DH38" i="19" s="1"/>
  <c r="DG15" i="19"/>
  <c r="DG38" i="19" s="1"/>
  <c r="DF15" i="19"/>
  <c r="DF38" i="19" s="1"/>
  <c r="DE15" i="19"/>
  <c r="DE38" i="19" s="1"/>
  <c r="DD15" i="19"/>
  <c r="DD38" i="19" s="1"/>
  <c r="DC15" i="19"/>
  <c r="DC38" i="19" s="1"/>
  <c r="DB15" i="19"/>
  <c r="DB38" i="19" s="1"/>
  <c r="DA15" i="19"/>
  <c r="DA38" i="19" s="1"/>
  <c r="CZ15" i="19"/>
  <c r="CZ38" i="19" s="1"/>
  <c r="CY15" i="19"/>
  <c r="CY38" i="19" s="1"/>
  <c r="CX15" i="19"/>
  <c r="CX38" i="19" s="1"/>
  <c r="CW15" i="19"/>
  <c r="CW38" i="19" s="1"/>
  <c r="CV15" i="19"/>
  <c r="CV38" i="19" s="1"/>
  <c r="CU15" i="19"/>
  <c r="CU38" i="19" s="1"/>
  <c r="CT15" i="19"/>
  <c r="CT38" i="19" s="1"/>
  <c r="CS15" i="19"/>
  <c r="CS38" i="19" s="1"/>
  <c r="CR15" i="19"/>
  <c r="CR38" i="19" s="1"/>
  <c r="CQ15" i="19"/>
  <c r="CQ38" i="19" s="1"/>
  <c r="CP15" i="19"/>
  <c r="CP38" i="19" s="1"/>
  <c r="CO15" i="19"/>
  <c r="CO38" i="19" s="1"/>
  <c r="CN15" i="19"/>
  <c r="CN38" i="19" s="1"/>
  <c r="CM15" i="19"/>
  <c r="CM38" i="19" s="1"/>
  <c r="CL15" i="19"/>
  <c r="CL38" i="19" s="1"/>
  <c r="CK15" i="19"/>
  <c r="CK38" i="19" s="1"/>
  <c r="CJ15" i="19"/>
  <c r="CJ38" i="19" s="1"/>
  <c r="CI15" i="19"/>
  <c r="CI38" i="19" s="1"/>
  <c r="CH15" i="19"/>
  <c r="CH38" i="19" s="1"/>
  <c r="CG15" i="19"/>
  <c r="CG38" i="19" s="1"/>
  <c r="CF15" i="19"/>
  <c r="CF38" i="19" s="1"/>
  <c r="CE15" i="19"/>
  <c r="CE38" i="19" s="1"/>
  <c r="CD15" i="19"/>
  <c r="CD38" i="19" s="1"/>
  <c r="CC15" i="19"/>
  <c r="CC38" i="19" s="1"/>
  <c r="CB15" i="19"/>
  <c r="CB38" i="19" s="1"/>
  <c r="CA15" i="19"/>
  <c r="CA38" i="19" s="1"/>
  <c r="BZ15" i="19"/>
  <c r="BZ38" i="19" s="1"/>
  <c r="BY15" i="19"/>
  <c r="BY38" i="19" s="1"/>
  <c r="BU15" i="19"/>
  <c r="BU38" i="19" s="1"/>
  <c r="BT15" i="19"/>
  <c r="BT38" i="19" s="1"/>
  <c r="BS15" i="19"/>
  <c r="BS38" i="19" s="1"/>
  <c r="BR15" i="19"/>
  <c r="BR38" i="19" s="1"/>
  <c r="BQ15" i="19"/>
  <c r="BQ38" i="19" s="1"/>
  <c r="BP15" i="19"/>
  <c r="BP38" i="19" s="1"/>
  <c r="BO15" i="19"/>
  <c r="BO38" i="19" s="1"/>
  <c r="BN15" i="19"/>
  <c r="BN38" i="19" s="1"/>
  <c r="BM15" i="19"/>
  <c r="BM38" i="19" s="1"/>
  <c r="BL15" i="19"/>
  <c r="BL38" i="19" s="1"/>
  <c r="BK15" i="19"/>
  <c r="BK38" i="19" s="1"/>
  <c r="BJ15" i="19"/>
  <c r="BJ38" i="19" s="1"/>
  <c r="BI15" i="19"/>
  <c r="BI38" i="19" s="1"/>
  <c r="BH15" i="19"/>
  <c r="BH38" i="19" s="1"/>
  <c r="BG15" i="19"/>
  <c r="BG38" i="19" s="1"/>
  <c r="BF15" i="19"/>
  <c r="BF38" i="19" s="1"/>
  <c r="BE15" i="19"/>
  <c r="BE38" i="19" s="1"/>
  <c r="BD15" i="19"/>
  <c r="BD38" i="19" s="1"/>
  <c r="BC15" i="19"/>
  <c r="BC38" i="19" s="1"/>
  <c r="BB15" i="19"/>
  <c r="BB38" i="19" s="1"/>
  <c r="BA15" i="19"/>
  <c r="BA38" i="19" s="1"/>
  <c r="AZ15" i="19"/>
  <c r="AZ38" i="19" s="1"/>
  <c r="AY15" i="19"/>
  <c r="AY38" i="19" s="1"/>
  <c r="AX15" i="19"/>
  <c r="AX38" i="19" s="1"/>
  <c r="AW15" i="19"/>
  <c r="AW38" i="19" s="1"/>
  <c r="AV15" i="19"/>
  <c r="AV38" i="19" s="1"/>
  <c r="AU15" i="19"/>
  <c r="AU38" i="19" s="1"/>
  <c r="AT15" i="19"/>
  <c r="AT38" i="19" s="1"/>
  <c r="AS15" i="19"/>
  <c r="AS38" i="19" s="1"/>
  <c r="AR15" i="19"/>
  <c r="AR38" i="19" s="1"/>
  <c r="AQ15" i="19"/>
  <c r="AQ38" i="19" s="1"/>
  <c r="AP15" i="19"/>
  <c r="AP38" i="19" s="1"/>
  <c r="AO15" i="19"/>
  <c r="AO38" i="19" s="1"/>
  <c r="AN15" i="19"/>
  <c r="AN38" i="19" s="1"/>
  <c r="AM15" i="19"/>
  <c r="AM38" i="19" s="1"/>
  <c r="AL15" i="19"/>
  <c r="AL38" i="19" s="1"/>
  <c r="AK15" i="19"/>
  <c r="AK38" i="19" s="1"/>
  <c r="AJ15" i="19"/>
  <c r="AJ38" i="19" s="1"/>
  <c r="AI15" i="19"/>
  <c r="AI38" i="19" s="1"/>
  <c r="AH15" i="19"/>
  <c r="AH38" i="19" s="1"/>
  <c r="AG15" i="19"/>
  <c r="AG38" i="19" s="1"/>
  <c r="AF15" i="19"/>
  <c r="AF38" i="19" s="1"/>
  <c r="AE15" i="19"/>
  <c r="AE38" i="19" s="1"/>
  <c r="AD15" i="19"/>
  <c r="AD38" i="19" s="1"/>
  <c r="AC15" i="19"/>
  <c r="AC38" i="19" s="1"/>
  <c r="AB15" i="19"/>
  <c r="AB38" i="19" s="1"/>
  <c r="AA15" i="19"/>
  <c r="AA38" i="19" s="1"/>
  <c r="Z15" i="19"/>
  <c r="Z38" i="19" s="1"/>
  <c r="Y15" i="19"/>
  <c r="Y38" i="19" s="1"/>
  <c r="X15" i="19"/>
  <c r="X38" i="19" s="1"/>
  <c r="W15" i="19"/>
  <c r="W38" i="19" s="1"/>
  <c r="V15" i="19"/>
  <c r="V38" i="19" s="1"/>
  <c r="U15" i="19"/>
  <c r="U38" i="19" s="1"/>
  <c r="T15" i="19"/>
  <c r="T38" i="19" s="1"/>
  <c r="S15" i="19"/>
  <c r="S38" i="19" s="1"/>
  <c r="R15" i="19"/>
  <c r="R38" i="19" s="1"/>
  <c r="Q15" i="19"/>
  <c r="Q38" i="19" s="1"/>
  <c r="P15" i="19"/>
  <c r="P38" i="19" s="1"/>
  <c r="O15" i="19"/>
  <c r="O38" i="19" s="1"/>
  <c r="N15" i="19"/>
  <c r="N38" i="19" s="1"/>
  <c r="M15" i="19"/>
  <c r="M38" i="19" s="1"/>
  <c r="L15" i="19"/>
  <c r="L38" i="19" s="1"/>
  <c r="K15" i="19"/>
  <c r="K38" i="19" s="1"/>
  <c r="J15" i="19"/>
  <c r="J38" i="19" s="1"/>
  <c r="I15" i="19"/>
  <c r="I38" i="19" s="1"/>
  <c r="H15" i="19"/>
  <c r="H38" i="19" s="1"/>
  <c r="G15" i="19"/>
  <c r="G38" i="19" s="1"/>
  <c r="F15" i="19"/>
  <c r="F38" i="19" s="1"/>
  <c r="E15" i="19"/>
  <c r="E38" i="19" s="1"/>
  <c r="D15" i="19"/>
  <c r="D38" i="19" s="1"/>
  <c r="C15" i="19"/>
  <c r="C38" i="19" s="1"/>
  <c r="DL14" i="19"/>
  <c r="DL37" i="19" s="1"/>
  <c r="DK14" i="19"/>
  <c r="DK37" i="19" s="1"/>
  <c r="DJ14" i="19"/>
  <c r="DJ37" i="19" s="1"/>
  <c r="DI14" i="19"/>
  <c r="DI37" i="19" s="1"/>
  <c r="DH14" i="19"/>
  <c r="DH37" i="19" s="1"/>
  <c r="DG14" i="19"/>
  <c r="DG37" i="19" s="1"/>
  <c r="DF14" i="19"/>
  <c r="DF37" i="19" s="1"/>
  <c r="DE14" i="19"/>
  <c r="DE37" i="19" s="1"/>
  <c r="DD14" i="19"/>
  <c r="DD37" i="19" s="1"/>
  <c r="DC14" i="19"/>
  <c r="DC37" i="19" s="1"/>
  <c r="DB14" i="19"/>
  <c r="DB37" i="19" s="1"/>
  <c r="DA14" i="19"/>
  <c r="DA37" i="19" s="1"/>
  <c r="CZ14" i="19"/>
  <c r="CZ37" i="19" s="1"/>
  <c r="CY14" i="19"/>
  <c r="CY37" i="19" s="1"/>
  <c r="CX14" i="19"/>
  <c r="CX37" i="19" s="1"/>
  <c r="CW14" i="19"/>
  <c r="CW37" i="19" s="1"/>
  <c r="CV14" i="19"/>
  <c r="CV37" i="19" s="1"/>
  <c r="CU14" i="19"/>
  <c r="CU37" i="19" s="1"/>
  <c r="CT14" i="19"/>
  <c r="CT37" i="19" s="1"/>
  <c r="CS14" i="19"/>
  <c r="CS37" i="19" s="1"/>
  <c r="CR14" i="19"/>
  <c r="CR37" i="19" s="1"/>
  <c r="CQ14" i="19"/>
  <c r="CQ37" i="19" s="1"/>
  <c r="CP14" i="19"/>
  <c r="CP37" i="19" s="1"/>
  <c r="CO14" i="19"/>
  <c r="CO37" i="19" s="1"/>
  <c r="CN14" i="19"/>
  <c r="CN37" i="19" s="1"/>
  <c r="CM14" i="19"/>
  <c r="CM37" i="19" s="1"/>
  <c r="CL14" i="19"/>
  <c r="CL37" i="19" s="1"/>
  <c r="CK14" i="19"/>
  <c r="CK37" i="19" s="1"/>
  <c r="CJ14" i="19"/>
  <c r="CJ37" i="19" s="1"/>
  <c r="CI14" i="19"/>
  <c r="CI37" i="19" s="1"/>
  <c r="CH14" i="19"/>
  <c r="CH37" i="19" s="1"/>
  <c r="CG14" i="19"/>
  <c r="CG37" i="19" s="1"/>
  <c r="CF14" i="19"/>
  <c r="CF37" i="19" s="1"/>
  <c r="CE14" i="19"/>
  <c r="CE37" i="19" s="1"/>
  <c r="CD14" i="19"/>
  <c r="CD37" i="19" s="1"/>
  <c r="CC14" i="19"/>
  <c r="CC37" i="19" s="1"/>
  <c r="CB14" i="19"/>
  <c r="CB37" i="19" s="1"/>
  <c r="CA14" i="19"/>
  <c r="CA37" i="19" s="1"/>
  <c r="BZ14" i="19"/>
  <c r="BZ37" i="19" s="1"/>
  <c r="BY14" i="19"/>
  <c r="BY37" i="19" s="1"/>
  <c r="BX14" i="19"/>
  <c r="BX37" i="19" s="1"/>
  <c r="BW14" i="19"/>
  <c r="BW37" i="19" s="1"/>
  <c r="BV14" i="19"/>
  <c r="BV37" i="19" s="1"/>
  <c r="BU14" i="19"/>
  <c r="BU37" i="19" s="1"/>
  <c r="BQ14" i="19"/>
  <c r="BQ37" i="19" s="1"/>
  <c r="BP14" i="19"/>
  <c r="BP37" i="19" s="1"/>
  <c r="BO14" i="19"/>
  <c r="BO37" i="19" s="1"/>
  <c r="BN14" i="19"/>
  <c r="BN37" i="19" s="1"/>
  <c r="BM14" i="19"/>
  <c r="BM37" i="19" s="1"/>
  <c r="BL14" i="19"/>
  <c r="BL37" i="19" s="1"/>
  <c r="BK14" i="19"/>
  <c r="BK37" i="19" s="1"/>
  <c r="BJ14" i="19"/>
  <c r="BJ37" i="19" s="1"/>
  <c r="BI14" i="19"/>
  <c r="BI37" i="19" s="1"/>
  <c r="BH14" i="19"/>
  <c r="BH37" i="19" s="1"/>
  <c r="BG14" i="19"/>
  <c r="BG37" i="19" s="1"/>
  <c r="BF14" i="19"/>
  <c r="BF37" i="19" s="1"/>
  <c r="BE14" i="19"/>
  <c r="BE37" i="19" s="1"/>
  <c r="BD14" i="19"/>
  <c r="BD37" i="19" s="1"/>
  <c r="BC14" i="19"/>
  <c r="BC37" i="19" s="1"/>
  <c r="BB14" i="19"/>
  <c r="BB37" i="19" s="1"/>
  <c r="BA14" i="19"/>
  <c r="BA37" i="19" s="1"/>
  <c r="AZ14" i="19"/>
  <c r="AZ37" i="19" s="1"/>
  <c r="AY14" i="19"/>
  <c r="AY37" i="19" s="1"/>
  <c r="AX14" i="19"/>
  <c r="AX37" i="19" s="1"/>
  <c r="AW14" i="19"/>
  <c r="AW37" i="19" s="1"/>
  <c r="AV14" i="19"/>
  <c r="AV37" i="19" s="1"/>
  <c r="AU14" i="19"/>
  <c r="AU37" i="19" s="1"/>
  <c r="AT14" i="19"/>
  <c r="AT37" i="19" s="1"/>
  <c r="AS14" i="19"/>
  <c r="AS37" i="19" s="1"/>
  <c r="AR14" i="19"/>
  <c r="AR37" i="19" s="1"/>
  <c r="AQ14" i="19"/>
  <c r="AQ37" i="19" s="1"/>
  <c r="AP14" i="19"/>
  <c r="AP37" i="19" s="1"/>
  <c r="AO14" i="19"/>
  <c r="AO37" i="19" s="1"/>
  <c r="AN14" i="19"/>
  <c r="AN37" i="19" s="1"/>
  <c r="AM14" i="19"/>
  <c r="AM37" i="19" s="1"/>
  <c r="AL14" i="19"/>
  <c r="AL37" i="19" s="1"/>
  <c r="AK14" i="19"/>
  <c r="AK37" i="19" s="1"/>
  <c r="AJ14" i="19"/>
  <c r="AJ37" i="19" s="1"/>
  <c r="AI14" i="19"/>
  <c r="AI37" i="19" s="1"/>
  <c r="AH14" i="19"/>
  <c r="AH37" i="19" s="1"/>
  <c r="AG14" i="19"/>
  <c r="AG37" i="19" s="1"/>
  <c r="AF14" i="19"/>
  <c r="AF37" i="19" s="1"/>
  <c r="AE14" i="19"/>
  <c r="AE37" i="19" s="1"/>
  <c r="AD14" i="19"/>
  <c r="AD37" i="19" s="1"/>
  <c r="AC14" i="19"/>
  <c r="AC37" i="19" s="1"/>
  <c r="AB14" i="19"/>
  <c r="AB37" i="19" s="1"/>
  <c r="AA14" i="19"/>
  <c r="AA37" i="19" s="1"/>
  <c r="Z14" i="19"/>
  <c r="Z37" i="19" s="1"/>
  <c r="Y14" i="19"/>
  <c r="Y37" i="19" s="1"/>
  <c r="X14" i="19"/>
  <c r="X37" i="19" s="1"/>
  <c r="W14" i="19"/>
  <c r="W37" i="19" s="1"/>
  <c r="V14" i="19"/>
  <c r="V37" i="19" s="1"/>
  <c r="U14" i="19"/>
  <c r="U37" i="19" s="1"/>
  <c r="T14" i="19"/>
  <c r="T37" i="19" s="1"/>
  <c r="S14" i="19"/>
  <c r="S37" i="19" s="1"/>
  <c r="R14" i="19"/>
  <c r="R37" i="19" s="1"/>
  <c r="Q14" i="19"/>
  <c r="Q37" i="19" s="1"/>
  <c r="P14" i="19"/>
  <c r="P37" i="19" s="1"/>
  <c r="O14" i="19"/>
  <c r="O37" i="19" s="1"/>
  <c r="N14" i="19"/>
  <c r="N37" i="19" s="1"/>
  <c r="M14" i="19"/>
  <c r="M37" i="19" s="1"/>
  <c r="L14" i="19"/>
  <c r="L37" i="19" s="1"/>
  <c r="K14" i="19"/>
  <c r="K37" i="19" s="1"/>
  <c r="J14" i="19"/>
  <c r="J37" i="19" s="1"/>
  <c r="I14" i="19"/>
  <c r="I37" i="19" s="1"/>
  <c r="H14" i="19"/>
  <c r="H37" i="19" s="1"/>
  <c r="G14" i="19"/>
  <c r="G37" i="19" s="1"/>
  <c r="F14" i="19"/>
  <c r="F37" i="19" s="1"/>
  <c r="E14" i="19"/>
  <c r="E37" i="19" s="1"/>
  <c r="D14" i="19"/>
  <c r="D37" i="19" s="1"/>
  <c r="C14" i="19"/>
  <c r="C37" i="19" s="1"/>
  <c r="DL13" i="19"/>
  <c r="DL36" i="19" s="1"/>
  <c r="DK13" i="19"/>
  <c r="DK36" i="19" s="1"/>
  <c r="DJ13" i="19"/>
  <c r="DJ36" i="19" s="1"/>
  <c r="DI13" i="19"/>
  <c r="DI36" i="19" s="1"/>
  <c r="DH13" i="19"/>
  <c r="DH36" i="19" s="1"/>
  <c r="DG13" i="19"/>
  <c r="DG36" i="19" s="1"/>
  <c r="DF13" i="19"/>
  <c r="DF36" i="19" s="1"/>
  <c r="DE13" i="19"/>
  <c r="DE36" i="19" s="1"/>
  <c r="DD13" i="19"/>
  <c r="DD36" i="19" s="1"/>
  <c r="DC13" i="19"/>
  <c r="DC36" i="19" s="1"/>
  <c r="DB13" i="19"/>
  <c r="DB36" i="19" s="1"/>
  <c r="DA13" i="19"/>
  <c r="DA36" i="19" s="1"/>
  <c r="CZ13" i="19"/>
  <c r="CZ36" i="19" s="1"/>
  <c r="CY13" i="19"/>
  <c r="CY36" i="19" s="1"/>
  <c r="CX13" i="19"/>
  <c r="CX36" i="19" s="1"/>
  <c r="CW13" i="19"/>
  <c r="CW36" i="19" s="1"/>
  <c r="CV13" i="19"/>
  <c r="CV36" i="19" s="1"/>
  <c r="CU13" i="19"/>
  <c r="CU36" i="19" s="1"/>
  <c r="CT13" i="19"/>
  <c r="CT36" i="19" s="1"/>
  <c r="CS13" i="19"/>
  <c r="CS36" i="19" s="1"/>
  <c r="CR13" i="19"/>
  <c r="CR36" i="19" s="1"/>
  <c r="CQ13" i="19"/>
  <c r="CQ36" i="19" s="1"/>
  <c r="CP13" i="19"/>
  <c r="CP36" i="19" s="1"/>
  <c r="CO13" i="19"/>
  <c r="CO36" i="19" s="1"/>
  <c r="CN13" i="19"/>
  <c r="CN36" i="19" s="1"/>
  <c r="CM13" i="19"/>
  <c r="CM36" i="19" s="1"/>
  <c r="CL13" i="19"/>
  <c r="CL36" i="19" s="1"/>
  <c r="CK13" i="19"/>
  <c r="CK36" i="19" s="1"/>
  <c r="CJ13" i="19"/>
  <c r="CJ36" i="19" s="1"/>
  <c r="CI13" i="19"/>
  <c r="CI36" i="19" s="1"/>
  <c r="CH13" i="19"/>
  <c r="CH36" i="19" s="1"/>
  <c r="CG13" i="19"/>
  <c r="CG36" i="19" s="1"/>
  <c r="CF13" i="19"/>
  <c r="CF36" i="19" s="1"/>
  <c r="CE13" i="19"/>
  <c r="CE36" i="19" s="1"/>
  <c r="CD13" i="19"/>
  <c r="CD36" i="19" s="1"/>
  <c r="CC13" i="19"/>
  <c r="CC36" i="19" s="1"/>
  <c r="CB13" i="19"/>
  <c r="CB36" i="19" s="1"/>
  <c r="CA13" i="19"/>
  <c r="CA36" i="19" s="1"/>
  <c r="BZ13" i="19"/>
  <c r="BZ36" i="19" s="1"/>
  <c r="BY13" i="19"/>
  <c r="BY36" i="19" s="1"/>
  <c r="BX13" i="19"/>
  <c r="BX36" i="19" s="1"/>
  <c r="BW13" i="19"/>
  <c r="BW36" i="19" s="1"/>
  <c r="BV13" i="19"/>
  <c r="BV36" i="19" s="1"/>
  <c r="BU13" i="19"/>
  <c r="BU36" i="19" s="1"/>
  <c r="BT13" i="19"/>
  <c r="BT36" i="19" s="1"/>
  <c r="BS13" i="19"/>
  <c r="BS36" i="19" s="1"/>
  <c r="BR13" i="19"/>
  <c r="BR36" i="19" s="1"/>
  <c r="BQ13" i="19"/>
  <c r="BQ36" i="19" s="1"/>
  <c r="BM13" i="19"/>
  <c r="BM36" i="19" s="1"/>
  <c r="BL13" i="19"/>
  <c r="BL36" i="19" s="1"/>
  <c r="BK13" i="19"/>
  <c r="BK36" i="19" s="1"/>
  <c r="BJ13" i="19"/>
  <c r="BJ36" i="19" s="1"/>
  <c r="BI13" i="19"/>
  <c r="BI36" i="19" s="1"/>
  <c r="BH13" i="19"/>
  <c r="BH36" i="19" s="1"/>
  <c r="BG13" i="19"/>
  <c r="BG36" i="19" s="1"/>
  <c r="BF13" i="19"/>
  <c r="BF36" i="19" s="1"/>
  <c r="BE13" i="19"/>
  <c r="BE36" i="19" s="1"/>
  <c r="BD13" i="19"/>
  <c r="BD36" i="19" s="1"/>
  <c r="BC13" i="19"/>
  <c r="BC36" i="19" s="1"/>
  <c r="BB13" i="19"/>
  <c r="BB36" i="19" s="1"/>
  <c r="BA13" i="19"/>
  <c r="BA36" i="19" s="1"/>
  <c r="AZ13" i="19"/>
  <c r="AZ36" i="19" s="1"/>
  <c r="AY13" i="19"/>
  <c r="AY36" i="19" s="1"/>
  <c r="AX13" i="19"/>
  <c r="AX36" i="19" s="1"/>
  <c r="AW13" i="19"/>
  <c r="AW36" i="19" s="1"/>
  <c r="AV13" i="19"/>
  <c r="AV36" i="19" s="1"/>
  <c r="AU13" i="19"/>
  <c r="AU36" i="19" s="1"/>
  <c r="AT13" i="19"/>
  <c r="AT36" i="19" s="1"/>
  <c r="AS13" i="19"/>
  <c r="AS36" i="19" s="1"/>
  <c r="AR13" i="19"/>
  <c r="AR36" i="19" s="1"/>
  <c r="AQ13" i="19"/>
  <c r="AQ36" i="19" s="1"/>
  <c r="AP13" i="19"/>
  <c r="AP36" i="19" s="1"/>
  <c r="AO13" i="19"/>
  <c r="AO36" i="19" s="1"/>
  <c r="AN13" i="19"/>
  <c r="AN36" i="19" s="1"/>
  <c r="AM13" i="19"/>
  <c r="AM36" i="19" s="1"/>
  <c r="AL13" i="19"/>
  <c r="AL36" i="19" s="1"/>
  <c r="AK13" i="19"/>
  <c r="AK36" i="19" s="1"/>
  <c r="AJ13" i="19"/>
  <c r="AJ36" i="19" s="1"/>
  <c r="AI13" i="19"/>
  <c r="AI36" i="19" s="1"/>
  <c r="AH13" i="19"/>
  <c r="AH36" i="19" s="1"/>
  <c r="AG13" i="19"/>
  <c r="AG36" i="19" s="1"/>
  <c r="AF13" i="19"/>
  <c r="AF36" i="19" s="1"/>
  <c r="AE13" i="19"/>
  <c r="AE36" i="19" s="1"/>
  <c r="AD13" i="19"/>
  <c r="AD36" i="19" s="1"/>
  <c r="AC13" i="19"/>
  <c r="AC36" i="19" s="1"/>
  <c r="AB13" i="19"/>
  <c r="AB36" i="19" s="1"/>
  <c r="AA13" i="19"/>
  <c r="AA36" i="19" s="1"/>
  <c r="Z13" i="19"/>
  <c r="Z36" i="19" s="1"/>
  <c r="Y13" i="19"/>
  <c r="Y36" i="19" s="1"/>
  <c r="X13" i="19"/>
  <c r="X36" i="19" s="1"/>
  <c r="W13" i="19"/>
  <c r="W36" i="19" s="1"/>
  <c r="V13" i="19"/>
  <c r="V36" i="19" s="1"/>
  <c r="U13" i="19"/>
  <c r="U36" i="19" s="1"/>
  <c r="T13" i="19"/>
  <c r="T36" i="19" s="1"/>
  <c r="S13" i="19"/>
  <c r="S36" i="19" s="1"/>
  <c r="R13" i="19"/>
  <c r="R36" i="19" s="1"/>
  <c r="Q13" i="19"/>
  <c r="Q36" i="19" s="1"/>
  <c r="P13" i="19"/>
  <c r="P36" i="19" s="1"/>
  <c r="O13" i="19"/>
  <c r="O36" i="19" s="1"/>
  <c r="N13" i="19"/>
  <c r="N36" i="19" s="1"/>
  <c r="M13" i="19"/>
  <c r="M36" i="19" s="1"/>
  <c r="L13" i="19"/>
  <c r="L36" i="19" s="1"/>
  <c r="K13" i="19"/>
  <c r="K36" i="19" s="1"/>
  <c r="J13" i="19"/>
  <c r="J36" i="19" s="1"/>
  <c r="I13" i="19"/>
  <c r="I36" i="19" s="1"/>
  <c r="H13" i="19"/>
  <c r="H36" i="19" s="1"/>
  <c r="G13" i="19"/>
  <c r="G36" i="19" s="1"/>
  <c r="F13" i="19"/>
  <c r="F36" i="19" s="1"/>
  <c r="E13" i="19"/>
  <c r="E36" i="19" s="1"/>
  <c r="D13" i="19"/>
  <c r="D36" i="19" s="1"/>
  <c r="C13" i="19"/>
  <c r="C36" i="19" s="1"/>
  <c r="DL12" i="19"/>
  <c r="DL35" i="19" s="1"/>
  <c r="DK12" i="19"/>
  <c r="DK35" i="19" s="1"/>
  <c r="DJ12" i="19"/>
  <c r="DJ35" i="19" s="1"/>
  <c r="DI12" i="19"/>
  <c r="DI35" i="19" s="1"/>
  <c r="DH12" i="19"/>
  <c r="DH35" i="19" s="1"/>
  <c r="DG12" i="19"/>
  <c r="DG35" i="19" s="1"/>
  <c r="DF12" i="19"/>
  <c r="DF35" i="19" s="1"/>
  <c r="DE12" i="19"/>
  <c r="DE35" i="19" s="1"/>
  <c r="DD12" i="19"/>
  <c r="DD35" i="19" s="1"/>
  <c r="DC12" i="19"/>
  <c r="DC35" i="19" s="1"/>
  <c r="DB12" i="19"/>
  <c r="DB35" i="19" s="1"/>
  <c r="DA12" i="19"/>
  <c r="DA35" i="19" s="1"/>
  <c r="CZ12" i="19"/>
  <c r="CZ35" i="19" s="1"/>
  <c r="CY12" i="19"/>
  <c r="CY35" i="19" s="1"/>
  <c r="CX12" i="19"/>
  <c r="CX35" i="19" s="1"/>
  <c r="CW12" i="19"/>
  <c r="CW35" i="19" s="1"/>
  <c r="CV12" i="19"/>
  <c r="CV35" i="19" s="1"/>
  <c r="CU12" i="19"/>
  <c r="CU35" i="19" s="1"/>
  <c r="CT12" i="19"/>
  <c r="CT35" i="19" s="1"/>
  <c r="CS12" i="19"/>
  <c r="CS35" i="19" s="1"/>
  <c r="CR12" i="19"/>
  <c r="CR35" i="19" s="1"/>
  <c r="CQ12" i="19"/>
  <c r="CQ35" i="19" s="1"/>
  <c r="CP12" i="19"/>
  <c r="CP35" i="19" s="1"/>
  <c r="CO12" i="19"/>
  <c r="CO35" i="19" s="1"/>
  <c r="CN12" i="19"/>
  <c r="CN35" i="19" s="1"/>
  <c r="CM12" i="19"/>
  <c r="CM35" i="19" s="1"/>
  <c r="CL12" i="19"/>
  <c r="CL35" i="19" s="1"/>
  <c r="CK12" i="19"/>
  <c r="CK35" i="19" s="1"/>
  <c r="CJ12" i="19"/>
  <c r="CJ35" i="19" s="1"/>
  <c r="CI12" i="19"/>
  <c r="CI35" i="19" s="1"/>
  <c r="CH12" i="19"/>
  <c r="CH35" i="19" s="1"/>
  <c r="CG12" i="19"/>
  <c r="CG35" i="19" s="1"/>
  <c r="CF12" i="19"/>
  <c r="CF35" i="19" s="1"/>
  <c r="CE12" i="19"/>
  <c r="CE35" i="19" s="1"/>
  <c r="CD12" i="19"/>
  <c r="CD35" i="19" s="1"/>
  <c r="CC12" i="19"/>
  <c r="CC35" i="19" s="1"/>
  <c r="CB12" i="19"/>
  <c r="CB35" i="19" s="1"/>
  <c r="CA12" i="19"/>
  <c r="CA35" i="19" s="1"/>
  <c r="BZ12" i="19"/>
  <c r="BZ35" i="19" s="1"/>
  <c r="BY12" i="19"/>
  <c r="BY35" i="19" s="1"/>
  <c r="BX12" i="19"/>
  <c r="BX35" i="19" s="1"/>
  <c r="BW12" i="19"/>
  <c r="BW35" i="19" s="1"/>
  <c r="BV12" i="19"/>
  <c r="BV35" i="19" s="1"/>
  <c r="BU12" i="19"/>
  <c r="BU35" i="19" s="1"/>
  <c r="BT12" i="19"/>
  <c r="BT35" i="19" s="1"/>
  <c r="BS12" i="19"/>
  <c r="BS35" i="19" s="1"/>
  <c r="BR12" i="19"/>
  <c r="BR35" i="19" s="1"/>
  <c r="BQ12" i="19"/>
  <c r="BQ35" i="19" s="1"/>
  <c r="BP12" i="19"/>
  <c r="BP35" i="19" s="1"/>
  <c r="BO12" i="19"/>
  <c r="BO35" i="19" s="1"/>
  <c r="BN12" i="19"/>
  <c r="BN35" i="19" s="1"/>
  <c r="BM12" i="19"/>
  <c r="BM35" i="19" s="1"/>
  <c r="BI12" i="19"/>
  <c r="BI35" i="19" s="1"/>
  <c r="BH12" i="19"/>
  <c r="BH35" i="19" s="1"/>
  <c r="BG12" i="19"/>
  <c r="BG35" i="19" s="1"/>
  <c r="BF12" i="19"/>
  <c r="BF35" i="19" s="1"/>
  <c r="BE12" i="19"/>
  <c r="BE35" i="19" s="1"/>
  <c r="BD12" i="19"/>
  <c r="BD35" i="19" s="1"/>
  <c r="BC12" i="19"/>
  <c r="BC35" i="19" s="1"/>
  <c r="BB12" i="19"/>
  <c r="BB35" i="19" s="1"/>
  <c r="BA12" i="19"/>
  <c r="BA35" i="19" s="1"/>
  <c r="AZ12" i="19"/>
  <c r="AZ35" i="19" s="1"/>
  <c r="AY12" i="19"/>
  <c r="AY35" i="19" s="1"/>
  <c r="AX12" i="19"/>
  <c r="AX35" i="19" s="1"/>
  <c r="AW12" i="19"/>
  <c r="AW35" i="19" s="1"/>
  <c r="AV12" i="19"/>
  <c r="AV35" i="19" s="1"/>
  <c r="AU12" i="19"/>
  <c r="AU35" i="19" s="1"/>
  <c r="AT12" i="19"/>
  <c r="AT35" i="19" s="1"/>
  <c r="AS12" i="19"/>
  <c r="AS35" i="19" s="1"/>
  <c r="AR12" i="19"/>
  <c r="AR35" i="19" s="1"/>
  <c r="AQ12" i="19"/>
  <c r="AQ35" i="19" s="1"/>
  <c r="AP12" i="19"/>
  <c r="AP35" i="19" s="1"/>
  <c r="AO12" i="19"/>
  <c r="AO35" i="19" s="1"/>
  <c r="AN12" i="19"/>
  <c r="AN35" i="19" s="1"/>
  <c r="AM12" i="19"/>
  <c r="AM35" i="19" s="1"/>
  <c r="AL12" i="19"/>
  <c r="AL35" i="19" s="1"/>
  <c r="AK12" i="19"/>
  <c r="AK35" i="19" s="1"/>
  <c r="AJ12" i="19"/>
  <c r="AJ35" i="19" s="1"/>
  <c r="AI12" i="19"/>
  <c r="AI35" i="19" s="1"/>
  <c r="AH12" i="19"/>
  <c r="AH35" i="19" s="1"/>
  <c r="AG12" i="19"/>
  <c r="AG35" i="19" s="1"/>
  <c r="AF12" i="19"/>
  <c r="AF35" i="19" s="1"/>
  <c r="AE12" i="19"/>
  <c r="AE35" i="19" s="1"/>
  <c r="AD12" i="19"/>
  <c r="AD35" i="19" s="1"/>
  <c r="AC12" i="19"/>
  <c r="AC35" i="19" s="1"/>
  <c r="AB12" i="19"/>
  <c r="AB35" i="19" s="1"/>
  <c r="AA12" i="19"/>
  <c r="AA35" i="19" s="1"/>
  <c r="Z12" i="19"/>
  <c r="Z35" i="19" s="1"/>
  <c r="Y12" i="19"/>
  <c r="Y35" i="19" s="1"/>
  <c r="X12" i="19"/>
  <c r="X35" i="19" s="1"/>
  <c r="W12" i="19"/>
  <c r="W35" i="19" s="1"/>
  <c r="V12" i="19"/>
  <c r="V35" i="19" s="1"/>
  <c r="U12" i="19"/>
  <c r="U35" i="19" s="1"/>
  <c r="T12" i="19"/>
  <c r="T35" i="19" s="1"/>
  <c r="S12" i="19"/>
  <c r="S35" i="19" s="1"/>
  <c r="R12" i="19"/>
  <c r="R35" i="19" s="1"/>
  <c r="Q12" i="19"/>
  <c r="Q35" i="19" s="1"/>
  <c r="P12" i="19"/>
  <c r="P35" i="19" s="1"/>
  <c r="O12" i="19"/>
  <c r="O35" i="19" s="1"/>
  <c r="N12" i="19"/>
  <c r="N35" i="19" s="1"/>
  <c r="M12" i="19"/>
  <c r="M35" i="19" s="1"/>
  <c r="L12" i="19"/>
  <c r="L35" i="19" s="1"/>
  <c r="K12" i="19"/>
  <c r="K35" i="19" s="1"/>
  <c r="J12" i="19"/>
  <c r="J35" i="19" s="1"/>
  <c r="I12" i="19"/>
  <c r="I35" i="19" s="1"/>
  <c r="H12" i="19"/>
  <c r="H35" i="19" s="1"/>
  <c r="G12" i="19"/>
  <c r="G35" i="19" s="1"/>
  <c r="F12" i="19"/>
  <c r="F35" i="19" s="1"/>
  <c r="E12" i="19"/>
  <c r="E35" i="19" s="1"/>
  <c r="D12" i="19"/>
  <c r="D35" i="19" s="1"/>
  <c r="C12" i="19"/>
  <c r="C35" i="19" s="1"/>
  <c r="DL11" i="19"/>
  <c r="DL34" i="19" s="1"/>
  <c r="DK11" i="19"/>
  <c r="DK34" i="19" s="1"/>
  <c r="DJ11" i="19"/>
  <c r="DJ34" i="19" s="1"/>
  <c r="DI11" i="19"/>
  <c r="DI34" i="19" s="1"/>
  <c r="DH11" i="19"/>
  <c r="DH34" i="19" s="1"/>
  <c r="DG11" i="19"/>
  <c r="DG34" i="19" s="1"/>
  <c r="DF11" i="19"/>
  <c r="DF34" i="19" s="1"/>
  <c r="DE11" i="19"/>
  <c r="DE34" i="19" s="1"/>
  <c r="DD11" i="19"/>
  <c r="DD34" i="19" s="1"/>
  <c r="DC11" i="19"/>
  <c r="DC34" i="19" s="1"/>
  <c r="DB11" i="19"/>
  <c r="DB34" i="19" s="1"/>
  <c r="DA11" i="19"/>
  <c r="DA34" i="19" s="1"/>
  <c r="CZ11" i="19"/>
  <c r="CZ34" i="19" s="1"/>
  <c r="CY11" i="19"/>
  <c r="CY34" i="19" s="1"/>
  <c r="CX11" i="19"/>
  <c r="CX34" i="19" s="1"/>
  <c r="CW11" i="19"/>
  <c r="CW34" i="19" s="1"/>
  <c r="CV11" i="19"/>
  <c r="CV34" i="19" s="1"/>
  <c r="CU11" i="19"/>
  <c r="CU34" i="19" s="1"/>
  <c r="CT11" i="19"/>
  <c r="CT34" i="19" s="1"/>
  <c r="CS11" i="19"/>
  <c r="CS34" i="19" s="1"/>
  <c r="CR11" i="19"/>
  <c r="CR34" i="19" s="1"/>
  <c r="CQ11" i="19"/>
  <c r="CQ34" i="19" s="1"/>
  <c r="CP11" i="19"/>
  <c r="CP34" i="19" s="1"/>
  <c r="CO11" i="19"/>
  <c r="CO34" i="19" s="1"/>
  <c r="CN11" i="19"/>
  <c r="CN34" i="19" s="1"/>
  <c r="CM11" i="19"/>
  <c r="CM34" i="19" s="1"/>
  <c r="CL11" i="19"/>
  <c r="CL34" i="19" s="1"/>
  <c r="CK11" i="19"/>
  <c r="CK34" i="19" s="1"/>
  <c r="CJ11" i="19"/>
  <c r="CJ34" i="19" s="1"/>
  <c r="CI11" i="19"/>
  <c r="CI34" i="19" s="1"/>
  <c r="CH11" i="19"/>
  <c r="CH34" i="19" s="1"/>
  <c r="CG11" i="19"/>
  <c r="CG34" i="19" s="1"/>
  <c r="CF11" i="19"/>
  <c r="CF34" i="19" s="1"/>
  <c r="CE11" i="19"/>
  <c r="CE34" i="19" s="1"/>
  <c r="CD11" i="19"/>
  <c r="CD34" i="19" s="1"/>
  <c r="CC11" i="19"/>
  <c r="CC34" i="19" s="1"/>
  <c r="CB11" i="19"/>
  <c r="CB34" i="19" s="1"/>
  <c r="CA11" i="19"/>
  <c r="CA34" i="19" s="1"/>
  <c r="BZ11" i="19"/>
  <c r="BZ34" i="19" s="1"/>
  <c r="BY11" i="19"/>
  <c r="BY34" i="19" s="1"/>
  <c r="BX11" i="19"/>
  <c r="BX34" i="19" s="1"/>
  <c r="BW11" i="19"/>
  <c r="BW34" i="19" s="1"/>
  <c r="BV11" i="19"/>
  <c r="BV34" i="19" s="1"/>
  <c r="BU11" i="19"/>
  <c r="BU34" i="19" s="1"/>
  <c r="BT11" i="19"/>
  <c r="BT34" i="19" s="1"/>
  <c r="BS11" i="19"/>
  <c r="BS34" i="19" s="1"/>
  <c r="BR11" i="19"/>
  <c r="BR34" i="19" s="1"/>
  <c r="BQ11" i="19"/>
  <c r="BQ34" i="19" s="1"/>
  <c r="BP11" i="19"/>
  <c r="BP34" i="19" s="1"/>
  <c r="BO11" i="19"/>
  <c r="BO34" i="19" s="1"/>
  <c r="BN11" i="19"/>
  <c r="BN34" i="19" s="1"/>
  <c r="BM11" i="19"/>
  <c r="BM34" i="19" s="1"/>
  <c r="BL11" i="19"/>
  <c r="BL34" i="19" s="1"/>
  <c r="BK11" i="19"/>
  <c r="BK34" i="19" s="1"/>
  <c r="BJ11" i="19"/>
  <c r="BJ34" i="19" s="1"/>
  <c r="BI11" i="19"/>
  <c r="BI34" i="19" s="1"/>
  <c r="BE11" i="19"/>
  <c r="BE34" i="19" s="1"/>
  <c r="BD11" i="19"/>
  <c r="BD34" i="19" s="1"/>
  <c r="BC11" i="19"/>
  <c r="BC34" i="19" s="1"/>
  <c r="BB11" i="19"/>
  <c r="BB34" i="19" s="1"/>
  <c r="BA11" i="19"/>
  <c r="BA34" i="19" s="1"/>
  <c r="AZ11" i="19"/>
  <c r="AZ34" i="19" s="1"/>
  <c r="AY11" i="19"/>
  <c r="AY34" i="19" s="1"/>
  <c r="AX11" i="19"/>
  <c r="AX34" i="19" s="1"/>
  <c r="AW11" i="19"/>
  <c r="AW34" i="19" s="1"/>
  <c r="AV11" i="19"/>
  <c r="AV34" i="19" s="1"/>
  <c r="AU11" i="19"/>
  <c r="AU34" i="19" s="1"/>
  <c r="AT11" i="19"/>
  <c r="AT34" i="19" s="1"/>
  <c r="AS11" i="19"/>
  <c r="AS34" i="19" s="1"/>
  <c r="AR11" i="19"/>
  <c r="AR34" i="19" s="1"/>
  <c r="AQ11" i="19"/>
  <c r="AQ34" i="19" s="1"/>
  <c r="AP11" i="19"/>
  <c r="AP34" i="19" s="1"/>
  <c r="AO11" i="19"/>
  <c r="AO34" i="19" s="1"/>
  <c r="AN11" i="19"/>
  <c r="AN34" i="19" s="1"/>
  <c r="AM11" i="19"/>
  <c r="AM34" i="19" s="1"/>
  <c r="AL11" i="19"/>
  <c r="AL34" i="19" s="1"/>
  <c r="AK11" i="19"/>
  <c r="AK34" i="19" s="1"/>
  <c r="AJ11" i="19"/>
  <c r="AJ34" i="19" s="1"/>
  <c r="AI11" i="19"/>
  <c r="AI34" i="19" s="1"/>
  <c r="AH11" i="19"/>
  <c r="AH34" i="19" s="1"/>
  <c r="AG11" i="19"/>
  <c r="AG34" i="19" s="1"/>
  <c r="AF11" i="19"/>
  <c r="AF34" i="19" s="1"/>
  <c r="AE11" i="19"/>
  <c r="AE34" i="19" s="1"/>
  <c r="AD11" i="19"/>
  <c r="AD34" i="19" s="1"/>
  <c r="AC11" i="19"/>
  <c r="AC34" i="19" s="1"/>
  <c r="AB11" i="19"/>
  <c r="AB34" i="19" s="1"/>
  <c r="AA11" i="19"/>
  <c r="AA34" i="19" s="1"/>
  <c r="Z11" i="19"/>
  <c r="Z34" i="19" s="1"/>
  <c r="Y11" i="19"/>
  <c r="Y34" i="19" s="1"/>
  <c r="X11" i="19"/>
  <c r="X34" i="19" s="1"/>
  <c r="W11" i="19"/>
  <c r="W34" i="19" s="1"/>
  <c r="V11" i="19"/>
  <c r="V34" i="19" s="1"/>
  <c r="U11" i="19"/>
  <c r="U34" i="19" s="1"/>
  <c r="T11" i="19"/>
  <c r="T34" i="19" s="1"/>
  <c r="S11" i="19"/>
  <c r="S34" i="19" s="1"/>
  <c r="R11" i="19"/>
  <c r="R34" i="19" s="1"/>
  <c r="Q11" i="19"/>
  <c r="Q34" i="19" s="1"/>
  <c r="P11" i="19"/>
  <c r="P34" i="19" s="1"/>
  <c r="O11" i="19"/>
  <c r="O34" i="19" s="1"/>
  <c r="N11" i="19"/>
  <c r="N34" i="19" s="1"/>
  <c r="M11" i="19"/>
  <c r="M34" i="19" s="1"/>
  <c r="L11" i="19"/>
  <c r="L34" i="19" s="1"/>
  <c r="K11" i="19"/>
  <c r="K34" i="19" s="1"/>
  <c r="J11" i="19"/>
  <c r="J34" i="19" s="1"/>
  <c r="I11" i="19"/>
  <c r="I34" i="19" s="1"/>
  <c r="H11" i="19"/>
  <c r="H34" i="19" s="1"/>
  <c r="G11" i="19"/>
  <c r="G34" i="19" s="1"/>
  <c r="F11" i="19"/>
  <c r="F34" i="19" s="1"/>
  <c r="E11" i="19"/>
  <c r="E34" i="19" s="1"/>
  <c r="D11" i="19"/>
  <c r="D34" i="19" s="1"/>
  <c r="C11" i="19"/>
  <c r="C34" i="19" s="1"/>
  <c r="DL10" i="19"/>
  <c r="DL33" i="19" s="1"/>
  <c r="DK10" i="19"/>
  <c r="DK33" i="19" s="1"/>
  <c r="DJ10" i="19"/>
  <c r="DJ33" i="19" s="1"/>
  <c r="DI10" i="19"/>
  <c r="DI33" i="19" s="1"/>
  <c r="DH10" i="19"/>
  <c r="DH33" i="19" s="1"/>
  <c r="DG10" i="19"/>
  <c r="DG33" i="19" s="1"/>
  <c r="DF10" i="19"/>
  <c r="DF33" i="19" s="1"/>
  <c r="DE10" i="19"/>
  <c r="DE33" i="19" s="1"/>
  <c r="DD10" i="19"/>
  <c r="DD33" i="19" s="1"/>
  <c r="DC10" i="19"/>
  <c r="DC33" i="19" s="1"/>
  <c r="DB10" i="19"/>
  <c r="DB33" i="19" s="1"/>
  <c r="DA10" i="19"/>
  <c r="DA33" i="19" s="1"/>
  <c r="CZ10" i="19"/>
  <c r="CZ33" i="19" s="1"/>
  <c r="CY10" i="19"/>
  <c r="CY33" i="19" s="1"/>
  <c r="CX10" i="19"/>
  <c r="CX33" i="19" s="1"/>
  <c r="CW10" i="19"/>
  <c r="CW33" i="19" s="1"/>
  <c r="CV10" i="19"/>
  <c r="CV33" i="19" s="1"/>
  <c r="CU10" i="19"/>
  <c r="CU33" i="19" s="1"/>
  <c r="CT10" i="19"/>
  <c r="CT33" i="19" s="1"/>
  <c r="CS10" i="19"/>
  <c r="CS33" i="19" s="1"/>
  <c r="CR10" i="19"/>
  <c r="CR33" i="19" s="1"/>
  <c r="CQ10" i="19"/>
  <c r="CQ33" i="19" s="1"/>
  <c r="CP10" i="19"/>
  <c r="CP33" i="19" s="1"/>
  <c r="CO10" i="19"/>
  <c r="CO33" i="19" s="1"/>
  <c r="CN10" i="19"/>
  <c r="CN33" i="19" s="1"/>
  <c r="CM10" i="19"/>
  <c r="CM33" i="19" s="1"/>
  <c r="CL10" i="19"/>
  <c r="CL33" i="19" s="1"/>
  <c r="CK10" i="19"/>
  <c r="CK33" i="19" s="1"/>
  <c r="CJ10" i="19"/>
  <c r="CJ33" i="19" s="1"/>
  <c r="CI10" i="19"/>
  <c r="CI33" i="19" s="1"/>
  <c r="CH10" i="19"/>
  <c r="CH33" i="19" s="1"/>
  <c r="CG10" i="19"/>
  <c r="CG33" i="19" s="1"/>
  <c r="CF10" i="19"/>
  <c r="CF33" i="19" s="1"/>
  <c r="CE10" i="19"/>
  <c r="CE33" i="19" s="1"/>
  <c r="CD10" i="19"/>
  <c r="CD33" i="19" s="1"/>
  <c r="CC10" i="19"/>
  <c r="CC33" i="19" s="1"/>
  <c r="CB10" i="19"/>
  <c r="CB33" i="19" s="1"/>
  <c r="CA10" i="19"/>
  <c r="CA33" i="19" s="1"/>
  <c r="BZ10" i="19"/>
  <c r="BZ33" i="19" s="1"/>
  <c r="BY10" i="19"/>
  <c r="BY33" i="19" s="1"/>
  <c r="BX10" i="19"/>
  <c r="BX33" i="19" s="1"/>
  <c r="BW10" i="19"/>
  <c r="BW33" i="19" s="1"/>
  <c r="BV10" i="19"/>
  <c r="BV33" i="19" s="1"/>
  <c r="BU10" i="19"/>
  <c r="BU33" i="19" s="1"/>
  <c r="BT10" i="19"/>
  <c r="BT33" i="19" s="1"/>
  <c r="BS10" i="19"/>
  <c r="BS33" i="19" s="1"/>
  <c r="BR10" i="19"/>
  <c r="BR33" i="19" s="1"/>
  <c r="BQ10" i="19"/>
  <c r="BQ33" i="19" s="1"/>
  <c r="BP10" i="19"/>
  <c r="BP33" i="19" s="1"/>
  <c r="BO10" i="19"/>
  <c r="BO33" i="19" s="1"/>
  <c r="BN10" i="19"/>
  <c r="BN33" i="19" s="1"/>
  <c r="BM10" i="19"/>
  <c r="BM33" i="19" s="1"/>
  <c r="BL10" i="19"/>
  <c r="BL33" i="19" s="1"/>
  <c r="BK10" i="19"/>
  <c r="BK33" i="19" s="1"/>
  <c r="BJ10" i="19"/>
  <c r="BJ33" i="19" s="1"/>
  <c r="BI10" i="19"/>
  <c r="BI33" i="19" s="1"/>
  <c r="BH10" i="19"/>
  <c r="BH33" i="19" s="1"/>
  <c r="BG10" i="19"/>
  <c r="BG33" i="19" s="1"/>
  <c r="BF10" i="19"/>
  <c r="BF33" i="19" s="1"/>
  <c r="BE10" i="19"/>
  <c r="BE33" i="19" s="1"/>
  <c r="AZ10" i="19"/>
  <c r="AZ33" i="19" s="1"/>
  <c r="AY10" i="19"/>
  <c r="AY33" i="19" s="1"/>
  <c r="AX10" i="19"/>
  <c r="AX33" i="19" s="1"/>
  <c r="AW10" i="19"/>
  <c r="AW33" i="19" s="1"/>
  <c r="AV10" i="19"/>
  <c r="AV33" i="19" s="1"/>
  <c r="AU10" i="19"/>
  <c r="AU33" i="19" s="1"/>
  <c r="AT10" i="19"/>
  <c r="AT33" i="19" s="1"/>
  <c r="AS10" i="19"/>
  <c r="AS33" i="19" s="1"/>
  <c r="AR10" i="19"/>
  <c r="AR33" i="19" s="1"/>
  <c r="AQ10" i="19"/>
  <c r="AQ33" i="19" s="1"/>
  <c r="AP10" i="19"/>
  <c r="AP33" i="19" s="1"/>
  <c r="AO10" i="19"/>
  <c r="AO33" i="19" s="1"/>
  <c r="AN10" i="19"/>
  <c r="AN33" i="19" s="1"/>
  <c r="AM10" i="19"/>
  <c r="AM33" i="19" s="1"/>
  <c r="AL10" i="19"/>
  <c r="AL33" i="19" s="1"/>
  <c r="AK10" i="19"/>
  <c r="AK33" i="19" s="1"/>
  <c r="AJ10" i="19"/>
  <c r="AJ33" i="19" s="1"/>
  <c r="AI10" i="19"/>
  <c r="AI33" i="19" s="1"/>
  <c r="AH10" i="19"/>
  <c r="AH33" i="19" s="1"/>
  <c r="AG10" i="19"/>
  <c r="AG33" i="19" s="1"/>
  <c r="AF10" i="19"/>
  <c r="AF33" i="19" s="1"/>
  <c r="AE10" i="19"/>
  <c r="AE33" i="19" s="1"/>
  <c r="AD10" i="19"/>
  <c r="AD33" i="19" s="1"/>
  <c r="AC10" i="19"/>
  <c r="AC33" i="19" s="1"/>
  <c r="AB10" i="19"/>
  <c r="AB33" i="19" s="1"/>
  <c r="AA10" i="19"/>
  <c r="AA33" i="19" s="1"/>
  <c r="Z10" i="19"/>
  <c r="Z33" i="19" s="1"/>
  <c r="Y10" i="19"/>
  <c r="Y33" i="19" s="1"/>
  <c r="X10" i="19"/>
  <c r="X33" i="19" s="1"/>
  <c r="W10" i="19"/>
  <c r="W33" i="19" s="1"/>
  <c r="V10" i="19"/>
  <c r="V33" i="19" s="1"/>
  <c r="U10" i="19"/>
  <c r="U33" i="19" s="1"/>
  <c r="T10" i="19"/>
  <c r="T33" i="19" s="1"/>
  <c r="S10" i="19"/>
  <c r="S33" i="19" s="1"/>
  <c r="R10" i="19"/>
  <c r="R33" i="19" s="1"/>
  <c r="Q10" i="19"/>
  <c r="Q33" i="19" s="1"/>
  <c r="P10" i="19"/>
  <c r="P33" i="19" s="1"/>
  <c r="O10" i="19"/>
  <c r="O33" i="19" s="1"/>
  <c r="N10" i="19"/>
  <c r="N33" i="19" s="1"/>
  <c r="M10" i="19"/>
  <c r="M33" i="19" s="1"/>
  <c r="L10" i="19"/>
  <c r="L33" i="19" s="1"/>
  <c r="K10" i="19"/>
  <c r="K33" i="19" s="1"/>
  <c r="J10" i="19"/>
  <c r="J33" i="19" s="1"/>
  <c r="I10" i="19"/>
  <c r="I33" i="19" s="1"/>
  <c r="H10" i="19"/>
  <c r="H33" i="19" s="1"/>
  <c r="G10" i="19"/>
  <c r="G33" i="19" s="1"/>
  <c r="F10" i="19"/>
  <c r="F33" i="19" s="1"/>
  <c r="E10" i="19"/>
  <c r="E33" i="19" s="1"/>
  <c r="D10" i="19"/>
  <c r="D33" i="19" s="1"/>
  <c r="C10" i="19"/>
  <c r="C33" i="19" s="1"/>
  <c r="DL9" i="19"/>
  <c r="DL32" i="19" s="1"/>
  <c r="DK9" i="19"/>
  <c r="DK32" i="19" s="1"/>
  <c r="DJ9" i="19"/>
  <c r="DJ32" i="19" s="1"/>
  <c r="DI9" i="19"/>
  <c r="DI32" i="19" s="1"/>
  <c r="DH9" i="19"/>
  <c r="DH32" i="19" s="1"/>
  <c r="DG9" i="19"/>
  <c r="DG32" i="19" s="1"/>
  <c r="DF9" i="19"/>
  <c r="DF32" i="19" s="1"/>
  <c r="DE9" i="19"/>
  <c r="DE32" i="19" s="1"/>
  <c r="DD9" i="19"/>
  <c r="DD32" i="19" s="1"/>
  <c r="DC9" i="19"/>
  <c r="DC32" i="19" s="1"/>
  <c r="DB9" i="19"/>
  <c r="DB32" i="19" s="1"/>
  <c r="DA9" i="19"/>
  <c r="DA32" i="19" s="1"/>
  <c r="CZ9" i="19"/>
  <c r="CZ32" i="19" s="1"/>
  <c r="CY9" i="19"/>
  <c r="CY32" i="19" s="1"/>
  <c r="CX9" i="19"/>
  <c r="CX32" i="19" s="1"/>
  <c r="CW9" i="19"/>
  <c r="CW32" i="19" s="1"/>
  <c r="CV9" i="19"/>
  <c r="CV32" i="19" s="1"/>
  <c r="CU9" i="19"/>
  <c r="CU32" i="19" s="1"/>
  <c r="CT9" i="19"/>
  <c r="CT32" i="19" s="1"/>
  <c r="CS9" i="19"/>
  <c r="CS32" i="19" s="1"/>
  <c r="CR9" i="19"/>
  <c r="CR32" i="19" s="1"/>
  <c r="CQ9" i="19"/>
  <c r="CQ32" i="19" s="1"/>
  <c r="CP9" i="19"/>
  <c r="CP32" i="19" s="1"/>
  <c r="CO9" i="19"/>
  <c r="CO32" i="19" s="1"/>
  <c r="CN9" i="19"/>
  <c r="CN32" i="19" s="1"/>
  <c r="CM9" i="19"/>
  <c r="CM32" i="19" s="1"/>
  <c r="CL9" i="19"/>
  <c r="CL32" i="19" s="1"/>
  <c r="CK9" i="19"/>
  <c r="CK32" i="19" s="1"/>
  <c r="CJ9" i="19"/>
  <c r="CJ32" i="19" s="1"/>
  <c r="CI9" i="19"/>
  <c r="CI32" i="19" s="1"/>
  <c r="CH9" i="19"/>
  <c r="CH32" i="19" s="1"/>
  <c r="CG9" i="19"/>
  <c r="CG32" i="19" s="1"/>
  <c r="CF9" i="19"/>
  <c r="CF32" i="19" s="1"/>
  <c r="CE9" i="19"/>
  <c r="CE32" i="19" s="1"/>
  <c r="CD9" i="19"/>
  <c r="CD32" i="19" s="1"/>
  <c r="CC9" i="19"/>
  <c r="CC32" i="19" s="1"/>
  <c r="CB9" i="19"/>
  <c r="CB32" i="19" s="1"/>
  <c r="CA9" i="19"/>
  <c r="CA32" i="19" s="1"/>
  <c r="BZ9" i="19"/>
  <c r="BZ32" i="19" s="1"/>
  <c r="BY9" i="19"/>
  <c r="BY32" i="19" s="1"/>
  <c r="BX9" i="19"/>
  <c r="BX32" i="19" s="1"/>
  <c r="BW9" i="19"/>
  <c r="BW32" i="19" s="1"/>
  <c r="BV9" i="19"/>
  <c r="BV32" i="19" s="1"/>
  <c r="BU9" i="19"/>
  <c r="BU32" i="19" s="1"/>
  <c r="BT9" i="19"/>
  <c r="BT32" i="19" s="1"/>
  <c r="BS9" i="19"/>
  <c r="BS32" i="19" s="1"/>
  <c r="BR9" i="19"/>
  <c r="BR32" i="19" s="1"/>
  <c r="BQ9" i="19"/>
  <c r="BQ32" i="19" s="1"/>
  <c r="BP9" i="19"/>
  <c r="BP32" i="19" s="1"/>
  <c r="BO9" i="19"/>
  <c r="BO32" i="19" s="1"/>
  <c r="BN9" i="19"/>
  <c r="BN32" i="19" s="1"/>
  <c r="BM9" i="19"/>
  <c r="BM32" i="19" s="1"/>
  <c r="BL9" i="19"/>
  <c r="BL32" i="19" s="1"/>
  <c r="BK9" i="19"/>
  <c r="BK32" i="19" s="1"/>
  <c r="BJ9" i="19"/>
  <c r="BJ32" i="19" s="1"/>
  <c r="BI9" i="19"/>
  <c r="BI32" i="19" s="1"/>
  <c r="BH9" i="19"/>
  <c r="BH32" i="19" s="1"/>
  <c r="BG9" i="19"/>
  <c r="BG32" i="19" s="1"/>
  <c r="BF9" i="19"/>
  <c r="BF32" i="19" s="1"/>
  <c r="BE9" i="19"/>
  <c r="BE32" i="19" s="1"/>
  <c r="BD9" i="19"/>
  <c r="BD32" i="19" s="1"/>
  <c r="BC9" i="19"/>
  <c r="BC32" i="19" s="1"/>
  <c r="BB9" i="19"/>
  <c r="BB32" i="19" s="1"/>
  <c r="BA9" i="19"/>
  <c r="BA32" i="19" s="1"/>
  <c r="AZ9" i="19"/>
  <c r="AZ32" i="19" s="1"/>
  <c r="AT9" i="19"/>
  <c r="AT32" i="19" s="1"/>
  <c r="AS9" i="19"/>
  <c r="AS32" i="19" s="1"/>
  <c r="AR9" i="19"/>
  <c r="AR32" i="19" s="1"/>
  <c r="AQ9" i="19"/>
  <c r="AQ32" i="19" s="1"/>
  <c r="AP9" i="19"/>
  <c r="AP32" i="19" s="1"/>
  <c r="AO9" i="19"/>
  <c r="AO32" i="19" s="1"/>
  <c r="AN9" i="19"/>
  <c r="AN32" i="19" s="1"/>
  <c r="AM9" i="19"/>
  <c r="AM32" i="19" s="1"/>
  <c r="AL9" i="19"/>
  <c r="AL32" i="19" s="1"/>
  <c r="AK9" i="19"/>
  <c r="AK32" i="19" s="1"/>
  <c r="AJ9" i="19"/>
  <c r="AJ32" i="19" s="1"/>
  <c r="AI9" i="19"/>
  <c r="AI32" i="19" s="1"/>
  <c r="AH9" i="19"/>
  <c r="AH32" i="19" s="1"/>
  <c r="AG9" i="19"/>
  <c r="AG32" i="19" s="1"/>
  <c r="AF9" i="19"/>
  <c r="AF32" i="19" s="1"/>
  <c r="AE9" i="19"/>
  <c r="AE32" i="19" s="1"/>
  <c r="AD9" i="19"/>
  <c r="AD32" i="19" s="1"/>
  <c r="AC9" i="19"/>
  <c r="AC32" i="19" s="1"/>
  <c r="AB9" i="19"/>
  <c r="AB32" i="19" s="1"/>
  <c r="AA9" i="19"/>
  <c r="AA32" i="19" s="1"/>
  <c r="Z9" i="19"/>
  <c r="Z32" i="19" s="1"/>
  <c r="Y9" i="19"/>
  <c r="Y32" i="19" s="1"/>
  <c r="X9" i="19"/>
  <c r="X32" i="19" s="1"/>
  <c r="W9" i="19"/>
  <c r="W32" i="19" s="1"/>
  <c r="V9" i="19"/>
  <c r="V32" i="19" s="1"/>
  <c r="U9" i="19"/>
  <c r="U32" i="19" s="1"/>
  <c r="T9" i="19"/>
  <c r="T32" i="19" s="1"/>
  <c r="S9" i="19"/>
  <c r="S32" i="19" s="1"/>
  <c r="R9" i="19"/>
  <c r="R32" i="19" s="1"/>
  <c r="Q9" i="19"/>
  <c r="Q32" i="19" s="1"/>
  <c r="P9" i="19"/>
  <c r="P32" i="19" s="1"/>
  <c r="O9" i="19"/>
  <c r="O32" i="19" s="1"/>
  <c r="N9" i="19"/>
  <c r="N32" i="19" s="1"/>
  <c r="M9" i="19"/>
  <c r="M32" i="19" s="1"/>
  <c r="L9" i="19"/>
  <c r="L32" i="19" s="1"/>
  <c r="K9" i="19"/>
  <c r="K32" i="19" s="1"/>
  <c r="J9" i="19"/>
  <c r="J32" i="19" s="1"/>
  <c r="I9" i="19"/>
  <c r="I32" i="19" s="1"/>
  <c r="H9" i="19"/>
  <c r="H32" i="19" s="1"/>
  <c r="G9" i="19"/>
  <c r="G32" i="19" s="1"/>
  <c r="F9" i="19"/>
  <c r="F32" i="19" s="1"/>
  <c r="E9" i="19"/>
  <c r="E32" i="19" s="1"/>
  <c r="D9" i="19"/>
  <c r="D32" i="19" s="1"/>
  <c r="C9" i="19"/>
  <c r="C32" i="19" s="1"/>
  <c r="DL8" i="19"/>
  <c r="DL31" i="19" s="1"/>
  <c r="DK8" i="19"/>
  <c r="DK31" i="19" s="1"/>
  <c r="DJ8" i="19"/>
  <c r="DJ31" i="19" s="1"/>
  <c r="DI8" i="19"/>
  <c r="DI31" i="19" s="1"/>
  <c r="DH8" i="19"/>
  <c r="DH31" i="19" s="1"/>
  <c r="DG8" i="19"/>
  <c r="DG31" i="19" s="1"/>
  <c r="DF8" i="19"/>
  <c r="DF31" i="19" s="1"/>
  <c r="DE8" i="19"/>
  <c r="DE31" i="19" s="1"/>
  <c r="DD8" i="19"/>
  <c r="DD31" i="19" s="1"/>
  <c r="DC8" i="19"/>
  <c r="DC31" i="19" s="1"/>
  <c r="DB8" i="19"/>
  <c r="DB31" i="19" s="1"/>
  <c r="DA8" i="19"/>
  <c r="DA31" i="19" s="1"/>
  <c r="CZ8" i="19"/>
  <c r="CZ31" i="19" s="1"/>
  <c r="CY8" i="19"/>
  <c r="CY31" i="19" s="1"/>
  <c r="CX8" i="19"/>
  <c r="CX31" i="19" s="1"/>
  <c r="CW8" i="19"/>
  <c r="CW31" i="19" s="1"/>
  <c r="CV8" i="19"/>
  <c r="CV31" i="19" s="1"/>
  <c r="CU8" i="19"/>
  <c r="CU31" i="19" s="1"/>
  <c r="CT8" i="19"/>
  <c r="CT31" i="19" s="1"/>
  <c r="CS8" i="19"/>
  <c r="CS31" i="19" s="1"/>
  <c r="CR8" i="19"/>
  <c r="CR31" i="19" s="1"/>
  <c r="CQ8" i="19"/>
  <c r="CQ31" i="19" s="1"/>
  <c r="CP8" i="19"/>
  <c r="CP31" i="19" s="1"/>
  <c r="CO8" i="19"/>
  <c r="CO31" i="19" s="1"/>
  <c r="CN8" i="19"/>
  <c r="CN31" i="19" s="1"/>
  <c r="CM8" i="19"/>
  <c r="CM31" i="19" s="1"/>
  <c r="CL8" i="19"/>
  <c r="CL31" i="19" s="1"/>
  <c r="CK8" i="19"/>
  <c r="CK31" i="19" s="1"/>
  <c r="CJ8" i="19"/>
  <c r="CJ31" i="19" s="1"/>
  <c r="CI8" i="19"/>
  <c r="CI31" i="19" s="1"/>
  <c r="CH8" i="19"/>
  <c r="CH31" i="19" s="1"/>
  <c r="CG8" i="19"/>
  <c r="CG31" i="19" s="1"/>
  <c r="CF8" i="19"/>
  <c r="CF31" i="19" s="1"/>
  <c r="CE8" i="19"/>
  <c r="CE31" i="19" s="1"/>
  <c r="CD8" i="19"/>
  <c r="CD31" i="19" s="1"/>
  <c r="CC8" i="19"/>
  <c r="CC31" i="19" s="1"/>
  <c r="CB8" i="19"/>
  <c r="CB31" i="19" s="1"/>
  <c r="CA8" i="19"/>
  <c r="CA31" i="19" s="1"/>
  <c r="BZ8" i="19"/>
  <c r="BZ31" i="19" s="1"/>
  <c r="BY8" i="19"/>
  <c r="BY31" i="19" s="1"/>
  <c r="BX8" i="19"/>
  <c r="BX31" i="19" s="1"/>
  <c r="BW8" i="19"/>
  <c r="BW31" i="19" s="1"/>
  <c r="BV8" i="19"/>
  <c r="BV31" i="19" s="1"/>
  <c r="BU8" i="19"/>
  <c r="BU31" i="19" s="1"/>
  <c r="BT8" i="19"/>
  <c r="BT31" i="19" s="1"/>
  <c r="BS8" i="19"/>
  <c r="BS31" i="19" s="1"/>
  <c r="BR8" i="19"/>
  <c r="BR31" i="19" s="1"/>
  <c r="BQ8" i="19"/>
  <c r="BQ31" i="19" s="1"/>
  <c r="BP8" i="19"/>
  <c r="BP31" i="19" s="1"/>
  <c r="BO8" i="19"/>
  <c r="BO31" i="19" s="1"/>
  <c r="BN8" i="19"/>
  <c r="BN31" i="19" s="1"/>
  <c r="BM8" i="19"/>
  <c r="BM31" i="19" s="1"/>
  <c r="BL8" i="19"/>
  <c r="BL31" i="19" s="1"/>
  <c r="BK8" i="19"/>
  <c r="BK31" i="19" s="1"/>
  <c r="BJ8" i="19"/>
  <c r="BJ31" i="19" s="1"/>
  <c r="BI8" i="19"/>
  <c r="BI31" i="19" s="1"/>
  <c r="BH8" i="19"/>
  <c r="BH31" i="19" s="1"/>
  <c r="BG8" i="19"/>
  <c r="BG31" i="19" s="1"/>
  <c r="BF8" i="19"/>
  <c r="BF31" i="19" s="1"/>
  <c r="BE8" i="19"/>
  <c r="BE31" i="19" s="1"/>
  <c r="BD8" i="19"/>
  <c r="BD31" i="19" s="1"/>
  <c r="BC8" i="19"/>
  <c r="BC31" i="19" s="1"/>
  <c r="BB8" i="19"/>
  <c r="BB31" i="19" s="1"/>
  <c r="BA8" i="19"/>
  <c r="BA31" i="19" s="1"/>
  <c r="AZ8" i="19"/>
  <c r="AZ31" i="19" s="1"/>
  <c r="AY8" i="19"/>
  <c r="AY31" i="19" s="1"/>
  <c r="AX8" i="19"/>
  <c r="AX31" i="19" s="1"/>
  <c r="AW8" i="19"/>
  <c r="AW31" i="19" s="1"/>
  <c r="AV8" i="19"/>
  <c r="AV31" i="19" s="1"/>
  <c r="AU8" i="19"/>
  <c r="AU31" i="19" s="1"/>
  <c r="AT8" i="19"/>
  <c r="AT31" i="19" s="1"/>
  <c r="AN8" i="19"/>
  <c r="AN31" i="19" s="1"/>
  <c r="AM8" i="19"/>
  <c r="AM31" i="19" s="1"/>
  <c r="AL8" i="19"/>
  <c r="AL31" i="19" s="1"/>
  <c r="AK8" i="19"/>
  <c r="AK31" i="19" s="1"/>
  <c r="AJ8" i="19"/>
  <c r="AJ31" i="19" s="1"/>
  <c r="AI8" i="19"/>
  <c r="AI31" i="19" s="1"/>
  <c r="AH8" i="19"/>
  <c r="AH31" i="19" s="1"/>
  <c r="AG8" i="19"/>
  <c r="AG31" i="19" s="1"/>
  <c r="AF8" i="19"/>
  <c r="AF31" i="19" s="1"/>
  <c r="AE8" i="19"/>
  <c r="AE31" i="19" s="1"/>
  <c r="AD8" i="19"/>
  <c r="AD31" i="19" s="1"/>
  <c r="AC8" i="19"/>
  <c r="AC31" i="19" s="1"/>
  <c r="AB8" i="19"/>
  <c r="AB31" i="19" s="1"/>
  <c r="AA8" i="19"/>
  <c r="AA31" i="19" s="1"/>
  <c r="Z8" i="19"/>
  <c r="Z31" i="19" s="1"/>
  <c r="Y8" i="19"/>
  <c r="Y31" i="19" s="1"/>
  <c r="X8" i="19"/>
  <c r="X31" i="19" s="1"/>
  <c r="W8" i="19"/>
  <c r="W31" i="19" s="1"/>
  <c r="V8" i="19"/>
  <c r="V31" i="19" s="1"/>
  <c r="U8" i="19"/>
  <c r="U31" i="19" s="1"/>
  <c r="T8" i="19"/>
  <c r="T31" i="19" s="1"/>
  <c r="S8" i="19"/>
  <c r="S31" i="19" s="1"/>
  <c r="R8" i="19"/>
  <c r="R31" i="19" s="1"/>
  <c r="Q8" i="19"/>
  <c r="Q31" i="19" s="1"/>
  <c r="P8" i="19"/>
  <c r="P31" i="19" s="1"/>
  <c r="O8" i="19"/>
  <c r="O31" i="19" s="1"/>
  <c r="N8" i="19"/>
  <c r="N31" i="19" s="1"/>
  <c r="M8" i="19"/>
  <c r="M31" i="19" s="1"/>
  <c r="L8" i="19"/>
  <c r="L31" i="19" s="1"/>
  <c r="K8" i="19"/>
  <c r="K31" i="19" s="1"/>
  <c r="J8" i="19"/>
  <c r="J31" i="19" s="1"/>
  <c r="I8" i="19"/>
  <c r="I31" i="19" s="1"/>
  <c r="H8" i="19"/>
  <c r="H31" i="19" s="1"/>
  <c r="G8" i="19"/>
  <c r="G31" i="19" s="1"/>
  <c r="F8" i="19"/>
  <c r="F31" i="19" s="1"/>
  <c r="E8" i="19"/>
  <c r="E31" i="19" s="1"/>
  <c r="D8" i="19"/>
  <c r="D31" i="19" s="1"/>
  <c r="C8" i="19"/>
  <c r="C31" i="19" s="1"/>
  <c r="DL7" i="19"/>
  <c r="DL30" i="19" s="1"/>
  <c r="DK7" i="19"/>
  <c r="DK30" i="19" s="1"/>
  <c r="DJ7" i="19"/>
  <c r="DJ30" i="19" s="1"/>
  <c r="DI7" i="19"/>
  <c r="DI30" i="19" s="1"/>
  <c r="DH7" i="19"/>
  <c r="DH30" i="19" s="1"/>
  <c r="DG7" i="19"/>
  <c r="DG30" i="19" s="1"/>
  <c r="DF7" i="19"/>
  <c r="DF30" i="19" s="1"/>
  <c r="DE7" i="19"/>
  <c r="DE30" i="19" s="1"/>
  <c r="DD7" i="19"/>
  <c r="DD30" i="19" s="1"/>
  <c r="DC7" i="19"/>
  <c r="DC30" i="19" s="1"/>
  <c r="DB7" i="19"/>
  <c r="DB30" i="19" s="1"/>
  <c r="DA7" i="19"/>
  <c r="DA30" i="19" s="1"/>
  <c r="CZ7" i="19"/>
  <c r="CZ30" i="19" s="1"/>
  <c r="CY7" i="19"/>
  <c r="CY30" i="19" s="1"/>
  <c r="CX7" i="19"/>
  <c r="CX30" i="19" s="1"/>
  <c r="CW7" i="19"/>
  <c r="CW30" i="19" s="1"/>
  <c r="CV7" i="19"/>
  <c r="CV30" i="19" s="1"/>
  <c r="CU7" i="19"/>
  <c r="CU30" i="19" s="1"/>
  <c r="CT7" i="19"/>
  <c r="CT30" i="19" s="1"/>
  <c r="CS7" i="19"/>
  <c r="CS30" i="19" s="1"/>
  <c r="CR7" i="19"/>
  <c r="CR30" i="19" s="1"/>
  <c r="CQ7" i="19"/>
  <c r="CQ30" i="19" s="1"/>
  <c r="CP7" i="19"/>
  <c r="CP30" i="19" s="1"/>
  <c r="CO7" i="19"/>
  <c r="CO30" i="19" s="1"/>
  <c r="CN7" i="19"/>
  <c r="CN30" i="19" s="1"/>
  <c r="CM7" i="19"/>
  <c r="CM30" i="19" s="1"/>
  <c r="CL7" i="19"/>
  <c r="CL30" i="19" s="1"/>
  <c r="CK7" i="19"/>
  <c r="CK30" i="19" s="1"/>
  <c r="CJ7" i="19"/>
  <c r="CJ30" i="19" s="1"/>
  <c r="CI7" i="19"/>
  <c r="CI30" i="19" s="1"/>
  <c r="CH7" i="19"/>
  <c r="CH30" i="19" s="1"/>
  <c r="CG7" i="19"/>
  <c r="CG30" i="19" s="1"/>
  <c r="CF7" i="19"/>
  <c r="CF30" i="19" s="1"/>
  <c r="CE7" i="19"/>
  <c r="CE30" i="19" s="1"/>
  <c r="CD7" i="19"/>
  <c r="CD30" i="19" s="1"/>
  <c r="CC7" i="19"/>
  <c r="CC30" i="19" s="1"/>
  <c r="CB7" i="19"/>
  <c r="CB30" i="19" s="1"/>
  <c r="CA7" i="19"/>
  <c r="CA30" i="19" s="1"/>
  <c r="BZ7" i="19"/>
  <c r="BZ30" i="19" s="1"/>
  <c r="BY7" i="19"/>
  <c r="BY30" i="19" s="1"/>
  <c r="BX7" i="19"/>
  <c r="BX30" i="19" s="1"/>
  <c r="BW7" i="19"/>
  <c r="BW30" i="19" s="1"/>
  <c r="BV7" i="19"/>
  <c r="BV30" i="19" s="1"/>
  <c r="BU7" i="19"/>
  <c r="BU30" i="19" s="1"/>
  <c r="BT7" i="19"/>
  <c r="BT30" i="19" s="1"/>
  <c r="BS7" i="19"/>
  <c r="BS30" i="19" s="1"/>
  <c r="BR7" i="19"/>
  <c r="BR30" i="19" s="1"/>
  <c r="BQ7" i="19"/>
  <c r="BQ30" i="19" s="1"/>
  <c r="BP7" i="19"/>
  <c r="BP30" i="19" s="1"/>
  <c r="BO7" i="19"/>
  <c r="BO30" i="19" s="1"/>
  <c r="BN7" i="19"/>
  <c r="BN30" i="19" s="1"/>
  <c r="BM7" i="19"/>
  <c r="BM30" i="19" s="1"/>
  <c r="BL7" i="19"/>
  <c r="BL30" i="19" s="1"/>
  <c r="BK7" i="19"/>
  <c r="BK30" i="19" s="1"/>
  <c r="BJ7" i="19"/>
  <c r="BJ30" i="19" s="1"/>
  <c r="BI7" i="19"/>
  <c r="BI30" i="19" s="1"/>
  <c r="BH7" i="19"/>
  <c r="BH30" i="19" s="1"/>
  <c r="BG7" i="19"/>
  <c r="BG30" i="19" s="1"/>
  <c r="BF7" i="19"/>
  <c r="BF30" i="19" s="1"/>
  <c r="BE7" i="19"/>
  <c r="BE30" i="19" s="1"/>
  <c r="BD7" i="19"/>
  <c r="BD30" i="19" s="1"/>
  <c r="BC7" i="19"/>
  <c r="BC30" i="19" s="1"/>
  <c r="BB7" i="19"/>
  <c r="BB30" i="19" s="1"/>
  <c r="BA7" i="19"/>
  <c r="BA30" i="19" s="1"/>
  <c r="AZ7" i="19"/>
  <c r="AZ30" i="19" s="1"/>
  <c r="AY7" i="19"/>
  <c r="AY30" i="19" s="1"/>
  <c r="AX7" i="19"/>
  <c r="AX30" i="19" s="1"/>
  <c r="AW7" i="19"/>
  <c r="AW30" i="19" s="1"/>
  <c r="AV7" i="19"/>
  <c r="AV30" i="19" s="1"/>
  <c r="AU7" i="19"/>
  <c r="AU30" i="19" s="1"/>
  <c r="AT7" i="19"/>
  <c r="AT30" i="19" s="1"/>
  <c r="AS7" i="19"/>
  <c r="AS30" i="19" s="1"/>
  <c r="AR7" i="19"/>
  <c r="AR30" i="19" s="1"/>
  <c r="AQ7" i="19"/>
  <c r="AQ30" i="19" s="1"/>
  <c r="AP7" i="19"/>
  <c r="AP30" i="19" s="1"/>
  <c r="AO7" i="19"/>
  <c r="AO30" i="19" s="1"/>
  <c r="AM7" i="19"/>
  <c r="AM30" i="19" s="1"/>
  <c r="AL7" i="19"/>
  <c r="AL30" i="19" s="1"/>
  <c r="AK7" i="19"/>
  <c r="AK30" i="19" s="1"/>
  <c r="AJ7" i="19"/>
  <c r="AJ30" i="19" s="1"/>
  <c r="AI7" i="19"/>
  <c r="AI30" i="19" s="1"/>
  <c r="AH7" i="19"/>
  <c r="AH30" i="19" s="1"/>
  <c r="AG7" i="19"/>
  <c r="AG30" i="19" s="1"/>
  <c r="AF7" i="19"/>
  <c r="AF30" i="19" s="1"/>
  <c r="AE7" i="19"/>
  <c r="AE30" i="19" s="1"/>
  <c r="AD7" i="19"/>
  <c r="AD30" i="19" s="1"/>
  <c r="AC7" i="19"/>
  <c r="AC30" i="19" s="1"/>
  <c r="AB7" i="19"/>
  <c r="AB30" i="19" s="1"/>
  <c r="AA7" i="19"/>
  <c r="AA30" i="19" s="1"/>
  <c r="Z7" i="19"/>
  <c r="Z30" i="19" s="1"/>
  <c r="Y7" i="19"/>
  <c r="Y30" i="19" s="1"/>
  <c r="X7" i="19"/>
  <c r="X30" i="19" s="1"/>
  <c r="W7" i="19"/>
  <c r="W30" i="19" s="1"/>
  <c r="V7" i="19"/>
  <c r="V30" i="19" s="1"/>
  <c r="U7" i="19"/>
  <c r="U30" i="19" s="1"/>
  <c r="T7" i="19"/>
  <c r="T30" i="19" s="1"/>
  <c r="S7" i="19"/>
  <c r="S30" i="19" s="1"/>
  <c r="R7" i="19"/>
  <c r="R30" i="19" s="1"/>
  <c r="Q7" i="19"/>
  <c r="Q30" i="19" s="1"/>
  <c r="P7" i="19"/>
  <c r="P30" i="19" s="1"/>
  <c r="O7" i="19"/>
  <c r="O30" i="19" s="1"/>
  <c r="N7" i="19"/>
  <c r="N30" i="19" s="1"/>
  <c r="M7" i="19"/>
  <c r="M30" i="19" s="1"/>
  <c r="L7" i="19"/>
  <c r="L30" i="19" s="1"/>
  <c r="K7" i="19"/>
  <c r="K30" i="19" s="1"/>
  <c r="J7" i="19"/>
  <c r="J30" i="19" s="1"/>
  <c r="I7" i="19"/>
  <c r="I30" i="19" s="1"/>
  <c r="H7" i="19"/>
  <c r="H30" i="19" s="1"/>
  <c r="G7" i="19"/>
  <c r="G30" i="19" s="1"/>
  <c r="F7" i="19"/>
  <c r="F30" i="19" s="1"/>
  <c r="E7" i="19"/>
  <c r="E30" i="19" s="1"/>
  <c r="D7" i="19"/>
  <c r="D30" i="19" s="1"/>
  <c r="C7" i="19"/>
  <c r="C30" i="19" s="1"/>
  <c r="DL6" i="19"/>
  <c r="DL29" i="19" s="1"/>
  <c r="DK6" i="19"/>
  <c r="DK29" i="19" s="1"/>
  <c r="DJ6" i="19"/>
  <c r="DJ29" i="19" s="1"/>
  <c r="DI6" i="19"/>
  <c r="DI29" i="19" s="1"/>
  <c r="DH6" i="19"/>
  <c r="DH29" i="19" s="1"/>
  <c r="DG6" i="19"/>
  <c r="DG29" i="19" s="1"/>
  <c r="DF6" i="19"/>
  <c r="DF29" i="19" s="1"/>
  <c r="DE6" i="19"/>
  <c r="DE29" i="19" s="1"/>
  <c r="DD6" i="19"/>
  <c r="DD29" i="19" s="1"/>
  <c r="DC6" i="19"/>
  <c r="DC29" i="19" s="1"/>
  <c r="DB6" i="19"/>
  <c r="DB29" i="19" s="1"/>
  <c r="DA6" i="19"/>
  <c r="DA29" i="19" s="1"/>
  <c r="CZ6" i="19"/>
  <c r="CZ29" i="19" s="1"/>
  <c r="CY6" i="19"/>
  <c r="CY29" i="19" s="1"/>
  <c r="CX6" i="19"/>
  <c r="CX29" i="19" s="1"/>
  <c r="CW6" i="19"/>
  <c r="CW29" i="19" s="1"/>
  <c r="CV6" i="19"/>
  <c r="CV29" i="19" s="1"/>
  <c r="CU6" i="19"/>
  <c r="CU29" i="19" s="1"/>
  <c r="CT6" i="19"/>
  <c r="CT29" i="19" s="1"/>
  <c r="CS6" i="19"/>
  <c r="CS29" i="19" s="1"/>
  <c r="CR6" i="19"/>
  <c r="CR29" i="19" s="1"/>
  <c r="CQ6" i="19"/>
  <c r="CQ29" i="19" s="1"/>
  <c r="CP6" i="19"/>
  <c r="CP29" i="19" s="1"/>
  <c r="CO6" i="19"/>
  <c r="CO29" i="19" s="1"/>
  <c r="CN6" i="19"/>
  <c r="CN29" i="19" s="1"/>
  <c r="CM6" i="19"/>
  <c r="CM29" i="19" s="1"/>
  <c r="CL6" i="19"/>
  <c r="CL29" i="19" s="1"/>
  <c r="CK6" i="19"/>
  <c r="CK29" i="19" s="1"/>
  <c r="CJ6" i="19"/>
  <c r="CJ29" i="19" s="1"/>
  <c r="CI6" i="19"/>
  <c r="CI29" i="19" s="1"/>
  <c r="CH6" i="19"/>
  <c r="CH29" i="19" s="1"/>
  <c r="CG6" i="19"/>
  <c r="CG29" i="19" s="1"/>
  <c r="CF6" i="19"/>
  <c r="CF29" i="19" s="1"/>
  <c r="CE6" i="19"/>
  <c r="CE29" i="19" s="1"/>
  <c r="CD6" i="19"/>
  <c r="CD29" i="19" s="1"/>
  <c r="CC6" i="19"/>
  <c r="CC29" i="19" s="1"/>
  <c r="CB6" i="19"/>
  <c r="CB29" i="19" s="1"/>
  <c r="CA6" i="19"/>
  <c r="CA29" i="19" s="1"/>
  <c r="BZ6" i="19"/>
  <c r="BZ29" i="19" s="1"/>
  <c r="BY6" i="19"/>
  <c r="BY29" i="19" s="1"/>
  <c r="BX6" i="19"/>
  <c r="BX29" i="19" s="1"/>
  <c r="BW6" i="19"/>
  <c r="BW29" i="19" s="1"/>
  <c r="BV6" i="19"/>
  <c r="BV29" i="19" s="1"/>
  <c r="BU6" i="19"/>
  <c r="BU29" i="19" s="1"/>
  <c r="BT6" i="19"/>
  <c r="BT29" i="19" s="1"/>
  <c r="BS6" i="19"/>
  <c r="BS29" i="19" s="1"/>
  <c r="BR6" i="19"/>
  <c r="BR29" i="19" s="1"/>
  <c r="BQ6" i="19"/>
  <c r="BQ29" i="19" s="1"/>
  <c r="BP6" i="19"/>
  <c r="BP29" i="19" s="1"/>
  <c r="BO6" i="19"/>
  <c r="BO29" i="19" s="1"/>
  <c r="BN6" i="19"/>
  <c r="BN29" i="19" s="1"/>
  <c r="BM6" i="19"/>
  <c r="BM29" i="19" s="1"/>
  <c r="BL6" i="19"/>
  <c r="BL29" i="19" s="1"/>
  <c r="BK6" i="19"/>
  <c r="BK29" i="19" s="1"/>
  <c r="BJ6" i="19"/>
  <c r="BJ29" i="19" s="1"/>
  <c r="BI6" i="19"/>
  <c r="BI29" i="19" s="1"/>
  <c r="BH6" i="19"/>
  <c r="BH29" i="19" s="1"/>
  <c r="BG6" i="19"/>
  <c r="BG29" i="19" s="1"/>
  <c r="BF6" i="19"/>
  <c r="BF29" i="19" s="1"/>
  <c r="BE6" i="19"/>
  <c r="BE29" i="19" s="1"/>
  <c r="BD6" i="19"/>
  <c r="BD29" i="19" s="1"/>
  <c r="BC6" i="19"/>
  <c r="BC29" i="19" s="1"/>
  <c r="BB6" i="19"/>
  <c r="BB29" i="19" s="1"/>
  <c r="BA6" i="19"/>
  <c r="BA29" i="19" s="1"/>
  <c r="AZ6" i="19"/>
  <c r="AZ29" i="19" s="1"/>
  <c r="AY6" i="19"/>
  <c r="AY29" i="19" s="1"/>
  <c r="AX6" i="19"/>
  <c r="AX29" i="19" s="1"/>
  <c r="AW6" i="19"/>
  <c r="AW29" i="19" s="1"/>
  <c r="AV6" i="19"/>
  <c r="AV29" i="19" s="1"/>
  <c r="AU6" i="19"/>
  <c r="AU29" i="19" s="1"/>
  <c r="AT6" i="19"/>
  <c r="AT29" i="19" s="1"/>
  <c r="AS6" i="19"/>
  <c r="AS29" i="19" s="1"/>
  <c r="AR6" i="19"/>
  <c r="AR29" i="19" s="1"/>
  <c r="AQ6" i="19"/>
  <c r="AQ29" i="19" s="1"/>
  <c r="AP6" i="19"/>
  <c r="AP29" i="19" s="1"/>
  <c r="AO6" i="19"/>
  <c r="AO29" i="19" s="1"/>
  <c r="AN6" i="19"/>
  <c r="AN29" i="19" s="1"/>
  <c r="AM6" i="19"/>
  <c r="AM29" i="19" s="1"/>
  <c r="AF6" i="19"/>
  <c r="AF29" i="19" s="1"/>
  <c r="AE6" i="19"/>
  <c r="AE29" i="19" s="1"/>
  <c r="AD6" i="19"/>
  <c r="AD29" i="19" s="1"/>
  <c r="AC6" i="19"/>
  <c r="AC29" i="19" s="1"/>
  <c r="AB6" i="19"/>
  <c r="AB29" i="19" s="1"/>
  <c r="AA6" i="19"/>
  <c r="AA29" i="19" s="1"/>
  <c r="Z6" i="19"/>
  <c r="Z29" i="19" s="1"/>
  <c r="Y6" i="19"/>
  <c r="Y29" i="19" s="1"/>
  <c r="X6" i="19"/>
  <c r="X29" i="19" s="1"/>
  <c r="W6" i="19"/>
  <c r="W29" i="19" s="1"/>
  <c r="V6" i="19"/>
  <c r="V29" i="19" s="1"/>
  <c r="U6" i="19"/>
  <c r="U29" i="19" s="1"/>
  <c r="T6" i="19"/>
  <c r="T29" i="19" s="1"/>
  <c r="S6" i="19"/>
  <c r="S29" i="19" s="1"/>
  <c r="R6" i="19"/>
  <c r="R29" i="19" s="1"/>
  <c r="Q6" i="19"/>
  <c r="Q29" i="19" s="1"/>
  <c r="P6" i="19"/>
  <c r="P29" i="19" s="1"/>
  <c r="O6" i="19"/>
  <c r="O29" i="19" s="1"/>
  <c r="N6" i="19"/>
  <c r="N29" i="19" s="1"/>
  <c r="M6" i="19"/>
  <c r="M29" i="19" s="1"/>
  <c r="L6" i="19"/>
  <c r="L29" i="19" s="1"/>
  <c r="K6" i="19"/>
  <c r="K29" i="19" s="1"/>
  <c r="J6" i="19"/>
  <c r="J29" i="19" s="1"/>
  <c r="I6" i="19"/>
  <c r="I29" i="19" s="1"/>
  <c r="H6" i="19"/>
  <c r="H29" i="19" s="1"/>
  <c r="G6" i="19"/>
  <c r="G29" i="19" s="1"/>
  <c r="F6" i="19"/>
  <c r="F29" i="19" s="1"/>
  <c r="E6" i="19"/>
  <c r="E29" i="19" s="1"/>
  <c r="D6" i="19"/>
  <c r="D29" i="19" s="1"/>
  <c r="C6" i="19"/>
  <c r="C29" i="19" s="1"/>
  <c r="DL5" i="19"/>
  <c r="DL28" i="19" s="1"/>
  <c r="DK5" i="19"/>
  <c r="DK28" i="19" s="1"/>
  <c r="DJ5" i="19"/>
  <c r="DJ28" i="19" s="1"/>
  <c r="DI5" i="19"/>
  <c r="DI28" i="19" s="1"/>
  <c r="DH5" i="19"/>
  <c r="DH28" i="19" s="1"/>
  <c r="DG5" i="19"/>
  <c r="DG28" i="19" s="1"/>
  <c r="DF5" i="19"/>
  <c r="DF28" i="19" s="1"/>
  <c r="DE5" i="19"/>
  <c r="DE28" i="19" s="1"/>
  <c r="DD5" i="19"/>
  <c r="DD28" i="19" s="1"/>
  <c r="DC5" i="19"/>
  <c r="DC28" i="19" s="1"/>
  <c r="DB5" i="19"/>
  <c r="DB28" i="19" s="1"/>
  <c r="DA5" i="19"/>
  <c r="DA28" i="19" s="1"/>
  <c r="CZ5" i="19"/>
  <c r="CZ28" i="19" s="1"/>
  <c r="CY5" i="19"/>
  <c r="CY28" i="19" s="1"/>
  <c r="CX5" i="19"/>
  <c r="CX28" i="19" s="1"/>
  <c r="CW5" i="19"/>
  <c r="CW28" i="19" s="1"/>
  <c r="CV5" i="19"/>
  <c r="CV28" i="19" s="1"/>
  <c r="CU5" i="19"/>
  <c r="CU28" i="19" s="1"/>
  <c r="CT5" i="19"/>
  <c r="CT28" i="19" s="1"/>
  <c r="CS5" i="19"/>
  <c r="CS28" i="19" s="1"/>
  <c r="CR5" i="19"/>
  <c r="CR28" i="19" s="1"/>
  <c r="CQ5" i="19"/>
  <c r="CQ28" i="19" s="1"/>
  <c r="CP5" i="19"/>
  <c r="CP28" i="19" s="1"/>
  <c r="CO5" i="19"/>
  <c r="CO28" i="19" s="1"/>
  <c r="CN5" i="19"/>
  <c r="CN28" i="19" s="1"/>
  <c r="CM5" i="19"/>
  <c r="CM28" i="19" s="1"/>
  <c r="CL5" i="19"/>
  <c r="CL28" i="19" s="1"/>
  <c r="CK5" i="19"/>
  <c r="CK28" i="19" s="1"/>
  <c r="CJ5" i="19"/>
  <c r="CJ28" i="19" s="1"/>
  <c r="CI5" i="19"/>
  <c r="CI28" i="19" s="1"/>
  <c r="CH5" i="19"/>
  <c r="CH28" i="19" s="1"/>
  <c r="CG5" i="19"/>
  <c r="CG28" i="19" s="1"/>
  <c r="CF5" i="19"/>
  <c r="CF28" i="19" s="1"/>
  <c r="CE5" i="19"/>
  <c r="CE28" i="19" s="1"/>
  <c r="CD5" i="19"/>
  <c r="CD28" i="19" s="1"/>
  <c r="CC5" i="19"/>
  <c r="CC28" i="19" s="1"/>
  <c r="CB5" i="19"/>
  <c r="CB28" i="19" s="1"/>
  <c r="CA5" i="19"/>
  <c r="CA28" i="19" s="1"/>
  <c r="BZ5" i="19"/>
  <c r="BZ28" i="19" s="1"/>
  <c r="BY5" i="19"/>
  <c r="BY28" i="19" s="1"/>
  <c r="BX5" i="19"/>
  <c r="BX28" i="19" s="1"/>
  <c r="BW5" i="19"/>
  <c r="BW28" i="19" s="1"/>
  <c r="BV5" i="19"/>
  <c r="BV28" i="19" s="1"/>
  <c r="BU5" i="19"/>
  <c r="BU28" i="19" s="1"/>
  <c r="BT5" i="19"/>
  <c r="BT28" i="19" s="1"/>
  <c r="BS5" i="19"/>
  <c r="BS28" i="19" s="1"/>
  <c r="BR5" i="19"/>
  <c r="BR28" i="19" s="1"/>
  <c r="BQ5" i="19"/>
  <c r="BQ28" i="19" s="1"/>
  <c r="BP5" i="19"/>
  <c r="BP28" i="19" s="1"/>
  <c r="BO5" i="19"/>
  <c r="BO28" i="19" s="1"/>
  <c r="BN5" i="19"/>
  <c r="BN28" i="19" s="1"/>
  <c r="BM5" i="19"/>
  <c r="BM28" i="19" s="1"/>
  <c r="BL5" i="19"/>
  <c r="BL28" i="19" s="1"/>
  <c r="BK5" i="19"/>
  <c r="BK28" i="19" s="1"/>
  <c r="BJ5" i="19"/>
  <c r="BJ28" i="19" s="1"/>
  <c r="BI5" i="19"/>
  <c r="BI28" i="19" s="1"/>
  <c r="BH5" i="19"/>
  <c r="BH28" i="19" s="1"/>
  <c r="BG5" i="19"/>
  <c r="BG28" i="19" s="1"/>
  <c r="BF5" i="19"/>
  <c r="BF28" i="19" s="1"/>
  <c r="BE5" i="19"/>
  <c r="BE28" i="19" s="1"/>
  <c r="BD5" i="19"/>
  <c r="BD28" i="19" s="1"/>
  <c r="BC5" i="19"/>
  <c r="BC28" i="19" s="1"/>
  <c r="BB5" i="19"/>
  <c r="BB28" i="19" s="1"/>
  <c r="BA5" i="19"/>
  <c r="BA28" i="19" s="1"/>
  <c r="AZ5" i="19"/>
  <c r="AZ28" i="19" s="1"/>
  <c r="AY5" i="19"/>
  <c r="AY28" i="19" s="1"/>
  <c r="AX5" i="19"/>
  <c r="AX28" i="19" s="1"/>
  <c r="AW5" i="19"/>
  <c r="AW28" i="19" s="1"/>
  <c r="AV5" i="19"/>
  <c r="AV28" i="19" s="1"/>
  <c r="AU5" i="19"/>
  <c r="AU28" i="19" s="1"/>
  <c r="AT5" i="19"/>
  <c r="AT28" i="19" s="1"/>
  <c r="AS5" i="19"/>
  <c r="AS28" i="19" s="1"/>
  <c r="AR5" i="19"/>
  <c r="AR28" i="19" s="1"/>
  <c r="AQ5" i="19"/>
  <c r="AQ28" i="19" s="1"/>
  <c r="AP5" i="19"/>
  <c r="AP28" i="19" s="1"/>
  <c r="AO5" i="19"/>
  <c r="AO28" i="19" s="1"/>
  <c r="AN5" i="19"/>
  <c r="AN28" i="19" s="1"/>
  <c r="AM5" i="19"/>
  <c r="AM28" i="19" s="1"/>
  <c r="AL5" i="19"/>
  <c r="AL28" i="19" s="1"/>
  <c r="AK5" i="19"/>
  <c r="AK28" i="19" s="1"/>
  <c r="AJ5" i="19"/>
  <c r="AJ28" i="19" s="1"/>
  <c r="AI5" i="19"/>
  <c r="AI28" i="19" s="1"/>
  <c r="AH5" i="19"/>
  <c r="AH28" i="19" s="1"/>
  <c r="AG5" i="19"/>
  <c r="AG28" i="19" s="1"/>
  <c r="AF5" i="19"/>
  <c r="AF28" i="19" s="1"/>
  <c r="AC5" i="19"/>
  <c r="AC28" i="19" s="1"/>
  <c r="AB5" i="19"/>
  <c r="AB28" i="19" s="1"/>
  <c r="AA5" i="19"/>
  <c r="AA28" i="19" s="1"/>
  <c r="Z5" i="19"/>
  <c r="Z28" i="19" s="1"/>
  <c r="Y5" i="19"/>
  <c r="Y28" i="19" s="1"/>
  <c r="X5" i="19"/>
  <c r="X28" i="19" s="1"/>
  <c r="W5" i="19"/>
  <c r="W28" i="19" s="1"/>
  <c r="V5" i="19"/>
  <c r="V28" i="19" s="1"/>
  <c r="U5" i="19"/>
  <c r="U28" i="19" s="1"/>
  <c r="T5" i="19"/>
  <c r="T28" i="19" s="1"/>
  <c r="S5" i="19"/>
  <c r="S28" i="19" s="1"/>
  <c r="R5" i="19"/>
  <c r="R28" i="19" s="1"/>
  <c r="Q5" i="19"/>
  <c r="Q28" i="19" s="1"/>
  <c r="P5" i="19"/>
  <c r="P28" i="19" s="1"/>
  <c r="O5" i="19"/>
  <c r="O28" i="19" s="1"/>
  <c r="N5" i="19"/>
  <c r="N28" i="19" s="1"/>
  <c r="M5" i="19"/>
  <c r="M28" i="19" s="1"/>
  <c r="L5" i="19"/>
  <c r="L28" i="19" s="1"/>
  <c r="K5" i="19"/>
  <c r="K28" i="19" s="1"/>
  <c r="J5" i="19"/>
  <c r="J28" i="19" s="1"/>
  <c r="I5" i="19"/>
  <c r="I28" i="19" s="1"/>
  <c r="H5" i="19"/>
  <c r="H28" i="19" s="1"/>
  <c r="G5" i="19"/>
  <c r="G28" i="19" s="1"/>
  <c r="F5" i="19"/>
  <c r="F28" i="19" s="1"/>
  <c r="E5" i="19"/>
  <c r="E28" i="19" s="1"/>
  <c r="D5" i="19"/>
  <c r="D28" i="19" s="1"/>
  <c r="C5" i="19"/>
  <c r="C28" i="19" s="1"/>
  <c r="DL4" i="19"/>
  <c r="DL27" i="19" s="1"/>
  <c r="DK4" i="19"/>
  <c r="DK27" i="19" s="1"/>
  <c r="DJ4" i="19"/>
  <c r="DJ27" i="19" s="1"/>
  <c r="DI4" i="19"/>
  <c r="DI27" i="19" s="1"/>
  <c r="DH4" i="19"/>
  <c r="DH27" i="19" s="1"/>
  <c r="DG4" i="19"/>
  <c r="DG27" i="19" s="1"/>
  <c r="DF4" i="19"/>
  <c r="DF27" i="19" s="1"/>
  <c r="DE4" i="19"/>
  <c r="DE27" i="19" s="1"/>
  <c r="DD4" i="19"/>
  <c r="DD27" i="19" s="1"/>
  <c r="DC4" i="19"/>
  <c r="DC27" i="19" s="1"/>
  <c r="DB4" i="19"/>
  <c r="DB27" i="19" s="1"/>
  <c r="DA4" i="19"/>
  <c r="DA27" i="19" s="1"/>
  <c r="CZ4" i="19"/>
  <c r="CZ27" i="19" s="1"/>
  <c r="CY4" i="19"/>
  <c r="CY27" i="19" s="1"/>
  <c r="CX4" i="19"/>
  <c r="CX27" i="19" s="1"/>
  <c r="CW4" i="19"/>
  <c r="CW27" i="19" s="1"/>
  <c r="CV4" i="19"/>
  <c r="CV27" i="19" s="1"/>
  <c r="CU4" i="19"/>
  <c r="CU27" i="19" s="1"/>
  <c r="CT4" i="19"/>
  <c r="CT27" i="19" s="1"/>
  <c r="CS4" i="19"/>
  <c r="CS27" i="19" s="1"/>
  <c r="CR4" i="19"/>
  <c r="CR27" i="19" s="1"/>
  <c r="CQ4" i="19"/>
  <c r="CQ27" i="19" s="1"/>
  <c r="CP4" i="19"/>
  <c r="CP27" i="19" s="1"/>
  <c r="CO4" i="19"/>
  <c r="CO27" i="19" s="1"/>
  <c r="CN4" i="19"/>
  <c r="CN27" i="19" s="1"/>
  <c r="CM4" i="19"/>
  <c r="CM27" i="19" s="1"/>
  <c r="CL4" i="19"/>
  <c r="CL27" i="19" s="1"/>
  <c r="CK4" i="19"/>
  <c r="CK27" i="19" s="1"/>
  <c r="CJ4" i="19"/>
  <c r="CJ27" i="19" s="1"/>
  <c r="CI4" i="19"/>
  <c r="CI27" i="19" s="1"/>
  <c r="CH4" i="19"/>
  <c r="CH27" i="19" s="1"/>
  <c r="CG4" i="19"/>
  <c r="CG27" i="19" s="1"/>
  <c r="CF4" i="19"/>
  <c r="CF27" i="19" s="1"/>
  <c r="CE4" i="19"/>
  <c r="CE27" i="19" s="1"/>
  <c r="CD4" i="19"/>
  <c r="CD27" i="19" s="1"/>
  <c r="CC4" i="19"/>
  <c r="CC27" i="19" s="1"/>
  <c r="CB4" i="19"/>
  <c r="CB27" i="19" s="1"/>
  <c r="CA4" i="19"/>
  <c r="CA27" i="19" s="1"/>
  <c r="BZ4" i="19"/>
  <c r="BZ27" i="19" s="1"/>
  <c r="BY4" i="19"/>
  <c r="BY27" i="19" s="1"/>
  <c r="BX4" i="19"/>
  <c r="BX27" i="19" s="1"/>
  <c r="BW4" i="19"/>
  <c r="BW27" i="19" s="1"/>
  <c r="BV4" i="19"/>
  <c r="BV27" i="19" s="1"/>
  <c r="BU4" i="19"/>
  <c r="BU27" i="19" s="1"/>
  <c r="BT4" i="19"/>
  <c r="BT27" i="19" s="1"/>
  <c r="BS4" i="19"/>
  <c r="BS27" i="19" s="1"/>
  <c r="BR4" i="19"/>
  <c r="BR27" i="19" s="1"/>
  <c r="BQ4" i="19"/>
  <c r="BQ27" i="19" s="1"/>
  <c r="BP4" i="19"/>
  <c r="BP27" i="19" s="1"/>
  <c r="BO4" i="19"/>
  <c r="BO27" i="19" s="1"/>
  <c r="BN4" i="19"/>
  <c r="BN27" i="19" s="1"/>
  <c r="BM4" i="19"/>
  <c r="BM27" i="19" s="1"/>
  <c r="BL4" i="19"/>
  <c r="BL27" i="19" s="1"/>
  <c r="BK4" i="19"/>
  <c r="BK27" i="19" s="1"/>
  <c r="BJ4" i="19"/>
  <c r="BJ27" i="19" s="1"/>
  <c r="BI4" i="19"/>
  <c r="BI27" i="19" s="1"/>
  <c r="BH4" i="19"/>
  <c r="BH27" i="19" s="1"/>
  <c r="BG4" i="19"/>
  <c r="BG27" i="19" s="1"/>
  <c r="BF4" i="19"/>
  <c r="BF27" i="19" s="1"/>
  <c r="BE4" i="19"/>
  <c r="BE27" i="19" s="1"/>
  <c r="BD4" i="19"/>
  <c r="BD27" i="19" s="1"/>
  <c r="BC4" i="19"/>
  <c r="BC27" i="19" s="1"/>
  <c r="BB4" i="19"/>
  <c r="BB27" i="19" s="1"/>
  <c r="BA4" i="19"/>
  <c r="BA27" i="19" s="1"/>
  <c r="AZ4" i="19"/>
  <c r="AZ27" i="19" s="1"/>
  <c r="AY4" i="19"/>
  <c r="AY27" i="19" s="1"/>
  <c r="AX4" i="19"/>
  <c r="AX27" i="19" s="1"/>
  <c r="AW4" i="19"/>
  <c r="AW27" i="19" s="1"/>
  <c r="AV4" i="19"/>
  <c r="AV27" i="19" s="1"/>
  <c r="AU4" i="19"/>
  <c r="AU27" i="19" s="1"/>
  <c r="AT4" i="19"/>
  <c r="AT27" i="19" s="1"/>
  <c r="AS4" i="19"/>
  <c r="AS27" i="19" s="1"/>
  <c r="AR4" i="19"/>
  <c r="AR27" i="19" s="1"/>
  <c r="AQ4" i="19"/>
  <c r="AQ27" i="19" s="1"/>
  <c r="AP4" i="19"/>
  <c r="AP27" i="19" s="1"/>
  <c r="AO4" i="19"/>
  <c r="AO27" i="19" s="1"/>
  <c r="AN4" i="19"/>
  <c r="AN27" i="19" s="1"/>
  <c r="AM4" i="19"/>
  <c r="AM27" i="19" s="1"/>
  <c r="AL4" i="19"/>
  <c r="AL27" i="19" s="1"/>
  <c r="AK4" i="19"/>
  <c r="AK27" i="19" s="1"/>
  <c r="AJ4" i="19"/>
  <c r="AJ27" i="19" s="1"/>
  <c r="AI4" i="19"/>
  <c r="AI27" i="19" s="1"/>
  <c r="AH4" i="19"/>
  <c r="AH27" i="19" s="1"/>
  <c r="AG4" i="19"/>
  <c r="AG27" i="19" s="1"/>
  <c r="AF4" i="19"/>
  <c r="AF27" i="19" s="1"/>
  <c r="AE4" i="19"/>
  <c r="AE27" i="19" s="1"/>
  <c r="AD4" i="19"/>
  <c r="AD27" i="19" s="1"/>
  <c r="AC4" i="19"/>
  <c r="AC27" i="19" s="1"/>
  <c r="AA4" i="19"/>
  <c r="AA27" i="19" s="1"/>
  <c r="Z4" i="19"/>
  <c r="Z27" i="19" s="1"/>
  <c r="Y4" i="19"/>
  <c r="Y27" i="19" s="1"/>
  <c r="X4" i="19"/>
  <c r="X27" i="19" s="1"/>
  <c r="W4" i="19"/>
  <c r="W27" i="19" s="1"/>
  <c r="V4" i="19"/>
  <c r="V27" i="19" s="1"/>
  <c r="U4" i="19"/>
  <c r="U27" i="19" s="1"/>
  <c r="T4" i="19"/>
  <c r="T27" i="19" s="1"/>
  <c r="S4" i="19"/>
  <c r="S27" i="19" s="1"/>
  <c r="R4" i="19"/>
  <c r="R27" i="19" s="1"/>
  <c r="Q4" i="19"/>
  <c r="Q27" i="19" s="1"/>
  <c r="P4" i="19"/>
  <c r="P27" i="19" s="1"/>
  <c r="O4" i="19"/>
  <c r="O27" i="19" s="1"/>
  <c r="N4" i="19"/>
  <c r="N27" i="19" s="1"/>
  <c r="M4" i="19"/>
  <c r="M27" i="19" s="1"/>
  <c r="L4" i="19"/>
  <c r="L27" i="19" s="1"/>
  <c r="K4" i="19"/>
  <c r="K27" i="19" s="1"/>
  <c r="J4" i="19"/>
  <c r="J27" i="19" s="1"/>
  <c r="I4" i="19"/>
  <c r="I27" i="19" s="1"/>
  <c r="H4" i="19"/>
  <c r="H27" i="19" s="1"/>
  <c r="G4" i="19"/>
  <c r="G27" i="19" s="1"/>
  <c r="F4" i="19"/>
  <c r="F27" i="19" s="1"/>
  <c r="E4" i="19"/>
  <c r="E27" i="19" s="1"/>
  <c r="D4" i="19"/>
  <c r="D27" i="19" s="1"/>
  <c r="C4" i="19"/>
  <c r="C27" i="19" s="1"/>
  <c r="DL3" i="19"/>
  <c r="DL26" i="19" s="1"/>
  <c r="DK3" i="19"/>
  <c r="DK26" i="19" s="1"/>
  <c r="DJ3" i="19"/>
  <c r="DJ26" i="19" s="1"/>
  <c r="DI3" i="19"/>
  <c r="DI26" i="19" s="1"/>
  <c r="DH3" i="19"/>
  <c r="DH26" i="19" s="1"/>
  <c r="DG3" i="19"/>
  <c r="DG26" i="19" s="1"/>
  <c r="DF3" i="19"/>
  <c r="DF26" i="19" s="1"/>
  <c r="DE3" i="19"/>
  <c r="DE26" i="19" s="1"/>
  <c r="DD3" i="19"/>
  <c r="DD26" i="19" s="1"/>
  <c r="DC3" i="19"/>
  <c r="DC26" i="19" s="1"/>
  <c r="DB3" i="19"/>
  <c r="DB26" i="19" s="1"/>
  <c r="DA3" i="19"/>
  <c r="DA26" i="19" s="1"/>
  <c r="CZ3" i="19"/>
  <c r="CZ26" i="19" s="1"/>
  <c r="CY3" i="19"/>
  <c r="CY26" i="19" s="1"/>
  <c r="CX3" i="19"/>
  <c r="CX26" i="19" s="1"/>
  <c r="CW3" i="19"/>
  <c r="CW26" i="19" s="1"/>
  <c r="CV3" i="19"/>
  <c r="CV26" i="19" s="1"/>
  <c r="CU3" i="19"/>
  <c r="CU26" i="19" s="1"/>
  <c r="CT3" i="19"/>
  <c r="CT26" i="19" s="1"/>
  <c r="CS3" i="19"/>
  <c r="CS26" i="19" s="1"/>
  <c r="CR3" i="19"/>
  <c r="CR26" i="19" s="1"/>
  <c r="CQ3" i="19"/>
  <c r="CQ26" i="19" s="1"/>
  <c r="CP3" i="19"/>
  <c r="CP26" i="19" s="1"/>
  <c r="CO3" i="19"/>
  <c r="CO26" i="19" s="1"/>
  <c r="CN3" i="19"/>
  <c r="CN26" i="19" s="1"/>
  <c r="CM3" i="19"/>
  <c r="CM26" i="19" s="1"/>
  <c r="CL3" i="19"/>
  <c r="CL26" i="19" s="1"/>
  <c r="CK3" i="19"/>
  <c r="CK26" i="19" s="1"/>
  <c r="CJ3" i="19"/>
  <c r="CJ26" i="19" s="1"/>
  <c r="CI3" i="19"/>
  <c r="CI26" i="19" s="1"/>
  <c r="CH3" i="19"/>
  <c r="CH26" i="19" s="1"/>
  <c r="CG3" i="19"/>
  <c r="CG26" i="19" s="1"/>
  <c r="CF3" i="19"/>
  <c r="CF26" i="19" s="1"/>
  <c r="CE3" i="19"/>
  <c r="CE26" i="19" s="1"/>
  <c r="CD3" i="19"/>
  <c r="CD26" i="19" s="1"/>
  <c r="CC3" i="19"/>
  <c r="CC26" i="19" s="1"/>
  <c r="CB3" i="19"/>
  <c r="CB26" i="19" s="1"/>
  <c r="CA3" i="19"/>
  <c r="CA26" i="19" s="1"/>
  <c r="BZ3" i="19"/>
  <c r="BZ26" i="19" s="1"/>
  <c r="BY3" i="19"/>
  <c r="BY26" i="19" s="1"/>
  <c r="BX3" i="19"/>
  <c r="BX26" i="19" s="1"/>
  <c r="BW3" i="19"/>
  <c r="BW26" i="19" s="1"/>
  <c r="BV3" i="19"/>
  <c r="BV26" i="19" s="1"/>
  <c r="BU3" i="19"/>
  <c r="BU26" i="19" s="1"/>
  <c r="BT3" i="19"/>
  <c r="BT26" i="19" s="1"/>
  <c r="BS3" i="19"/>
  <c r="BS26" i="19" s="1"/>
  <c r="BR3" i="19"/>
  <c r="BR26" i="19" s="1"/>
  <c r="BQ3" i="19"/>
  <c r="BQ26" i="19" s="1"/>
  <c r="BP3" i="19"/>
  <c r="BP26" i="19" s="1"/>
  <c r="BO3" i="19"/>
  <c r="BO26" i="19" s="1"/>
  <c r="BN3" i="19"/>
  <c r="BN26" i="19" s="1"/>
  <c r="BM3" i="19"/>
  <c r="BM26" i="19" s="1"/>
  <c r="BL3" i="19"/>
  <c r="BL26" i="19" s="1"/>
  <c r="BK3" i="19"/>
  <c r="BK26" i="19" s="1"/>
  <c r="BJ3" i="19"/>
  <c r="BJ26" i="19" s="1"/>
  <c r="BI3" i="19"/>
  <c r="BI26" i="19" s="1"/>
  <c r="BH3" i="19"/>
  <c r="BH26" i="19" s="1"/>
  <c r="BG3" i="19"/>
  <c r="BG26" i="19" s="1"/>
  <c r="BF3" i="19"/>
  <c r="BF26" i="19" s="1"/>
  <c r="BE3" i="19"/>
  <c r="BE26" i="19" s="1"/>
  <c r="BD3" i="19"/>
  <c r="BD26" i="19" s="1"/>
  <c r="BC3" i="19"/>
  <c r="BC26" i="19" s="1"/>
  <c r="BB3" i="19"/>
  <c r="BB26" i="19" s="1"/>
  <c r="BA3" i="19"/>
  <c r="BA26" i="19" s="1"/>
  <c r="AZ3" i="19"/>
  <c r="AZ26" i="19" s="1"/>
  <c r="AY3" i="19"/>
  <c r="AY26" i="19" s="1"/>
  <c r="AX3" i="19"/>
  <c r="AX26" i="19" s="1"/>
  <c r="AW3" i="19"/>
  <c r="AW26" i="19" s="1"/>
  <c r="AV3" i="19"/>
  <c r="AV26" i="19" s="1"/>
  <c r="AU3" i="19"/>
  <c r="AU26" i="19" s="1"/>
  <c r="AT3" i="19"/>
  <c r="AT26" i="19" s="1"/>
  <c r="AS3" i="19"/>
  <c r="AS26" i="19" s="1"/>
  <c r="AR3" i="19"/>
  <c r="AR26" i="19" s="1"/>
  <c r="AQ3" i="19"/>
  <c r="AQ26" i="19" s="1"/>
  <c r="AP3" i="19"/>
  <c r="AP26" i="19" s="1"/>
  <c r="AO3" i="19"/>
  <c r="AO26" i="19" s="1"/>
  <c r="AN3" i="19"/>
  <c r="AN26" i="19" s="1"/>
  <c r="AM3" i="19"/>
  <c r="AM26" i="19" s="1"/>
  <c r="AL3" i="19"/>
  <c r="AL26" i="19" s="1"/>
  <c r="AK3" i="19"/>
  <c r="AK26" i="19" s="1"/>
  <c r="AJ3" i="19"/>
  <c r="AJ26" i="19" s="1"/>
  <c r="AI3" i="19"/>
  <c r="AI26" i="19" s="1"/>
  <c r="AH3" i="19"/>
  <c r="AH26" i="19" s="1"/>
  <c r="AG3" i="19"/>
  <c r="AG26" i="19" s="1"/>
  <c r="AF3" i="19"/>
  <c r="AF26" i="19" s="1"/>
  <c r="AE3" i="19"/>
  <c r="AE26" i="19" s="1"/>
  <c r="AD3" i="19"/>
  <c r="AD26" i="19" s="1"/>
  <c r="AC3" i="19"/>
  <c r="AC26" i="19" s="1"/>
  <c r="AB3" i="19"/>
  <c r="AB26" i="19" s="1"/>
  <c r="AA3" i="19"/>
  <c r="AA26" i="19" s="1"/>
  <c r="L3" i="19"/>
  <c r="L26" i="19" s="1"/>
  <c r="K3" i="19"/>
  <c r="K26" i="19" s="1"/>
  <c r="J3" i="19"/>
  <c r="J26" i="19" s="1"/>
  <c r="I3" i="19"/>
  <c r="I26" i="19" s="1"/>
  <c r="H3" i="19"/>
  <c r="H26" i="19" s="1"/>
  <c r="G3" i="19"/>
  <c r="G26" i="19" s="1"/>
  <c r="F3" i="19"/>
  <c r="F26" i="19" s="1"/>
  <c r="E3" i="19"/>
  <c r="E26" i="19" s="1"/>
  <c r="D3" i="19"/>
  <c r="D26" i="19" s="1"/>
  <c r="C3" i="19"/>
  <c r="C26" i="19" s="1"/>
  <c r="DL2" i="19"/>
  <c r="DL25" i="19" s="1"/>
  <c r="DK2" i="19"/>
  <c r="DK25" i="19" s="1"/>
  <c r="DJ2" i="19"/>
  <c r="DJ25" i="19" s="1"/>
  <c r="DI2" i="19"/>
  <c r="DI25" i="19" s="1"/>
  <c r="DH2" i="19"/>
  <c r="DH25" i="19" s="1"/>
  <c r="DG2" i="19"/>
  <c r="DG25" i="19" s="1"/>
  <c r="DF2" i="19"/>
  <c r="DF25" i="19" s="1"/>
  <c r="DE2" i="19"/>
  <c r="DE25" i="19" s="1"/>
  <c r="DD2" i="19"/>
  <c r="DD25" i="19" s="1"/>
  <c r="DC2" i="19"/>
  <c r="DC25" i="19" s="1"/>
  <c r="DB2" i="19"/>
  <c r="DB25" i="19" s="1"/>
  <c r="DA2" i="19"/>
  <c r="DA25" i="19" s="1"/>
  <c r="CZ2" i="19"/>
  <c r="CZ25" i="19" s="1"/>
  <c r="CY2" i="19"/>
  <c r="CY25" i="19" s="1"/>
  <c r="CX2" i="19"/>
  <c r="CX25" i="19" s="1"/>
  <c r="CW2" i="19"/>
  <c r="CW25" i="19" s="1"/>
  <c r="CV2" i="19"/>
  <c r="CV25" i="19" s="1"/>
  <c r="CU2" i="19"/>
  <c r="CU25" i="19" s="1"/>
  <c r="CT2" i="19"/>
  <c r="CT25" i="19" s="1"/>
  <c r="CS2" i="19"/>
  <c r="CS25" i="19" s="1"/>
  <c r="CR2" i="19"/>
  <c r="CR25" i="19" s="1"/>
  <c r="CQ2" i="19"/>
  <c r="CQ25" i="19" s="1"/>
  <c r="CP2" i="19"/>
  <c r="CP25" i="19" s="1"/>
  <c r="CO2" i="19"/>
  <c r="CO25" i="19" s="1"/>
  <c r="CN2" i="19"/>
  <c r="CN25" i="19" s="1"/>
  <c r="CM2" i="19"/>
  <c r="CM25" i="19" s="1"/>
  <c r="CL2" i="19"/>
  <c r="CL25" i="19" s="1"/>
  <c r="CK2" i="19"/>
  <c r="CK25" i="19" s="1"/>
  <c r="CJ2" i="19"/>
  <c r="CJ25" i="19" s="1"/>
  <c r="CI2" i="19"/>
  <c r="CI25" i="19" s="1"/>
  <c r="CH2" i="19"/>
  <c r="CH25" i="19" s="1"/>
  <c r="CG2" i="19"/>
  <c r="CG25" i="19" s="1"/>
  <c r="CF2" i="19"/>
  <c r="CF25" i="19" s="1"/>
  <c r="CE2" i="19"/>
  <c r="CE25" i="19" s="1"/>
  <c r="CD2" i="19"/>
  <c r="CD25" i="19" s="1"/>
  <c r="CC2" i="19"/>
  <c r="CC25" i="19" s="1"/>
  <c r="CB2" i="19"/>
  <c r="CB25" i="19" s="1"/>
  <c r="CA2" i="19"/>
  <c r="CA25" i="19" s="1"/>
  <c r="BZ2" i="19"/>
  <c r="BZ25" i="19" s="1"/>
  <c r="BY2" i="19"/>
  <c r="BY25" i="19" s="1"/>
  <c r="BX2" i="19"/>
  <c r="BX25" i="19" s="1"/>
  <c r="BW2" i="19"/>
  <c r="BW25" i="19" s="1"/>
  <c r="BV2" i="19"/>
  <c r="BV25" i="19" s="1"/>
  <c r="BU2" i="19"/>
  <c r="BU25" i="19" s="1"/>
  <c r="BT2" i="19"/>
  <c r="BT25" i="19" s="1"/>
  <c r="BS2" i="19"/>
  <c r="BS25" i="19" s="1"/>
  <c r="BR2" i="19"/>
  <c r="BR25" i="19" s="1"/>
  <c r="BQ2" i="19"/>
  <c r="BQ25" i="19" s="1"/>
  <c r="BP2" i="19"/>
  <c r="BP25" i="19" s="1"/>
  <c r="BO2" i="19"/>
  <c r="BO25" i="19" s="1"/>
  <c r="BN2" i="19"/>
  <c r="BN25" i="19" s="1"/>
  <c r="BM2" i="19"/>
  <c r="BM25" i="19" s="1"/>
  <c r="BL2" i="19"/>
  <c r="BL25" i="19" s="1"/>
  <c r="BK2" i="19"/>
  <c r="BK25" i="19" s="1"/>
  <c r="BJ2" i="19"/>
  <c r="BJ25" i="19" s="1"/>
  <c r="BI2" i="19"/>
  <c r="BI25" i="19" s="1"/>
  <c r="BH2" i="19"/>
  <c r="BH25" i="19" s="1"/>
  <c r="BG2" i="19"/>
  <c r="BG25" i="19" s="1"/>
  <c r="BF2" i="19"/>
  <c r="BF25" i="19" s="1"/>
  <c r="BE2" i="19"/>
  <c r="BE25" i="19" s="1"/>
  <c r="BD2" i="19"/>
  <c r="BD25" i="19" s="1"/>
  <c r="BC2" i="19"/>
  <c r="BC25" i="19" s="1"/>
  <c r="BB2" i="19"/>
  <c r="BB25" i="19" s="1"/>
  <c r="BA2" i="19"/>
  <c r="BA25" i="19" s="1"/>
  <c r="AZ2" i="19"/>
  <c r="AZ25" i="19" s="1"/>
  <c r="AY2" i="19"/>
  <c r="AY25" i="19" s="1"/>
  <c r="AX2" i="19"/>
  <c r="AX25" i="19" s="1"/>
  <c r="AW2" i="19"/>
  <c r="AW25" i="19" s="1"/>
  <c r="AV2" i="19"/>
  <c r="AV25" i="19" s="1"/>
  <c r="AU2" i="19"/>
  <c r="AU25" i="19" s="1"/>
  <c r="AT2" i="19"/>
  <c r="AT25" i="19" s="1"/>
  <c r="AS2" i="19"/>
  <c r="AS25" i="19" s="1"/>
  <c r="AR2" i="19"/>
  <c r="AR25" i="19" s="1"/>
  <c r="AQ2" i="19"/>
  <c r="AQ25" i="19" s="1"/>
  <c r="AP2" i="19"/>
  <c r="AP25" i="19" s="1"/>
  <c r="AO2" i="19"/>
  <c r="AO25" i="19" s="1"/>
  <c r="AN2" i="19"/>
  <c r="AN25" i="19" s="1"/>
  <c r="AM2" i="19"/>
  <c r="AM25" i="19" s="1"/>
  <c r="AL2" i="19"/>
  <c r="AL25" i="19" s="1"/>
  <c r="AK2" i="19"/>
  <c r="AK25" i="19" s="1"/>
  <c r="AJ2" i="19"/>
  <c r="AJ25" i="19" s="1"/>
  <c r="AI2" i="19"/>
  <c r="AI25" i="19" s="1"/>
  <c r="AH2" i="19"/>
  <c r="AH25" i="19" s="1"/>
  <c r="AG2" i="19"/>
  <c r="AG25" i="19" s="1"/>
  <c r="AF2" i="19"/>
  <c r="AF25" i="19" s="1"/>
  <c r="AE2" i="19"/>
  <c r="AE25" i="19" s="1"/>
  <c r="AD2" i="19"/>
  <c r="AD25" i="19" s="1"/>
  <c r="AC2" i="19"/>
  <c r="AC25" i="19" s="1"/>
  <c r="AB2" i="19"/>
  <c r="AB25" i="19" s="1"/>
  <c r="AA2" i="19"/>
  <c r="AA25" i="19" s="1"/>
  <c r="Z2" i="19"/>
  <c r="Z25" i="19" s="1"/>
  <c r="Y2" i="19"/>
  <c r="Y25" i="19" s="1"/>
  <c r="X2" i="19"/>
  <c r="X25" i="19" s="1"/>
  <c r="W2" i="19"/>
  <c r="W25" i="19" s="1"/>
  <c r="V2" i="19"/>
  <c r="V25" i="19" s="1"/>
  <c r="U2" i="19"/>
  <c r="U25" i="19" s="1"/>
  <c r="T2" i="19"/>
  <c r="T25" i="19" s="1"/>
  <c r="S2" i="19"/>
  <c r="S25" i="19" s="1"/>
  <c r="R2" i="19"/>
  <c r="R25" i="19" s="1"/>
  <c r="Q2" i="19"/>
  <c r="Q25" i="19" s="1"/>
  <c r="P2" i="19"/>
  <c r="P25" i="19" s="1"/>
  <c r="O2" i="19"/>
  <c r="O25" i="19" s="1"/>
  <c r="N2" i="19"/>
  <c r="N25" i="19" s="1"/>
  <c r="M2" i="19"/>
  <c r="M25" i="19" s="1"/>
  <c r="L2" i="19"/>
  <c r="L25" i="19" s="1"/>
  <c r="D168" i="5"/>
  <c r="C168" i="5"/>
  <c r="B168" i="14" s="1"/>
  <c r="D167" i="5"/>
  <c r="C167" i="5"/>
  <c r="B167" i="14" s="1"/>
  <c r="D166" i="5"/>
  <c r="C166" i="5"/>
  <c r="B166" i="14" s="1"/>
  <c r="D165" i="5"/>
  <c r="C165" i="5"/>
  <c r="B165" i="14" s="1"/>
  <c r="D164" i="5"/>
  <c r="C164" i="5"/>
  <c r="B164" i="14" s="1"/>
  <c r="D163" i="5"/>
  <c r="C163" i="5"/>
  <c r="B163" i="14" s="1"/>
  <c r="D162" i="5"/>
  <c r="C162" i="5"/>
  <c r="B162" i="14" s="1"/>
  <c r="D161" i="5"/>
  <c r="C161" i="5"/>
  <c r="B161" i="14" s="1"/>
  <c r="D160" i="5"/>
  <c r="C160" i="5"/>
  <c r="B160" i="14" s="1"/>
  <c r="D159" i="5"/>
  <c r="C159" i="5"/>
  <c r="B159" i="14" s="1"/>
  <c r="D158" i="5"/>
  <c r="C158" i="5"/>
  <c r="B158" i="14" s="1"/>
  <c r="D157" i="5"/>
  <c r="C157" i="5"/>
  <c r="B157" i="14" s="1"/>
  <c r="D156" i="5"/>
  <c r="C156" i="5"/>
  <c r="B156" i="14" s="1"/>
  <c r="D155" i="5"/>
  <c r="C155" i="5"/>
  <c r="B155" i="14" s="1"/>
  <c r="D154" i="5"/>
  <c r="C154" i="5"/>
  <c r="B154" i="14" s="1"/>
  <c r="D153" i="5"/>
  <c r="C153" i="5"/>
  <c r="B153" i="14" s="1"/>
  <c r="D152" i="5"/>
  <c r="C152" i="5"/>
  <c r="B152" i="14" s="1"/>
  <c r="D151" i="5"/>
  <c r="C151" i="5"/>
  <c r="B151" i="14" s="1"/>
  <c r="D150" i="5"/>
  <c r="C150" i="5"/>
  <c r="B150" i="14" s="1"/>
  <c r="D149" i="5"/>
  <c r="C149" i="5"/>
  <c r="B149" i="14" s="1"/>
  <c r="D148" i="5"/>
  <c r="C148" i="5"/>
  <c r="B148" i="14" s="1"/>
  <c r="D147" i="5"/>
  <c r="C147" i="5"/>
  <c r="B147" i="14" s="1"/>
  <c r="D146" i="5"/>
  <c r="C146" i="5"/>
  <c r="B146" i="14" s="1"/>
  <c r="D145" i="5"/>
  <c r="C145" i="5"/>
  <c r="B145" i="14" s="1"/>
  <c r="D144" i="5"/>
  <c r="C144" i="5"/>
  <c r="B144" i="14" s="1"/>
  <c r="D143" i="5"/>
  <c r="C143" i="5"/>
  <c r="B143" i="14" s="1"/>
  <c r="D142" i="5"/>
  <c r="C142" i="5"/>
  <c r="B142" i="14" s="1"/>
  <c r="D141" i="5"/>
  <c r="C141" i="5"/>
  <c r="B141" i="14" s="1"/>
  <c r="D140" i="5"/>
  <c r="C140" i="5"/>
  <c r="B140" i="14" s="1"/>
  <c r="D139" i="5"/>
  <c r="C139" i="5"/>
  <c r="B139" i="14" s="1"/>
  <c r="D138" i="5"/>
  <c r="C138" i="5"/>
  <c r="B138" i="14" s="1"/>
  <c r="D137" i="5"/>
  <c r="C137" i="5"/>
  <c r="B137" i="14" s="1"/>
  <c r="D136" i="5"/>
  <c r="C136" i="5"/>
  <c r="B136" i="14" s="1"/>
  <c r="D135" i="5"/>
  <c r="C135" i="5"/>
  <c r="B135" i="14" s="1"/>
  <c r="D134" i="5"/>
  <c r="C134" i="5"/>
  <c r="B134" i="14" s="1"/>
  <c r="D133" i="5"/>
  <c r="C133" i="5"/>
  <c r="B133" i="14" s="1"/>
  <c r="D132" i="5"/>
  <c r="C132" i="5"/>
  <c r="B132" i="14" s="1"/>
  <c r="D131" i="5"/>
  <c r="C131" i="5"/>
  <c r="B131" i="14" s="1"/>
  <c r="D130" i="5"/>
  <c r="C130" i="5"/>
  <c r="B130" i="14" s="1"/>
  <c r="D129" i="5"/>
  <c r="C129" i="5"/>
  <c r="B129" i="14" s="1"/>
  <c r="D128" i="5"/>
  <c r="C128" i="5"/>
  <c r="B128" i="14" s="1"/>
  <c r="D127" i="5"/>
  <c r="C127" i="5"/>
  <c r="B127" i="14" s="1"/>
  <c r="D126" i="5"/>
  <c r="C126" i="5"/>
  <c r="B126" i="14" s="1"/>
  <c r="D125" i="5"/>
  <c r="C125" i="5"/>
  <c r="B125" i="14" s="1"/>
  <c r="D124" i="5"/>
  <c r="C124" i="5"/>
  <c r="B124" i="14" s="1"/>
  <c r="D123" i="5"/>
  <c r="C123" i="5"/>
  <c r="B123" i="14" s="1"/>
  <c r="D122" i="5"/>
  <c r="C122" i="5"/>
  <c r="B122" i="14" s="1"/>
  <c r="D121" i="5"/>
  <c r="C121" i="5"/>
  <c r="B121" i="14" s="1"/>
  <c r="D120" i="5"/>
  <c r="C120" i="5"/>
  <c r="B120" i="14" s="1"/>
  <c r="D119" i="5"/>
  <c r="C119" i="5"/>
  <c r="B119" i="14" s="1"/>
  <c r="D118" i="5"/>
  <c r="C118" i="5"/>
  <c r="B118" i="14" s="1"/>
  <c r="D117" i="5"/>
  <c r="C117" i="5"/>
  <c r="B117" i="14" s="1"/>
  <c r="D116" i="5"/>
  <c r="C116" i="5"/>
  <c r="B116" i="14" s="1"/>
  <c r="D115" i="5"/>
  <c r="C115" i="5"/>
  <c r="B115" i="14" s="1"/>
  <c r="D114" i="5"/>
  <c r="C114" i="5"/>
  <c r="B114" i="14" s="1"/>
  <c r="D113" i="5"/>
  <c r="C113" i="5"/>
  <c r="B113" i="14" s="1"/>
  <c r="D112" i="5"/>
  <c r="C112" i="5"/>
  <c r="B112" i="14" s="1"/>
  <c r="D111" i="5"/>
  <c r="C111" i="5"/>
  <c r="B111" i="14" s="1"/>
  <c r="D110" i="5"/>
  <c r="C110" i="5"/>
  <c r="B110" i="14" s="1"/>
  <c r="D109" i="5"/>
  <c r="C109" i="5"/>
  <c r="B109" i="14" s="1"/>
  <c r="D108" i="5"/>
  <c r="C108" i="5"/>
  <c r="B108" i="14" s="1"/>
  <c r="D107" i="5"/>
  <c r="C107" i="5"/>
  <c r="B107" i="14" s="1"/>
  <c r="D106" i="5"/>
  <c r="C106" i="5"/>
  <c r="B106" i="14" s="1"/>
  <c r="D105" i="5"/>
  <c r="C105" i="5"/>
  <c r="B105" i="14" s="1"/>
  <c r="D104" i="5"/>
  <c r="C104" i="5"/>
  <c r="B104" i="14" s="1"/>
  <c r="D103" i="5"/>
  <c r="C103" i="5"/>
  <c r="B103" i="14" s="1"/>
  <c r="D102" i="5"/>
  <c r="C102" i="5"/>
  <c r="B102" i="14" s="1"/>
  <c r="D101" i="5"/>
  <c r="C101" i="5"/>
  <c r="B101" i="14" s="1"/>
  <c r="D100" i="5"/>
  <c r="C100" i="5"/>
  <c r="B100" i="14" s="1"/>
  <c r="D99" i="5"/>
  <c r="C99" i="5"/>
  <c r="B99" i="14" s="1"/>
  <c r="D98" i="5"/>
  <c r="C98" i="5"/>
  <c r="B98" i="14" s="1"/>
  <c r="D97" i="5"/>
  <c r="C97" i="5"/>
  <c r="B97" i="14" s="1"/>
  <c r="D96" i="5"/>
  <c r="C96" i="5"/>
  <c r="B96" i="14" s="1"/>
  <c r="D95" i="5"/>
  <c r="C95" i="5"/>
  <c r="B95" i="14" s="1"/>
  <c r="D94" i="5"/>
  <c r="C94" i="5"/>
  <c r="B94" i="14" s="1"/>
  <c r="D93" i="5"/>
  <c r="C93" i="5"/>
  <c r="B93" i="14" s="1"/>
  <c r="D92" i="5"/>
  <c r="C92" i="5"/>
  <c r="B92" i="14" s="1"/>
  <c r="D91" i="5"/>
  <c r="C91" i="5"/>
  <c r="B91" i="14" s="1"/>
  <c r="D90" i="5"/>
  <c r="C90" i="5"/>
  <c r="B90" i="14" s="1"/>
  <c r="D89" i="5"/>
  <c r="C89" i="5"/>
  <c r="B89" i="14" s="1"/>
  <c r="D88" i="5"/>
  <c r="C88" i="5"/>
  <c r="B88" i="14" s="1"/>
  <c r="D87" i="5"/>
  <c r="C87" i="5"/>
  <c r="B87" i="14" s="1"/>
  <c r="D86" i="5"/>
  <c r="C86" i="5"/>
  <c r="B86" i="14" s="1"/>
  <c r="D85" i="5"/>
  <c r="C85" i="5"/>
  <c r="B85" i="14" s="1"/>
  <c r="D84" i="5"/>
  <c r="C84" i="5"/>
  <c r="B84" i="14" s="1"/>
  <c r="D83" i="5"/>
  <c r="C83" i="5"/>
  <c r="B83" i="14" s="1"/>
  <c r="D82" i="5"/>
  <c r="C82" i="5"/>
  <c r="B82" i="14" s="1"/>
  <c r="D81" i="5"/>
  <c r="C81" i="5"/>
  <c r="B81" i="14" s="1"/>
  <c r="D80" i="5"/>
  <c r="C80" i="5"/>
  <c r="B80" i="14" s="1"/>
  <c r="D79" i="5"/>
  <c r="C79" i="5"/>
  <c r="B79" i="14" s="1"/>
  <c r="D78" i="5"/>
  <c r="C78" i="5"/>
  <c r="B78" i="14" s="1"/>
  <c r="D77" i="5"/>
  <c r="C77" i="5"/>
  <c r="B77" i="14" s="1"/>
  <c r="D76" i="5"/>
  <c r="C76" i="5"/>
  <c r="B76" i="14" s="1"/>
  <c r="D75" i="5"/>
  <c r="C75" i="5"/>
  <c r="B75" i="14" s="1"/>
  <c r="D74" i="5"/>
  <c r="C74" i="5"/>
  <c r="B74" i="14" s="1"/>
  <c r="D73" i="5"/>
  <c r="C73" i="5"/>
  <c r="B73" i="14" s="1"/>
  <c r="D72" i="5"/>
  <c r="C72" i="5"/>
  <c r="B72" i="14" s="1"/>
  <c r="D71" i="5"/>
  <c r="C71" i="5"/>
  <c r="B71" i="14" s="1"/>
  <c r="D70" i="5"/>
  <c r="C70" i="5"/>
  <c r="B70" i="14" s="1"/>
  <c r="D69" i="5"/>
  <c r="C69" i="5"/>
  <c r="B69" i="14" s="1"/>
  <c r="D68" i="5"/>
  <c r="C68" i="5"/>
  <c r="B68" i="14" s="1"/>
  <c r="D67" i="5"/>
  <c r="C67" i="5"/>
  <c r="B67" i="14" s="1"/>
  <c r="D66" i="5"/>
  <c r="C66" i="5"/>
  <c r="B66" i="14" s="1"/>
  <c r="D65" i="5"/>
  <c r="C65" i="5"/>
  <c r="B65" i="14" s="1"/>
  <c r="D64" i="5"/>
  <c r="C64" i="5"/>
  <c r="B64" i="14" s="1"/>
  <c r="D63" i="5"/>
  <c r="C63" i="5"/>
  <c r="B63" i="14" s="1"/>
  <c r="D62" i="5"/>
  <c r="C62" i="5"/>
  <c r="B62" i="14" s="1"/>
  <c r="D61" i="5"/>
  <c r="C61" i="5"/>
  <c r="B61" i="14" s="1"/>
  <c r="D60" i="5"/>
  <c r="C60" i="5"/>
  <c r="B60" i="14" s="1"/>
  <c r="D59" i="5"/>
  <c r="C59" i="5"/>
  <c r="B59" i="14" s="1"/>
  <c r="D58" i="5"/>
  <c r="C58" i="5"/>
  <c r="B58" i="14" s="1"/>
  <c r="D57" i="5"/>
  <c r="C57" i="5"/>
  <c r="B57" i="14" s="1"/>
  <c r="D56" i="5"/>
  <c r="C56" i="5"/>
  <c r="B56" i="14" s="1"/>
  <c r="D55" i="5"/>
  <c r="C55" i="5"/>
  <c r="B55" i="14" s="1"/>
  <c r="D54" i="5"/>
  <c r="C54" i="5"/>
  <c r="B54" i="14" s="1"/>
  <c r="D53" i="5"/>
  <c r="C53" i="5"/>
  <c r="B53" i="14" s="1"/>
  <c r="D52" i="5"/>
  <c r="C52" i="5"/>
  <c r="B52" i="14" s="1"/>
  <c r="D51" i="5"/>
  <c r="C51" i="5"/>
  <c r="B51" i="14" s="1"/>
  <c r="D50" i="5"/>
  <c r="C50" i="5"/>
  <c r="B50" i="14" s="1"/>
  <c r="D49" i="5"/>
  <c r="C49" i="5"/>
  <c r="B49" i="14" s="1"/>
  <c r="D48" i="5"/>
  <c r="C48" i="5"/>
  <c r="B48" i="14" s="1"/>
  <c r="D47" i="5"/>
  <c r="C47" i="5"/>
  <c r="B47" i="14" s="1"/>
  <c r="D46" i="5"/>
  <c r="C46" i="5"/>
  <c r="B46" i="14" s="1"/>
  <c r="D45" i="5"/>
  <c r="C45" i="5"/>
  <c r="B45" i="14" s="1"/>
  <c r="D44" i="5"/>
  <c r="C44" i="5"/>
  <c r="B44" i="14" s="1"/>
  <c r="D43" i="5"/>
  <c r="C43" i="5"/>
  <c r="B43" i="14" s="1"/>
  <c r="D42" i="5"/>
  <c r="C42" i="5"/>
  <c r="B42" i="14" s="1"/>
  <c r="D41" i="5"/>
  <c r="C41" i="5"/>
  <c r="B41" i="14" s="1"/>
  <c r="D40" i="5"/>
  <c r="C40" i="5"/>
  <c r="B40" i="14" s="1"/>
  <c r="D39" i="5"/>
  <c r="C39" i="5"/>
  <c r="B39" i="14" s="1"/>
  <c r="D38" i="5"/>
  <c r="C38" i="5"/>
  <c r="B38" i="14" s="1"/>
  <c r="D37" i="5"/>
  <c r="C37" i="5"/>
  <c r="B37" i="14" s="1"/>
  <c r="D36" i="5"/>
  <c r="C36" i="5"/>
  <c r="B36" i="14" s="1"/>
  <c r="D35" i="5"/>
  <c r="C35" i="5"/>
  <c r="B35" i="14" s="1"/>
  <c r="D34" i="5"/>
  <c r="C34" i="5"/>
  <c r="B34" i="14" s="1"/>
  <c r="D33" i="5"/>
  <c r="C33" i="5"/>
  <c r="B33" i="14" s="1"/>
  <c r="D32" i="5"/>
  <c r="C32" i="5"/>
  <c r="B32" i="14" s="1"/>
  <c r="D31" i="5"/>
  <c r="C31" i="5"/>
  <c r="B31" i="14" s="1"/>
  <c r="D30" i="5"/>
  <c r="C30" i="5"/>
  <c r="B30" i="14" s="1"/>
  <c r="D29" i="5"/>
  <c r="C29" i="5"/>
  <c r="B29" i="14" s="1"/>
  <c r="D28" i="5"/>
  <c r="C28" i="5"/>
  <c r="B28" i="14" s="1"/>
  <c r="D27" i="5"/>
  <c r="C27" i="5"/>
  <c r="B27" i="14" s="1"/>
  <c r="D26" i="5"/>
  <c r="C26" i="5"/>
  <c r="B26" i="14" s="1"/>
  <c r="D25" i="5"/>
  <c r="C25" i="5"/>
  <c r="B25" i="14" s="1"/>
  <c r="D24" i="5"/>
  <c r="C24" i="5"/>
  <c r="B24" i="14" s="1"/>
  <c r="D23" i="5"/>
  <c r="C23" i="5"/>
  <c r="B23" i="14" s="1"/>
  <c r="D22" i="5"/>
  <c r="C22" i="5"/>
  <c r="B22" i="14" s="1"/>
  <c r="D21" i="5"/>
  <c r="C21" i="5"/>
  <c r="B21" i="14" s="1"/>
  <c r="D20" i="5"/>
  <c r="C20" i="5"/>
  <c r="B20" i="14" s="1"/>
  <c r="D19" i="5"/>
  <c r="C19" i="5"/>
  <c r="B19" i="14" s="1"/>
  <c r="D18" i="5"/>
  <c r="C18" i="5"/>
  <c r="B18" i="14" s="1"/>
  <c r="D17" i="5"/>
  <c r="C17" i="5"/>
  <c r="B17" i="14" s="1"/>
  <c r="D16" i="5"/>
  <c r="C16" i="5"/>
  <c r="B16" i="14" s="1"/>
  <c r="D15" i="5"/>
  <c r="C15" i="5"/>
  <c r="B15" i="14" s="1"/>
  <c r="D14" i="5"/>
  <c r="C14" i="5"/>
  <c r="B14" i="14" s="1"/>
  <c r="D13" i="5"/>
  <c r="C13" i="5"/>
  <c r="B13" i="14" s="1"/>
  <c r="D12" i="5"/>
  <c r="C12" i="5"/>
  <c r="B12" i="14" s="1"/>
  <c r="D11" i="5"/>
  <c r="C11" i="5"/>
  <c r="B11" i="14" s="1"/>
  <c r="D10" i="5"/>
  <c r="C10" i="5"/>
  <c r="B10" i="14" s="1"/>
  <c r="D9" i="5"/>
  <c r="C9" i="5"/>
  <c r="B9" i="14" s="1"/>
  <c r="D8" i="5"/>
  <c r="C8" i="5"/>
  <c r="B8" i="14" s="1"/>
  <c r="D7" i="5"/>
  <c r="C7" i="5"/>
  <c r="B7" i="14" s="1"/>
  <c r="D6" i="5"/>
  <c r="C6" i="5"/>
  <c r="B6" i="14" s="1"/>
  <c r="D5" i="5"/>
  <c r="C5" i="5"/>
  <c r="B5" i="14" s="1"/>
  <c r="D4" i="5"/>
  <c r="C4" i="5"/>
  <c r="D3" i="5"/>
  <c r="C3" i="5"/>
  <c r="BK12" i="19"/>
  <c r="CF16" i="19"/>
  <c r="Y3" i="19"/>
  <c r="AD5" i="19"/>
  <c r="E2" i="19"/>
  <c r="AS8" i="19"/>
  <c r="AE5" i="19"/>
  <c r="K2" i="19"/>
  <c r="V3" i="19"/>
  <c r="AW9" i="19"/>
  <c r="AU9" i="19"/>
  <c r="D2" i="19"/>
  <c r="AI6" i="19"/>
  <c r="BF11" i="19"/>
  <c r="CV21" i="19"/>
  <c r="BT14" i="19"/>
  <c r="CA18" i="19"/>
  <c r="AV9" i="19"/>
  <c r="G2" i="19"/>
  <c r="S3" i="19"/>
  <c r="CR21" i="19"/>
  <c r="X3" i="19"/>
  <c r="J2" i="19"/>
  <c r="CH17" i="19"/>
  <c r="T3" i="19"/>
  <c r="AG6" i="19"/>
  <c r="CJ17" i="19"/>
  <c r="BO13" i="19"/>
  <c r="DB22" i="19"/>
  <c r="M3" i="19"/>
  <c r="O3" i="19"/>
  <c r="BA10" i="19"/>
  <c r="CE16" i="19"/>
  <c r="AH6" i="19"/>
  <c r="BC10" i="19"/>
  <c r="BS14" i="19"/>
  <c r="AL6" i="19"/>
  <c r="AQ8" i="19"/>
  <c r="BB10" i="19"/>
  <c r="CZ22" i="19"/>
  <c r="CY22" i="19"/>
  <c r="CD16" i="19"/>
  <c r="BX15" i="19"/>
  <c r="BG11" i="19"/>
  <c r="CB18" i="19"/>
  <c r="CO20" i="19"/>
  <c r="BH11" i="19"/>
  <c r="DA22" i="19"/>
  <c r="BJ12" i="19"/>
  <c r="CI17" i="19"/>
  <c r="AK6" i="19"/>
  <c r="N3" i="19"/>
  <c r="BD10" i="19"/>
  <c r="AP8" i="19"/>
  <c r="AO8" i="19"/>
  <c r="BV15" i="19"/>
  <c r="CX22" i="19"/>
  <c r="CM20" i="19"/>
  <c r="CT21" i="19"/>
  <c r="BZ18" i="19"/>
  <c r="Q3" i="19"/>
  <c r="BR14" i="19"/>
  <c r="BP13" i="19"/>
  <c r="I2" i="19"/>
  <c r="H2" i="19"/>
  <c r="AY9" i="19"/>
  <c r="Z3" i="19"/>
  <c r="R3" i="19"/>
  <c r="AJ6" i="19"/>
  <c r="CK19" i="19"/>
  <c r="P3" i="19"/>
  <c r="F2" i="19"/>
  <c r="AN7" i="19"/>
  <c r="CU21" i="19"/>
  <c r="CS21" i="19"/>
  <c r="AX9" i="19"/>
  <c r="CP20" i="19"/>
  <c r="U3" i="19"/>
  <c r="BN13" i="19"/>
  <c r="BL12" i="19"/>
  <c r="AR8" i="19"/>
  <c r="W3" i="19"/>
  <c r="CL20" i="19"/>
  <c r="AB4" i="19"/>
  <c r="CN20" i="19"/>
  <c r="BW15" i="19"/>
  <c r="L5" i="20" l="1"/>
  <c r="L6" i="14"/>
  <c r="L13" i="20"/>
  <c r="L14" i="14"/>
  <c r="L23" i="20"/>
  <c r="L24" i="14"/>
  <c r="L31" i="20"/>
  <c r="L32" i="14"/>
  <c r="L39" i="20"/>
  <c r="L40" i="14"/>
  <c r="L45" i="20"/>
  <c r="L46" i="14"/>
  <c r="L53" i="20"/>
  <c r="L54" i="14"/>
  <c r="L61" i="20"/>
  <c r="L62" i="14"/>
  <c r="L69" i="20"/>
  <c r="L70" i="14"/>
  <c r="L83" i="20"/>
  <c r="L84" i="14"/>
  <c r="L5" i="14"/>
  <c r="L6" i="20"/>
  <c r="L7" i="14"/>
  <c r="L8" i="20"/>
  <c r="L9" i="14"/>
  <c r="L10" i="20"/>
  <c r="L11" i="14"/>
  <c r="L12" i="20"/>
  <c r="L13" i="14"/>
  <c r="L14" i="20"/>
  <c r="L15" i="14"/>
  <c r="L16" i="20"/>
  <c r="L17" i="14"/>
  <c r="L18" i="20"/>
  <c r="L19" i="14"/>
  <c r="L20" i="20"/>
  <c r="L21" i="14"/>
  <c r="L22" i="20"/>
  <c r="L23" i="14"/>
  <c r="L24" i="20"/>
  <c r="L25" i="14"/>
  <c r="L26" i="20"/>
  <c r="L27" i="14"/>
  <c r="L28" i="20"/>
  <c r="L29" i="14"/>
  <c r="L30" i="20"/>
  <c r="L31" i="14"/>
  <c r="L32" i="20"/>
  <c r="L33" i="14"/>
  <c r="L34" i="20"/>
  <c r="L35" i="14"/>
  <c r="L36" i="20"/>
  <c r="L37" i="14"/>
  <c r="L38" i="20"/>
  <c r="L39" i="14"/>
  <c r="L40" i="20"/>
  <c r="L41" i="14"/>
  <c r="L42" i="20"/>
  <c r="L43" i="14"/>
  <c r="L44" i="20"/>
  <c r="L45" i="14"/>
  <c r="L46" i="20"/>
  <c r="L47" i="14"/>
  <c r="L48" i="20"/>
  <c r="L49" i="14"/>
  <c r="L50" i="20"/>
  <c r="L51" i="14"/>
  <c r="L52" i="20"/>
  <c r="L53" i="14"/>
  <c r="L54" i="20"/>
  <c r="L55" i="14"/>
  <c r="L56" i="20"/>
  <c r="L57" i="14"/>
  <c r="L58" i="20"/>
  <c r="L59" i="14"/>
  <c r="L60" i="20"/>
  <c r="L61" i="14"/>
  <c r="L62" i="20"/>
  <c r="L63" i="14"/>
  <c r="L64" i="20"/>
  <c r="L65" i="14"/>
  <c r="L66" i="20"/>
  <c r="L67" i="14"/>
  <c r="L68" i="20"/>
  <c r="L69" i="14"/>
  <c r="L70" i="20"/>
  <c r="L71" i="14"/>
  <c r="L72" i="20"/>
  <c r="L73" i="14"/>
  <c r="L74" i="20"/>
  <c r="L75" i="14"/>
  <c r="L76" i="20"/>
  <c r="L77" i="14"/>
  <c r="L78" i="20"/>
  <c r="L79" i="14"/>
  <c r="L80" i="20"/>
  <c r="L81" i="14"/>
  <c r="L82" i="20"/>
  <c r="L83" i="14"/>
  <c r="L84" i="20"/>
  <c r="L85" i="14"/>
  <c r="L86" i="20"/>
  <c r="L87" i="14"/>
  <c r="L88" i="20"/>
  <c r="L89" i="14"/>
  <c r="L90" i="20"/>
  <c r="L91" i="14"/>
  <c r="L92" i="20"/>
  <c r="L93" i="14"/>
  <c r="L94" i="20"/>
  <c r="L95" i="14"/>
  <c r="L96" i="20"/>
  <c r="L97" i="14"/>
  <c r="L98" i="20"/>
  <c r="L99" i="14"/>
  <c r="L100" i="20"/>
  <c r="L101" i="14"/>
  <c r="L102" i="20"/>
  <c r="L103" i="14"/>
  <c r="L104" i="20"/>
  <c r="L105" i="14"/>
  <c r="L106" i="20"/>
  <c r="L107" i="14"/>
  <c r="L108" i="20"/>
  <c r="L109" i="14"/>
  <c r="L110" i="20"/>
  <c r="L111" i="14"/>
  <c r="L112" i="20"/>
  <c r="L113" i="14"/>
  <c r="L114" i="20"/>
  <c r="L115" i="14"/>
  <c r="L116" i="20"/>
  <c r="L117" i="14"/>
  <c r="L118" i="20"/>
  <c r="L119" i="14"/>
  <c r="L120" i="20"/>
  <c r="L121" i="14"/>
  <c r="L122" i="20"/>
  <c r="L123" i="14"/>
  <c r="L124" i="20"/>
  <c r="L125" i="14"/>
  <c r="L126" i="20"/>
  <c r="L127" i="14"/>
  <c r="L128" i="20"/>
  <c r="L129" i="14"/>
  <c r="L130" i="20"/>
  <c r="L131" i="14"/>
  <c r="L132" i="20"/>
  <c r="L133" i="14"/>
  <c r="L134" i="20"/>
  <c r="L135" i="14"/>
  <c r="L136" i="20"/>
  <c r="L137" i="14"/>
  <c r="L138" i="20"/>
  <c r="L139" i="14"/>
  <c r="L140" i="20"/>
  <c r="L141" i="14"/>
  <c r="L142" i="20"/>
  <c r="L143" i="14"/>
  <c r="L144" i="20"/>
  <c r="L145" i="14"/>
  <c r="L146" i="20"/>
  <c r="L147" i="14"/>
  <c r="L148" i="20"/>
  <c r="L149" i="14"/>
  <c r="L150" i="20"/>
  <c r="L151" i="14"/>
  <c r="L152" i="20"/>
  <c r="L153" i="14"/>
  <c r="L154" i="20"/>
  <c r="L155" i="14"/>
  <c r="L156" i="20"/>
  <c r="L157" i="14"/>
  <c r="L158" i="20"/>
  <c r="L159" i="14"/>
  <c r="L160" i="20"/>
  <c r="L161" i="14"/>
  <c r="L162" i="20"/>
  <c r="L163" i="14"/>
  <c r="L164" i="20"/>
  <c r="L165" i="14"/>
  <c r="L166" i="20"/>
  <c r="L167" i="14"/>
  <c r="L7" i="20"/>
  <c r="L8" i="14"/>
  <c r="L15" i="20"/>
  <c r="L16" i="14"/>
  <c r="L21" i="20"/>
  <c r="L22" i="14"/>
  <c r="L29" i="20"/>
  <c r="L30" i="14"/>
  <c r="L37" i="20"/>
  <c r="L38" i="14"/>
  <c r="L47" i="20"/>
  <c r="L48" i="14"/>
  <c r="L55" i="20"/>
  <c r="L56" i="14"/>
  <c r="L63" i="20"/>
  <c r="L64" i="14"/>
  <c r="L71" i="20"/>
  <c r="L72" i="14"/>
  <c r="L81" i="20"/>
  <c r="L82" i="14"/>
  <c r="L11" i="20"/>
  <c r="L12" i="14"/>
  <c r="L17" i="20"/>
  <c r="L18" i="14"/>
  <c r="L27" i="20"/>
  <c r="L28" i="14"/>
  <c r="L35" i="20"/>
  <c r="L36" i="14"/>
  <c r="L43" i="20"/>
  <c r="L44" i="14"/>
  <c r="L51" i="20"/>
  <c r="L52" i="14"/>
  <c r="L57" i="20"/>
  <c r="L58" i="14"/>
  <c r="L65" i="20"/>
  <c r="L66" i="14"/>
  <c r="L73" i="20"/>
  <c r="L74" i="14"/>
  <c r="L77" i="20"/>
  <c r="L78" i="14"/>
  <c r="L79" i="20"/>
  <c r="L80" i="14"/>
  <c r="L87" i="20"/>
  <c r="L88" i="14"/>
  <c r="L89" i="20"/>
  <c r="L90" i="14"/>
  <c r="L91" i="20"/>
  <c r="L92" i="14"/>
  <c r="L93" i="20"/>
  <c r="L94" i="14"/>
  <c r="L95" i="20"/>
  <c r="L96" i="14"/>
  <c r="L97" i="20"/>
  <c r="L98" i="14"/>
  <c r="L99" i="20"/>
  <c r="L100" i="14"/>
  <c r="L101" i="20"/>
  <c r="L102" i="14"/>
  <c r="L103" i="20"/>
  <c r="L104" i="14"/>
  <c r="L105" i="20"/>
  <c r="L106" i="14"/>
  <c r="L107" i="20"/>
  <c r="L108" i="14"/>
  <c r="L109" i="20"/>
  <c r="L110" i="14"/>
  <c r="L111" i="20"/>
  <c r="L112" i="14"/>
  <c r="L113" i="20"/>
  <c r="L114" i="14"/>
  <c r="L115" i="20"/>
  <c r="L116" i="14"/>
  <c r="L117" i="20"/>
  <c r="L118" i="14"/>
  <c r="L119" i="20"/>
  <c r="L120" i="14"/>
  <c r="L121" i="20"/>
  <c r="L122" i="14"/>
  <c r="L123" i="20"/>
  <c r="L124" i="14"/>
  <c r="L125" i="20"/>
  <c r="L126" i="14"/>
  <c r="L127" i="20"/>
  <c r="L128" i="14"/>
  <c r="L129" i="20"/>
  <c r="L130" i="14"/>
  <c r="L131" i="20"/>
  <c r="L132" i="14"/>
  <c r="L133" i="20"/>
  <c r="L134" i="14"/>
  <c r="L135" i="20"/>
  <c r="L136" i="14"/>
  <c r="L137" i="20"/>
  <c r="L138" i="14"/>
  <c r="L139" i="20"/>
  <c r="L140" i="14"/>
  <c r="L141" i="20"/>
  <c r="L142" i="14"/>
  <c r="L143" i="20"/>
  <c r="L144" i="14"/>
  <c r="L145" i="20"/>
  <c r="L146" i="14"/>
  <c r="L147" i="20"/>
  <c r="L148" i="14"/>
  <c r="L149" i="20"/>
  <c r="L150" i="14"/>
  <c r="L151" i="20"/>
  <c r="L152" i="14"/>
  <c r="L153" i="20"/>
  <c r="L154" i="14"/>
  <c r="L155" i="20"/>
  <c r="L156" i="14"/>
  <c r="L157" i="20"/>
  <c r="L158" i="14"/>
  <c r="L159" i="20"/>
  <c r="L160" i="14"/>
  <c r="L161" i="20"/>
  <c r="L162" i="14"/>
  <c r="L163" i="20"/>
  <c r="L164" i="14"/>
  <c r="L165" i="20"/>
  <c r="L166" i="14"/>
  <c r="L167" i="20"/>
  <c r="L168" i="14"/>
  <c r="L9" i="20"/>
  <c r="L10" i="14"/>
  <c r="L19" i="20"/>
  <c r="L20" i="14"/>
  <c r="L25" i="20"/>
  <c r="L26" i="14"/>
  <c r="L33" i="20"/>
  <c r="L34" i="14"/>
  <c r="L41" i="20"/>
  <c r="L42" i="14"/>
  <c r="L49" i="20"/>
  <c r="L50" i="14"/>
  <c r="L59" i="20"/>
  <c r="L60" i="14"/>
  <c r="L67" i="20"/>
  <c r="L68" i="14"/>
  <c r="L75" i="20"/>
  <c r="L76" i="14"/>
  <c r="L85" i="20"/>
  <c r="L86" i="14"/>
  <c r="E25" i="19"/>
  <c r="I25" i="19"/>
  <c r="O26" i="19"/>
  <c r="S26" i="19"/>
  <c r="W26" i="19"/>
  <c r="AE28" i="19"/>
  <c r="AG29" i="19"/>
  <c r="AK29" i="19"/>
  <c r="AO31" i="19"/>
  <c r="AS31" i="19"/>
  <c r="AU32" i="19"/>
  <c r="AY32" i="19"/>
  <c r="BA33" i="19"/>
  <c r="BG34" i="19"/>
  <c r="BO36" i="19"/>
  <c r="BW38" i="19"/>
  <c r="CI40" i="19"/>
  <c r="CO43" i="19"/>
  <c r="CU44" i="19"/>
  <c r="DA45" i="19"/>
  <c r="F25" i="19"/>
  <c r="J25" i="19"/>
  <c r="P26" i="19"/>
  <c r="T26" i="19"/>
  <c r="X26" i="19"/>
  <c r="AH29" i="19"/>
  <c r="AL29" i="19"/>
  <c r="AN30" i="19"/>
  <c r="AP31" i="19"/>
  <c r="AV32" i="19"/>
  <c r="BB33" i="19"/>
  <c r="BH34" i="19"/>
  <c r="BJ35" i="19"/>
  <c r="BP36" i="19"/>
  <c r="BR37" i="19"/>
  <c r="BX38" i="19"/>
  <c r="CD39" i="19"/>
  <c r="CJ40" i="19"/>
  <c r="BZ41" i="19"/>
  <c r="CL43" i="19"/>
  <c r="CP43" i="19"/>
  <c r="CR44" i="19"/>
  <c r="CV44" i="19"/>
  <c r="CX45" i="19"/>
  <c r="DB45" i="19"/>
  <c r="G25" i="19"/>
  <c r="K25" i="19"/>
  <c r="M26" i="19"/>
  <c r="Q26" i="19"/>
  <c r="U26" i="19"/>
  <c r="Y26" i="19"/>
  <c r="AI29" i="19"/>
  <c r="AQ31" i="19"/>
  <c r="AW32" i="19"/>
  <c r="BC33" i="19"/>
  <c r="BK35" i="19"/>
  <c r="BS37" i="19"/>
  <c r="CE39" i="19"/>
  <c r="CA41" i="19"/>
  <c r="CK42" i="19"/>
  <c r="CM43" i="19"/>
  <c r="CS44" i="19"/>
  <c r="CY45" i="19"/>
  <c r="D25" i="19"/>
  <c r="H25" i="19"/>
  <c r="N26" i="19"/>
  <c r="R26" i="19"/>
  <c r="V26" i="19"/>
  <c r="Z26" i="19"/>
  <c r="AB27" i="19"/>
  <c r="AD28" i="19"/>
  <c r="AJ29" i="19"/>
  <c r="AR31" i="19"/>
  <c r="AX32" i="19"/>
  <c r="BD33" i="19"/>
  <c r="BF34" i="19"/>
  <c r="BL35" i="19"/>
  <c r="BN36" i="19"/>
  <c r="BT37" i="19"/>
  <c r="BV38" i="19"/>
  <c r="CF39" i="19"/>
  <c r="CH40" i="19"/>
  <c r="CB41" i="19"/>
  <c r="CN43" i="19"/>
  <c r="CT44" i="19"/>
  <c r="CZ45" i="19"/>
  <c r="A115" i="4"/>
  <c r="I115" i="4"/>
  <c r="G115" i="4"/>
  <c r="E115" i="4"/>
  <c r="C115" i="4"/>
  <c r="AA20" i="27"/>
  <c r="AA19" i="27"/>
  <c r="AA18" i="27"/>
  <c r="AA17" i="27"/>
  <c r="AA16" i="27"/>
  <c r="AA15" i="27"/>
  <c r="AA14" i="27"/>
  <c r="AA13" i="27"/>
  <c r="AA12" i="27"/>
  <c r="AA11" i="27"/>
  <c r="AA10" i="27"/>
  <c r="AA9" i="27"/>
  <c r="AA8" i="27"/>
  <c r="AA3" i="27"/>
  <c r="AA2" i="27"/>
  <c r="AC168" i="5"/>
  <c r="CY168" i="14" s="1"/>
  <c r="AB168" i="5"/>
  <c r="AC167" i="5"/>
  <c r="CY167" i="14" s="1"/>
  <c r="AB167" i="5"/>
  <c r="AC166" i="5"/>
  <c r="CY166" i="14" s="1"/>
  <c r="AB166" i="5"/>
  <c r="AC165" i="5"/>
  <c r="CY165" i="14" s="1"/>
  <c r="AB165" i="5"/>
  <c r="AC164" i="5"/>
  <c r="CY164" i="14" s="1"/>
  <c r="AB164" i="5"/>
  <c r="AC163" i="5"/>
  <c r="CY163" i="14" s="1"/>
  <c r="AB163" i="5"/>
  <c r="AC162" i="5"/>
  <c r="CY162" i="14" s="1"/>
  <c r="AB162" i="5"/>
  <c r="AC161" i="5"/>
  <c r="CY161" i="14" s="1"/>
  <c r="AB161" i="5"/>
  <c r="AC160" i="5"/>
  <c r="CY160" i="14" s="1"/>
  <c r="AB160" i="5"/>
  <c r="AC159" i="5"/>
  <c r="CY159" i="14" s="1"/>
  <c r="AB159" i="5"/>
  <c r="AC158" i="5"/>
  <c r="CY158" i="14" s="1"/>
  <c r="AB158" i="5"/>
  <c r="CX158" i="14" s="1"/>
  <c r="AC157" i="5"/>
  <c r="CY157" i="14" s="1"/>
  <c r="AB157" i="5"/>
  <c r="CX157" i="14" s="1"/>
  <c r="AC156" i="5"/>
  <c r="CY156" i="14" s="1"/>
  <c r="AB156" i="5"/>
  <c r="CX156" i="14" s="1"/>
  <c r="AC155" i="5"/>
  <c r="CY155" i="14" s="1"/>
  <c r="AB155" i="5"/>
  <c r="CX155" i="14" s="1"/>
  <c r="AC154" i="5"/>
  <c r="CY154" i="14" s="1"/>
  <c r="AB154" i="5"/>
  <c r="CX154" i="14" s="1"/>
  <c r="AC153" i="5"/>
  <c r="CY153" i="14" s="1"/>
  <c r="AB153" i="5"/>
  <c r="CX153" i="14" s="1"/>
  <c r="AC152" i="5"/>
  <c r="CY152" i="14" s="1"/>
  <c r="AB152" i="5"/>
  <c r="CX152" i="14" s="1"/>
  <c r="AC151" i="5"/>
  <c r="CY151" i="14" s="1"/>
  <c r="AB151" i="5"/>
  <c r="CX151" i="14" s="1"/>
  <c r="AC150" i="5"/>
  <c r="CY150" i="14" s="1"/>
  <c r="AB150" i="5"/>
  <c r="CX150" i="14" s="1"/>
  <c r="AC149" i="5"/>
  <c r="CY149" i="14" s="1"/>
  <c r="AB149" i="5"/>
  <c r="CX149" i="14" s="1"/>
  <c r="AC148" i="5"/>
  <c r="CY148" i="14" s="1"/>
  <c r="AB148" i="5"/>
  <c r="CX148" i="14" s="1"/>
  <c r="AC147" i="5"/>
  <c r="CY147" i="14" s="1"/>
  <c r="AB147" i="5"/>
  <c r="CX147" i="14" s="1"/>
  <c r="Z20" i="27"/>
  <c r="Z19" i="27"/>
  <c r="Z18" i="27"/>
  <c r="Z17" i="27"/>
  <c r="Z16" i="27"/>
  <c r="Z15" i="27"/>
  <c r="Z14" i="27"/>
  <c r="Z13" i="27"/>
  <c r="Z12" i="27"/>
  <c r="Z11" i="27"/>
  <c r="Z10" i="27"/>
  <c r="Z9" i="27"/>
  <c r="Z8" i="27"/>
  <c r="Z3" i="27"/>
  <c r="Z2" i="27"/>
  <c r="A121" i="4"/>
  <c r="A120" i="4"/>
  <c r="A119" i="4"/>
  <c r="A118" i="4"/>
  <c r="A117" i="4"/>
  <c r="A116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I121" i="4"/>
  <c r="G121" i="4"/>
  <c r="E121" i="4"/>
  <c r="C121" i="4"/>
  <c r="I110" i="4"/>
  <c r="G110" i="4"/>
  <c r="E110" i="4"/>
  <c r="C110" i="4"/>
  <c r="I98" i="4"/>
  <c r="G98" i="4"/>
  <c r="E98" i="4"/>
  <c r="C98" i="4"/>
  <c r="I86" i="4"/>
  <c r="G86" i="4"/>
  <c r="E86" i="4"/>
  <c r="C86" i="4"/>
  <c r="I74" i="4"/>
  <c r="G74" i="4"/>
  <c r="E74" i="4"/>
  <c r="C74" i="4"/>
  <c r="I62" i="4"/>
  <c r="G62" i="4"/>
  <c r="E62" i="4"/>
  <c r="C62" i="4"/>
  <c r="I52" i="4"/>
  <c r="G52" i="4"/>
  <c r="E52" i="4"/>
  <c r="C52" i="4"/>
  <c r="I42" i="4"/>
  <c r="G42" i="4"/>
  <c r="E42" i="4"/>
  <c r="C42" i="4"/>
  <c r="I30" i="4"/>
  <c r="G30" i="4"/>
  <c r="E30" i="4"/>
  <c r="C30" i="4"/>
  <c r="I13" i="4"/>
  <c r="G13" i="4"/>
  <c r="E13" i="4"/>
  <c r="C13" i="4"/>
  <c r="I18" i="4"/>
  <c r="G18" i="4"/>
  <c r="E18" i="4"/>
  <c r="C18" i="4"/>
  <c r="BE158" i="14"/>
  <c r="BE157" i="14"/>
  <c r="BE156" i="14"/>
  <c r="BE155" i="14"/>
  <c r="BE154" i="14"/>
  <c r="BE153" i="14"/>
  <c r="BE152" i="14"/>
  <c r="BE151" i="14"/>
  <c r="BE150" i="14"/>
  <c r="BE149" i="14"/>
  <c r="BE148" i="14"/>
  <c r="BE147" i="14"/>
  <c r="BE146" i="14"/>
  <c r="BE145" i="14"/>
  <c r="BE144" i="14"/>
  <c r="BE143" i="14"/>
  <c r="BE142" i="14"/>
  <c r="BE141" i="14"/>
  <c r="BE140" i="14"/>
  <c r="BE139" i="14"/>
  <c r="BE138" i="14"/>
  <c r="BE137" i="14"/>
  <c r="BE136" i="14"/>
  <c r="BE135" i="14"/>
  <c r="BE134" i="14"/>
  <c r="BE133" i="14"/>
  <c r="BE132" i="14"/>
  <c r="BE131" i="14"/>
  <c r="BE130" i="14"/>
  <c r="BE129" i="14"/>
  <c r="BE128" i="14"/>
  <c r="BE127" i="14"/>
  <c r="BE126" i="14"/>
  <c r="BE125" i="14"/>
  <c r="BE124" i="14"/>
  <c r="BE123" i="14"/>
  <c r="BE122" i="14"/>
  <c r="BE121" i="14"/>
  <c r="BE120" i="14"/>
  <c r="BE119" i="14"/>
  <c r="BE118" i="14"/>
  <c r="BE117" i="14"/>
  <c r="Y20" i="27"/>
  <c r="Y19" i="27"/>
  <c r="Y18" i="27"/>
  <c r="Y17" i="27"/>
  <c r="Y16" i="27"/>
  <c r="Y15" i="27"/>
  <c r="Y14" i="27"/>
  <c r="Y13" i="27"/>
  <c r="Y12" i="27"/>
  <c r="Y11" i="27"/>
  <c r="Y10" i="27"/>
  <c r="Y9" i="27"/>
  <c r="Y8" i="27"/>
  <c r="Y3" i="27"/>
  <c r="Y2" i="27"/>
  <c r="X20" i="27"/>
  <c r="W20" i="27"/>
  <c r="X16" i="27"/>
  <c r="W16" i="27"/>
  <c r="X15" i="27"/>
  <c r="W15" i="27"/>
  <c r="X14" i="27"/>
  <c r="W14" i="27"/>
  <c r="X13" i="27"/>
  <c r="W13" i="27"/>
  <c r="X12" i="27"/>
  <c r="W12" i="27"/>
  <c r="X11" i="27"/>
  <c r="W11" i="27"/>
  <c r="X10" i="27"/>
  <c r="W10" i="27"/>
  <c r="X9" i="27"/>
  <c r="W9" i="27"/>
  <c r="X8" i="27"/>
  <c r="W8" i="27"/>
  <c r="X7" i="27"/>
  <c r="W7" i="27"/>
  <c r="X6" i="27"/>
  <c r="W6" i="27"/>
  <c r="X5" i="27"/>
  <c r="W5" i="27"/>
  <c r="X4" i="27"/>
  <c r="W4" i="27"/>
  <c r="X3" i="27"/>
  <c r="W3" i="27"/>
  <c r="X2" i="27"/>
  <c r="W2" i="27"/>
  <c r="O2" i="27"/>
  <c r="O3" i="27"/>
  <c r="O4" i="27"/>
  <c r="O8" i="27"/>
  <c r="O9" i="27"/>
  <c r="O10" i="27"/>
  <c r="O20" i="27"/>
  <c r="AX146" i="5"/>
  <c r="AW146" i="14" s="1"/>
  <c r="AW146" i="5"/>
  <c r="AV146" i="14" s="1"/>
  <c r="AV146" i="5"/>
  <c r="AT146" i="14" s="1"/>
  <c r="D145" i="23" s="1"/>
  <c r="F145" i="23" s="1"/>
  <c r="AX145" i="5"/>
  <c r="AW145" i="14" s="1"/>
  <c r="AW145" i="5"/>
  <c r="AV145" i="14" s="1"/>
  <c r="AV145" i="5"/>
  <c r="AT145" i="14" s="1"/>
  <c r="D144" i="23" s="1"/>
  <c r="F144" i="23" s="1"/>
  <c r="AX144" i="5"/>
  <c r="AW144" i="14" s="1"/>
  <c r="AW144" i="5"/>
  <c r="AV144" i="14" s="1"/>
  <c r="AV144" i="5"/>
  <c r="AT144" i="14" s="1"/>
  <c r="D143" i="23" s="1"/>
  <c r="F143" i="23" s="1"/>
  <c r="AX143" i="5"/>
  <c r="AW143" i="14" s="1"/>
  <c r="AW143" i="5"/>
  <c r="AV143" i="14" s="1"/>
  <c r="AV143" i="5"/>
  <c r="AT143" i="14" s="1"/>
  <c r="D142" i="23" s="1"/>
  <c r="F142" i="23" s="1"/>
  <c r="AX142" i="5"/>
  <c r="AW142" i="14" s="1"/>
  <c r="AW142" i="5"/>
  <c r="AV142" i="14" s="1"/>
  <c r="AV142" i="5"/>
  <c r="AT142" i="14" s="1"/>
  <c r="D141" i="23" s="1"/>
  <c r="F141" i="23" s="1"/>
  <c r="AX141" i="5"/>
  <c r="AW141" i="14" s="1"/>
  <c r="AW141" i="5"/>
  <c r="AV141" i="14" s="1"/>
  <c r="AV141" i="5"/>
  <c r="AT141" i="14" s="1"/>
  <c r="D140" i="23" s="1"/>
  <c r="F140" i="23" s="1"/>
  <c r="AX140" i="5"/>
  <c r="AW140" i="14" s="1"/>
  <c r="AW140" i="5"/>
  <c r="AV140" i="14" s="1"/>
  <c r="AV140" i="5"/>
  <c r="AT140" i="14" s="1"/>
  <c r="D139" i="23" s="1"/>
  <c r="F139" i="23" s="1"/>
  <c r="AX139" i="5"/>
  <c r="AW139" i="14" s="1"/>
  <c r="AW139" i="5"/>
  <c r="AV139" i="14" s="1"/>
  <c r="AV139" i="5"/>
  <c r="AT139" i="14" s="1"/>
  <c r="D138" i="23" s="1"/>
  <c r="F138" i="23" s="1"/>
  <c r="AX138" i="5"/>
  <c r="AW138" i="14" s="1"/>
  <c r="AW138" i="5"/>
  <c r="AV138" i="14" s="1"/>
  <c r="AV138" i="5"/>
  <c r="AT138" i="14" s="1"/>
  <c r="D137" i="23" s="1"/>
  <c r="F137" i="23" s="1"/>
  <c r="AX137" i="5"/>
  <c r="AW137" i="14" s="1"/>
  <c r="AW137" i="5"/>
  <c r="AV137" i="14" s="1"/>
  <c r="AV137" i="5"/>
  <c r="AT137" i="14" s="1"/>
  <c r="D136" i="23" s="1"/>
  <c r="F136" i="23" s="1"/>
  <c r="AX136" i="5"/>
  <c r="AW136" i="14" s="1"/>
  <c r="AW136" i="5"/>
  <c r="AV136" i="14" s="1"/>
  <c r="AV136" i="5"/>
  <c r="AT136" i="14" s="1"/>
  <c r="D135" i="23" s="1"/>
  <c r="F135" i="23" s="1"/>
  <c r="AX135" i="5"/>
  <c r="AW135" i="14" s="1"/>
  <c r="AW135" i="5"/>
  <c r="AV135" i="14" s="1"/>
  <c r="AV135" i="5"/>
  <c r="AT135" i="14" s="1"/>
  <c r="D134" i="23" s="1"/>
  <c r="F134" i="23" s="1"/>
  <c r="AX134" i="5"/>
  <c r="AW134" i="14" s="1"/>
  <c r="AW134" i="5"/>
  <c r="AV134" i="14" s="1"/>
  <c r="AV134" i="5"/>
  <c r="AT134" i="14" s="1"/>
  <c r="D133" i="23" s="1"/>
  <c r="F133" i="23" s="1"/>
  <c r="AX133" i="5"/>
  <c r="AW133" i="14" s="1"/>
  <c r="AW133" i="5"/>
  <c r="AV133" i="14" s="1"/>
  <c r="AV133" i="5"/>
  <c r="AT133" i="14" s="1"/>
  <c r="D132" i="23" s="1"/>
  <c r="F132" i="23" s="1"/>
  <c r="AX132" i="5"/>
  <c r="AW132" i="14" s="1"/>
  <c r="AW132" i="5"/>
  <c r="AV132" i="14" s="1"/>
  <c r="AV132" i="5"/>
  <c r="AT132" i="14" s="1"/>
  <c r="D131" i="23" s="1"/>
  <c r="F131" i="23" s="1"/>
  <c r="AX131" i="5"/>
  <c r="AW131" i="14" s="1"/>
  <c r="AW131" i="5"/>
  <c r="AV131" i="14" s="1"/>
  <c r="AV131" i="5"/>
  <c r="AT131" i="14" s="1"/>
  <c r="D130" i="23" s="1"/>
  <c r="F130" i="23" s="1"/>
  <c r="AX130" i="5"/>
  <c r="AW130" i="14" s="1"/>
  <c r="AW130" i="5"/>
  <c r="AV130" i="14" s="1"/>
  <c r="AV130" i="5"/>
  <c r="AT130" i="14" s="1"/>
  <c r="D129" i="23" s="1"/>
  <c r="F129" i="23" s="1"/>
  <c r="AX129" i="5"/>
  <c r="AW129" i="14" s="1"/>
  <c r="AW129" i="5"/>
  <c r="AV129" i="14" s="1"/>
  <c r="AV129" i="5"/>
  <c r="AT129" i="14" s="1"/>
  <c r="D128" i="23" s="1"/>
  <c r="F128" i="23" s="1"/>
  <c r="AX128" i="5"/>
  <c r="AW128" i="14" s="1"/>
  <c r="AW128" i="5"/>
  <c r="AV128" i="14" s="1"/>
  <c r="AV128" i="5"/>
  <c r="AT128" i="14" s="1"/>
  <c r="D127" i="23" s="1"/>
  <c r="F127" i="23" s="1"/>
  <c r="AX127" i="5"/>
  <c r="AW127" i="14" s="1"/>
  <c r="AW127" i="5"/>
  <c r="AV127" i="14" s="1"/>
  <c r="AV127" i="5"/>
  <c r="AT127" i="14" s="1"/>
  <c r="D126" i="23" s="1"/>
  <c r="F126" i="23" s="1"/>
  <c r="AX126" i="5"/>
  <c r="AW126" i="14" s="1"/>
  <c r="AW126" i="5"/>
  <c r="AV126" i="14" s="1"/>
  <c r="AV126" i="5"/>
  <c r="AT126" i="14" s="1"/>
  <c r="D125" i="23" s="1"/>
  <c r="F125" i="23" s="1"/>
  <c r="AX125" i="5"/>
  <c r="AW125" i="14" s="1"/>
  <c r="AW125" i="5"/>
  <c r="AV125" i="14" s="1"/>
  <c r="AV125" i="5"/>
  <c r="AT125" i="14" s="1"/>
  <c r="D124" i="23" s="1"/>
  <c r="F124" i="23" s="1"/>
  <c r="AX124" i="5"/>
  <c r="AW124" i="14" s="1"/>
  <c r="AW124" i="5"/>
  <c r="AV124" i="14" s="1"/>
  <c r="AV124" i="5"/>
  <c r="AT124" i="14" s="1"/>
  <c r="D123" i="23" s="1"/>
  <c r="F123" i="23" s="1"/>
  <c r="AX123" i="5"/>
  <c r="AW123" i="14" s="1"/>
  <c r="AW123" i="5"/>
  <c r="AV123" i="14" s="1"/>
  <c r="AV123" i="5"/>
  <c r="AT123" i="14" s="1"/>
  <c r="D122" i="23" s="1"/>
  <c r="F122" i="23" s="1"/>
  <c r="AX122" i="5"/>
  <c r="AW122" i="14" s="1"/>
  <c r="AW122" i="5"/>
  <c r="AV122" i="14" s="1"/>
  <c r="AV122" i="5"/>
  <c r="AT122" i="14" s="1"/>
  <c r="D121" i="23" s="1"/>
  <c r="F121" i="23" s="1"/>
  <c r="AX121" i="5"/>
  <c r="AW121" i="14" s="1"/>
  <c r="AW121" i="5"/>
  <c r="AV121" i="14" s="1"/>
  <c r="AV121" i="5"/>
  <c r="AT121" i="14" s="1"/>
  <c r="D120" i="23" s="1"/>
  <c r="F120" i="23" s="1"/>
  <c r="AX120" i="5"/>
  <c r="AW120" i="14" s="1"/>
  <c r="AW120" i="5"/>
  <c r="AV120" i="14" s="1"/>
  <c r="AV120" i="5"/>
  <c r="AT120" i="14" s="1"/>
  <c r="D119" i="23" s="1"/>
  <c r="F119" i="23" s="1"/>
  <c r="AX119" i="5"/>
  <c r="AW119" i="14" s="1"/>
  <c r="AW119" i="5"/>
  <c r="AV119" i="14" s="1"/>
  <c r="AV119" i="5"/>
  <c r="AT119" i="14" s="1"/>
  <c r="D118" i="23" s="1"/>
  <c r="F118" i="23" s="1"/>
  <c r="AX118" i="5"/>
  <c r="AW118" i="14" s="1"/>
  <c r="AW118" i="5"/>
  <c r="AV118" i="14" s="1"/>
  <c r="AV118" i="5"/>
  <c r="AT118" i="14" s="1"/>
  <c r="D117" i="23" s="1"/>
  <c r="F117" i="23" s="1"/>
  <c r="AX117" i="5"/>
  <c r="AW117" i="14" s="1"/>
  <c r="AW117" i="5"/>
  <c r="AV117" i="14" s="1"/>
  <c r="AV117" i="5"/>
  <c r="AT117" i="14" s="1"/>
  <c r="D116" i="23" s="1"/>
  <c r="F116" i="23" s="1"/>
  <c r="AX158" i="5"/>
  <c r="AW158" i="14" s="1"/>
  <c r="AW158" i="5"/>
  <c r="AV158" i="14" s="1"/>
  <c r="AV158" i="5"/>
  <c r="AT158" i="14" s="1"/>
  <c r="CR158" i="14" s="1"/>
  <c r="AX157" i="5"/>
  <c r="AW157" i="14" s="1"/>
  <c r="AW157" i="5"/>
  <c r="AV157" i="14" s="1"/>
  <c r="AV157" i="5"/>
  <c r="AT157" i="14" s="1"/>
  <c r="CR157" i="14" s="1"/>
  <c r="AX156" i="5"/>
  <c r="AW156" i="14" s="1"/>
  <c r="AW156" i="5"/>
  <c r="AV156" i="14" s="1"/>
  <c r="AV156" i="5"/>
  <c r="AT156" i="14" s="1"/>
  <c r="CR156" i="14" s="1"/>
  <c r="AX155" i="5"/>
  <c r="AW155" i="14" s="1"/>
  <c r="AW155" i="5"/>
  <c r="AV155" i="14" s="1"/>
  <c r="AV155" i="5"/>
  <c r="AT155" i="14" s="1"/>
  <c r="CR155" i="14" s="1"/>
  <c r="AX154" i="5"/>
  <c r="AW154" i="14" s="1"/>
  <c r="AW154" i="5"/>
  <c r="AV154" i="14" s="1"/>
  <c r="AV154" i="5"/>
  <c r="AT154" i="14" s="1"/>
  <c r="CR154" i="14" s="1"/>
  <c r="AX153" i="5"/>
  <c r="AW153" i="14" s="1"/>
  <c r="AW153" i="5"/>
  <c r="AV153" i="14" s="1"/>
  <c r="AV153" i="5"/>
  <c r="AT153" i="14" s="1"/>
  <c r="CR153" i="14" s="1"/>
  <c r="AX152" i="5"/>
  <c r="AW152" i="14" s="1"/>
  <c r="AW152" i="5"/>
  <c r="AV152" i="14" s="1"/>
  <c r="AV152" i="5"/>
  <c r="AT152" i="14" s="1"/>
  <c r="CR152" i="14" s="1"/>
  <c r="AX151" i="5"/>
  <c r="AW151" i="14" s="1"/>
  <c r="AW151" i="5"/>
  <c r="AV151" i="14" s="1"/>
  <c r="AV151" i="5"/>
  <c r="AT151" i="14" s="1"/>
  <c r="CR151" i="14" s="1"/>
  <c r="AX150" i="5"/>
  <c r="AW150" i="14" s="1"/>
  <c r="AW150" i="5"/>
  <c r="AV150" i="14" s="1"/>
  <c r="AV150" i="5"/>
  <c r="AT150" i="14" s="1"/>
  <c r="CR150" i="14" s="1"/>
  <c r="AX149" i="5"/>
  <c r="AW149" i="14" s="1"/>
  <c r="AW149" i="5"/>
  <c r="AV149" i="14" s="1"/>
  <c r="AV149" i="5"/>
  <c r="AT149" i="14" s="1"/>
  <c r="CR149" i="14" s="1"/>
  <c r="AX148" i="5"/>
  <c r="AW148" i="14" s="1"/>
  <c r="AW148" i="5"/>
  <c r="AV148" i="14" s="1"/>
  <c r="AV148" i="5"/>
  <c r="AT148" i="14" s="1"/>
  <c r="CR148" i="14" s="1"/>
  <c r="AX147" i="5"/>
  <c r="AW147" i="14" s="1"/>
  <c r="AW147" i="5"/>
  <c r="AV147" i="14" s="1"/>
  <c r="AV147" i="5"/>
  <c r="AT147" i="14" s="1"/>
  <c r="CR147" i="14" s="1"/>
  <c r="AX168" i="5"/>
  <c r="AW168" i="14" s="1"/>
  <c r="AW168" i="5"/>
  <c r="AV168" i="14" s="1"/>
  <c r="AV168" i="5"/>
  <c r="AT168" i="14" s="1"/>
  <c r="D167" i="23" s="1"/>
  <c r="F167" i="23" s="1"/>
  <c r="AX167" i="5"/>
  <c r="AW167" i="14" s="1"/>
  <c r="AW167" i="5"/>
  <c r="AV167" i="14" s="1"/>
  <c r="AV167" i="5"/>
  <c r="AT167" i="14" s="1"/>
  <c r="D166" i="23" s="1"/>
  <c r="F166" i="23" s="1"/>
  <c r="AX166" i="5"/>
  <c r="AW166" i="14" s="1"/>
  <c r="AW166" i="5"/>
  <c r="AV166" i="14" s="1"/>
  <c r="AV166" i="5"/>
  <c r="AT166" i="14" s="1"/>
  <c r="D165" i="23" s="1"/>
  <c r="F165" i="23" s="1"/>
  <c r="AX165" i="5"/>
  <c r="AW165" i="14" s="1"/>
  <c r="AW165" i="5"/>
  <c r="AV165" i="14" s="1"/>
  <c r="AV165" i="5"/>
  <c r="AT165" i="14" s="1"/>
  <c r="D164" i="23" s="1"/>
  <c r="F164" i="23" s="1"/>
  <c r="AX164" i="5"/>
  <c r="AW164" i="14" s="1"/>
  <c r="AW164" i="5"/>
  <c r="AV164" i="14" s="1"/>
  <c r="AV164" i="5"/>
  <c r="AT164" i="14" s="1"/>
  <c r="D163" i="23" s="1"/>
  <c r="F163" i="23" s="1"/>
  <c r="AX163" i="5"/>
  <c r="AW163" i="14" s="1"/>
  <c r="AW163" i="5"/>
  <c r="AV163" i="14" s="1"/>
  <c r="AV163" i="5"/>
  <c r="AT163" i="14" s="1"/>
  <c r="D162" i="23" s="1"/>
  <c r="F162" i="23" s="1"/>
  <c r="AX161" i="5"/>
  <c r="AW161" i="14" s="1"/>
  <c r="AW161" i="5"/>
  <c r="AV161" i="14" s="1"/>
  <c r="AV161" i="5"/>
  <c r="AT161" i="14" s="1"/>
  <c r="D160" i="23" s="1"/>
  <c r="F160" i="23" s="1"/>
  <c r="AX160" i="5"/>
  <c r="AW160" i="14" s="1"/>
  <c r="AW160" i="5"/>
  <c r="AV160" i="14" s="1"/>
  <c r="AV160" i="5"/>
  <c r="AT160" i="14" s="1"/>
  <c r="D159" i="23" s="1"/>
  <c r="F159" i="23" s="1"/>
  <c r="AX159" i="5"/>
  <c r="AW159" i="14" s="1"/>
  <c r="AW159" i="5"/>
  <c r="AV159" i="14" s="1"/>
  <c r="AV159" i="5"/>
  <c r="AT159" i="14" s="1"/>
  <c r="D158" i="23" s="1"/>
  <c r="F158" i="23" s="1"/>
  <c r="AX162" i="5"/>
  <c r="AW162" i="14" s="1"/>
  <c r="AW162" i="5"/>
  <c r="AV162" i="14" s="1"/>
  <c r="AV162" i="5"/>
  <c r="AT162" i="14" s="1"/>
  <c r="D161" i="23" s="1"/>
  <c r="F161" i="23" s="1"/>
  <c r="CR134" i="14" l="1"/>
  <c r="CR142" i="14"/>
  <c r="CK42" i="14"/>
  <c r="AC42" i="14"/>
  <c r="CK34" i="14"/>
  <c r="AC34" i="14"/>
  <c r="CK10" i="14"/>
  <c r="AC10" i="14"/>
  <c r="AC162" i="14"/>
  <c r="CK162" i="14"/>
  <c r="AC160" i="14"/>
  <c r="CK160" i="14"/>
  <c r="AC152" i="14"/>
  <c r="CK152" i="14"/>
  <c r="AC144" i="14"/>
  <c r="CK144" i="14"/>
  <c r="CK122" i="14"/>
  <c r="AC122" i="14"/>
  <c r="CK114" i="14"/>
  <c r="AC114" i="14"/>
  <c r="CK96" i="14"/>
  <c r="AC96" i="14"/>
  <c r="CK90" i="14"/>
  <c r="AC90" i="14"/>
  <c r="CK44" i="14"/>
  <c r="AC44" i="14"/>
  <c r="CK12" i="14"/>
  <c r="AC12" i="14"/>
  <c r="CK155" i="14"/>
  <c r="AC155" i="14"/>
  <c r="CK139" i="14"/>
  <c r="AC139" i="14"/>
  <c r="CK131" i="14"/>
  <c r="AC131" i="14"/>
  <c r="CK123" i="14"/>
  <c r="AC123" i="14"/>
  <c r="AC115" i="14"/>
  <c r="CK115" i="14"/>
  <c r="AC109" i="14"/>
  <c r="CK109" i="14"/>
  <c r="CK101" i="14"/>
  <c r="AC101" i="14"/>
  <c r="CK85" i="14"/>
  <c r="AC85" i="14"/>
  <c r="AC75" i="14"/>
  <c r="CK75" i="14"/>
  <c r="AC43" i="14"/>
  <c r="CK43" i="14"/>
  <c r="CK37" i="14"/>
  <c r="AC37" i="14"/>
  <c r="CK29" i="14"/>
  <c r="AC29" i="14"/>
  <c r="CK21" i="14"/>
  <c r="AC21" i="14"/>
  <c r="AC13" i="14"/>
  <c r="CK13" i="14"/>
  <c r="AC5" i="14"/>
  <c r="CK5" i="14"/>
  <c r="CK54" i="14"/>
  <c r="AC54" i="14"/>
  <c r="AC32" i="14"/>
  <c r="CK32" i="14"/>
  <c r="AC24" i="14"/>
  <c r="CK24" i="14"/>
  <c r="CR138" i="14"/>
  <c r="CR146" i="14"/>
  <c r="CR117" i="14"/>
  <c r="CR121" i="14"/>
  <c r="CR125" i="14"/>
  <c r="CR129" i="14"/>
  <c r="CR133" i="14"/>
  <c r="CR137" i="14"/>
  <c r="CR141" i="14"/>
  <c r="CR145" i="14"/>
  <c r="AC86" i="14"/>
  <c r="CK86" i="14"/>
  <c r="CK76" i="14"/>
  <c r="AC76" i="14"/>
  <c r="CK50" i="14"/>
  <c r="AC50" i="14"/>
  <c r="AC20" i="14"/>
  <c r="CK20" i="14"/>
  <c r="AC164" i="14"/>
  <c r="CK164" i="14"/>
  <c r="AC154" i="14"/>
  <c r="CK154" i="14"/>
  <c r="AC148" i="14"/>
  <c r="CK148" i="14"/>
  <c r="AC146" i="14"/>
  <c r="CK146" i="14"/>
  <c r="AC140" i="14"/>
  <c r="CK140" i="14"/>
  <c r="AC138" i="14"/>
  <c r="CK138" i="14"/>
  <c r="AC132" i="14"/>
  <c r="CK132" i="14"/>
  <c r="CK130" i="14"/>
  <c r="AC130" i="14"/>
  <c r="AC124" i="14"/>
  <c r="CK124" i="14"/>
  <c r="AC116" i="14"/>
  <c r="CK116" i="14"/>
  <c r="CK108" i="14"/>
  <c r="AC108" i="14"/>
  <c r="CK106" i="14"/>
  <c r="AC106" i="14"/>
  <c r="CK98" i="14"/>
  <c r="AC98" i="14"/>
  <c r="CK92" i="14"/>
  <c r="AC92" i="14"/>
  <c r="CK78" i="14"/>
  <c r="AC78" i="14"/>
  <c r="CK74" i="14"/>
  <c r="AC74" i="14"/>
  <c r="CK64" i="14"/>
  <c r="AC64" i="14"/>
  <c r="CK56" i="14"/>
  <c r="AC56" i="14"/>
  <c r="CK30" i="14"/>
  <c r="AC30" i="14"/>
  <c r="CK22" i="14"/>
  <c r="AC22" i="14"/>
  <c r="AC167" i="14"/>
  <c r="CK167" i="14"/>
  <c r="CK165" i="14"/>
  <c r="AC165" i="14"/>
  <c r="CK157" i="14"/>
  <c r="AC157" i="14"/>
  <c r="CK151" i="14"/>
  <c r="AC151" i="14"/>
  <c r="CK149" i="14"/>
  <c r="AC149" i="14"/>
  <c r="CK141" i="14"/>
  <c r="AC141" i="14"/>
  <c r="CK135" i="14"/>
  <c r="AC135" i="14"/>
  <c r="AC133" i="14"/>
  <c r="CK133" i="14"/>
  <c r="CK125" i="14"/>
  <c r="AC125" i="14"/>
  <c r="AC119" i="14"/>
  <c r="CK119" i="14"/>
  <c r="CK117" i="14"/>
  <c r="AC117" i="14"/>
  <c r="AC111" i="14"/>
  <c r="CK111" i="14"/>
  <c r="AC103" i="14"/>
  <c r="CK103" i="14"/>
  <c r="AC93" i="14"/>
  <c r="CK93" i="14"/>
  <c r="CK87" i="14"/>
  <c r="AC87" i="14"/>
  <c r="CK79" i="14"/>
  <c r="AC79" i="14"/>
  <c r="AC77" i="14"/>
  <c r="CK77" i="14"/>
  <c r="AC71" i="14"/>
  <c r="CK71" i="14"/>
  <c r="AC69" i="14"/>
  <c r="CK69" i="14"/>
  <c r="AC63" i="14"/>
  <c r="CK63" i="14"/>
  <c r="CK61" i="14"/>
  <c r="AC61" i="14"/>
  <c r="AC55" i="14"/>
  <c r="CK55" i="14"/>
  <c r="CK53" i="14"/>
  <c r="AC53" i="14"/>
  <c r="AC47" i="14"/>
  <c r="CK47" i="14"/>
  <c r="CK45" i="14"/>
  <c r="AC45" i="14"/>
  <c r="AC39" i="14"/>
  <c r="CK39" i="14"/>
  <c r="AC31" i="14"/>
  <c r="CK31" i="14"/>
  <c r="AC23" i="14"/>
  <c r="CK23" i="14"/>
  <c r="CK15" i="14"/>
  <c r="AC15" i="14"/>
  <c r="CK7" i="14"/>
  <c r="AC7" i="14"/>
  <c r="CK62" i="14"/>
  <c r="AC62" i="14"/>
  <c r="AC40" i="14"/>
  <c r="CK40" i="14"/>
  <c r="CK6" i="14"/>
  <c r="AC6" i="14"/>
  <c r="CR122" i="14"/>
  <c r="CR126" i="14"/>
  <c r="CR120" i="14"/>
  <c r="CR124" i="14"/>
  <c r="CR128" i="14"/>
  <c r="CR132" i="14"/>
  <c r="CR136" i="14"/>
  <c r="CR140" i="14"/>
  <c r="CR144" i="14"/>
  <c r="CK60" i="14"/>
  <c r="AC60" i="14"/>
  <c r="AC166" i="14"/>
  <c r="CK166" i="14"/>
  <c r="CK158" i="14"/>
  <c r="AC158" i="14"/>
  <c r="AC156" i="14"/>
  <c r="CK156" i="14"/>
  <c r="CK150" i="14"/>
  <c r="AC150" i="14"/>
  <c r="AC142" i="14"/>
  <c r="CK142" i="14"/>
  <c r="CK126" i="14"/>
  <c r="AC126" i="14"/>
  <c r="CK118" i="14"/>
  <c r="AC118" i="14"/>
  <c r="CK110" i="14"/>
  <c r="AC110" i="14"/>
  <c r="CK102" i="14"/>
  <c r="AC102" i="14"/>
  <c r="CK100" i="14"/>
  <c r="AC100" i="14"/>
  <c r="CK80" i="14"/>
  <c r="AC80" i="14"/>
  <c r="CK52" i="14"/>
  <c r="AC52" i="14"/>
  <c r="AC28" i="14"/>
  <c r="CK28" i="14"/>
  <c r="CK18" i="14"/>
  <c r="AC18" i="14"/>
  <c r="CK72" i="14"/>
  <c r="AC72" i="14"/>
  <c r="CK38" i="14"/>
  <c r="AC38" i="14"/>
  <c r="AC159" i="14"/>
  <c r="CK159" i="14"/>
  <c r="CK145" i="14"/>
  <c r="AC145" i="14"/>
  <c r="CK143" i="14"/>
  <c r="AC143" i="14"/>
  <c r="CK137" i="14"/>
  <c r="AC137" i="14"/>
  <c r="CK127" i="14"/>
  <c r="AC127" i="14"/>
  <c r="CK121" i="14"/>
  <c r="AC121" i="14"/>
  <c r="AC113" i="14"/>
  <c r="CK113" i="14"/>
  <c r="AC105" i="14"/>
  <c r="CK105" i="14"/>
  <c r="CK97" i="14"/>
  <c r="AC97" i="14"/>
  <c r="AC95" i="14"/>
  <c r="CK95" i="14"/>
  <c r="AC89" i="14"/>
  <c r="CK89" i="14"/>
  <c r="AC65" i="14"/>
  <c r="CK65" i="14"/>
  <c r="CK57" i="14"/>
  <c r="AC57" i="14"/>
  <c r="AC49" i="14"/>
  <c r="CK49" i="14"/>
  <c r="CK33" i="14"/>
  <c r="AC33" i="14"/>
  <c r="CK25" i="14"/>
  <c r="AC25" i="14"/>
  <c r="AC17" i="14"/>
  <c r="CK17" i="14"/>
  <c r="CK9" i="14"/>
  <c r="AC9" i="14"/>
  <c r="CK70" i="14"/>
  <c r="AC70" i="14"/>
  <c r="CK14" i="14"/>
  <c r="AC14" i="14"/>
  <c r="CR118" i="14"/>
  <c r="CR130" i="14"/>
  <c r="CR119" i="14"/>
  <c r="CR123" i="14"/>
  <c r="CR127" i="14"/>
  <c r="CR131" i="14"/>
  <c r="CR135" i="14"/>
  <c r="CR139" i="14"/>
  <c r="CR143" i="14"/>
  <c r="AC68" i="14"/>
  <c r="CK68" i="14"/>
  <c r="CK26" i="14"/>
  <c r="AC26" i="14"/>
  <c r="CK168" i="14"/>
  <c r="AC168" i="14"/>
  <c r="AC136" i="14"/>
  <c r="CK136" i="14"/>
  <c r="AC134" i="14"/>
  <c r="CK134" i="14"/>
  <c r="CK128" i="14"/>
  <c r="AC128" i="14"/>
  <c r="CK120" i="14"/>
  <c r="AC120" i="14"/>
  <c r="CK112" i="14"/>
  <c r="AC112" i="14"/>
  <c r="CK104" i="14"/>
  <c r="AC104" i="14"/>
  <c r="CK94" i="14"/>
  <c r="AC94" i="14"/>
  <c r="CK88" i="14"/>
  <c r="AC88" i="14"/>
  <c r="CK66" i="14"/>
  <c r="AC66" i="14"/>
  <c r="CK58" i="14"/>
  <c r="AC58" i="14"/>
  <c r="AC36" i="14"/>
  <c r="CK36" i="14"/>
  <c r="CK82" i="14"/>
  <c r="AC82" i="14"/>
  <c r="CK48" i="14"/>
  <c r="AC48" i="14"/>
  <c r="AC16" i="14"/>
  <c r="CK16" i="14"/>
  <c r="CK8" i="14"/>
  <c r="AC8" i="14"/>
  <c r="AC163" i="14"/>
  <c r="CK163" i="14"/>
  <c r="CK161" i="14"/>
  <c r="AC161" i="14"/>
  <c r="CK153" i="14"/>
  <c r="AC153" i="14"/>
  <c r="CK147" i="14"/>
  <c r="AC147" i="14"/>
  <c r="CK129" i="14"/>
  <c r="AC129" i="14"/>
  <c r="AC107" i="14"/>
  <c r="CK107" i="14"/>
  <c r="AC99" i="14"/>
  <c r="CK99" i="14"/>
  <c r="AC91" i="14"/>
  <c r="CK91" i="14"/>
  <c r="CK83" i="14"/>
  <c r="AC83" i="14"/>
  <c r="AC81" i="14"/>
  <c r="CK81" i="14"/>
  <c r="CK73" i="14"/>
  <c r="AC73" i="14"/>
  <c r="AC67" i="14"/>
  <c r="CK67" i="14"/>
  <c r="AC59" i="14"/>
  <c r="CK59" i="14"/>
  <c r="AC51" i="14"/>
  <c r="CK51" i="14"/>
  <c r="CK41" i="14"/>
  <c r="AC41" i="14"/>
  <c r="AC35" i="14"/>
  <c r="CK35" i="14"/>
  <c r="AC27" i="14"/>
  <c r="CK27" i="14"/>
  <c r="AC19" i="14"/>
  <c r="CK19" i="14"/>
  <c r="CK11" i="14"/>
  <c r="AC11" i="14"/>
  <c r="CK84" i="14"/>
  <c r="AC84" i="14"/>
  <c r="CK46" i="14"/>
  <c r="AC46" i="14"/>
  <c r="AZ160" i="5"/>
  <c r="CX160" i="14"/>
  <c r="AZ162" i="5"/>
  <c r="CX162" i="14"/>
  <c r="AZ164" i="5"/>
  <c r="CX164" i="14"/>
  <c r="AZ166" i="5"/>
  <c r="CX166" i="14"/>
  <c r="AZ168" i="5"/>
  <c r="CX168" i="14"/>
  <c r="AZ159" i="5"/>
  <c r="CX159" i="14"/>
  <c r="AZ161" i="5"/>
  <c r="CX161" i="14"/>
  <c r="AZ163" i="5"/>
  <c r="CX163" i="14"/>
  <c r="AZ165" i="5"/>
  <c r="CX165" i="14"/>
  <c r="AZ167" i="5"/>
  <c r="CX167" i="14"/>
  <c r="V23" i="27"/>
  <c r="U23" i="27"/>
  <c r="T23" i="27"/>
  <c r="S23" i="27"/>
  <c r="R23" i="27"/>
  <c r="Q23" i="27"/>
  <c r="P23" i="27"/>
  <c r="O23" i="27"/>
  <c r="V22" i="27"/>
  <c r="U22" i="27"/>
  <c r="T22" i="27"/>
  <c r="S22" i="27"/>
  <c r="R22" i="27"/>
  <c r="Q22" i="27"/>
  <c r="P22" i="27"/>
  <c r="O22" i="27"/>
  <c r="CA168" i="5"/>
  <c r="BY168" i="5"/>
  <c r="AY168" i="5"/>
  <c r="AZ168" i="14" s="1"/>
  <c r="BZ168" i="5"/>
  <c r="AO168" i="5"/>
  <c r="AG168" i="14" s="1"/>
  <c r="W168" i="14" s="1"/>
  <c r="AL168" i="5"/>
  <c r="S168" i="14" s="1"/>
  <c r="AJ168" i="5"/>
  <c r="O168" i="14" s="1"/>
  <c r="AI168" i="5"/>
  <c r="N168" i="14" s="1"/>
  <c r="AH168" i="5"/>
  <c r="K168" i="14" s="1"/>
  <c r="P168" i="14" s="1"/>
  <c r="BY167" i="5"/>
  <c r="CA167" i="5"/>
  <c r="BZ167" i="5"/>
  <c r="AO167" i="5"/>
  <c r="AG167" i="14" s="1"/>
  <c r="W167" i="14" s="1"/>
  <c r="AL167" i="5"/>
  <c r="S167" i="14" s="1"/>
  <c r="AJ167" i="5"/>
  <c r="O167" i="14" s="1"/>
  <c r="AI167" i="5"/>
  <c r="N167" i="14" s="1"/>
  <c r="AH167" i="5"/>
  <c r="K167" i="14" s="1"/>
  <c r="P167" i="14" s="1"/>
  <c r="BY166" i="5"/>
  <c r="BZ166" i="5"/>
  <c r="AO166" i="5"/>
  <c r="AG166" i="14" s="1"/>
  <c r="W166" i="14" s="1"/>
  <c r="AL166" i="5"/>
  <c r="S166" i="14" s="1"/>
  <c r="AJ166" i="5"/>
  <c r="O166" i="14" s="1"/>
  <c r="AI166" i="5"/>
  <c r="N166" i="14" s="1"/>
  <c r="AH166" i="5"/>
  <c r="K166" i="14" s="1"/>
  <c r="P166" i="14" s="1"/>
  <c r="CA165" i="5"/>
  <c r="AY165" i="5"/>
  <c r="AZ165" i="14" s="1"/>
  <c r="BY165" i="5"/>
  <c r="AO165" i="5"/>
  <c r="AG165" i="14" s="1"/>
  <c r="W165" i="14" s="1"/>
  <c r="AL165" i="5"/>
  <c r="S165" i="14" s="1"/>
  <c r="AJ165" i="5"/>
  <c r="O165" i="14" s="1"/>
  <c r="AI165" i="5"/>
  <c r="N165" i="14" s="1"/>
  <c r="AH165" i="5"/>
  <c r="K165" i="14" s="1"/>
  <c r="P165" i="14" s="1"/>
  <c r="CA164" i="5"/>
  <c r="BY164" i="5"/>
  <c r="AY164" i="5"/>
  <c r="AZ164" i="14" s="1"/>
  <c r="BZ164" i="5"/>
  <c r="AO164" i="5"/>
  <c r="AG164" i="14" s="1"/>
  <c r="W164" i="14" s="1"/>
  <c r="AL164" i="5"/>
  <c r="S164" i="14" s="1"/>
  <c r="AJ164" i="5"/>
  <c r="O164" i="14" s="1"/>
  <c r="AI164" i="5"/>
  <c r="N164" i="14" s="1"/>
  <c r="AH164" i="5"/>
  <c r="K164" i="14" s="1"/>
  <c r="P164" i="14" s="1"/>
  <c r="CA163" i="5"/>
  <c r="AO163" i="5"/>
  <c r="AG163" i="14" s="1"/>
  <c r="W163" i="14" s="1"/>
  <c r="AL163" i="5"/>
  <c r="S163" i="14" s="1"/>
  <c r="AJ163" i="5"/>
  <c r="O163" i="14" s="1"/>
  <c r="AI163" i="5"/>
  <c r="N163" i="14" s="1"/>
  <c r="AH163" i="5"/>
  <c r="K163" i="14" s="1"/>
  <c r="P163" i="14" s="1"/>
  <c r="CA162" i="5"/>
  <c r="BZ162" i="5"/>
  <c r="AO162" i="5"/>
  <c r="AG162" i="14" s="1"/>
  <c r="W162" i="14" s="1"/>
  <c r="AL162" i="5"/>
  <c r="S162" i="14" s="1"/>
  <c r="AJ162" i="5"/>
  <c r="O162" i="14" s="1"/>
  <c r="AI162" i="5"/>
  <c r="N162" i="14" s="1"/>
  <c r="AH162" i="5"/>
  <c r="K162" i="14" s="1"/>
  <c r="P162" i="14" s="1"/>
  <c r="BZ161" i="5"/>
  <c r="BY161" i="5"/>
  <c r="AO161" i="5"/>
  <c r="AG161" i="14" s="1"/>
  <c r="W161" i="14" s="1"/>
  <c r="AL161" i="5"/>
  <c r="S161" i="14" s="1"/>
  <c r="AJ161" i="5"/>
  <c r="O161" i="14" s="1"/>
  <c r="AI161" i="5"/>
  <c r="N161" i="14" s="1"/>
  <c r="AH161" i="5"/>
  <c r="K161" i="14" s="1"/>
  <c r="P161" i="14" s="1"/>
  <c r="CA160" i="5"/>
  <c r="AO160" i="5"/>
  <c r="AG160" i="14" s="1"/>
  <c r="W160" i="14" s="1"/>
  <c r="AL160" i="5"/>
  <c r="S160" i="14" s="1"/>
  <c r="AJ160" i="5"/>
  <c r="O160" i="14" s="1"/>
  <c r="AI160" i="5"/>
  <c r="N160" i="14" s="1"/>
  <c r="AH160" i="5"/>
  <c r="K160" i="14" s="1"/>
  <c r="P160" i="14" s="1"/>
  <c r="CA159" i="5"/>
  <c r="AY159" i="5"/>
  <c r="AZ159" i="14" s="1"/>
  <c r="BY159" i="5"/>
  <c r="AO159" i="5"/>
  <c r="AG159" i="14" s="1"/>
  <c r="W159" i="14" s="1"/>
  <c r="AL159" i="5"/>
  <c r="S159" i="14" s="1"/>
  <c r="AJ159" i="5"/>
  <c r="O159" i="14" s="1"/>
  <c r="AI159" i="5"/>
  <c r="N159" i="14" s="1"/>
  <c r="AH159" i="5"/>
  <c r="K159" i="14" s="1"/>
  <c r="P159" i="14" s="1"/>
  <c r="AC2" i="23"/>
  <c r="AE2" i="27"/>
  <c r="CM160" i="14" l="1"/>
  <c r="X160" i="14"/>
  <c r="X165" i="14"/>
  <c r="CM165" i="14"/>
  <c r="AB133" i="5"/>
  <c r="CX133" i="14" s="1"/>
  <c r="AB103" i="5"/>
  <c r="CX103" i="14" s="1"/>
  <c r="AB89" i="5"/>
  <c r="CX89" i="14" s="1"/>
  <c r="AB87" i="5"/>
  <c r="CX87" i="14" s="1"/>
  <c r="AB75" i="5"/>
  <c r="CX75" i="14" s="1"/>
  <c r="AB65" i="5"/>
  <c r="CX65" i="14" s="1"/>
  <c r="AB25" i="5"/>
  <c r="CX25" i="14" s="1"/>
  <c r="AB118" i="5"/>
  <c r="CX118" i="14" s="1"/>
  <c r="AB108" i="5"/>
  <c r="CX108" i="14" s="1"/>
  <c r="AB96" i="5"/>
  <c r="CX96" i="14" s="1"/>
  <c r="AB86" i="5"/>
  <c r="CX86" i="14" s="1"/>
  <c r="AB48" i="5"/>
  <c r="CX48" i="14" s="1"/>
  <c r="AB20" i="5"/>
  <c r="CX20" i="14" s="1"/>
  <c r="AB4" i="5"/>
  <c r="AB139" i="5"/>
  <c r="CX139" i="14" s="1"/>
  <c r="AB115" i="5"/>
  <c r="CX115" i="14" s="1"/>
  <c r="AB105" i="5"/>
  <c r="CX105" i="14" s="1"/>
  <c r="AB101" i="5"/>
  <c r="CX101" i="14" s="1"/>
  <c r="AB99" i="5"/>
  <c r="CX99" i="14" s="1"/>
  <c r="AB97" i="5"/>
  <c r="CX97" i="14" s="1"/>
  <c r="AB95" i="5"/>
  <c r="CX95" i="14" s="1"/>
  <c r="AB91" i="5"/>
  <c r="CX91" i="14" s="1"/>
  <c r="AB81" i="5"/>
  <c r="CX81" i="14" s="1"/>
  <c r="AB69" i="5"/>
  <c r="CX69" i="14" s="1"/>
  <c r="AB49" i="5"/>
  <c r="CX49" i="14" s="1"/>
  <c r="AB43" i="5"/>
  <c r="CX43" i="14" s="1"/>
  <c r="AB31" i="5"/>
  <c r="CX31" i="14" s="1"/>
  <c r="AB124" i="5"/>
  <c r="CX124" i="14" s="1"/>
  <c r="AB110" i="5"/>
  <c r="CX110" i="14" s="1"/>
  <c r="AB104" i="5"/>
  <c r="CX104" i="14" s="1"/>
  <c r="AB94" i="5"/>
  <c r="CX94" i="14" s="1"/>
  <c r="AB78" i="5"/>
  <c r="CX78" i="14" s="1"/>
  <c r="AB70" i="5"/>
  <c r="CX70" i="14" s="1"/>
  <c r="AB52" i="5"/>
  <c r="CX52" i="14" s="1"/>
  <c r="AB46" i="5"/>
  <c r="CX46" i="14" s="1"/>
  <c r="AB42" i="5"/>
  <c r="CX42" i="14" s="1"/>
  <c r="AB40" i="5"/>
  <c r="CX40" i="14" s="1"/>
  <c r="AB10" i="5"/>
  <c r="CX10" i="14" s="1"/>
  <c r="AC118" i="5"/>
  <c r="CY118" i="14" s="1"/>
  <c r="AC108" i="5"/>
  <c r="CY108" i="14" s="1"/>
  <c r="AC96" i="5"/>
  <c r="CY96" i="14" s="1"/>
  <c r="AC86" i="5"/>
  <c r="CY86" i="14" s="1"/>
  <c r="AC48" i="5"/>
  <c r="CY48" i="14" s="1"/>
  <c r="AC20" i="5"/>
  <c r="CY20" i="14" s="1"/>
  <c r="AC4" i="5"/>
  <c r="AC133" i="5"/>
  <c r="CY133" i="14" s="1"/>
  <c r="AC103" i="5"/>
  <c r="CY103" i="14" s="1"/>
  <c r="AC89" i="5"/>
  <c r="CY89" i="14" s="1"/>
  <c r="AC87" i="5"/>
  <c r="CY87" i="14" s="1"/>
  <c r="AC75" i="5"/>
  <c r="CY75" i="14" s="1"/>
  <c r="AC65" i="5"/>
  <c r="CY65" i="14" s="1"/>
  <c r="AC25" i="5"/>
  <c r="CY25" i="14" s="1"/>
  <c r="AC124" i="5"/>
  <c r="CY124" i="14" s="1"/>
  <c r="AC110" i="5"/>
  <c r="CY110" i="14" s="1"/>
  <c r="AC104" i="5"/>
  <c r="CY104" i="14" s="1"/>
  <c r="AC94" i="5"/>
  <c r="CY94" i="14" s="1"/>
  <c r="AC78" i="5"/>
  <c r="CY78" i="14" s="1"/>
  <c r="AC70" i="5"/>
  <c r="CY70" i="14" s="1"/>
  <c r="AC52" i="5"/>
  <c r="CY52" i="14" s="1"/>
  <c r="AC46" i="5"/>
  <c r="CY46" i="14" s="1"/>
  <c r="AC42" i="5"/>
  <c r="CY42" i="14" s="1"/>
  <c r="AC40" i="5"/>
  <c r="CY40" i="14" s="1"/>
  <c r="AC10" i="5"/>
  <c r="CY10" i="14" s="1"/>
  <c r="AC31" i="5"/>
  <c r="CY31" i="14" s="1"/>
  <c r="AC139" i="5"/>
  <c r="CY139" i="14" s="1"/>
  <c r="AC115" i="5"/>
  <c r="CY115" i="14" s="1"/>
  <c r="AC105" i="5"/>
  <c r="CY105" i="14" s="1"/>
  <c r="AC101" i="5"/>
  <c r="CY101" i="14" s="1"/>
  <c r="AC99" i="5"/>
  <c r="CY99" i="14" s="1"/>
  <c r="AC97" i="5"/>
  <c r="CY97" i="14" s="1"/>
  <c r="AC95" i="5"/>
  <c r="CY95" i="14" s="1"/>
  <c r="AC91" i="5"/>
  <c r="CY91" i="14" s="1"/>
  <c r="AC81" i="5"/>
  <c r="CY81" i="14" s="1"/>
  <c r="AC69" i="5"/>
  <c r="CY69" i="14" s="1"/>
  <c r="AC49" i="5"/>
  <c r="CY49" i="14" s="1"/>
  <c r="AC43" i="5"/>
  <c r="CY43" i="14" s="1"/>
  <c r="CM166" i="14"/>
  <c r="X166" i="14"/>
  <c r="CM167" i="14"/>
  <c r="X167" i="14"/>
  <c r="AB119" i="5"/>
  <c r="CX119" i="14" s="1"/>
  <c r="AB111" i="5"/>
  <c r="CX111" i="14" s="1"/>
  <c r="AB93" i="5"/>
  <c r="CX93" i="14" s="1"/>
  <c r="AB83" i="5"/>
  <c r="CX83" i="14" s="1"/>
  <c r="AB59" i="5"/>
  <c r="CX59" i="14" s="1"/>
  <c r="AB21" i="5"/>
  <c r="CX21" i="14" s="1"/>
  <c r="AB5" i="5"/>
  <c r="CX5" i="14" s="1"/>
  <c r="AB134" i="5"/>
  <c r="CX134" i="14" s="1"/>
  <c r="AB106" i="5"/>
  <c r="CX106" i="14" s="1"/>
  <c r="AB98" i="5"/>
  <c r="CX98" i="14" s="1"/>
  <c r="AB60" i="5"/>
  <c r="CX60" i="14" s="1"/>
  <c r="AB50" i="5"/>
  <c r="CX50" i="14" s="1"/>
  <c r="AB26" i="5"/>
  <c r="CX26" i="14" s="1"/>
  <c r="AB125" i="5"/>
  <c r="CX125" i="14" s="1"/>
  <c r="AB109" i="5"/>
  <c r="CX109" i="14" s="1"/>
  <c r="AB107" i="5"/>
  <c r="CX107" i="14" s="1"/>
  <c r="AB11" i="5"/>
  <c r="CX11" i="14" s="1"/>
  <c r="AB140" i="5"/>
  <c r="CX140" i="14" s="1"/>
  <c r="AB102" i="5"/>
  <c r="CX102" i="14" s="1"/>
  <c r="AB90" i="5"/>
  <c r="CX90" i="14" s="1"/>
  <c r="AB74" i="5"/>
  <c r="CX74" i="14" s="1"/>
  <c r="AB56" i="5"/>
  <c r="CX56" i="14" s="1"/>
  <c r="AB54" i="5"/>
  <c r="CX54" i="14" s="1"/>
  <c r="AB44" i="5"/>
  <c r="CX44" i="14" s="1"/>
  <c r="AB32" i="5"/>
  <c r="CX32" i="14" s="1"/>
  <c r="AC134" i="5"/>
  <c r="CY134" i="14" s="1"/>
  <c r="AC106" i="5"/>
  <c r="CY106" i="14" s="1"/>
  <c r="AC98" i="5"/>
  <c r="CY98" i="14" s="1"/>
  <c r="AC60" i="5"/>
  <c r="CY60" i="14" s="1"/>
  <c r="AC50" i="5"/>
  <c r="CY50" i="14" s="1"/>
  <c r="AC26" i="5"/>
  <c r="CY26" i="14" s="1"/>
  <c r="AC5" i="5"/>
  <c r="CY5" i="14" s="1"/>
  <c r="AC119" i="5"/>
  <c r="CY119" i="14" s="1"/>
  <c r="AC111" i="5"/>
  <c r="CY111" i="14" s="1"/>
  <c r="AC93" i="5"/>
  <c r="CY93" i="14" s="1"/>
  <c r="AC83" i="5"/>
  <c r="CY83" i="14" s="1"/>
  <c r="AC59" i="5"/>
  <c r="CY59" i="14" s="1"/>
  <c r="AC21" i="5"/>
  <c r="CY21" i="14" s="1"/>
  <c r="AC140" i="5"/>
  <c r="CY140" i="14" s="1"/>
  <c r="AC102" i="5"/>
  <c r="CY102" i="14" s="1"/>
  <c r="AC90" i="5"/>
  <c r="CY90" i="14" s="1"/>
  <c r="AC74" i="5"/>
  <c r="CY74" i="14" s="1"/>
  <c r="AC56" i="5"/>
  <c r="CY56" i="14" s="1"/>
  <c r="AC54" i="5"/>
  <c r="CY54" i="14" s="1"/>
  <c r="AC44" i="5"/>
  <c r="CY44" i="14" s="1"/>
  <c r="AC32" i="5"/>
  <c r="CY32" i="14" s="1"/>
  <c r="AC125" i="5"/>
  <c r="CY125" i="14" s="1"/>
  <c r="AC109" i="5"/>
  <c r="CY109" i="14" s="1"/>
  <c r="AC107" i="5"/>
  <c r="CY107" i="14" s="1"/>
  <c r="AC11" i="5"/>
  <c r="CY11" i="14" s="1"/>
  <c r="CM164" i="14"/>
  <c r="X164" i="14"/>
  <c r="CM168" i="14"/>
  <c r="X168" i="14"/>
  <c r="AB143" i="5"/>
  <c r="CX143" i="14" s="1"/>
  <c r="AB137" i="5"/>
  <c r="CX137" i="14" s="1"/>
  <c r="AB135" i="5"/>
  <c r="CX135" i="14" s="1"/>
  <c r="AB131" i="5"/>
  <c r="CX131" i="14" s="1"/>
  <c r="AB113" i="5"/>
  <c r="CX113" i="14" s="1"/>
  <c r="AB85" i="5"/>
  <c r="CX85" i="14" s="1"/>
  <c r="AB79" i="5"/>
  <c r="CX79" i="14" s="1"/>
  <c r="AB61" i="5"/>
  <c r="CX61" i="14" s="1"/>
  <c r="AB39" i="5"/>
  <c r="CX39" i="14" s="1"/>
  <c r="AB37" i="5"/>
  <c r="CX37" i="14" s="1"/>
  <c r="AB35" i="5"/>
  <c r="CX35" i="14" s="1"/>
  <c r="AB29" i="5"/>
  <c r="CX29" i="14" s="1"/>
  <c r="AB27" i="5"/>
  <c r="CX27" i="14" s="1"/>
  <c r="AB146" i="5"/>
  <c r="CX146" i="14" s="1"/>
  <c r="AB128" i="5"/>
  <c r="CX128" i="14" s="1"/>
  <c r="AB122" i="5"/>
  <c r="CX122" i="14" s="1"/>
  <c r="AB120" i="5"/>
  <c r="CX120" i="14" s="1"/>
  <c r="AB112" i="5"/>
  <c r="CX112" i="14" s="1"/>
  <c r="AB84" i="5"/>
  <c r="CX84" i="14" s="1"/>
  <c r="AB66" i="5"/>
  <c r="CX66" i="14" s="1"/>
  <c r="AB62" i="5"/>
  <c r="CX62" i="14" s="1"/>
  <c r="AB22" i="5"/>
  <c r="CX22" i="14" s="1"/>
  <c r="AB18" i="5"/>
  <c r="CX18" i="14" s="1"/>
  <c r="AB16" i="5"/>
  <c r="CX16" i="14" s="1"/>
  <c r="AB14" i="5"/>
  <c r="CX14" i="14" s="1"/>
  <c r="AB8" i="5"/>
  <c r="CX8" i="14" s="1"/>
  <c r="AB6" i="5"/>
  <c r="CX6" i="14" s="1"/>
  <c r="AB141" i="5"/>
  <c r="CX141" i="14" s="1"/>
  <c r="AB77" i="5"/>
  <c r="CX77" i="14" s="1"/>
  <c r="AB71" i="5"/>
  <c r="CX71" i="14" s="1"/>
  <c r="AB33" i="5"/>
  <c r="CX33" i="14" s="1"/>
  <c r="AB23" i="5"/>
  <c r="CX23" i="14" s="1"/>
  <c r="AB126" i="5"/>
  <c r="CX126" i="14" s="1"/>
  <c r="AB100" i="5"/>
  <c r="CX100" i="14" s="1"/>
  <c r="AB76" i="5"/>
  <c r="CX76" i="14" s="1"/>
  <c r="AB68" i="5"/>
  <c r="CX68" i="14" s="1"/>
  <c r="AB64" i="5"/>
  <c r="CX64" i="14" s="1"/>
  <c r="AB12" i="5"/>
  <c r="CX12" i="14" s="1"/>
  <c r="AC146" i="5"/>
  <c r="CY146" i="14" s="1"/>
  <c r="AC128" i="5"/>
  <c r="CY128" i="14" s="1"/>
  <c r="AC122" i="5"/>
  <c r="CY122" i="14" s="1"/>
  <c r="AC120" i="5"/>
  <c r="CY120" i="14" s="1"/>
  <c r="AC112" i="5"/>
  <c r="CY112" i="14" s="1"/>
  <c r="AC84" i="5"/>
  <c r="CY84" i="14" s="1"/>
  <c r="AC66" i="5"/>
  <c r="CY66" i="14" s="1"/>
  <c r="AC62" i="5"/>
  <c r="CY62" i="14" s="1"/>
  <c r="AC22" i="5"/>
  <c r="CY22" i="14" s="1"/>
  <c r="AC18" i="5"/>
  <c r="CY18" i="14" s="1"/>
  <c r="AC16" i="5"/>
  <c r="CY16" i="14" s="1"/>
  <c r="AC14" i="5"/>
  <c r="CY14" i="14" s="1"/>
  <c r="AC8" i="5"/>
  <c r="CY8" i="14" s="1"/>
  <c r="AC6" i="5"/>
  <c r="CY6" i="14" s="1"/>
  <c r="AC143" i="5"/>
  <c r="CY143" i="14" s="1"/>
  <c r="AC137" i="5"/>
  <c r="CY137" i="14" s="1"/>
  <c r="AC135" i="5"/>
  <c r="CY135" i="14" s="1"/>
  <c r="AC131" i="5"/>
  <c r="CY131" i="14" s="1"/>
  <c r="AC113" i="5"/>
  <c r="CY113" i="14" s="1"/>
  <c r="AC85" i="5"/>
  <c r="CY85" i="14" s="1"/>
  <c r="AC79" i="5"/>
  <c r="CY79" i="14" s="1"/>
  <c r="AC61" i="5"/>
  <c r="CY61" i="14" s="1"/>
  <c r="AC39" i="5"/>
  <c r="CY39" i="14" s="1"/>
  <c r="AC37" i="5"/>
  <c r="CY37" i="14" s="1"/>
  <c r="AC35" i="5"/>
  <c r="CY35" i="14" s="1"/>
  <c r="AC29" i="5"/>
  <c r="CY29" i="14" s="1"/>
  <c r="AC27" i="5"/>
  <c r="CY27" i="14" s="1"/>
  <c r="AC126" i="5"/>
  <c r="CY126" i="14" s="1"/>
  <c r="AC100" i="5"/>
  <c r="CY100" i="14" s="1"/>
  <c r="AC76" i="5"/>
  <c r="CY76" i="14" s="1"/>
  <c r="AC68" i="5"/>
  <c r="CY68" i="14" s="1"/>
  <c r="AC64" i="5"/>
  <c r="CY64" i="14" s="1"/>
  <c r="AC12" i="5"/>
  <c r="CY12" i="14" s="1"/>
  <c r="AC141" i="5"/>
  <c r="CY141" i="14" s="1"/>
  <c r="AC77" i="5"/>
  <c r="CY77" i="14" s="1"/>
  <c r="AC71" i="5"/>
  <c r="CY71" i="14" s="1"/>
  <c r="AC33" i="5"/>
  <c r="CY33" i="14" s="1"/>
  <c r="AC23" i="5"/>
  <c r="CY23" i="14" s="1"/>
  <c r="CM159" i="14"/>
  <c r="X159" i="14"/>
  <c r="X161" i="14"/>
  <c r="CM161" i="14"/>
  <c r="X162" i="14"/>
  <c r="CM162" i="14"/>
  <c r="CM163" i="14"/>
  <c r="X163" i="14"/>
  <c r="AB145" i="5"/>
  <c r="CX145" i="14" s="1"/>
  <c r="AB129" i="5"/>
  <c r="CX129" i="14" s="1"/>
  <c r="AB127" i="5"/>
  <c r="CX127" i="14" s="1"/>
  <c r="AB121" i="5"/>
  <c r="CX121" i="14" s="1"/>
  <c r="AB117" i="5"/>
  <c r="CX117" i="14" s="1"/>
  <c r="AB55" i="5"/>
  <c r="AB53" i="5"/>
  <c r="AB19" i="5"/>
  <c r="AB17" i="5"/>
  <c r="AB15" i="5"/>
  <c r="AB13" i="5"/>
  <c r="AB7" i="5"/>
  <c r="AB3" i="5"/>
  <c r="AB144" i="5"/>
  <c r="CX144" i="14" s="1"/>
  <c r="AB142" i="5"/>
  <c r="CX142" i="14" s="1"/>
  <c r="AB136" i="5"/>
  <c r="CX136" i="14" s="1"/>
  <c r="AB132" i="5"/>
  <c r="CX132" i="14" s="1"/>
  <c r="AB130" i="5"/>
  <c r="CX130" i="14" s="1"/>
  <c r="AB92" i="5"/>
  <c r="AB38" i="5"/>
  <c r="AB36" i="5"/>
  <c r="CX36" i="14" s="1"/>
  <c r="AB34" i="5"/>
  <c r="AB28" i="5"/>
  <c r="AB24" i="5"/>
  <c r="AB123" i="5"/>
  <c r="CX123" i="14" s="1"/>
  <c r="AB73" i="5"/>
  <c r="CX73" i="14" s="1"/>
  <c r="AB67" i="5"/>
  <c r="CX67" i="14" s="1"/>
  <c r="AB63" i="5"/>
  <c r="CX63" i="14" s="1"/>
  <c r="AB57" i="5"/>
  <c r="CX57" i="14" s="1"/>
  <c r="AB51" i="5"/>
  <c r="CX51" i="14" s="1"/>
  <c r="AB47" i="5"/>
  <c r="CX47" i="14" s="1"/>
  <c r="AB45" i="5"/>
  <c r="CX45" i="14" s="1"/>
  <c r="AB41" i="5"/>
  <c r="CX41" i="14" s="1"/>
  <c r="AB9" i="5"/>
  <c r="CX9" i="14" s="1"/>
  <c r="AB138" i="5"/>
  <c r="CX138" i="14" s="1"/>
  <c r="AB116" i="5"/>
  <c r="CX116" i="14" s="1"/>
  <c r="AB114" i="5"/>
  <c r="CX114" i="14" s="1"/>
  <c r="AB88" i="5"/>
  <c r="CX88" i="14" s="1"/>
  <c r="AB82" i="5"/>
  <c r="CX82" i="14" s="1"/>
  <c r="AB80" i="5"/>
  <c r="CX80" i="14" s="1"/>
  <c r="AB72" i="5"/>
  <c r="CX72" i="14" s="1"/>
  <c r="AB58" i="5"/>
  <c r="CX58" i="14" s="1"/>
  <c r="AB30" i="5"/>
  <c r="CX30" i="14" s="1"/>
  <c r="AC144" i="5"/>
  <c r="CY144" i="14" s="1"/>
  <c r="AC142" i="5"/>
  <c r="CY142" i="14" s="1"/>
  <c r="AC136" i="5"/>
  <c r="CY136" i="14" s="1"/>
  <c r="AC132" i="5"/>
  <c r="CY132" i="14" s="1"/>
  <c r="AC130" i="5"/>
  <c r="CY130" i="14" s="1"/>
  <c r="AC92" i="5"/>
  <c r="CY92" i="14" s="1"/>
  <c r="AC38" i="5"/>
  <c r="CY38" i="14" s="1"/>
  <c r="AC36" i="5"/>
  <c r="CY36" i="14" s="1"/>
  <c r="AC34" i="5"/>
  <c r="CY34" i="14" s="1"/>
  <c r="AC28" i="5"/>
  <c r="CY28" i="14" s="1"/>
  <c r="AC24" i="5"/>
  <c r="CY24" i="14" s="1"/>
  <c r="AC13" i="5"/>
  <c r="CY13" i="14" s="1"/>
  <c r="AC145" i="5"/>
  <c r="CY145" i="14" s="1"/>
  <c r="AC129" i="5"/>
  <c r="CY129" i="14" s="1"/>
  <c r="AC127" i="5"/>
  <c r="CY127" i="14" s="1"/>
  <c r="AC121" i="5"/>
  <c r="CY121" i="14" s="1"/>
  <c r="AC117" i="5"/>
  <c r="CY117" i="14" s="1"/>
  <c r="AC55" i="5"/>
  <c r="CY55" i="14" s="1"/>
  <c r="AC53" i="5"/>
  <c r="CY53" i="14" s="1"/>
  <c r="AC19" i="5"/>
  <c r="CY19" i="14" s="1"/>
  <c r="AC17" i="5"/>
  <c r="CY17" i="14" s="1"/>
  <c r="AC15" i="5"/>
  <c r="CY15" i="14" s="1"/>
  <c r="AC7" i="5"/>
  <c r="CY7" i="14" s="1"/>
  <c r="AC3" i="5"/>
  <c r="AC138" i="5"/>
  <c r="CY138" i="14" s="1"/>
  <c r="AC116" i="5"/>
  <c r="CY116" i="14" s="1"/>
  <c r="AC114" i="5"/>
  <c r="CY114" i="14" s="1"/>
  <c r="AC88" i="5"/>
  <c r="CY88" i="14" s="1"/>
  <c r="AC82" i="5"/>
  <c r="CY82" i="14" s="1"/>
  <c r="AC80" i="5"/>
  <c r="CY80" i="14" s="1"/>
  <c r="AC72" i="5"/>
  <c r="CY72" i="14" s="1"/>
  <c r="AC58" i="5"/>
  <c r="CY58" i="14" s="1"/>
  <c r="AC30" i="5"/>
  <c r="CY30" i="14" s="1"/>
  <c r="AC9" i="5"/>
  <c r="CY9" i="14" s="1"/>
  <c r="AC123" i="5"/>
  <c r="CY123" i="14" s="1"/>
  <c r="AC73" i="5"/>
  <c r="CY73" i="14" s="1"/>
  <c r="AC67" i="5"/>
  <c r="CY67" i="14" s="1"/>
  <c r="AC63" i="5"/>
  <c r="CY63" i="14" s="1"/>
  <c r="AC57" i="5"/>
  <c r="CY57" i="14" s="1"/>
  <c r="AC51" i="5"/>
  <c r="CY51" i="14" s="1"/>
  <c r="AC47" i="5"/>
  <c r="CY47" i="14" s="1"/>
  <c r="AC45" i="5"/>
  <c r="CY45" i="14" s="1"/>
  <c r="AC41" i="5"/>
  <c r="CY41" i="14" s="1"/>
  <c r="AD117" i="5"/>
  <c r="CZ117" i="14" s="1"/>
  <c r="AD136" i="5"/>
  <c r="CZ136" i="14" s="1"/>
  <c r="AD132" i="5"/>
  <c r="CZ132" i="14" s="1"/>
  <c r="AD127" i="5"/>
  <c r="CZ127" i="14" s="1"/>
  <c r="AD142" i="5"/>
  <c r="CZ142" i="14" s="1"/>
  <c r="AD130" i="5"/>
  <c r="CZ130" i="14" s="1"/>
  <c r="AD145" i="5"/>
  <c r="CZ145" i="14" s="1"/>
  <c r="AD129" i="5"/>
  <c r="CZ129" i="14" s="1"/>
  <c r="AD121" i="5"/>
  <c r="CZ121" i="14" s="1"/>
  <c r="AD144" i="5"/>
  <c r="CZ144" i="14" s="1"/>
  <c r="AP161" i="5"/>
  <c r="BS161" i="5" s="1"/>
  <c r="BK163" i="5"/>
  <c r="BL159" i="5"/>
  <c r="BR162" i="5"/>
  <c r="BO165" i="5"/>
  <c r="BM167" i="5"/>
  <c r="BR163" i="5"/>
  <c r="BM168" i="5"/>
  <c r="CB159" i="5"/>
  <c r="BM160" i="5"/>
  <c r="BO161" i="5"/>
  <c r="BL164" i="5"/>
  <c r="BK164" i="5"/>
  <c r="BK166" i="5"/>
  <c r="BR166" i="5"/>
  <c r="BK167" i="5"/>
  <c r="BR167" i="5"/>
  <c r="BO168" i="5"/>
  <c r="CB168" i="5"/>
  <c r="BK159" i="5"/>
  <c r="BR159" i="5"/>
  <c r="BO160" i="5"/>
  <c r="BR161" i="5"/>
  <c r="BO162" i="5"/>
  <c r="BM163" i="5"/>
  <c r="BM164" i="5"/>
  <c r="BM165" i="5"/>
  <c r="BK168" i="5"/>
  <c r="BR168" i="5"/>
  <c r="BR160" i="5"/>
  <c r="AP160" i="5"/>
  <c r="BK162" i="5"/>
  <c r="BO164" i="5"/>
  <c r="W2" i="23"/>
  <c r="S2" i="23"/>
  <c r="O2" i="23"/>
  <c r="K2" i="23"/>
  <c r="J2" i="23"/>
  <c r="Y2" i="23"/>
  <c r="T2" i="23"/>
  <c r="N2" i="23"/>
  <c r="H2" i="23"/>
  <c r="X2" i="23"/>
  <c r="R2" i="23"/>
  <c r="M2" i="23"/>
  <c r="G2" i="23"/>
  <c r="V2" i="23"/>
  <c r="Q2" i="23"/>
  <c r="L2" i="23"/>
  <c r="U2" i="23"/>
  <c r="P2" i="23"/>
  <c r="I2" i="23"/>
  <c r="BL160" i="5"/>
  <c r="BM161" i="5"/>
  <c r="BR164" i="5"/>
  <c r="CB164" i="5"/>
  <c r="BR165" i="5"/>
  <c r="BO167" i="5"/>
  <c r="BO166" i="5"/>
  <c r="BL168" i="5"/>
  <c r="AK167" i="5"/>
  <c r="BA167" i="5" s="1"/>
  <c r="BI167" i="14" s="1"/>
  <c r="BL166" i="5"/>
  <c r="BL165" i="5"/>
  <c r="AK165" i="5"/>
  <c r="BA165" i="5" s="1"/>
  <c r="BI165" i="14" s="1"/>
  <c r="P9" i="27"/>
  <c r="AZ3" i="5"/>
  <c r="BE3" i="14" s="1"/>
  <c r="AD28" i="5"/>
  <c r="CZ28" i="14" s="1"/>
  <c r="P8" i="27"/>
  <c r="BO163" i="5"/>
  <c r="BO159" i="5"/>
  <c r="P4" i="27"/>
  <c r="P20" i="27"/>
  <c r="P3" i="27"/>
  <c r="P10" i="27"/>
  <c r="P2" i="27"/>
  <c r="BN165" i="5"/>
  <c r="CA166" i="5"/>
  <c r="BK160" i="5"/>
  <c r="AK166" i="5"/>
  <c r="AY167" i="5"/>
  <c r="AZ167" i="14" s="1"/>
  <c r="AK160" i="5"/>
  <c r="BA160" i="5" s="1"/>
  <c r="BI160" i="14" s="1"/>
  <c r="BY162" i="5"/>
  <c r="BZ165" i="5"/>
  <c r="BL167" i="5"/>
  <c r="BM166" i="5"/>
  <c r="CB165" i="5"/>
  <c r="BK165" i="5"/>
  <c r="AP166" i="5"/>
  <c r="AP167" i="5"/>
  <c r="AK164" i="5"/>
  <c r="BA164" i="5" s="1"/>
  <c r="BI164" i="14" s="1"/>
  <c r="AP165" i="5"/>
  <c r="AY166" i="5"/>
  <c r="AZ166" i="14" s="1"/>
  <c r="AK168" i="5"/>
  <c r="BA168" i="5" s="1"/>
  <c r="BI168" i="14" s="1"/>
  <c r="AP164" i="5"/>
  <c r="AP168" i="5"/>
  <c r="AY162" i="5"/>
  <c r="AZ162" i="14" s="1"/>
  <c r="BM159" i="5"/>
  <c r="BY160" i="5"/>
  <c r="BY163" i="5"/>
  <c r="AK161" i="5"/>
  <c r="BA161" i="5" s="1"/>
  <c r="BI161" i="14" s="1"/>
  <c r="CA161" i="5"/>
  <c r="BM162" i="5"/>
  <c r="AK159" i="5"/>
  <c r="BA159" i="5" s="1"/>
  <c r="BI159" i="14" s="1"/>
  <c r="AY161" i="5"/>
  <c r="AZ161" i="14" s="1"/>
  <c r="BS160" i="5"/>
  <c r="BL161" i="5"/>
  <c r="BL162" i="5"/>
  <c r="AK162" i="5"/>
  <c r="BA162" i="5" s="1"/>
  <c r="BI162" i="14" s="1"/>
  <c r="BN160" i="5"/>
  <c r="BZ160" i="5"/>
  <c r="AY160" i="5"/>
  <c r="AZ160" i="14" s="1"/>
  <c r="BK161" i="5"/>
  <c r="AY163" i="5"/>
  <c r="AZ163" i="14" s="1"/>
  <c r="BZ163" i="5"/>
  <c r="BZ159" i="5"/>
  <c r="BL163" i="5"/>
  <c r="AK163" i="5"/>
  <c r="BA163" i="5" s="1"/>
  <c r="BI163" i="14" s="1"/>
  <c r="AP159" i="5"/>
  <c r="AP162" i="5"/>
  <c r="AP163" i="5"/>
  <c r="AF2" i="27"/>
  <c r="Q158" i="5"/>
  <c r="AO158" i="5" s="1"/>
  <c r="AG158" i="14" s="1"/>
  <c r="W158" i="14" s="1"/>
  <c r="Q157" i="5"/>
  <c r="AO157" i="5" s="1"/>
  <c r="AG157" i="14" s="1"/>
  <c r="W157" i="14" s="1"/>
  <c r="Q156" i="5"/>
  <c r="AO156" i="5" s="1"/>
  <c r="AG156" i="14" s="1"/>
  <c r="W156" i="14" s="1"/>
  <c r="Q155" i="5"/>
  <c r="AO155" i="5" s="1"/>
  <c r="AG155" i="14" s="1"/>
  <c r="W155" i="14" s="1"/>
  <c r="Q154" i="5"/>
  <c r="AO154" i="5" s="1"/>
  <c r="AG154" i="14" s="1"/>
  <c r="W154" i="14" s="1"/>
  <c r="Q153" i="5"/>
  <c r="AO153" i="5" s="1"/>
  <c r="AG153" i="14" s="1"/>
  <c r="W153" i="14" s="1"/>
  <c r="AL158" i="5"/>
  <c r="S158" i="14" s="1"/>
  <c r="AJ158" i="5"/>
  <c r="O158" i="14" s="1"/>
  <c r="AI158" i="5"/>
  <c r="N158" i="14" s="1"/>
  <c r="AH158" i="5"/>
  <c r="K158" i="14" s="1"/>
  <c r="P158" i="14" s="1"/>
  <c r="AL157" i="5"/>
  <c r="S157" i="14" s="1"/>
  <c r="AJ157" i="5"/>
  <c r="O157" i="14" s="1"/>
  <c r="AI157" i="5"/>
  <c r="N157" i="14" s="1"/>
  <c r="AH157" i="5"/>
  <c r="K157" i="14" s="1"/>
  <c r="P157" i="14" s="1"/>
  <c r="AL156" i="5"/>
  <c r="S156" i="14" s="1"/>
  <c r="AJ156" i="5"/>
  <c r="O156" i="14" s="1"/>
  <c r="AI156" i="5"/>
  <c r="N156" i="14" s="1"/>
  <c r="AH156" i="5"/>
  <c r="K156" i="14" s="1"/>
  <c r="P156" i="14" s="1"/>
  <c r="AL155" i="5"/>
  <c r="S155" i="14" s="1"/>
  <c r="AJ155" i="5"/>
  <c r="O155" i="14" s="1"/>
  <c r="AI155" i="5"/>
  <c r="N155" i="14" s="1"/>
  <c r="AH155" i="5"/>
  <c r="K155" i="14" s="1"/>
  <c r="P155" i="14" s="1"/>
  <c r="AL154" i="5"/>
  <c r="S154" i="14" s="1"/>
  <c r="AJ154" i="5"/>
  <c r="O154" i="14" s="1"/>
  <c r="AI154" i="5"/>
  <c r="N154" i="14" s="1"/>
  <c r="AH154" i="5"/>
  <c r="K154" i="14" s="1"/>
  <c r="P154" i="14" s="1"/>
  <c r="AL153" i="5"/>
  <c r="S153" i="14" s="1"/>
  <c r="AJ153" i="5"/>
  <c r="O153" i="14" s="1"/>
  <c r="AI153" i="5"/>
  <c r="N153" i="14" s="1"/>
  <c r="AH153" i="5"/>
  <c r="K153" i="14" s="1"/>
  <c r="P153" i="14" s="1"/>
  <c r="AO152" i="5"/>
  <c r="AG152" i="14" s="1"/>
  <c r="W152" i="14" s="1"/>
  <c r="AL152" i="5"/>
  <c r="S152" i="14" s="1"/>
  <c r="AJ152" i="5"/>
  <c r="O152" i="14" s="1"/>
  <c r="AI152" i="5"/>
  <c r="N152" i="14" s="1"/>
  <c r="AH152" i="5"/>
  <c r="K152" i="14" s="1"/>
  <c r="P152" i="14" s="1"/>
  <c r="AO151" i="5"/>
  <c r="AG151" i="14" s="1"/>
  <c r="W151" i="14" s="1"/>
  <c r="AL151" i="5"/>
  <c r="S151" i="14" s="1"/>
  <c r="AJ151" i="5"/>
  <c r="O151" i="14" s="1"/>
  <c r="AI151" i="5"/>
  <c r="N151" i="14" s="1"/>
  <c r="AH151" i="5"/>
  <c r="K151" i="14" s="1"/>
  <c r="P151" i="14" s="1"/>
  <c r="AO150" i="5"/>
  <c r="AG150" i="14" s="1"/>
  <c r="W150" i="14" s="1"/>
  <c r="AL150" i="5"/>
  <c r="S150" i="14" s="1"/>
  <c r="AJ150" i="5"/>
  <c r="O150" i="14" s="1"/>
  <c r="AI150" i="5"/>
  <c r="N150" i="14" s="1"/>
  <c r="AH150" i="5"/>
  <c r="K150" i="14" s="1"/>
  <c r="P150" i="14" s="1"/>
  <c r="AO149" i="5"/>
  <c r="AG149" i="14" s="1"/>
  <c r="W149" i="14" s="1"/>
  <c r="AL149" i="5"/>
  <c r="S149" i="14" s="1"/>
  <c r="AJ149" i="5"/>
  <c r="O149" i="14" s="1"/>
  <c r="AI149" i="5"/>
  <c r="N149" i="14" s="1"/>
  <c r="AH149" i="5"/>
  <c r="K149" i="14" s="1"/>
  <c r="P149" i="14" s="1"/>
  <c r="AO148" i="5"/>
  <c r="AG148" i="14" s="1"/>
  <c r="W148" i="14" s="1"/>
  <c r="AL148" i="5"/>
  <c r="S148" i="14" s="1"/>
  <c r="AJ148" i="5"/>
  <c r="O148" i="14" s="1"/>
  <c r="AI148" i="5"/>
  <c r="N148" i="14" s="1"/>
  <c r="AH148" i="5"/>
  <c r="K148" i="14" s="1"/>
  <c r="P148" i="14" s="1"/>
  <c r="AO147" i="5"/>
  <c r="AG147" i="14" s="1"/>
  <c r="W147" i="14" s="1"/>
  <c r="AL147" i="5"/>
  <c r="S147" i="14" s="1"/>
  <c r="AJ147" i="5"/>
  <c r="O147" i="14" s="1"/>
  <c r="AI147" i="5"/>
  <c r="N147" i="14" s="1"/>
  <c r="AH147" i="5"/>
  <c r="K147" i="14" s="1"/>
  <c r="P147" i="14" s="1"/>
  <c r="AO146" i="5"/>
  <c r="AG146" i="14" s="1"/>
  <c r="W146" i="14" s="1"/>
  <c r="AL146" i="5"/>
  <c r="S146" i="14" s="1"/>
  <c r="AJ146" i="5"/>
  <c r="O146" i="14" s="1"/>
  <c r="AI146" i="5"/>
  <c r="N146" i="14" s="1"/>
  <c r="AH146" i="5"/>
  <c r="K146" i="14" s="1"/>
  <c r="P146" i="14" s="1"/>
  <c r="AO145" i="5"/>
  <c r="AG145" i="14" s="1"/>
  <c r="W145" i="14" s="1"/>
  <c r="AL145" i="5"/>
  <c r="S145" i="14" s="1"/>
  <c r="AJ145" i="5"/>
  <c r="O145" i="14" s="1"/>
  <c r="AI145" i="5"/>
  <c r="N145" i="14" s="1"/>
  <c r="AH145" i="5"/>
  <c r="K145" i="14" s="1"/>
  <c r="P145" i="14" s="1"/>
  <c r="AO144" i="5"/>
  <c r="AG144" i="14" s="1"/>
  <c r="W144" i="14" s="1"/>
  <c r="AL144" i="5"/>
  <c r="S144" i="14" s="1"/>
  <c r="AJ144" i="5"/>
  <c r="O144" i="14" s="1"/>
  <c r="AI144" i="5"/>
  <c r="N144" i="14" s="1"/>
  <c r="AH144" i="5"/>
  <c r="K144" i="14" s="1"/>
  <c r="P144" i="14" s="1"/>
  <c r="AO143" i="5"/>
  <c r="AG143" i="14" s="1"/>
  <c r="W143" i="14" s="1"/>
  <c r="AL143" i="5"/>
  <c r="S143" i="14" s="1"/>
  <c r="AJ143" i="5"/>
  <c r="O143" i="14" s="1"/>
  <c r="AI143" i="5"/>
  <c r="N143" i="14" s="1"/>
  <c r="AH143" i="5"/>
  <c r="K143" i="14" s="1"/>
  <c r="P143" i="14" s="1"/>
  <c r="AO142" i="5"/>
  <c r="AG142" i="14" s="1"/>
  <c r="W142" i="14" s="1"/>
  <c r="AL142" i="5"/>
  <c r="S142" i="14" s="1"/>
  <c r="AJ142" i="5"/>
  <c r="O142" i="14" s="1"/>
  <c r="AI142" i="5"/>
  <c r="N142" i="14" s="1"/>
  <c r="AH142" i="5"/>
  <c r="K142" i="14" s="1"/>
  <c r="P142" i="14" s="1"/>
  <c r="AO141" i="5"/>
  <c r="AG141" i="14" s="1"/>
  <c r="W141" i="14" s="1"/>
  <c r="AL141" i="5"/>
  <c r="S141" i="14" s="1"/>
  <c r="AJ141" i="5"/>
  <c r="O141" i="14" s="1"/>
  <c r="AI141" i="5"/>
  <c r="N141" i="14" s="1"/>
  <c r="AH141" i="5"/>
  <c r="K141" i="14" s="1"/>
  <c r="P141" i="14" s="1"/>
  <c r="AO140" i="5"/>
  <c r="AG140" i="14" s="1"/>
  <c r="W140" i="14" s="1"/>
  <c r="AL140" i="5"/>
  <c r="S140" i="14" s="1"/>
  <c r="AJ140" i="5"/>
  <c r="O140" i="14" s="1"/>
  <c r="AI140" i="5"/>
  <c r="N140" i="14" s="1"/>
  <c r="AH140" i="5"/>
  <c r="K140" i="14" s="1"/>
  <c r="P140" i="14" s="1"/>
  <c r="AO139" i="5"/>
  <c r="AG139" i="14" s="1"/>
  <c r="W139" i="14" s="1"/>
  <c r="AL139" i="5"/>
  <c r="S139" i="14" s="1"/>
  <c r="AJ139" i="5"/>
  <c r="O139" i="14" s="1"/>
  <c r="AI139" i="5"/>
  <c r="N139" i="14" s="1"/>
  <c r="AH139" i="5"/>
  <c r="K139" i="14" s="1"/>
  <c r="P139" i="14" s="1"/>
  <c r="AO138" i="5"/>
  <c r="AG138" i="14" s="1"/>
  <c r="W138" i="14" s="1"/>
  <c r="AL138" i="5"/>
  <c r="S138" i="14" s="1"/>
  <c r="AJ138" i="5"/>
  <c r="O138" i="14" s="1"/>
  <c r="AI138" i="5"/>
  <c r="N138" i="14" s="1"/>
  <c r="AH138" i="5"/>
  <c r="K138" i="14" s="1"/>
  <c r="P138" i="14" s="1"/>
  <c r="AO137" i="5"/>
  <c r="AG137" i="14" s="1"/>
  <c r="W137" i="14" s="1"/>
  <c r="AL137" i="5"/>
  <c r="S137" i="14" s="1"/>
  <c r="AJ137" i="5"/>
  <c r="O137" i="14" s="1"/>
  <c r="AI137" i="5"/>
  <c r="N137" i="14" s="1"/>
  <c r="AH137" i="5"/>
  <c r="K137" i="14" s="1"/>
  <c r="P137" i="14" s="1"/>
  <c r="AO136" i="5"/>
  <c r="AG136" i="14" s="1"/>
  <c r="W136" i="14" s="1"/>
  <c r="AL136" i="5"/>
  <c r="S136" i="14" s="1"/>
  <c r="AJ136" i="5"/>
  <c r="O136" i="14" s="1"/>
  <c r="AI136" i="5"/>
  <c r="N136" i="14" s="1"/>
  <c r="AH136" i="5"/>
  <c r="K136" i="14" s="1"/>
  <c r="P136" i="14" s="1"/>
  <c r="AO135" i="5"/>
  <c r="AG135" i="14" s="1"/>
  <c r="W135" i="14" s="1"/>
  <c r="AL135" i="5"/>
  <c r="S135" i="14" s="1"/>
  <c r="AJ135" i="5"/>
  <c r="O135" i="14" s="1"/>
  <c r="AI135" i="5"/>
  <c r="N135" i="14" s="1"/>
  <c r="AH135" i="5"/>
  <c r="K135" i="14" s="1"/>
  <c r="P135" i="14" s="1"/>
  <c r="AO134" i="5"/>
  <c r="AG134" i="14" s="1"/>
  <c r="W134" i="14" s="1"/>
  <c r="AL134" i="5"/>
  <c r="S134" i="14" s="1"/>
  <c r="AJ134" i="5"/>
  <c r="O134" i="14" s="1"/>
  <c r="AI134" i="5"/>
  <c r="N134" i="14" s="1"/>
  <c r="AH134" i="5"/>
  <c r="K134" i="14" s="1"/>
  <c r="P134" i="14" s="1"/>
  <c r="AO133" i="5"/>
  <c r="AG133" i="14" s="1"/>
  <c r="W133" i="14" s="1"/>
  <c r="AL133" i="5"/>
  <c r="S133" i="14" s="1"/>
  <c r="AJ133" i="5"/>
  <c r="O133" i="14" s="1"/>
  <c r="AI133" i="5"/>
  <c r="N133" i="14" s="1"/>
  <c r="AH133" i="5"/>
  <c r="K133" i="14" s="1"/>
  <c r="P133" i="14" s="1"/>
  <c r="AO132" i="5"/>
  <c r="AG132" i="14" s="1"/>
  <c r="W132" i="14" s="1"/>
  <c r="AL132" i="5"/>
  <c r="S132" i="14" s="1"/>
  <c r="AJ132" i="5"/>
  <c r="O132" i="14" s="1"/>
  <c r="AI132" i="5"/>
  <c r="N132" i="14" s="1"/>
  <c r="AH132" i="5"/>
  <c r="K132" i="14" s="1"/>
  <c r="P132" i="14" s="1"/>
  <c r="AO131" i="5"/>
  <c r="AG131" i="14" s="1"/>
  <c r="W131" i="14" s="1"/>
  <c r="AL131" i="5"/>
  <c r="S131" i="14" s="1"/>
  <c r="AJ131" i="5"/>
  <c r="O131" i="14" s="1"/>
  <c r="AI131" i="5"/>
  <c r="N131" i="14" s="1"/>
  <c r="AH131" i="5"/>
  <c r="K131" i="14" s="1"/>
  <c r="P131" i="14" s="1"/>
  <c r="AO130" i="5"/>
  <c r="AG130" i="14" s="1"/>
  <c r="W130" i="14" s="1"/>
  <c r="AL130" i="5"/>
  <c r="S130" i="14" s="1"/>
  <c r="AJ130" i="5"/>
  <c r="O130" i="14" s="1"/>
  <c r="AI130" i="5"/>
  <c r="N130" i="14" s="1"/>
  <c r="AH130" i="5"/>
  <c r="K130" i="14" s="1"/>
  <c r="P130" i="14" s="1"/>
  <c r="AO129" i="5"/>
  <c r="AG129" i="14" s="1"/>
  <c r="W129" i="14" s="1"/>
  <c r="AL129" i="5"/>
  <c r="S129" i="14" s="1"/>
  <c r="AJ129" i="5"/>
  <c r="O129" i="14" s="1"/>
  <c r="AI129" i="5"/>
  <c r="N129" i="14" s="1"/>
  <c r="AH129" i="5"/>
  <c r="K129" i="14" s="1"/>
  <c r="P129" i="14" s="1"/>
  <c r="AO128" i="5"/>
  <c r="AG128" i="14" s="1"/>
  <c r="W128" i="14" s="1"/>
  <c r="AL128" i="5"/>
  <c r="S128" i="14" s="1"/>
  <c r="AJ128" i="5"/>
  <c r="O128" i="14" s="1"/>
  <c r="AI128" i="5"/>
  <c r="N128" i="14" s="1"/>
  <c r="AH128" i="5"/>
  <c r="K128" i="14" s="1"/>
  <c r="P128" i="14" s="1"/>
  <c r="AO127" i="5"/>
  <c r="AG127" i="14" s="1"/>
  <c r="W127" i="14" s="1"/>
  <c r="AL127" i="5"/>
  <c r="S127" i="14" s="1"/>
  <c r="AJ127" i="5"/>
  <c r="O127" i="14" s="1"/>
  <c r="AI127" i="5"/>
  <c r="N127" i="14" s="1"/>
  <c r="AH127" i="5"/>
  <c r="K127" i="14" s="1"/>
  <c r="P127" i="14" s="1"/>
  <c r="AO126" i="5"/>
  <c r="AG126" i="14" s="1"/>
  <c r="W126" i="14" s="1"/>
  <c r="AL126" i="5"/>
  <c r="S126" i="14" s="1"/>
  <c r="AJ126" i="5"/>
  <c r="O126" i="14" s="1"/>
  <c r="AI126" i="5"/>
  <c r="N126" i="14" s="1"/>
  <c r="AH126" i="5"/>
  <c r="K126" i="14" s="1"/>
  <c r="P126" i="14" s="1"/>
  <c r="AO125" i="5"/>
  <c r="AG125" i="14" s="1"/>
  <c r="W125" i="14" s="1"/>
  <c r="AL125" i="5"/>
  <c r="S125" i="14" s="1"/>
  <c r="AJ125" i="5"/>
  <c r="O125" i="14" s="1"/>
  <c r="AI125" i="5"/>
  <c r="N125" i="14" s="1"/>
  <c r="AH125" i="5"/>
  <c r="K125" i="14" s="1"/>
  <c r="P125" i="14" s="1"/>
  <c r="AO124" i="5"/>
  <c r="AG124" i="14" s="1"/>
  <c r="W124" i="14" s="1"/>
  <c r="AL124" i="5"/>
  <c r="S124" i="14" s="1"/>
  <c r="AJ124" i="5"/>
  <c r="O124" i="14" s="1"/>
  <c r="AI124" i="5"/>
  <c r="N124" i="14" s="1"/>
  <c r="AH124" i="5"/>
  <c r="K124" i="14" s="1"/>
  <c r="P124" i="14" s="1"/>
  <c r="AO123" i="5"/>
  <c r="AG123" i="14" s="1"/>
  <c r="W123" i="14" s="1"/>
  <c r="AL123" i="5"/>
  <c r="S123" i="14" s="1"/>
  <c r="AJ123" i="5"/>
  <c r="O123" i="14" s="1"/>
  <c r="AI123" i="5"/>
  <c r="N123" i="14" s="1"/>
  <c r="AH123" i="5"/>
  <c r="K123" i="14" s="1"/>
  <c r="P123" i="14" s="1"/>
  <c r="AO122" i="5"/>
  <c r="AG122" i="14" s="1"/>
  <c r="W122" i="14" s="1"/>
  <c r="AL122" i="5"/>
  <c r="S122" i="14" s="1"/>
  <c r="AJ122" i="5"/>
  <c r="O122" i="14" s="1"/>
  <c r="AI122" i="5"/>
  <c r="N122" i="14" s="1"/>
  <c r="AH122" i="5"/>
  <c r="K122" i="14" s="1"/>
  <c r="P122" i="14" s="1"/>
  <c r="AO121" i="5"/>
  <c r="AG121" i="14" s="1"/>
  <c r="W121" i="14" s="1"/>
  <c r="AL121" i="5"/>
  <c r="S121" i="14" s="1"/>
  <c r="AJ121" i="5"/>
  <c r="O121" i="14" s="1"/>
  <c r="AI121" i="5"/>
  <c r="N121" i="14" s="1"/>
  <c r="AH121" i="5"/>
  <c r="K121" i="14" s="1"/>
  <c r="P121" i="14" s="1"/>
  <c r="AO120" i="5"/>
  <c r="AG120" i="14" s="1"/>
  <c r="W120" i="14" s="1"/>
  <c r="AL120" i="5"/>
  <c r="S120" i="14" s="1"/>
  <c r="AJ120" i="5"/>
  <c r="O120" i="14" s="1"/>
  <c r="AI120" i="5"/>
  <c r="N120" i="14" s="1"/>
  <c r="AH120" i="5"/>
  <c r="K120" i="14" s="1"/>
  <c r="P120" i="14" s="1"/>
  <c r="AO119" i="5"/>
  <c r="AG119" i="14" s="1"/>
  <c r="W119" i="14" s="1"/>
  <c r="AL119" i="5"/>
  <c r="S119" i="14" s="1"/>
  <c r="AJ119" i="5"/>
  <c r="O119" i="14" s="1"/>
  <c r="AI119" i="5"/>
  <c r="N119" i="14" s="1"/>
  <c r="AH119" i="5"/>
  <c r="K119" i="14" s="1"/>
  <c r="P119" i="14" s="1"/>
  <c r="AO118" i="5"/>
  <c r="AG118" i="14" s="1"/>
  <c r="W118" i="14" s="1"/>
  <c r="AL118" i="5"/>
  <c r="S118" i="14" s="1"/>
  <c r="AJ118" i="5"/>
  <c r="O118" i="14" s="1"/>
  <c r="AI118" i="5"/>
  <c r="N118" i="14" s="1"/>
  <c r="AH118" i="5"/>
  <c r="K118" i="14" s="1"/>
  <c r="P118" i="14" s="1"/>
  <c r="AO117" i="5"/>
  <c r="AG117" i="14" s="1"/>
  <c r="W117" i="14" s="1"/>
  <c r="AL117" i="5"/>
  <c r="S117" i="14" s="1"/>
  <c r="AJ117" i="5"/>
  <c r="O117" i="14" s="1"/>
  <c r="AI117" i="5"/>
  <c r="N117" i="14" s="1"/>
  <c r="AH117" i="5"/>
  <c r="K117" i="14" s="1"/>
  <c r="P117" i="14" s="1"/>
  <c r="AX116" i="5"/>
  <c r="AW116" i="14" s="1"/>
  <c r="AW116" i="5"/>
  <c r="AV116" i="14" s="1"/>
  <c r="AV116" i="5"/>
  <c r="AT116" i="14" s="1"/>
  <c r="D115" i="23" s="1"/>
  <c r="F115" i="23" s="1"/>
  <c r="AO116" i="5"/>
  <c r="AG116" i="14" s="1"/>
  <c r="W116" i="14" s="1"/>
  <c r="AL116" i="5"/>
  <c r="S116" i="14" s="1"/>
  <c r="AJ116" i="5"/>
  <c r="O116" i="14" s="1"/>
  <c r="AI116" i="5"/>
  <c r="N116" i="14" s="1"/>
  <c r="AH116" i="5"/>
  <c r="K116" i="14" s="1"/>
  <c r="P116" i="14" s="1"/>
  <c r="AX115" i="5"/>
  <c r="AW115" i="14" s="1"/>
  <c r="AW115" i="5"/>
  <c r="AV115" i="14" s="1"/>
  <c r="AV115" i="5"/>
  <c r="AT115" i="14" s="1"/>
  <c r="D114" i="23" s="1"/>
  <c r="F114" i="23" s="1"/>
  <c r="AO115" i="5"/>
  <c r="AG115" i="14" s="1"/>
  <c r="W115" i="14" s="1"/>
  <c r="AL115" i="5"/>
  <c r="S115" i="14" s="1"/>
  <c r="AJ115" i="5"/>
  <c r="O115" i="14" s="1"/>
  <c r="AI115" i="5"/>
  <c r="N115" i="14" s="1"/>
  <c r="AH115" i="5"/>
  <c r="K115" i="14" s="1"/>
  <c r="P115" i="14" s="1"/>
  <c r="AX114" i="5"/>
  <c r="AW114" i="14" s="1"/>
  <c r="AW114" i="5"/>
  <c r="AV114" i="14" s="1"/>
  <c r="AV114" i="5"/>
  <c r="AT114" i="14" s="1"/>
  <c r="D113" i="23" s="1"/>
  <c r="F113" i="23" s="1"/>
  <c r="AO114" i="5"/>
  <c r="AG114" i="14" s="1"/>
  <c r="W114" i="14" s="1"/>
  <c r="AL114" i="5"/>
  <c r="S114" i="14" s="1"/>
  <c r="AJ114" i="5"/>
  <c r="O114" i="14" s="1"/>
  <c r="AI114" i="5"/>
  <c r="N114" i="14" s="1"/>
  <c r="AH114" i="5"/>
  <c r="K114" i="14" s="1"/>
  <c r="P114" i="14" s="1"/>
  <c r="AX113" i="5"/>
  <c r="AW113" i="14" s="1"/>
  <c r="AW113" i="5"/>
  <c r="AV113" i="14" s="1"/>
  <c r="AV113" i="5"/>
  <c r="AT113" i="14" s="1"/>
  <c r="D112" i="23" s="1"/>
  <c r="F112" i="23" s="1"/>
  <c r="AO113" i="5"/>
  <c r="AG113" i="14" s="1"/>
  <c r="W113" i="14" s="1"/>
  <c r="AL113" i="5"/>
  <c r="S113" i="14" s="1"/>
  <c r="AJ113" i="5"/>
  <c r="O113" i="14" s="1"/>
  <c r="AI113" i="5"/>
  <c r="N113" i="14" s="1"/>
  <c r="AH113" i="5"/>
  <c r="K113" i="14" s="1"/>
  <c r="P113" i="14" s="1"/>
  <c r="AX112" i="5"/>
  <c r="AW112" i="14" s="1"/>
  <c r="AW112" i="5"/>
  <c r="AV112" i="14" s="1"/>
  <c r="AV112" i="5"/>
  <c r="AT112" i="14" s="1"/>
  <c r="D111" i="23" s="1"/>
  <c r="F111" i="23" s="1"/>
  <c r="AO112" i="5"/>
  <c r="AG112" i="14" s="1"/>
  <c r="W112" i="14" s="1"/>
  <c r="AL112" i="5"/>
  <c r="S112" i="14" s="1"/>
  <c r="AJ112" i="5"/>
  <c r="O112" i="14" s="1"/>
  <c r="AI112" i="5"/>
  <c r="N112" i="14" s="1"/>
  <c r="AH112" i="5"/>
  <c r="K112" i="14" s="1"/>
  <c r="P112" i="14" s="1"/>
  <c r="AX111" i="5"/>
  <c r="AW111" i="14" s="1"/>
  <c r="AW111" i="5"/>
  <c r="AV111" i="14" s="1"/>
  <c r="AV111" i="5"/>
  <c r="AT111" i="14" s="1"/>
  <c r="D110" i="23" s="1"/>
  <c r="F110" i="23" s="1"/>
  <c r="AO111" i="5"/>
  <c r="AG111" i="14" s="1"/>
  <c r="W111" i="14" s="1"/>
  <c r="AL111" i="5"/>
  <c r="S111" i="14" s="1"/>
  <c r="AJ111" i="5"/>
  <c r="O111" i="14" s="1"/>
  <c r="AI111" i="5"/>
  <c r="N111" i="14" s="1"/>
  <c r="AH111" i="5"/>
  <c r="K111" i="14" s="1"/>
  <c r="P111" i="14" s="1"/>
  <c r="AX110" i="5"/>
  <c r="AW110" i="14" s="1"/>
  <c r="AW110" i="5"/>
  <c r="AV110" i="14" s="1"/>
  <c r="AV110" i="5"/>
  <c r="AT110" i="14" s="1"/>
  <c r="D109" i="23" s="1"/>
  <c r="F109" i="23" s="1"/>
  <c r="AO110" i="5"/>
  <c r="AG110" i="14" s="1"/>
  <c r="W110" i="14" s="1"/>
  <c r="AL110" i="5"/>
  <c r="S110" i="14" s="1"/>
  <c r="AJ110" i="5"/>
  <c r="O110" i="14" s="1"/>
  <c r="AI110" i="5"/>
  <c r="N110" i="14" s="1"/>
  <c r="AH110" i="5"/>
  <c r="K110" i="14" s="1"/>
  <c r="P110" i="14" s="1"/>
  <c r="AX109" i="5"/>
  <c r="AW109" i="14" s="1"/>
  <c r="AW109" i="5"/>
  <c r="AV109" i="14" s="1"/>
  <c r="AV109" i="5"/>
  <c r="AT109" i="14" s="1"/>
  <c r="D108" i="23" s="1"/>
  <c r="F108" i="23" s="1"/>
  <c r="AO109" i="5"/>
  <c r="AG109" i="14" s="1"/>
  <c r="W109" i="14" s="1"/>
  <c r="AL109" i="5"/>
  <c r="S109" i="14" s="1"/>
  <c r="AJ109" i="5"/>
  <c r="O109" i="14" s="1"/>
  <c r="AI109" i="5"/>
  <c r="N109" i="14" s="1"/>
  <c r="AH109" i="5"/>
  <c r="K109" i="14" s="1"/>
  <c r="P109" i="14" s="1"/>
  <c r="AX108" i="5"/>
  <c r="AW108" i="14" s="1"/>
  <c r="AW108" i="5"/>
  <c r="AV108" i="14" s="1"/>
  <c r="AV108" i="5"/>
  <c r="AT108" i="14" s="1"/>
  <c r="D107" i="23" s="1"/>
  <c r="F107" i="23" s="1"/>
  <c r="AO108" i="5"/>
  <c r="AG108" i="14" s="1"/>
  <c r="W108" i="14" s="1"/>
  <c r="AL108" i="5"/>
  <c r="S108" i="14" s="1"/>
  <c r="AJ108" i="5"/>
  <c r="O108" i="14" s="1"/>
  <c r="AI108" i="5"/>
  <c r="N108" i="14" s="1"/>
  <c r="AH108" i="5"/>
  <c r="K108" i="14" s="1"/>
  <c r="P108" i="14" s="1"/>
  <c r="AX107" i="5"/>
  <c r="AW107" i="14" s="1"/>
  <c r="AW107" i="5"/>
  <c r="AV107" i="14" s="1"/>
  <c r="AV107" i="5"/>
  <c r="AT107" i="14" s="1"/>
  <c r="D106" i="23" s="1"/>
  <c r="F106" i="23" s="1"/>
  <c r="AO107" i="5"/>
  <c r="AG107" i="14" s="1"/>
  <c r="W107" i="14" s="1"/>
  <c r="AL107" i="5"/>
  <c r="S107" i="14" s="1"/>
  <c r="AJ107" i="5"/>
  <c r="O107" i="14" s="1"/>
  <c r="AI107" i="5"/>
  <c r="N107" i="14" s="1"/>
  <c r="AH107" i="5"/>
  <c r="K107" i="14" s="1"/>
  <c r="P107" i="14" s="1"/>
  <c r="AX106" i="5"/>
  <c r="AW106" i="14" s="1"/>
  <c r="AW106" i="5"/>
  <c r="AV106" i="14" s="1"/>
  <c r="AV106" i="5"/>
  <c r="AT106" i="14" s="1"/>
  <c r="D105" i="23" s="1"/>
  <c r="F105" i="23" s="1"/>
  <c r="AO106" i="5"/>
  <c r="AG106" i="14" s="1"/>
  <c r="W106" i="14" s="1"/>
  <c r="AL106" i="5"/>
  <c r="S106" i="14" s="1"/>
  <c r="AJ106" i="5"/>
  <c r="O106" i="14" s="1"/>
  <c r="AI106" i="5"/>
  <c r="N106" i="14" s="1"/>
  <c r="AH106" i="5"/>
  <c r="K106" i="14" s="1"/>
  <c r="P106" i="14" s="1"/>
  <c r="AX105" i="5"/>
  <c r="AW105" i="14" s="1"/>
  <c r="AW105" i="5"/>
  <c r="AV105" i="14" s="1"/>
  <c r="AV105" i="5"/>
  <c r="AT105" i="14" s="1"/>
  <c r="D104" i="23" s="1"/>
  <c r="F104" i="23" s="1"/>
  <c r="AO105" i="5"/>
  <c r="AG105" i="14" s="1"/>
  <c r="W105" i="14" s="1"/>
  <c r="AL105" i="5"/>
  <c r="S105" i="14" s="1"/>
  <c r="AJ105" i="5"/>
  <c r="O105" i="14" s="1"/>
  <c r="AI105" i="5"/>
  <c r="N105" i="14" s="1"/>
  <c r="AH105" i="5"/>
  <c r="K105" i="14" s="1"/>
  <c r="P105" i="14" s="1"/>
  <c r="AX104" i="5"/>
  <c r="AW104" i="14" s="1"/>
  <c r="AW104" i="5"/>
  <c r="AV104" i="14" s="1"/>
  <c r="AV104" i="5"/>
  <c r="AT104" i="14" s="1"/>
  <c r="D103" i="23" s="1"/>
  <c r="F103" i="23" s="1"/>
  <c r="AO104" i="5"/>
  <c r="AG104" i="14" s="1"/>
  <c r="W104" i="14" s="1"/>
  <c r="AL104" i="5"/>
  <c r="S104" i="14" s="1"/>
  <c r="AJ104" i="5"/>
  <c r="O104" i="14" s="1"/>
  <c r="AI104" i="5"/>
  <c r="N104" i="14" s="1"/>
  <c r="AH104" i="5"/>
  <c r="K104" i="14" s="1"/>
  <c r="P104" i="14" s="1"/>
  <c r="AX103" i="5"/>
  <c r="AW103" i="14" s="1"/>
  <c r="AW103" i="5"/>
  <c r="AV103" i="14" s="1"/>
  <c r="AV103" i="5"/>
  <c r="AT103" i="14" s="1"/>
  <c r="D102" i="23" s="1"/>
  <c r="F102" i="23" s="1"/>
  <c r="AO103" i="5"/>
  <c r="AG103" i="14" s="1"/>
  <c r="W103" i="14" s="1"/>
  <c r="AL103" i="5"/>
  <c r="S103" i="14" s="1"/>
  <c r="AJ103" i="5"/>
  <c r="O103" i="14" s="1"/>
  <c r="AI103" i="5"/>
  <c r="N103" i="14" s="1"/>
  <c r="AH103" i="5"/>
  <c r="K103" i="14" s="1"/>
  <c r="P103" i="14" s="1"/>
  <c r="AX102" i="5"/>
  <c r="AW102" i="14" s="1"/>
  <c r="AW102" i="5"/>
  <c r="AV102" i="14" s="1"/>
  <c r="AV102" i="5"/>
  <c r="AT102" i="14" s="1"/>
  <c r="D101" i="23" s="1"/>
  <c r="F101" i="23" s="1"/>
  <c r="AO102" i="5"/>
  <c r="AG102" i="14" s="1"/>
  <c r="W102" i="14" s="1"/>
  <c r="AL102" i="5"/>
  <c r="S102" i="14" s="1"/>
  <c r="AJ102" i="5"/>
  <c r="O102" i="14" s="1"/>
  <c r="AI102" i="5"/>
  <c r="N102" i="14" s="1"/>
  <c r="AH102" i="5"/>
  <c r="K102" i="14" s="1"/>
  <c r="P102" i="14" s="1"/>
  <c r="AX101" i="5"/>
  <c r="AW101" i="14" s="1"/>
  <c r="AW101" i="5"/>
  <c r="AV101" i="14" s="1"/>
  <c r="AV101" i="5"/>
  <c r="AT101" i="14" s="1"/>
  <c r="D100" i="23" s="1"/>
  <c r="F100" i="23" s="1"/>
  <c r="AO101" i="5"/>
  <c r="AG101" i="14" s="1"/>
  <c r="W101" i="14" s="1"/>
  <c r="AL101" i="5"/>
  <c r="S101" i="14" s="1"/>
  <c r="AJ101" i="5"/>
  <c r="O101" i="14" s="1"/>
  <c r="AI101" i="5"/>
  <c r="N101" i="14" s="1"/>
  <c r="AH101" i="5"/>
  <c r="K101" i="14" s="1"/>
  <c r="P101" i="14" s="1"/>
  <c r="AX100" i="5"/>
  <c r="AW100" i="14" s="1"/>
  <c r="AW100" i="5"/>
  <c r="AV100" i="14" s="1"/>
  <c r="AV100" i="5"/>
  <c r="AT100" i="14" s="1"/>
  <c r="D99" i="23" s="1"/>
  <c r="F99" i="23" s="1"/>
  <c r="AO100" i="5"/>
  <c r="AG100" i="14" s="1"/>
  <c r="W100" i="14" s="1"/>
  <c r="AL100" i="5"/>
  <c r="S100" i="14" s="1"/>
  <c r="AJ100" i="5"/>
  <c r="O100" i="14" s="1"/>
  <c r="AI100" i="5"/>
  <c r="N100" i="14" s="1"/>
  <c r="AH100" i="5"/>
  <c r="K100" i="14" s="1"/>
  <c r="P100" i="14" s="1"/>
  <c r="AX99" i="5"/>
  <c r="AW99" i="14" s="1"/>
  <c r="AW99" i="5"/>
  <c r="AV99" i="14" s="1"/>
  <c r="AV99" i="5"/>
  <c r="AT99" i="14" s="1"/>
  <c r="D98" i="23" s="1"/>
  <c r="F98" i="23" s="1"/>
  <c r="AO99" i="5"/>
  <c r="AG99" i="14" s="1"/>
  <c r="W99" i="14" s="1"/>
  <c r="AL99" i="5"/>
  <c r="S99" i="14" s="1"/>
  <c r="AJ99" i="5"/>
  <c r="O99" i="14" s="1"/>
  <c r="AI99" i="5"/>
  <c r="N99" i="14" s="1"/>
  <c r="AH99" i="5"/>
  <c r="K99" i="14" s="1"/>
  <c r="P99" i="14" s="1"/>
  <c r="AX98" i="5"/>
  <c r="AW98" i="14" s="1"/>
  <c r="AW98" i="5"/>
  <c r="AV98" i="14" s="1"/>
  <c r="AV98" i="5"/>
  <c r="AT98" i="14" s="1"/>
  <c r="D97" i="23" s="1"/>
  <c r="F97" i="23" s="1"/>
  <c r="AO98" i="5"/>
  <c r="AG98" i="14" s="1"/>
  <c r="W98" i="14" s="1"/>
  <c r="AL98" i="5"/>
  <c r="S98" i="14" s="1"/>
  <c r="AJ98" i="5"/>
  <c r="O98" i="14" s="1"/>
  <c r="AI98" i="5"/>
  <c r="N98" i="14" s="1"/>
  <c r="AH98" i="5"/>
  <c r="K98" i="14" s="1"/>
  <c r="P98" i="14" s="1"/>
  <c r="AX97" i="5"/>
  <c r="AW97" i="14" s="1"/>
  <c r="AW97" i="5"/>
  <c r="AV97" i="14" s="1"/>
  <c r="AV97" i="5"/>
  <c r="AT97" i="14" s="1"/>
  <c r="D96" i="23" s="1"/>
  <c r="F96" i="23" s="1"/>
  <c r="AO97" i="5"/>
  <c r="AG97" i="14" s="1"/>
  <c r="W97" i="14" s="1"/>
  <c r="AL97" i="5"/>
  <c r="S97" i="14" s="1"/>
  <c r="AJ97" i="5"/>
  <c r="O97" i="14" s="1"/>
  <c r="AI97" i="5"/>
  <c r="N97" i="14" s="1"/>
  <c r="AH97" i="5"/>
  <c r="K97" i="14" s="1"/>
  <c r="P97" i="14" s="1"/>
  <c r="AX96" i="5"/>
  <c r="AW96" i="14" s="1"/>
  <c r="AW96" i="5"/>
  <c r="AV96" i="14" s="1"/>
  <c r="AV96" i="5"/>
  <c r="AT96" i="14" s="1"/>
  <c r="D95" i="23" s="1"/>
  <c r="F95" i="23" s="1"/>
  <c r="AO96" i="5"/>
  <c r="AG96" i="14" s="1"/>
  <c r="W96" i="14" s="1"/>
  <c r="AL96" i="5"/>
  <c r="S96" i="14" s="1"/>
  <c r="AJ96" i="5"/>
  <c r="O96" i="14" s="1"/>
  <c r="AI96" i="5"/>
  <c r="N96" i="14" s="1"/>
  <c r="AH96" i="5"/>
  <c r="K96" i="14" s="1"/>
  <c r="P96" i="14" s="1"/>
  <c r="AX95" i="5"/>
  <c r="AW95" i="14" s="1"/>
  <c r="AW95" i="5"/>
  <c r="AV95" i="14" s="1"/>
  <c r="AV95" i="5"/>
  <c r="AT95" i="14" s="1"/>
  <c r="D94" i="23" s="1"/>
  <c r="F94" i="23" s="1"/>
  <c r="AO95" i="5"/>
  <c r="AG95" i="14" s="1"/>
  <c r="W95" i="14" s="1"/>
  <c r="AL95" i="5"/>
  <c r="S95" i="14" s="1"/>
  <c r="AJ95" i="5"/>
  <c r="O95" i="14" s="1"/>
  <c r="AI95" i="5"/>
  <c r="N95" i="14" s="1"/>
  <c r="AH95" i="5"/>
  <c r="K95" i="14" s="1"/>
  <c r="P95" i="14" s="1"/>
  <c r="AX94" i="5"/>
  <c r="AW94" i="14" s="1"/>
  <c r="AW94" i="5"/>
  <c r="AV94" i="14" s="1"/>
  <c r="AV94" i="5"/>
  <c r="AT94" i="14" s="1"/>
  <c r="D93" i="23" s="1"/>
  <c r="F93" i="23" s="1"/>
  <c r="AO94" i="5"/>
  <c r="AG94" i="14" s="1"/>
  <c r="W94" i="14" s="1"/>
  <c r="AL94" i="5"/>
  <c r="S94" i="14" s="1"/>
  <c r="AJ94" i="5"/>
  <c r="O94" i="14" s="1"/>
  <c r="AI94" i="5"/>
  <c r="N94" i="14" s="1"/>
  <c r="AH94" i="5"/>
  <c r="K94" i="14" s="1"/>
  <c r="P94" i="14" s="1"/>
  <c r="AX93" i="5"/>
  <c r="AW93" i="14" s="1"/>
  <c r="AW93" i="5"/>
  <c r="AV93" i="14" s="1"/>
  <c r="AV93" i="5"/>
  <c r="AT93" i="14" s="1"/>
  <c r="D92" i="23" s="1"/>
  <c r="F92" i="23" s="1"/>
  <c r="AO93" i="5"/>
  <c r="AG93" i="14" s="1"/>
  <c r="W93" i="14" s="1"/>
  <c r="AL93" i="5"/>
  <c r="S93" i="14" s="1"/>
  <c r="AJ93" i="5"/>
  <c r="O93" i="14" s="1"/>
  <c r="AI93" i="5"/>
  <c r="N93" i="14" s="1"/>
  <c r="AH93" i="5"/>
  <c r="K93" i="14" s="1"/>
  <c r="P93" i="14" s="1"/>
  <c r="AX92" i="5"/>
  <c r="AW92" i="14" s="1"/>
  <c r="AW92" i="5"/>
  <c r="AV92" i="14" s="1"/>
  <c r="AV92" i="5"/>
  <c r="AT92" i="14" s="1"/>
  <c r="D91" i="23" s="1"/>
  <c r="F91" i="23" s="1"/>
  <c r="AO92" i="5"/>
  <c r="AG92" i="14" s="1"/>
  <c r="W92" i="14" s="1"/>
  <c r="AL92" i="5"/>
  <c r="S92" i="14" s="1"/>
  <c r="AJ92" i="5"/>
  <c r="O92" i="14" s="1"/>
  <c r="AI92" i="5"/>
  <c r="N92" i="14" s="1"/>
  <c r="AH92" i="5"/>
  <c r="K92" i="14" s="1"/>
  <c r="P92" i="14" s="1"/>
  <c r="AX91" i="5"/>
  <c r="AW91" i="14" s="1"/>
  <c r="AW91" i="5"/>
  <c r="AV91" i="14" s="1"/>
  <c r="AV91" i="5"/>
  <c r="AT91" i="14" s="1"/>
  <c r="D90" i="23" s="1"/>
  <c r="F90" i="23" s="1"/>
  <c r="AO91" i="5"/>
  <c r="AG91" i="14" s="1"/>
  <c r="W91" i="14" s="1"/>
  <c r="AL91" i="5"/>
  <c r="S91" i="14" s="1"/>
  <c r="AJ91" i="5"/>
  <c r="O91" i="14" s="1"/>
  <c r="AI91" i="5"/>
  <c r="N91" i="14" s="1"/>
  <c r="AH91" i="5"/>
  <c r="K91" i="14" s="1"/>
  <c r="P91" i="14" s="1"/>
  <c r="AX90" i="5"/>
  <c r="AW90" i="14" s="1"/>
  <c r="AW90" i="5"/>
  <c r="AV90" i="14" s="1"/>
  <c r="AV90" i="5"/>
  <c r="AT90" i="14" s="1"/>
  <c r="D89" i="23" s="1"/>
  <c r="F89" i="23" s="1"/>
  <c r="AO90" i="5"/>
  <c r="AG90" i="14" s="1"/>
  <c r="W90" i="14" s="1"/>
  <c r="AL90" i="5"/>
  <c r="S90" i="14" s="1"/>
  <c r="AJ90" i="5"/>
  <c r="O90" i="14" s="1"/>
  <c r="AI90" i="5"/>
  <c r="N90" i="14" s="1"/>
  <c r="AH90" i="5"/>
  <c r="K90" i="14" s="1"/>
  <c r="P90" i="14" s="1"/>
  <c r="AX89" i="5"/>
  <c r="AW89" i="14" s="1"/>
  <c r="AW89" i="5"/>
  <c r="AV89" i="14" s="1"/>
  <c r="AV89" i="5"/>
  <c r="AT89" i="14" s="1"/>
  <c r="D88" i="23" s="1"/>
  <c r="F88" i="23" s="1"/>
  <c r="AO89" i="5"/>
  <c r="AG89" i="14" s="1"/>
  <c r="W89" i="14" s="1"/>
  <c r="AL89" i="5"/>
  <c r="S89" i="14" s="1"/>
  <c r="AJ89" i="5"/>
  <c r="O89" i="14" s="1"/>
  <c r="AI89" i="5"/>
  <c r="N89" i="14" s="1"/>
  <c r="AH89" i="5"/>
  <c r="K89" i="14" s="1"/>
  <c r="P89" i="14" s="1"/>
  <c r="AX88" i="5"/>
  <c r="AW88" i="14" s="1"/>
  <c r="AW88" i="5"/>
  <c r="AV88" i="14" s="1"/>
  <c r="AV88" i="5"/>
  <c r="AT88" i="14" s="1"/>
  <c r="D87" i="23" s="1"/>
  <c r="F87" i="23" s="1"/>
  <c r="AO88" i="5"/>
  <c r="AG88" i="14" s="1"/>
  <c r="W88" i="14" s="1"/>
  <c r="AL88" i="5"/>
  <c r="S88" i="14" s="1"/>
  <c r="AJ88" i="5"/>
  <c r="O88" i="14" s="1"/>
  <c r="AI88" i="5"/>
  <c r="N88" i="14" s="1"/>
  <c r="AH88" i="5"/>
  <c r="K88" i="14" s="1"/>
  <c r="P88" i="14" s="1"/>
  <c r="AX87" i="5"/>
  <c r="AW87" i="14" s="1"/>
  <c r="AW87" i="5"/>
  <c r="AV87" i="14" s="1"/>
  <c r="AV87" i="5"/>
  <c r="AT87" i="14" s="1"/>
  <c r="D86" i="23" s="1"/>
  <c r="F86" i="23" s="1"/>
  <c r="AO87" i="5"/>
  <c r="AG87" i="14" s="1"/>
  <c r="W87" i="14" s="1"/>
  <c r="AL87" i="5"/>
  <c r="S87" i="14" s="1"/>
  <c r="AJ87" i="5"/>
  <c r="O87" i="14" s="1"/>
  <c r="AI87" i="5"/>
  <c r="N87" i="14" s="1"/>
  <c r="AH87" i="5"/>
  <c r="K87" i="14" s="1"/>
  <c r="P87" i="14" s="1"/>
  <c r="AX86" i="5"/>
  <c r="AW86" i="14" s="1"/>
  <c r="AW86" i="5"/>
  <c r="AV86" i="14" s="1"/>
  <c r="AV86" i="5"/>
  <c r="AT86" i="14" s="1"/>
  <c r="D85" i="23" s="1"/>
  <c r="F85" i="23" s="1"/>
  <c r="AO86" i="5"/>
  <c r="AG86" i="14" s="1"/>
  <c r="W86" i="14" s="1"/>
  <c r="AL86" i="5"/>
  <c r="S86" i="14" s="1"/>
  <c r="AJ86" i="5"/>
  <c r="O86" i="14" s="1"/>
  <c r="AI86" i="5"/>
  <c r="N86" i="14" s="1"/>
  <c r="AH86" i="5"/>
  <c r="K86" i="14" s="1"/>
  <c r="P86" i="14" s="1"/>
  <c r="AX85" i="5"/>
  <c r="AW85" i="14" s="1"/>
  <c r="AW85" i="5"/>
  <c r="AV85" i="14" s="1"/>
  <c r="AV85" i="5"/>
  <c r="AT85" i="14" s="1"/>
  <c r="D84" i="23" s="1"/>
  <c r="F84" i="23" s="1"/>
  <c r="AL85" i="5"/>
  <c r="S85" i="14" s="1"/>
  <c r="AJ85" i="5"/>
  <c r="O85" i="14" s="1"/>
  <c r="AI85" i="5"/>
  <c r="N85" i="14" s="1"/>
  <c r="AH85" i="5"/>
  <c r="K85" i="14" s="1"/>
  <c r="P85" i="14" s="1"/>
  <c r="AX84" i="5"/>
  <c r="AW84" i="14" s="1"/>
  <c r="AW84" i="5"/>
  <c r="AV84" i="14" s="1"/>
  <c r="AV84" i="5"/>
  <c r="AT84" i="14" s="1"/>
  <c r="D83" i="23" s="1"/>
  <c r="F83" i="23" s="1"/>
  <c r="AL84" i="5"/>
  <c r="S84" i="14" s="1"/>
  <c r="AJ84" i="5"/>
  <c r="O84" i="14" s="1"/>
  <c r="AI84" i="5"/>
  <c r="N84" i="14" s="1"/>
  <c r="AH84" i="5"/>
  <c r="K84" i="14" s="1"/>
  <c r="P84" i="14" s="1"/>
  <c r="AX83" i="5"/>
  <c r="AW83" i="14" s="1"/>
  <c r="AW83" i="5"/>
  <c r="AV83" i="14" s="1"/>
  <c r="AV83" i="5"/>
  <c r="AT83" i="14" s="1"/>
  <c r="D82" i="23" s="1"/>
  <c r="F82" i="23" s="1"/>
  <c r="AL83" i="5"/>
  <c r="S83" i="14" s="1"/>
  <c r="AJ83" i="5"/>
  <c r="O83" i="14" s="1"/>
  <c r="AI83" i="5"/>
  <c r="N83" i="14" s="1"/>
  <c r="AH83" i="5"/>
  <c r="K83" i="14" s="1"/>
  <c r="P83" i="14" s="1"/>
  <c r="AX82" i="5"/>
  <c r="AW82" i="14" s="1"/>
  <c r="AW82" i="5"/>
  <c r="AV82" i="14" s="1"/>
  <c r="AV82" i="5"/>
  <c r="AT82" i="14" s="1"/>
  <c r="D81" i="23" s="1"/>
  <c r="F81" i="23" s="1"/>
  <c r="AL82" i="5"/>
  <c r="S82" i="14" s="1"/>
  <c r="AJ82" i="5"/>
  <c r="O82" i="14" s="1"/>
  <c r="AI82" i="5"/>
  <c r="N82" i="14" s="1"/>
  <c r="AH82" i="5"/>
  <c r="K82" i="14" s="1"/>
  <c r="P82" i="14" s="1"/>
  <c r="AX81" i="5"/>
  <c r="AW81" i="14" s="1"/>
  <c r="AW81" i="5"/>
  <c r="AV81" i="14" s="1"/>
  <c r="AV81" i="5"/>
  <c r="AT81" i="14" s="1"/>
  <c r="D80" i="23" s="1"/>
  <c r="F80" i="23" s="1"/>
  <c r="AL81" i="5"/>
  <c r="S81" i="14" s="1"/>
  <c r="AJ81" i="5"/>
  <c r="O81" i="14" s="1"/>
  <c r="AI81" i="5"/>
  <c r="N81" i="14" s="1"/>
  <c r="AH81" i="5"/>
  <c r="K81" i="14" s="1"/>
  <c r="P81" i="14" s="1"/>
  <c r="AX80" i="5"/>
  <c r="AW80" i="14" s="1"/>
  <c r="AW80" i="5"/>
  <c r="AV80" i="14" s="1"/>
  <c r="AV80" i="5"/>
  <c r="AT80" i="14" s="1"/>
  <c r="D79" i="23" s="1"/>
  <c r="F79" i="23" s="1"/>
  <c r="AO80" i="5"/>
  <c r="AG80" i="14" s="1"/>
  <c r="W80" i="14" s="1"/>
  <c r="AL80" i="5"/>
  <c r="S80" i="14" s="1"/>
  <c r="AJ80" i="5"/>
  <c r="O80" i="14" s="1"/>
  <c r="AI80" i="5"/>
  <c r="N80" i="14" s="1"/>
  <c r="AH80" i="5"/>
  <c r="K80" i="14" s="1"/>
  <c r="P80" i="14" s="1"/>
  <c r="AX79" i="5"/>
  <c r="AW79" i="14" s="1"/>
  <c r="AW79" i="5"/>
  <c r="AV79" i="14" s="1"/>
  <c r="AV79" i="5"/>
  <c r="AT79" i="14" s="1"/>
  <c r="D78" i="23" s="1"/>
  <c r="F78" i="23" s="1"/>
  <c r="AO79" i="5"/>
  <c r="AG79" i="14" s="1"/>
  <c r="W79" i="14" s="1"/>
  <c r="AL79" i="5"/>
  <c r="S79" i="14" s="1"/>
  <c r="AJ79" i="5"/>
  <c r="O79" i="14" s="1"/>
  <c r="AI79" i="5"/>
  <c r="N79" i="14" s="1"/>
  <c r="AH79" i="5"/>
  <c r="K79" i="14" s="1"/>
  <c r="P79" i="14" s="1"/>
  <c r="AX78" i="5"/>
  <c r="AW78" i="14" s="1"/>
  <c r="AW78" i="5"/>
  <c r="AV78" i="14" s="1"/>
  <c r="AV78" i="5"/>
  <c r="AT78" i="14" s="1"/>
  <c r="D77" i="23" s="1"/>
  <c r="F77" i="23" s="1"/>
  <c r="AO78" i="5"/>
  <c r="AG78" i="14" s="1"/>
  <c r="W78" i="14" s="1"/>
  <c r="AL78" i="5"/>
  <c r="S78" i="14" s="1"/>
  <c r="AJ78" i="5"/>
  <c r="O78" i="14" s="1"/>
  <c r="AI78" i="5"/>
  <c r="N78" i="14" s="1"/>
  <c r="AH78" i="5"/>
  <c r="K78" i="14" s="1"/>
  <c r="P78" i="14" s="1"/>
  <c r="AX77" i="5"/>
  <c r="AW77" i="14" s="1"/>
  <c r="AW77" i="5"/>
  <c r="AV77" i="14" s="1"/>
  <c r="AV77" i="5"/>
  <c r="AT77" i="14" s="1"/>
  <c r="D76" i="23" s="1"/>
  <c r="F76" i="23" s="1"/>
  <c r="AO77" i="5"/>
  <c r="AG77" i="14" s="1"/>
  <c r="W77" i="14" s="1"/>
  <c r="AL77" i="5"/>
  <c r="S77" i="14" s="1"/>
  <c r="AJ77" i="5"/>
  <c r="O77" i="14" s="1"/>
  <c r="AI77" i="5"/>
  <c r="N77" i="14" s="1"/>
  <c r="AH77" i="5"/>
  <c r="K77" i="14" s="1"/>
  <c r="P77" i="14" s="1"/>
  <c r="AX76" i="5"/>
  <c r="AW76" i="14" s="1"/>
  <c r="AW76" i="5"/>
  <c r="AV76" i="14" s="1"/>
  <c r="AV76" i="5"/>
  <c r="AT76" i="14" s="1"/>
  <c r="D75" i="23" s="1"/>
  <c r="F75" i="23" s="1"/>
  <c r="AO76" i="5"/>
  <c r="AG76" i="14" s="1"/>
  <c r="W76" i="14" s="1"/>
  <c r="AL76" i="5"/>
  <c r="S76" i="14" s="1"/>
  <c r="AJ76" i="5"/>
  <c r="O76" i="14" s="1"/>
  <c r="AI76" i="5"/>
  <c r="N76" i="14" s="1"/>
  <c r="AH76" i="5"/>
  <c r="K76" i="14" s="1"/>
  <c r="P76" i="14" s="1"/>
  <c r="AX75" i="5"/>
  <c r="AW75" i="14" s="1"/>
  <c r="AW75" i="5"/>
  <c r="AV75" i="14" s="1"/>
  <c r="AV75" i="5"/>
  <c r="AT75" i="14" s="1"/>
  <c r="D74" i="23" s="1"/>
  <c r="F74" i="23" s="1"/>
  <c r="AO75" i="5"/>
  <c r="AG75" i="14" s="1"/>
  <c r="W75" i="14" s="1"/>
  <c r="AL75" i="5"/>
  <c r="S75" i="14" s="1"/>
  <c r="AJ75" i="5"/>
  <c r="O75" i="14" s="1"/>
  <c r="AI75" i="5"/>
  <c r="N75" i="14" s="1"/>
  <c r="AH75" i="5"/>
  <c r="K75" i="14" s="1"/>
  <c r="P75" i="14" s="1"/>
  <c r="AX74" i="5"/>
  <c r="AW74" i="14" s="1"/>
  <c r="AW74" i="5"/>
  <c r="AV74" i="14" s="1"/>
  <c r="AV74" i="5"/>
  <c r="AT74" i="14" s="1"/>
  <c r="D73" i="23" s="1"/>
  <c r="F73" i="23" s="1"/>
  <c r="AO74" i="5"/>
  <c r="AG74" i="14" s="1"/>
  <c r="W74" i="14" s="1"/>
  <c r="AL74" i="5"/>
  <c r="S74" i="14" s="1"/>
  <c r="AJ74" i="5"/>
  <c r="O74" i="14" s="1"/>
  <c r="AI74" i="5"/>
  <c r="N74" i="14" s="1"/>
  <c r="AH74" i="5"/>
  <c r="K74" i="14" s="1"/>
  <c r="P74" i="14" s="1"/>
  <c r="AX73" i="5"/>
  <c r="AW73" i="14" s="1"/>
  <c r="AW73" i="5"/>
  <c r="AV73" i="14" s="1"/>
  <c r="AV73" i="5"/>
  <c r="AT73" i="14" s="1"/>
  <c r="D72" i="23" s="1"/>
  <c r="F72" i="23" s="1"/>
  <c r="AO73" i="5"/>
  <c r="AG73" i="14" s="1"/>
  <c r="W73" i="14" s="1"/>
  <c r="AL73" i="5"/>
  <c r="S73" i="14" s="1"/>
  <c r="AJ73" i="5"/>
  <c r="O73" i="14" s="1"/>
  <c r="AI73" i="5"/>
  <c r="N73" i="14" s="1"/>
  <c r="AH73" i="5"/>
  <c r="K73" i="14" s="1"/>
  <c r="P73" i="14" s="1"/>
  <c r="AX72" i="5"/>
  <c r="AW72" i="14" s="1"/>
  <c r="AW72" i="5"/>
  <c r="AV72" i="14" s="1"/>
  <c r="AV72" i="5"/>
  <c r="AT72" i="14" s="1"/>
  <c r="D71" i="23" s="1"/>
  <c r="F71" i="23" s="1"/>
  <c r="AO72" i="5"/>
  <c r="AG72" i="14" s="1"/>
  <c r="W72" i="14" s="1"/>
  <c r="AL72" i="5"/>
  <c r="S72" i="14" s="1"/>
  <c r="AJ72" i="5"/>
  <c r="O72" i="14" s="1"/>
  <c r="AI72" i="5"/>
  <c r="N72" i="14" s="1"/>
  <c r="AH72" i="5"/>
  <c r="K72" i="14" s="1"/>
  <c r="P72" i="14" s="1"/>
  <c r="AX71" i="5"/>
  <c r="AW71" i="14" s="1"/>
  <c r="AW71" i="5"/>
  <c r="AV71" i="14" s="1"/>
  <c r="AV71" i="5"/>
  <c r="AT71" i="14" s="1"/>
  <c r="D70" i="23" s="1"/>
  <c r="F70" i="23" s="1"/>
  <c r="AO71" i="5"/>
  <c r="AG71" i="14" s="1"/>
  <c r="W71" i="14" s="1"/>
  <c r="AL71" i="5"/>
  <c r="S71" i="14" s="1"/>
  <c r="AJ71" i="5"/>
  <c r="O71" i="14" s="1"/>
  <c r="AI71" i="5"/>
  <c r="N71" i="14" s="1"/>
  <c r="AH71" i="5"/>
  <c r="K71" i="14" s="1"/>
  <c r="P71" i="14" s="1"/>
  <c r="AX70" i="5"/>
  <c r="AW70" i="14" s="1"/>
  <c r="AW70" i="5"/>
  <c r="AV70" i="14" s="1"/>
  <c r="AV70" i="5"/>
  <c r="AT70" i="14" s="1"/>
  <c r="D69" i="23" s="1"/>
  <c r="F69" i="23" s="1"/>
  <c r="AO70" i="5"/>
  <c r="AG70" i="14" s="1"/>
  <c r="W70" i="14" s="1"/>
  <c r="AL70" i="5"/>
  <c r="S70" i="14" s="1"/>
  <c r="AJ70" i="5"/>
  <c r="O70" i="14" s="1"/>
  <c r="AI70" i="5"/>
  <c r="N70" i="14" s="1"/>
  <c r="AH70" i="5"/>
  <c r="K70" i="14" s="1"/>
  <c r="P70" i="14" s="1"/>
  <c r="AX69" i="5"/>
  <c r="AW69" i="14" s="1"/>
  <c r="AW69" i="5"/>
  <c r="AV69" i="14" s="1"/>
  <c r="AV69" i="5"/>
  <c r="AT69" i="14" s="1"/>
  <c r="D68" i="23" s="1"/>
  <c r="F68" i="23" s="1"/>
  <c r="AO69" i="5"/>
  <c r="AG69" i="14" s="1"/>
  <c r="W69" i="14" s="1"/>
  <c r="AL69" i="5"/>
  <c r="S69" i="14" s="1"/>
  <c r="AJ69" i="5"/>
  <c r="O69" i="14" s="1"/>
  <c r="AI69" i="5"/>
  <c r="N69" i="14" s="1"/>
  <c r="AH69" i="5"/>
  <c r="K69" i="14" s="1"/>
  <c r="P69" i="14" s="1"/>
  <c r="AX68" i="5"/>
  <c r="AW68" i="14" s="1"/>
  <c r="AW68" i="5"/>
  <c r="AV68" i="14" s="1"/>
  <c r="AV68" i="5"/>
  <c r="AT68" i="14" s="1"/>
  <c r="D67" i="23" s="1"/>
  <c r="F67" i="23" s="1"/>
  <c r="AO68" i="5"/>
  <c r="AG68" i="14" s="1"/>
  <c r="W68" i="14" s="1"/>
  <c r="AL68" i="5"/>
  <c r="S68" i="14" s="1"/>
  <c r="AJ68" i="5"/>
  <c r="O68" i="14" s="1"/>
  <c r="AI68" i="5"/>
  <c r="N68" i="14" s="1"/>
  <c r="AH68" i="5"/>
  <c r="K68" i="14" s="1"/>
  <c r="P68" i="14" s="1"/>
  <c r="AX67" i="5"/>
  <c r="AW67" i="14" s="1"/>
  <c r="AW67" i="5"/>
  <c r="AV67" i="14" s="1"/>
  <c r="AV67" i="5"/>
  <c r="AT67" i="14" s="1"/>
  <c r="D66" i="23" s="1"/>
  <c r="F66" i="23" s="1"/>
  <c r="AO67" i="5"/>
  <c r="AG67" i="14" s="1"/>
  <c r="W67" i="14" s="1"/>
  <c r="AL67" i="5"/>
  <c r="S67" i="14" s="1"/>
  <c r="AJ67" i="5"/>
  <c r="O67" i="14" s="1"/>
  <c r="AI67" i="5"/>
  <c r="N67" i="14" s="1"/>
  <c r="AH67" i="5"/>
  <c r="K67" i="14" s="1"/>
  <c r="P67" i="14" s="1"/>
  <c r="AX66" i="5"/>
  <c r="AW66" i="14" s="1"/>
  <c r="AW66" i="5"/>
  <c r="AV66" i="14" s="1"/>
  <c r="AV66" i="5"/>
  <c r="AT66" i="14" s="1"/>
  <c r="D65" i="23" s="1"/>
  <c r="F65" i="23" s="1"/>
  <c r="AO66" i="5"/>
  <c r="AG66" i="14" s="1"/>
  <c r="W66" i="14" s="1"/>
  <c r="AL66" i="5"/>
  <c r="S66" i="14" s="1"/>
  <c r="AJ66" i="5"/>
  <c r="O66" i="14" s="1"/>
  <c r="AI66" i="5"/>
  <c r="N66" i="14" s="1"/>
  <c r="AH66" i="5"/>
  <c r="K66" i="14" s="1"/>
  <c r="P66" i="14" s="1"/>
  <c r="AX65" i="5"/>
  <c r="AW65" i="14" s="1"/>
  <c r="AW65" i="5"/>
  <c r="AV65" i="14" s="1"/>
  <c r="AV65" i="5"/>
  <c r="AT65" i="14" s="1"/>
  <c r="D64" i="23" s="1"/>
  <c r="F64" i="23" s="1"/>
  <c r="AO65" i="5"/>
  <c r="AG65" i="14" s="1"/>
  <c r="W65" i="14" s="1"/>
  <c r="AL65" i="5"/>
  <c r="S65" i="14" s="1"/>
  <c r="AJ65" i="5"/>
  <c r="O65" i="14" s="1"/>
  <c r="AI65" i="5"/>
  <c r="N65" i="14" s="1"/>
  <c r="AH65" i="5"/>
  <c r="K65" i="14" s="1"/>
  <c r="P65" i="14" s="1"/>
  <c r="AX64" i="5"/>
  <c r="AW64" i="14" s="1"/>
  <c r="AW64" i="5"/>
  <c r="AV64" i="14" s="1"/>
  <c r="AV64" i="5"/>
  <c r="AT64" i="14" s="1"/>
  <c r="D63" i="23" s="1"/>
  <c r="F63" i="23" s="1"/>
  <c r="AO64" i="5"/>
  <c r="AG64" i="14" s="1"/>
  <c r="W64" i="14" s="1"/>
  <c r="AL64" i="5"/>
  <c r="S64" i="14" s="1"/>
  <c r="AJ64" i="5"/>
  <c r="O64" i="14" s="1"/>
  <c r="AI64" i="5"/>
  <c r="N64" i="14" s="1"/>
  <c r="AH64" i="5"/>
  <c r="K64" i="14" s="1"/>
  <c r="P64" i="14" s="1"/>
  <c r="AX63" i="5"/>
  <c r="AW63" i="14" s="1"/>
  <c r="AW63" i="5"/>
  <c r="AV63" i="14" s="1"/>
  <c r="AV63" i="5"/>
  <c r="AT63" i="14" s="1"/>
  <c r="D62" i="23" s="1"/>
  <c r="F62" i="23" s="1"/>
  <c r="AO63" i="5"/>
  <c r="AG63" i="14" s="1"/>
  <c r="W63" i="14" s="1"/>
  <c r="AL63" i="5"/>
  <c r="S63" i="14" s="1"/>
  <c r="AJ63" i="5"/>
  <c r="O63" i="14" s="1"/>
  <c r="AI63" i="5"/>
  <c r="N63" i="14" s="1"/>
  <c r="AH63" i="5"/>
  <c r="K63" i="14" s="1"/>
  <c r="P63" i="14" s="1"/>
  <c r="AX62" i="5"/>
  <c r="AW62" i="14" s="1"/>
  <c r="AW62" i="5"/>
  <c r="AV62" i="14" s="1"/>
  <c r="AV62" i="5"/>
  <c r="AT62" i="14" s="1"/>
  <c r="D61" i="23" s="1"/>
  <c r="F61" i="23" s="1"/>
  <c r="AO62" i="5"/>
  <c r="AG62" i="14" s="1"/>
  <c r="W62" i="14" s="1"/>
  <c r="AL62" i="5"/>
  <c r="S62" i="14" s="1"/>
  <c r="AJ62" i="5"/>
  <c r="O62" i="14" s="1"/>
  <c r="AI62" i="5"/>
  <c r="N62" i="14" s="1"/>
  <c r="AH62" i="5"/>
  <c r="K62" i="14" s="1"/>
  <c r="P62" i="14" s="1"/>
  <c r="AX61" i="5"/>
  <c r="AW61" i="14" s="1"/>
  <c r="AW61" i="5"/>
  <c r="AV61" i="14" s="1"/>
  <c r="AV61" i="5"/>
  <c r="AT61" i="14" s="1"/>
  <c r="D60" i="23" s="1"/>
  <c r="F60" i="23" s="1"/>
  <c r="AO61" i="5"/>
  <c r="AG61" i="14" s="1"/>
  <c r="W61" i="14" s="1"/>
  <c r="AL61" i="5"/>
  <c r="S61" i="14" s="1"/>
  <c r="AJ61" i="5"/>
  <c r="O61" i="14" s="1"/>
  <c r="AI61" i="5"/>
  <c r="N61" i="14" s="1"/>
  <c r="AH61" i="5"/>
  <c r="K61" i="14" s="1"/>
  <c r="P61" i="14" s="1"/>
  <c r="AX60" i="5"/>
  <c r="AW60" i="14" s="1"/>
  <c r="AW60" i="5"/>
  <c r="AV60" i="14" s="1"/>
  <c r="AV60" i="5"/>
  <c r="AT60" i="14" s="1"/>
  <c r="D59" i="23" s="1"/>
  <c r="F59" i="23" s="1"/>
  <c r="AO60" i="5"/>
  <c r="AG60" i="14" s="1"/>
  <c r="W60" i="14" s="1"/>
  <c r="AL60" i="5"/>
  <c r="S60" i="14" s="1"/>
  <c r="AJ60" i="5"/>
  <c r="O60" i="14" s="1"/>
  <c r="AI60" i="5"/>
  <c r="N60" i="14" s="1"/>
  <c r="AH60" i="5"/>
  <c r="K60" i="14" s="1"/>
  <c r="P60" i="14" s="1"/>
  <c r="AX59" i="5"/>
  <c r="AW59" i="14" s="1"/>
  <c r="AW59" i="5"/>
  <c r="AV59" i="14" s="1"/>
  <c r="AV59" i="5"/>
  <c r="AT59" i="14" s="1"/>
  <c r="D58" i="23" s="1"/>
  <c r="F58" i="23" s="1"/>
  <c r="AO59" i="5"/>
  <c r="AG59" i="14" s="1"/>
  <c r="W59" i="14" s="1"/>
  <c r="AL59" i="5"/>
  <c r="S59" i="14" s="1"/>
  <c r="AJ59" i="5"/>
  <c r="O59" i="14" s="1"/>
  <c r="AI59" i="5"/>
  <c r="N59" i="14" s="1"/>
  <c r="AH59" i="5"/>
  <c r="K59" i="14" s="1"/>
  <c r="P59" i="14" s="1"/>
  <c r="AX58" i="5"/>
  <c r="AW58" i="14" s="1"/>
  <c r="AW58" i="5"/>
  <c r="AV58" i="14" s="1"/>
  <c r="AV58" i="5"/>
  <c r="AT58" i="14" s="1"/>
  <c r="D57" i="23" s="1"/>
  <c r="F57" i="23" s="1"/>
  <c r="AO58" i="5"/>
  <c r="AG58" i="14" s="1"/>
  <c r="W58" i="14" s="1"/>
  <c r="AL58" i="5"/>
  <c r="S58" i="14" s="1"/>
  <c r="AJ58" i="5"/>
  <c r="O58" i="14" s="1"/>
  <c r="AI58" i="5"/>
  <c r="N58" i="14" s="1"/>
  <c r="AH58" i="5"/>
  <c r="K58" i="14" s="1"/>
  <c r="P58" i="14" s="1"/>
  <c r="AX57" i="5"/>
  <c r="AW57" i="14" s="1"/>
  <c r="AW57" i="5"/>
  <c r="AV57" i="14" s="1"/>
  <c r="AV57" i="5"/>
  <c r="AT57" i="14" s="1"/>
  <c r="D56" i="23" s="1"/>
  <c r="F56" i="23" s="1"/>
  <c r="AO57" i="5"/>
  <c r="AG57" i="14" s="1"/>
  <c r="W57" i="14" s="1"/>
  <c r="AL57" i="5"/>
  <c r="S57" i="14" s="1"/>
  <c r="AJ57" i="5"/>
  <c r="O57" i="14" s="1"/>
  <c r="AI57" i="5"/>
  <c r="N57" i="14" s="1"/>
  <c r="AH57" i="5"/>
  <c r="K57" i="14" s="1"/>
  <c r="P57" i="14" s="1"/>
  <c r="AX56" i="5"/>
  <c r="AW56" i="14" s="1"/>
  <c r="AW56" i="5"/>
  <c r="AV56" i="14" s="1"/>
  <c r="AV56" i="5"/>
  <c r="AT56" i="14" s="1"/>
  <c r="D55" i="23" s="1"/>
  <c r="F55" i="23" s="1"/>
  <c r="AO56" i="5"/>
  <c r="AG56" i="14" s="1"/>
  <c r="W56" i="14" s="1"/>
  <c r="AL56" i="5"/>
  <c r="S56" i="14" s="1"/>
  <c r="AJ56" i="5"/>
  <c r="O56" i="14" s="1"/>
  <c r="AI56" i="5"/>
  <c r="N56" i="14" s="1"/>
  <c r="AH56" i="5"/>
  <c r="K56" i="14" s="1"/>
  <c r="P56" i="14" s="1"/>
  <c r="AX55" i="5"/>
  <c r="AW55" i="14" s="1"/>
  <c r="AW55" i="5"/>
  <c r="AV55" i="14" s="1"/>
  <c r="AV55" i="5"/>
  <c r="AT55" i="14" s="1"/>
  <c r="D54" i="23" s="1"/>
  <c r="F54" i="23" s="1"/>
  <c r="AO55" i="5"/>
  <c r="AG55" i="14" s="1"/>
  <c r="W55" i="14" s="1"/>
  <c r="AL55" i="5"/>
  <c r="S55" i="14" s="1"/>
  <c r="AJ55" i="5"/>
  <c r="O55" i="14" s="1"/>
  <c r="AI55" i="5"/>
  <c r="N55" i="14" s="1"/>
  <c r="AH55" i="5"/>
  <c r="K55" i="14" s="1"/>
  <c r="P55" i="14" s="1"/>
  <c r="AX54" i="5"/>
  <c r="AW54" i="14" s="1"/>
  <c r="AW54" i="5"/>
  <c r="AV54" i="14" s="1"/>
  <c r="AV54" i="5"/>
  <c r="AT54" i="14" s="1"/>
  <c r="D53" i="23" s="1"/>
  <c r="F53" i="23" s="1"/>
  <c r="AO54" i="5"/>
  <c r="AG54" i="14" s="1"/>
  <c r="W54" i="14" s="1"/>
  <c r="AL54" i="5"/>
  <c r="S54" i="14" s="1"/>
  <c r="AJ54" i="5"/>
  <c r="O54" i="14" s="1"/>
  <c r="AI54" i="5"/>
  <c r="N54" i="14" s="1"/>
  <c r="AH54" i="5"/>
  <c r="K54" i="14" s="1"/>
  <c r="P54" i="14" s="1"/>
  <c r="AX53" i="5"/>
  <c r="AW53" i="14" s="1"/>
  <c r="AW53" i="5"/>
  <c r="AV53" i="14" s="1"/>
  <c r="AV53" i="5"/>
  <c r="AT53" i="14" s="1"/>
  <c r="D52" i="23" s="1"/>
  <c r="F52" i="23" s="1"/>
  <c r="AO53" i="5"/>
  <c r="AG53" i="14" s="1"/>
  <c r="W53" i="14" s="1"/>
  <c r="AL53" i="5"/>
  <c r="S53" i="14" s="1"/>
  <c r="AJ53" i="5"/>
  <c r="O53" i="14" s="1"/>
  <c r="AI53" i="5"/>
  <c r="N53" i="14" s="1"/>
  <c r="AH53" i="5"/>
  <c r="K53" i="14" s="1"/>
  <c r="P53" i="14" s="1"/>
  <c r="AX52" i="5"/>
  <c r="AW52" i="14" s="1"/>
  <c r="AW52" i="5"/>
  <c r="AV52" i="14" s="1"/>
  <c r="AV52" i="5"/>
  <c r="AT52" i="14" s="1"/>
  <c r="D51" i="23" s="1"/>
  <c r="F51" i="23" s="1"/>
  <c r="AO52" i="5"/>
  <c r="AG52" i="14" s="1"/>
  <c r="W52" i="14" s="1"/>
  <c r="AL52" i="5"/>
  <c r="S52" i="14" s="1"/>
  <c r="AJ52" i="5"/>
  <c r="O52" i="14" s="1"/>
  <c r="AI52" i="5"/>
  <c r="N52" i="14" s="1"/>
  <c r="AH52" i="5"/>
  <c r="K52" i="14" s="1"/>
  <c r="P52" i="14" s="1"/>
  <c r="AX51" i="5"/>
  <c r="AW51" i="14" s="1"/>
  <c r="AW51" i="5"/>
  <c r="AV51" i="14" s="1"/>
  <c r="AV51" i="5"/>
  <c r="AT51" i="14" s="1"/>
  <c r="D50" i="23" s="1"/>
  <c r="F50" i="23" s="1"/>
  <c r="AO51" i="5"/>
  <c r="AG51" i="14" s="1"/>
  <c r="W51" i="14" s="1"/>
  <c r="AL51" i="5"/>
  <c r="S51" i="14" s="1"/>
  <c r="AJ51" i="5"/>
  <c r="O51" i="14" s="1"/>
  <c r="AI51" i="5"/>
  <c r="N51" i="14" s="1"/>
  <c r="AH51" i="5"/>
  <c r="K51" i="14" s="1"/>
  <c r="P51" i="14" s="1"/>
  <c r="AX50" i="5"/>
  <c r="AW50" i="14" s="1"/>
  <c r="AW50" i="5"/>
  <c r="AV50" i="14" s="1"/>
  <c r="AV50" i="5"/>
  <c r="AT50" i="14" s="1"/>
  <c r="D49" i="23" s="1"/>
  <c r="F49" i="23" s="1"/>
  <c r="AO50" i="5"/>
  <c r="AG50" i="14" s="1"/>
  <c r="W50" i="14" s="1"/>
  <c r="AL50" i="5"/>
  <c r="S50" i="14" s="1"/>
  <c r="AJ50" i="5"/>
  <c r="O50" i="14" s="1"/>
  <c r="AI50" i="5"/>
  <c r="N50" i="14" s="1"/>
  <c r="AH50" i="5"/>
  <c r="K50" i="14" s="1"/>
  <c r="P50" i="14" s="1"/>
  <c r="AX49" i="5"/>
  <c r="AW49" i="14" s="1"/>
  <c r="AW49" i="5"/>
  <c r="AV49" i="14" s="1"/>
  <c r="AV49" i="5"/>
  <c r="AT49" i="14" s="1"/>
  <c r="D48" i="23" s="1"/>
  <c r="F48" i="23" s="1"/>
  <c r="AO49" i="5"/>
  <c r="AG49" i="14" s="1"/>
  <c r="W49" i="14" s="1"/>
  <c r="AL49" i="5"/>
  <c r="S49" i="14" s="1"/>
  <c r="AJ49" i="5"/>
  <c r="O49" i="14" s="1"/>
  <c r="AI49" i="5"/>
  <c r="N49" i="14" s="1"/>
  <c r="AH49" i="5"/>
  <c r="K49" i="14" s="1"/>
  <c r="P49" i="14" s="1"/>
  <c r="AX48" i="5"/>
  <c r="AW48" i="14" s="1"/>
  <c r="AW48" i="5"/>
  <c r="AV48" i="14" s="1"/>
  <c r="AV48" i="5"/>
  <c r="AT48" i="14" s="1"/>
  <c r="D47" i="23" s="1"/>
  <c r="F47" i="23" s="1"/>
  <c r="AO48" i="5"/>
  <c r="AG48" i="14" s="1"/>
  <c r="W48" i="14" s="1"/>
  <c r="AL48" i="5"/>
  <c r="S48" i="14" s="1"/>
  <c r="AJ48" i="5"/>
  <c r="O48" i="14" s="1"/>
  <c r="AI48" i="5"/>
  <c r="N48" i="14" s="1"/>
  <c r="AH48" i="5"/>
  <c r="K48" i="14" s="1"/>
  <c r="P48" i="14" s="1"/>
  <c r="AX47" i="5"/>
  <c r="AW47" i="14" s="1"/>
  <c r="AW47" i="5"/>
  <c r="AV47" i="14" s="1"/>
  <c r="AV47" i="5"/>
  <c r="AT47" i="14" s="1"/>
  <c r="D46" i="23" s="1"/>
  <c r="F46" i="23" s="1"/>
  <c r="AO47" i="5"/>
  <c r="AG47" i="14" s="1"/>
  <c r="W47" i="14" s="1"/>
  <c r="AL47" i="5"/>
  <c r="S47" i="14" s="1"/>
  <c r="AJ47" i="5"/>
  <c r="O47" i="14" s="1"/>
  <c r="AI47" i="5"/>
  <c r="N47" i="14" s="1"/>
  <c r="AH47" i="5"/>
  <c r="K47" i="14" s="1"/>
  <c r="P47" i="14" s="1"/>
  <c r="AX46" i="5"/>
  <c r="AW46" i="14" s="1"/>
  <c r="AW46" i="5"/>
  <c r="AV46" i="14" s="1"/>
  <c r="AV46" i="5"/>
  <c r="AT46" i="14" s="1"/>
  <c r="D45" i="23" s="1"/>
  <c r="F45" i="23" s="1"/>
  <c r="AO46" i="5"/>
  <c r="AG46" i="14" s="1"/>
  <c r="W46" i="14" s="1"/>
  <c r="AL46" i="5"/>
  <c r="S46" i="14" s="1"/>
  <c r="AJ46" i="5"/>
  <c r="O46" i="14" s="1"/>
  <c r="AI46" i="5"/>
  <c r="N46" i="14" s="1"/>
  <c r="AH46" i="5"/>
  <c r="K46" i="14" s="1"/>
  <c r="P46" i="14" s="1"/>
  <c r="AX45" i="5"/>
  <c r="AW45" i="14" s="1"/>
  <c r="AW45" i="5"/>
  <c r="AV45" i="14" s="1"/>
  <c r="AV45" i="5"/>
  <c r="AT45" i="14" s="1"/>
  <c r="D44" i="23" s="1"/>
  <c r="F44" i="23" s="1"/>
  <c r="AO45" i="5"/>
  <c r="AG45" i="14" s="1"/>
  <c r="W45" i="14" s="1"/>
  <c r="AL45" i="5"/>
  <c r="S45" i="14" s="1"/>
  <c r="AJ45" i="5"/>
  <c r="O45" i="14" s="1"/>
  <c r="AI45" i="5"/>
  <c r="N45" i="14" s="1"/>
  <c r="AH45" i="5"/>
  <c r="K45" i="14" s="1"/>
  <c r="P45" i="14" s="1"/>
  <c r="AX44" i="5"/>
  <c r="AW44" i="14" s="1"/>
  <c r="AW44" i="5"/>
  <c r="AV44" i="14" s="1"/>
  <c r="AV44" i="5"/>
  <c r="AT44" i="14" s="1"/>
  <c r="D43" i="23" s="1"/>
  <c r="F43" i="23" s="1"/>
  <c r="AO44" i="5"/>
  <c r="AG44" i="14" s="1"/>
  <c r="W44" i="14" s="1"/>
  <c r="AL44" i="5"/>
  <c r="S44" i="14" s="1"/>
  <c r="AJ44" i="5"/>
  <c r="O44" i="14" s="1"/>
  <c r="AI44" i="5"/>
  <c r="N44" i="14" s="1"/>
  <c r="AH44" i="5"/>
  <c r="K44" i="14" s="1"/>
  <c r="P44" i="14" s="1"/>
  <c r="AX43" i="5"/>
  <c r="AW43" i="14" s="1"/>
  <c r="AW43" i="5"/>
  <c r="AV43" i="14" s="1"/>
  <c r="AV43" i="5"/>
  <c r="AT43" i="14" s="1"/>
  <c r="D42" i="23" s="1"/>
  <c r="F42" i="23" s="1"/>
  <c r="AO43" i="5"/>
  <c r="AG43" i="14" s="1"/>
  <c r="W43" i="14" s="1"/>
  <c r="AL43" i="5"/>
  <c r="S43" i="14" s="1"/>
  <c r="AJ43" i="5"/>
  <c r="O43" i="14" s="1"/>
  <c r="AI43" i="5"/>
  <c r="N43" i="14" s="1"/>
  <c r="AH43" i="5"/>
  <c r="K43" i="14" s="1"/>
  <c r="P43" i="14" s="1"/>
  <c r="AX42" i="5"/>
  <c r="AW42" i="14" s="1"/>
  <c r="AW42" i="5"/>
  <c r="AV42" i="14" s="1"/>
  <c r="AV42" i="5"/>
  <c r="AT42" i="14" s="1"/>
  <c r="D41" i="23" s="1"/>
  <c r="F41" i="23" s="1"/>
  <c r="AO42" i="5"/>
  <c r="AG42" i="14" s="1"/>
  <c r="W42" i="14" s="1"/>
  <c r="AL42" i="5"/>
  <c r="S42" i="14" s="1"/>
  <c r="AJ42" i="5"/>
  <c r="O42" i="14" s="1"/>
  <c r="AI42" i="5"/>
  <c r="N42" i="14" s="1"/>
  <c r="AH42" i="5"/>
  <c r="K42" i="14" s="1"/>
  <c r="P42" i="14" s="1"/>
  <c r="AX41" i="5"/>
  <c r="AW41" i="14" s="1"/>
  <c r="AW41" i="5"/>
  <c r="AV41" i="14" s="1"/>
  <c r="AV41" i="5"/>
  <c r="AT41" i="14" s="1"/>
  <c r="D40" i="23" s="1"/>
  <c r="F40" i="23" s="1"/>
  <c r="AO41" i="5"/>
  <c r="AG41" i="14" s="1"/>
  <c r="W41" i="14" s="1"/>
  <c r="AL41" i="5"/>
  <c r="S41" i="14" s="1"/>
  <c r="AJ41" i="5"/>
  <c r="O41" i="14" s="1"/>
  <c r="AI41" i="5"/>
  <c r="N41" i="14" s="1"/>
  <c r="AH41" i="5"/>
  <c r="K41" i="14" s="1"/>
  <c r="P41" i="14" s="1"/>
  <c r="AX40" i="5"/>
  <c r="AW40" i="14" s="1"/>
  <c r="AW40" i="5"/>
  <c r="AV40" i="14" s="1"/>
  <c r="AV40" i="5"/>
  <c r="AT40" i="14" s="1"/>
  <c r="D39" i="23" s="1"/>
  <c r="F39" i="23" s="1"/>
  <c r="AO40" i="5"/>
  <c r="AG40" i="14" s="1"/>
  <c r="W40" i="14" s="1"/>
  <c r="AL40" i="5"/>
  <c r="S40" i="14" s="1"/>
  <c r="AJ40" i="5"/>
  <c r="O40" i="14" s="1"/>
  <c r="AI40" i="5"/>
  <c r="N40" i="14" s="1"/>
  <c r="AH40" i="5"/>
  <c r="K40" i="14" s="1"/>
  <c r="P40" i="14" s="1"/>
  <c r="AX39" i="5"/>
  <c r="AW39" i="14" s="1"/>
  <c r="AW39" i="5"/>
  <c r="AV39" i="14" s="1"/>
  <c r="AV39" i="5"/>
  <c r="AT39" i="14" s="1"/>
  <c r="D38" i="23" s="1"/>
  <c r="F38" i="23" s="1"/>
  <c r="AO39" i="5"/>
  <c r="AG39" i="14" s="1"/>
  <c r="W39" i="14" s="1"/>
  <c r="AL39" i="5"/>
  <c r="S39" i="14" s="1"/>
  <c r="AJ39" i="5"/>
  <c r="O39" i="14" s="1"/>
  <c r="AI39" i="5"/>
  <c r="N39" i="14" s="1"/>
  <c r="AH39" i="5"/>
  <c r="K39" i="14" s="1"/>
  <c r="P39" i="14" s="1"/>
  <c r="AX38" i="5"/>
  <c r="AW38" i="14" s="1"/>
  <c r="AW38" i="5"/>
  <c r="AV38" i="14" s="1"/>
  <c r="AV38" i="5"/>
  <c r="AT38" i="14" s="1"/>
  <c r="D37" i="23" s="1"/>
  <c r="F37" i="23" s="1"/>
  <c r="AO38" i="5"/>
  <c r="AG38" i="14" s="1"/>
  <c r="W38" i="14" s="1"/>
  <c r="AL38" i="5"/>
  <c r="S38" i="14" s="1"/>
  <c r="AJ38" i="5"/>
  <c r="O38" i="14" s="1"/>
  <c r="AI38" i="5"/>
  <c r="N38" i="14" s="1"/>
  <c r="AH38" i="5"/>
  <c r="K38" i="14" s="1"/>
  <c r="P38" i="14" s="1"/>
  <c r="AX37" i="5"/>
  <c r="AW37" i="14" s="1"/>
  <c r="AW37" i="5"/>
  <c r="AV37" i="14" s="1"/>
  <c r="AV37" i="5"/>
  <c r="AT37" i="14" s="1"/>
  <c r="D36" i="23" s="1"/>
  <c r="F36" i="23" s="1"/>
  <c r="AO37" i="5"/>
  <c r="AG37" i="14" s="1"/>
  <c r="W37" i="14" s="1"/>
  <c r="AL37" i="5"/>
  <c r="S37" i="14" s="1"/>
  <c r="AJ37" i="5"/>
  <c r="O37" i="14" s="1"/>
  <c r="AI37" i="5"/>
  <c r="N37" i="14" s="1"/>
  <c r="AH37" i="5"/>
  <c r="K37" i="14" s="1"/>
  <c r="P37" i="14" s="1"/>
  <c r="AX36" i="5"/>
  <c r="AW36" i="14" s="1"/>
  <c r="AW36" i="5"/>
  <c r="AV36" i="14" s="1"/>
  <c r="AV36" i="5"/>
  <c r="AT36" i="14" s="1"/>
  <c r="D35" i="23" s="1"/>
  <c r="F35" i="23" s="1"/>
  <c r="AO36" i="5"/>
  <c r="AG36" i="14" s="1"/>
  <c r="W36" i="14" s="1"/>
  <c r="AL36" i="5"/>
  <c r="S36" i="14" s="1"/>
  <c r="AJ36" i="5"/>
  <c r="O36" i="14" s="1"/>
  <c r="AI36" i="5"/>
  <c r="N36" i="14" s="1"/>
  <c r="AH36" i="5"/>
  <c r="K36" i="14" s="1"/>
  <c r="P36" i="14" s="1"/>
  <c r="AX35" i="5"/>
  <c r="AW35" i="14" s="1"/>
  <c r="AW35" i="5"/>
  <c r="AV35" i="14" s="1"/>
  <c r="AV35" i="5"/>
  <c r="AT35" i="14" s="1"/>
  <c r="D34" i="23" s="1"/>
  <c r="F34" i="23" s="1"/>
  <c r="AO35" i="5"/>
  <c r="AG35" i="14" s="1"/>
  <c r="W35" i="14" s="1"/>
  <c r="AL35" i="5"/>
  <c r="S35" i="14" s="1"/>
  <c r="AJ35" i="5"/>
  <c r="O35" i="14" s="1"/>
  <c r="AI35" i="5"/>
  <c r="N35" i="14" s="1"/>
  <c r="AH35" i="5"/>
  <c r="K35" i="14" s="1"/>
  <c r="P35" i="14" s="1"/>
  <c r="AX34" i="5"/>
  <c r="AW34" i="14" s="1"/>
  <c r="AW34" i="5"/>
  <c r="AV34" i="14" s="1"/>
  <c r="AV34" i="5"/>
  <c r="AT34" i="14" s="1"/>
  <c r="D33" i="23" s="1"/>
  <c r="F33" i="23" s="1"/>
  <c r="AO34" i="5"/>
  <c r="AG34" i="14" s="1"/>
  <c r="W34" i="14" s="1"/>
  <c r="AL34" i="5"/>
  <c r="S34" i="14" s="1"/>
  <c r="AJ34" i="5"/>
  <c r="O34" i="14" s="1"/>
  <c r="AI34" i="5"/>
  <c r="N34" i="14" s="1"/>
  <c r="AH34" i="5"/>
  <c r="K34" i="14" s="1"/>
  <c r="P34" i="14" s="1"/>
  <c r="AX33" i="5"/>
  <c r="AW33" i="14" s="1"/>
  <c r="AW33" i="5"/>
  <c r="AV33" i="14" s="1"/>
  <c r="AV33" i="5"/>
  <c r="AT33" i="14" s="1"/>
  <c r="D32" i="23" s="1"/>
  <c r="F32" i="23" s="1"/>
  <c r="AO33" i="5"/>
  <c r="AG33" i="14" s="1"/>
  <c r="W33" i="14" s="1"/>
  <c r="AL33" i="5"/>
  <c r="S33" i="14" s="1"/>
  <c r="AJ33" i="5"/>
  <c r="O33" i="14" s="1"/>
  <c r="AI33" i="5"/>
  <c r="N33" i="14" s="1"/>
  <c r="AH33" i="5"/>
  <c r="K33" i="14" s="1"/>
  <c r="P33" i="14" s="1"/>
  <c r="AX32" i="5"/>
  <c r="AW32" i="14" s="1"/>
  <c r="AW32" i="5"/>
  <c r="AV32" i="14" s="1"/>
  <c r="AV32" i="5"/>
  <c r="AT32" i="14" s="1"/>
  <c r="D31" i="23" s="1"/>
  <c r="F31" i="23" s="1"/>
  <c r="AO32" i="5"/>
  <c r="AG32" i="14" s="1"/>
  <c r="W32" i="14" s="1"/>
  <c r="AL32" i="5"/>
  <c r="S32" i="14" s="1"/>
  <c r="AJ32" i="5"/>
  <c r="O32" i="14" s="1"/>
  <c r="AI32" i="5"/>
  <c r="N32" i="14" s="1"/>
  <c r="AH32" i="5"/>
  <c r="K32" i="14" s="1"/>
  <c r="P32" i="14" s="1"/>
  <c r="AX31" i="5"/>
  <c r="AW31" i="14" s="1"/>
  <c r="AW31" i="5"/>
  <c r="AV31" i="14" s="1"/>
  <c r="AV31" i="5"/>
  <c r="AT31" i="14" s="1"/>
  <c r="D30" i="23" s="1"/>
  <c r="F30" i="23" s="1"/>
  <c r="AO31" i="5"/>
  <c r="AG31" i="14" s="1"/>
  <c r="W31" i="14" s="1"/>
  <c r="AL31" i="5"/>
  <c r="S31" i="14" s="1"/>
  <c r="AJ31" i="5"/>
  <c r="O31" i="14" s="1"/>
  <c r="AI31" i="5"/>
  <c r="N31" i="14" s="1"/>
  <c r="AH31" i="5"/>
  <c r="K31" i="14" s="1"/>
  <c r="P31" i="14" s="1"/>
  <c r="AX30" i="5"/>
  <c r="AW30" i="14" s="1"/>
  <c r="AW30" i="5"/>
  <c r="AV30" i="14" s="1"/>
  <c r="AV30" i="5"/>
  <c r="AT30" i="14" s="1"/>
  <c r="D29" i="23" s="1"/>
  <c r="F29" i="23" s="1"/>
  <c r="AO30" i="5"/>
  <c r="AG30" i="14" s="1"/>
  <c r="W30" i="14" s="1"/>
  <c r="AL30" i="5"/>
  <c r="S30" i="14" s="1"/>
  <c r="AJ30" i="5"/>
  <c r="O30" i="14" s="1"/>
  <c r="AI30" i="5"/>
  <c r="N30" i="14" s="1"/>
  <c r="AH30" i="5"/>
  <c r="K30" i="14" s="1"/>
  <c r="P30" i="14" s="1"/>
  <c r="AX29" i="5"/>
  <c r="AW29" i="14" s="1"/>
  <c r="AW29" i="5"/>
  <c r="AV29" i="14" s="1"/>
  <c r="AV29" i="5"/>
  <c r="AT29" i="14" s="1"/>
  <c r="D28" i="23" s="1"/>
  <c r="F28" i="23" s="1"/>
  <c r="AO29" i="5"/>
  <c r="AG29" i="14" s="1"/>
  <c r="W29" i="14" s="1"/>
  <c r="AL29" i="5"/>
  <c r="S29" i="14" s="1"/>
  <c r="AJ29" i="5"/>
  <c r="O29" i="14" s="1"/>
  <c r="AI29" i="5"/>
  <c r="N29" i="14" s="1"/>
  <c r="AH29" i="5"/>
  <c r="K29" i="14" s="1"/>
  <c r="P29" i="14" s="1"/>
  <c r="AX28" i="5"/>
  <c r="AW28" i="14" s="1"/>
  <c r="AW28" i="5"/>
  <c r="AV28" i="14" s="1"/>
  <c r="AV28" i="5"/>
  <c r="AT28" i="14" s="1"/>
  <c r="D27" i="23" s="1"/>
  <c r="F27" i="23" s="1"/>
  <c r="AO28" i="5"/>
  <c r="AG28" i="14" s="1"/>
  <c r="W28" i="14" s="1"/>
  <c r="AL28" i="5"/>
  <c r="S28" i="14" s="1"/>
  <c r="AJ28" i="5"/>
  <c r="O28" i="14" s="1"/>
  <c r="AI28" i="5"/>
  <c r="N28" i="14" s="1"/>
  <c r="AH28" i="5"/>
  <c r="K28" i="14" s="1"/>
  <c r="P28" i="14" s="1"/>
  <c r="AX27" i="5"/>
  <c r="AW27" i="14" s="1"/>
  <c r="AW27" i="5"/>
  <c r="AV27" i="14" s="1"/>
  <c r="AV27" i="5"/>
  <c r="AT27" i="14" s="1"/>
  <c r="D26" i="23" s="1"/>
  <c r="F26" i="23" s="1"/>
  <c r="AO27" i="5"/>
  <c r="AG27" i="14" s="1"/>
  <c r="W27" i="14" s="1"/>
  <c r="AL27" i="5"/>
  <c r="S27" i="14" s="1"/>
  <c r="AJ27" i="5"/>
  <c r="O27" i="14" s="1"/>
  <c r="AI27" i="5"/>
  <c r="N27" i="14" s="1"/>
  <c r="AH27" i="5"/>
  <c r="K27" i="14" s="1"/>
  <c r="P27" i="14" s="1"/>
  <c r="AX26" i="5"/>
  <c r="AW26" i="14" s="1"/>
  <c r="AW26" i="5"/>
  <c r="AV26" i="14" s="1"/>
  <c r="AV26" i="5"/>
  <c r="AT26" i="14" s="1"/>
  <c r="D25" i="23" s="1"/>
  <c r="F25" i="23" s="1"/>
  <c r="AO26" i="5"/>
  <c r="AG26" i="14" s="1"/>
  <c r="W26" i="14" s="1"/>
  <c r="AL26" i="5"/>
  <c r="S26" i="14" s="1"/>
  <c r="AJ26" i="5"/>
  <c r="O26" i="14" s="1"/>
  <c r="AI26" i="5"/>
  <c r="N26" i="14" s="1"/>
  <c r="AH26" i="5"/>
  <c r="K26" i="14" s="1"/>
  <c r="P26" i="14" s="1"/>
  <c r="AX25" i="5"/>
  <c r="AW25" i="14" s="1"/>
  <c r="AW25" i="5"/>
  <c r="AV25" i="14" s="1"/>
  <c r="AV25" i="5"/>
  <c r="AT25" i="14" s="1"/>
  <c r="D24" i="23" s="1"/>
  <c r="F24" i="23" s="1"/>
  <c r="AO25" i="5"/>
  <c r="AG25" i="14" s="1"/>
  <c r="W25" i="14" s="1"/>
  <c r="AL25" i="5"/>
  <c r="S25" i="14" s="1"/>
  <c r="AJ25" i="5"/>
  <c r="O25" i="14" s="1"/>
  <c r="AI25" i="5"/>
  <c r="N25" i="14" s="1"/>
  <c r="AH25" i="5"/>
  <c r="K25" i="14" s="1"/>
  <c r="P25" i="14" s="1"/>
  <c r="AX24" i="5"/>
  <c r="AW24" i="14" s="1"/>
  <c r="AW24" i="5"/>
  <c r="AV24" i="14" s="1"/>
  <c r="AV24" i="5"/>
  <c r="AT24" i="14" s="1"/>
  <c r="D23" i="23" s="1"/>
  <c r="F23" i="23" s="1"/>
  <c r="AO24" i="5"/>
  <c r="AG24" i="14" s="1"/>
  <c r="W24" i="14" s="1"/>
  <c r="AL24" i="5"/>
  <c r="S24" i="14" s="1"/>
  <c r="AJ24" i="5"/>
  <c r="O24" i="14" s="1"/>
  <c r="AI24" i="5"/>
  <c r="N24" i="14" s="1"/>
  <c r="AH24" i="5"/>
  <c r="K24" i="14" s="1"/>
  <c r="P24" i="14" s="1"/>
  <c r="AX23" i="5"/>
  <c r="AW23" i="14" s="1"/>
  <c r="AW23" i="5"/>
  <c r="AV23" i="14" s="1"/>
  <c r="AV23" i="5"/>
  <c r="AT23" i="14" s="1"/>
  <c r="D22" i="23" s="1"/>
  <c r="F22" i="23" s="1"/>
  <c r="AO23" i="5"/>
  <c r="AG23" i="14" s="1"/>
  <c r="W23" i="14" s="1"/>
  <c r="AL23" i="5"/>
  <c r="S23" i="14" s="1"/>
  <c r="AJ23" i="5"/>
  <c r="O23" i="14" s="1"/>
  <c r="AI23" i="5"/>
  <c r="N23" i="14" s="1"/>
  <c r="AH23" i="5"/>
  <c r="K23" i="14" s="1"/>
  <c r="P23" i="14" s="1"/>
  <c r="AX22" i="5"/>
  <c r="AW22" i="14" s="1"/>
  <c r="AW22" i="5"/>
  <c r="AV22" i="14" s="1"/>
  <c r="AV22" i="5"/>
  <c r="AT22" i="14" s="1"/>
  <c r="D21" i="23" s="1"/>
  <c r="F21" i="23" s="1"/>
  <c r="AO22" i="5"/>
  <c r="AG22" i="14" s="1"/>
  <c r="W22" i="14" s="1"/>
  <c r="AL22" i="5"/>
  <c r="S22" i="14" s="1"/>
  <c r="AJ22" i="5"/>
  <c r="O22" i="14" s="1"/>
  <c r="AI22" i="5"/>
  <c r="N22" i="14" s="1"/>
  <c r="AH22" i="5"/>
  <c r="K22" i="14" s="1"/>
  <c r="P22" i="14" s="1"/>
  <c r="AX21" i="5"/>
  <c r="AW21" i="14" s="1"/>
  <c r="AW21" i="5"/>
  <c r="AV21" i="14" s="1"/>
  <c r="AV21" i="5"/>
  <c r="AT21" i="14" s="1"/>
  <c r="D20" i="23" s="1"/>
  <c r="F20" i="23" s="1"/>
  <c r="AO21" i="5"/>
  <c r="AG21" i="14" s="1"/>
  <c r="W21" i="14" s="1"/>
  <c r="AL21" i="5"/>
  <c r="S21" i="14" s="1"/>
  <c r="AJ21" i="5"/>
  <c r="O21" i="14" s="1"/>
  <c r="AI21" i="5"/>
  <c r="N21" i="14" s="1"/>
  <c r="AH21" i="5"/>
  <c r="K21" i="14" s="1"/>
  <c r="P21" i="14" s="1"/>
  <c r="AX20" i="5"/>
  <c r="AW20" i="14" s="1"/>
  <c r="AW20" i="5"/>
  <c r="AV20" i="14" s="1"/>
  <c r="AV20" i="5"/>
  <c r="AT20" i="14" s="1"/>
  <c r="D19" i="23" s="1"/>
  <c r="F19" i="23" s="1"/>
  <c r="AO20" i="5"/>
  <c r="AG20" i="14" s="1"/>
  <c r="W20" i="14" s="1"/>
  <c r="AL20" i="5"/>
  <c r="S20" i="14" s="1"/>
  <c r="AJ20" i="5"/>
  <c r="O20" i="14" s="1"/>
  <c r="AI20" i="5"/>
  <c r="N20" i="14" s="1"/>
  <c r="AH20" i="5"/>
  <c r="K20" i="14" s="1"/>
  <c r="P20" i="14" s="1"/>
  <c r="AX19" i="5"/>
  <c r="AW19" i="14" s="1"/>
  <c r="AW19" i="5"/>
  <c r="AV19" i="14" s="1"/>
  <c r="AV19" i="5"/>
  <c r="AT19" i="14" s="1"/>
  <c r="D18" i="23" s="1"/>
  <c r="F18" i="23" s="1"/>
  <c r="AO19" i="5"/>
  <c r="AG19" i="14" s="1"/>
  <c r="W19" i="14" s="1"/>
  <c r="AL19" i="5"/>
  <c r="S19" i="14" s="1"/>
  <c r="AJ19" i="5"/>
  <c r="O19" i="14" s="1"/>
  <c r="AI19" i="5"/>
  <c r="N19" i="14" s="1"/>
  <c r="AH19" i="5"/>
  <c r="K19" i="14" s="1"/>
  <c r="P19" i="14" s="1"/>
  <c r="AX18" i="5"/>
  <c r="AW18" i="14" s="1"/>
  <c r="AW18" i="5"/>
  <c r="AV18" i="14" s="1"/>
  <c r="AV18" i="5"/>
  <c r="AT18" i="14" s="1"/>
  <c r="D17" i="23" s="1"/>
  <c r="F17" i="23" s="1"/>
  <c r="AO18" i="5"/>
  <c r="AG18" i="14" s="1"/>
  <c r="W18" i="14" s="1"/>
  <c r="AL18" i="5"/>
  <c r="S18" i="14" s="1"/>
  <c r="AJ18" i="5"/>
  <c r="O18" i="14" s="1"/>
  <c r="AI18" i="5"/>
  <c r="N18" i="14" s="1"/>
  <c r="AH18" i="5"/>
  <c r="K18" i="14" s="1"/>
  <c r="P18" i="14" s="1"/>
  <c r="AX17" i="5"/>
  <c r="AW17" i="14" s="1"/>
  <c r="AW17" i="5"/>
  <c r="AV17" i="14" s="1"/>
  <c r="AV17" i="5"/>
  <c r="AT17" i="14" s="1"/>
  <c r="D16" i="23" s="1"/>
  <c r="F16" i="23" s="1"/>
  <c r="AO17" i="5"/>
  <c r="AG17" i="14" s="1"/>
  <c r="W17" i="14" s="1"/>
  <c r="AL17" i="5"/>
  <c r="S17" i="14" s="1"/>
  <c r="AJ17" i="5"/>
  <c r="O17" i="14" s="1"/>
  <c r="AI17" i="5"/>
  <c r="N17" i="14" s="1"/>
  <c r="AH17" i="5"/>
  <c r="K17" i="14" s="1"/>
  <c r="P17" i="14" s="1"/>
  <c r="AX16" i="5"/>
  <c r="AW16" i="14" s="1"/>
  <c r="AW16" i="5"/>
  <c r="AV16" i="14" s="1"/>
  <c r="AV16" i="5"/>
  <c r="AT16" i="14" s="1"/>
  <c r="D15" i="23" s="1"/>
  <c r="F15" i="23" s="1"/>
  <c r="AO16" i="5"/>
  <c r="AG16" i="14" s="1"/>
  <c r="W16" i="14" s="1"/>
  <c r="AL16" i="5"/>
  <c r="S16" i="14" s="1"/>
  <c r="AJ16" i="5"/>
  <c r="O16" i="14" s="1"/>
  <c r="AI16" i="5"/>
  <c r="N16" i="14" s="1"/>
  <c r="AH16" i="5"/>
  <c r="K16" i="14" s="1"/>
  <c r="P16" i="14" s="1"/>
  <c r="AX15" i="5"/>
  <c r="AW15" i="14" s="1"/>
  <c r="AW15" i="5"/>
  <c r="AV15" i="14" s="1"/>
  <c r="AV15" i="5"/>
  <c r="AT15" i="14" s="1"/>
  <c r="D14" i="23" s="1"/>
  <c r="F14" i="23" s="1"/>
  <c r="AO15" i="5"/>
  <c r="AG15" i="14" s="1"/>
  <c r="W15" i="14" s="1"/>
  <c r="AL15" i="5"/>
  <c r="S15" i="14" s="1"/>
  <c r="AJ15" i="5"/>
  <c r="O15" i="14" s="1"/>
  <c r="AI15" i="5"/>
  <c r="N15" i="14" s="1"/>
  <c r="AH15" i="5"/>
  <c r="K15" i="14" s="1"/>
  <c r="P15" i="14" s="1"/>
  <c r="AX14" i="5"/>
  <c r="AW14" i="14" s="1"/>
  <c r="AW14" i="5"/>
  <c r="AV14" i="14" s="1"/>
  <c r="AV14" i="5"/>
  <c r="AT14" i="14" s="1"/>
  <c r="D13" i="23" s="1"/>
  <c r="F13" i="23" s="1"/>
  <c r="AO14" i="5"/>
  <c r="AG14" i="14" s="1"/>
  <c r="W14" i="14" s="1"/>
  <c r="AL14" i="5"/>
  <c r="S14" i="14" s="1"/>
  <c r="AJ14" i="5"/>
  <c r="O14" i="14" s="1"/>
  <c r="AI14" i="5"/>
  <c r="N14" i="14" s="1"/>
  <c r="AH14" i="5"/>
  <c r="K14" i="14" s="1"/>
  <c r="P14" i="14" s="1"/>
  <c r="AX13" i="5"/>
  <c r="AW13" i="14" s="1"/>
  <c r="AW13" i="5"/>
  <c r="AV13" i="14" s="1"/>
  <c r="AV13" i="5"/>
  <c r="AT13" i="14" s="1"/>
  <c r="D12" i="23" s="1"/>
  <c r="F12" i="23" s="1"/>
  <c r="AO13" i="5"/>
  <c r="AG13" i="14" s="1"/>
  <c r="W13" i="14" s="1"/>
  <c r="AL13" i="5"/>
  <c r="S13" i="14" s="1"/>
  <c r="AJ13" i="5"/>
  <c r="O13" i="14" s="1"/>
  <c r="AI13" i="5"/>
  <c r="N13" i="14" s="1"/>
  <c r="AH13" i="5"/>
  <c r="K13" i="14" s="1"/>
  <c r="P13" i="14" s="1"/>
  <c r="AX12" i="5"/>
  <c r="AW12" i="14" s="1"/>
  <c r="AW12" i="5"/>
  <c r="AV12" i="14" s="1"/>
  <c r="AV12" i="5"/>
  <c r="AT12" i="14" s="1"/>
  <c r="D11" i="23" s="1"/>
  <c r="F11" i="23" s="1"/>
  <c r="AO12" i="5"/>
  <c r="AG12" i="14" s="1"/>
  <c r="W12" i="14" s="1"/>
  <c r="AL12" i="5"/>
  <c r="S12" i="14" s="1"/>
  <c r="AJ12" i="5"/>
  <c r="O12" i="14" s="1"/>
  <c r="AI12" i="5"/>
  <c r="N12" i="14" s="1"/>
  <c r="AH12" i="5"/>
  <c r="K12" i="14" s="1"/>
  <c r="P12" i="14" s="1"/>
  <c r="AX11" i="5"/>
  <c r="AW11" i="14" s="1"/>
  <c r="AW11" i="5"/>
  <c r="AV11" i="14" s="1"/>
  <c r="AV11" i="5"/>
  <c r="AT11" i="14" s="1"/>
  <c r="D10" i="23" s="1"/>
  <c r="F10" i="23" s="1"/>
  <c r="AO11" i="5"/>
  <c r="AG11" i="14" s="1"/>
  <c r="W11" i="14" s="1"/>
  <c r="AL11" i="5"/>
  <c r="S11" i="14" s="1"/>
  <c r="AJ11" i="5"/>
  <c r="O11" i="14" s="1"/>
  <c r="AI11" i="5"/>
  <c r="N11" i="14" s="1"/>
  <c r="AH11" i="5"/>
  <c r="K11" i="14" s="1"/>
  <c r="P11" i="14" s="1"/>
  <c r="AX10" i="5"/>
  <c r="AW10" i="14" s="1"/>
  <c r="AW10" i="5"/>
  <c r="AV10" i="14" s="1"/>
  <c r="AV10" i="5"/>
  <c r="AT10" i="14" s="1"/>
  <c r="D9" i="23" s="1"/>
  <c r="F9" i="23" s="1"/>
  <c r="AO10" i="5"/>
  <c r="AG10" i="14" s="1"/>
  <c r="W10" i="14" s="1"/>
  <c r="AL10" i="5"/>
  <c r="S10" i="14" s="1"/>
  <c r="AJ10" i="5"/>
  <c r="O10" i="14" s="1"/>
  <c r="AI10" i="5"/>
  <c r="N10" i="14" s="1"/>
  <c r="AH10" i="5"/>
  <c r="K10" i="14" s="1"/>
  <c r="P10" i="14" s="1"/>
  <c r="AX9" i="5"/>
  <c r="AW9" i="14" s="1"/>
  <c r="AW9" i="5"/>
  <c r="AV9" i="14" s="1"/>
  <c r="AV9" i="5"/>
  <c r="AT9" i="14" s="1"/>
  <c r="D8" i="23" s="1"/>
  <c r="F8" i="23" s="1"/>
  <c r="AO9" i="5"/>
  <c r="AG9" i="14" s="1"/>
  <c r="W9" i="14" s="1"/>
  <c r="AL9" i="5"/>
  <c r="S9" i="14" s="1"/>
  <c r="AJ9" i="5"/>
  <c r="O9" i="14" s="1"/>
  <c r="AI9" i="5"/>
  <c r="N9" i="14" s="1"/>
  <c r="AH9" i="5"/>
  <c r="K9" i="14" s="1"/>
  <c r="P9" i="14" s="1"/>
  <c r="AX8" i="5"/>
  <c r="AW8" i="14" s="1"/>
  <c r="AW8" i="5"/>
  <c r="AV8" i="14" s="1"/>
  <c r="AV8" i="5"/>
  <c r="AT8" i="14" s="1"/>
  <c r="D7" i="23" s="1"/>
  <c r="F7" i="23" s="1"/>
  <c r="AO8" i="5"/>
  <c r="AG8" i="14" s="1"/>
  <c r="W8" i="14" s="1"/>
  <c r="AL8" i="5"/>
  <c r="S8" i="14" s="1"/>
  <c r="AJ8" i="5"/>
  <c r="O8" i="14" s="1"/>
  <c r="AI8" i="5"/>
  <c r="N8" i="14" s="1"/>
  <c r="AH8" i="5"/>
  <c r="K8" i="14" s="1"/>
  <c r="P8" i="14" s="1"/>
  <c r="AX7" i="5"/>
  <c r="AW7" i="14" s="1"/>
  <c r="AW7" i="5"/>
  <c r="AV7" i="14" s="1"/>
  <c r="AV7" i="5"/>
  <c r="AT7" i="14" s="1"/>
  <c r="D6" i="23" s="1"/>
  <c r="F6" i="23" s="1"/>
  <c r="AO7" i="5"/>
  <c r="AG7" i="14" s="1"/>
  <c r="W7" i="14" s="1"/>
  <c r="AL7" i="5"/>
  <c r="S7" i="14" s="1"/>
  <c r="AJ7" i="5"/>
  <c r="O7" i="14" s="1"/>
  <c r="AI7" i="5"/>
  <c r="N7" i="14" s="1"/>
  <c r="AH7" i="5"/>
  <c r="K7" i="14" s="1"/>
  <c r="P7" i="14" s="1"/>
  <c r="AX6" i="5"/>
  <c r="AW6" i="14" s="1"/>
  <c r="AW6" i="5"/>
  <c r="AV6" i="14" s="1"/>
  <c r="AV6" i="5"/>
  <c r="AT6" i="14" s="1"/>
  <c r="D5" i="23" s="1"/>
  <c r="F5" i="23" s="1"/>
  <c r="AO6" i="5"/>
  <c r="AG6" i="14" s="1"/>
  <c r="W6" i="14" s="1"/>
  <c r="AL6" i="5"/>
  <c r="S6" i="14" s="1"/>
  <c r="AJ6" i="5"/>
  <c r="O6" i="14" s="1"/>
  <c r="AI6" i="5"/>
  <c r="N6" i="14" s="1"/>
  <c r="AH6" i="5"/>
  <c r="K6" i="14" s="1"/>
  <c r="P6" i="14" s="1"/>
  <c r="X31" i="14" l="1"/>
  <c r="CM31" i="14"/>
  <c r="CR34" i="14"/>
  <c r="X35" i="14"/>
  <c r="CM35" i="14"/>
  <c r="CM39" i="14"/>
  <c r="X39" i="14"/>
  <c r="CM47" i="14"/>
  <c r="X47" i="14"/>
  <c r="CM55" i="14"/>
  <c r="X55" i="14"/>
  <c r="CM67" i="14"/>
  <c r="X67" i="14"/>
  <c r="CM79" i="14"/>
  <c r="X79" i="14"/>
  <c r="CR91" i="14"/>
  <c r="CM96" i="14"/>
  <c r="X96" i="14"/>
  <c r="CR103" i="14"/>
  <c r="CM112" i="14"/>
  <c r="X112" i="14"/>
  <c r="CR115" i="14"/>
  <c r="CR11" i="14"/>
  <c r="CM16" i="14"/>
  <c r="X16" i="14"/>
  <c r="CR27" i="14"/>
  <c r="CR31" i="14"/>
  <c r="CM32" i="14"/>
  <c r="X32" i="14"/>
  <c r="CR39" i="14"/>
  <c r="CR43" i="14"/>
  <c r="CR47" i="14"/>
  <c r="CM48" i="14"/>
  <c r="X48" i="14"/>
  <c r="CR51" i="14"/>
  <c r="CM52" i="14"/>
  <c r="X52" i="14"/>
  <c r="CR55" i="14"/>
  <c r="CM56" i="14"/>
  <c r="X56" i="14"/>
  <c r="CR59" i="14"/>
  <c r="CM60" i="14"/>
  <c r="X60" i="14"/>
  <c r="CR63" i="14"/>
  <c r="CM64" i="14"/>
  <c r="X64" i="14"/>
  <c r="CR67" i="14"/>
  <c r="CM68" i="14"/>
  <c r="X68" i="14"/>
  <c r="CR71" i="14"/>
  <c r="CM72" i="14"/>
  <c r="X72" i="14"/>
  <c r="CR75" i="14"/>
  <c r="CM76" i="14"/>
  <c r="X76" i="14"/>
  <c r="CR79" i="14"/>
  <c r="CM80" i="14"/>
  <c r="X80" i="14"/>
  <c r="CR88" i="14"/>
  <c r="CM89" i="14"/>
  <c r="X89" i="14"/>
  <c r="CR92" i="14"/>
  <c r="X93" i="14"/>
  <c r="CM93" i="14"/>
  <c r="CR96" i="14"/>
  <c r="CM97" i="14"/>
  <c r="X97" i="14"/>
  <c r="CR100" i="14"/>
  <c r="CM101" i="14"/>
  <c r="X101" i="14"/>
  <c r="CR104" i="14"/>
  <c r="CM105" i="14"/>
  <c r="X105" i="14"/>
  <c r="CR108" i="14"/>
  <c r="CM109" i="14"/>
  <c r="X109" i="14"/>
  <c r="CR112" i="14"/>
  <c r="CM113" i="14"/>
  <c r="X113" i="14"/>
  <c r="CR116" i="14"/>
  <c r="X117" i="14"/>
  <c r="CM117" i="14"/>
  <c r="CM119" i="14"/>
  <c r="X119" i="14"/>
  <c r="CM121" i="14"/>
  <c r="X121" i="14"/>
  <c r="CM123" i="14"/>
  <c r="X123" i="14"/>
  <c r="CM125" i="14"/>
  <c r="X125" i="14"/>
  <c r="CM127" i="14"/>
  <c r="X127" i="14"/>
  <c r="CM129" i="14"/>
  <c r="X129" i="14"/>
  <c r="CM131" i="14"/>
  <c r="X131" i="14"/>
  <c r="CM133" i="14"/>
  <c r="X133" i="14"/>
  <c r="X135" i="14"/>
  <c r="CM135" i="14"/>
  <c r="CM137" i="14"/>
  <c r="X137" i="14"/>
  <c r="CM139" i="14"/>
  <c r="X139" i="14"/>
  <c r="CM141" i="14"/>
  <c r="X141" i="14"/>
  <c r="CM143" i="14"/>
  <c r="X143" i="14"/>
  <c r="CM145" i="14"/>
  <c r="X145" i="14"/>
  <c r="CM147" i="14"/>
  <c r="X147" i="14"/>
  <c r="CM149" i="14"/>
  <c r="X149" i="14"/>
  <c r="CM151" i="14"/>
  <c r="X151" i="14"/>
  <c r="CM153" i="14"/>
  <c r="X153" i="14"/>
  <c r="X156" i="14"/>
  <c r="CM156" i="14"/>
  <c r="CX17" i="14"/>
  <c r="AZ17" i="5"/>
  <c r="BE17" i="14" s="1"/>
  <c r="CM7" i="14"/>
  <c r="X7" i="14"/>
  <c r="CR10" i="14"/>
  <c r="CR14" i="14"/>
  <c r="CM15" i="14"/>
  <c r="X15" i="14"/>
  <c r="CR22" i="14"/>
  <c r="X23" i="14"/>
  <c r="CM23" i="14"/>
  <c r="X27" i="14"/>
  <c r="CM27" i="14"/>
  <c r="X43" i="14"/>
  <c r="CM43" i="14"/>
  <c r="CR46" i="14"/>
  <c r="CR58" i="14"/>
  <c r="CM71" i="14"/>
  <c r="X71" i="14"/>
  <c r="CR78" i="14"/>
  <c r="CR87" i="14"/>
  <c r="CR95" i="14"/>
  <c r="CM100" i="14"/>
  <c r="X100" i="14"/>
  <c r="CM104" i="14"/>
  <c r="X104" i="14"/>
  <c r="CM108" i="14"/>
  <c r="X108" i="14"/>
  <c r="CR111" i="14"/>
  <c r="CR7" i="14"/>
  <c r="CM8" i="14"/>
  <c r="X8" i="14"/>
  <c r="CM12" i="14"/>
  <c r="X12" i="14"/>
  <c r="CR15" i="14"/>
  <c r="CR19" i="14"/>
  <c r="CM20" i="14"/>
  <c r="X20" i="14"/>
  <c r="CR23" i="14"/>
  <c r="CM24" i="14"/>
  <c r="X24" i="14"/>
  <c r="CM28" i="14"/>
  <c r="X28" i="14"/>
  <c r="CR35" i="14"/>
  <c r="CM36" i="14"/>
  <c r="X36" i="14"/>
  <c r="CM40" i="14"/>
  <c r="X40" i="14"/>
  <c r="CM44" i="14"/>
  <c r="X44" i="14"/>
  <c r="CR8" i="14"/>
  <c r="CM9" i="14"/>
  <c r="X9" i="14"/>
  <c r="CR12" i="14"/>
  <c r="CM13" i="14"/>
  <c r="X13" i="14"/>
  <c r="CR16" i="14"/>
  <c r="CM17" i="14"/>
  <c r="X17" i="14"/>
  <c r="CR20" i="14"/>
  <c r="CM21" i="14"/>
  <c r="X21" i="14"/>
  <c r="CR24" i="14"/>
  <c r="CM25" i="14"/>
  <c r="X25" i="14"/>
  <c r="CR28" i="14"/>
  <c r="CM29" i="14"/>
  <c r="X29" i="14"/>
  <c r="CR32" i="14"/>
  <c r="CM33" i="14"/>
  <c r="X33" i="14"/>
  <c r="CR36" i="14"/>
  <c r="X37" i="14"/>
  <c r="CM37" i="14"/>
  <c r="CR40" i="14"/>
  <c r="X41" i="14"/>
  <c r="CM41" i="14"/>
  <c r="CR44" i="14"/>
  <c r="CM45" i="14"/>
  <c r="X45" i="14"/>
  <c r="CR48" i="14"/>
  <c r="CM49" i="14"/>
  <c r="X49" i="14"/>
  <c r="CR52" i="14"/>
  <c r="CM53" i="14"/>
  <c r="X53" i="14"/>
  <c r="CR56" i="14"/>
  <c r="CM57" i="14"/>
  <c r="X57" i="14"/>
  <c r="CR60" i="14"/>
  <c r="CM61" i="14"/>
  <c r="X61" i="14"/>
  <c r="CR64" i="14"/>
  <c r="CM65" i="14"/>
  <c r="X65" i="14"/>
  <c r="CR68" i="14"/>
  <c r="X69" i="14"/>
  <c r="CM69" i="14"/>
  <c r="CR72" i="14"/>
  <c r="X73" i="14"/>
  <c r="CM73" i="14"/>
  <c r="CR76" i="14"/>
  <c r="X77" i="14"/>
  <c r="CM77" i="14"/>
  <c r="CR80" i="14"/>
  <c r="CM81" i="14"/>
  <c r="X81" i="14"/>
  <c r="CR81" i="14"/>
  <c r="CM82" i="14"/>
  <c r="X82" i="14"/>
  <c r="CR82" i="14"/>
  <c r="CM83" i="14"/>
  <c r="X83" i="14"/>
  <c r="CR83" i="14"/>
  <c r="CM84" i="14"/>
  <c r="X84" i="14"/>
  <c r="CR84" i="14"/>
  <c r="CM85" i="14"/>
  <c r="X85" i="14"/>
  <c r="CR85" i="14"/>
  <c r="CM86" i="14"/>
  <c r="X86" i="14"/>
  <c r="CR89" i="14"/>
  <c r="X90" i="14"/>
  <c r="CM90" i="14"/>
  <c r="CR93" i="14"/>
  <c r="X94" i="14"/>
  <c r="CM94" i="14"/>
  <c r="CR97" i="14"/>
  <c r="CM98" i="14"/>
  <c r="X98" i="14"/>
  <c r="CR101" i="14"/>
  <c r="CM102" i="14"/>
  <c r="X102" i="14"/>
  <c r="CR105" i="14"/>
  <c r="CM106" i="14"/>
  <c r="X106" i="14"/>
  <c r="CR109" i="14"/>
  <c r="CM110" i="14"/>
  <c r="X110" i="14"/>
  <c r="CR113" i="14"/>
  <c r="X114" i="14"/>
  <c r="CM114" i="14"/>
  <c r="CM154" i="14"/>
  <c r="X154" i="14"/>
  <c r="X157" i="14"/>
  <c r="CM157" i="14"/>
  <c r="AZ24" i="5"/>
  <c r="BE24" i="14" s="1"/>
  <c r="CX24" i="14"/>
  <c r="AZ38" i="5"/>
  <c r="CX38" i="14"/>
  <c r="CX7" i="14"/>
  <c r="AZ7" i="5"/>
  <c r="BE7" i="14" s="1"/>
  <c r="AZ19" i="5"/>
  <c r="CX19" i="14"/>
  <c r="CR6" i="14"/>
  <c r="CM11" i="14"/>
  <c r="X11" i="14"/>
  <c r="CR18" i="14"/>
  <c r="X19" i="14"/>
  <c r="CM19" i="14"/>
  <c r="CR26" i="14"/>
  <c r="CR30" i="14"/>
  <c r="CR38" i="14"/>
  <c r="CR42" i="14"/>
  <c r="CR50" i="14"/>
  <c r="CM51" i="14"/>
  <c r="X51" i="14"/>
  <c r="CR54" i="14"/>
  <c r="CM59" i="14"/>
  <c r="X59" i="14"/>
  <c r="CR62" i="14"/>
  <c r="CM63" i="14"/>
  <c r="X63" i="14"/>
  <c r="CR66" i="14"/>
  <c r="CR70" i="14"/>
  <c r="CR74" i="14"/>
  <c r="CM75" i="14"/>
  <c r="X75" i="14"/>
  <c r="CM88" i="14"/>
  <c r="X88" i="14"/>
  <c r="CM92" i="14"/>
  <c r="X92" i="14"/>
  <c r="CR99" i="14"/>
  <c r="CR107" i="14"/>
  <c r="CM6" i="14"/>
  <c r="X6" i="14"/>
  <c r="CR9" i="14"/>
  <c r="CM10" i="14"/>
  <c r="X10" i="14"/>
  <c r="CR13" i="14"/>
  <c r="CM14" i="14"/>
  <c r="X14" i="14"/>
  <c r="CR17" i="14"/>
  <c r="X18" i="14"/>
  <c r="CM18" i="14"/>
  <c r="CR21" i="14"/>
  <c r="X22" i="14"/>
  <c r="CM22" i="14"/>
  <c r="CR25" i="14"/>
  <c r="X26" i="14"/>
  <c r="CM26" i="14"/>
  <c r="CR29" i="14"/>
  <c r="X30" i="14"/>
  <c r="CM30" i="14"/>
  <c r="CR33" i="14"/>
  <c r="X34" i="14"/>
  <c r="CM34" i="14"/>
  <c r="CR37" i="14"/>
  <c r="X38" i="14"/>
  <c r="CM38" i="14"/>
  <c r="CR41" i="14"/>
  <c r="CM42" i="14"/>
  <c r="X42" i="14"/>
  <c r="CR45" i="14"/>
  <c r="CM46" i="14"/>
  <c r="X46" i="14"/>
  <c r="CR49" i="14"/>
  <c r="CM50" i="14"/>
  <c r="X50" i="14"/>
  <c r="CR53" i="14"/>
  <c r="CM54" i="14"/>
  <c r="X54" i="14"/>
  <c r="CR57" i="14"/>
  <c r="CM58" i="14"/>
  <c r="X58" i="14"/>
  <c r="CR61" i="14"/>
  <c r="CM62" i="14"/>
  <c r="X62" i="14"/>
  <c r="CR65" i="14"/>
  <c r="CM66" i="14"/>
  <c r="X66" i="14"/>
  <c r="CR69" i="14"/>
  <c r="CM70" i="14"/>
  <c r="X70" i="14"/>
  <c r="CR73" i="14"/>
  <c r="CM74" i="14"/>
  <c r="X74" i="14"/>
  <c r="CR77" i="14"/>
  <c r="CM78" i="14"/>
  <c r="X78" i="14"/>
  <c r="CR86" i="14"/>
  <c r="CM87" i="14"/>
  <c r="X87" i="14"/>
  <c r="CR90" i="14"/>
  <c r="CM91" i="14"/>
  <c r="X91" i="14"/>
  <c r="CR94" i="14"/>
  <c r="X95" i="14"/>
  <c r="CM95" i="14"/>
  <c r="CR98" i="14"/>
  <c r="X99" i="14"/>
  <c r="CM99" i="14"/>
  <c r="CR102" i="14"/>
  <c r="CM103" i="14"/>
  <c r="X103" i="14"/>
  <c r="CR106" i="14"/>
  <c r="CM107" i="14"/>
  <c r="X107" i="14"/>
  <c r="CR110" i="14"/>
  <c r="CM111" i="14"/>
  <c r="X111" i="14"/>
  <c r="CR114" i="14"/>
  <c r="CM115" i="14"/>
  <c r="X115" i="14"/>
  <c r="X118" i="14"/>
  <c r="CM118" i="14"/>
  <c r="CM120" i="14"/>
  <c r="X120" i="14"/>
  <c r="CM122" i="14"/>
  <c r="X122" i="14"/>
  <c r="CM124" i="14"/>
  <c r="X124" i="14"/>
  <c r="CM126" i="14"/>
  <c r="X126" i="14"/>
  <c r="CM128" i="14"/>
  <c r="X128" i="14"/>
  <c r="CM130" i="14"/>
  <c r="X130" i="14"/>
  <c r="CM132" i="14"/>
  <c r="X132" i="14"/>
  <c r="CM134" i="14"/>
  <c r="X134" i="14"/>
  <c r="CM136" i="14"/>
  <c r="X136" i="14"/>
  <c r="CM138" i="14"/>
  <c r="X138" i="14"/>
  <c r="CM140" i="14"/>
  <c r="X140" i="14"/>
  <c r="CM142" i="14"/>
  <c r="X142" i="14"/>
  <c r="CM144" i="14"/>
  <c r="X144" i="14"/>
  <c r="CM146" i="14"/>
  <c r="X146" i="14"/>
  <c r="CM148" i="14"/>
  <c r="X148" i="14"/>
  <c r="CM150" i="14"/>
  <c r="X150" i="14"/>
  <c r="X152" i="14"/>
  <c r="CM152" i="14"/>
  <c r="CM158" i="14"/>
  <c r="X158" i="14"/>
  <c r="CX28" i="14"/>
  <c r="AZ28" i="5"/>
  <c r="BE28" i="14" s="1"/>
  <c r="AZ92" i="5"/>
  <c r="CX92" i="14"/>
  <c r="CX13" i="14"/>
  <c r="AZ13" i="5"/>
  <c r="BE13" i="14" s="1"/>
  <c r="CX53" i="14"/>
  <c r="AZ53" i="5"/>
  <c r="CM116" i="14"/>
  <c r="X116" i="14"/>
  <c r="CM155" i="14"/>
  <c r="X155" i="14"/>
  <c r="CX34" i="14"/>
  <c r="AZ34" i="5"/>
  <c r="BE34" i="14" s="1"/>
  <c r="AZ15" i="5"/>
  <c r="BE15" i="14" s="1"/>
  <c r="CX15" i="14"/>
  <c r="AZ55" i="5"/>
  <c r="CX55" i="14"/>
  <c r="AZ36" i="5"/>
  <c r="AD133" i="5"/>
  <c r="CZ133" i="14" s="1"/>
  <c r="AD118" i="5"/>
  <c r="CZ118" i="14" s="1"/>
  <c r="AZ25" i="5"/>
  <c r="BE25" i="14" s="1"/>
  <c r="AZ86" i="5"/>
  <c r="AZ87" i="5"/>
  <c r="AZ4" i="5"/>
  <c r="CB161" i="5"/>
  <c r="CB166" i="5"/>
  <c r="CB167" i="5"/>
  <c r="AY39" i="5"/>
  <c r="AZ39" i="14" s="1"/>
  <c r="BN161" i="5"/>
  <c r="BN167" i="5"/>
  <c r="BN166" i="5"/>
  <c r="BA166" i="5"/>
  <c r="BI166" i="14" s="1"/>
  <c r="BE38" i="14"/>
  <c r="BE36" i="14"/>
  <c r="AD24" i="5"/>
  <c r="CZ24" i="14" s="1"/>
  <c r="AD3" i="5"/>
  <c r="AD13" i="5"/>
  <c r="CZ13" i="14" s="1"/>
  <c r="AD38" i="5"/>
  <c r="CZ38" i="14" s="1"/>
  <c r="AD36" i="5"/>
  <c r="CZ36" i="14" s="1"/>
  <c r="AD15" i="5"/>
  <c r="CZ15" i="14" s="1"/>
  <c r="AD7" i="5"/>
  <c r="CZ7" i="14" s="1"/>
  <c r="AD17" i="5"/>
  <c r="CZ17" i="14" s="1"/>
  <c r="AD34" i="5"/>
  <c r="CZ34" i="14" s="1"/>
  <c r="Q10" i="27"/>
  <c r="Q3" i="27"/>
  <c r="Q20" i="27"/>
  <c r="Q4" i="27"/>
  <c r="Q8" i="27"/>
  <c r="Q9" i="27"/>
  <c r="Q2" i="27"/>
  <c r="AG2" i="27"/>
  <c r="AD4" i="5" s="1"/>
  <c r="BS164" i="5"/>
  <c r="BS165" i="5"/>
  <c r="BS167" i="5"/>
  <c r="BS166" i="5"/>
  <c r="BN164" i="5"/>
  <c r="BS168" i="5"/>
  <c r="BN168" i="5"/>
  <c r="CB162" i="5"/>
  <c r="BN159" i="5"/>
  <c r="BS159" i="5"/>
  <c r="CB163" i="5"/>
  <c r="BN163" i="5"/>
  <c r="BS163" i="5"/>
  <c r="BS162" i="5"/>
  <c r="CB160" i="5"/>
  <c r="BN162" i="5"/>
  <c r="BM7" i="5"/>
  <c r="BO14" i="5"/>
  <c r="BZ14" i="5"/>
  <c r="BY15" i="5"/>
  <c r="BR17" i="5"/>
  <c r="CA17" i="5"/>
  <c r="BZ18" i="5"/>
  <c r="BY19" i="5"/>
  <c r="BM23" i="5"/>
  <c r="BY23" i="5"/>
  <c r="BM27" i="5"/>
  <c r="BR32" i="5"/>
  <c r="CA32" i="5"/>
  <c r="BZ33" i="5"/>
  <c r="BY34" i="5"/>
  <c r="BR36" i="5"/>
  <c r="CA36" i="5"/>
  <c r="BO40" i="5"/>
  <c r="BM41" i="5"/>
  <c r="BY41" i="5"/>
  <c r="BO44" i="5"/>
  <c r="BZ44" i="5"/>
  <c r="CA47" i="5"/>
  <c r="BO52" i="5"/>
  <c r="BZ52" i="5"/>
  <c r="AK54" i="5"/>
  <c r="BA54" i="5" s="1"/>
  <c r="BI54" i="14" s="1"/>
  <c r="BR55" i="5"/>
  <c r="CA55" i="5"/>
  <c r="BM57" i="5"/>
  <c r="BY57" i="5"/>
  <c r="BR59" i="5"/>
  <c r="CA59" i="5"/>
  <c r="BM61" i="5"/>
  <c r="BY61" i="5"/>
  <c r="BR63" i="5"/>
  <c r="CA63" i="5"/>
  <c r="BM65" i="5"/>
  <c r="BY65" i="5"/>
  <c r="BR67" i="5"/>
  <c r="CA67" i="5"/>
  <c r="BM69" i="5"/>
  <c r="BK71" i="5"/>
  <c r="CA71" i="5"/>
  <c r="BM73" i="5"/>
  <c r="BR75" i="5"/>
  <c r="BO76" i="5"/>
  <c r="AY76" i="5"/>
  <c r="AZ76" i="14" s="1"/>
  <c r="AK78" i="5"/>
  <c r="BR79" i="5"/>
  <c r="CA79" i="5"/>
  <c r="BM81" i="5"/>
  <c r="BY81" i="5"/>
  <c r="BO87" i="5"/>
  <c r="BY88" i="5"/>
  <c r="BR90" i="5"/>
  <c r="CA90" i="5"/>
  <c r="BM92" i="5"/>
  <c r="AP94" i="5"/>
  <c r="BS94" i="5" s="1"/>
  <c r="CA94" i="5"/>
  <c r="BM96" i="5"/>
  <c r="BY96" i="5"/>
  <c r="BR98" i="5"/>
  <c r="CA98" i="5"/>
  <c r="BM100" i="5"/>
  <c r="BY100" i="5"/>
  <c r="BR102" i="5"/>
  <c r="CA102" i="5"/>
  <c r="BM104" i="5"/>
  <c r="BY104" i="5"/>
  <c r="BR106" i="5"/>
  <c r="CA110" i="5"/>
  <c r="BO115" i="5"/>
  <c r="BZ115" i="5"/>
  <c r="BY116" i="5"/>
  <c r="AK117" i="5"/>
  <c r="BN117" i="5" s="1"/>
  <c r="AP118" i="5"/>
  <c r="AP122" i="5"/>
  <c r="BS122" i="5" s="1"/>
  <c r="CA122" i="5"/>
  <c r="BM124" i="5"/>
  <c r="AK125" i="5"/>
  <c r="BN125" i="5" s="1"/>
  <c r="BO135" i="5"/>
  <c r="AY135" i="5"/>
  <c r="AZ135" i="14" s="1"/>
  <c r="BY136" i="5"/>
  <c r="BR138" i="5"/>
  <c r="CA138" i="5"/>
  <c r="BM140" i="5"/>
  <c r="BY140" i="5"/>
  <c r="BO151" i="5"/>
  <c r="BZ151" i="5"/>
  <c r="BR154" i="5"/>
  <c r="CA154" i="5"/>
  <c r="CA155" i="5"/>
  <c r="AY6" i="5"/>
  <c r="AZ6" i="14" s="1"/>
  <c r="BY7" i="5"/>
  <c r="BR9" i="5"/>
  <c r="CA9" i="5"/>
  <c r="BZ10" i="5"/>
  <c r="BM15" i="5"/>
  <c r="BM19" i="5"/>
  <c r="BR21" i="5"/>
  <c r="CA21" i="5"/>
  <c r="AY22" i="5"/>
  <c r="AZ22" i="14" s="1"/>
  <c r="BR25" i="5"/>
  <c r="CA25" i="5"/>
  <c r="BZ26" i="5"/>
  <c r="BM30" i="5"/>
  <c r="BO33" i="5"/>
  <c r="BO37" i="5"/>
  <c r="BZ37" i="5"/>
  <c r="BZ40" i="5"/>
  <c r="BM49" i="5"/>
  <c r="CA51" i="5"/>
  <c r="BM53" i="5"/>
  <c r="BY53" i="5"/>
  <c r="CA75" i="5"/>
  <c r="BM77" i="5"/>
  <c r="BY77" i="5"/>
  <c r="BK79" i="5"/>
  <c r="CA83" i="5"/>
  <c r="BO95" i="5"/>
  <c r="AK97" i="5"/>
  <c r="BN97" i="5" s="1"/>
  <c r="BO103" i="5"/>
  <c r="BZ103" i="5"/>
  <c r="CA106" i="5"/>
  <c r="BZ107" i="5"/>
  <c r="BL109" i="5"/>
  <c r="BO111" i="5"/>
  <c r="BZ111" i="5"/>
  <c r="BY112" i="5"/>
  <c r="BR114" i="5"/>
  <c r="BO119" i="5"/>
  <c r="BZ119" i="5"/>
  <c r="BY120" i="5"/>
  <c r="BO123" i="5"/>
  <c r="BY124" i="5"/>
  <c r="BM128" i="5"/>
  <c r="BY128" i="5"/>
  <c r="BR130" i="5"/>
  <c r="BO131" i="5"/>
  <c r="AY131" i="5"/>
  <c r="AZ131" i="14" s="1"/>
  <c r="BK134" i="5"/>
  <c r="CA134" i="5"/>
  <c r="BM136" i="5"/>
  <c r="AK137" i="5"/>
  <c r="BN137" i="5" s="1"/>
  <c r="BK138" i="5"/>
  <c r="BK142" i="5"/>
  <c r="BO143" i="5"/>
  <c r="BZ143" i="5"/>
  <c r="AK145" i="5"/>
  <c r="BN145" i="5" s="1"/>
  <c r="BK146" i="5"/>
  <c r="BO147" i="5"/>
  <c r="BZ147" i="5"/>
  <c r="BY148" i="5"/>
  <c r="BR150" i="5"/>
  <c r="CA150" i="5"/>
  <c r="BM152" i="5"/>
  <c r="BY152" i="5"/>
  <c r="AK153" i="5"/>
  <c r="BO155" i="5"/>
  <c r="BM157" i="5"/>
  <c r="BR6" i="5"/>
  <c r="CA6" i="5"/>
  <c r="BM8" i="5"/>
  <c r="BR10" i="5"/>
  <c r="BO23" i="5"/>
  <c r="BZ23" i="5"/>
  <c r="BO27" i="5"/>
  <c r="BZ27" i="5"/>
  <c r="BO30" i="5"/>
  <c r="BZ30" i="5"/>
  <c r="BR33" i="5"/>
  <c r="BO34" i="5"/>
  <c r="BZ34" i="5"/>
  <c r="BY35" i="5"/>
  <c r="BO38" i="5"/>
  <c r="BZ38" i="5"/>
  <c r="BR40" i="5"/>
  <c r="CA40" i="5"/>
  <c r="BM42" i="5"/>
  <c r="BY42" i="5"/>
  <c r="BO45" i="5"/>
  <c r="BM46" i="5"/>
  <c r="BY46" i="5"/>
  <c r="BR48" i="5"/>
  <c r="CA48" i="5"/>
  <c r="CA52" i="5"/>
  <c r="BM54" i="5"/>
  <c r="BY54" i="5"/>
  <c r="AK55" i="5"/>
  <c r="BA55" i="5" s="1"/>
  <c r="BI55" i="14" s="1"/>
  <c r="BO57" i="5"/>
  <c r="BO61" i="5"/>
  <c r="BM62" i="5"/>
  <c r="BY62" i="5"/>
  <c r="AK63" i="5"/>
  <c r="BA63" i="5" s="1"/>
  <c r="BI63" i="14" s="1"/>
  <c r="CA64" i="5"/>
  <c r="BR68" i="5"/>
  <c r="CA68" i="5"/>
  <c r="BM70" i="5"/>
  <c r="BY70" i="5"/>
  <c r="AK71" i="5"/>
  <c r="BA71" i="5" s="1"/>
  <c r="BI71" i="14" s="1"/>
  <c r="BK72" i="5"/>
  <c r="BR72" i="5"/>
  <c r="CA72" i="5"/>
  <c r="BO73" i="5"/>
  <c r="AY73" i="5"/>
  <c r="AZ73" i="14" s="1"/>
  <c r="BM74" i="5"/>
  <c r="BY74" i="5"/>
  <c r="AK75" i="5"/>
  <c r="BA75" i="5" s="1"/>
  <c r="BI75" i="14" s="1"/>
  <c r="BK76" i="5"/>
  <c r="BO77" i="5"/>
  <c r="BZ77" i="5"/>
  <c r="BM78" i="5"/>
  <c r="BY78" i="5"/>
  <c r="BK80" i="5"/>
  <c r="BR80" i="5"/>
  <c r="CA80" i="5"/>
  <c r="BO81" i="5"/>
  <c r="AY81" i="5"/>
  <c r="AZ81" i="14" s="1"/>
  <c r="BM82" i="5"/>
  <c r="BY82" i="5"/>
  <c r="BK84" i="5"/>
  <c r="CA84" i="5"/>
  <c r="BM85" i="5"/>
  <c r="BY85" i="5"/>
  <c r="AK86" i="5"/>
  <c r="BK87" i="5"/>
  <c r="BR87" i="5"/>
  <c r="CA87" i="5"/>
  <c r="BO88" i="5"/>
  <c r="AY88" i="5"/>
  <c r="AZ88" i="14" s="1"/>
  <c r="BM89" i="5"/>
  <c r="BY89" i="5"/>
  <c r="BL90" i="5"/>
  <c r="AP91" i="5"/>
  <c r="BR91" i="5"/>
  <c r="CA91" i="5"/>
  <c r="BO92" i="5"/>
  <c r="AY92" i="5"/>
  <c r="AZ92" i="14" s="1"/>
  <c r="BM93" i="5"/>
  <c r="BY93" i="5"/>
  <c r="BL94" i="5"/>
  <c r="BR95" i="5"/>
  <c r="CA95" i="5"/>
  <c r="BO96" i="5"/>
  <c r="BM97" i="5"/>
  <c r="BY97" i="5"/>
  <c r="BL98" i="5"/>
  <c r="BR99" i="5"/>
  <c r="CA99" i="5"/>
  <c r="BO100" i="5"/>
  <c r="BZ100" i="5"/>
  <c r="BM101" i="5"/>
  <c r="BY101" i="5"/>
  <c r="AK102" i="5"/>
  <c r="BN102" i="5" s="1"/>
  <c r="AP103" i="5"/>
  <c r="BS103" i="5" s="1"/>
  <c r="BR103" i="5"/>
  <c r="CA103" i="5"/>
  <c r="BO104" i="5"/>
  <c r="BZ104" i="5"/>
  <c r="BM105" i="5"/>
  <c r="BY105" i="5"/>
  <c r="AK106" i="5"/>
  <c r="BN106" i="5" s="1"/>
  <c r="AP107" i="5"/>
  <c r="BS107" i="5" s="1"/>
  <c r="BR107" i="5"/>
  <c r="CA107" i="5"/>
  <c r="BO108" i="5"/>
  <c r="BZ108" i="5"/>
  <c r="BM109" i="5"/>
  <c r="BY109" i="5"/>
  <c r="BL110" i="5"/>
  <c r="AP111" i="5"/>
  <c r="BS111" i="5" s="1"/>
  <c r="BR111" i="5"/>
  <c r="CA111" i="5"/>
  <c r="BO112" i="5"/>
  <c r="BZ112" i="5"/>
  <c r="BM113" i="5"/>
  <c r="BY113" i="5"/>
  <c r="AK114" i="5"/>
  <c r="BN114" i="5" s="1"/>
  <c r="AP115" i="5"/>
  <c r="BS115" i="5" s="1"/>
  <c r="BR115" i="5"/>
  <c r="CA115" i="5"/>
  <c r="BO116" i="5"/>
  <c r="BZ116" i="5"/>
  <c r="BM117" i="5"/>
  <c r="BY117" i="5"/>
  <c r="BL118" i="5"/>
  <c r="AP119" i="5"/>
  <c r="BS119" i="5" s="1"/>
  <c r="BR119" i="5"/>
  <c r="CA119" i="5"/>
  <c r="BO120" i="5"/>
  <c r="BZ120" i="5"/>
  <c r="BM121" i="5"/>
  <c r="BY121" i="5"/>
  <c r="BL122" i="5"/>
  <c r="AP123" i="5"/>
  <c r="BS123" i="5" s="1"/>
  <c r="BR123" i="5"/>
  <c r="CA123" i="5"/>
  <c r="BO124" i="5"/>
  <c r="BZ124" i="5"/>
  <c r="BM125" i="5"/>
  <c r="BY125" i="5"/>
  <c r="BL126" i="5"/>
  <c r="BK127" i="5"/>
  <c r="BR127" i="5"/>
  <c r="CA127" i="5"/>
  <c r="BO128" i="5"/>
  <c r="BM129" i="5"/>
  <c r="BY129" i="5"/>
  <c r="AK130" i="5"/>
  <c r="BA130" i="5" s="1"/>
  <c r="BI130" i="14" s="1"/>
  <c r="BK131" i="5"/>
  <c r="BR131" i="5"/>
  <c r="CA131" i="5"/>
  <c r="BO132" i="5"/>
  <c r="AY132" i="5"/>
  <c r="AZ132" i="14" s="1"/>
  <c r="BY133" i="5"/>
  <c r="AK134" i="5"/>
  <c r="BA134" i="5" s="1"/>
  <c r="BI134" i="14" s="1"/>
  <c r="BK135" i="5"/>
  <c r="BR135" i="5"/>
  <c r="CA135" i="5"/>
  <c r="BO136" i="5"/>
  <c r="AY136" i="5"/>
  <c r="AZ136" i="14" s="1"/>
  <c r="BM137" i="5"/>
  <c r="BY137" i="5"/>
  <c r="AK138" i="5"/>
  <c r="BA138" i="5" s="1"/>
  <c r="BI138" i="14" s="1"/>
  <c r="BK139" i="5"/>
  <c r="BR139" i="5"/>
  <c r="CA139" i="5"/>
  <c r="BO140" i="5"/>
  <c r="AY140" i="5"/>
  <c r="AZ140" i="14" s="1"/>
  <c r="BM141" i="5"/>
  <c r="BY141" i="5"/>
  <c r="AK142" i="5"/>
  <c r="BN142" i="5" s="1"/>
  <c r="BK143" i="5"/>
  <c r="BR143" i="5"/>
  <c r="CA143" i="5"/>
  <c r="BO144" i="5"/>
  <c r="BZ144" i="5"/>
  <c r="BM145" i="5"/>
  <c r="BY145" i="5"/>
  <c r="AK146" i="5"/>
  <c r="BN146" i="5" s="1"/>
  <c r="BK147" i="5"/>
  <c r="BR147" i="5"/>
  <c r="CA147" i="5"/>
  <c r="BO148" i="5"/>
  <c r="BZ148" i="5"/>
  <c r="BM149" i="5"/>
  <c r="BY149" i="5"/>
  <c r="AK150" i="5"/>
  <c r="BK151" i="5"/>
  <c r="BR151" i="5"/>
  <c r="CA151" i="5"/>
  <c r="BO152" i="5"/>
  <c r="BZ152" i="5"/>
  <c r="BM153" i="5"/>
  <c r="BY153" i="5"/>
  <c r="BK155" i="5"/>
  <c r="BK156" i="5"/>
  <c r="BR156" i="5"/>
  <c r="CA156" i="5"/>
  <c r="BO157" i="5"/>
  <c r="AY157" i="5"/>
  <c r="AZ157" i="14" s="1"/>
  <c r="BM158" i="5"/>
  <c r="BY158" i="5"/>
  <c r="BO6" i="5"/>
  <c r="BL8" i="5"/>
  <c r="BM11" i="5"/>
  <c r="BR13" i="5"/>
  <c r="CA13" i="5"/>
  <c r="BO22" i="5"/>
  <c r="BO26" i="5"/>
  <c r="BY27" i="5"/>
  <c r="BM34" i="5"/>
  <c r="BK86" i="5"/>
  <c r="BK6" i="5"/>
  <c r="BO7" i="5"/>
  <c r="AY7" i="5"/>
  <c r="AZ7" i="14" s="1"/>
  <c r="BY8" i="5"/>
  <c r="AK9" i="5"/>
  <c r="BN9" i="5" s="1"/>
  <c r="CA10" i="5"/>
  <c r="BM12" i="5"/>
  <c r="BY12" i="5"/>
  <c r="BR14" i="5"/>
  <c r="CA14" i="5"/>
  <c r="BM16" i="5"/>
  <c r="BO19" i="5"/>
  <c r="BZ19" i="5"/>
  <c r="BY20" i="5"/>
  <c r="CA22" i="5"/>
  <c r="BM24" i="5"/>
  <c r="BY24" i="5"/>
  <c r="BR26" i="5"/>
  <c r="CA26" i="5"/>
  <c r="BM28" i="5"/>
  <c r="BY28" i="5"/>
  <c r="CA33" i="5"/>
  <c r="BM35" i="5"/>
  <c r="BR37" i="5"/>
  <c r="CA37" i="5"/>
  <c r="BM39" i="5"/>
  <c r="BY39" i="5"/>
  <c r="BO41" i="5"/>
  <c r="BZ41" i="5"/>
  <c r="BR44" i="5"/>
  <c r="CA44" i="5"/>
  <c r="BZ45" i="5"/>
  <c r="BO49" i="5"/>
  <c r="BZ49" i="5"/>
  <c r="BM50" i="5"/>
  <c r="BY50" i="5"/>
  <c r="BR52" i="5"/>
  <c r="BO53" i="5"/>
  <c r="BZ53" i="5"/>
  <c r="BR56" i="5"/>
  <c r="CA56" i="5"/>
  <c r="BZ57" i="5"/>
  <c r="BM58" i="5"/>
  <c r="BY58" i="5"/>
  <c r="AK59" i="5"/>
  <c r="BA59" i="5" s="1"/>
  <c r="BI59" i="14" s="1"/>
  <c r="BR60" i="5"/>
  <c r="CA60" i="5"/>
  <c r="BZ61" i="5"/>
  <c r="BR64" i="5"/>
  <c r="BO65" i="5"/>
  <c r="AY65" i="5"/>
  <c r="AZ65" i="14" s="1"/>
  <c r="BM66" i="5"/>
  <c r="BY66" i="5"/>
  <c r="AK67" i="5"/>
  <c r="BN67" i="5" s="1"/>
  <c r="BO69" i="5"/>
  <c r="BR76" i="5"/>
  <c r="CA76" i="5"/>
  <c r="AK79" i="5"/>
  <c r="AK6" i="5"/>
  <c r="BA6" i="5" s="1"/>
  <c r="BI6" i="14" s="1"/>
  <c r="BK7" i="5"/>
  <c r="BR7" i="5"/>
  <c r="CA7" i="5"/>
  <c r="BO8" i="5"/>
  <c r="AY8" i="5"/>
  <c r="AZ8" i="14" s="1"/>
  <c r="BM9" i="5"/>
  <c r="BY9" i="5"/>
  <c r="BR11" i="5"/>
  <c r="CA11" i="5"/>
  <c r="BO12" i="5"/>
  <c r="AY12" i="5"/>
  <c r="AZ12" i="14" s="1"/>
  <c r="BM13" i="5"/>
  <c r="BY13" i="5"/>
  <c r="BR15" i="5"/>
  <c r="CA15" i="5"/>
  <c r="BO16" i="5"/>
  <c r="BZ16" i="5"/>
  <c r="BM17" i="5"/>
  <c r="BY17" i="5"/>
  <c r="BR19" i="5"/>
  <c r="CA19" i="5"/>
  <c r="BO20" i="5"/>
  <c r="BZ20" i="5"/>
  <c r="BM21" i="5"/>
  <c r="BY21" i="5"/>
  <c r="BR23" i="5"/>
  <c r="CA23" i="5"/>
  <c r="BO24" i="5"/>
  <c r="BZ24" i="5"/>
  <c r="BM25" i="5"/>
  <c r="BY25" i="5"/>
  <c r="BR27" i="5"/>
  <c r="CA27" i="5"/>
  <c r="BO28" i="5"/>
  <c r="AY28" i="5"/>
  <c r="AZ28" i="14" s="1"/>
  <c r="BM29" i="5"/>
  <c r="BY29" i="5"/>
  <c r="BR30" i="5"/>
  <c r="CA30" i="5"/>
  <c r="BO31" i="5"/>
  <c r="BZ31" i="5"/>
  <c r="BM32" i="5"/>
  <c r="BY32" i="5"/>
  <c r="BR34" i="5"/>
  <c r="CA34" i="5"/>
  <c r="BO35" i="5"/>
  <c r="BZ35" i="5"/>
  <c r="BM36" i="5"/>
  <c r="BY36" i="5"/>
  <c r="BR38" i="5"/>
  <c r="CA38" i="5"/>
  <c r="BO39" i="5"/>
  <c r="BZ39" i="5"/>
  <c r="BR41" i="5"/>
  <c r="CA41" i="5"/>
  <c r="BO42" i="5"/>
  <c r="BZ42" i="5"/>
  <c r="BM43" i="5"/>
  <c r="BY43" i="5"/>
  <c r="BR45" i="5"/>
  <c r="CA45" i="5"/>
  <c r="BO46" i="5"/>
  <c r="BM47" i="5"/>
  <c r="BY47" i="5"/>
  <c r="BR49" i="5"/>
  <c r="CA49" i="5"/>
  <c r="BO50" i="5"/>
  <c r="BM51" i="5"/>
  <c r="BY51" i="5"/>
  <c r="BR53" i="5"/>
  <c r="CA53" i="5"/>
  <c r="BO54" i="5"/>
  <c r="BZ54" i="5"/>
  <c r="BM55" i="5"/>
  <c r="BY55" i="5"/>
  <c r="AK56" i="5"/>
  <c r="BA56" i="5" s="1"/>
  <c r="BI56" i="14" s="1"/>
  <c r="BR57" i="5"/>
  <c r="CA57" i="5"/>
  <c r="BO58" i="5"/>
  <c r="AY58" i="5"/>
  <c r="AZ58" i="14" s="1"/>
  <c r="BM59" i="5"/>
  <c r="BY59" i="5"/>
  <c r="AK60" i="5"/>
  <c r="BA60" i="5" s="1"/>
  <c r="BI60" i="14" s="1"/>
  <c r="BR61" i="5"/>
  <c r="CA61" i="5"/>
  <c r="BO62" i="5"/>
  <c r="AY62" i="5"/>
  <c r="AZ62" i="14" s="1"/>
  <c r="BM63" i="5"/>
  <c r="BY63" i="5"/>
  <c r="AK64" i="5"/>
  <c r="BA64" i="5" s="1"/>
  <c r="BI64" i="14" s="1"/>
  <c r="BR65" i="5"/>
  <c r="CA65" i="5"/>
  <c r="BO66" i="5"/>
  <c r="BM67" i="5"/>
  <c r="BY67" i="5"/>
  <c r="AK68" i="5"/>
  <c r="BN68" i="5" s="1"/>
  <c r="BR69" i="5"/>
  <c r="CA69" i="5"/>
  <c r="BO70" i="5"/>
  <c r="BZ70" i="5"/>
  <c r="BM71" i="5"/>
  <c r="BY71" i="5"/>
  <c r="AK72" i="5"/>
  <c r="BA72" i="5" s="1"/>
  <c r="BI72" i="14" s="1"/>
  <c r="BK73" i="5"/>
  <c r="BR73" i="5"/>
  <c r="CA73" i="5"/>
  <c r="BO74" i="5"/>
  <c r="BM75" i="5"/>
  <c r="BY75" i="5"/>
  <c r="AK76" i="5"/>
  <c r="BN76" i="5" s="1"/>
  <c r="BK77" i="5"/>
  <c r="BR77" i="5"/>
  <c r="CA77" i="5"/>
  <c r="BO78" i="5"/>
  <c r="AY78" i="5"/>
  <c r="AZ78" i="14" s="1"/>
  <c r="BM79" i="5"/>
  <c r="BY79" i="5"/>
  <c r="AK80" i="5"/>
  <c r="BN80" i="5" s="1"/>
  <c r="BK81" i="5"/>
  <c r="CA81" i="5"/>
  <c r="BO82" i="5"/>
  <c r="BZ82" i="5"/>
  <c r="BM83" i="5"/>
  <c r="BY83" i="5"/>
  <c r="AK84" i="5"/>
  <c r="BN84" i="5" s="1"/>
  <c r="BO85" i="5"/>
  <c r="AY85" i="5"/>
  <c r="AZ85" i="14" s="1"/>
  <c r="BM86" i="5"/>
  <c r="BY86" i="5"/>
  <c r="BR88" i="5"/>
  <c r="CA88" i="5"/>
  <c r="BO89" i="5"/>
  <c r="AY89" i="5"/>
  <c r="AZ89" i="14" s="1"/>
  <c r="BM90" i="5"/>
  <c r="BY90" i="5"/>
  <c r="BR92" i="5"/>
  <c r="CA92" i="5"/>
  <c r="BO93" i="5"/>
  <c r="AY93" i="5"/>
  <c r="AZ93" i="14" s="1"/>
  <c r="BM94" i="5"/>
  <c r="BY94" i="5"/>
  <c r="AK95" i="5"/>
  <c r="BN95" i="5" s="1"/>
  <c r="BR96" i="5"/>
  <c r="CA96" i="5"/>
  <c r="BO97" i="5"/>
  <c r="BM98" i="5"/>
  <c r="BY98" i="5"/>
  <c r="BL99" i="5"/>
  <c r="AP100" i="5"/>
  <c r="BR100" i="5"/>
  <c r="CA100" i="5"/>
  <c r="BO101" i="5"/>
  <c r="BZ101" i="5"/>
  <c r="BM102" i="5"/>
  <c r="BY102" i="5"/>
  <c r="BL103" i="5"/>
  <c r="AP104" i="5"/>
  <c r="BS104" i="5" s="1"/>
  <c r="BR104" i="5"/>
  <c r="CA104" i="5"/>
  <c r="BO105" i="5"/>
  <c r="BZ105" i="5"/>
  <c r="BM106" i="5"/>
  <c r="BY106" i="5"/>
  <c r="AK107" i="5"/>
  <c r="BN107" i="5" s="1"/>
  <c r="AP108" i="5"/>
  <c r="BR108" i="5"/>
  <c r="CA108" i="5"/>
  <c r="BO109" i="5"/>
  <c r="BZ109" i="5"/>
  <c r="BM110" i="5"/>
  <c r="BY110" i="5"/>
  <c r="AP112" i="5"/>
  <c r="BS112" i="5" s="1"/>
  <c r="BR112" i="5"/>
  <c r="CA112" i="5"/>
  <c r="BO113" i="5"/>
  <c r="BZ113" i="5"/>
  <c r="BM114" i="5"/>
  <c r="BY114" i="5"/>
  <c r="AP116" i="5"/>
  <c r="BS116" i="5" s="1"/>
  <c r="BR116" i="5"/>
  <c r="CA116" i="5"/>
  <c r="BO117" i="5"/>
  <c r="BZ117" i="5"/>
  <c r="BM118" i="5"/>
  <c r="BY118" i="5"/>
  <c r="AP120" i="5"/>
  <c r="BS120" i="5" s="1"/>
  <c r="BR120" i="5"/>
  <c r="CA120" i="5"/>
  <c r="BO121" i="5"/>
  <c r="BZ121" i="5"/>
  <c r="BM122" i="5"/>
  <c r="BY122" i="5"/>
  <c r="BL123" i="5"/>
  <c r="AP124" i="5"/>
  <c r="BS124" i="5" s="1"/>
  <c r="BR124" i="5"/>
  <c r="CA124" i="5"/>
  <c r="BO125" i="5"/>
  <c r="BZ125" i="5"/>
  <c r="BM126" i="5"/>
  <c r="BY126" i="5"/>
  <c r="BL127" i="5"/>
  <c r="BK128" i="5"/>
  <c r="BR128" i="5"/>
  <c r="CA128" i="5"/>
  <c r="BO129" i="5"/>
  <c r="BM130" i="5"/>
  <c r="BY130" i="5"/>
  <c r="BK132" i="5"/>
  <c r="BR132" i="5"/>
  <c r="CA132" i="5"/>
  <c r="BO133" i="5"/>
  <c r="AY133" i="5"/>
  <c r="AZ133" i="14" s="1"/>
  <c r="BY134" i="5"/>
  <c r="AK135" i="5"/>
  <c r="BA135" i="5" s="1"/>
  <c r="BI135" i="14" s="1"/>
  <c r="BK136" i="5"/>
  <c r="BR136" i="5"/>
  <c r="CA136" i="5"/>
  <c r="BO137" i="5"/>
  <c r="AY137" i="5"/>
  <c r="AZ137" i="14" s="1"/>
  <c r="BM138" i="5"/>
  <c r="BY138" i="5"/>
  <c r="AK139" i="5"/>
  <c r="BN139" i="5" s="1"/>
  <c r="BK140" i="5"/>
  <c r="BR140" i="5"/>
  <c r="CA140" i="5"/>
  <c r="BO141" i="5"/>
  <c r="AY141" i="5"/>
  <c r="AZ141" i="14" s="1"/>
  <c r="BM142" i="5"/>
  <c r="BY142" i="5"/>
  <c r="AK143" i="5"/>
  <c r="BN143" i="5" s="1"/>
  <c r="BK144" i="5"/>
  <c r="BR144" i="5"/>
  <c r="CA144" i="5"/>
  <c r="BO145" i="5"/>
  <c r="BZ145" i="5"/>
  <c r="BM146" i="5"/>
  <c r="BY146" i="5"/>
  <c r="AK147" i="5"/>
  <c r="BK148" i="5"/>
  <c r="BR148" i="5"/>
  <c r="CA148" i="5"/>
  <c r="BO149" i="5"/>
  <c r="BZ149" i="5"/>
  <c r="BM150" i="5"/>
  <c r="BY150" i="5"/>
  <c r="AK151" i="5"/>
  <c r="BK152" i="5"/>
  <c r="BR152" i="5"/>
  <c r="CA152" i="5"/>
  <c r="BO153" i="5"/>
  <c r="BM154" i="5"/>
  <c r="BY154" i="5"/>
  <c r="BY155" i="5"/>
  <c r="BK157" i="5"/>
  <c r="BR157" i="5"/>
  <c r="CA157" i="5"/>
  <c r="BO158" i="5"/>
  <c r="BR155" i="5"/>
  <c r="BO10" i="5"/>
  <c r="BY11" i="5"/>
  <c r="BO18" i="5"/>
  <c r="CA29" i="5"/>
  <c r="BY30" i="5"/>
  <c r="BM38" i="5"/>
  <c r="BY38" i="5"/>
  <c r="BR43" i="5"/>
  <c r="CA43" i="5"/>
  <c r="BM45" i="5"/>
  <c r="BY45" i="5"/>
  <c r="BR47" i="5"/>
  <c r="BO48" i="5"/>
  <c r="BZ48" i="5"/>
  <c r="BY49" i="5"/>
  <c r="BR51" i="5"/>
  <c r="BO56" i="5"/>
  <c r="BZ56" i="5"/>
  <c r="AK58" i="5"/>
  <c r="BA58" i="5" s="1"/>
  <c r="BI58" i="14" s="1"/>
  <c r="BO60" i="5"/>
  <c r="BZ60" i="5"/>
  <c r="AK62" i="5"/>
  <c r="BA62" i="5" s="1"/>
  <c r="BI62" i="14" s="1"/>
  <c r="BO64" i="5"/>
  <c r="BZ64" i="5"/>
  <c r="AK66" i="5"/>
  <c r="BA66" i="5" s="1"/>
  <c r="BI66" i="14" s="1"/>
  <c r="BO68" i="5"/>
  <c r="BZ68" i="5"/>
  <c r="BY69" i="5"/>
  <c r="BR71" i="5"/>
  <c r="BO72" i="5"/>
  <c r="AY72" i="5"/>
  <c r="AZ72" i="14" s="1"/>
  <c r="BY73" i="5"/>
  <c r="AK74" i="5"/>
  <c r="BN74" i="5" s="1"/>
  <c r="BK75" i="5"/>
  <c r="BO80" i="5"/>
  <c r="BZ80" i="5"/>
  <c r="AK82" i="5"/>
  <c r="BN82" i="5" s="1"/>
  <c r="BK83" i="5"/>
  <c r="BO84" i="5"/>
  <c r="BR86" i="5"/>
  <c r="CA86" i="5"/>
  <c r="BM88" i="5"/>
  <c r="AK89" i="5"/>
  <c r="BN89" i="5" s="1"/>
  <c r="AP90" i="5"/>
  <c r="BS90" i="5" s="1"/>
  <c r="BO91" i="5"/>
  <c r="AY91" i="5"/>
  <c r="AZ91" i="14" s="1"/>
  <c r="BY92" i="5"/>
  <c r="BR94" i="5"/>
  <c r="BO99" i="5"/>
  <c r="BO107" i="5"/>
  <c r="BM108" i="5"/>
  <c r="BY108" i="5"/>
  <c r="BR110" i="5"/>
  <c r="BM112" i="5"/>
  <c r="AK113" i="5"/>
  <c r="BN113" i="5" s="1"/>
  <c r="CA114" i="5"/>
  <c r="BM116" i="5"/>
  <c r="BR118" i="5"/>
  <c r="CA118" i="5"/>
  <c r="BM120" i="5"/>
  <c r="AK121" i="5"/>
  <c r="BN121" i="5" s="1"/>
  <c r="BR122" i="5"/>
  <c r="BZ123" i="5"/>
  <c r="BR126" i="5"/>
  <c r="CA126" i="5"/>
  <c r="BO127" i="5"/>
  <c r="BZ127" i="5"/>
  <c r="BK130" i="5"/>
  <c r="CA130" i="5"/>
  <c r="BM132" i="5"/>
  <c r="BY132" i="5"/>
  <c r="AK133" i="5"/>
  <c r="BN133" i="5" s="1"/>
  <c r="BR134" i="5"/>
  <c r="BO139" i="5"/>
  <c r="AY139" i="5"/>
  <c r="AZ139" i="14" s="1"/>
  <c r="AK141" i="5"/>
  <c r="BN141" i="5" s="1"/>
  <c r="BR142" i="5"/>
  <c r="CA142" i="5"/>
  <c r="BM144" i="5"/>
  <c r="BY144" i="5"/>
  <c r="BR146" i="5"/>
  <c r="CA146" i="5"/>
  <c r="BM148" i="5"/>
  <c r="AK149" i="5"/>
  <c r="BK150" i="5"/>
  <c r="BK154" i="5"/>
  <c r="BO156" i="5"/>
  <c r="AY156" i="5"/>
  <c r="AZ156" i="14" s="1"/>
  <c r="BY157" i="5"/>
  <c r="BO11" i="5"/>
  <c r="BZ11" i="5"/>
  <c r="BO15" i="5"/>
  <c r="BZ15" i="5"/>
  <c r="BY16" i="5"/>
  <c r="BR18" i="5"/>
  <c r="CA18" i="5"/>
  <c r="BM20" i="5"/>
  <c r="BR22" i="5"/>
  <c r="BR29" i="5"/>
  <c r="BM31" i="5"/>
  <c r="BY31" i="5"/>
  <c r="BY6" i="5"/>
  <c r="BL7" i="5"/>
  <c r="BK8" i="5"/>
  <c r="BR8" i="5"/>
  <c r="CA8" i="5"/>
  <c r="BO9" i="5"/>
  <c r="AY9" i="5"/>
  <c r="AZ9" i="14" s="1"/>
  <c r="BM10" i="5"/>
  <c r="BY10" i="5"/>
  <c r="BR12" i="5"/>
  <c r="CA12" i="5"/>
  <c r="BO13" i="5"/>
  <c r="BZ13" i="5"/>
  <c r="BM14" i="5"/>
  <c r="BY14" i="5"/>
  <c r="BR16" i="5"/>
  <c r="CA16" i="5"/>
  <c r="BO17" i="5"/>
  <c r="BZ17" i="5"/>
  <c r="BM18" i="5"/>
  <c r="BY18" i="5"/>
  <c r="BR20" i="5"/>
  <c r="CA20" i="5"/>
  <c r="BO21" i="5"/>
  <c r="BZ21" i="5"/>
  <c r="BM22" i="5"/>
  <c r="BY22" i="5"/>
  <c r="BR24" i="5"/>
  <c r="CA24" i="5"/>
  <c r="BO25" i="5"/>
  <c r="AY25" i="5"/>
  <c r="AZ25" i="14" s="1"/>
  <c r="BM26" i="5"/>
  <c r="BY26" i="5"/>
  <c r="BR28" i="5"/>
  <c r="CA28" i="5"/>
  <c r="BO29" i="5"/>
  <c r="BZ29" i="5"/>
  <c r="BR31" i="5"/>
  <c r="CA31" i="5"/>
  <c r="BO32" i="5"/>
  <c r="BZ32" i="5"/>
  <c r="BM33" i="5"/>
  <c r="BY33" i="5"/>
  <c r="BR35" i="5"/>
  <c r="CA35" i="5"/>
  <c r="BO36" i="5"/>
  <c r="BZ36" i="5"/>
  <c r="BM37" i="5"/>
  <c r="BY37" i="5"/>
  <c r="BR39" i="5"/>
  <c r="CA39" i="5"/>
  <c r="BM40" i="5"/>
  <c r="BY40" i="5"/>
  <c r="BR42" i="5"/>
  <c r="CA42" i="5"/>
  <c r="BO43" i="5"/>
  <c r="BZ43" i="5"/>
  <c r="BM44" i="5"/>
  <c r="BY44" i="5"/>
  <c r="BR46" i="5"/>
  <c r="CA46" i="5"/>
  <c r="BO47" i="5"/>
  <c r="BZ47" i="5"/>
  <c r="BM48" i="5"/>
  <c r="BY48" i="5"/>
  <c r="BR50" i="5"/>
  <c r="CA50" i="5"/>
  <c r="BO51" i="5"/>
  <c r="BZ51" i="5"/>
  <c r="BM52" i="5"/>
  <c r="BY52" i="5"/>
  <c r="BL53" i="5"/>
  <c r="BR54" i="5"/>
  <c r="CA54" i="5"/>
  <c r="BO55" i="5"/>
  <c r="BZ55" i="5"/>
  <c r="BM56" i="5"/>
  <c r="BY56" i="5"/>
  <c r="AK57" i="5"/>
  <c r="BA57" i="5" s="1"/>
  <c r="BI57" i="14" s="1"/>
  <c r="BR58" i="5"/>
  <c r="CA58" i="5"/>
  <c r="BO59" i="5"/>
  <c r="BZ59" i="5"/>
  <c r="BM60" i="5"/>
  <c r="BY60" i="5"/>
  <c r="AK61" i="5"/>
  <c r="BA61" i="5" s="1"/>
  <c r="BI61" i="14" s="1"/>
  <c r="BR62" i="5"/>
  <c r="CA62" i="5"/>
  <c r="BO63" i="5"/>
  <c r="BZ63" i="5"/>
  <c r="BM64" i="5"/>
  <c r="BY64" i="5"/>
  <c r="AK65" i="5"/>
  <c r="BA65" i="5" s="1"/>
  <c r="BI65" i="14" s="1"/>
  <c r="BR66" i="5"/>
  <c r="CA66" i="5"/>
  <c r="BO67" i="5"/>
  <c r="BZ67" i="5"/>
  <c r="BM68" i="5"/>
  <c r="BY68" i="5"/>
  <c r="AK69" i="5"/>
  <c r="BN69" i="5" s="1"/>
  <c r="BK70" i="5"/>
  <c r="BR70" i="5"/>
  <c r="CA70" i="5"/>
  <c r="BO71" i="5"/>
  <c r="BM72" i="5"/>
  <c r="BY72" i="5"/>
  <c r="AK73" i="5"/>
  <c r="BN73" i="5" s="1"/>
  <c r="BK74" i="5"/>
  <c r="BR74" i="5"/>
  <c r="CA74" i="5"/>
  <c r="BO75" i="5"/>
  <c r="BZ75" i="5"/>
  <c r="BM76" i="5"/>
  <c r="BY76" i="5"/>
  <c r="AK77" i="5"/>
  <c r="BN77" i="5" s="1"/>
  <c r="BK78" i="5"/>
  <c r="BR78" i="5"/>
  <c r="CA78" i="5"/>
  <c r="BO79" i="5"/>
  <c r="BM80" i="5"/>
  <c r="BY80" i="5"/>
  <c r="BK82" i="5"/>
  <c r="CA82" i="5"/>
  <c r="BO83" i="5"/>
  <c r="BZ83" i="5"/>
  <c r="BM84" i="5"/>
  <c r="BY84" i="5"/>
  <c r="BK85" i="5"/>
  <c r="CA85" i="5"/>
  <c r="BO86" i="5"/>
  <c r="BM87" i="5"/>
  <c r="BY87" i="5"/>
  <c r="BL88" i="5"/>
  <c r="BR89" i="5"/>
  <c r="CA89" i="5"/>
  <c r="BO90" i="5"/>
  <c r="AY90" i="5"/>
  <c r="AZ90" i="14" s="1"/>
  <c r="BM91" i="5"/>
  <c r="BY91" i="5"/>
  <c r="AK92" i="5"/>
  <c r="BA92" i="5" s="1"/>
  <c r="BI92" i="14" s="1"/>
  <c r="BR93" i="5"/>
  <c r="CA93" i="5"/>
  <c r="BO94" i="5"/>
  <c r="BM95" i="5"/>
  <c r="BY95" i="5"/>
  <c r="BL96" i="5"/>
  <c r="BR97" i="5"/>
  <c r="CA97" i="5"/>
  <c r="BO98" i="5"/>
  <c r="BM99" i="5"/>
  <c r="BY99" i="5"/>
  <c r="AK100" i="5"/>
  <c r="BN100" i="5" s="1"/>
  <c r="BR101" i="5"/>
  <c r="CA101" i="5"/>
  <c r="BO102" i="5"/>
  <c r="BZ102" i="5"/>
  <c r="BM103" i="5"/>
  <c r="BY103" i="5"/>
  <c r="BR105" i="5"/>
  <c r="CA105" i="5"/>
  <c r="BO106" i="5"/>
  <c r="BZ106" i="5"/>
  <c r="BM107" i="5"/>
  <c r="BY107" i="5"/>
  <c r="BL108" i="5"/>
  <c r="AP109" i="5"/>
  <c r="BS109" i="5" s="1"/>
  <c r="BR109" i="5"/>
  <c r="CA109" i="5"/>
  <c r="BO110" i="5"/>
  <c r="BZ110" i="5"/>
  <c r="BM111" i="5"/>
  <c r="BY111" i="5"/>
  <c r="AK112" i="5"/>
  <c r="BN112" i="5" s="1"/>
  <c r="AP113" i="5"/>
  <c r="BS113" i="5" s="1"/>
  <c r="BR113" i="5"/>
  <c r="CA113" i="5"/>
  <c r="BO114" i="5"/>
  <c r="BZ114" i="5"/>
  <c r="BM115" i="5"/>
  <c r="BY115" i="5"/>
  <c r="BL116" i="5"/>
  <c r="AP117" i="5"/>
  <c r="BS117" i="5" s="1"/>
  <c r="BR117" i="5"/>
  <c r="CA117" i="5"/>
  <c r="BO118" i="5"/>
  <c r="BZ118" i="5"/>
  <c r="BM119" i="5"/>
  <c r="BY119" i="5"/>
  <c r="BL120" i="5"/>
  <c r="AP121" i="5"/>
  <c r="BS121" i="5" s="1"/>
  <c r="BR121" i="5"/>
  <c r="CA121" i="5"/>
  <c r="BO122" i="5"/>
  <c r="BZ122" i="5"/>
  <c r="BM123" i="5"/>
  <c r="BY123" i="5"/>
  <c r="BL124" i="5"/>
  <c r="AP125" i="5"/>
  <c r="BS125" i="5" s="1"/>
  <c r="BR125" i="5"/>
  <c r="CA125" i="5"/>
  <c r="BO126" i="5"/>
  <c r="BZ126" i="5"/>
  <c r="BY127" i="5"/>
  <c r="BL128" i="5"/>
  <c r="BK129" i="5"/>
  <c r="BR129" i="5"/>
  <c r="CA129" i="5"/>
  <c r="BO130" i="5"/>
  <c r="BM131" i="5"/>
  <c r="BY131" i="5"/>
  <c r="AK132" i="5"/>
  <c r="BN132" i="5" s="1"/>
  <c r="BK133" i="5"/>
  <c r="BR133" i="5"/>
  <c r="CA133" i="5"/>
  <c r="BO134" i="5"/>
  <c r="AY134" i="5"/>
  <c r="AZ134" i="14" s="1"/>
  <c r="BY135" i="5"/>
  <c r="AK136" i="5"/>
  <c r="BN136" i="5" s="1"/>
  <c r="BK137" i="5"/>
  <c r="BR137" i="5"/>
  <c r="CA137" i="5"/>
  <c r="BO138" i="5"/>
  <c r="AY138" i="5"/>
  <c r="AZ138" i="14" s="1"/>
  <c r="BM139" i="5"/>
  <c r="BY139" i="5"/>
  <c r="AK140" i="5"/>
  <c r="BN140" i="5" s="1"/>
  <c r="BK141" i="5"/>
  <c r="BR141" i="5"/>
  <c r="CA141" i="5"/>
  <c r="BO142" i="5"/>
  <c r="AY142" i="5"/>
  <c r="AZ142" i="14" s="1"/>
  <c r="BM143" i="5"/>
  <c r="BY143" i="5"/>
  <c r="AK144" i="5"/>
  <c r="BN144" i="5" s="1"/>
  <c r="BK145" i="5"/>
  <c r="BR145" i="5"/>
  <c r="CA145" i="5"/>
  <c r="BO146" i="5"/>
  <c r="BZ146" i="5"/>
  <c r="BM147" i="5"/>
  <c r="BY147" i="5"/>
  <c r="AK148" i="5"/>
  <c r="BK149" i="5"/>
  <c r="BR149" i="5"/>
  <c r="CA149" i="5"/>
  <c r="BO150" i="5"/>
  <c r="BZ150" i="5"/>
  <c r="BM151" i="5"/>
  <c r="BY151" i="5"/>
  <c r="AK152" i="5"/>
  <c r="BK153" i="5"/>
  <c r="BR153" i="5"/>
  <c r="CA153" i="5"/>
  <c r="BO154" i="5"/>
  <c r="BM155" i="5"/>
  <c r="BZ155" i="5"/>
  <c r="BM156" i="5"/>
  <c r="BY156" i="5"/>
  <c r="BK158" i="5"/>
  <c r="BR158" i="5"/>
  <c r="CA158" i="5"/>
  <c r="AY37" i="5"/>
  <c r="AZ37" i="14" s="1"/>
  <c r="AY60" i="5"/>
  <c r="AZ60" i="14" s="1"/>
  <c r="BZ137" i="5"/>
  <c r="AY31" i="5"/>
  <c r="AZ31" i="14" s="1"/>
  <c r="AY47" i="5"/>
  <c r="AZ47" i="14" s="1"/>
  <c r="AY53" i="5"/>
  <c r="AZ53" i="14" s="1"/>
  <c r="AY82" i="5"/>
  <c r="AZ82" i="14" s="1"/>
  <c r="AY20" i="5"/>
  <c r="AZ20" i="14" s="1"/>
  <c r="AY27" i="5"/>
  <c r="AZ27" i="14" s="1"/>
  <c r="AY45" i="5"/>
  <c r="AZ45" i="14" s="1"/>
  <c r="AY70" i="5"/>
  <c r="AZ70" i="14" s="1"/>
  <c r="AY77" i="5"/>
  <c r="AZ77" i="14" s="1"/>
  <c r="BZ156" i="5"/>
  <c r="AY17" i="5"/>
  <c r="AZ17" i="14" s="1"/>
  <c r="AY15" i="5"/>
  <c r="AZ15" i="14" s="1"/>
  <c r="AY11" i="5"/>
  <c r="AZ11" i="14" s="1"/>
  <c r="BL6" i="5"/>
  <c r="BL112" i="5"/>
  <c r="BL121" i="5"/>
  <c r="BL125" i="5"/>
  <c r="BA133" i="5"/>
  <c r="BI133" i="14" s="1"/>
  <c r="AY35" i="5"/>
  <c r="AZ35" i="14" s="1"/>
  <c r="AY43" i="5"/>
  <c r="AZ43" i="14" s="1"/>
  <c r="AY48" i="5"/>
  <c r="AZ48" i="14" s="1"/>
  <c r="AY52" i="5"/>
  <c r="AZ52" i="14" s="1"/>
  <c r="AY64" i="5"/>
  <c r="AZ64" i="14" s="1"/>
  <c r="BL89" i="5"/>
  <c r="AK90" i="5"/>
  <c r="BN90" i="5" s="1"/>
  <c r="BK94" i="5"/>
  <c r="BL95" i="5"/>
  <c r="AK96" i="5"/>
  <c r="BN96" i="5" s="1"/>
  <c r="AK99" i="5"/>
  <c r="BA99" i="5" s="1"/>
  <c r="BI99" i="14" s="1"/>
  <c r="BL106" i="5"/>
  <c r="BL113" i="5"/>
  <c r="AY155" i="5"/>
  <c r="AZ155" i="14" s="1"/>
  <c r="BZ12" i="5"/>
  <c r="BZ28" i="5"/>
  <c r="AY33" i="5"/>
  <c r="AZ33" i="14" s="1"/>
  <c r="AY41" i="5"/>
  <c r="AZ41" i="14" s="1"/>
  <c r="AY54" i="5"/>
  <c r="AZ54" i="14" s="1"/>
  <c r="AY67" i="5"/>
  <c r="AZ67" i="14" s="1"/>
  <c r="BZ85" i="5"/>
  <c r="AK94" i="5"/>
  <c r="BN94" i="5" s="1"/>
  <c r="BZ133" i="5"/>
  <c r="BZ46" i="5"/>
  <c r="AY46" i="5"/>
  <c r="AZ46" i="14" s="1"/>
  <c r="BZ58" i="5"/>
  <c r="BZ66" i="5"/>
  <c r="AY66" i="5"/>
  <c r="AZ66" i="14" s="1"/>
  <c r="BL84" i="5"/>
  <c r="BL101" i="5"/>
  <c r="AK101" i="5"/>
  <c r="BN101" i="5" s="1"/>
  <c r="BL119" i="5"/>
  <c r="AK119" i="5"/>
  <c r="BN119" i="5" s="1"/>
  <c r="AY14" i="5"/>
  <c r="AZ14" i="14" s="1"/>
  <c r="AY30" i="5"/>
  <c r="AZ30" i="14" s="1"/>
  <c r="AY49" i="5"/>
  <c r="AZ49" i="14" s="1"/>
  <c r="AY56" i="5"/>
  <c r="AZ56" i="14" s="1"/>
  <c r="BZ71" i="5"/>
  <c r="AY71" i="5"/>
  <c r="AZ71" i="14" s="1"/>
  <c r="BZ87" i="5"/>
  <c r="AY87" i="5"/>
  <c r="AZ87" i="14" s="1"/>
  <c r="AK93" i="5"/>
  <c r="BN93" i="5" s="1"/>
  <c r="BL93" i="5"/>
  <c r="AK105" i="5"/>
  <c r="BN105" i="5" s="1"/>
  <c r="BL105" i="5"/>
  <c r="AY128" i="5"/>
  <c r="AZ128" i="14" s="1"/>
  <c r="BZ128" i="5"/>
  <c r="AK8" i="5"/>
  <c r="BN8" i="5" s="1"/>
  <c r="BZ9" i="5"/>
  <c r="AY18" i="5"/>
  <c r="AZ18" i="14" s="1"/>
  <c r="AY21" i="5"/>
  <c r="AZ21" i="14" s="1"/>
  <c r="BZ22" i="5"/>
  <c r="AY24" i="5"/>
  <c r="AZ24" i="14" s="1"/>
  <c r="BZ25" i="5"/>
  <c r="AY32" i="5"/>
  <c r="AZ32" i="14" s="1"/>
  <c r="AY34" i="5"/>
  <c r="AZ34" i="14" s="1"/>
  <c r="AY36" i="5"/>
  <c r="AZ36" i="14" s="1"/>
  <c r="AY38" i="5"/>
  <c r="AZ38" i="14" s="1"/>
  <c r="AY40" i="5"/>
  <c r="AZ40" i="14" s="1"/>
  <c r="AY42" i="5"/>
  <c r="AZ42" i="14" s="1"/>
  <c r="AY44" i="5"/>
  <c r="AZ44" i="14" s="1"/>
  <c r="BZ50" i="5"/>
  <c r="AY50" i="5"/>
  <c r="AZ50" i="14" s="1"/>
  <c r="AY51" i="5"/>
  <c r="AZ51" i="14" s="1"/>
  <c r="BZ62" i="5"/>
  <c r="AY69" i="5"/>
  <c r="AZ69" i="14" s="1"/>
  <c r="BZ69" i="5"/>
  <c r="BZ73" i="5"/>
  <c r="BZ74" i="5"/>
  <c r="AY74" i="5"/>
  <c r="AZ74" i="14" s="1"/>
  <c r="BZ79" i="5"/>
  <c r="AY79" i="5"/>
  <c r="AZ79" i="14" s="1"/>
  <c r="AK111" i="5"/>
  <c r="BN111" i="5" s="1"/>
  <c r="BL111" i="5"/>
  <c r="AK115" i="5"/>
  <c r="BN115" i="5" s="1"/>
  <c r="BL115" i="5"/>
  <c r="BZ132" i="5"/>
  <c r="BZ154" i="5"/>
  <c r="AY154" i="5"/>
  <c r="AZ154" i="14" s="1"/>
  <c r="BL104" i="5"/>
  <c r="AK104" i="5"/>
  <c r="BN104" i="5" s="1"/>
  <c r="BZ130" i="5"/>
  <c r="AY130" i="5"/>
  <c r="AZ130" i="14" s="1"/>
  <c r="BZ136" i="5"/>
  <c r="BL92" i="5"/>
  <c r="BL100" i="5"/>
  <c r="BL114" i="5"/>
  <c r="BL117" i="5"/>
  <c r="BZ131" i="5"/>
  <c r="BZ157" i="5"/>
  <c r="BL86" i="5"/>
  <c r="AK124" i="5"/>
  <c r="BN124" i="5" s="1"/>
  <c r="AK7" i="5"/>
  <c r="AY10" i="5"/>
  <c r="AZ10" i="14" s="1"/>
  <c r="AY13" i="5"/>
  <c r="AZ13" i="14" s="1"/>
  <c r="AY16" i="5"/>
  <c r="AZ16" i="14" s="1"/>
  <c r="AY23" i="5"/>
  <c r="AZ23" i="14" s="1"/>
  <c r="AY26" i="5"/>
  <c r="AZ26" i="14" s="1"/>
  <c r="AY29" i="5"/>
  <c r="AZ29" i="14" s="1"/>
  <c r="BZ65" i="5"/>
  <c r="BL75" i="5"/>
  <c r="AY84" i="5"/>
  <c r="AZ84" i="14" s="1"/>
  <c r="BZ84" i="5"/>
  <c r="AK87" i="5"/>
  <c r="BN87" i="5" s="1"/>
  <c r="BL87" i="5"/>
  <c r="BZ88" i="5"/>
  <c r="BZ7" i="5"/>
  <c r="AY55" i="5"/>
  <c r="AZ55" i="14" s="1"/>
  <c r="AY57" i="5"/>
  <c r="AZ57" i="14" s="1"/>
  <c r="AY59" i="5"/>
  <c r="AZ59" i="14" s="1"/>
  <c r="AY61" i="5"/>
  <c r="AZ61" i="14" s="1"/>
  <c r="AY63" i="5"/>
  <c r="AZ63" i="14" s="1"/>
  <c r="AY68" i="5"/>
  <c r="AZ68" i="14" s="1"/>
  <c r="BL69" i="5"/>
  <c r="BZ72" i="5"/>
  <c r="BZ76" i="5"/>
  <c r="BL77" i="5"/>
  <c r="BZ78" i="5"/>
  <c r="BL79" i="5"/>
  <c r="BZ81" i="5"/>
  <c r="BL82" i="5"/>
  <c r="AK83" i="5"/>
  <c r="BA83" i="5" s="1"/>
  <c r="BI83" i="14" s="1"/>
  <c r="BL83" i="5"/>
  <c r="AY83" i="5"/>
  <c r="AZ83" i="14" s="1"/>
  <c r="AK85" i="5"/>
  <c r="BN85" i="5" s="1"/>
  <c r="BL85" i="5"/>
  <c r="BL91" i="5"/>
  <c r="AK91" i="5"/>
  <c r="BK92" i="5"/>
  <c r="AP92" i="5"/>
  <c r="BS92" i="5" s="1"/>
  <c r="AY75" i="5"/>
  <c r="AZ75" i="14" s="1"/>
  <c r="AY80" i="5"/>
  <c r="AZ80" i="14" s="1"/>
  <c r="BK90" i="5"/>
  <c r="BA141" i="5"/>
  <c r="BI141" i="14" s="1"/>
  <c r="BZ6" i="5"/>
  <c r="AY19" i="5"/>
  <c r="AZ19" i="14" s="1"/>
  <c r="BL76" i="5"/>
  <c r="BL78" i="5"/>
  <c r="BL80" i="5"/>
  <c r="AK81" i="5"/>
  <c r="BN81" i="5" s="1"/>
  <c r="BL81" i="5"/>
  <c r="AY86" i="5"/>
  <c r="AZ86" i="14" s="1"/>
  <c r="BZ86" i="5"/>
  <c r="BN138" i="5"/>
  <c r="BL97" i="5"/>
  <c r="AK98" i="5"/>
  <c r="BN98" i="5" s="1"/>
  <c r="BL102" i="5"/>
  <c r="AK103" i="5"/>
  <c r="BN103" i="5" s="1"/>
  <c r="BL107" i="5"/>
  <c r="AK108" i="5"/>
  <c r="BN108" i="5" s="1"/>
  <c r="AK109" i="5"/>
  <c r="BN109" i="5" s="1"/>
  <c r="AK110" i="5"/>
  <c r="BN110" i="5" s="1"/>
  <c r="AK116" i="5"/>
  <c r="BN116" i="5" s="1"/>
  <c r="AK118" i="5"/>
  <c r="BN118" i="5" s="1"/>
  <c r="AK120" i="5"/>
  <c r="BN120" i="5" s="1"/>
  <c r="AK123" i="5"/>
  <c r="BN123" i="5" s="1"/>
  <c r="AY126" i="5"/>
  <c r="AZ126" i="14" s="1"/>
  <c r="AY127" i="5"/>
  <c r="AZ127" i="14" s="1"/>
  <c r="BZ134" i="5"/>
  <c r="BZ138" i="5"/>
  <c r="BZ141" i="5"/>
  <c r="BZ153" i="5"/>
  <c r="AY153" i="5"/>
  <c r="AZ153" i="14" s="1"/>
  <c r="AK122" i="5"/>
  <c r="BN122" i="5" s="1"/>
  <c r="AK126" i="5"/>
  <c r="AK127" i="5"/>
  <c r="BN127" i="5" s="1"/>
  <c r="BZ135" i="5"/>
  <c r="BA136" i="5"/>
  <c r="BI136" i="14" s="1"/>
  <c r="BZ139" i="5"/>
  <c r="BZ158" i="5"/>
  <c r="AY158" i="5"/>
  <c r="AZ158" i="14" s="1"/>
  <c r="BZ142" i="5"/>
  <c r="BZ140" i="5"/>
  <c r="AP7" i="5"/>
  <c r="AP8" i="5"/>
  <c r="BZ8" i="5"/>
  <c r="BL11" i="5"/>
  <c r="AK11" i="5"/>
  <c r="BL15" i="5"/>
  <c r="AK15" i="5"/>
  <c r="BL19" i="5"/>
  <c r="AK19" i="5"/>
  <c r="BL23" i="5"/>
  <c r="AK23" i="5"/>
  <c r="BL27" i="5"/>
  <c r="AK27" i="5"/>
  <c r="BL31" i="5"/>
  <c r="AK31" i="5"/>
  <c r="AP6" i="5"/>
  <c r="BM6" i="5"/>
  <c r="AP9" i="5"/>
  <c r="BL9" i="5"/>
  <c r="BL12" i="5"/>
  <c r="AK12" i="5"/>
  <c r="BL16" i="5"/>
  <c r="AK16" i="5"/>
  <c r="BL20" i="5"/>
  <c r="AK20" i="5"/>
  <c r="BL24" i="5"/>
  <c r="AK24" i="5"/>
  <c r="BL28" i="5"/>
  <c r="AK28" i="5"/>
  <c r="BK9" i="5"/>
  <c r="AP10" i="5"/>
  <c r="BK10" i="5"/>
  <c r="BL13" i="5"/>
  <c r="AK13" i="5"/>
  <c r="BL17" i="5"/>
  <c r="AK17" i="5"/>
  <c r="BL21" i="5"/>
  <c r="AK21" i="5"/>
  <c r="BL25" i="5"/>
  <c r="AK25" i="5"/>
  <c r="BL29" i="5"/>
  <c r="AK29" i="5"/>
  <c r="BL10" i="5"/>
  <c r="AK10" i="5"/>
  <c r="BL14" i="5"/>
  <c r="AK14" i="5"/>
  <c r="BL18" i="5"/>
  <c r="AK18" i="5"/>
  <c r="BL22" i="5"/>
  <c r="AK22" i="5"/>
  <c r="BL26" i="5"/>
  <c r="AK26" i="5"/>
  <c r="BL30" i="5"/>
  <c r="AK30" i="5"/>
  <c r="BN55" i="5"/>
  <c r="BN58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AK32" i="5"/>
  <c r="BK32" i="5"/>
  <c r="AK33" i="5"/>
  <c r="BK33" i="5"/>
  <c r="AK34" i="5"/>
  <c r="BK34" i="5"/>
  <c r="AK35" i="5"/>
  <c r="BK35" i="5"/>
  <c r="AK36" i="5"/>
  <c r="BK36" i="5"/>
  <c r="AK37" i="5"/>
  <c r="BK37" i="5"/>
  <c r="AK38" i="5"/>
  <c r="BK38" i="5"/>
  <c r="AK39" i="5"/>
  <c r="BK39" i="5"/>
  <c r="AK40" i="5"/>
  <c r="BK40" i="5"/>
  <c r="AK41" i="5"/>
  <c r="BK41" i="5"/>
  <c r="AK42" i="5"/>
  <c r="BK42" i="5"/>
  <c r="AK43" i="5"/>
  <c r="BK43" i="5"/>
  <c r="AK44" i="5"/>
  <c r="BK44" i="5"/>
  <c r="AK45" i="5"/>
  <c r="BK45" i="5"/>
  <c r="AK46" i="5"/>
  <c r="BK46" i="5"/>
  <c r="AK47" i="5"/>
  <c r="BK47" i="5"/>
  <c r="AK48" i="5"/>
  <c r="BK48" i="5"/>
  <c r="AK49" i="5"/>
  <c r="BK49" i="5"/>
  <c r="AK50" i="5"/>
  <c r="BK50" i="5"/>
  <c r="AK51" i="5"/>
  <c r="BK51" i="5"/>
  <c r="AK52" i="5"/>
  <c r="BK52" i="5"/>
  <c r="AK53" i="5"/>
  <c r="BN78" i="5"/>
  <c r="BA78" i="5"/>
  <c r="BI78" i="14" s="1"/>
  <c r="BN86" i="5"/>
  <c r="BA86" i="5"/>
  <c r="BI86" i="14" s="1"/>
  <c r="BS91" i="5"/>
  <c r="BS118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BL32" i="5"/>
  <c r="AP33" i="5"/>
  <c r="BL33" i="5"/>
  <c r="AP34" i="5"/>
  <c r="BL34" i="5"/>
  <c r="AP35" i="5"/>
  <c r="BL35" i="5"/>
  <c r="AP36" i="5"/>
  <c r="BL36" i="5"/>
  <c r="AP37" i="5"/>
  <c r="BL37" i="5"/>
  <c r="AP38" i="5"/>
  <c r="BL38" i="5"/>
  <c r="AP39" i="5"/>
  <c r="BL39" i="5"/>
  <c r="AP40" i="5"/>
  <c r="BL40" i="5"/>
  <c r="AP41" i="5"/>
  <c r="BL41" i="5"/>
  <c r="AP42" i="5"/>
  <c r="BL42" i="5"/>
  <c r="AP43" i="5"/>
  <c r="BL43" i="5"/>
  <c r="AP44" i="5"/>
  <c r="BL44" i="5"/>
  <c r="AP45" i="5"/>
  <c r="BL45" i="5"/>
  <c r="AP46" i="5"/>
  <c r="BL46" i="5"/>
  <c r="AP47" i="5"/>
  <c r="BL47" i="5"/>
  <c r="AP48" i="5"/>
  <c r="BL48" i="5"/>
  <c r="AP49" i="5"/>
  <c r="BL49" i="5"/>
  <c r="AP50" i="5"/>
  <c r="BL50" i="5"/>
  <c r="AP51" i="5"/>
  <c r="BL51" i="5"/>
  <c r="AP52" i="5"/>
  <c r="BL52" i="5"/>
  <c r="BK53" i="5"/>
  <c r="AP53" i="5"/>
  <c r="AP54" i="5"/>
  <c r="BL54" i="5"/>
  <c r="AP55" i="5"/>
  <c r="BL55" i="5"/>
  <c r="AP56" i="5"/>
  <c r="BL56" i="5"/>
  <c r="AP57" i="5"/>
  <c r="BL57" i="5"/>
  <c r="AP58" i="5"/>
  <c r="BL58" i="5"/>
  <c r="AP59" i="5"/>
  <c r="BL59" i="5"/>
  <c r="AP60" i="5"/>
  <c r="BL60" i="5"/>
  <c r="AP61" i="5"/>
  <c r="BL61" i="5"/>
  <c r="AP62" i="5"/>
  <c r="BL62" i="5"/>
  <c r="AP63" i="5"/>
  <c r="BL63" i="5"/>
  <c r="AP64" i="5"/>
  <c r="BL64" i="5"/>
  <c r="AP65" i="5"/>
  <c r="BL65" i="5"/>
  <c r="AP66" i="5"/>
  <c r="BL66" i="5"/>
  <c r="AP67" i="5"/>
  <c r="BL67" i="5"/>
  <c r="AP68" i="5"/>
  <c r="BL68" i="5"/>
  <c r="AP69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AK70" i="5"/>
  <c r="BL70" i="5"/>
  <c r="BN79" i="5"/>
  <c r="BA79" i="5"/>
  <c r="BI79" i="14" s="1"/>
  <c r="AP70" i="5"/>
  <c r="AP71" i="5"/>
  <c r="BL71" i="5"/>
  <c r="AP72" i="5"/>
  <c r="BL72" i="5"/>
  <c r="AP73" i="5"/>
  <c r="BL73" i="5"/>
  <c r="AP74" i="5"/>
  <c r="BL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BZ89" i="5"/>
  <c r="BZ93" i="5"/>
  <c r="BK101" i="5"/>
  <c r="BK105" i="5"/>
  <c r="BK109" i="5"/>
  <c r="BK113" i="5"/>
  <c r="BK89" i="5"/>
  <c r="BZ92" i="5"/>
  <c r="BK93" i="5"/>
  <c r="BK95" i="5"/>
  <c r="BK96" i="5"/>
  <c r="BK97" i="5"/>
  <c r="BK98" i="5"/>
  <c r="BK99" i="5"/>
  <c r="BS100" i="5"/>
  <c r="BK102" i="5"/>
  <c r="BK106" i="5"/>
  <c r="BS108" i="5"/>
  <c r="BK110" i="5"/>
  <c r="BK114" i="5"/>
  <c r="BK88" i="5"/>
  <c r="BZ91" i="5"/>
  <c r="AP95" i="5"/>
  <c r="AP96" i="5"/>
  <c r="AP97" i="5"/>
  <c r="AP98" i="5"/>
  <c r="AP99" i="5"/>
  <c r="AP101" i="5"/>
  <c r="BK103" i="5"/>
  <c r="AP105" i="5"/>
  <c r="BK107" i="5"/>
  <c r="BK111" i="5"/>
  <c r="BK116" i="5"/>
  <c r="BK117" i="5"/>
  <c r="BK118" i="5"/>
  <c r="BK119" i="5"/>
  <c r="BK120" i="5"/>
  <c r="BK121" i="5"/>
  <c r="BK122" i="5"/>
  <c r="BK123" i="5"/>
  <c r="BK124" i="5"/>
  <c r="BK125" i="5"/>
  <c r="AP126" i="5"/>
  <c r="BK126" i="5"/>
  <c r="AY129" i="5"/>
  <c r="AZ129" i="14" s="1"/>
  <c r="BZ129" i="5"/>
  <c r="AK88" i="5"/>
  <c r="AP89" i="5"/>
  <c r="BZ90" i="5"/>
  <c r="BK91" i="5"/>
  <c r="AP93" i="5"/>
  <c r="BZ94" i="5"/>
  <c r="AY94" i="5"/>
  <c r="AZ94" i="14" s="1"/>
  <c r="BZ95" i="5"/>
  <c r="AY95" i="5"/>
  <c r="AZ95" i="14" s="1"/>
  <c r="BZ96" i="5"/>
  <c r="AY96" i="5"/>
  <c r="AZ96" i="14" s="1"/>
  <c r="BZ97" i="5"/>
  <c r="AY97" i="5"/>
  <c r="AZ97" i="14" s="1"/>
  <c r="BZ98" i="5"/>
  <c r="AY98" i="5"/>
  <c r="AZ98" i="14" s="1"/>
  <c r="BZ99" i="5"/>
  <c r="AY99" i="5"/>
  <c r="AZ99" i="14" s="1"/>
  <c r="BK100" i="5"/>
  <c r="AP102" i="5"/>
  <c r="BK104" i="5"/>
  <c r="AP106" i="5"/>
  <c r="BK108" i="5"/>
  <c r="AP110" i="5"/>
  <c r="BK112" i="5"/>
  <c r="AP114" i="5"/>
  <c r="BK115" i="5"/>
  <c r="BL129" i="5"/>
  <c r="AK129" i="5"/>
  <c r="AY100" i="5"/>
  <c r="AZ100" i="14" s="1"/>
  <c r="AY101" i="5"/>
  <c r="AZ101" i="14" s="1"/>
  <c r="AY102" i="5"/>
  <c r="AZ102" i="14" s="1"/>
  <c r="AY103" i="5"/>
  <c r="AZ103" i="14" s="1"/>
  <c r="AY104" i="5"/>
  <c r="AZ104" i="14" s="1"/>
  <c r="AY105" i="5"/>
  <c r="AZ105" i="14" s="1"/>
  <c r="AY106" i="5"/>
  <c r="AZ106" i="14" s="1"/>
  <c r="AY107" i="5"/>
  <c r="AZ107" i="14" s="1"/>
  <c r="AY108" i="5"/>
  <c r="AZ108" i="14" s="1"/>
  <c r="AY109" i="5"/>
  <c r="AZ109" i="14" s="1"/>
  <c r="AY110" i="5"/>
  <c r="AZ110" i="14" s="1"/>
  <c r="AY111" i="5"/>
  <c r="AZ111" i="14" s="1"/>
  <c r="AY112" i="5"/>
  <c r="AZ112" i="14" s="1"/>
  <c r="AY113" i="5"/>
  <c r="AZ113" i="14" s="1"/>
  <c r="AY114" i="5"/>
  <c r="AZ114" i="14" s="1"/>
  <c r="AY115" i="5"/>
  <c r="AZ115" i="14" s="1"/>
  <c r="AY116" i="5"/>
  <c r="AZ116" i="14" s="1"/>
  <c r="AY117" i="5"/>
  <c r="AZ117" i="14" s="1"/>
  <c r="AY118" i="5"/>
  <c r="AZ118" i="14" s="1"/>
  <c r="AY119" i="5"/>
  <c r="AZ119" i="14" s="1"/>
  <c r="AY120" i="5"/>
  <c r="AZ120" i="14" s="1"/>
  <c r="AY121" i="5"/>
  <c r="AZ121" i="14" s="1"/>
  <c r="AY122" i="5"/>
  <c r="AZ122" i="14" s="1"/>
  <c r="AY123" i="5"/>
  <c r="AZ123" i="14" s="1"/>
  <c r="AY124" i="5"/>
  <c r="AZ124" i="14" s="1"/>
  <c r="AY125" i="5"/>
  <c r="AZ125" i="14" s="1"/>
  <c r="BM127" i="5"/>
  <c r="AK128" i="5"/>
  <c r="BL130" i="5"/>
  <c r="BA102" i="5"/>
  <c r="BI102" i="14" s="1"/>
  <c r="BA106" i="5"/>
  <c r="BI106" i="14" s="1"/>
  <c r="BA114" i="5"/>
  <c r="BI114" i="14" s="1"/>
  <c r="BA117" i="5"/>
  <c r="BI117" i="14" s="1"/>
  <c r="BA124" i="5"/>
  <c r="BI124" i="14" s="1"/>
  <c r="BA125" i="5"/>
  <c r="BI125" i="14" s="1"/>
  <c r="BM133" i="5"/>
  <c r="BM134" i="5"/>
  <c r="BM135" i="5"/>
  <c r="AK131" i="5"/>
  <c r="AK157" i="5"/>
  <c r="BA157" i="5" s="1"/>
  <c r="BI157" i="14" s="1"/>
  <c r="BL157" i="5"/>
  <c r="AP127" i="5"/>
  <c r="AP128" i="5"/>
  <c r="AP129" i="5"/>
  <c r="AP130" i="5"/>
  <c r="AP131" i="5"/>
  <c r="BL131" i="5"/>
  <c r="AP132" i="5"/>
  <c r="BL132" i="5"/>
  <c r="AP133" i="5"/>
  <c r="BL133" i="5"/>
  <c r="AP134" i="5"/>
  <c r="BL134" i="5"/>
  <c r="AP135" i="5"/>
  <c r="BL135" i="5"/>
  <c r="AP136" i="5"/>
  <c r="BL136" i="5"/>
  <c r="AP137" i="5"/>
  <c r="BL137" i="5"/>
  <c r="AP138" i="5"/>
  <c r="BL138" i="5"/>
  <c r="AP139" i="5"/>
  <c r="BL139" i="5"/>
  <c r="AP140" i="5"/>
  <c r="BL140" i="5"/>
  <c r="AP141" i="5"/>
  <c r="BL141" i="5"/>
  <c r="AP142" i="5"/>
  <c r="BL142" i="5"/>
  <c r="AP143" i="5"/>
  <c r="BL143" i="5"/>
  <c r="AP144" i="5"/>
  <c r="BL144" i="5"/>
  <c r="AP145" i="5"/>
  <c r="BL145" i="5"/>
  <c r="AP146" i="5"/>
  <c r="BL146" i="5"/>
  <c r="AP147" i="5"/>
  <c r="BL147" i="5"/>
  <c r="AP148" i="5"/>
  <c r="BL148" i="5"/>
  <c r="AP149" i="5"/>
  <c r="BL149" i="5"/>
  <c r="AP150" i="5"/>
  <c r="BL150" i="5"/>
  <c r="AP151" i="5"/>
  <c r="BL151" i="5"/>
  <c r="AP152" i="5"/>
  <c r="BL152" i="5"/>
  <c r="AP153" i="5"/>
  <c r="BL153" i="5"/>
  <c r="AK154" i="5"/>
  <c r="BA154" i="5" s="1"/>
  <c r="BI154" i="14" s="1"/>
  <c r="BL154" i="5"/>
  <c r="AK158" i="5"/>
  <c r="BA158" i="5" s="1"/>
  <c r="BI158" i="14" s="1"/>
  <c r="BL158" i="5"/>
  <c r="AY143" i="5"/>
  <c r="AZ143" i="14" s="1"/>
  <c r="AY144" i="5"/>
  <c r="AZ144" i="14" s="1"/>
  <c r="AY145" i="5"/>
  <c r="AZ145" i="14" s="1"/>
  <c r="AY146" i="5"/>
  <c r="AZ146" i="14" s="1"/>
  <c r="AY147" i="5"/>
  <c r="AZ147" i="14" s="1"/>
  <c r="AY148" i="5"/>
  <c r="AZ148" i="14" s="1"/>
  <c r="AY149" i="5"/>
  <c r="AZ149" i="14" s="1"/>
  <c r="AY150" i="5"/>
  <c r="AZ150" i="14" s="1"/>
  <c r="AY151" i="5"/>
  <c r="AZ151" i="14" s="1"/>
  <c r="AY152" i="5"/>
  <c r="AZ152" i="14" s="1"/>
  <c r="AK155" i="5"/>
  <c r="BA155" i="5" s="1"/>
  <c r="BI155" i="14" s="1"/>
  <c r="BL155" i="5"/>
  <c r="BA145" i="5"/>
  <c r="BI145" i="14" s="1"/>
  <c r="AK156" i="5"/>
  <c r="BA156" i="5" s="1"/>
  <c r="BI156" i="14" s="1"/>
  <c r="BL156" i="5"/>
  <c r="AP154" i="5"/>
  <c r="AP155" i="5"/>
  <c r="AP156" i="5"/>
  <c r="AP157" i="5"/>
  <c r="AP158" i="5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2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2" i="27"/>
  <c r="H3" i="27"/>
  <c r="BA144" i="5" l="1"/>
  <c r="BI144" i="14" s="1"/>
  <c r="BN61" i="5"/>
  <c r="BA109" i="5"/>
  <c r="BI109" i="14" s="1"/>
  <c r="CB39" i="5"/>
  <c r="BA107" i="5"/>
  <c r="BI107" i="14" s="1"/>
  <c r="BA77" i="5"/>
  <c r="BI77" i="14" s="1"/>
  <c r="BA68" i="5"/>
  <c r="BI68" i="14" s="1"/>
  <c r="BN99" i="5"/>
  <c r="BA137" i="5"/>
  <c r="BI137" i="14" s="1"/>
  <c r="BA112" i="5"/>
  <c r="BI112" i="14" s="1"/>
  <c r="BN134" i="5"/>
  <c r="AZ48" i="5"/>
  <c r="AD134" i="5"/>
  <c r="CZ134" i="14" s="1"/>
  <c r="AZ75" i="5"/>
  <c r="AZ108" i="5"/>
  <c r="AZ89" i="5"/>
  <c r="AD119" i="5"/>
  <c r="CZ119" i="14" s="1"/>
  <c r="AZ103" i="5"/>
  <c r="AZ65" i="5"/>
  <c r="AZ96" i="5"/>
  <c r="AD122" i="5"/>
  <c r="CZ122" i="14" s="1"/>
  <c r="AZ20" i="5"/>
  <c r="BA82" i="5"/>
  <c r="BI82" i="14" s="1"/>
  <c r="BN66" i="5"/>
  <c r="BA67" i="5"/>
  <c r="BI67" i="14" s="1"/>
  <c r="BA116" i="5"/>
  <c r="BI116" i="14" s="1"/>
  <c r="BA9" i="5"/>
  <c r="BI9" i="14" s="1"/>
  <c r="BA100" i="5"/>
  <c r="BI100" i="14" s="1"/>
  <c r="BA95" i="5"/>
  <c r="BI95" i="14" s="1"/>
  <c r="BN135" i="5"/>
  <c r="BN92" i="5"/>
  <c r="BA139" i="5"/>
  <c r="BI139" i="14" s="1"/>
  <c r="BA97" i="5"/>
  <c r="BI97" i="14" s="1"/>
  <c r="BN65" i="5"/>
  <c r="BN57" i="5"/>
  <c r="BA73" i="5"/>
  <c r="BI73" i="14" s="1"/>
  <c r="BA142" i="5"/>
  <c r="BI142" i="14" s="1"/>
  <c r="BA146" i="5"/>
  <c r="BI146" i="14" s="1"/>
  <c r="BN72" i="5"/>
  <c r="BN60" i="5"/>
  <c r="BN54" i="5"/>
  <c r="BA89" i="5"/>
  <c r="BI89" i="14" s="1"/>
  <c r="BN150" i="5"/>
  <c r="BA150" i="5"/>
  <c r="BI150" i="14" s="1"/>
  <c r="BN151" i="5"/>
  <c r="BA151" i="5"/>
  <c r="BI151" i="14" s="1"/>
  <c r="BN147" i="5"/>
  <c r="BA147" i="5"/>
  <c r="BI147" i="14" s="1"/>
  <c r="BN152" i="5"/>
  <c r="BA152" i="5"/>
  <c r="BI152" i="14" s="1"/>
  <c r="BN148" i="5"/>
  <c r="BA148" i="5"/>
  <c r="BI148" i="14" s="1"/>
  <c r="BN149" i="5"/>
  <c r="BA149" i="5"/>
  <c r="BI149" i="14" s="1"/>
  <c r="BN153" i="5"/>
  <c r="BA153" i="5"/>
  <c r="BI153" i="14" s="1"/>
  <c r="BE4" i="14"/>
  <c r="AD25" i="5"/>
  <c r="CZ25" i="14" s="1"/>
  <c r="BA105" i="5"/>
  <c r="BI105" i="14" s="1"/>
  <c r="BA87" i="5"/>
  <c r="BI87" i="14" s="1"/>
  <c r="BA74" i="5"/>
  <c r="BI74" i="14" s="1"/>
  <c r="BA8" i="5"/>
  <c r="BI8" i="14" s="1"/>
  <c r="R20" i="27"/>
  <c r="R4" i="27"/>
  <c r="R10" i="27"/>
  <c r="R3" i="27"/>
  <c r="R8" i="27"/>
  <c r="R9" i="27"/>
  <c r="R2" i="27"/>
  <c r="AH2" i="27"/>
  <c r="AD137" i="5" s="1"/>
  <c r="CZ137" i="14" s="1"/>
  <c r="CC151" i="5"/>
  <c r="CC147" i="5"/>
  <c r="BA143" i="5"/>
  <c r="BI143" i="14" s="1"/>
  <c r="BA121" i="5"/>
  <c r="BI121" i="14" s="1"/>
  <c r="BN62" i="5"/>
  <c r="BA119" i="5"/>
  <c r="BI119" i="14" s="1"/>
  <c r="BA113" i="5"/>
  <c r="BI113" i="14" s="1"/>
  <c r="BA132" i="5"/>
  <c r="BI132" i="14" s="1"/>
  <c r="BN64" i="5"/>
  <c r="BN56" i="5"/>
  <c r="CB158" i="5"/>
  <c r="CB126" i="5"/>
  <c r="CB86" i="5"/>
  <c r="CC134" i="5"/>
  <c r="CC139" i="5"/>
  <c r="CB83" i="5"/>
  <c r="CB68" i="5"/>
  <c r="CB57" i="5"/>
  <c r="CC135" i="5"/>
  <c r="CB84" i="5"/>
  <c r="CB16" i="5"/>
  <c r="BN6" i="5"/>
  <c r="CB79" i="5"/>
  <c r="CB44" i="5"/>
  <c r="CB36" i="5"/>
  <c r="CB24" i="5"/>
  <c r="CB87" i="5"/>
  <c r="CB56" i="5"/>
  <c r="CB46" i="5"/>
  <c r="CB33" i="5"/>
  <c r="CB64" i="5"/>
  <c r="CB35" i="5"/>
  <c r="CB15" i="5"/>
  <c r="CB70" i="5"/>
  <c r="CB82" i="5"/>
  <c r="CB139" i="5"/>
  <c r="CB91" i="5"/>
  <c r="CC62" i="5"/>
  <c r="CB133" i="5"/>
  <c r="CB89" i="5"/>
  <c r="CC152" i="5"/>
  <c r="CC144" i="5"/>
  <c r="CB146" i="5"/>
  <c r="CC117" i="5"/>
  <c r="CC112" i="5"/>
  <c r="CC105" i="5"/>
  <c r="CB123" i="5"/>
  <c r="CB119" i="5"/>
  <c r="CB115" i="5"/>
  <c r="CB107" i="5"/>
  <c r="CB103" i="5"/>
  <c r="CB95" i="5"/>
  <c r="CC78" i="5"/>
  <c r="CC77" i="5"/>
  <c r="CB127" i="5"/>
  <c r="CB19" i="5"/>
  <c r="CC137" i="5"/>
  <c r="CB128" i="5"/>
  <c r="CB77" i="5"/>
  <c r="CB90" i="5"/>
  <c r="CC61" i="5"/>
  <c r="CB25" i="5"/>
  <c r="CC59" i="5"/>
  <c r="CB149" i="5"/>
  <c r="CB145" i="5"/>
  <c r="CC124" i="5"/>
  <c r="CC116" i="5"/>
  <c r="CC109" i="5"/>
  <c r="CC102" i="5"/>
  <c r="CB122" i="5"/>
  <c r="CB118" i="5"/>
  <c r="CB114" i="5"/>
  <c r="CB110" i="5"/>
  <c r="CB106" i="5"/>
  <c r="CB102" i="5"/>
  <c r="BA94" i="5"/>
  <c r="BI94" i="14" s="1"/>
  <c r="CC146" i="5"/>
  <c r="CB152" i="5"/>
  <c r="CB148" i="5"/>
  <c r="CB144" i="5"/>
  <c r="CC114" i="5"/>
  <c r="CC107" i="5"/>
  <c r="CC100" i="5"/>
  <c r="CB125" i="5"/>
  <c r="CB121" i="5"/>
  <c r="CB117" i="5"/>
  <c r="CB113" i="5"/>
  <c r="CB109" i="5"/>
  <c r="CB105" i="5"/>
  <c r="CB101" i="5"/>
  <c r="CB98" i="5"/>
  <c r="BA96" i="5"/>
  <c r="BI96" i="14" s="1"/>
  <c r="CC95" i="5"/>
  <c r="CC79" i="5"/>
  <c r="BA84" i="5"/>
  <c r="BI84" i="14" s="1"/>
  <c r="BA80" i="5"/>
  <c r="BI80" i="14" s="1"/>
  <c r="BA76" i="5"/>
  <c r="BI76" i="14" s="1"/>
  <c r="BN63" i="5"/>
  <c r="BN59" i="5"/>
  <c r="CC132" i="5"/>
  <c r="CB153" i="5"/>
  <c r="BN75" i="5"/>
  <c r="CB63" i="5"/>
  <c r="CB55" i="5"/>
  <c r="CB29" i="5"/>
  <c r="CB13" i="5"/>
  <c r="CB130" i="5"/>
  <c r="CB154" i="5"/>
  <c r="CB51" i="5"/>
  <c r="CB42" i="5"/>
  <c r="CB34" i="5"/>
  <c r="CB49" i="5"/>
  <c r="CB66" i="5"/>
  <c r="CB67" i="5"/>
  <c r="CB52" i="5"/>
  <c r="CC133" i="5"/>
  <c r="CB17" i="5"/>
  <c r="CB45" i="5"/>
  <c r="CB53" i="5"/>
  <c r="CB60" i="5"/>
  <c r="CB142" i="5"/>
  <c r="CB138" i="5"/>
  <c r="CC92" i="5"/>
  <c r="CC65" i="5"/>
  <c r="CC57" i="5"/>
  <c r="CB9" i="5"/>
  <c r="CB78" i="5"/>
  <c r="CC72" i="5"/>
  <c r="CB62" i="5"/>
  <c r="CC60" i="5"/>
  <c r="CB8" i="5"/>
  <c r="CB157" i="5"/>
  <c r="CB132" i="5"/>
  <c r="CB92" i="5"/>
  <c r="CB88" i="5"/>
  <c r="CB73" i="5"/>
  <c r="CC55" i="5"/>
  <c r="CC54" i="5"/>
  <c r="CB111" i="5"/>
  <c r="CB97" i="5"/>
  <c r="CC82" i="5"/>
  <c r="CC9" i="5"/>
  <c r="CB75" i="5"/>
  <c r="CB59" i="5"/>
  <c r="CC67" i="5"/>
  <c r="CB14" i="5"/>
  <c r="CB41" i="5"/>
  <c r="CB43" i="5"/>
  <c r="CB31" i="5"/>
  <c r="CB134" i="5"/>
  <c r="CC149" i="5"/>
  <c r="CC145" i="5"/>
  <c r="BA140" i="5"/>
  <c r="BI140" i="14" s="1"/>
  <c r="CB151" i="5"/>
  <c r="CB147" i="5"/>
  <c r="CB143" i="5"/>
  <c r="CC106" i="5"/>
  <c r="CB124" i="5"/>
  <c r="CB120" i="5"/>
  <c r="CB116" i="5"/>
  <c r="CB112" i="5"/>
  <c r="CB108" i="5"/>
  <c r="CB104" i="5"/>
  <c r="CB100" i="5"/>
  <c r="CB99" i="5"/>
  <c r="BN130" i="5"/>
  <c r="CC138" i="5"/>
  <c r="BN71" i="5"/>
  <c r="CC141" i="5"/>
  <c r="CB80" i="5"/>
  <c r="CC83" i="5"/>
  <c r="CB61" i="5"/>
  <c r="CC89" i="5"/>
  <c r="BA69" i="5"/>
  <c r="BI69" i="14" s="1"/>
  <c r="CB26" i="5"/>
  <c r="CB10" i="5"/>
  <c r="CB74" i="5"/>
  <c r="CB69" i="5"/>
  <c r="CB50" i="5"/>
  <c r="CB40" i="5"/>
  <c r="CB32" i="5"/>
  <c r="CB21" i="5"/>
  <c r="CB71" i="5"/>
  <c r="CB30" i="5"/>
  <c r="CB54" i="5"/>
  <c r="CC99" i="5"/>
  <c r="CB48" i="5"/>
  <c r="CB27" i="5"/>
  <c r="CB47" i="5"/>
  <c r="CB37" i="5"/>
  <c r="CB156" i="5"/>
  <c r="CB72" i="5"/>
  <c r="CC66" i="5"/>
  <c r="CC58" i="5"/>
  <c r="CB141" i="5"/>
  <c r="CB137" i="5"/>
  <c r="CB93" i="5"/>
  <c r="CB85" i="5"/>
  <c r="CC148" i="5"/>
  <c r="CB150" i="5"/>
  <c r="CC125" i="5"/>
  <c r="CB96" i="5"/>
  <c r="CB94" i="5"/>
  <c r="CB129" i="5"/>
  <c r="CC87" i="5"/>
  <c r="CC86" i="5"/>
  <c r="CC136" i="5"/>
  <c r="CB23" i="5"/>
  <c r="CC73" i="5"/>
  <c r="CC68" i="5"/>
  <c r="CB38" i="5"/>
  <c r="CB18" i="5"/>
  <c r="CB155" i="5"/>
  <c r="CB11" i="5"/>
  <c r="CB20" i="5"/>
  <c r="CC64" i="5"/>
  <c r="CB58" i="5"/>
  <c r="CC56" i="5"/>
  <c r="CB28" i="5"/>
  <c r="CB12" i="5"/>
  <c r="CC6" i="5"/>
  <c r="CB65" i="5"/>
  <c r="CB7" i="5"/>
  <c r="CB140" i="5"/>
  <c r="CB136" i="5"/>
  <c r="CC130" i="5"/>
  <c r="CB81" i="5"/>
  <c r="CC75" i="5"/>
  <c r="CC71" i="5"/>
  <c r="CC63" i="5"/>
  <c r="CB131" i="5"/>
  <c r="CB22" i="5"/>
  <c r="CB6" i="5"/>
  <c r="CB135" i="5"/>
  <c r="CB76" i="5"/>
  <c r="BA120" i="5"/>
  <c r="BI120" i="14" s="1"/>
  <c r="BN83" i="5"/>
  <c r="BA81" i="5"/>
  <c r="BI81" i="14" s="1"/>
  <c r="BA93" i="5"/>
  <c r="BI93" i="14" s="1"/>
  <c r="BA90" i="5"/>
  <c r="BI90" i="14" s="1"/>
  <c r="BA101" i="5"/>
  <c r="BI101" i="14" s="1"/>
  <c r="BA98" i="5"/>
  <c r="BI98" i="14" s="1"/>
  <c r="BA85" i="5"/>
  <c r="BI85" i="14" s="1"/>
  <c r="BA103" i="5"/>
  <c r="BI103" i="14" s="1"/>
  <c r="BA127" i="5"/>
  <c r="BI127" i="14" s="1"/>
  <c r="BA123" i="5"/>
  <c r="BI123" i="14" s="1"/>
  <c r="BA115" i="5"/>
  <c r="BI115" i="14" s="1"/>
  <c r="BA110" i="5"/>
  <c r="BI110" i="14" s="1"/>
  <c r="BA108" i="5"/>
  <c r="BI108" i="14" s="1"/>
  <c r="BA111" i="5"/>
  <c r="BI111" i="14" s="1"/>
  <c r="BA104" i="5"/>
  <c r="BI104" i="14" s="1"/>
  <c r="BA122" i="5"/>
  <c r="BI122" i="14" s="1"/>
  <c r="BA118" i="5"/>
  <c r="BI118" i="14" s="1"/>
  <c r="BN126" i="5"/>
  <c r="BA126" i="5"/>
  <c r="BI126" i="14" s="1"/>
  <c r="BN7" i="5"/>
  <c r="BA7" i="5"/>
  <c r="BI7" i="14" s="1"/>
  <c r="BN91" i="5"/>
  <c r="BA91" i="5"/>
  <c r="BI91" i="14" s="1"/>
  <c r="BS130" i="5"/>
  <c r="BS114" i="5"/>
  <c r="BS101" i="5"/>
  <c r="BS96" i="5"/>
  <c r="BS74" i="5"/>
  <c r="BN70" i="5"/>
  <c r="BA70" i="5"/>
  <c r="BI70" i="14" s="1"/>
  <c r="BS29" i="5"/>
  <c r="BS25" i="5"/>
  <c r="BS21" i="5"/>
  <c r="BS17" i="5"/>
  <c r="BS13" i="5"/>
  <c r="BN52" i="5"/>
  <c r="BA52" i="5"/>
  <c r="BI52" i="14" s="1"/>
  <c r="BN48" i="5"/>
  <c r="BA48" i="5"/>
  <c r="BI48" i="14" s="1"/>
  <c r="BN44" i="5"/>
  <c r="BA44" i="5"/>
  <c r="BI44" i="14" s="1"/>
  <c r="BA40" i="5"/>
  <c r="BI40" i="14" s="1"/>
  <c r="BN40" i="5"/>
  <c r="BA36" i="5"/>
  <c r="BI36" i="14" s="1"/>
  <c r="BN36" i="5"/>
  <c r="BA32" i="5"/>
  <c r="BI32" i="14" s="1"/>
  <c r="BN32" i="5"/>
  <c r="BA29" i="5"/>
  <c r="BI29" i="14" s="1"/>
  <c r="BN29" i="5"/>
  <c r="BA25" i="5"/>
  <c r="BI25" i="14" s="1"/>
  <c r="BN25" i="5"/>
  <c r="BA21" i="5"/>
  <c r="BI21" i="14" s="1"/>
  <c r="BN21" i="5"/>
  <c r="BA17" i="5"/>
  <c r="BI17" i="14" s="1"/>
  <c r="BN17" i="5"/>
  <c r="BA13" i="5"/>
  <c r="BI13" i="14" s="1"/>
  <c r="BN13" i="5"/>
  <c r="BS10" i="5"/>
  <c r="BS9" i="5"/>
  <c r="BS6" i="5"/>
  <c r="BS8" i="5"/>
  <c r="BS158" i="5"/>
  <c r="BS156" i="5"/>
  <c r="BS154" i="5"/>
  <c r="BN154" i="5"/>
  <c r="BS152" i="5"/>
  <c r="BS150" i="5"/>
  <c r="BS148" i="5"/>
  <c r="BS146" i="5"/>
  <c r="BS144" i="5"/>
  <c r="BS142" i="5"/>
  <c r="BS140" i="5"/>
  <c r="BS138" i="5"/>
  <c r="BS136" i="5"/>
  <c r="BS134" i="5"/>
  <c r="BS132" i="5"/>
  <c r="BS129" i="5"/>
  <c r="BN157" i="5"/>
  <c r="BN128" i="5"/>
  <c r="BA128" i="5"/>
  <c r="BI128" i="14" s="1"/>
  <c r="BA129" i="5"/>
  <c r="BI129" i="14" s="1"/>
  <c r="BN129" i="5"/>
  <c r="BS110" i="5"/>
  <c r="BS89" i="5"/>
  <c r="BS126" i="5"/>
  <c r="BS99" i="5"/>
  <c r="BS95" i="5"/>
  <c r="BS87" i="5"/>
  <c r="BS85" i="5"/>
  <c r="BS83" i="5"/>
  <c r="BS81" i="5"/>
  <c r="BS79" i="5"/>
  <c r="BS77" i="5"/>
  <c r="BS75" i="5"/>
  <c r="BS71" i="5"/>
  <c r="BS69" i="5"/>
  <c r="BS67" i="5"/>
  <c r="BS65" i="5"/>
  <c r="BS63" i="5"/>
  <c r="BS61" i="5"/>
  <c r="BS59" i="5"/>
  <c r="BS57" i="5"/>
  <c r="BS55" i="5"/>
  <c r="BS53" i="5"/>
  <c r="BS52" i="5"/>
  <c r="BS50" i="5"/>
  <c r="BS48" i="5"/>
  <c r="BS46" i="5"/>
  <c r="BS44" i="5"/>
  <c r="BS42" i="5"/>
  <c r="BS40" i="5"/>
  <c r="BS38" i="5"/>
  <c r="BS36" i="5"/>
  <c r="BS34" i="5"/>
  <c r="BS32" i="5"/>
  <c r="BS28" i="5"/>
  <c r="BS24" i="5"/>
  <c r="BS20" i="5"/>
  <c r="BS16" i="5"/>
  <c r="BS12" i="5"/>
  <c r="BA53" i="5"/>
  <c r="BI53" i="14" s="1"/>
  <c r="BN53" i="5"/>
  <c r="BN49" i="5"/>
  <c r="BA49" i="5"/>
  <c r="BI49" i="14" s="1"/>
  <c r="BN45" i="5"/>
  <c r="BA45" i="5"/>
  <c r="BI45" i="14" s="1"/>
  <c r="BN41" i="5"/>
  <c r="BA41" i="5"/>
  <c r="BI41" i="14" s="1"/>
  <c r="BN37" i="5"/>
  <c r="BA37" i="5"/>
  <c r="BI37" i="14" s="1"/>
  <c r="BN33" i="5"/>
  <c r="BA33" i="5"/>
  <c r="BI33" i="14" s="1"/>
  <c r="BA28" i="5"/>
  <c r="BI28" i="14" s="1"/>
  <c r="BN28" i="5"/>
  <c r="BA24" i="5"/>
  <c r="BI24" i="14" s="1"/>
  <c r="BN24" i="5"/>
  <c r="BA20" i="5"/>
  <c r="BI20" i="14" s="1"/>
  <c r="BN20" i="5"/>
  <c r="BA16" i="5"/>
  <c r="BI16" i="14" s="1"/>
  <c r="BN16" i="5"/>
  <c r="BA12" i="5"/>
  <c r="BI12" i="14" s="1"/>
  <c r="BN12" i="5"/>
  <c r="BN155" i="5"/>
  <c r="BN158" i="5"/>
  <c r="BS128" i="5"/>
  <c r="BN131" i="5"/>
  <c r="BA131" i="5"/>
  <c r="BI131" i="14" s="1"/>
  <c r="BS106" i="5"/>
  <c r="BA88" i="5"/>
  <c r="BI88" i="14" s="1"/>
  <c r="BN88" i="5"/>
  <c r="BS98" i="5"/>
  <c r="BS72" i="5"/>
  <c r="BS31" i="5"/>
  <c r="BS27" i="5"/>
  <c r="BS23" i="5"/>
  <c r="BS19" i="5"/>
  <c r="BS15" i="5"/>
  <c r="BS11" i="5"/>
  <c r="BN50" i="5"/>
  <c r="BA50" i="5"/>
  <c r="BI50" i="14" s="1"/>
  <c r="BN46" i="5"/>
  <c r="BA46" i="5"/>
  <c r="BI46" i="14" s="1"/>
  <c r="BA42" i="5"/>
  <c r="BI42" i="14" s="1"/>
  <c r="BN42" i="5"/>
  <c r="BA38" i="5"/>
  <c r="BI38" i="14" s="1"/>
  <c r="BN38" i="5"/>
  <c r="BA34" i="5"/>
  <c r="BI34" i="14" s="1"/>
  <c r="BN34" i="5"/>
  <c r="BN30" i="5"/>
  <c r="BA30" i="5"/>
  <c r="BI30" i="14" s="1"/>
  <c r="BN26" i="5"/>
  <c r="BA26" i="5"/>
  <c r="BI26" i="14" s="1"/>
  <c r="BN22" i="5"/>
  <c r="BA22" i="5"/>
  <c r="BI22" i="14" s="1"/>
  <c r="BN18" i="5"/>
  <c r="BA18" i="5"/>
  <c r="BI18" i="14" s="1"/>
  <c r="BN14" i="5"/>
  <c r="BA14" i="5"/>
  <c r="BI14" i="14" s="1"/>
  <c r="BN10" i="5"/>
  <c r="BA10" i="5"/>
  <c r="BI10" i="14" s="1"/>
  <c r="BS7" i="5"/>
  <c r="BS157" i="5"/>
  <c r="BS155" i="5"/>
  <c r="BN156" i="5"/>
  <c r="BS153" i="5"/>
  <c r="BS151" i="5"/>
  <c r="BS149" i="5"/>
  <c r="BS147" i="5"/>
  <c r="BS145" i="5"/>
  <c r="BS143" i="5"/>
  <c r="BS141" i="5"/>
  <c r="BS139" i="5"/>
  <c r="BS137" i="5"/>
  <c r="BS135" i="5"/>
  <c r="BS133" i="5"/>
  <c r="BS131" i="5"/>
  <c r="BS127" i="5"/>
  <c r="BS102" i="5"/>
  <c r="BS93" i="5"/>
  <c r="BS105" i="5"/>
  <c r="BS97" i="5"/>
  <c r="BS88" i="5"/>
  <c r="BS86" i="5"/>
  <c r="BS84" i="5"/>
  <c r="BS82" i="5"/>
  <c r="BS80" i="5"/>
  <c r="BS78" i="5"/>
  <c r="BS76" i="5"/>
  <c r="BS73" i="5"/>
  <c r="BS70" i="5"/>
  <c r="BS68" i="5"/>
  <c r="BS66" i="5"/>
  <c r="BS64" i="5"/>
  <c r="BS62" i="5"/>
  <c r="BS60" i="5"/>
  <c r="BS58" i="5"/>
  <c r="BS56" i="5"/>
  <c r="BS54" i="5"/>
  <c r="BS51" i="5"/>
  <c r="BS49" i="5"/>
  <c r="BS47" i="5"/>
  <c r="BS45" i="5"/>
  <c r="BS43" i="5"/>
  <c r="BS41" i="5"/>
  <c r="BS39" i="5"/>
  <c r="BS37" i="5"/>
  <c r="BS35" i="5"/>
  <c r="BS33" i="5"/>
  <c r="BS30" i="5"/>
  <c r="BS26" i="5"/>
  <c r="BS22" i="5"/>
  <c r="BS18" i="5"/>
  <c r="BS14" i="5"/>
  <c r="BN51" i="5"/>
  <c r="BA51" i="5"/>
  <c r="BI51" i="14" s="1"/>
  <c r="BN47" i="5"/>
  <c r="BA47" i="5"/>
  <c r="BI47" i="14" s="1"/>
  <c r="BN43" i="5"/>
  <c r="BA43" i="5"/>
  <c r="BI43" i="14" s="1"/>
  <c r="BA39" i="5"/>
  <c r="BI39" i="14" s="1"/>
  <c r="BN39" i="5"/>
  <c r="BA35" i="5"/>
  <c r="BI35" i="14" s="1"/>
  <c r="BN35" i="5"/>
  <c r="BN31" i="5"/>
  <c r="BA31" i="5"/>
  <c r="BI31" i="14" s="1"/>
  <c r="BN27" i="5"/>
  <c r="BA27" i="5"/>
  <c r="BI27" i="14" s="1"/>
  <c r="BN23" i="5"/>
  <c r="BA23" i="5"/>
  <c r="BI23" i="14" s="1"/>
  <c r="BN19" i="5"/>
  <c r="BA19" i="5"/>
  <c r="BI19" i="14" s="1"/>
  <c r="BN15" i="5"/>
  <c r="BA15" i="5"/>
  <c r="BI15" i="14" s="1"/>
  <c r="BN11" i="5"/>
  <c r="BA11" i="5"/>
  <c r="BI11" i="14" s="1"/>
  <c r="CC121" i="5" l="1"/>
  <c r="CC153" i="5"/>
  <c r="CC150" i="5"/>
  <c r="AD135" i="5"/>
  <c r="CZ135" i="14" s="1"/>
  <c r="AD120" i="5"/>
  <c r="CZ120" i="14" s="1"/>
  <c r="AZ83" i="5"/>
  <c r="AZ26" i="5"/>
  <c r="AZ59" i="5"/>
  <c r="AZ21" i="5"/>
  <c r="AZ85" i="5"/>
  <c r="AZ84" i="5"/>
  <c r="AZ66" i="5"/>
  <c r="AZ29" i="5"/>
  <c r="AZ62" i="5"/>
  <c r="AZ6" i="5"/>
  <c r="AZ14" i="5"/>
  <c r="AZ113" i="5"/>
  <c r="AZ37" i="5"/>
  <c r="BE37" i="14" s="1"/>
  <c r="AZ8" i="5"/>
  <c r="AZ16" i="5"/>
  <c r="AZ35" i="5"/>
  <c r="AZ39" i="5"/>
  <c r="AZ79" i="5"/>
  <c r="AZ18" i="5"/>
  <c r="AZ22" i="5"/>
  <c r="AZ27" i="5"/>
  <c r="AZ61" i="5"/>
  <c r="AZ112" i="5"/>
  <c r="AZ93" i="5"/>
  <c r="AD131" i="5"/>
  <c r="CZ131" i="14" s="1"/>
  <c r="AZ106" i="5"/>
  <c r="AZ60" i="5"/>
  <c r="AZ50" i="5"/>
  <c r="AD128" i="5"/>
  <c r="CZ128" i="14" s="1"/>
  <c r="AD143" i="5"/>
  <c r="CZ143" i="14" s="1"/>
  <c r="AZ98" i="5"/>
  <c r="AZ111" i="5"/>
  <c r="AZ5" i="5"/>
  <c r="BE5" i="14" s="1"/>
  <c r="AD146" i="5"/>
  <c r="CZ146" i="14" s="1"/>
  <c r="CC119" i="5"/>
  <c r="CC97" i="5"/>
  <c r="CC142" i="5"/>
  <c r="CC113" i="5"/>
  <c r="CC143" i="5"/>
  <c r="CC8" i="5"/>
  <c r="CC74" i="5"/>
  <c r="BE26" i="14"/>
  <c r="AD5" i="5"/>
  <c r="CZ5" i="14" s="1"/>
  <c r="AD26" i="5"/>
  <c r="CZ26" i="14" s="1"/>
  <c r="AI2" i="27"/>
  <c r="AD138" i="5" s="1"/>
  <c r="CZ138" i="14" s="1"/>
  <c r="S8" i="27"/>
  <c r="S9" i="27"/>
  <c r="S2" i="27"/>
  <c r="S20" i="27"/>
  <c r="S4" i="27"/>
  <c r="S10" i="27"/>
  <c r="S3" i="27"/>
  <c r="AJ2" i="27"/>
  <c r="CC19" i="5"/>
  <c r="CC18" i="5"/>
  <c r="CC158" i="5"/>
  <c r="CC45" i="5"/>
  <c r="CC157" i="5"/>
  <c r="CC29" i="5"/>
  <c r="CC103" i="5"/>
  <c r="CC120" i="5"/>
  <c r="CC76" i="5"/>
  <c r="CC35" i="5"/>
  <c r="CC34" i="5"/>
  <c r="CC42" i="5"/>
  <c r="CC131" i="5"/>
  <c r="CC12" i="5"/>
  <c r="CC20" i="5"/>
  <c r="CC28" i="5"/>
  <c r="CC53" i="5"/>
  <c r="CC129" i="5"/>
  <c r="CC48" i="5"/>
  <c r="CC91" i="5"/>
  <c r="CC126" i="5"/>
  <c r="CC104" i="5"/>
  <c r="CC115" i="5"/>
  <c r="CC85" i="5"/>
  <c r="CC93" i="5"/>
  <c r="CC80" i="5"/>
  <c r="CC43" i="5"/>
  <c r="CC26" i="5"/>
  <c r="CC37" i="5"/>
  <c r="CC21" i="5"/>
  <c r="CC122" i="5"/>
  <c r="CC140" i="5"/>
  <c r="CC15" i="5"/>
  <c r="CC47" i="5"/>
  <c r="CC30" i="5"/>
  <c r="CC41" i="5"/>
  <c r="CC49" i="5"/>
  <c r="CC128" i="5"/>
  <c r="CC17" i="5"/>
  <c r="CC25" i="5"/>
  <c r="CC32" i="5"/>
  <c r="CC40" i="5"/>
  <c r="CC70" i="5"/>
  <c r="CC111" i="5"/>
  <c r="CC123" i="5"/>
  <c r="CC98" i="5"/>
  <c r="CC81" i="5"/>
  <c r="CC84" i="5"/>
  <c r="CC94" i="5"/>
  <c r="CC11" i="5"/>
  <c r="CC27" i="5"/>
  <c r="CC51" i="5"/>
  <c r="CC10" i="5"/>
  <c r="CC50" i="5"/>
  <c r="CC13" i="5"/>
  <c r="CC36" i="5"/>
  <c r="CC110" i="5"/>
  <c r="CC90" i="5"/>
  <c r="CC23" i="5"/>
  <c r="CC31" i="5"/>
  <c r="CC14" i="5"/>
  <c r="CC22" i="5"/>
  <c r="CC46" i="5"/>
  <c r="CC33" i="5"/>
  <c r="CC39" i="5"/>
  <c r="CC156" i="5"/>
  <c r="CC38" i="5"/>
  <c r="CC88" i="5"/>
  <c r="CC155" i="5"/>
  <c r="CC16" i="5"/>
  <c r="CC24" i="5"/>
  <c r="CC154" i="5"/>
  <c r="CC44" i="5"/>
  <c r="CC52" i="5"/>
  <c r="CC7" i="5"/>
  <c r="CC118" i="5"/>
  <c r="CC108" i="5"/>
  <c r="CC127" i="5"/>
  <c r="CC101" i="5"/>
  <c r="CC69" i="5"/>
  <c r="CC96" i="5"/>
  <c r="AX5" i="5"/>
  <c r="AW5" i="5"/>
  <c r="AV5" i="5"/>
  <c r="AT5" i="14" s="1"/>
  <c r="D4" i="23" s="1"/>
  <c r="F4" i="23" s="1"/>
  <c r="AO5" i="5"/>
  <c r="AL5" i="5"/>
  <c r="AJ5" i="5"/>
  <c r="AI5" i="5"/>
  <c r="AH5" i="5"/>
  <c r="K5" i="14" s="1"/>
  <c r="P5" i="14" s="1"/>
  <c r="BO5" i="5" l="1"/>
  <c r="S5" i="14"/>
  <c r="AY5" i="5"/>
  <c r="AV5" i="14"/>
  <c r="BR5" i="5"/>
  <c r="AG5" i="14"/>
  <c r="W5" i="14" s="1"/>
  <c r="CA5" i="5"/>
  <c r="AW5" i="14"/>
  <c r="BL5" i="5"/>
  <c r="N5" i="14"/>
  <c r="BM5" i="5"/>
  <c r="O5" i="14"/>
  <c r="CR5" i="14"/>
  <c r="AD139" i="5"/>
  <c r="CZ139" i="14" s="1"/>
  <c r="AD124" i="5"/>
  <c r="CZ124" i="14" s="1"/>
  <c r="AD123" i="5"/>
  <c r="CZ123" i="14" s="1"/>
  <c r="BE8" i="14"/>
  <c r="BE16" i="14"/>
  <c r="BE6" i="14"/>
  <c r="BE29" i="14"/>
  <c r="BE35" i="14"/>
  <c r="BE18" i="14"/>
  <c r="BE27" i="14"/>
  <c r="BE14" i="14"/>
  <c r="BE39" i="14"/>
  <c r="AD14" i="5"/>
  <c r="CZ14" i="14" s="1"/>
  <c r="AD31" i="5"/>
  <c r="CZ31" i="14" s="1"/>
  <c r="AD29" i="5"/>
  <c r="CZ29" i="14" s="1"/>
  <c r="AD27" i="5"/>
  <c r="CZ27" i="14" s="1"/>
  <c r="AD16" i="5"/>
  <c r="CZ16" i="14" s="1"/>
  <c r="AD18" i="5"/>
  <c r="CZ18" i="14" s="1"/>
  <c r="AD8" i="5"/>
  <c r="CZ8" i="14" s="1"/>
  <c r="AD37" i="5"/>
  <c r="CZ37" i="14" s="1"/>
  <c r="AD39" i="5"/>
  <c r="CZ39" i="14" s="1"/>
  <c r="AD35" i="5"/>
  <c r="CZ35" i="14" s="1"/>
  <c r="AD9" i="5"/>
  <c r="CZ9" i="14" s="1"/>
  <c r="AD30" i="5"/>
  <c r="CZ30" i="14" s="1"/>
  <c r="AD6" i="5"/>
  <c r="CZ6" i="14" s="1"/>
  <c r="BY5" i="5"/>
  <c r="U10" i="27"/>
  <c r="U3" i="27"/>
  <c r="U20" i="27"/>
  <c r="U4" i="27"/>
  <c r="U9" i="27"/>
  <c r="U2" i="27"/>
  <c r="U8" i="27"/>
  <c r="T9" i="27"/>
  <c r="T2" i="27"/>
  <c r="T8" i="27"/>
  <c r="T10" i="27"/>
  <c r="T3" i="27"/>
  <c r="T20" i="27"/>
  <c r="T4" i="27"/>
  <c r="AK2" i="27"/>
  <c r="AD140" i="5" s="1"/>
  <c r="CZ140" i="14" s="1"/>
  <c r="BZ5" i="5"/>
  <c r="AK5" i="5"/>
  <c r="BK5" i="5"/>
  <c r="AP5" i="5"/>
  <c r="A2" i="26"/>
  <c r="DL2" i="25"/>
  <c r="DL29" i="25" s="1"/>
  <c r="DK2" i="25"/>
  <c r="DK29" i="25" s="1"/>
  <c r="DJ2" i="25"/>
  <c r="DJ29" i="25" s="1"/>
  <c r="DI2" i="25"/>
  <c r="DI29" i="25" s="1"/>
  <c r="DH2" i="25"/>
  <c r="DH29" i="25" s="1"/>
  <c r="DG2" i="25"/>
  <c r="DG29" i="25" s="1"/>
  <c r="DF2" i="25"/>
  <c r="DF29" i="25" s="1"/>
  <c r="DE2" i="25"/>
  <c r="DE29" i="25" s="1"/>
  <c r="DD2" i="25"/>
  <c r="DD29" i="25" s="1"/>
  <c r="DC2" i="25"/>
  <c r="DC29" i="25" s="1"/>
  <c r="DB2" i="25"/>
  <c r="DB29" i="25" s="1"/>
  <c r="DA2" i="25"/>
  <c r="DA29" i="25" s="1"/>
  <c r="CZ2" i="25"/>
  <c r="CZ29" i="25" s="1"/>
  <c r="CY2" i="25"/>
  <c r="CY29" i="25" s="1"/>
  <c r="CX2" i="25"/>
  <c r="CX29" i="25" s="1"/>
  <c r="CW2" i="25"/>
  <c r="CW29" i="25" s="1"/>
  <c r="CV2" i="25"/>
  <c r="CV29" i="25" s="1"/>
  <c r="CU2" i="25"/>
  <c r="CU29" i="25" s="1"/>
  <c r="CT2" i="25"/>
  <c r="CT29" i="25" s="1"/>
  <c r="CS2" i="25"/>
  <c r="CS29" i="25" s="1"/>
  <c r="CR2" i="25"/>
  <c r="CR29" i="25" s="1"/>
  <c r="CQ2" i="25"/>
  <c r="CQ29" i="25" s="1"/>
  <c r="CP2" i="25"/>
  <c r="CP29" i="25" s="1"/>
  <c r="CO2" i="25"/>
  <c r="CO29" i="25" s="1"/>
  <c r="CN2" i="25"/>
  <c r="CN29" i="25" s="1"/>
  <c r="CM2" i="25"/>
  <c r="CM29" i="25" s="1"/>
  <c r="CL2" i="25"/>
  <c r="CL29" i="25" s="1"/>
  <c r="CK2" i="25"/>
  <c r="CK29" i="25" s="1"/>
  <c r="CJ2" i="25"/>
  <c r="CJ29" i="25" s="1"/>
  <c r="CI2" i="25"/>
  <c r="CI29" i="25" s="1"/>
  <c r="CH2" i="25"/>
  <c r="CH29" i="25" s="1"/>
  <c r="CG2" i="25"/>
  <c r="CG29" i="25" s="1"/>
  <c r="CF2" i="25"/>
  <c r="CF29" i="25" s="1"/>
  <c r="CE2" i="25"/>
  <c r="CE29" i="25" s="1"/>
  <c r="CD2" i="25"/>
  <c r="CD29" i="25" s="1"/>
  <c r="CC2" i="25"/>
  <c r="CC29" i="25" s="1"/>
  <c r="CB2" i="25"/>
  <c r="CB29" i="25" s="1"/>
  <c r="CA2" i="25"/>
  <c r="CA29" i="25" s="1"/>
  <c r="BZ2" i="25"/>
  <c r="BZ29" i="25" s="1"/>
  <c r="BY2" i="25"/>
  <c r="BY29" i="25" s="1"/>
  <c r="BX2" i="25"/>
  <c r="BX29" i="25" s="1"/>
  <c r="BW2" i="25"/>
  <c r="BW29" i="25" s="1"/>
  <c r="BV2" i="25"/>
  <c r="BV29" i="25" s="1"/>
  <c r="BU2" i="25"/>
  <c r="BU29" i="25" s="1"/>
  <c r="BT2" i="25"/>
  <c r="BT29" i="25" s="1"/>
  <c r="BS2" i="25"/>
  <c r="BS29" i="25" s="1"/>
  <c r="BR2" i="25"/>
  <c r="BR29" i="25" s="1"/>
  <c r="BQ2" i="25"/>
  <c r="BQ29" i="25" s="1"/>
  <c r="BP2" i="25"/>
  <c r="BP29" i="25" s="1"/>
  <c r="BO2" i="25"/>
  <c r="BO29" i="25" s="1"/>
  <c r="BN2" i="25"/>
  <c r="BN29" i="25" s="1"/>
  <c r="BM2" i="25"/>
  <c r="BM29" i="25" s="1"/>
  <c r="BL2" i="25"/>
  <c r="BL29" i="25" s="1"/>
  <c r="BK2" i="25"/>
  <c r="BK29" i="25" s="1"/>
  <c r="BJ2" i="25"/>
  <c r="BJ29" i="25" s="1"/>
  <c r="BI2" i="25"/>
  <c r="BI29" i="25" s="1"/>
  <c r="BH2" i="25"/>
  <c r="BH29" i="25" s="1"/>
  <c r="BG2" i="25"/>
  <c r="BG29" i="25" s="1"/>
  <c r="BF2" i="25"/>
  <c r="BF29" i="25" s="1"/>
  <c r="BE2" i="25"/>
  <c r="BE29" i="25" s="1"/>
  <c r="BD2" i="25"/>
  <c r="BD29" i="25" s="1"/>
  <c r="BC2" i="25"/>
  <c r="BC29" i="25" s="1"/>
  <c r="BB2" i="25"/>
  <c r="BB29" i="25" s="1"/>
  <c r="BA2" i="25"/>
  <c r="BA29" i="25" s="1"/>
  <c r="AZ2" i="25"/>
  <c r="AZ29" i="25" s="1"/>
  <c r="AY2" i="25"/>
  <c r="AY29" i="25" s="1"/>
  <c r="AX2" i="25"/>
  <c r="AX29" i="25" s="1"/>
  <c r="AW2" i="25"/>
  <c r="AW29" i="25" s="1"/>
  <c r="AV2" i="25"/>
  <c r="AV29" i="25" s="1"/>
  <c r="AU2" i="25"/>
  <c r="AU29" i="25" s="1"/>
  <c r="AT2" i="25"/>
  <c r="AT29" i="25" s="1"/>
  <c r="AS2" i="25"/>
  <c r="AS29" i="25" s="1"/>
  <c r="AR2" i="25"/>
  <c r="AR29" i="25" s="1"/>
  <c r="AQ2" i="25"/>
  <c r="AQ29" i="25" s="1"/>
  <c r="AP2" i="25"/>
  <c r="AP29" i="25" s="1"/>
  <c r="AO2" i="25"/>
  <c r="AO29" i="25" s="1"/>
  <c r="AN2" i="25"/>
  <c r="AN29" i="25" s="1"/>
  <c r="AM2" i="25"/>
  <c r="AM29" i="25" s="1"/>
  <c r="AL2" i="25"/>
  <c r="AL29" i="25" s="1"/>
  <c r="AK2" i="25"/>
  <c r="AK29" i="25" s="1"/>
  <c r="AJ2" i="25"/>
  <c r="AJ29" i="25" s="1"/>
  <c r="AI2" i="25"/>
  <c r="AI29" i="25" s="1"/>
  <c r="AH2" i="25"/>
  <c r="AH29" i="25" s="1"/>
  <c r="AG2" i="25"/>
  <c r="AG29" i="25" s="1"/>
  <c r="AF2" i="25"/>
  <c r="AF29" i="25" s="1"/>
  <c r="AE2" i="25"/>
  <c r="AE29" i="25" s="1"/>
  <c r="AD2" i="25"/>
  <c r="AD29" i="25" s="1"/>
  <c r="AC2" i="25"/>
  <c r="AC29" i="25" s="1"/>
  <c r="AB2" i="25"/>
  <c r="AB29" i="25" s="1"/>
  <c r="AA2" i="25"/>
  <c r="AA29" i="25" s="1"/>
  <c r="Z2" i="25"/>
  <c r="Z29" i="25" s="1"/>
  <c r="Y2" i="25"/>
  <c r="Y29" i="25" s="1"/>
  <c r="X2" i="25"/>
  <c r="X29" i="25" s="1"/>
  <c r="W2" i="25"/>
  <c r="W29" i="25" s="1"/>
  <c r="V2" i="25"/>
  <c r="V29" i="25" s="1"/>
  <c r="U2" i="25"/>
  <c r="U29" i="25" s="1"/>
  <c r="T2" i="25"/>
  <c r="T29" i="25" s="1"/>
  <c r="S2" i="25"/>
  <c r="S29" i="25" s="1"/>
  <c r="R2" i="25"/>
  <c r="R29" i="25" s="1"/>
  <c r="Q2" i="25"/>
  <c r="Q29" i="25" s="1"/>
  <c r="P2" i="25"/>
  <c r="P29" i="25" s="1"/>
  <c r="O2" i="25"/>
  <c r="O29" i="25" s="1"/>
  <c r="N2" i="25"/>
  <c r="N29" i="25" s="1"/>
  <c r="M2" i="25"/>
  <c r="M29" i="25" s="1"/>
  <c r="L2" i="25"/>
  <c r="L29" i="25" s="1"/>
  <c r="K2" i="25"/>
  <c r="K29" i="25" s="1"/>
  <c r="J2" i="25"/>
  <c r="J29" i="25" s="1"/>
  <c r="I2" i="25"/>
  <c r="I29" i="25" s="1"/>
  <c r="H2" i="25"/>
  <c r="H29" i="25" s="1"/>
  <c r="G2" i="25"/>
  <c r="G29" i="25" s="1"/>
  <c r="F2" i="25"/>
  <c r="F29" i="25" s="1"/>
  <c r="E2" i="25"/>
  <c r="E29" i="25" s="1"/>
  <c r="C2" i="25"/>
  <c r="C1" i="25"/>
  <c r="C2" i="23"/>
  <c r="B2" i="23"/>
  <c r="A2" i="23"/>
  <c r="CB5" i="5" l="1"/>
  <c r="AZ5" i="14"/>
  <c r="CM5" i="14"/>
  <c r="X5" i="14"/>
  <c r="AZ51" i="5"/>
  <c r="AZ47" i="5"/>
  <c r="AZ67" i="5"/>
  <c r="AZ72" i="5"/>
  <c r="AZ30" i="5"/>
  <c r="BE30" i="14" s="1"/>
  <c r="AZ105" i="5"/>
  <c r="AZ70" i="5"/>
  <c r="AZ97" i="5"/>
  <c r="AZ104" i="5"/>
  <c r="AZ46" i="5"/>
  <c r="AZ40" i="5"/>
  <c r="AZ115" i="5"/>
  <c r="AZ42" i="5"/>
  <c r="AZ52" i="5"/>
  <c r="AZ81" i="5"/>
  <c r="AZ101" i="5"/>
  <c r="AZ78" i="5"/>
  <c r="AZ31" i="5"/>
  <c r="AZ69" i="5"/>
  <c r="AZ10" i="5"/>
  <c r="AZ43" i="5"/>
  <c r="AZ94" i="5"/>
  <c r="AZ110" i="5"/>
  <c r="AZ49" i="5"/>
  <c r="AZ91" i="5"/>
  <c r="AZ95" i="5"/>
  <c r="AZ99" i="5"/>
  <c r="AZ45" i="5"/>
  <c r="AZ41" i="5"/>
  <c r="AZ9" i="5"/>
  <c r="BE9" i="14" s="1"/>
  <c r="AZ58" i="5"/>
  <c r="AZ82" i="5"/>
  <c r="AZ114" i="5"/>
  <c r="AZ80" i="5"/>
  <c r="AZ63" i="5"/>
  <c r="AZ88" i="5"/>
  <c r="AZ116" i="5"/>
  <c r="AZ73" i="5"/>
  <c r="AZ57" i="5"/>
  <c r="BE10" i="14"/>
  <c r="BE31" i="14"/>
  <c r="AD10" i="5"/>
  <c r="CZ10" i="14" s="1"/>
  <c r="V20" i="27"/>
  <c r="V4" i="27"/>
  <c r="V3" i="27"/>
  <c r="V8" i="27"/>
  <c r="V9" i="27"/>
  <c r="V2" i="27"/>
  <c r="V10" i="27"/>
  <c r="AL2" i="27"/>
  <c r="BA5" i="5"/>
  <c r="BN5" i="5"/>
  <c r="BS5" i="5"/>
  <c r="D29" i="25"/>
  <c r="C29" i="25"/>
  <c r="L3" i="20"/>
  <c r="CC5" i="5" l="1"/>
  <c r="BI5" i="14"/>
  <c r="AZ90" i="5"/>
  <c r="AZ54" i="5"/>
  <c r="AZ107" i="5"/>
  <c r="AZ102" i="5"/>
  <c r="AZ44" i="5"/>
  <c r="AZ32" i="5"/>
  <c r="BE32" i="14" s="1"/>
  <c r="AZ109" i="5"/>
  <c r="AZ64" i="5"/>
  <c r="AZ76" i="5"/>
  <c r="AZ77" i="5"/>
  <c r="AZ68" i="5"/>
  <c r="AZ12" i="5"/>
  <c r="AZ33" i="5"/>
  <c r="BE33" i="14" s="1"/>
  <c r="AZ11" i="5"/>
  <c r="BE11" i="14" s="1"/>
  <c r="AZ74" i="5"/>
  <c r="AZ56" i="5"/>
  <c r="BE160" i="14"/>
  <c r="BE164" i="14"/>
  <c r="BE166" i="14"/>
  <c r="BE161" i="14"/>
  <c r="BE162" i="14"/>
  <c r="BE159" i="14"/>
  <c r="BE167" i="14"/>
  <c r="BE165" i="14"/>
  <c r="AO2" i="27"/>
  <c r="AD104" i="5" s="1"/>
  <c r="CZ104" i="14" s="1"/>
  <c r="BE82" i="14"/>
  <c r="AD106" i="5"/>
  <c r="CZ106" i="14" s="1"/>
  <c r="AD47" i="5"/>
  <c r="CZ47" i="14" s="1"/>
  <c r="AD85" i="5"/>
  <c r="CZ85" i="14" s="1"/>
  <c r="AD48" i="5"/>
  <c r="CZ48" i="14" s="1"/>
  <c r="AD90" i="5"/>
  <c r="CZ90" i="14" s="1"/>
  <c r="AD92" i="5"/>
  <c r="CZ92" i="14" s="1"/>
  <c r="AD12" i="5"/>
  <c r="CZ12" i="14" s="1"/>
  <c r="AD63" i="5"/>
  <c r="CZ63" i="14" s="1"/>
  <c r="AD67" i="5"/>
  <c r="CZ67" i="14" s="1"/>
  <c r="AD22" i="5"/>
  <c r="CZ22" i="14" s="1"/>
  <c r="AD53" i="5"/>
  <c r="CZ53" i="14" s="1"/>
  <c r="AD103" i="5"/>
  <c r="CZ103" i="14" s="1"/>
  <c r="AD11" i="5"/>
  <c r="CZ11" i="14" s="1"/>
  <c r="AD107" i="5"/>
  <c r="CZ107" i="14" s="1"/>
  <c r="AD44" i="5"/>
  <c r="CZ44" i="14" s="1"/>
  <c r="AD109" i="5"/>
  <c r="CZ109" i="14" s="1"/>
  <c r="AD84" i="5"/>
  <c r="CZ84" i="14" s="1"/>
  <c r="AD32" i="5"/>
  <c r="CZ32" i="14" s="1"/>
  <c r="AD54" i="5"/>
  <c r="CZ54" i="14" s="1"/>
  <c r="AD81" i="5"/>
  <c r="CZ81" i="14" s="1"/>
  <c r="AD114" i="5"/>
  <c r="CZ114" i="14" s="1"/>
  <c r="AD46" i="5"/>
  <c r="CZ46" i="14" s="1"/>
  <c r="AD86" i="5"/>
  <c r="CZ86" i="14" s="1"/>
  <c r="AD83" i="5"/>
  <c r="CZ83" i="14" s="1"/>
  <c r="AD99" i="5"/>
  <c r="CZ99" i="14" s="1"/>
  <c r="AD41" i="5"/>
  <c r="CZ41" i="14" s="1"/>
  <c r="AD105" i="5"/>
  <c r="CZ105" i="14" s="1"/>
  <c r="AD62" i="5"/>
  <c r="CZ62" i="14" s="1"/>
  <c r="AD50" i="5"/>
  <c r="CZ50" i="14" s="1"/>
  <c r="AD45" i="5"/>
  <c r="CZ45" i="14" s="1"/>
  <c r="AD95" i="5"/>
  <c r="CZ95" i="14" s="1"/>
  <c r="AD89" i="5"/>
  <c r="CZ89" i="14" s="1"/>
  <c r="AD159" i="5"/>
  <c r="CZ159" i="14" s="1"/>
  <c r="AD59" i="5"/>
  <c r="CZ59" i="14" s="1"/>
  <c r="AD66" i="5"/>
  <c r="CZ66" i="14" s="1"/>
  <c r="AD61" i="5"/>
  <c r="CZ61" i="14" s="1"/>
  <c r="AD19" i="5"/>
  <c r="CZ19" i="14" s="1"/>
  <c r="AD96" i="5"/>
  <c r="CZ96" i="14" s="1"/>
  <c r="AD52" i="5"/>
  <c r="CZ52" i="14" s="1"/>
  <c r="AD77" i="5"/>
  <c r="CZ77" i="14" s="1"/>
  <c r="AD80" i="5"/>
  <c r="CZ80" i="14" s="1"/>
  <c r="AD65" i="5"/>
  <c r="CZ65" i="14" s="1"/>
  <c r="AD97" i="5"/>
  <c r="CZ97" i="14" s="1"/>
  <c r="AD91" i="5"/>
  <c r="CZ91" i="14" s="1"/>
  <c r="AD33" i="5"/>
  <c r="CZ33" i="14" s="1"/>
  <c r="BE83" i="14"/>
  <c r="BE41" i="14"/>
  <c r="BE40" i="14"/>
  <c r="BE104" i="14"/>
  <c r="BE78" i="14"/>
  <c r="BE46" i="14"/>
  <c r="BE12" i="14"/>
  <c r="BE60" i="14"/>
  <c r="BE112" i="14"/>
  <c r="BE103" i="14"/>
  <c r="BE19" i="14"/>
  <c r="BE44" i="14"/>
  <c r="BE115" i="14"/>
  <c r="BE72" i="14"/>
  <c r="BE113" i="14"/>
  <c r="BE111" i="14"/>
  <c r="BE70" i="14"/>
  <c r="BE59" i="14"/>
  <c r="BE116" i="14"/>
  <c r="AD71" i="5"/>
  <c r="CZ71" i="14" s="1"/>
  <c r="AD74" i="5"/>
  <c r="CZ74" i="14" s="1"/>
  <c r="AD166" i="5" l="1"/>
  <c r="CZ166" i="14" s="1"/>
  <c r="AD160" i="5"/>
  <c r="CZ160" i="14" s="1"/>
  <c r="AZ71" i="5"/>
  <c r="BE71" i="14" s="1"/>
  <c r="AZ23" i="5"/>
  <c r="BE23" i="14" s="1"/>
  <c r="AZ100" i="5"/>
  <c r="BE100" i="14" s="1"/>
  <c r="BE61" i="14"/>
  <c r="BE96" i="14"/>
  <c r="BE110" i="14"/>
  <c r="BE74" i="14"/>
  <c r="BE105" i="14"/>
  <c r="BE97" i="14"/>
  <c r="BE95" i="14"/>
  <c r="BE58" i="14"/>
  <c r="BE65" i="14"/>
  <c r="BE109" i="14"/>
  <c r="BE64" i="14"/>
  <c r="BE79" i="14"/>
  <c r="BE86" i="14"/>
  <c r="BE47" i="14"/>
  <c r="BE93" i="14"/>
  <c r="BE88" i="14"/>
  <c r="BE81" i="14"/>
  <c r="BE107" i="14"/>
  <c r="BE52" i="14"/>
  <c r="BE106" i="14"/>
  <c r="BE69" i="14"/>
  <c r="BE94" i="14"/>
  <c r="BE90" i="14"/>
  <c r="BE73" i="14"/>
  <c r="BE85" i="14"/>
  <c r="BE98" i="14"/>
  <c r="BE75" i="14"/>
  <c r="BE53" i="14"/>
  <c r="BE45" i="14"/>
  <c r="BE48" i="14"/>
  <c r="BE54" i="14"/>
  <c r="BE62" i="14"/>
  <c r="BE92" i="14"/>
  <c r="BE114" i="14"/>
  <c r="BE57" i="14"/>
  <c r="BE43" i="14"/>
  <c r="BE84" i="14"/>
  <c r="BE67" i="14"/>
  <c r="AD51" i="5"/>
  <c r="CZ51" i="14" s="1"/>
  <c r="AD162" i="5"/>
  <c r="CZ162" i="14" s="1"/>
  <c r="AD110" i="5"/>
  <c r="CZ110" i="14" s="1"/>
  <c r="AD88" i="5"/>
  <c r="CZ88" i="14" s="1"/>
  <c r="AD70" i="5"/>
  <c r="CZ70" i="14" s="1"/>
  <c r="AD111" i="5"/>
  <c r="CZ111" i="14" s="1"/>
  <c r="AD68" i="5"/>
  <c r="CZ68" i="14" s="1"/>
  <c r="AD112" i="5"/>
  <c r="CZ112" i="14" s="1"/>
  <c r="AD49" i="5"/>
  <c r="CZ49" i="14" s="1"/>
  <c r="AD87" i="5"/>
  <c r="CZ87" i="14" s="1"/>
  <c r="AD115" i="5"/>
  <c r="CZ115" i="14" s="1"/>
  <c r="AD165" i="5"/>
  <c r="CZ165" i="14" s="1"/>
  <c r="AD43" i="5"/>
  <c r="CZ43" i="14" s="1"/>
  <c r="AD76" i="5"/>
  <c r="CZ76" i="14" s="1"/>
  <c r="AD82" i="5"/>
  <c r="CZ82" i="14" s="1"/>
  <c r="AD93" i="5"/>
  <c r="CZ93" i="14" s="1"/>
  <c r="AD23" i="5"/>
  <c r="CZ23" i="14" s="1"/>
  <c r="AD73" i="5"/>
  <c r="CZ73" i="14" s="1"/>
  <c r="AD101" i="5"/>
  <c r="CZ101" i="14" s="1"/>
  <c r="AD164" i="5"/>
  <c r="CZ164" i="14" s="1"/>
  <c r="AD57" i="5"/>
  <c r="CZ57" i="14" s="1"/>
  <c r="BE20" i="14"/>
  <c r="AD20" i="5"/>
  <c r="CZ20" i="14" s="1"/>
  <c r="AD116" i="5"/>
  <c r="CZ116" i="14" s="1"/>
  <c r="AD102" i="5"/>
  <c r="CZ102" i="14" s="1"/>
  <c r="AD108" i="5"/>
  <c r="CZ108" i="14" s="1"/>
  <c r="AD167" i="5"/>
  <c r="CZ167" i="14" s="1"/>
  <c r="AD78" i="5"/>
  <c r="CZ78" i="14" s="1"/>
  <c r="AD60" i="5"/>
  <c r="CZ60" i="14" s="1"/>
  <c r="AD64" i="5"/>
  <c r="CZ64" i="14" s="1"/>
  <c r="AD79" i="5"/>
  <c r="CZ79" i="14" s="1"/>
  <c r="AD94" i="5"/>
  <c r="CZ94" i="14" s="1"/>
  <c r="AD98" i="5"/>
  <c r="CZ98" i="14" s="1"/>
  <c r="AD58" i="5"/>
  <c r="CZ58" i="14" s="1"/>
  <c r="AD21" i="5"/>
  <c r="CZ21" i="14" s="1"/>
  <c r="AD69" i="5"/>
  <c r="CZ69" i="14" s="1"/>
  <c r="AD75" i="5"/>
  <c r="CZ75" i="14" s="1"/>
  <c r="AD100" i="5"/>
  <c r="CZ100" i="14" s="1"/>
  <c r="AD72" i="5"/>
  <c r="CZ72" i="14" s="1"/>
  <c r="AD113" i="5"/>
  <c r="CZ113" i="14" s="1"/>
  <c r="AD55" i="5"/>
  <c r="CZ55" i="14" s="1"/>
  <c r="AD40" i="5"/>
  <c r="CZ40" i="14" s="1"/>
  <c r="AD161" i="5"/>
  <c r="CZ161" i="14" s="1"/>
  <c r="AD42" i="5"/>
  <c r="CZ42" i="14" s="1"/>
  <c r="AD56" i="5"/>
  <c r="CZ56" i="14" s="1"/>
  <c r="BE77" i="14"/>
  <c r="AP2" i="27"/>
  <c r="BE21" i="14"/>
  <c r="BE51" i="14"/>
  <c r="BE76" i="14"/>
  <c r="BE99" i="14"/>
  <c r="BE55" i="14"/>
  <c r="BE50" i="14"/>
  <c r="CC166" i="5"/>
  <c r="CC160" i="5"/>
  <c r="L4" i="20"/>
  <c r="A2" i="20"/>
  <c r="K5002" i="22"/>
  <c r="K5003" i="22"/>
  <c r="K5004" i="22"/>
  <c r="K5005" i="22"/>
  <c r="K5006" i="22"/>
  <c r="K5007" i="22"/>
  <c r="K5008" i="22"/>
  <c r="K5009" i="22"/>
  <c r="K5010" i="22"/>
  <c r="K5011" i="22"/>
  <c r="K5012" i="22"/>
  <c r="K5013" i="22"/>
  <c r="K5014" i="22"/>
  <c r="K5015" i="22"/>
  <c r="K5016" i="22"/>
  <c r="K5017" i="22"/>
  <c r="K5018" i="22"/>
  <c r="K5019" i="22"/>
  <c r="K5020" i="22"/>
  <c r="K5021" i="22"/>
  <c r="K5022" i="22"/>
  <c r="K5023" i="22"/>
  <c r="K5024" i="22"/>
  <c r="K5025" i="22"/>
  <c r="K5026" i="22"/>
  <c r="K5027" i="22"/>
  <c r="K5028" i="22"/>
  <c r="K5029" i="22"/>
  <c r="K5030" i="22"/>
  <c r="K5031" i="22"/>
  <c r="K5032" i="22"/>
  <c r="K5033" i="22"/>
  <c r="K5034" i="22"/>
  <c r="K5035" i="22"/>
  <c r="K5036" i="22"/>
  <c r="K5037" i="22"/>
  <c r="K5038" i="22"/>
  <c r="K5039" i="22"/>
  <c r="K5040" i="22"/>
  <c r="K5041" i="22"/>
  <c r="K5042" i="22"/>
  <c r="K5043" i="22"/>
  <c r="K5044" i="22"/>
  <c r="K5045" i="22"/>
  <c r="K5046" i="22"/>
  <c r="K5047" i="22"/>
  <c r="K5048" i="22"/>
  <c r="K5049" i="22"/>
  <c r="K5050" i="22"/>
  <c r="K5051" i="22"/>
  <c r="K5052" i="22"/>
  <c r="K5053" i="22"/>
  <c r="K5054" i="22"/>
  <c r="K5055" i="22"/>
  <c r="K5056" i="22"/>
  <c r="K5057" i="22"/>
  <c r="K5058" i="22"/>
  <c r="K5059" i="22"/>
  <c r="K5060" i="22"/>
  <c r="K5061" i="22"/>
  <c r="K5062" i="22"/>
  <c r="K5063" i="22"/>
  <c r="K5064" i="22"/>
  <c r="K5065" i="22"/>
  <c r="K5066" i="22"/>
  <c r="K5067" i="22"/>
  <c r="K5068" i="22"/>
  <c r="K5069" i="22"/>
  <c r="K5070" i="22"/>
  <c r="K5071" i="22"/>
  <c r="K5072" i="22"/>
  <c r="K5073" i="22"/>
  <c r="K5074" i="22"/>
  <c r="K5075" i="22"/>
  <c r="K5076" i="22"/>
  <c r="K5077" i="22"/>
  <c r="K5078" i="22"/>
  <c r="K5079" i="22"/>
  <c r="K5080" i="22"/>
  <c r="K5081" i="22"/>
  <c r="K5082" i="22"/>
  <c r="K5083" i="22"/>
  <c r="K5084" i="22"/>
  <c r="K5085" i="22"/>
  <c r="K5086" i="22"/>
  <c r="K5087" i="22"/>
  <c r="K5088" i="22"/>
  <c r="K5089" i="22"/>
  <c r="K5090" i="22"/>
  <c r="K5091" i="22"/>
  <c r="K5092" i="22"/>
  <c r="K5093" i="22"/>
  <c r="K5094" i="22"/>
  <c r="K5095" i="22"/>
  <c r="K5096" i="22"/>
  <c r="K5097" i="22"/>
  <c r="K5098" i="22"/>
  <c r="K5099" i="22"/>
  <c r="K5100" i="22"/>
  <c r="K5101" i="22"/>
  <c r="K5102" i="22"/>
  <c r="K5103" i="22"/>
  <c r="K5104" i="22"/>
  <c r="K5105" i="22"/>
  <c r="K5106" i="22"/>
  <c r="K5107" i="22"/>
  <c r="K5108" i="22"/>
  <c r="K5109" i="22"/>
  <c r="K5110" i="22"/>
  <c r="K5111" i="22"/>
  <c r="K5112" i="22"/>
  <c r="K5113" i="22"/>
  <c r="K5114" i="22"/>
  <c r="K5115" i="22"/>
  <c r="K5116" i="22"/>
  <c r="K5117" i="22"/>
  <c r="K5118" i="22"/>
  <c r="K5119" i="22"/>
  <c r="K5120" i="22"/>
  <c r="K5121" i="22"/>
  <c r="K5122" i="22"/>
  <c r="K5123" i="22"/>
  <c r="K5124" i="22"/>
  <c r="K5125" i="22"/>
  <c r="K5126" i="22"/>
  <c r="K5127" i="22"/>
  <c r="K5128" i="22"/>
  <c r="K5129" i="22"/>
  <c r="K5130" i="22"/>
  <c r="K5131" i="22"/>
  <c r="K5132" i="22"/>
  <c r="K5133" i="22"/>
  <c r="K5134" i="22"/>
  <c r="K5135" i="22"/>
  <c r="K5136" i="22"/>
  <c r="K5137" i="22"/>
  <c r="K5138" i="22"/>
  <c r="K5139" i="22"/>
  <c r="K5140" i="22"/>
  <c r="K5141" i="22"/>
  <c r="K5142" i="22"/>
  <c r="K5143" i="22"/>
  <c r="K5144" i="22"/>
  <c r="K5145" i="22"/>
  <c r="K5146" i="22"/>
  <c r="K5147" i="22"/>
  <c r="K5148" i="22"/>
  <c r="K5149" i="22"/>
  <c r="K5150" i="22"/>
  <c r="K5151" i="22"/>
  <c r="K5152" i="22"/>
  <c r="K5153" i="22"/>
  <c r="K5154" i="22"/>
  <c r="K5155" i="22"/>
  <c r="K5156" i="22"/>
  <c r="K5157" i="22"/>
  <c r="K5158" i="22"/>
  <c r="K5159" i="22"/>
  <c r="K5160" i="22"/>
  <c r="K5161" i="22"/>
  <c r="K5162" i="22"/>
  <c r="K5163" i="22"/>
  <c r="K5164" i="22"/>
  <c r="K5165" i="22"/>
  <c r="K5166" i="22"/>
  <c r="K5167" i="22"/>
  <c r="K5168" i="22"/>
  <c r="K5169" i="22"/>
  <c r="K5170" i="22"/>
  <c r="K5171" i="22"/>
  <c r="K5172" i="22"/>
  <c r="K5173" i="22"/>
  <c r="K5174" i="22"/>
  <c r="K5175" i="22"/>
  <c r="K5176" i="22"/>
  <c r="K5177" i="22"/>
  <c r="K5178" i="22"/>
  <c r="K5179" i="22"/>
  <c r="K5180" i="22"/>
  <c r="K5181" i="22"/>
  <c r="K5182" i="22"/>
  <c r="K5183" i="22"/>
  <c r="K5184" i="22"/>
  <c r="K5185" i="22"/>
  <c r="K5186" i="22"/>
  <c r="K5187" i="22"/>
  <c r="K5188" i="22"/>
  <c r="K5189" i="22"/>
  <c r="K5190" i="22"/>
  <c r="K5191" i="22"/>
  <c r="K5192" i="22"/>
  <c r="K5193" i="22"/>
  <c r="K5194" i="22"/>
  <c r="K5195" i="22"/>
  <c r="K5196" i="22"/>
  <c r="K5197" i="22"/>
  <c r="K5198" i="22"/>
  <c r="K5199" i="22"/>
  <c r="K5200" i="22"/>
  <c r="K5201" i="22"/>
  <c r="K5202" i="22"/>
  <c r="K5203" i="22"/>
  <c r="K5204" i="22"/>
  <c r="K5205" i="22"/>
  <c r="K5206" i="22"/>
  <c r="K5207" i="22"/>
  <c r="K5208" i="22"/>
  <c r="K5209" i="22"/>
  <c r="K5210" i="22"/>
  <c r="K5211" i="22"/>
  <c r="K5212" i="22"/>
  <c r="K5213" i="22"/>
  <c r="K5214" i="22"/>
  <c r="K5215" i="22"/>
  <c r="K5216" i="22"/>
  <c r="K5217" i="22"/>
  <c r="K5218" i="22"/>
  <c r="K5219" i="22"/>
  <c r="K5220" i="22"/>
  <c r="K5221" i="22"/>
  <c r="K5222" i="22"/>
  <c r="K5223" i="22"/>
  <c r="K5224" i="22"/>
  <c r="K5225" i="22"/>
  <c r="K5226" i="22"/>
  <c r="K5227" i="22"/>
  <c r="K5228" i="22"/>
  <c r="K5229" i="22"/>
  <c r="K5230" i="22"/>
  <c r="K5231" i="22"/>
  <c r="K5232" i="22"/>
  <c r="K5233" i="22"/>
  <c r="K5234" i="22"/>
  <c r="K5235" i="22"/>
  <c r="K5236" i="22"/>
  <c r="K5237" i="22"/>
  <c r="K5238" i="22"/>
  <c r="K5239" i="22"/>
  <c r="K5240" i="22"/>
  <c r="K5241" i="22"/>
  <c r="K5242" i="22"/>
  <c r="K5243" i="22"/>
  <c r="K5244" i="22"/>
  <c r="K5245" i="22"/>
  <c r="K5246" i="22"/>
  <c r="K5247" i="22"/>
  <c r="K5248" i="22"/>
  <c r="K5249" i="22"/>
  <c r="K5250" i="22"/>
  <c r="K5251" i="22"/>
  <c r="K5252" i="22"/>
  <c r="K5253" i="22"/>
  <c r="K5254" i="22"/>
  <c r="K5255" i="22"/>
  <c r="K5256" i="22"/>
  <c r="K5257" i="22"/>
  <c r="K5258" i="22"/>
  <c r="K5259" i="22"/>
  <c r="K5260" i="22"/>
  <c r="K5261" i="22"/>
  <c r="K5262" i="22"/>
  <c r="K5263" i="22"/>
  <c r="K5264" i="22"/>
  <c r="K5265" i="22"/>
  <c r="K5266" i="22"/>
  <c r="K5267" i="22"/>
  <c r="K5268" i="22"/>
  <c r="K5269" i="22"/>
  <c r="K5270" i="22"/>
  <c r="K5271" i="22"/>
  <c r="K5272" i="22"/>
  <c r="K5273" i="22"/>
  <c r="K5274" i="22"/>
  <c r="K5275" i="22"/>
  <c r="K5276" i="22"/>
  <c r="K5277" i="22"/>
  <c r="K5278" i="22"/>
  <c r="K5279" i="22"/>
  <c r="K5280" i="22"/>
  <c r="K5281" i="22"/>
  <c r="K5282" i="22"/>
  <c r="K5283" i="22"/>
  <c r="K5284" i="22"/>
  <c r="K5285" i="22"/>
  <c r="K5286" i="22"/>
  <c r="K5287" i="22"/>
  <c r="K5288" i="22"/>
  <c r="K5289" i="22"/>
  <c r="K5290" i="22"/>
  <c r="K5291" i="22"/>
  <c r="K5292" i="22"/>
  <c r="K5293" i="22"/>
  <c r="K5294" i="22"/>
  <c r="K5295" i="22"/>
  <c r="K5296" i="22"/>
  <c r="K5297" i="22"/>
  <c r="K5298" i="22"/>
  <c r="K5299" i="22"/>
  <c r="K5300" i="22"/>
  <c r="K5301" i="22"/>
  <c r="K5302" i="22"/>
  <c r="K5303" i="22"/>
  <c r="K5304" i="22"/>
  <c r="K5305" i="22"/>
  <c r="K5306" i="22"/>
  <c r="K5307" i="22"/>
  <c r="K5308" i="22"/>
  <c r="K5309" i="22"/>
  <c r="K5310" i="22"/>
  <c r="K5311" i="22"/>
  <c r="K5312" i="22"/>
  <c r="K5313" i="22"/>
  <c r="K5314" i="22"/>
  <c r="K5315" i="22"/>
  <c r="K5316" i="22"/>
  <c r="K5317" i="22"/>
  <c r="K5318" i="22"/>
  <c r="K5319" i="22"/>
  <c r="K5320" i="22"/>
  <c r="K5321" i="22"/>
  <c r="K5322" i="22"/>
  <c r="K5323" i="22"/>
  <c r="K5324" i="22"/>
  <c r="K5325" i="22"/>
  <c r="K5326" i="22"/>
  <c r="K5327" i="22"/>
  <c r="K5328" i="22"/>
  <c r="K5329" i="22"/>
  <c r="K5330" i="22"/>
  <c r="K5331" i="22"/>
  <c r="K5332" i="22"/>
  <c r="K5333" i="22"/>
  <c r="K5334" i="22"/>
  <c r="K5335" i="22"/>
  <c r="K5336" i="22"/>
  <c r="K5337" i="22"/>
  <c r="K5338" i="22"/>
  <c r="K5339" i="22"/>
  <c r="K5340" i="22"/>
  <c r="K5341" i="22"/>
  <c r="K5342" i="22"/>
  <c r="K5343" i="22"/>
  <c r="K5344" i="22"/>
  <c r="K5345" i="22"/>
  <c r="K5346" i="22"/>
  <c r="K5347" i="22"/>
  <c r="K5348" i="22"/>
  <c r="K5349" i="22"/>
  <c r="K5350" i="22"/>
  <c r="K5351" i="22"/>
  <c r="K5352" i="22"/>
  <c r="K5353" i="22"/>
  <c r="K5354" i="22"/>
  <c r="K5355" i="22"/>
  <c r="K5356" i="22"/>
  <c r="K5357" i="22"/>
  <c r="K5358" i="22"/>
  <c r="K5359" i="22"/>
  <c r="K5360" i="22"/>
  <c r="K5361" i="22"/>
  <c r="K5362" i="22"/>
  <c r="K5363" i="22"/>
  <c r="K5364" i="22"/>
  <c r="K5365" i="22"/>
  <c r="K5366" i="22"/>
  <c r="K5367" i="22"/>
  <c r="K5368" i="22"/>
  <c r="K5369" i="22"/>
  <c r="K5370" i="22"/>
  <c r="K5371" i="22"/>
  <c r="K5372" i="22"/>
  <c r="K5373" i="22"/>
  <c r="K5374" i="22"/>
  <c r="K5375" i="22"/>
  <c r="K5376" i="22"/>
  <c r="K5377" i="22"/>
  <c r="K5378" i="22"/>
  <c r="K5379" i="22"/>
  <c r="K5380" i="22"/>
  <c r="K5381" i="22"/>
  <c r="K5382" i="22"/>
  <c r="K5383" i="22"/>
  <c r="K5384" i="22"/>
  <c r="K5385" i="22"/>
  <c r="K5386" i="22"/>
  <c r="K5387" i="22"/>
  <c r="K5388" i="22"/>
  <c r="K5389" i="22"/>
  <c r="K5390" i="22"/>
  <c r="K5391" i="22"/>
  <c r="K5392" i="22"/>
  <c r="K5393" i="22"/>
  <c r="K5394" i="22"/>
  <c r="K5395" i="22"/>
  <c r="K5396" i="22"/>
  <c r="K5397" i="22"/>
  <c r="K5398" i="22"/>
  <c r="K5399" i="22"/>
  <c r="K5400" i="22"/>
  <c r="K5401" i="22"/>
  <c r="K5402" i="22"/>
  <c r="K5403" i="22"/>
  <c r="K5404" i="22"/>
  <c r="K5405" i="22"/>
  <c r="K5406" i="22"/>
  <c r="K5407" i="22"/>
  <c r="K5408" i="22"/>
  <c r="K5409" i="22"/>
  <c r="K5410" i="22"/>
  <c r="K5411" i="22"/>
  <c r="K5412" i="22"/>
  <c r="K5413" i="22"/>
  <c r="K5414" i="22"/>
  <c r="K5415" i="22"/>
  <c r="K5416" i="22"/>
  <c r="K5417" i="22"/>
  <c r="K5418" i="22"/>
  <c r="K5419" i="22"/>
  <c r="K5420" i="22"/>
  <c r="K5421" i="22"/>
  <c r="K5422" i="22"/>
  <c r="K5423" i="22"/>
  <c r="K5424" i="22"/>
  <c r="K5425" i="22"/>
  <c r="K5426" i="22"/>
  <c r="K5427" i="22"/>
  <c r="K5428" i="22"/>
  <c r="K5429" i="22"/>
  <c r="K5430" i="22"/>
  <c r="K5431" i="22"/>
  <c r="K5432" i="22"/>
  <c r="K5433" i="22"/>
  <c r="K5434" i="22"/>
  <c r="K5435" i="22"/>
  <c r="K5436" i="22"/>
  <c r="K5437" i="22"/>
  <c r="K5438" i="22"/>
  <c r="K5439" i="22"/>
  <c r="K5440" i="22"/>
  <c r="K5441" i="22"/>
  <c r="K5442" i="22"/>
  <c r="K5443" i="22"/>
  <c r="K5444" i="22"/>
  <c r="K5445" i="22"/>
  <c r="K5446" i="22"/>
  <c r="K5447" i="22"/>
  <c r="K5448" i="22"/>
  <c r="K5449" i="22"/>
  <c r="K5450" i="22"/>
  <c r="K5451" i="22"/>
  <c r="K5452" i="22"/>
  <c r="K5453" i="22"/>
  <c r="K5454" i="22"/>
  <c r="K5455" i="22"/>
  <c r="K5456" i="22"/>
  <c r="K5457" i="22"/>
  <c r="K5458" i="22"/>
  <c r="K5459" i="22"/>
  <c r="K5460" i="22"/>
  <c r="K5461" i="22"/>
  <c r="K5462" i="22"/>
  <c r="K5463" i="22"/>
  <c r="K5464" i="22"/>
  <c r="K5465" i="22"/>
  <c r="K5466" i="22"/>
  <c r="K5467" i="22"/>
  <c r="K5468" i="22"/>
  <c r="K5469" i="22"/>
  <c r="K5470" i="22"/>
  <c r="K5471" i="22"/>
  <c r="K5472" i="22"/>
  <c r="K5473" i="22"/>
  <c r="K5474" i="22"/>
  <c r="K5475" i="22"/>
  <c r="K5476" i="22"/>
  <c r="K5477" i="22"/>
  <c r="K5478" i="22"/>
  <c r="K5479" i="22"/>
  <c r="K5480" i="22"/>
  <c r="K5481" i="22"/>
  <c r="K5482" i="22"/>
  <c r="K5483" i="22"/>
  <c r="K5484" i="22"/>
  <c r="K5485" i="22"/>
  <c r="K5486" i="22"/>
  <c r="K5487" i="22"/>
  <c r="K5488" i="22"/>
  <c r="K5489" i="22"/>
  <c r="K5490" i="22"/>
  <c r="K5491" i="22"/>
  <c r="K5492" i="22"/>
  <c r="K5493" i="22"/>
  <c r="K5494" i="22"/>
  <c r="K5495" i="22"/>
  <c r="K5496" i="22"/>
  <c r="K5497" i="22"/>
  <c r="K5498" i="22"/>
  <c r="K5499" i="22"/>
  <c r="K5500" i="22"/>
  <c r="K5501" i="22"/>
  <c r="K5502" i="22"/>
  <c r="K5503" i="22"/>
  <c r="K5504" i="22"/>
  <c r="K5505" i="22"/>
  <c r="K5506" i="22"/>
  <c r="K5507" i="22"/>
  <c r="K5508" i="22"/>
  <c r="K5509" i="22"/>
  <c r="K5510" i="22"/>
  <c r="K5511" i="22"/>
  <c r="K5512" i="22"/>
  <c r="K5513" i="22"/>
  <c r="K5514" i="22"/>
  <c r="K5515" i="22"/>
  <c r="K5516" i="22"/>
  <c r="K5517" i="22"/>
  <c r="K5518" i="22"/>
  <c r="K5519" i="22"/>
  <c r="K5520" i="22"/>
  <c r="K5521" i="22"/>
  <c r="K5522" i="22"/>
  <c r="K5523" i="22"/>
  <c r="K5524" i="22"/>
  <c r="K5525" i="22"/>
  <c r="K5526" i="22"/>
  <c r="K5527" i="22"/>
  <c r="K5528" i="22"/>
  <c r="K5529" i="22"/>
  <c r="K5530" i="22"/>
  <c r="K5531" i="22"/>
  <c r="K5532" i="22"/>
  <c r="K5533" i="22"/>
  <c r="K5534" i="22"/>
  <c r="K5535" i="22"/>
  <c r="K5536" i="22"/>
  <c r="K5537" i="22"/>
  <c r="K5538" i="22"/>
  <c r="K5539" i="22"/>
  <c r="K5540" i="22"/>
  <c r="K5541" i="22"/>
  <c r="K5542" i="22"/>
  <c r="K5543" i="22"/>
  <c r="K5544" i="22"/>
  <c r="K5545" i="22"/>
  <c r="K5546" i="22"/>
  <c r="K5547" i="22"/>
  <c r="K5548" i="22"/>
  <c r="K5549" i="22"/>
  <c r="K5550" i="22"/>
  <c r="K5551" i="22"/>
  <c r="K5552" i="22"/>
  <c r="K5553" i="22"/>
  <c r="K5554" i="22"/>
  <c r="K5555" i="22"/>
  <c r="K5556" i="22"/>
  <c r="K5557" i="22"/>
  <c r="K5558" i="22"/>
  <c r="K5559" i="22"/>
  <c r="K5560" i="22"/>
  <c r="K5561" i="22"/>
  <c r="K5562" i="22"/>
  <c r="K5563" i="22"/>
  <c r="K5564" i="22"/>
  <c r="K5565" i="22"/>
  <c r="K5566" i="22"/>
  <c r="K5567" i="22"/>
  <c r="K5568" i="22"/>
  <c r="K5569" i="22"/>
  <c r="K5570" i="22"/>
  <c r="K5571" i="22"/>
  <c r="K5572" i="22"/>
  <c r="K5573" i="22"/>
  <c r="K5574" i="22"/>
  <c r="K5575" i="22"/>
  <c r="K5576" i="22"/>
  <c r="K5577" i="22"/>
  <c r="K5578" i="22"/>
  <c r="K5579" i="22"/>
  <c r="K5580" i="22"/>
  <c r="K5581" i="22"/>
  <c r="K5582" i="22"/>
  <c r="K5583" i="22"/>
  <c r="K5584" i="22"/>
  <c r="K5585" i="22"/>
  <c r="K5586" i="22"/>
  <c r="K5587" i="22"/>
  <c r="K5588" i="22"/>
  <c r="K5589" i="22"/>
  <c r="K5590" i="22"/>
  <c r="K5591" i="22"/>
  <c r="K5592" i="22"/>
  <c r="K5593" i="22"/>
  <c r="K5594" i="22"/>
  <c r="K5595" i="22"/>
  <c r="K5596" i="22"/>
  <c r="K5597" i="22"/>
  <c r="K5598" i="22"/>
  <c r="K5599" i="22"/>
  <c r="K5600" i="22"/>
  <c r="K5601" i="22"/>
  <c r="K5602" i="22"/>
  <c r="K5603" i="22"/>
  <c r="K5604" i="22"/>
  <c r="K5605" i="22"/>
  <c r="K5606" i="22"/>
  <c r="K5607" i="22"/>
  <c r="K5608" i="22"/>
  <c r="K5609" i="22"/>
  <c r="K5610" i="22"/>
  <c r="K5611" i="22"/>
  <c r="K5612" i="22"/>
  <c r="K5613" i="22"/>
  <c r="K5614" i="22"/>
  <c r="K5615" i="22"/>
  <c r="K5616" i="22"/>
  <c r="K5617" i="22"/>
  <c r="K5618" i="22"/>
  <c r="K5619" i="22"/>
  <c r="K5620" i="22"/>
  <c r="K5621" i="22"/>
  <c r="K5622" i="22"/>
  <c r="K5623" i="22"/>
  <c r="K5624" i="22"/>
  <c r="K5625" i="22"/>
  <c r="K5626" i="22"/>
  <c r="K5627" i="22"/>
  <c r="K5628" i="22"/>
  <c r="K5629" i="22"/>
  <c r="K5630" i="22"/>
  <c r="K5631" i="22"/>
  <c r="K5632" i="22"/>
  <c r="K5633" i="22"/>
  <c r="K5634" i="22"/>
  <c r="K5635" i="22"/>
  <c r="K5636" i="22"/>
  <c r="K5637" i="22"/>
  <c r="K5638" i="22"/>
  <c r="K5639" i="22"/>
  <c r="K5640" i="22"/>
  <c r="K5641" i="22"/>
  <c r="K5642" i="22"/>
  <c r="K5643" i="22"/>
  <c r="K5644" i="22"/>
  <c r="K5645" i="22"/>
  <c r="K5646" i="22"/>
  <c r="K5647" i="22"/>
  <c r="K5648" i="22"/>
  <c r="K5649" i="22"/>
  <c r="K5650" i="22"/>
  <c r="K5651" i="22"/>
  <c r="K5652" i="22"/>
  <c r="K5653" i="22"/>
  <c r="K5654" i="22"/>
  <c r="K5655" i="22"/>
  <c r="K5656" i="22"/>
  <c r="K5657" i="22"/>
  <c r="K5658" i="22"/>
  <c r="K5659" i="22"/>
  <c r="K5660" i="22"/>
  <c r="K5661" i="22"/>
  <c r="K5662" i="22"/>
  <c r="K5663" i="22"/>
  <c r="K5664" i="22"/>
  <c r="K5665" i="22"/>
  <c r="K5666" i="22"/>
  <c r="K5667" i="22"/>
  <c r="K5668" i="22"/>
  <c r="K5669" i="22"/>
  <c r="K5670" i="22"/>
  <c r="K5671" i="22"/>
  <c r="K5672" i="22"/>
  <c r="K5673" i="22"/>
  <c r="K5674" i="22"/>
  <c r="K5675" i="22"/>
  <c r="K5676" i="22"/>
  <c r="K5677" i="22"/>
  <c r="K5678" i="22"/>
  <c r="K5679" i="22"/>
  <c r="K5680" i="22"/>
  <c r="K5681" i="22"/>
  <c r="K5682" i="22"/>
  <c r="K5683" i="22"/>
  <c r="K5684" i="22"/>
  <c r="K5685" i="22"/>
  <c r="K5686" i="22"/>
  <c r="K5687" i="22"/>
  <c r="K5688" i="22"/>
  <c r="K5689" i="22"/>
  <c r="K5690" i="22"/>
  <c r="K5691" i="22"/>
  <c r="K5692" i="22"/>
  <c r="K5693" i="22"/>
  <c r="K5694" i="22"/>
  <c r="K5695" i="22"/>
  <c r="K5696" i="22"/>
  <c r="K5697" i="22"/>
  <c r="K5698" i="22"/>
  <c r="K5699" i="22"/>
  <c r="K5700" i="22"/>
  <c r="K5701" i="22"/>
  <c r="K5702" i="22"/>
  <c r="K5703" i="22"/>
  <c r="K5704" i="22"/>
  <c r="K5705" i="22"/>
  <c r="K5706" i="22"/>
  <c r="K5707" i="22"/>
  <c r="K5708" i="22"/>
  <c r="K5709" i="22"/>
  <c r="K5710" i="22"/>
  <c r="K5711" i="22"/>
  <c r="K5712" i="22"/>
  <c r="K5713" i="22"/>
  <c r="K5714" i="22"/>
  <c r="K5715" i="22"/>
  <c r="K5716" i="22"/>
  <c r="K5717" i="22"/>
  <c r="K5718" i="22"/>
  <c r="K5719" i="22"/>
  <c r="K5720" i="22"/>
  <c r="K5721" i="22"/>
  <c r="K5722" i="22"/>
  <c r="K5723" i="22"/>
  <c r="K5724" i="22"/>
  <c r="K5725" i="22"/>
  <c r="K5726" i="22"/>
  <c r="K5727" i="22"/>
  <c r="K5728" i="22"/>
  <c r="K5729" i="22"/>
  <c r="K5730" i="22"/>
  <c r="K5731" i="22"/>
  <c r="K5732" i="22"/>
  <c r="K5733" i="22"/>
  <c r="K5734" i="22"/>
  <c r="K5735" i="22"/>
  <c r="K5736" i="22"/>
  <c r="K5737" i="22"/>
  <c r="K5738" i="22"/>
  <c r="K5739" i="22"/>
  <c r="K5740" i="22"/>
  <c r="K5741" i="22"/>
  <c r="K5742" i="22"/>
  <c r="K5743" i="22"/>
  <c r="K5744" i="22"/>
  <c r="K5745" i="22"/>
  <c r="K5746" i="22"/>
  <c r="K5747" i="22"/>
  <c r="K5748" i="22"/>
  <c r="K5749" i="22"/>
  <c r="K5750" i="22"/>
  <c r="K5751" i="22"/>
  <c r="K5752" i="22"/>
  <c r="K5753" i="22"/>
  <c r="K5754" i="22"/>
  <c r="K5755" i="22"/>
  <c r="K5756" i="22"/>
  <c r="K5757" i="22"/>
  <c r="K5758" i="22"/>
  <c r="K5759" i="22"/>
  <c r="K5760" i="22"/>
  <c r="K5761" i="22"/>
  <c r="K5762" i="22"/>
  <c r="K5763" i="22"/>
  <c r="K5764" i="22"/>
  <c r="K5765" i="22"/>
  <c r="K5766" i="22"/>
  <c r="K5767" i="22"/>
  <c r="K5768" i="22"/>
  <c r="K5769" i="22"/>
  <c r="K5770" i="22"/>
  <c r="K5771" i="22"/>
  <c r="K5772" i="22"/>
  <c r="K5773" i="22"/>
  <c r="K5774" i="22"/>
  <c r="K5775" i="22"/>
  <c r="K5776" i="22"/>
  <c r="K5777" i="22"/>
  <c r="K5778" i="22"/>
  <c r="K5779" i="22"/>
  <c r="K5780" i="22"/>
  <c r="K5781" i="22"/>
  <c r="K5782" i="22"/>
  <c r="K5783" i="22"/>
  <c r="K5784" i="22"/>
  <c r="K5785" i="22"/>
  <c r="K5786" i="22"/>
  <c r="K5787" i="22"/>
  <c r="K5788" i="22"/>
  <c r="K5789" i="22"/>
  <c r="K5790" i="22"/>
  <c r="K5791" i="22"/>
  <c r="K5792" i="22"/>
  <c r="K5793" i="22"/>
  <c r="K5794" i="22"/>
  <c r="K5795" i="22"/>
  <c r="K5796" i="22"/>
  <c r="K5797" i="22"/>
  <c r="K5798" i="22"/>
  <c r="K5799" i="22"/>
  <c r="K5800" i="22"/>
  <c r="K5801" i="22"/>
  <c r="K5802" i="22"/>
  <c r="K5803" i="22"/>
  <c r="K5804" i="22"/>
  <c r="K5805" i="22"/>
  <c r="K5806" i="22"/>
  <c r="K5807" i="22"/>
  <c r="K5808" i="22"/>
  <c r="K5809" i="22"/>
  <c r="K5810" i="22"/>
  <c r="K5811" i="22"/>
  <c r="K5812" i="22"/>
  <c r="K5813" i="22"/>
  <c r="K5814" i="22"/>
  <c r="K5815" i="22"/>
  <c r="K5816" i="22"/>
  <c r="K5817" i="22"/>
  <c r="K5818" i="22"/>
  <c r="K5819" i="22"/>
  <c r="K5820" i="22"/>
  <c r="K5821" i="22"/>
  <c r="K5822" i="22"/>
  <c r="K5823" i="22"/>
  <c r="K5824" i="22"/>
  <c r="K5825" i="22"/>
  <c r="K5826" i="22"/>
  <c r="K5827" i="22"/>
  <c r="K5828" i="22"/>
  <c r="K5829" i="22"/>
  <c r="K5830" i="22"/>
  <c r="K5831" i="22"/>
  <c r="K5832" i="22"/>
  <c r="K5833" i="22"/>
  <c r="K5834" i="22"/>
  <c r="K5835" i="22"/>
  <c r="K5836" i="22"/>
  <c r="K5837" i="22"/>
  <c r="K5838" i="22"/>
  <c r="K5839" i="22"/>
  <c r="K5840" i="22"/>
  <c r="K5841" i="22"/>
  <c r="K5842" i="22"/>
  <c r="K5843" i="22"/>
  <c r="K5844" i="22"/>
  <c r="K5845" i="22"/>
  <c r="K5846" i="22"/>
  <c r="K5847" i="22"/>
  <c r="K5848" i="22"/>
  <c r="K5849" i="22"/>
  <c r="K5850" i="22"/>
  <c r="K5851" i="22"/>
  <c r="K5852" i="22"/>
  <c r="K5853" i="22"/>
  <c r="K5854" i="22"/>
  <c r="K5855" i="22"/>
  <c r="K5856" i="22"/>
  <c r="K5857" i="22"/>
  <c r="K5858" i="22"/>
  <c r="K5859" i="22"/>
  <c r="K5860" i="22"/>
  <c r="K5861" i="22"/>
  <c r="K5862" i="22"/>
  <c r="K5863" i="22"/>
  <c r="K5864" i="22"/>
  <c r="K5865" i="22"/>
  <c r="K5866" i="22"/>
  <c r="K5867" i="22"/>
  <c r="K5868" i="22"/>
  <c r="K5869" i="22"/>
  <c r="K5870" i="22"/>
  <c r="K5871" i="22"/>
  <c r="K5872" i="22"/>
  <c r="K5873" i="22"/>
  <c r="K5874" i="22"/>
  <c r="K5875" i="22"/>
  <c r="K5876" i="22"/>
  <c r="K5877" i="22"/>
  <c r="K5878" i="22"/>
  <c r="K5879" i="22"/>
  <c r="K5880" i="22"/>
  <c r="K5881" i="22"/>
  <c r="K5882" i="22"/>
  <c r="K5883" i="22"/>
  <c r="K5884" i="22"/>
  <c r="K5885" i="22"/>
  <c r="K5886" i="22"/>
  <c r="K5887" i="22"/>
  <c r="K5888" i="22"/>
  <c r="K5889" i="22"/>
  <c r="K5890" i="22"/>
  <c r="K5891" i="22"/>
  <c r="K5892" i="22"/>
  <c r="K5893" i="22"/>
  <c r="K5894" i="22"/>
  <c r="K5895" i="22"/>
  <c r="K5896" i="22"/>
  <c r="K5897" i="22"/>
  <c r="K5898" i="22"/>
  <c r="K5899" i="22"/>
  <c r="K5900" i="22"/>
  <c r="K5901" i="22"/>
  <c r="K5902" i="22"/>
  <c r="K5903" i="22"/>
  <c r="K5904" i="22"/>
  <c r="K5905" i="22"/>
  <c r="K5906" i="22"/>
  <c r="K5907" i="22"/>
  <c r="K5908" i="22"/>
  <c r="K5909" i="22"/>
  <c r="K5910" i="22"/>
  <c r="K5911" i="22"/>
  <c r="K5912" i="22"/>
  <c r="K5913" i="22"/>
  <c r="K5914" i="22"/>
  <c r="K5915" i="22"/>
  <c r="K5916" i="22"/>
  <c r="K5917" i="22"/>
  <c r="K5918" i="22"/>
  <c r="K5919" i="22"/>
  <c r="K5920" i="22"/>
  <c r="K5921" i="22"/>
  <c r="K5922" i="22"/>
  <c r="K5923" i="22"/>
  <c r="K5924" i="22"/>
  <c r="K5925" i="22"/>
  <c r="K5926" i="22"/>
  <c r="K5927" i="22"/>
  <c r="K5928" i="22"/>
  <c r="K5929" i="22"/>
  <c r="K5930" i="22"/>
  <c r="K5931" i="22"/>
  <c r="K5932" i="22"/>
  <c r="K5933" i="22"/>
  <c r="K5934" i="22"/>
  <c r="K5935" i="22"/>
  <c r="K5936" i="22"/>
  <c r="K5937" i="22"/>
  <c r="K5938" i="22"/>
  <c r="K5939" i="22"/>
  <c r="K5940" i="22"/>
  <c r="K5941" i="22"/>
  <c r="K5942" i="22"/>
  <c r="K5943" i="22"/>
  <c r="K5944" i="22"/>
  <c r="K5945" i="22"/>
  <c r="K5946" i="22"/>
  <c r="K5947" i="22"/>
  <c r="K5948" i="22"/>
  <c r="K5949" i="22"/>
  <c r="K5950" i="22"/>
  <c r="K5951" i="22"/>
  <c r="K5952" i="22"/>
  <c r="K5953" i="22"/>
  <c r="K5954" i="22"/>
  <c r="K5955" i="22"/>
  <c r="K5956" i="22"/>
  <c r="K5957" i="22"/>
  <c r="K5958" i="22"/>
  <c r="K5959" i="22"/>
  <c r="K5960" i="22"/>
  <c r="K5961" i="22"/>
  <c r="K5962" i="22"/>
  <c r="K5963" i="22"/>
  <c r="K5964" i="22"/>
  <c r="K5965" i="22"/>
  <c r="K5966" i="22"/>
  <c r="K5967" i="22"/>
  <c r="K5968" i="22"/>
  <c r="K5969" i="22"/>
  <c r="K5970" i="22"/>
  <c r="K5971" i="22"/>
  <c r="K5972" i="22"/>
  <c r="K5973" i="22"/>
  <c r="K5974" i="22"/>
  <c r="K5975" i="22"/>
  <c r="K5976" i="22"/>
  <c r="K5977" i="22"/>
  <c r="K5978" i="22"/>
  <c r="K5979" i="22"/>
  <c r="K5980" i="22"/>
  <c r="K5981" i="22"/>
  <c r="K5982" i="22"/>
  <c r="K5983" i="22"/>
  <c r="K5984" i="22"/>
  <c r="K5985" i="22"/>
  <c r="K5986" i="22"/>
  <c r="K5987" i="22"/>
  <c r="K5988" i="22"/>
  <c r="K5989" i="22"/>
  <c r="K5990" i="22"/>
  <c r="K5991" i="22"/>
  <c r="K5992" i="22"/>
  <c r="K5993" i="22"/>
  <c r="K5994" i="22"/>
  <c r="K5995" i="22"/>
  <c r="K5996" i="22"/>
  <c r="K5997" i="22"/>
  <c r="K5998" i="22"/>
  <c r="K5999" i="22"/>
  <c r="K6000" i="22"/>
  <c r="K6001" i="22"/>
  <c r="K6002" i="22"/>
  <c r="K6003" i="22"/>
  <c r="K6004" i="22"/>
  <c r="K6005" i="22"/>
  <c r="K6006" i="22"/>
  <c r="K6007" i="22"/>
  <c r="K6008" i="22"/>
  <c r="K6009" i="22"/>
  <c r="K6010" i="22"/>
  <c r="K6011" i="22"/>
  <c r="K6012" i="22"/>
  <c r="K6013" i="22"/>
  <c r="K6014" i="22"/>
  <c r="K6015" i="22"/>
  <c r="K6016" i="22"/>
  <c r="K6017" i="22"/>
  <c r="K6018" i="22"/>
  <c r="K6019" i="22"/>
  <c r="K6020" i="22"/>
  <c r="K6021" i="22"/>
  <c r="K6022" i="22"/>
  <c r="K6023" i="22"/>
  <c r="K6024" i="22"/>
  <c r="K6025" i="22"/>
  <c r="K6026" i="22"/>
  <c r="K6027" i="22"/>
  <c r="K6028" i="22"/>
  <c r="D862" i="22" s="1"/>
  <c r="E862" i="22" s="1"/>
  <c r="K6029" i="22"/>
  <c r="K6030" i="22"/>
  <c r="K6031" i="22"/>
  <c r="K6032" i="22"/>
  <c r="D866" i="22" s="1"/>
  <c r="E866" i="22" s="1"/>
  <c r="K6033" i="22"/>
  <c r="K6034" i="22"/>
  <c r="K6035" i="22"/>
  <c r="K6036" i="22"/>
  <c r="D870" i="22" s="1"/>
  <c r="E870" i="22" s="1"/>
  <c r="K6037" i="22"/>
  <c r="D871" i="22" s="1"/>
  <c r="E871" i="22" s="1"/>
  <c r="D869" i="22"/>
  <c r="E869" i="22" s="1"/>
  <c r="D868" i="22"/>
  <c r="E868" i="22" s="1"/>
  <c r="D867" i="22"/>
  <c r="E867" i="22" s="1"/>
  <c r="D865" i="22"/>
  <c r="E865" i="22" s="1"/>
  <c r="D864" i="22"/>
  <c r="E864" i="22" s="1"/>
  <c r="D863" i="22"/>
  <c r="E863" i="22" s="1"/>
  <c r="D861" i="22"/>
  <c r="E861" i="22" s="1"/>
  <c r="D860" i="22"/>
  <c r="E860" i="22" s="1"/>
  <c r="D859" i="22"/>
  <c r="E859" i="22" s="1"/>
  <c r="D858" i="22"/>
  <c r="E858" i="22" s="1"/>
  <c r="D857" i="22"/>
  <c r="E857" i="22" s="1"/>
  <c r="D856" i="22"/>
  <c r="E856" i="22" s="1"/>
  <c r="D855" i="22"/>
  <c r="E855" i="22" s="1"/>
  <c r="D854" i="22"/>
  <c r="E854" i="22" s="1"/>
  <c r="D853" i="22"/>
  <c r="E853" i="22" s="1"/>
  <c r="D852" i="22"/>
  <c r="E852" i="22" s="1"/>
  <c r="D851" i="22"/>
  <c r="E851" i="22" s="1"/>
  <c r="D850" i="22"/>
  <c r="E850" i="22" s="1"/>
  <c r="D849" i="22"/>
  <c r="E849" i="22" s="1"/>
  <c r="D848" i="22"/>
  <c r="E848" i="22" s="1"/>
  <c r="D847" i="22"/>
  <c r="E847" i="22" s="1"/>
  <c r="D846" i="22"/>
  <c r="E846" i="22" s="1"/>
  <c r="D845" i="22"/>
  <c r="E845" i="22" s="1"/>
  <c r="D844" i="22"/>
  <c r="E844" i="22" s="1"/>
  <c r="D843" i="22"/>
  <c r="E843" i="22" s="1"/>
  <c r="D842" i="22"/>
  <c r="E842" i="22" s="1"/>
  <c r="D841" i="22"/>
  <c r="E841" i="22" s="1"/>
  <c r="D840" i="22"/>
  <c r="E840" i="22" s="1"/>
  <c r="D839" i="22"/>
  <c r="E839" i="22" s="1"/>
  <c r="D838" i="22"/>
  <c r="E838" i="22" s="1"/>
  <c r="D837" i="22"/>
  <c r="E837" i="22" s="1"/>
  <c r="D836" i="22"/>
  <c r="E836" i="22" s="1"/>
  <c r="D835" i="22"/>
  <c r="E835" i="22" s="1"/>
  <c r="D834" i="22"/>
  <c r="E834" i="22" s="1"/>
  <c r="D833" i="22"/>
  <c r="E833" i="22" s="1"/>
  <c r="D832" i="22"/>
  <c r="E832" i="22" s="1"/>
  <c r="D831" i="22"/>
  <c r="E831" i="22" s="1"/>
  <c r="D830" i="22"/>
  <c r="E830" i="22" s="1"/>
  <c r="D829" i="22"/>
  <c r="E829" i="22" s="1"/>
  <c r="D828" i="22"/>
  <c r="E828" i="22" s="1"/>
  <c r="D827" i="22"/>
  <c r="E827" i="22" s="1"/>
  <c r="D826" i="22"/>
  <c r="E826" i="22" s="1"/>
  <c r="D825" i="22"/>
  <c r="E825" i="22" s="1"/>
  <c r="D824" i="22"/>
  <c r="E824" i="22" s="1"/>
  <c r="D823" i="22"/>
  <c r="E823" i="22" s="1"/>
  <c r="D822" i="22"/>
  <c r="E822" i="22" s="1"/>
  <c r="D821" i="22"/>
  <c r="E821" i="22" s="1"/>
  <c r="D820" i="22"/>
  <c r="E820" i="22" s="1"/>
  <c r="D819" i="22"/>
  <c r="E819" i="22" s="1"/>
  <c r="D818" i="22"/>
  <c r="E818" i="22" s="1"/>
  <c r="D817" i="22"/>
  <c r="E817" i="22" s="1"/>
  <c r="D816" i="22"/>
  <c r="E816" i="22" s="1"/>
  <c r="D815" i="22"/>
  <c r="E815" i="22" s="1"/>
  <c r="D814" i="22"/>
  <c r="E814" i="22" s="1"/>
  <c r="D813" i="22"/>
  <c r="E813" i="22" s="1"/>
  <c r="D812" i="22"/>
  <c r="E812" i="22" s="1"/>
  <c r="D811" i="22"/>
  <c r="E811" i="22" s="1"/>
  <c r="D810" i="22"/>
  <c r="E810" i="22" s="1"/>
  <c r="D809" i="22"/>
  <c r="E809" i="22" s="1"/>
  <c r="D808" i="22"/>
  <c r="E808" i="22" s="1"/>
  <c r="D807" i="22"/>
  <c r="E807" i="22" s="1"/>
  <c r="D806" i="22"/>
  <c r="E806" i="22" s="1"/>
  <c r="D805" i="22"/>
  <c r="E805" i="22" s="1"/>
  <c r="D804" i="22"/>
  <c r="E804" i="22" s="1"/>
  <c r="D803" i="22"/>
  <c r="E803" i="22" s="1"/>
  <c r="D802" i="22"/>
  <c r="E802" i="22" s="1"/>
  <c r="D801" i="22"/>
  <c r="E801" i="22" s="1"/>
  <c r="D800" i="22"/>
  <c r="E800" i="22" s="1"/>
  <c r="D799" i="22"/>
  <c r="E799" i="22" s="1"/>
  <c r="D798" i="22"/>
  <c r="E798" i="22" s="1"/>
  <c r="D797" i="22"/>
  <c r="E797" i="22" s="1"/>
  <c r="D796" i="22"/>
  <c r="E796" i="22" s="1"/>
  <c r="D795" i="22"/>
  <c r="E795" i="22" s="1"/>
  <c r="D794" i="22"/>
  <c r="E794" i="22" s="1"/>
  <c r="D793" i="22"/>
  <c r="E793" i="22" s="1"/>
  <c r="D792" i="22"/>
  <c r="E792" i="22" s="1"/>
  <c r="D791" i="22"/>
  <c r="E791" i="22" s="1"/>
  <c r="D790" i="22"/>
  <c r="E790" i="22" s="1"/>
  <c r="D789" i="22"/>
  <c r="E789" i="22" s="1"/>
  <c r="D788" i="22"/>
  <c r="E788" i="22" s="1"/>
  <c r="D787" i="22"/>
  <c r="E787" i="22" s="1"/>
  <c r="D786" i="22"/>
  <c r="E786" i="22" s="1"/>
  <c r="D785" i="22"/>
  <c r="E785" i="22" s="1"/>
  <c r="D784" i="22"/>
  <c r="E784" i="22" s="1"/>
  <c r="D783" i="22"/>
  <c r="E783" i="22" s="1"/>
  <c r="D782" i="22"/>
  <c r="E782" i="22" s="1"/>
  <c r="D781" i="22"/>
  <c r="E781" i="22" s="1"/>
  <c r="D780" i="22"/>
  <c r="E780" i="22" s="1"/>
  <c r="D779" i="22"/>
  <c r="E779" i="22" s="1"/>
  <c r="D778" i="22"/>
  <c r="E778" i="22" s="1"/>
  <c r="D777" i="22"/>
  <c r="E777" i="22" s="1"/>
  <c r="D776" i="22"/>
  <c r="E776" i="22" s="1"/>
  <c r="D775" i="22"/>
  <c r="E775" i="22" s="1"/>
  <c r="D774" i="22"/>
  <c r="E774" i="22" s="1"/>
  <c r="D773" i="22"/>
  <c r="E773" i="22" s="1"/>
  <c r="D772" i="22"/>
  <c r="E772" i="22" s="1"/>
  <c r="D771" i="22"/>
  <c r="E771" i="22" s="1"/>
  <c r="D770" i="22"/>
  <c r="E770" i="22" s="1"/>
  <c r="D769" i="22"/>
  <c r="E769" i="22" s="1"/>
  <c r="D768" i="22"/>
  <c r="E768" i="22" s="1"/>
  <c r="D767" i="22"/>
  <c r="E767" i="22" s="1"/>
  <c r="D766" i="22"/>
  <c r="E766" i="22" s="1"/>
  <c r="D765" i="22"/>
  <c r="E765" i="22" s="1"/>
  <c r="D764" i="22"/>
  <c r="E764" i="22" s="1"/>
  <c r="D763" i="22"/>
  <c r="E763" i="22" s="1"/>
  <c r="D762" i="22"/>
  <c r="E762" i="22" s="1"/>
  <c r="D761" i="22"/>
  <c r="E761" i="22" s="1"/>
  <c r="D760" i="22"/>
  <c r="E760" i="22" s="1"/>
  <c r="D759" i="22"/>
  <c r="E759" i="22" s="1"/>
  <c r="D758" i="22"/>
  <c r="E758" i="22" s="1"/>
  <c r="D757" i="22"/>
  <c r="E757" i="22" s="1"/>
  <c r="D756" i="22"/>
  <c r="E756" i="22" s="1"/>
  <c r="D755" i="22"/>
  <c r="E755" i="22" s="1"/>
  <c r="D754" i="22"/>
  <c r="E754" i="22" s="1"/>
  <c r="D753" i="22"/>
  <c r="E753" i="22" s="1"/>
  <c r="D752" i="22"/>
  <c r="E752" i="22" s="1"/>
  <c r="D751" i="22"/>
  <c r="E751" i="22" s="1"/>
  <c r="D750" i="22"/>
  <c r="E750" i="22" s="1"/>
  <c r="D749" i="22"/>
  <c r="E749" i="22" s="1"/>
  <c r="D748" i="22"/>
  <c r="E748" i="22" s="1"/>
  <c r="D747" i="22"/>
  <c r="E747" i="22" s="1"/>
  <c r="D746" i="22"/>
  <c r="E746" i="22" s="1"/>
  <c r="D745" i="22"/>
  <c r="E745" i="22" s="1"/>
  <c r="D744" i="22"/>
  <c r="E744" i="22" s="1"/>
  <c r="D743" i="22"/>
  <c r="E743" i="22" s="1"/>
  <c r="D742" i="22"/>
  <c r="E742" i="22" s="1"/>
  <c r="D741" i="22"/>
  <c r="E741" i="22" s="1"/>
  <c r="D740" i="22"/>
  <c r="E740" i="22" s="1"/>
  <c r="D739" i="22"/>
  <c r="E739" i="22" s="1"/>
  <c r="D738" i="22"/>
  <c r="E738" i="22" s="1"/>
  <c r="D737" i="22"/>
  <c r="E737" i="22" s="1"/>
  <c r="D736" i="22"/>
  <c r="E736" i="22" s="1"/>
  <c r="D735" i="22"/>
  <c r="E735" i="22" s="1"/>
  <c r="D734" i="22"/>
  <c r="E734" i="22" s="1"/>
  <c r="D733" i="22"/>
  <c r="E733" i="22" s="1"/>
  <c r="D732" i="22"/>
  <c r="E732" i="22" s="1"/>
  <c r="D731" i="22"/>
  <c r="E731" i="22" s="1"/>
  <c r="D730" i="22"/>
  <c r="E730" i="22" s="1"/>
  <c r="D729" i="22"/>
  <c r="E729" i="22" s="1"/>
  <c r="D728" i="22"/>
  <c r="E728" i="22" s="1"/>
  <c r="D727" i="22"/>
  <c r="E727" i="22" s="1"/>
  <c r="D726" i="22"/>
  <c r="E726" i="22" s="1"/>
  <c r="D725" i="22"/>
  <c r="E725" i="22" s="1"/>
  <c r="D724" i="22"/>
  <c r="E724" i="22" s="1"/>
  <c r="D723" i="22"/>
  <c r="E723" i="22" s="1"/>
  <c r="D722" i="22"/>
  <c r="E722" i="22" s="1"/>
  <c r="D721" i="22"/>
  <c r="E721" i="22" s="1"/>
  <c r="D720" i="22"/>
  <c r="E720" i="22" s="1"/>
  <c r="D719" i="22"/>
  <c r="E719" i="22" s="1"/>
  <c r="D718" i="22"/>
  <c r="E718" i="22" s="1"/>
  <c r="D717" i="22"/>
  <c r="E717" i="22" s="1"/>
  <c r="D716" i="22"/>
  <c r="E716" i="22" s="1"/>
  <c r="D715" i="22"/>
  <c r="E715" i="22" s="1"/>
  <c r="D714" i="22"/>
  <c r="E714" i="22" s="1"/>
  <c r="D713" i="22"/>
  <c r="E713" i="22" s="1"/>
  <c r="D712" i="22"/>
  <c r="E712" i="22" s="1"/>
  <c r="D711" i="22"/>
  <c r="E711" i="22" s="1"/>
  <c r="D710" i="22"/>
  <c r="E710" i="22" s="1"/>
  <c r="D709" i="22"/>
  <c r="E709" i="22" s="1"/>
  <c r="D708" i="22"/>
  <c r="E708" i="22" s="1"/>
  <c r="D707" i="22"/>
  <c r="E707" i="22" s="1"/>
  <c r="D706" i="22"/>
  <c r="E706" i="22" s="1"/>
  <c r="D705" i="22"/>
  <c r="E705" i="22" s="1"/>
  <c r="D704" i="22"/>
  <c r="E704" i="22" s="1"/>
  <c r="D703" i="22"/>
  <c r="E703" i="22" s="1"/>
  <c r="D702" i="22"/>
  <c r="E702" i="22" s="1"/>
  <c r="D701" i="22"/>
  <c r="E701" i="22" s="1"/>
  <c r="D700" i="22"/>
  <c r="E700" i="22" s="1"/>
  <c r="D699" i="22"/>
  <c r="E699" i="22" s="1"/>
  <c r="D698" i="22"/>
  <c r="E698" i="22" s="1"/>
  <c r="D697" i="22"/>
  <c r="E697" i="22" s="1"/>
  <c r="D696" i="22"/>
  <c r="E696" i="22" s="1"/>
  <c r="D695" i="22"/>
  <c r="E695" i="22" s="1"/>
  <c r="D694" i="22"/>
  <c r="E694" i="22" s="1"/>
  <c r="D693" i="22"/>
  <c r="E693" i="22" s="1"/>
  <c r="D692" i="22"/>
  <c r="E692" i="22" s="1"/>
  <c r="D691" i="22"/>
  <c r="E691" i="22" s="1"/>
  <c r="F691" i="22" s="1"/>
  <c r="D690" i="22"/>
  <c r="E690" i="22" s="1"/>
  <c r="D689" i="22"/>
  <c r="E689" i="22" s="1"/>
  <c r="D688" i="22"/>
  <c r="E688" i="22" s="1"/>
  <c r="D687" i="22"/>
  <c r="E687" i="22" s="1"/>
  <c r="D686" i="22"/>
  <c r="E686" i="22" s="1"/>
  <c r="D685" i="22"/>
  <c r="E685" i="22" s="1"/>
  <c r="D684" i="22"/>
  <c r="E684" i="22" s="1"/>
  <c r="D683" i="22"/>
  <c r="E683" i="22" s="1"/>
  <c r="D682" i="22"/>
  <c r="E682" i="22" s="1"/>
  <c r="D681" i="22"/>
  <c r="E681" i="22" s="1"/>
  <c r="D680" i="22"/>
  <c r="E680" i="22" s="1"/>
  <c r="D679" i="22"/>
  <c r="E679" i="22" s="1"/>
  <c r="D678" i="22"/>
  <c r="E678" i="22" s="1"/>
  <c r="D677" i="22"/>
  <c r="E677" i="22" s="1"/>
  <c r="D676" i="22"/>
  <c r="E676" i="22" s="1"/>
  <c r="D675" i="22"/>
  <c r="E675" i="22" s="1"/>
  <c r="D674" i="22"/>
  <c r="E674" i="22" s="1"/>
  <c r="F674" i="22" s="1"/>
  <c r="D673" i="22"/>
  <c r="E673" i="22" s="1"/>
  <c r="F673" i="22" s="1"/>
  <c r="D672" i="22"/>
  <c r="E672" i="22" s="1"/>
  <c r="F672" i="22" s="1"/>
  <c r="D671" i="22"/>
  <c r="E671" i="22" s="1"/>
  <c r="F671" i="22" s="1"/>
  <c r="D670" i="22"/>
  <c r="E670" i="22" s="1"/>
  <c r="D669" i="22"/>
  <c r="E669" i="22" s="1"/>
  <c r="D668" i="22"/>
  <c r="E668" i="22" s="1"/>
  <c r="D667" i="22"/>
  <c r="E667" i="22" s="1"/>
  <c r="D666" i="22"/>
  <c r="E666" i="22" s="1"/>
  <c r="D665" i="22"/>
  <c r="E665" i="22" s="1"/>
  <c r="D664" i="22"/>
  <c r="E664" i="22" s="1"/>
  <c r="D663" i="22"/>
  <c r="E663" i="22" s="1"/>
  <c r="D662" i="22"/>
  <c r="E662" i="22" s="1"/>
  <c r="D661" i="22"/>
  <c r="E661" i="22" s="1"/>
  <c r="D660" i="22"/>
  <c r="E660" i="22" s="1"/>
  <c r="D659" i="22"/>
  <c r="E659" i="22" s="1"/>
  <c r="D658" i="22"/>
  <c r="E658" i="22" s="1"/>
  <c r="D657" i="22"/>
  <c r="E657" i="22" s="1"/>
  <c r="D656" i="22"/>
  <c r="E656" i="22" s="1"/>
  <c r="D655" i="22"/>
  <c r="E655" i="22" s="1"/>
  <c r="D654" i="22"/>
  <c r="E654" i="22" s="1"/>
  <c r="D653" i="22"/>
  <c r="E653" i="22" s="1"/>
  <c r="D652" i="22"/>
  <c r="E652" i="22" s="1"/>
  <c r="D651" i="22"/>
  <c r="E651" i="22" s="1"/>
  <c r="D650" i="22"/>
  <c r="E650" i="22" s="1"/>
  <c r="D649" i="22"/>
  <c r="E649" i="22" s="1"/>
  <c r="D648" i="22"/>
  <c r="E648" i="22" s="1"/>
  <c r="D647" i="22"/>
  <c r="E647" i="22" s="1"/>
  <c r="D646" i="22"/>
  <c r="E646" i="22" s="1"/>
  <c r="D645" i="22"/>
  <c r="E645" i="22" s="1"/>
  <c r="D644" i="22"/>
  <c r="E644" i="22" s="1"/>
  <c r="D643" i="22"/>
  <c r="E643" i="22" s="1"/>
  <c r="D642" i="22"/>
  <c r="E642" i="22" s="1"/>
  <c r="D641" i="22"/>
  <c r="E641" i="22" s="1"/>
  <c r="D640" i="22"/>
  <c r="E640" i="22" s="1"/>
  <c r="D639" i="22"/>
  <c r="E639" i="22" s="1"/>
  <c r="D638" i="22"/>
  <c r="E638" i="22" s="1"/>
  <c r="D637" i="22"/>
  <c r="E637" i="22" s="1"/>
  <c r="D636" i="22"/>
  <c r="E636" i="22" s="1"/>
  <c r="D635" i="22"/>
  <c r="E635" i="22" s="1"/>
  <c r="D634" i="22"/>
  <c r="E634" i="22" s="1"/>
  <c r="D633" i="22"/>
  <c r="E633" i="22" s="1"/>
  <c r="D632" i="22"/>
  <c r="E632" i="22" s="1"/>
  <c r="D631" i="22"/>
  <c r="E631" i="22" s="1"/>
  <c r="D630" i="22"/>
  <c r="E630" i="22" s="1"/>
  <c r="D629" i="22"/>
  <c r="E629" i="22" s="1"/>
  <c r="D628" i="22"/>
  <c r="E628" i="22" s="1"/>
  <c r="D627" i="22"/>
  <c r="E627" i="22" s="1"/>
  <c r="D626" i="22"/>
  <c r="E626" i="22" s="1"/>
  <c r="D625" i="22"/>
  <c r="E625" i="22" s="1"/>
  <c r="D624" i="22"/>
  <c r="E624" i="22" s="1"/>
  <c r="D623" i="22"/>
  <c r="E623" i="22" s="1"/>
  <c r="D622" i="22"/>
  <c r="E622" i="22" s="1"/>
  <c r="D621" i="22"/>
  <c r="E621" i="22" s="1"/>
  <c r="F621" i="22" s="1"/>
  <c r="D620" i="22"/>
  <c r="E620" i="22" s="1"/>
  <c r="D619" i="22"/>
  <c r="E619" i="22" s="1"/>
  <c r="D618" i="22"/>
  <c r="E618" i="22" s="1"/>
  <c r="D617" i="22"/>
  <c r="E617" i="22" s="1"/>
  <c r="D616" i="22"/>
  <c r="E616" i="22" s="1"/>
  <c r="D615" i="22"/>
  <c r="E615" i="22" s="1"/>
  <c r="D614" i="22"/>
  <c r="E614" i="22" s="1"/>
  <c r="D613" i="22"/>
  <c r="E613" i="22" s="1"/>
  <c r="D612" i="22"/>
  <c r="E612" i="22" s="1"/>
  <c r="D611" i="22"/>
  <c r="E611" i="22" s="1"/>
  <c r="D610" i="22"/>
  <c r="E610" i="22" s="1"/>
  <c r="D609" i="22"/>
  <c r="E609" i="22" s="1"/>
  <c r="D608" i="22"/>
  <c r="E608" i="22" s="1"/>
  <c r="D607" i="22"/>
  <c r="E607" i="22" s="1"/>
  <c r="D606" i="22"/>
  <c r="E606" i="22" s="1"/>
  <c r="F606" i="22" s="1"/>
  <c r="D605" i="22"/>
  <c r="E605" i="22" s="1"/>
  <c r="D604" i="22"/>
  <c r="E604" i="22" s="1"/>
  <c r="D603" i="22"/>
  <c r="E603" i="22" s="1"/>
  <c r="D602" i="22"/>
  <c r="E602" i="22" s="1"/>
  <c r="D601" i="22"/>
  <c r="E601" i="22" s="1"/>
  <c r="D600" i="22"/>
  <c r="E600" i="22" s="1"/>
  <c r="D599" i="22"/>
  <c r="E599" i="22" s="1"/>
  <c r="D598" i="22"/>
  <c r="E598" i="22" s="1"/>
  <c r="F598" i="22" s="1"/>
  <c r="D597" i="22"/>
  <c r="E597" i="22" s="1"/>
  <c r="D596" i="22"/>
  <c r="E596" i="22" s="1"/>
  <c r="F596" i="22" s="1"/>
  <c r="D595" i="22"/>
  <c r="E595" i="22" s="1"/>
  <c r="F595" i="22" s="1"/>
  <c r="D594" i="22"/>
  <c r="E594" i="22" s="1"/>
  <c r="F594" i="22" s="1"/>
  <c r="D593" i="22"/>
  <c r="E593" i="22" s="1"/>
  <c r="F593" i="22" s="1"/>
  <c r="D592" i="22"/>
  <c r="E592" i="22" s="1"/>
  <c r="F592" i="22" s="1"/>
  <c r="D591" i="22"/>
  <c r="E591" i="22" s="1"/>
  <c r="F591" i="22" s="1"/>
  <c r="D590" i="22"/>
  <c r="E590" i="22" s="1"/>
  <c r="F590" i="22" s="1"/>
  <c r="D589" i="22"/>
  <c r="E589" i="22" s="1"/>
  <c r="F589" i="22" s="1"/>
  <c r="D588" i="22"/>
  <c r="E588" i="22" s="1"/>
  <c r="F588" i="22" s="1"/>
  <c r="D587" i="22"/>
  <c r="E587" i="22" s="1"/>
  <c r="F587" i="22" s="1"/>
  <c r="D586" i="22"/>
  <c r="E586" i="22" s="1"/>
  <c r="F586" i="22" s="1"/>
  <c r="D585" i="22"/>
  <c r="E585" i="22" s="1"/>
  <c r="F585" i="22" s="1"/>
  <c r="D584" i="22"/>
  <c r="E584" i="22" s="1"/>
  <c r="F584" i="22" s="1"/>
  <c r="D583" i="22"/>
  <c r="E583" i="22" s="1"/>
  <c r="F583" i="22" s="1"/>
  <c r="D582" i="22"/>
  <c r="E582" i="22" s="1"/>
  <c r="F582" i="22" s="1"/>
  <c r="D581" i="22"/>
  <c r="E581" i="22" s="1"/>
  <c r="F581" i="22" s="1"/>
  <c r="D580" i="22"/>
  <c r="E580" i="22" s="1"/>
  <c r="D579" i="22"/>
  <c r="E579" i="22" s="1"/>
  <c r="D578" i="22"/>
  <c r="E578" i="22" s="1"/>
  <c r="D577" i="22"/>
  <c r="E577" i="22" s="1"/>
  <c r="D576" i="22"/>
  <c r="E576" i="22" s="1"/>
  <c r="D575" i="22"/>
  <c r="E575" i="22" s="1"/>
  <c r="D574" i="22"/>
  <c r="E574" i="22" s="1"/>
  <c r="F574" i="22" s="1"/>
  <c r="D573" i="22"/>
  <c r="E573" i="22" s="1"/>
  <c r="F573" i="22" s="1"/>
  <c r="D572" i="22"/>
  <c r="E572" i="22" s="1"/>
  <c r="F572" i="22" s="1"/>
  <c r="D571" i="22"/>
  <c r="E571" i="22" s="1"/>
  <c r="F571" i="22" s="1"/>
  <c r="D570" i="22"/>
  <c r="E570" i="22" s="1"/>
  <c r="D569" i="22"/>
  <c r="E569" i="22" s="1"/>
  <c r="D568" i="22"/>
  <c r="E568" i="22" s="1"/>
  <c r="D567" i="22"/>
  <c r="E567" i="22" s="1"/>
  <c r="D566" i="22"/>
  <c r="E566" i="22" s="1"/>
  <c r="D565" i="22"/>
  <c r="E565" i="22" s="1"/>
  <c r="D564" i="22"/>
  <c r="E564" i="22" s="1"/>
  <c r="D563" i="22"/>
  <c r="E563" i="22" s="1"/>
  <c r="D562" i="22"/>
  <c r="E562" i="22" s="1"/>
  <c r="D561" i="22"/>
  <c r="E561" i="22" s="1"/>
  <c r="D560" i="22"/>
  <c r="E560" i="22" s="1"/>
  <c r="D559" i="22"/>
  <c r="E559" i="22" s="1"/>
  <c r="D558" i="22"/>
  <c r="E558" i="22" s="1"/>
  <c r="D557" i="22"/>
  <c r="E557" i="22" s="1"/>
  <c r="D556" i="22"/>
  <c r="E556" i="22" s="1"/>
  <c r="D555" i="22"/>
  <c r="E555" i="22" s="1"/>
  <c r="D554" i="22"/>
  <c r="E554" i="22" s="1"/>
  <c r="D553" i="22"/>
  <c r="E553" i="22" s="1"/>
  <c r="D552" i="22"/>
  <c r="E552" i="22" s="1"/>
  <c r="D551" i="22"/>
  <c r="E551" i="22" s="1"/>
  <c r="D550" i="22"/>
  <c r="E550" i="22" s="1"/>
  <c r="D549" i="22"/>
  <c r="E549" i="22" s="1"/>
  <c r="D548" i="22"/>
  <c r="E548" i="22" s="1"/>
  <c r="D547" i="22"/>
  <c r="E547" i="22" s="1"/>
  <c r="D546" i="22"/>
  <c r="E546" i="22" s="1"/>
  <c r="D545" i="22"/>
  <c r="E545" i="22" s="1"/>
  <c r="D544" i="22"/>
  <c r="E544" i="22" s="1"/>
  <c r="D543" i="22"/>
  <c r="E543" i="22" s="1"/>
  <c r="D542" i="22"/>
  <c r="E542" i="22" s="1"/>
  <c r="D541" i="22"/>
  <c r="E541" i="22" s="1"/>
  <c r="D540" i="22"/>
  <c r="E540" i="22" s="1"/>
  <c r="D539" i="22"/>
  <c r="E539" i="22" s="1"/>
  <c r="D538" i="22"/>
  <c r="E538" i="22" s="1"/>
  <c r="D537" i="22"/>
  <c r="E537" i="22" s="1"/>
  <c r="D536" i="22"/>
  <c r="E536" i="22" s="1"/>
  <c r="D535" i="22"/>
  <c r="E535" i="22" s="1"/>
  <c r="D534" i="22"/>
  <c r="E534" i="22" s="1"/>
  <c r="D533" i="22"/>
  <c r="E533" i="22" s="1"/>
  <c r="D532" i="22"/>
  <c r="E532" i="22" s="1"/>
  <c r="D531" i="22"/>
  <c r="E531" i="22" s="1"/>
  <c r="D530" i="22"/>
  <c r="E530" i="22" s="1"/>
  <c r="D529" i="22"/>
  <c r="E529" i="22" s="1"/>
  <c r="D528" i="22"/>
  <c r="E528" i="22" s="1"/>
  <c r="D527" i="22"/>
  <c r="E527" i="22" s="1"/>
  <c r="D526" i="22"/>
  <c r="E526" i="22" s="1"/>
  <c r="D525" i="22"/>
  <c r="E525" i="22" s="1"/>
  <c r="D524" i="22"/>
  <c r="E524" i="22" s="1"/>
  <c r="D523" i="22"/>
  <c r="E523" i="22" s="1"/>
  <c r="D522" i="22"/>
  <c r="E522" i="22" s="1"/>
  <c r="D521" i="22"/>
  <c r="E521" i="22" s="1"/>
  <c r="D520" i="22"/>
  <c r="E520" i="22" s="1"/>
  <c r="D519" i="22"/>
  <c r="E519" i="22" s="1"/>
  <c r="D518" i="22"/>
  <c r="E518" i="22" s="1"/>
  <c r="D517" i="22"/>
  <c r="E517" i="22" s="1"/>
  <c r="D516" i="22"/>
  <c r="E516" i="22" s="1"/>
  <c r="D515" i="22"/>
  <c r="E515" i="22" s="1"/>
  <c r="D514" i="22"/>
  <c r="E514" i="22" s="1"/>
  <c r="D513" i="22"/>
  <c r="E513" i="22" s="1"/>
  <c r="D512" i="22"/>
  <c r="E512" i="22" s="1"/>
  <c r="D511" i="22"/>
  <c r="E511" i="22" s="1"/>
  <c r="D510" i="22"/>
  <c r="E510" i="22" s="1"/>
  <c r="D509" i="22"/>
  <c r="E509" i="22" s="1"/>
  <c r="D508" i="22"/>
  <c r="E508" i="22" s="1"/>
  <c r="D507" i="22"/>
  <c r="E507" i="22" s="1"/>
  <c r="D506" i="22"/>
  <c r="E506" i="22" s="1"/>
  <c r="D505" i="22"/>
  <c r="E505" i="22" s="1"/>
  <c r="D504" i="22"/>
  <c r="E504" i="22" s="1"/>
  <c r="D503" i="22"/>
  <c r="E503" i="22" s="1"/>
  <c r="D502" i="22"/>
  <c r="E502" i="22" s="1"/>
  <c r="D501" i="22"/>
  <c r="E501" i="22" s="1"/>
  <c r="D500" i="22"/>
  <c r="E500" i="22" s="1"/>
  <c r="D499" i="22"/>
  <c r="E499" i="22" s="1"/>
  <c r="D498" i="22"/>
  <c r="E498" i="22" s="1"/>
  <c r="D497" i="22"/>
  <c r="E497" i="22" s="1"/>
  <c r="D496" i="22"/>
  <c r="E496" i="22" s="1"/>
  <c r="D495" i="22"/>
  <c r="E495" i="22" s="1"/>
  <c r="D494" i="22"/>
  <c r="E494" i="22" s="1"/>
  <c r="D493" i="22"/>
  <c r="E493" i="22" s="1"/>
  <c r="D492" i="22"/>
  <c r="E492" i="22" s="1"/>
  <c r="D491" i="22"/>
  <c r="E491" i="22" s="1"/>
  <c r="D490" i="22"/>
  <c r="E490" i="22" s="1"/>
  <c r="D489" i="22"/>
  <c r="E489" i="22" s="1"/>
  <c r="D488" i="22"/>
  <c r="E488" i="22" s="1"/>
  <c r="D487" i="22"/>
  <c r="E487" i="22" s="1"/>
  <c r="D486" i="22"/>
  <c r="E486" i="22" s="1"/>
  <c r="D485" i="22"/>
  <c r="E485" i="22" s="1"/>
  <c r="D484" i="22"/>
  <c r="E484" i="22" s="1"/>
  <c r="D483" i="22"/>
  <c r="E483" i="22" s="1"/>
  <c r="D482" i="22"/>
  <c r="E482" i="22" s="1"/>
  <c r="D481" i="22"/>
  <c r="E481" i="22" s="1"/>
  <c r="D480" i="22"/>
  <c r="E480" i="22" s="1"/>
  <c r="D479" i="22"/>
  <c r="E479" i="22" s="1"/>
  <c r="D478" i="22"/>
  <c r="E478" i="22" s="1"/>
  <c r="D477" i="22"/>
  <c r="E477" i="22" s="1"/>
  <c r="D476" i="22"/>
  <c r="E476" i="22" s="1"/>
  <c r="D475" i="22"/>
  <c r="E475" i="22" s="1"/>
  <c r="D474" i="22"/>
  <c r="E474" i="22" s="1"/>
  <c r="D473" i="22"/>
  <c r="E473" i="22" s="1"/>
  <c r="D472" i="22"/>
  <c r="E472" i="22" s="1"/>
  <c r="D471" i="22"/>
  <c r="E471" i="22" s="1"/>
  <c r="D470" i="22"/>
  <c r="E470" i="22" s="1"/>
  <c r="D469" i="22"/>
  <c r="E469" i="22" s="1"/>
  <c r="D468" i="22"/>
  <c r="E468" i="22" s="1"/>
  <c r="D467" i="22"/>
  <c r="E467" i="22" s="1"/>
  <c r="D466" i="22"/>
  <c r="E466" i="22" s="1"/>
  <c r="D465" i="22"/>
  <c r="E465" i="22" s="1"/>
  <c r="D464" i="22"/>
  <c r="E464" i="22" s="1"/>
  <c r="D463" i="22"/>
  <c r="E463" i="22" s="1"/>
  <c r="D462" i="22"/>
  <c r="E462" i="22" s="1"/>
  <c r="D461" i="22"/>
  <c r="E461" i="22" s="1"/>
  <c r="D460" i="22"/>
  <c r="E460" i="22" s="1"/>
  <c r="D459" i="22"/>
  <c r="E459" i="22" s="1"/>
  <c r="D458" i="22"/>
  <c r="E458" i="22" s="1"/>
  <c r="D457" i="22"/>
  <c r="E457" i="22" s="1"/>
  <c r="D456" i="22"/>
  <c r="E456" i="22" s="1"/>
  <c r="D455" i="22"/>
  <c r="E455" i="22" s="1"/>
  <c r="D454" i="22"/>
  <c r="E454" i="22" s="1"/>
  <c r="D453" i="22"/>
  <c r="E453" i="22" s="1"/>
  <c r="D452" i="22"/>
  <c r="E452" i="22" s="1"/>
  <c r="D451" i="22"/>
  <c r="E451" i="22" s="1"/>
  <c r="D450" i="22"/>
  <c r="E450" i="22" s="1"/>
  <c r="D449" i="22"/>
  <c r="E449" i="22" s="1"/>
  <c r="D448" i="22"/>
  <c r="E448" i="22" s="1"/>
  <c r="D447" i="22"/>
  <c r="E447" i="22" s="1"/>
  <c r="D446" i="22"/>
  <c r="E446" i="22" s="1"/>
  <c r="D445" i="22"/>
  <c r="E445" i="22" s="1"/>
  <c r="D444" i="22"/>
  <c r="E444" i="22" s="1"/>
  <c r="D443" i="22"/>
  <c r="E443" i="22" s="1"/>
  <c r="D442" i="22"/>
  <c r="E442" i="22" s="1"/>
  <c r="D441" i="22"/>
  <c r="E441" i="22" s="1"/>
  <c r="D440" i="22"/>
  <c r="E440" i="22" s="1"/>
  <c r="D439" i="22"/>
  <c r="E439" i="22" s="1"/>
  <c r="D438" i="22"/>
  <c r="E438" i="22" s="1"/>
  <c r="D437" i="22"/>
  <c r="E437" i="22" s="1"/>
  <c r="D436" i="22"/>
  <c r="E436" i="22" s="1"/>
  <c r="D435" i="22"/>
  <c r="E435" i="22" s="1"/>
  <c r="D434" i="22"/>
  <c r="E434" i="22" s="1"/>
  <c r="D433" i="22"/>
  <c r="E433" i="22" s="1"/>
  <c r="D432" i="22"/>
  <c r="E432" i="22" s="1"/>
  <c r="D431" i="22"/>
  <c r="E431" i="22" s="1"/>
  <c r="D430" i="22"/>
  <c r="E430" i="22" s="1"/>
  <c r="D429" i="22"/>
  <c r="E429" i="22" s="1"/>
  <c r="D428" i="22"/>
  <c r="E428" i="22" s="1"/>
  <c r="D427" i="22"/>
  <c r="E427" i="22" s="1"/>
  <c r="D426" i="22"/>
  <c r="E426" i="22" s="1"/>
  <c r="D425" i="22"/>
  <c r="E425" i="22" s="1"/>
  <c r="D424" i="22"/>
  <c r="E424" i="22" s="1"/>
  <c r="D423" i="22"/>
  <c r="E423" i="22" s="1"/>
  <c r="D422" i="22"/>
  <c r="E422" i="22" s="1"/>
  <c r="D421" i="22"/>
  <c r="E421" i="22" s="1"/>
  <c r="D420" i="22"/>
  <c r="E420" i="22" s="1"/>
  <c r="D419" i="22"/>
  <c r="E419" i="22" s="1"/>
  <c r="D418" i="22"/>
  <c r="E418" i="22" s="1"/>
  <c r="D417" i="22"/>
  <c r="E417" i="22" s="1"/>
  <c r="D416" i="22"/>
  <c r="E416" i="22" s="1"/>
  <c r="D415" i="22"/>
  <c r="E415" i="22" s="1"/>
  <c r="D414" i="22"/>
  <c r="E414" i="22" s="1"/>
  <c r="D413" i="22"/>
  <c r="E413" i="22" s="1"/>
  <c r="D412" i="22"/>
  <c r="E412" i="22" s="1"/>
  <c r="D411" i="22"/>
  <c r="E411" i="22" s="1"/>
  <c r="D410" i="22"/>
  <c r="E410" i="22" s="1"/>
  <c r="D409" i="22"/>
  <c r="E409" i="22" s="1"/>
  <c r="D408" i="22"/>
  <c r="E408" i="22" s="1"/>
  <c r="D407" i="22"/>
  <c r="E407" i="22" s="1"/>
  <c r="D406" i="22"/>
  <c r="E406" i="22" s="1"/>
  <c r="D405" i="22"/>
  <c r="E405" i="22" s="1"/>
  <c r="D404" i="22"/>
  <c r="E404" i="22" s="1"/>
  <c r="D403" i="22"/>
  <c r="E403" i="22" s="1"/>
  <c r="D402" i="22"/>
  <c r="E402" i="22" s="1"/>
  <c r="D401" i="22"/>
  <c r="E401" i="22" s="1"/>
  <c r="D400" i="22"/>
  <c r="E400" i="22" s="1"/>
  <c r="D399" i="22"/>
  <c r="E399" i="22" s="1"/>
  <c r="D398" i="22"/>
  <c r="E398" i="22" s="1"/>
  <c r="D397" i="22"/>
  <c r="E397" i="22" s="1"/>
  <c r="D396" i="22"/>
  <c r="E396" i="22" s="1"/>
  <c r="D395" i="22"/>
  <c r="E395" i="22" s="1"/>
  <c r="D394" i="22"/>
  <c r="E394" i="22" s="1"/>
  <c r="D393" i="22"/>
  <c r="E393" i="22" s="1"/>
  <c r="D392" i="22"/>
  <c r="E392" i="22" s="1"/>
  <c r="D391" i="22"/>
  <c r="E391" i="22" s="1"/>
  <c r="D390" i="22"/>
  <c r="E390" i="22" s="1"/>
  <c r="D389" i="22"/>
  <c r="E389" i="22" s="1"/>
  <c r="D388" i="22"/>
  <c r="E388" i="22" s="1"/>
  <c r="D387" i="22"/>
  <c r="E387" i="22" s="1"/>
  <c r="D386" i="22"/>
  <c r="E386" i="22" s="1"/>
  <c r="D385" i="22"/>
  <c r="E385" i="22" s="1"/>
  <c r="D384" i="22"/>
  <c r="E384" i="22" s="1"/>
  <c r="D383" i="22"/>
  <c r="E383" i="22" s="1"/>
  <c r="D382" i="22"/>
  <c r="E382" i="22" s="1"/>
  <c r="D381" i="22"/>
  <c r="E381" i="22" s="1"/>
  <c r="D380" i="22"/>
  <c r="E380" i="22" s="1"/>
  <c r="D379" i="22"/>
  <c r="E379" i="22" s="1"/>
  <c r="D378" i="22"/>
  <c r="E378" i="22" s="1"/>
  <c r="D377" i="22"/>
  <c r="E377" i="22" s="1"/>
  <c r="D376" i="22"/>
  <c r="E376" i="22" s="1"/>
  <c r="D375" i="22"/>
  <c r="E375" i="22" s="1"/>
  <c r="D374" i="22"/>
  <c r="E374" i="22" s="1"/>
  <c r="F374" i="22" s="1"/>
  <c r="D373" i="22"/>
  <c r="E373" i="22" s="1"/>
  <c r="F373" i="22" s="1"/>
  <c r="D372" i="22"/>
  <c r="E372" i="22" s="1"/>
  <c r="F372" i="22" s="1"/>
  <c r="D371" i="22"/>
  <c r="E371" i="22" s="1"/>
  <c r="F371" i="22" s="1"/>
  <c r="D370" i="22"/>
  <c r="E370" i="22" s="1"/>
  <c r="D369" i="22"/>
  <c r="E369" i="22" s="1"/>
  <c r="D368" i="22"/>
  <c r="E368" i="22" s="1"/>
  <c r="D367" i="22"/>
  <c r="E367" i="22" s="1"/>
  <c r="D366" i="22"/>
  <c r="E366" i="22" s="1"/>
  <c r="D365" i="22"/>
  <c r="E365" i="22" s="1"/>
  <c r="D364" i="22"/>
  <c r="E364" i="22" s="1"/>
  <c r="D363" i="22"/>
  <c r="E363" i="22" s="1"/>
  <c r="D362" i="22"/>
  <c r="E362" i="22" s="1"/>
  <c r="D361" i="22"/>
  <c r="E361" i="22" s="1"/>
  <c r="D360" i="22"/>
  <c r="E360" i="22" s="1"/>
  <c r="D359" i="22"/>
  <c r="E359" i="22" s="1"/>
  <c r="D358" i="22"/>
  <c r="E358" i="22" s="1"/>
  <c r="D357" i="22"/>
  <c r="E357" i="22" s="1"/>
  <c r="D356" i="22"/>
  <c r="E356" i="22" s="1"/>
  <c r="D355" i="22"/>
  <c r="E355" i="22" s="1"/>
  <c r="D354" i="22"/>
  <c r="E354" i="22" s="1"/>
  <c r="D353" i="22"/>
  <c r="E353" i="22" s="1"/>
  <c r="D352" i="22"/>
  <c r="E352" i="22" s="1"/>
  <c r="D351" i="22"/>
  <c r="E351" i="22" s="1"/>
  <c r="D350" i="22"/>
  <c r="E350" i="22" s="1"/>
  <c r="D349" i="22"/>
  <c r="E349" i="22" s="1"/>
  <c r="D348" i="22"/>
  <c r="E348" i="22" s="1"/>
  <c r="D347" i="22"/>
  <c r="E347" i="22" s="1"/>
  <c r="D346" i="22"/>
  <c r="E346" i="22" s="1"/>
  <c r="D345" i="22"/>
  <c r="E345" i="22" s="1"/>
  <c r="D344" i="22"/>
  <c r="E344" i="22" s="1"/>
  <c r="D343" i="22"/>
  <c r="E343" i="22" s="1"/>
  <c r="D342" i="22"/>
  <c r="E342" i="22" s="1"/>
  <c r="D341" i="22"/>
  <c r="E341" i="22" s="1"/>
  <c r="D340" i="22"/>
  <c r="E340" i="22" s="1"/>
  <c r="D339" i="22"/>
  <c r="E339" i="22" s="1"/>
  <c r="D338" i="22"/>
  <c r="E338" i="22" s="1"/>
  <c r="D337" i="22"/>
  <c r="E337" i="22" s="1"/>
  <c r="D336" i="22"/>
  <c r="E336" i="22" s="1"/>
  <c r="D335" i="22"/>
  <c r="E335" i="22" s="1"/>
  <c r="D334" i="22"/>
  <c r="E334" i="22" s="1"/>
  <c r="D333" i="22"/>
  <c r="E333" i="22" s="1"/>
  <c r="D332" i="22"/>
  <c r="E332" i="22" s="1"/>
  <c r="D331" i="22"/>
  <c r="E331" i="22" s="1"/>
  <c r="D330" i="22"/>
  <c r="E330" i="22" s="1"/>
  <c r="D329" i="22"/>
  <c r="E329" i="22" s="1"/>
  <c r="D328" i="22"/>
  <c r="E328" i="22" s="1"/>
  <c r="D327" i="22"/>
  <c r="E327" i="22" s="1"/>
  <c r="D326" i="22"/>
  <c r="E326" i="22" s="1"/>
  <c r="D325" i="22"/>
  <c r="E325" i="22" s="1"/>
  <c r="D324" i="22"/>
  <c r="E324" i="22" s="1"/>
  <c r="D323" i="22"/>
  <c r="E323" i="22" s="1"/>
  <c r="D322" i="22"/>
  <c r="E322" i="22" s="1"/>
  <c r="D321" i="22"/>
  <c r="E321" i="22" s="1"/>
  <c r="D320" i="22"/>
  <c r="E320" i="22" s="1"/>
  <c r="D319" i="22"/>
  <c r="E319" i="22" s="1"/>
  <c r="D318" i="22"/>
  <c r="E318" i="22" s="1"/>
  <c r="D317" i="22"/>
  <c r="E317" i="22" s="1"/>
  <c r="D316" i="22"/>
  <c r="E316" i="22" s="1"/>
  <c r="D315" i="22"/>
  <c r="E315" i="22" s="1"/>
  <c r="D314" i="22"/>
  <c r="E314" i="22" s="1"/>
  <c r="D313" i="22"/>
  <c r="E313" i="22" s="1"/>
  <c r="D312" i="22"/>
  <c r="E312" i="22" s="1"/>
  <c r="D311" i="22"/>
  <c r="E311" i="22" s="1"/>
  <c r="D310" i="22"/>
  <c r="E310" i="22" s="1"/>
  <c r="D309" i="22"/>
  <c r="E309" i="22" s="1"/>
  <c r="D308" i="22"/>
  <c r="E308" i="22" s="1"/>
  <c r="D307" i="22"/>
  <c r="E307" i="22" s="1"/>
  <c r="D306" i="22"/>
  <c r="E306" i="22" s="1"/>
  <c r="D305" i="22"/>
  <c r="E305" i="22" s="1"/>
  <c r="D304" i="22"/>
  <c r="E304" i="22" s="1"/>
  <c r="D303" i="22"/>
  <c r="E303" i="22" s="1"/>
  <c r="D302" i="22"/>
  <c r="E302" i="22" s="1"/>
  <c r="D301" i="22"/>
  <c r="E301" i="22" s="1"/>
  <c r="D300" i="22"/>
  <c r="E300" i="22" s="1"/>
  <c r="D299" i="22"/>
  <c r="E299" i="22" s="1"/>
  <c r="D298" i="22"/>
  <c r="E298" i="22" s="1"/>
  <c r="D297" i="22"/>
  <c r="E297" i="22" s="1"/>
  <c r="D296" i="22"/>
  <c r="E296" i="22" s="1"/>
  <c r="D295" i="22"/>
  <c r="E295" i="22" s="1"/>
  <c r="D294" i="22"/>
  <c r="E294" i="22" s="1"/>
  <c r="D293" i="22"/>
  <c r="E293" i="22" s="1"/>
  <c r="D292" i="22"/>
  <c r="E292" i="22" s="1"/>
  <c r="D291" i="22"/>
  <c r="E291" i="22" s="1"/>
  <c r="D290" i="22"/>
  <c r="E290" i="22" s="1"/>
  <c r="D289" i="22"/>
  <c r="E289" i="22" s="1"/>
  <c r="D288" i="22"/>
  <c r="E288" i="22" s="1"/>
  <c r="D287" i="22"/>
  <c r="E287" i="22" s="1"/>
  <c r="D286" i="22"/>
  <c r="E286" i="22" s="1"/>
  <c r="D285" i="22"/>
  <c r="E285" i="22" s="1"/>
  <c r="D284" i="22"/>
  <c r="E284" i="22" s="1"/>
  <c r="D283" i="22"/>
  <c r="E283" i="22" s="1"/>
  <c r="D282" i="22"/>
  <c r="E282" i="22" s="1"/>
  <c r="D281" i="22"/>
  <c r="E281" i="22" s="1"/>
  <c r="D280" i="22"/>
  <c r="E280" i="22" s="1"/>
  <c r="D279" i="22"/>
  <c r="E279" i="22" s="1"/>
  <c r="D278" i="22"/>
  <c r="E278" i="22" s="1"/>
  <c r="D277" i="22"/>
  <c r="E277" i="22" s="1"/>
  <c r="D276" i="22"/>
  <c r="E276" i="22" s="1"/>
  <c r="D275" i="22"/>
  <c r="E275" i="22" s="1"/>
  <c r="D274" i="22"/>
  <c r="E274" i="22" s="1"/>
  <c r="D273" i="22"/>
  <c r="E273" i="22" s="1"/>
  <c r="D272" i="22"/>
  <c r="E272" i="22" s="1"/>
  <c r="D271" i="22"/>
  <c r="E271" i="22" s="1"/>
  <c r="D270" i="22"/>
  <c r="E270" i="22" s="1"/>
  <c r="D269" i="22"/>
  <c r="E269" i="22" s="1"/>
  <c r="D268" i="22"/>
  <c r="E268" i="22" s="1"/>
  <c r="D267" i="22"/>
  <c r="E267" i="22" s="1"/>
  <c r="D266" i="22"/>
  <c r="E266" i="22" s="1"/>
  <c r="D265" i="22"/>
  <c r="E265" i="22" s="1"/>
  <c r="D264" i="22"/>
  <c r="E264" i="22" s="1"/>
  <c r="D263" i="22"/>
  <c r="E263" i="22" s="1"/>
  <c r="D262" i="22"/>
  <c r="E262" i="22" s="1"/>
  <c r="D261" i="22"/>
  <c r="E261" i="22" s="1"/>
  <c r="D260" i="22"/>
  <c r="E260" i="22" s="1"/>
  <c r="D259" i="22"/>
  <c r="E259" i="22" s="1"/>
  <c r="D258" i="22"/>
  <c r="E258" i="22" s="1"/>
  <c r="D257" i="22"/>
  <c r="E257" i="22" s="1"/>
  <c r="D256" i="22"/>
  <c r="E256" i="22" s="1"/>
  <c r="D255" i="22"/>
  <c r="E255" i="22" s="1"/>
  <c r="D254" i="22"/>
  <c r="E254" i="22" s="1"/>
  <c r="D253" i="22"/>
  <c r="E253" i="22" s="1"/>
  <c r="D252" i="22"/>
  <c r="E252" i="22" s="1"/>
  <c r="D251" i="22"/>
  <c r="E251" i="22" s="1"/>
  <c r="D250" i="22"/>
  <c r="E250" i="22" s="1"/>
  <c r="D249" i="22"/>
  <c r="E249" i="22" s="1"/>
  <c r="D248" i="22"/>
  <c r="E248" i="22" s="1"/>
  <c r="D247" i="22"/>
  <c r="E247" i="22" s="1"/>
  <c r="D246" i="22"/>
  <c r="E246" i="22" s="1"/>
  <c r="D245" i="22"/>
  <c r="E245" i="22" s="1"/>
  <c r="D244" i="22"/>
  <c r="E244" i="22" s="1"/>
  <c r="D243" i="22"/>
  <c r="E243" i="22" s="1"/>
  <c r="D242" i="22"/>
  <c r="E242" i="22" s="1"/>
  <c r="D241" i="22"/>
  <c r="E241" i="22" s="1"/>
  <c r="D240" i="22"/>
  <c r="E240" i="22" s="1"/>
  <c r="D239" i="22"/>
  <c r="E239" i="22" s="1"/>
  <c r="D238" i="22"/>
  <c r="E238" i="22" s="1"/>
  <c r="D237" i="22"/>
  <c r="E237" i="22" s="1"/>
  <c r="D236" i="22"/>
  <c r="E236" i="22" s="1"/>
  <c r="D235" i="22"/>
  <c r="E235" i="22" s="1"/>
  <c r="D234" i="22"/>
  <c r="E234" i="22" s="1"/>
  <c r="D233" i="22"/>
  <c r="E233" i="22" s="1"/>
  <c r="D232" i="22"/>
  <c r="E232" i="22" s="1"/>
  <c r="D231" i="22"/>
  <c r="E231" i="22" s="1"/>
  <c r="D230" i="22"/>
  <c r="E230" i="22" s="1"/>
  <c r="D229" i="22"/>
  <c r="E229" i="22" s="1"/>
  <c r="D228" i="22"/>
  <c r="E228" i="22" s="1"/>
  <c r="D227" i="22"/>
  <c r="E227" i="22" s="1"/>
  <c r="D226" i="22"/>
  <c r="E226" i="22" s="1"/>
  <c r="D225" i="22"/>
  <c r="E225" i="22" s="1"/>
  <c r="D224" i="22"/>
  <c r="E224" i="22" s="1"/>
  <c r="D223" i="22"/>
  <c r="E223" i="22" s="1"/>
  <c r="D222" i="22"/>
  <c r="E222" i="22" s="1"/>
  <c r="D221" i="22"/>
  <c r="E221" i="22" s="1"/>
  <c r="D220" i="22"/>
  <c r="E220" i="22" s="1"/>
  <c r="D219" i="22"/>
  <c r="E219" i="22" s="1"/>
  <c r="D218" i="22"/>
  <c r="E218" i="22" s="1"/>
  <c r="D217" i="22"/>
  <c r="E217" i="22" s="1"/>
  <c r="D216" i="22"/>
  <c r="E216" i="22" s="1"/>
  <c r="D215" i="22"/>
  <c r="E215" i="22" s="1"/>
  <c r="D214" i="22"/>
  <c r="E214" i="22" s="1"/>
  <c r="D213" i="22"/>
  <c r="E213" i="22" s="1"/>
  <c r="D212" i="22"/>
  <c r="E212" i="22" s="1"/>
  <c r="D211" i="22"/>
  <c r="E211" i="22" s="1"/>
  <c r="D210" i="22"/>
  <c r="E210" i="22" s="1"/>
  <c r="D209" i="22"/>
  <c r="E209" i="22" s="1"/>
  <c r="D208" i="22"/>
  <c r="E208" i="22" s="1"/>
  <c r="D207" i="22"/>
  <c r="E207" i="22" s="1"/>
  <c r="D206" i="22"/>
  <c r="E206" i="22" s="1"/>
  <c r="D205" i="22"/>
  <c r="E205" i="22" s="1"/>
  <c r="D204" i="22"/>
  <c r="E204" i="22" s="1"/>
  <c r="D203" i="22"/>
  <c r="E203" i="22" s="1"/>
  <c r="D202" i="22"/>
  <c r="E202" i="22" s="1"/>
  <c r="D201" i="22"/>
  <c r="E201" i="22" s="1"/>
  <c r="D200" i="22"/>
  <c r="E200" i="22" s="1"/>
  <c r="D199" i="22"/>
  <c r="E199" i="22" s="1"/>
  <c r="D198" i="22"/>
  <c r="E198" i="22" s="1"/>
  <c r="D197" i="22"/>
  <c r="E197" i="22" s="1"/>
  <c r="D196" i="22"/>
  <c r="E196" i="22" s="1"/>
  <c r="D195" i="22"/>
  <c r="E195" i="22" s="1"/>
  <c r="D194" i="22"/>
  <c r="E194" i="22" s="1"/>
  <c r="D193" i="22"/>
  <c r="E193" i="22" s="1"/>
  <c r="D192" i="22"/>
  <c r="E192" i="22" s="1"/>
  <c r="D191" i="22"/>
  <c r="E191" i="22" s="1"/>
  <c r="D190" i="22"/>
  <c r="E190" i="22" s="1"/>
  <c r="D189" i="22"/>
  <c r="E189" i="22" s="1"/>
  <c r="D188" i="22"/>
  <c r="E188" i="22" s="1"/>
  <c r="D187" i="22"/>
  <c r="E187" i="22" s="1"/>
  <c r="D186" i="22"/>
  <c r="E186" i="22" s="1"/>
  <c r="D185" i="22"/>
  <c r="E185" i="22" s="1"/>
  <c r="D184" i="22"/>
  <c r="E184" i="22" s="1"/>
  <c r="D183" i="22"/>
  <c r="E183" i="22" s="1"/>
  <c r="D182" i="22"/>
  <c r="E182" i="22" s="1"/>
  <c r="D181" i="22"/>
  <c r="E181" i="22" s="1"/>
  <c r="D180" i="22"/>
  <c r="E180" i="22" s="1"/>
  <c r="D179" i="22"/>
  <c r="E179" i="22" s="1"/>
  <c r="D178" i="22"/>
  <c r="E178" i="22" s="1"/>
  <c r="D177" i="22"/>
  <c r="E177" i="22" s="1"/>
  <c r="D176" i="22"/>
  <c r="E176" i="22" s="1"/>
  <c r="D175" i="22"/>
  <c r="E175" i="22" s="1"/>
  <c r="D174" i="22"/>
  <c r="E174" i="22" s="1"/>
  <c r="D173" i="22"/>
  <c r="E173" i="22" s="1"/>
  <c r="D172" i="22"/>
  <c r="E172" i="22" s="1"/>
  <c r="D171" i="22"/>
  <c r="E171" i="22" s="1"/>
  <c r="D170" i="22"/>
  <c r="E170" i="22" s="1"/>
  <c r="D169" i="22"/>
  <c r="E169" i="22" s="1"/>
  <c r="D168" i="22"/>
  <c r="E168" i="22" s="1"/>
  <c r="D167" i="22"/>
  <c r="E167" i="22" s="1"/>
  <c r="D166" i="22"/>
  <c r="E166" i="22" s="1"/>
  <c r="D165" i="22"/>
  <c r="E165" i="22" s="1"/>
  <c r="D164" i="22"/>
  <c r="E164" i="22" s="1"/>
  <c r="D163" i="22"/>
  <c r="E163" i="22" s="1"/>
  <c r="D162" i="22"/>
  <c r="E162" i="22" s="1"/>
  <c r="D161" i="22"/>
  <c r="E161" i="22" s="1"/>
  <c r="D160" i="22"/>
  <c r="E160" i="22" s="1"/>
  <c r="D159" i="22"/>
  <c r="E159" i="22" s="1"/>
  <c r="D158" i="22"/>
  <c r="E158" i="22" s="1"/>
  <c r="D157" i="22"/>
  <c r="E157" i="22" s="1"/>
  <c r="D156" i="22"/>
  <c r="E156" i="22" s="1"/>
  <c r="D155" i="22"/>
  <c r="E155" i="22" s="1"/>
  <c r="D154" i="22"/>
  <c r="E154" i="22" s="1"/>
  <c r="D153" i="22"/>
  <c r="E153" i="22" s="1"/>
  <c r="D152" i="22"/>
  <c r="E152" i="22" s="1"/>
  <c r="D151" i="22"/>
  <c r="E151" i="22" s="1"/>
  <c r="D150" i="22"/>
  <c r="E150" i="22" s="1"/>
  <c r="D149" i="22"/>
  <c r="E149" i="22" s="1"/>
  <c r="D148" i="22"/>
  <c r="E148" i="22" s="1"/>
  <c r="D147" i="22"/>
  <c r="E147" i="22" s="1"/>
  <c r="D146" i="22"/>
  <c r="E146" i="22" s="1"/>
  <c r="D145" i="22"/>
  <c r="E145" i="22" s="1"/>
  <c r="D144" i="22"/>
  <c r="E144" i="22" s="1"/>
  <c r="D143" i="22"/>
  <c r="E143" i="22" s="1"/>
  <c r="D142" i="22"/>
  <c r="E142" i="22" s="1"/>
  <c r="D141" i="22"/>
  <c r="E141" i="22" s="1"/>
  <c r="D140" i="22"/>
  <c r="E140" i="22" s="1"/>
  <c r="D139" i="22"/>
  <c r="E139" i="22" s="1"/>
  <c r="D138" i="22"/>
  <c r="E138" i="22" s="1"/>
  <c r="D137" i="22"/>
  <c r="E137" i="22" s="1"/>
  <c r="D136" i="22"/>
  <c r="E136" i="22" s="1"/>
  <c r="D135" i="22"/>
  <c r="E135" i="22" s="1"/>
  <c r="D134" i="22"/>
  <c r="E134" i="22" s="1"/>
  <c r="D133" i="22"/>
  <c r="E133" i="22" s="1"/>
  <c r="D132" i="22"/>
  <c r="E132" i="22" s="1"/>
  <c r="D131" i="22"/>
  <c r="E131" i="22" s="1"/>
  <c r="D130" i="22"/>
  <c r="E130" i="22" s="1"/>
  <c r="D129" i="22"/>
  <c r="E129" i="22" s="1"/>
  <c r="D128" i="22"/>
  <c r="E128" i="22" s="1"/>
  <c r="D127" i="22"/>
  <c r="E127" i="22" s="1"/>
  <c r="D126" i="22"/>
  <c r="E126" i="22" s="1"/>
  <c r="D125" i="22"/>
  <c r="E125" i="22" s="1"/>
  <c r="D124" i="22"/>
  <c r="E124" i="22" s="1"/>
  <c r="D123" i="22"/>
  <c r="E123" i="22" s="1"/>
  <c r="D122" i="22"/>
  <c r="E122" i="22" s="1"/>
  <c r="D121" i="22"/>
  <c r="E121" i="22" s="1"/>
  <c r="D120" i="22"/>
  <c r="E120" i="22" s="1"/>
  <c r="D119" i="22"/>
  <c r="E119" i="22" s="1"/>
  <c r="D118" i="22"/>
  <c r="E118" i="22" s="1"/>
  <c r="D117" i="22"/>
  <c r="E117" i="22" s="1"/>
  <c r="D116" i="22"/>
  <c r="E116" i="22" s="1"/>
  <c r="D115" i="22"/>
  <c r="E115" i="22" s="1"/>
  <c r="D114" i="22"/>
  <c r="E114" i="22" s="1"/>
  <c r="D113" i="22"/>
  <c r="E113" i="22" s="1"/>
  <c r="D112" i="22"/>
  <c r="E112" i="22" s="1"/>
  <c r="D111" i="22"/>
  <c r="E111" i="22" s="1"/>
  <c r="F111" i="22" s="1"/>
  <c r="D110" i="22"/>
  <c r="E110" i="22" s="1"/>
  <c r="D109" i="22"/>
  <c r="E109" i="22" s="1"/>
  <c r="D108" i="22"/>
  <c r="E108" i="22" s="1"/>
  <c r="D107" i="22"/>
  <c r="E107" i="22" s="1"/>
  <c r="D106" i="22"/>
  <c r="E106" i="22" s="1"/>
  <c r="F106" i="22" s="1"/>
  <c r="D105" i="22"/>
  <c r="E105" i="22" s="1"/>
  <c r="F105" i="22" s="1"/>
  <c r="D104" i="22"/>
  <c r="E104" i="22" s="1"/>
  <c r="F104" i="22" s="1"/>
  <c r="D103" i="22"/>
  <c r="E103" i="22" s="1"/>
  <c r="F103" i="22" s="1"/>
  <c r="D102" i="22"/>
  <c r="E102" i="22" s="1"/>
  <c r="F102" i="22" s="1"/>
  <c r="D101" i="22"/>
  <c r="E101" i="22" s="1"/>
  <c r="F101" i="22" s="1"/>
  <c r="D100" i="22"/>
  <c r="E100" i="22" s="1"/>
  <c r="D99" i="22"/>
  <c r="E99" i="22" s="1"/>
  <c r="D98" i="22"/>
  <c r="E98" i="22" s="1"/>
  <c r="D97" i="22"/>
  <c r="E97" i="22" s="1"/>
  <c r="F97" i="22" s="1"/>
  <c r="D96" i="22"/>
  <c r="E96" i="22" s="1"/>
  <c r="F96" i="22" s="1"/>
  <c r="D95" i="22"/>
  <c r="E95" i="22" s="1"/>
  <c r="F95" i="22" s="1"/>
  <c r="D94" i="22"/>
  <c r="E94" i="22" s="1"/>
  <c r="F94" i="22" s="1"/>
  <c r="D93" i="22"/>
  <c r="E93" i="22" s="1"/>
  <c r="F93" i="22" s="1"/>
  <c r="D92" i="22"/>
  <c r="E92" i="22" s="1"/>
  <c r="F92" i="22" s="1"/>
  <c r="D91" i="22"/>
  <c r="E91" i="22" s="1"/>
  <c r="D90" i="22"/>
  <c r="E90" i="22" s="1"/>
  <c r="F90" i="22" s="1"/>
  <c r="D89" i="22"/>
  <c r="E89" i="22" s="1"/>
  <c r="F89" i="22" s="1"/>
  <c r="D88" i="22"/>
  <c r="E88" i="22" s="1"/>
  <c r="F88" i="22" s="1"/>
  <c r="D87" i="22"/>
  <c r="E87" i="22" s="1"/>
  <c r="F87" i="22" s="1"/>
  <c r="D86" i="22"/>
  <c r="E86" i="22" s="1"/>
  <c r="F86" i="22" s="1"/>
  <c r="D85" i="22"/>
  <c r="E85" i="22" s="1"/>
  <c r="F85" i="22" s="1"/>
  <c r="D84" i="22"/>
  <c r="E84" i="22" s="1"/>
  <c r="F84" i="22" s="1"/>
  <c r="D83" i="22"/>
  <c r="E83" i="22" s="1"/>
  <c r="F83" i="22" s="1"/>
  <c r="D82" i="22"/>
  <c r="E82" i="22" s="1"/>
  <c r="D81" i="22"/>
  <c r="E81" i="22" s="1"/>
  <c r="F81" i="22" s="1"/>
  <c r="D80" i="22"/>
  <c r="E80" i="22" s="1"/>
  <c r="F80" i="22" s="1"/>
  <c r="D79" i="22"/>
  <c r="E79" i="22" s="1"/>
  <c r="F79" i="22" s="1"/>
  <c r="D78" i="22"/>
  <c r="E78" i="22" s="1"/>
  <c r="F78" i="22" s="1"/>
  <c r="D77" i="22"/>
  <c r="E77" i="22" s="1"/>
  <c r="F77" i="22" s="1"/>
  <c r="D76" i="22"/>
  <c r="D75" i="22"/>
  <c r="E75" i="22" s="1"/>
  <c r="F75" i="22" s="1"/>
  <c r="D74" i="22"/>
  <c r="E74" i="22" s="1"/>
  <c r="F74" i="22" s="1"/>
  <c r="D73" i="22"/>
  <c r="E73" i="22" s="1"/>
  <c r="D72" i="22"/>
  <c r="D71" i="22"/>
  <c r="E71" i="22" s="1"/>
  <c r="F71" i="22" s="1"/>
  <c r="K5001" i="22"/>
  <c r="K5000" i="22"/>
  <c r="K4999" i="22"/>
  <c r="K4998" i="22"/>
  <c r="K4997" i="22"/>
  <c r="K4996" i="22"/>
  <c r="K4995" i="22"/>
  <c r="K4994" i="22"/>
  <c r="K4993" i="22"/>
  <c r="K4992" i="22"/>
  <c r="K4991" i="22"/>
  <c r="K4990" i="22"/>
  <c r="K4989" i="22"/>
  <c r="K4988" i="22"/>
  <c r="K4987" i="22"/>
  <c r="K4986" i="22"/>
  <c r="K4985" i="22"/>
  <c r="K4984" i="22"/>
  <c r="K4983" i="22"/>
  <c r="K4982" i="22"/>
  <c r="K4981" i="22"/>
  <c r="K4980" i="22"/>
  <c r="K4979" i="22"/>
  <c r="K4978" i="22"/>
  <c r="K4977" i="22"/>
  <c r="K4976" i="22"/>
  <c r="K4975" i="22"/>
  <c r="K4974" i="22"/>
  <c r="K4973" i="22"/>
  <c r="K4972" i="22"/>
  <c r="K4971" i="22"/>
  <c r="K4970" i="22"/>
  <c r="K4969" i="22"/>
  <c r="K4968" i="22"/>
  <c r="K4967" i="22"/>
  <c r="K4966" i="22"/>
  <c r="K4965" i="22"/>
  <c r="K4964" i="22"/>
  <c r="K4963" i="22"/>
  <c r="K4962" i="22"/>
  <c r="K4961" i="22"/>
  <c r="K4960" i="22"/>
  <c r="K4959" i="22"/>
  <c r="K4958" i="22"/>
  <c r="K4957" i="22"/>
  <c r="K4956" i="22"/>
  <c r="K4955" i="22"/>
  <c r="K4954" i="22"/>
  <c r="K4953" i="22"/>
  <c r="K4952" i="22"/>
  <c r="K4951" i="22"/>
  <c r="K4950" i="22"/>
  <c r="K4949" i="22"/>
  <c r="K4948" i="22"/>
  <c r="K4947" i="22"/>
  <c r="K4946" i="22"/>
  <c r="K4945" i="22"/>
  <c r="K4944" i="22"/>
  <c r="K4943" i="22"/>
  <c r="K4942" i="22"/>
  <c r="K4941" i="22"/>
  <c r="K4940" i="22"/>
  <c r="K4939" i="22"/>
  <c r="K4938" i="22"/>
  <c r="K4937" i="22"/>
  <c r="K4936" i="22"/>
  <c r="K4935" i="22"/>
  <c r="K4934" i="22"/>
  <c r="K4933" i="22"/>
  <c r="K4932" i="22"/>
  <c r="K4931" i="22"/>
  <c r="K4930" i="22"/>
  <c r="K4929" i="22"/>
  <c r="K4928" i="22"/>
  <c r="K4927" i="22"/>
  <c r="K4926" i="22"/>
  <c r="K4925" i="22"/>
  <c r="K4924" i="22"/>
  <c r="K4923" i="22"/>
  <c r="K4922" i="22"/>
  <c r="K4921" i="22"/>
  <c r="K4920" i="22"/>
  <c r="K4919" i="22"/>
  <c r="K4918" i="22"/>
  <c r="K4917" i="22"/>
  <c r="K4916" i="22"/>
  <c r="K4915" i="22"/>
  <c r="K4914" i="22"/>
  <c r="K4913" i="22"/>
  <c r="K4912" i="22"/>
  <c r="K4911" i="22"/>
  <c r="K4910" i="22"/>
  <c r="K4909" i="22"/>
  <c r="K4908" i="22"/>
  <c r="K4907" i="22"/>
  <c r="K4906" i="22"/>
  <c r="K4905" i="22"/>
  <c r="K4904" i="22"/>
  <c r="K4903" i="22"/>
  <c r="K4902" i="22"/>
  <c r="K4901" i="22"/>
  <c r="K4900" i="22"/>
  <c r="K4899" i="22"/>
  <c r="K4898" i="22"/>
  <c r="K4897" i="22"/>
  <c r="K4896" i="22"/>
  <c r="K4895" i="22"/>
  <c r="K4894" i="22"/>
  <c r="K4893" i="22"/>
  <c r="K4892" i="22"/>
  <c r="K4891" i="22"/>
  <c r="K4890" i="22"/>
  <c r="K4889" i="22"/>
  <c r="K4888" i="22"/>
  <c r="K4887" i="22"/>
  <c r="K4886" i="22"/>
  <c r="K4885" i="22"/>
  <c r="K4884" i="22"/>
  <c r="K4883" i="22"/>
  <c r="K4882" i="22"/>
  <c r="K4881" i="22"/>
  <c r="K4880" i="22"/>
  <c r="K4879" i="22"/>
  <c r="K4878" i="22"/>
  <c r="K4877" i="22"/>
  <c r="K4876" i="22"/>
  <c r="K4875" i="22"/>
  <c r="K4874" i="22"/>
  <c r="K4873" i="22"/>
  <c r="K4872" i="22"/>
  <c r="K4871" i="22"/>
  <c r="K4870" i="22"/>
  <c r="K4869" i="22"/>
  <c r="K4868" i="22"/>
  <c r="K4867" i="22"/>
  <c r="K4866" i="22"/>
  <c r="K4865" i="22"/>
  <c r="K4864" i="22"/>
  <c r="K4863" i="22"/>
  <c r="K4862" i="22"/>
  <c r="K4861" i="22"/>
  <c r="K4860" i="22"/>
  <c r="K4859" i="22"/>
  <c r="K4858" i="22"/>
  <c r="K4857" i="22"/>
  <c r="K4856" i="22"/>
  <c r="K4855" i="22"/>
  <c r="K4854" i="22"/>
  <c r="K4853" i="22"/>
  <c r="K4852" i="22"/>
  <c r="K4851" i="22"/>
  <c r="K4850" i="22"/>
  <c r="K4849" i="22"/>
  <c r="K4848" i="22"/>
  <c r="K4847" i="22"/>
  <c r="K4846" i="22"/>
  <c r="K4845" i="22"/>
  <c r="K4844" i="22"/>
  <c r="K4843" i="22"/>
  <c r="K4842" i="22"/>
  <c r="K4841" i="22"/>
  <c r="K4840" i="22"/>
  <c r="K4839" i="22"/>
  <c r="K4838" i="22"/>
  <c r="K4837" i="22"/>
  <c r="K4836" i="22"/>
  <c r="K4835" i="22"/>
  <c r="K4834" i="22"/>
  <c r="K4833" i="22"/>
  <c r="K4832" i="22"/>
  <c r="K4831" i="22"/>
  <c r="K4830" i="22"/>
  <c r="K4829" i="22"/>
  <c r="K4828" i="22"/>
  <c r="K4827" i="22"/>
  <c r="K4826" i="22"/>
  <c r="K4825" i="22"/>
  <c r="K4824" i="22"/>
  <c r="K4823" i="22"/>
  <c r="K4822" i="22"/>
  <c r="K4821" i="22"/>
  <c r="K4820" i="22"/>
  <c r="K4819" i="22"/>
  <c r="K4818" i="22"/>
  <c r="K4817" i="22"/>
  <c r="K4816" i="22"/>
  <c r="K4815" i="22"/>
  <c r="K4814" i="22"/>
  <c r="K4813" i="22"/>
  <c r="K4812" i="22"/>
  <c r="K4811" i="22"/>
  <c r="K4810" i="22"/>
  <c r="K4809" i="22"/>
  <c r="K4808" i="22"/>
  <c r="K4807" i="22"/>
  <c r="K4806" i="22"/>
  <c r="K4805" i="22"/>
  <c r="K4804" i="22"/>
  <c r="K4803" i="22"/>
  <c r="K4802" i="22"/>
  <c r="K4801" i="22"/>
  <c r="K4800" i="22"/>
  <c r="K4799" i="22"/>
  <c r="K4798" i="22"/>
  <c r="K4797" i="22"/>
  <c r="K4796" i="22"/>
  <c r="K4795" i="22"/>
  <c r="K4794" i="22"/>
  <c r="K4793" i="22"/>
  <c r="K4792" i="22"/>
  <c r="K4791" i="22"/>
  <c r="K4790" i="22"/>
  <c r="K4789" i="22"/>
  <c r="K4788" i="22"/>
  <c r="K4787" i="22"/>
  <c r="K4786" i="22"/>
  <c r="K4785" i="22"/>
  <c r="K4784" i="22"/>
  <c r="K4783" i="22"/>
  <c r="K4782" i="22"/>
  <c r="K4781" i="22"/>
  <c r="K4780" i="22"/>
  <c r="K4779" i="22"/>
  <c r="K4778" i="22"/>
  <c r="K4777" i="22"/>
  <c r="K4776" i="22"/>
  <c r="K4775" i="22"/>
  <c r="K4774" i="22"/>
  <c r="K4773" i="22"/>
  <c r="K4772" i="22"/>
  <c r="K4771" i="22"/>
  <c r="K4770" i="22"/>
  <c r="K4769" i="22"/>
  <c r="K4768" i="22"/>
  <c r="K4767" i="22"/>
  <c r="K4766" i="22"/>
  <c r="K4765" i="22"/>
  <c r="K4764" i="22"/>
  <c r="K4763" i="22"/>
  <c r="K4762" i="22"/>
  <c r="K4761" i="22"/>
  <c r="K4760" i="22"/>
  <c r="K4759" i="22"/>
  <c r="K4758" i="22"/>
  <c r="K4757" i="22"/>
  <c r="K4756" i="22"/>
  <c r="K4755" i="22"/>
  <c r="K4754" i="22"/>
  <c r="K4753" i="22"/>
  <c r="K4752" i="22"/>
  <c r="K4751" i="22"/>
  <c r="K4750" i="22"/>
  <c r="K4749" i="22"/>
  <c r="K4748" i="22"/>
  <c r="K4747" i="22"/>
  <c r="K4746" i="22"/>
  <c r="K4745" i="22"/>
  <c r="K4744" i="22"/>
  <c r="K4743" i="22"/>
  <c r="K4742" i="22"/>
  <c r="K4741" i="22"/>
  <c r="K4740" i="22"/>
  <c r="K4739" i="22"/>
  <c r="K4738" i="22"/>
  <c r="K4737" i="22"/>
  <c r="K4736" i="22"/>
  <c r="K4735" i="22"/>
  <c r="K4734" i="22"/>
  <c r="K4733" i="22"/>
  <c r="K4732" i="22"/>
  <c r="K4731" i="22"/>
  <c r="K4730" i="22"/>
  <c r="K4729" i="22"/>
  <c r="K4728" i="22"/>
  <c r="K4727" i="22"/>
  <c r="K4726" i="22"/>
  <c r="K4725" i="22"/>
  <c r="K4724" i="22"/>
  <c r="K4723" i="22"/>
  <c r="K4722" i="22"/>
  <c r="K4721" i="22"/>
  <c r="K4720" i="22"/>
  <c r="K4719" i="22"/>
  <c r="K4718" i="22"/>
  <c r="K4717" i="22"/>
  <c r="K4716" i="22"/>
  <c r="K4715" i="22"/>
  <c r="K4714" i="22"/>
  <c r="K4713" i="22"/>
  <c r="K4712" i="22"/>
  <c r="K4711" i="22"/>
  <c r="K4710" i="22"/>
  <c r="K4709" i="22"/>
  <c r="K4708" i="22"/>
  <c r="K4707" i="22"/>
  <c r="K4706" i="22"/>
  <c r="K4705" i="22"/>
  <c r="K4704" i="22"/>
  <c r="K4703" i="22"/>
  <c r="K4702" i="22"/>
  <c r="K4701" i="22"/>
  <c r="K4700" i="22"/>
  <c r="K4699" i="22"/>
  <c r="K4698" i="22"/>
  <c r="K4697" i="22"/>
  <c r="K4696" i="22"/>
  <c r="K4695" i="22"/>
  <c r="K4694" i="22"/>
  <c r="K4693" i="22"/>
  <c r="K4692" i="22"/>
  <c r="K4691" i="22"/>
  <c r="K4690" i="22"/>
  <c r="K4689" i="22"/>
  <c r="K4688" i="22"/>
  <c r="K4687" i="22"/>
  <c r="K4686" i="22"/>
  <c r="K4685" i="22"/>
  <c r="K4684" i="22"/>
  <c r="K4683" i="22"/>
  <c r="K4682" i="22"/>
  <c r="K4681" i="22"/>
  <c r="K4680" i="22"/>
  <c r="K4679" i="22"/>
  <c r="K4678" i="22"/>
  <c r="K4677" i="22"/>
  <c r="K4676" i="22"/>
  <c r="K4675" i="22"/>
  <c r="K4674" i="22"/>
  <c r="K4673" i="22"/>
  <c r="K4672" i="22"/>
  <c r="K4671" i="22"/>
  <c r="K4670" i="22"/>
  <c r="K4669" i="22"/>
  <c r="K4668" i="22"/>
  <c r="K4667" i="22"/>
  <c r="K4666" i="22"/>
  <c r="K4665" i="22"/>
  <c r="K4664" i="22"/>
  <c r="K4663" i="22"/>
  <c r="K4662" i="22"/>
  <c r="K4661" i="22"/>
  <c r="K4660" i="22"/>
  <c r="K4659" i="22"/>
  <c r="K4658" i="22"/>
  <c r="K4657" i="22"/>
  <c r="K4656" i="22"/>
  <c r="K4655" i="22"/>
  <c r="K4654" i="22"/>
  <c r="K4653" i="22"/>
  <c r="K4652" i="22"/>
  <c r="K4651" i="22"/>
  <c r="K4650" i="22"/>
  <c r="K4649" i="22"/>
  <c r="K4648" i="22"/>
  <c r="K4647" i="22"/>
  <c r="K4646" i="22"/>
  <c r="K4645" i="22"/>
  <c r="K4644" i="22"/>
  <c r="K4643" i="22"/>
  <c r="K4642" i="22"/>
  <c r="K4641" i="22"/>
  <c r="K4640" i="22"/>
  <c r="K4639" i="22"/>
  <c r="K4638" i="22"/>
  <c r="K4637" i="22"/>
  <c r="K4636" i="22"/>
  <c r="K4635" i="22"/>
  <c r="K4634" i="22"/>
  <c r="K4633" i="22"/>
  <c r="K4632" i="22"/>
  <c r="K4631" i="22"/>
  <c r="K4630" i="22"/>
  <c r="K4629" i="22"/>
  <c r="K4628" i="22"/>
  <c r="K4627" i="22"/>
  <c r="K4626" i="22"/>
  <c r="K4625" i="22"/>
  <c r="K4624" i="22"/>
  <c r="K4623" i="22"/>
  <c r="K4622" i="22"/>
  <c r="K4621" i="22"/>
  <c r="K4620" i="22"/>
  <c r="K4619" i="22"/>
  <c r="K4618" i="22"/>
  <c r="K4617" i="22"/>
  <c r="K4616" i="22"/>
  <c r="K4615" i="22"/>
  <c r="K4614" i="22"/>
  <c r="K4613" i="22"/>
  <c r="K4612" i="22"/>
  <c r="K4611" i="22"/>
  <c r="K4610" i="22"/>
  <c r="K4609" i="22"/>
  <c r="K4608" i="22"/>
  <c r="K4607" i="22"/>
  <c r="K4606" i="22"/>
  <c r="K4605" i="22"/>
  <c r="K4604" i="22"/>
  <c r="K4603" i="22"/>
  <c r="K4602" i="22"/>
  <c r="K4601" i="22"/>
  <c r="K4600" i="22"/>
  <c r="K4599" i="22"/>
  <c r="K4598" i="22"/>
  <c r="K4597" i="22"/>
  <c r="K4596" i="22"/>
  <c r="K4595" i="22"/>
  <c r="K4594" i="22"/>
  <c r="K4593" i="22"/>
  <c r="K4592" i="22"/>
  <c r="K4591" i="22"/>
  <c r="K4590" i="22"/>
  <c r="K4589" i="22"/>
  <c r="K4588" i="22"/>
  <c r="K4587" i="22"/>
  <c r="K4586" i="22"/>
  <c r="K4585" i="22"/>
  <c r="K4584" i="22"/>
  <c r="K4583" i="22"/>
  <c r="K4582" i="22"/>
  <c r="K4581" i="22"/>
  <c r="K4580" i="22"/>
  <c r="K4579" i="22"/>
  <c r="K4578" i="22"/>
  <c r="K4577" i="22"/>
  <c r="K4576" i="22"/>
  <c r="K4575" i="22"/>
  <c r="K4574" i="22"/>
  <c r="K4573" i="22"/>
  <c r="K4572" i="22"/>
  <c r="K4571" i="22"/>
  <c r="K4570" i="22"/>
  <c r="K4569" i="22"/>
  <c r="K4568" i="22"/>
  <c r="K4567" i="22"/>
  <c r="K4566" i="22"/>
  <c r="K4565" i="22"/>
  <c r="K4564" i="22"/>
  <c r="K4563" i="22"/>
  <c r="K4562" i="22"/>
  <c r="K4561" i="22"/>
  <c r="K4560" i="22"/>
  <c r="K4559" i="22"/>
  <c r="K4558" i="22"/>
  <c r="K4557" i="22"/>
  <c r="K4556" i="22"/>
  <c r="K4555" i="22"/>
  <c r="K4554" i="22"/>
  <c r="K4553" i="22"/>
  <c r="K4552" i="22"/>
  <c r="K4551" i="22"/>
  <c r="K4550" i="22"/>
  <c r="K4549" i="22"/>
  <c r="K4548" i="22"/>
  <c r="K4547" i="22"/>
  <c r="K4546" i="22"/>
  <c r="K4545" i="22"/>
  <c r="K4544" i="22"/>
  <c r="K4543" i="22"/>
  <c r="K4542" i="22"/>
  <c r="K4541" i="22"/>
  <c r="K4540" i="22"/>
  <c r="K4539" i="22"/>
  <c r="K4538" i="22"/>
  <c r="K4537" i="22"/>
  <c r="K4536" i="22"/>
  <c r="K4535" i="22"/>
  <c r="K4534" i="22"/>
  <c r="K4533" i="22"/>
  <c r="K4532" i="22"/>
  <c r="K4531" i="22"/>
  <c r="K4530" i="22"/>
  <c r="K4529" i="22"/>
  <c r="K4528" i="22"/>
  <c r="K4527" i="22"/>
  <c r="K4526" i="22"/>
  <c r="K4525" i="22"/>
  <c r="K4524" i="22"/>
  <c r="K4523" i="22"/>
  <c r="K4522" i="22"/>
  <c r="K4521" i="22"/>
  <c r="K4520" i="22"/>
  <c r="K4519" i="22"/>
  <c r="K4518" i="22"/>
  <c r="K4517" i="22"/>
  <c r="K4516" i="22"/>
  <c r="K4515" i="22"/>
  <c r="K4514" i="22"/>
  <c r="K4513" i="22"/>
  <c r="K4512" i="22"/>
  <c r="K4511" i="22"/>
  <c r="K4510" i="22"/>
  <c r="K4509" i="22"/>
  <c r="K4508" i="22"/>
  <c r="K4507" i="22"/>
  <c r="K4506" i="22"/>
  <c r="K4505" i="22"/>
  <c r="K4504" i="22"/>
  <c r="K4503" i="22"/>
  <c r="K4502" i="22"/>
  <c r="K4501" i="22"/>
  <c r="K4500" i="22"/>
  <c r="K4499" i="22"/>
  <c r="K4498" i="22"/>
  <c r="K4497" i="22"/>
  <c r="K4496" i="22"/>
  <c r="K4495" i="22"/>
  <c r="K4494" i="22"/>
  <c r="K4493" i="22"/>
  <c r="K4492" i="22"/>
  <c r="K4491" i="22"/>
  <c r="K4490" i="22"/>
  <c r="K4489" i="22"/>
  <c r="K4488" i="22"/>
  <c r="K4487" i="22"/>
  <c r="K4486" i="22"/>
  <c r="K4485" i="22"/>
  <c r="K4484" i="22"/>
  <c r="K4483" i="22"/>
  <c r="K4482" i="22"/>
  <c r="K4481" i="22"/>
  <c r="K4480" i="22"/>
  <c r="K4479" i="22"/>
  <c r="K4478" i="22"/>
  <c r="K4477" i="22"/>
  <c r="K4476" i="22"/>
  <c r="K4475" i="22"/>
  <c r="K4474" i="22"/>
  <c r="K4473" i="22"/>
  <c r="K4472" i="22"/>
  <c r="K4471" i="22"/>
  <c r="K4470" i="22"/>
  <c r="K4469" i="22"/>
  <c r="K4468" i="22"/>
  <c r="K4467" i="22"/>
  <c r="K4466" i="22"/>
  <c r="K4465" i="22"/>
  <c r="K4464" i="22"/>
  <c r="K4463" i="22"/>
  <c r="K4462" i="22"/>
  <c r="K4461" i="22"/>
  <c r="K4460" i="22"/>
  <c r="K4459" i="22"/>
  <c r="K4458" i="22"/>
  <c r="K4457" i="22"/>
  <c r="K4456" i="22"/>
  <c r="K4455" i="22"/>
  <c r="K4454" i="22"/>
  <c r="K4453" i="22"/>
  <c r="K4452" i="22"/>
  <c r="K4451" i="22"/>
  <c r="K4450" i="22"/>
  <c r="K4449" i="22"/>
  <c r="K4448" i="22"/>
  <c r="K4447" i="22"/>
  <c r="K4446" i="22"/>
  <c r="K4445" i="22"/>
  <c r="K4444" i="22"/>
  <c r="K4443" i="22"/>
  <c r="K4442" i="22"/>
  <c r="K4441" i="22"/>
  <c r="K4440" i="22"/>
  <c r="K4439" i="22"/>
  <c r="K4438" i="22"/>
  <c r="K4437" i="22"/>
  <c r="K4436" i="22"/>
  <c r="K4435" i="22"/>
  <c r="K4434" i="22"/>
  <c r="K4433" i="22"/>
  <c r="K4432" i="22"/>
  <c r="K4431" i="22"/>
  <c r="K4430" i="22"/>
  <c r="K4429" i="22"/>
  <c r="K4428" i="22"/>
  <c r="K4427" i="22"/>
  <c r="K4426" i="22"/>
  <c r="K4425" i="22"/>
  <c r="K4424" i="22"/>
  <c r="K4423" i="22"/>
  <c r="K4422" i="22"/>
  <c r="K4421" i="22"/>
  <c r="K4420" i="22"/>
  <c r="K4419" i="22"/>
  <c r="K4418" i="22"/>
  <c r="K4417" i="22"/>
  <c r="K4416" i="22"/>
  <c r="K4415" i="22"/>
  <c r="K4414" i="22"/>
  <c r="K4413" i="22"/>
  <c r="K4412" i="22"/>
  <c r="K4411" i="22"/>
  <c r="K4410" i="22"/>
  <c r="K4409" i="22"/>
  <c r="K4408" i="22"/>
  <c r="K4407" i="22"/>
  <c r="K4406" i="22"/>
  <c r="K4405" i="22"/>
  <c r="K4404" i="22"/>
  <c r="K4403" i="22"/>
  <c r="K4402" i="22"/>
  <c r="K4401" i="22"/>
  <c r="K4400" i="22"/>
  <c r="K4399" i="22"/>
  <c r="K4398" i="22"/>
  <c r="K4397" i="22"/>
  <c r="K4396" i="22"/>
  <c r="K4395" i="22"/>
  <c r="K4394" i="22"/>
  <c r="K4393" i="22"/>
  <c r="K4392" i="22"/>
  <c r="K4391" i="22"/>
  <c r="K4390" i="22"/>
  <c r="K4389" i="22"/>
  <c r="K4388" i="22"/>
  <c r="K4387" i="22"/>
  <c r="K4386" i="22"/>
  <c r="K4385" i="22"/>
  <c r="K4384" i="22"/>
  <c r="K4383" i="22"/>
  <c r="K4382" i="22"/>
  <c r="K4381" i="22"/>
  <c r="K4380" i="22"/>
  <c r="K4379" i="22"/>
  <c r="K4378" i="22"/>
  <c r="K4377" i="22"/>
  <c r="K4376" i="22"/>
  <c r="K4375" i="22"/>
  <c r="K4374" i="22"/>
  <c r="K4373" i="22"/>
  <c r="K4372" i="22"/>
  <c r="K4371" i="22"/>
  <c r="K4370" i="22"/>
  <c r="K4369" i="22"/>
  <c r="K4368" i="22"/>
  <c r="K4367" i="22"/>
  <c r="K4366" i="22"/>
  <c r="K4365" i="22"/>
  <c r="K4364" i="22"/>
  <c r="K4363" i="22"/>
  <c r="K4362" i="22"/>
  <c r="K4361" i="22"/>
  <c r="K4360" i="22"/>
  <c r="K4359" i="22"/>
  <c r="K4358" i="22"/>
  <c r="K4357" i="22"/>
  <c r="K4356" i="22"/>
  <c r="K4355" i="22"/>
  <c r="K4354" i="22"/>
  <c r="K4353" i="22"/>
  <c r="K4352" i="22"/>
  <c r="K4351" i="22"/>
  <c r="K4350" i="22"/>
  <c r="K4349" i="22"/>
  <c r="K4348" i="22"/>
  <c r="K4347" i="22"/>
  <c r="K4346" i="22"/>
  <c r="K4345" i="22"/>
  <c r="K4344" i="22"/>
  <c r="K4343" i="22"/>
  <c r="K4342" i="22"/>
  <c r="K4341" i="22"/>
  <c r="K4340" i="22"/>
  <c r="K4339" i="22"/>
  <c r="K4338" i="22"/>
  <c r="K4337" i="22"/>
  <c r="K4336" i="22"/>
  <c r="K4335" i="22"/>
  <c r="K4334" i="22"/>
  <c r="K4333" i="22"/>
  <c r="K4332" i="22"/>
  <c r="K4331" i="22"/>
  <c r="K4330" i="22"/>
  <c r="K4329" i="22"/>
  <c r="K4328" i="22"/>
  <c r="K4327" i="22"/>
  <c r="K4326" i="22"/>
  <c r="K4325" i="22"/>
  <c r="K4324" i="22"/>
  <c r="K4323" i="22"/>
  <c r="K4322" i="22"/>
  <c r="K4321" i="22"/>
  <c r="K4320" i="22"/>
  <c r="K4319" i="22"/>
  <c r="K4318" i="22"/>
  <c r="K4317" i="22"/>
  <c r="K4316" i="22"/>
  <c r="K4315" i="22"/>
  <c r="K4314" i="22"/>
  <c r="K4313" i="22"/>
  <c r="K4312" i="22"/>
  <c r="K4311" i="22"/>
  <c r="K4310" i="22"/>
  <c r="K4309" i="22"/>
  <c r="K4308" i="22"/>
  <c r="K4307" i="22"/>
  <c r="K4306" i="22"/>
  <c r="K4305" i="22"/>
  <c r="K4304" i="22"/>
  <c r="K4303" i="22"/>
  <c r="K4302" i="22"/>
  <c r="K4301" i="22"/>
  <c r="K4300" i="22"/>
  <c r="K4299" i="22"/>
  <c r="K4298" i="22"/>
  <c r="K4297" i="22"/>
  <c r="K4296" i="22"/>
  <c r="K4295" i="22"/>
  <c r="K4294" i="22"/>
  <c r="K4293" i="22"/>
  <c r="K4292" i="22"/>
  <c r="K4291" i="22"/>
  <c r="K4290" i="22"/>
  <c r="K4289" i="22"/>
  <c r="K4288" i="22"/>
  <c r="K4287" i="22"/>
  <c r="K4286" i="22"/>
  <c r="K4285" i="22"/>
  <c r="K4284" i="22"/>
  <c r="K4283" i="22"/>
  <c r="K4282" i="22"/>
  <c r="K4281" i="22"/>
  <c r="K4280" i="22"/>
  <c r="K4279" i="22"/>
  <c r="K4278" i="22"/>
  <c r="K4277" i="22"/>
  <c r="K4276" i="22"/>
  <c r="K4275" i="22"/>
  <c r="K4274" i="22"/>
  <c r="K4273" i="22"/>
  <c r="K4272" i="22"/>
  <c r="K4271" i="22"/>
  <c r="K4270" i="22"/>
  <c r="K4269" i="22"/>
  <c r="K4268" i="22"/>
  <c r="K4267" i="22"/>
  <c r="K4266" i="22"/>
  <c r="K4265" i="22"/>
  <c r="K4264" i="22"/>
  <c r="K4263" i="22"/>
  <c r="K4262" i="22"/>
  <c r="K4261" i="22"/>
  <c r="K4260" i="22"/>
  <c r="K4259" i="22"/>
  <c r="K4258" i="22"/>
  <c r="K4257" i="22"/>
  <c r="K4256" i="22"/>
  <c r="K4255" i="22"/>
  <c r="K4254" i="22"/>
  <c r="K4253" i="22"/>
  <c r="K4252" i="22"/>
  <c r="K4251" i="22"/>
  <c r="K4250" i="22"/>
  <c r="K4249" i="22"/>
  <c r="K4248" i="22"/>
  <c r="K4247" i="22"/>
  <c r="K4246" i="22"/>
  <c r="K4245" i="22"/>
  <c r="K4244" i="22"/>
  <c r="K4243" i="22"/>
  <c r="K4242" i="22"/>
  <c r="K4241" i="22"/>
  <c r="K4240" i="22"/>
  <c r="K4239" i="22"/>
  <c r="K4238" i="22"/>
  <c r="K4237" i="22"/>
  <c r="K4236" i="22"/>
  <c r="K4235" i="22"/>
  <c r="K4234" i="22"/>
  <c r="K4233" i="22"/>
  <c r="K4232" i="22"/>
  <c r="K4231" i="22"/>
  <c r="K4230" i="22"/>
  <c r="K4229" i="22"/>
  <c r="K4228" i="22"/>
  <c r="K4227" i="22"/>
  <c r="K4226" i="22"/>
  <c r="K4225" i="22"/>
  <c r="K4224" i="22"/>
  <c r="K4223" i="22"/>
  <c r="K4222" i="22"/>
  <c r="K4221" i="22"/>
  <c r="K4220" i="22"/>
  <c r="K4219" i="22"/>
  <c r="K4218" i="22"/>
  <c r="K4217" i="22"/>
  <c r="K4216" i="22"/>
  <c r="K4215" i="22"/>
  <c r="K4214" i="22"/>
  <c r="K4213" i="22"/>
  <c r="K4212" i="22"/>
  <c r="K4211" i="22"/>
  <c r="K4210" i="22"/>
  <c r="K4209" i="22"/>
  <c r="K4208" i="22"/>
  <c r="K4207" i="22"/>
  <c r="K4206" i="22"/>
  <c r="K4205" i="22"/>
  <c r="K4204" i="22"/>
  <c r="K4203" i="22"/>
  <c r="K4202" i="22"/>
  <c r="K4201" i="22"/>
  <c r="K4200" i="22"/>
  <c r="K4199" i="22"/>
  <c r="K4198" i="22"/>
  <c r="K4197" i="22"/>
  <c r="K4196" i="22"/>
  <c r="K4195" i="22"/>
  <c r="K4194" i="22"/>
  <c r="K4193" i="22"/>
  <c r="K4192" i="22"/>
  <c r="K4191" i="22"/>
  <c r="K4190" i="22"/>
  <c r="K4189" i="22"/>
  <c r="K4188" i="22"/>
  <c r="K4187" i="22"/>
  <c r="K4186" i="22"/>
  <c r="K4185" i="22"/>
  <c r="K4184" i="22"/>
  <c r="K4183" i="22"/>
  <c r="K4182" i="22"/>
  <c r="K4181" i="22"/>
  <c r="K4180" i="22"/>
  <c r="K4179" i="22"/>
  <c r="K4178" i="22"/>
  <c r="K4177" i="22"/>
  <c r="K4176" i="22"/>
  <c r="K4175" i="22"/>
  <c r="K4174" i="22"/>
  <c r="K4173" i="22"/>
  <c r="K4172" i="22"/>
  <c r="K4171" i="22"/>
  <c r="K4170" i="22"/>
  <c r="K4169" i="22"/>
  <c r="K4168" i="22"/>
  <c r="K4167" i="22"/>
  <c r="K4166" i="22"/>
  <c r="K4165" i="22"/>
  <c r="K4164" i="22"/>
  <c r="K4163" i="22"/>
  <c r="K4162" i="22"/>
  <c r="K4161" i="22"/>
  <c r="K4160" i="22"/>
  <c r="K4159" i="22"/>
  <c r="K4158" i="22"/>
  <c r="K4157" i="22"/>
  <c r="K4156" i="22"/>
  <c r="K4155" i="22"/>
  <c r="K4154" i="22"/>
  <c r="K4153" i="22"/>
  <c r="K4152" i="22"/>
  <c r="K4151" i="22"/>
  <c r="K4150" i="22"/>
  <c r="K4149" i="22"/>
  <c r="K4148" i="22"/>
  <c r="K4147" i="22"/>
  <c r="K4146" i="22"/>
  <c r="K4145" i="22"/>
  <c r="K4144" i="22"/>
  <c r="K4143" i="22"/>
  <c r="K4142" i="22"/>
  <c r="K4141" i="22"/>
  <c r="K4140" i="22"/>
  <c r="K4139" i="22"/>
  <c r="K4138" i="22"/>
  <c r="K4137" i="22"/>
  <c r="K4136" i="22"/>
  <c r="K4135" i="22"/>
  <c r="K4134" i="22"/>
  <c r="K4133" i="22"/>
  <c r="K4132" i="22"/>
  <c r="K4131" i="22"/>
  <c r="K4130" i="22"/>
  <c r="K4129" i="22"/>
  <c r="K4128" i="22"/>
  <c r="K4127" i="22"/>
  <c r="K4126" i="22"/>
  <c r="K4125" i="22"/>
  <c r="K4124" i="22"/>
  <c r="K4123" i="22"/>
  <c r="K4122" i="22"/>
  <c r="K4121" i="22"/>
  <c r="K4120" i="22"/>
  <c r="K4119" i="22"/>
  <c r="K4118" i="22"/>
  <c r="K4117" i="22"/>
  <c r="K4116" i="22"/>
  <c r="K4115" i="22"/>
  <c r="K4114" i="22"/>
  <c r="K4113" i="22"/>
  <c r="K4112" i="22"/>
  <c r="K4111" i="22"/>
  <c r="K4110" i="22"/>
  <c r="K4109" i="22"/>
  <c r="K4108" i="22"/>
  <c r="K4107" i="22"/>
  <c r="K4106" i="22"/>
  <c r="K4105" i="22"/>
  <c r="K4104" i="22"/>
  <c r="K4103" i="22"/>
  <c r="K4102" i="22"/>
  <c r="K4101" i="22"/>
  <c r="K4100" i="22"/>
  <c r="K4099" i="22"/>
  <c r="K4098" i="22"/>
  <c r="K4097" i="22"/>
  <c r="K4096" i="22"/>
  <c r="K4095" i="22"/>
  <c r="K4094" i="22"/>
  <c r="K4093" i="22"/>
  <c r="K4092" i="22"/>
  <c r="K4091" i="22"/>
  <c r="K4090" i="22"/>
  <c r="K4089" i="22"/>
  <c r="K4088" i="22"/>
  <c r="K4087" i="22"/>
  <c r="K4086" i="22"/>
  <c r="K4085" i="22"/>
  <c r="K4084" i="22"/>
  <c r="K4083" i="22"/>
  <c r="K4082" i="22"/>
  <c r="K4081" i="22"/>
  <c r="K4080" i="22"/>
  <c r="K4079" i="22"/>
  <c r="K4078" i="22"/>
  <c r="K4077" i="22"/>
  <c r="K4076" i="22"/>
  <c r="K4075" i="22"/>
  <c r="K4074" i="22"/>
  <c r="K4073" i="22"/>
  <c r="K4072" i="22"/>
  <c r="K4071" i="22"/>
  <c r="K4070" i="22"/>
  <c r="K4069" i="22"/>
  <c r="K4068" i="22"/>
  <c r="K4067" i="22"/>
  <c r="K4066" i="22"/>
  <c r="K4065" i="22"/>
  <c r="K4064" i="22"/>
  <c r="K4063" i="22"/>
  <c r="K4062" i="22"/>
  <c r="K4061" i="22"/>
  <c r="K4060" i="22"/>
  <c r="K4059" i="22"/>
  <c r="K4058" i="22"/>
  <c r="K4057" i="22"/>
  <c r="K4056" i="22"/>
  <c r="K4055" i="22"/>
  <c r="K4054" i="22"/>
  <c r="K4053" i="22"/>
  <c r="K4052" i="22"/>
  <c r="K4051" i="22"/>
  <c r="K4050" i="22"/>
  <c r="K4049" i="22"/>
  <c r="K4048" i="22"/>
  <c r="K4047" i="22"/>
  <c r="K4046" i="22"/>
  <c r="K4045" i="22"/>
  <c r="K4044" i="22"/>
  <c r="K4043" i="22"/>
  <c r="K4042" i="22"/>
  <c r="K4041" i="22"/>
  <c r="K4040" i="22"/>
  <c r="K4039" i="22"/>
  <c r="K4038" i="22"/>
  <c r="K4037" i="22"/>
  <c r="K4036" i="22"/>
  <c r="K4035" i="22"/>
  <c r="K4034" i="22"/>
  <c r="K4033" i="22"/>
  <c r="K4032" i="22"/>
  <c r="K4031" i="22"/>
  <c r="K4030" i="22"/>
  <c r="K4029" i="22"/>
  <c r="K4028" i="22"/>
  <c r="K4027" i="22"/>
  <c r="K4026" i="22"/>
  <c r="K4025" i="22"/>
  <c r="K4024" i="22"/>
  <c r="K4023" i="22"/>
  <c r="K4022" i="22"/>
  <c r="K4021" i="22"/>
  <c r="K4020" i="22"/>
  <c r="K4019" i="22"/>
  <c r="K4018" i="22"/>
  <c r="K4017" i="22"/>
  <c r="K4016" i="22"/>
  <c r="K4015" i="22"/>
  <c r="K4014" i="22"/>
  <c r="K4013" i="22"/>
  <c r="K4012" i="22"/>
  <c r="K4011" i="22"/>
  <c r="K4010" i="22"/>
  <c r="K4009" i="22"/>
  <c r="K4008" i="22"/>
  <c r="K4007" i="22"/>
  <c r="K4006" i="22"/>
  <c r="K4005" i="22"/>
  <c r="K4004" i="22"/>
  <c r="K4003" i="22"/>
  <c r="K4002" i="22"/>
  <c r="K4001" i="22"/>
  <c r="K4000" i="22"/>
  <c r="K3999" i="22"/>
  <c r="K3998" i="22"/>
  <c r="K3997" i="22"/>
  <c r="K3996" i="22"/>
  <c r="K3995" i="22"/>
  <c r="K3994" i="22"/>
  <c r="K3993" i="22"/>
  <c r="K3992" i="22"/>
  <c r="K3991" i="22"/>
  <c r="K3990" i="22"/>
  <c r="K3989" i="22"/>
  <c r="K3988" i="22"/>
  <c r="K3987" i="22"/>
  <c r="K3986" i="22"/>
  <c r="K3985" i="22"/>
  <c r="K3984" i="22"/>
  <c r="K3983" i="22"/>
  <c r="K3982" i="22"/>
  <c r="K3981" i="22"/>
  <c r="K3980" i="22"/>
  <c r="K3979" i="22"/>
  <c r="K3978" i="22"/>
  <c r="K3977" i="22"/>
  <c r="K3976" i="22"/>
  <c r="K3975" i="22"/>
  <c r="K3974" i="22"/>
  <c r="K3973" i="22"/>
  <c r="K3972" i="22"/>
  <c r="K3971" i="22"/>
  <c r="K3970" i="22"/>
  <c r="K3969" i="22"/>
  <c r="K3968" i="22"/>
  <c r="K3967" i="22"/>
  <c r="K3966" i="22"/>
  <c r="K3965" i="22"/>
  <c r="K3964" i="22"/>
  <c r="K3963" i="22"/>
  <c r="K3962" i="22"/>
  <c r="K3961" i="22"/>
  <c r="K3960" i="22"/>
  <c r="K3959" i="22"/>
  <c r="K3958" i="22"/>
  <c r="K3957" i="22"/>
  <c r="K3956" i="22"/>
  <c r="K3955" i="22"/>
  <c r="K3954" i="22"/>
  <c r="K3953" i="22"/>
  <c r="K3952" i="22"/>
  <c r="K3951" i="22"/>
  <c r="K3950" i="22"/>
  <c r="K3949" i="22"/>
  <c r="K3948" i="22"/>
  <c r="K3947" i="22"/>
  <c r="K3946" i="22"/>
  <c r="K3945" i="22"/>
  <c r="K3944" i="22"/>
  <c r="K3943" i="22"/>
  <c r="K3942" i="22"/>
  <c r="K3941" i="22"/>
  <c r="K3940" i="22"/>
  <c r="K3939" i="22"/>
  <c r="K3938" i="22"/>
  <c r="K3937" i="22"/>
  <c r="K3936" i="22"/>
  <c r="K3935" i="22"/>
  <c r="K3934" i="22"/>
  <c r="K3933" i="22"/>
  <c r="K3932" i="22"/>
  <c r="K3931" i="22"/>
  <c r="K3930" i="22"/>
  <c r="K3929" i="22"/>
  <c r="K3928" i="22"/>
  <c r="K3927" i="22"/>
  <c r="K3926" i="22"/>
  <c r="K3925" i="22"/>
  <c r="K3924" i="22"/>
  <c r="K3923" i="22"/>
  <c r="K3922" i="22"/>
  <c r="K3921" i="22"/>
  <c r="K3920" i="22"/>
  <c r="K3919" i="22"/>
  <c r="K3918" i="22"/>
  <c r="K3917" i="22"/>
  <c r="K3916" i="22"/>
  <c r="K3915" i="22"/>
  <c r="K3914" i="22"/>
  <c r="K3913" i="22"/>
  <c r="K3912" i="22"/>
  <c r="K3911" i="22"/>
  <c r="K3910" i="22"/>
  <c r="K3909" i="22"/>
  <c r="K3908" i="22"/>
  <c r="K3907" i="22"/>
  <c r="K3906" i="22"/>
  <c r="K3905" i="22"/>
  <c r="K3904" i="22"/>
  <c r="K3903" i="22"/>
  <c r="K3902" i="22"/>
  <c r="K3901" i="22"/>
  <c r="K3900" i="22"/>
  <c r="K3899" i="22"/>
  <c r="K3898" i="22"/>
  <c r="K3897" i="22"/>
  <c r="K3896" i="22"/>
  <c r="K3895" i="22"/>
  <c r="K3894" i="22"/>
  <c r="K3893" i="22"/>
  <c r="K3892" i="22"/>
  <c r="K3891" i="22"/>
  <c r="K3890" i="22"/>
  <c r="K3889" i="22"/>
  <c r="K3888" i="22"/>
  <c r="K3887" i="22"/>
  <c r="K3886" i="22"/>
  <c r="K3885" i="22"/>
  <c r="K3884" i="22"/>
  <c r="K3883" i="22"/>
  <c r="K3882" i="22"/>
  <c r="K3881" i="22"/>
  <c r="K3880" i="22"/>
  <c r="K3879" i="22"/>
  <c r="K3878" i="22"/>
  <c r="K3877" i="22"/>
  <c r="K3876" i="22"/>
  <c r="K3875" i="22"/>
  <c r="K3874" i="22"/>
  <c r="K3873" i="22"/>
  <c r="K3872" i="22"/>
  <c r="K3871" i="22"/>
  <c r="K3870" i="22"/>
  <c r="K3869" i="22"/>
  <c r="K3868" i="22"/>
  <c r="K3867" i="22"/>
  <c r="K3866" i="22"/>
  <c r="K3865" i="22"/>
  <c r="K3864" i="22"/>
  <c r="K3863" i="22"/>
  <c r="K3862" i="22"/>
  <c r="K3861" i="22"/>
  <c r="K3860" i="22"/>
  <c r="K3859" i="22"/>
  <c r="K3858" i="22"/>
  <c r="K3857" i="22"/>
  <c r="K3856" i="22"/>
  <c r="K3855" i="22"/>
  <c r="K3854" i="22"/>
  <c r="K3853" i="22"/>
  <c r="K3852" i="22"/>
  <c r="K3851" i="22"/>
  <c r="K3850" i="22"/>
  <c r="K3849" i="22"/>
  <c r="K3848" i="22"/>
  <c r="K3847" i="22"/>
  <c r="K3846" i="22"/>
  <c r="K3845" i="22"/>
  <c r="K3844" i="22"/>
  <c r="K3843" i="22"/>
  <c r="K3842" i="22"/>
  <c r="K3841" i="22"/>
  <c r="K3840" i="22"/>
  <c r="K3839" i="22"/>
  <c r="K3838" i="22"/>
  <c r="K3837" i="22"/>
  <c r="K3836" i="22"/>
  <c r="K3835" i="22"/>
  <c r="K3834" i="22"/>
  <c r="K3833" i="22"/>
  <c r="K3832" i="22"/>
  <c r="K3831" i="22"/>
  <c r="K3830" i="22"/>
  <c r="K3829" i="22"/>
  <c r="K3828" i="22"/>
  <c r="K3827" i="22"/>
  <c r="K3826" i="22"/>
  <c r="K3825" i="22"/>
  <c r="K3824" i="22"/>
  <c r="K3823" i="22"/>
  <c r="K3822" i="22"/>
  <c r="K3821" i="22"/>
  <c r="K3820" i="22"/>
  <c r="K3819" i="22"/>
  <c r="K3818" i="22"/>
  <c r="K3817" i="22"/>
  <c r="K3816" i="22"/>
  <c r="K3815" i="22"/>
  <c r="K3814" i="22"/>
  <c r="K3813" i="22"/>
  <c r="K3812" i="22"/>
  <c r="K3811" i="22"/>
  <c r="K3810" i="22"/>
  <c r="K3809" i="22"/>
  <c r="K3808" i="22"/>
  <c r="K3807" i="22"/>
  <c r="K3806" i="22"/>
  <c r="K3805" i="22"/>
  <c r="K3804" i="22"/>
  <c r="K3803" i="22"/>
  <c r="K3802" i="22"/>
  <c r="K3801" i="22"/>
  <c r="K3800" i="22"/>
  <c r="K3799" i="22"/>
  <c r="K3798" i="22"/>
  <c r="K3797" i="22"/>
  <c r="K3796" i="22"/>
  <c r="K3795" i="22"/>
  <c r="K3794" i="22"/>
  <c r="K3793" i="22"/>
  <c r="K3792" i="22"/>
  <c r="K3791" i="22"/>
  <c r="K3790" i="22"/>
  <c r="K3789" i="22"/>
  <c r="K3788" i="22"/>
  <c r="K3787" i="22"/>
  <c r="K3786" i="22"/>
  <c r="K3785" i="22"/>
  <c r="K3784" i="22"/>
  <c r="K3783" i="22"/>
  <c r="K3782" i="22"/>
  <c r="K3781" i="22"/>
  <c r="K3780" i="22"/>
  <c r="K3779" i="22"/>
  <c r="K3778" i="22"/>
  <c r="K3777" i="22"/>
  <c r="K3776" i="22"/>
  <c r="K3775" i="22"/>
  <c r="K3774" i="22"/>
  <c r="K3773" i="22"/>
  <c r="K3772" i="22"/>
  <c r="K3771" i="22"/>
  <c r="K3770" i="22"/>
  <c r="K3769" i="22"/>
  <c r="K3768" i="22"/>
  <c r="K3767" i="22"/>
  <c r="K3766" i="22"/>
  <c r="K3765" i="22"/>
  <c r="K3764" i="22"/>
  <c r="K3763" i="22"/>
  <c r="K3762" i="22"/>
  <c r="K3761" i="22"/>
  <c r="K3760" i="22"/>
  <c r="K3759" i="22"/>
  <c r="K3758" i="22"/>
  <c r="K3757" i="22"/>
  <c r="K3756" i="22"/>
  <c r="K3755" i="22"/>
  <c r="K3754" i="22"/>
  <c r="K3753" i="22"/>
  <c r="K3752" i="22"/>
  <c r="K3751" i="22"/>
  <c r="K3750" i="22"/>
  <c r="K3749" i="22"/>
  <c r="K3748" i="22"/>
  <c r="K3747" i="22"/>
  <c r="K3746" i="22"/>
  <c r="K3745" i="22"/>
  <c r="K3744" i="22"/>
  <c r="K3743" i="22"/>
  <c r="K3742" i="22"/>
  <c r="K3741" i="22"/>
  <c r="K3740" i="22"/>
  <c r="K3739" i="22"/>
  <c r="K3738" i="22"/>
  <c r="K3737" i="22"/>
  <c r="K3736" i="22"/>
  <c r="K3735" i="22"/>
  <c r="K3734" i="22"/>
  <c r="K3733" i="22"/>
  <c r="K3732" i="22"/>
  <c r="K3731" i="22"/>
  <c r="K3730" i="22"/>
  <c r="K3729" i="22"/>
  <c r="K3728" i="22"/>
  <c r="K3727" i="22"/>
  <c r="K3726" i="22"/>
  <c r="K3725" i="22"/>
  <c r="K3724" i="22"/>
  <c r="K3723" i="22"/>
  <c r="K3722" i="22"/>
  <c r="K3721" i="22"/>
  <c r="K3720" i="22"/>
  <c r="K3719" i="22"/>
  <c r="K3718" i="22"/>
  <c r="K3717" i="22"/>
  <c r="K3716" i="22"/>
  <c r="K3715" i="22"/>
  <c r="K3714" i="22"/>
  <c r="K3713" i="22"/>
  <c r="K3712" i="22"/>
  <c r="K3711" i="22"/>
  <c r="K3710" i="22"/>
  <c r="K3709" i="22"/>
  <c r="K3708" i="22"/>
  <c r="K3707" i="22"/>
  <c r="K3706" i="22"/>
  <c r="K3705" i="22"/>
  <c r="K3704" i="22"/>
  <c r="K3703" i="22"/>
  <c r="K3702" i="22"/>
  <c r="K3701" i="22"/>
  <c r="K3700" i="22"/>
  <c r="K3699" i="22"/>
  <c r="K3698" i="22"/>
  <c r="K3697" i="22"/>
  <c r="K3696" i="22"/>
  <c r="K3695" i="22"/>
  <c r="K3694" i="22"/>
  <c r="K3693" i="22"/>
  <c r="K3692" i="22"/>
  <c r="K3691" i="22"/>
  <c r="K3690" i="22"/>
  <c r="K3689" i="22"/>
  <c r="K3688" i="22"/>
  <c r="K3687" i="22"/>
  <c r="K3686" i="22"/>
  <c r="K3685" i="22"/>
  <c r="K3684" i="22"/>
  <c r="K3683" i="22"/>
  <c r="K3682" i="22"/>
  <c r="K3681" i="22"/>
  <c r="K3680" i="22"/>
  <c r="K3679" i="22"/>
  <c r="K3678" i="22"/>
  <c r="K3677" i="22"/>
  <c r="K3676" i="22"/>
  <c r="K3675" i="22"/>
  <c r="K3674" i="22"/>
  <c r="K3673" i="22"/>
  <c r="K3672" i="22"/>
  <c r="K3671" i="22"/>
  <c r="K3670" i="22"/>
  <c r="K3669" i="22"/>
  <c r="K3668" i="22"/>
  <c r="K3667" i="22"/>
  <c r="K3666" i="22"/>
  <c r="K3665" i="22"/>
  <c r="K3664" i="22"/>
  <c r="K3663" i="22"/>
  <c r="K3662" i="22"/>
  <c r="K3661" i="22"/>
  <c r="K3660" i="22"/>
  <c r="K3659" i="22"/>
  <c r="K3658" i="22"/>
  <c r="K3657" i="22"/>
  <c r="K3656" i="22"/>
  <c r="K3655" i="22"/>
  <c r="K3654" i="22"/>
  <c r="K3653" i="22"/>
  <c r="K3652" i="22"/>
  <c r="K3651" i="22"/>
  <c r="K3650" i="22"/>
  <c r="K3649" i="22"/>
  <c r="K3648" i="22"/>
  <c r="K3647" i="22"/>
  <c r="K3646" i="22"/>
  <c r="K3645" i="22"/>
  <c r="K3644" i="22"/>
  <c r="K3643" i="22"/>
  <c r="K3642" i="22"/>
  <c r="K3641" i="22"/>
  <c r="K3640" i="22"/>
  <c r="K3639" i="22"/>
  <c r="K3638" i="22"/>
  <c r="K3637" i="22"/>
  <c r="K3636" i="22"/>
  <c r="K3635" i="22"/>
  <c r="K3634" i="22"/>
  <c r="K3633" i="22"/>
  <c r="K3632" i="22"/>
  <c r="K3631" i="22"/>
  <c r="K3630" i="22"/>
  <c r="K3629" i="22"/>
  <c r="K3628" i="22"/>
  <c r="K3627" i="22"/>
  <c r="K3626" i="22"/>
  <c r="K3625" i="22"/>
  <c r="K3624" i="22"/>
  <c r="K3623" i="22"/>
  <c r="K3622" i="22"/>
  <c r="K3621" i="22"/>
  <c r="K3620" i="22"/>
  <c r="K3619" i="22"/>
  <c r="K3618" i="22"/>
  <c r="K3617" i="22"/>
  <c r="K3616" i="22"/>
  <c r="K3615" i="22"/>
  <c r="K3614" i="22"/>
  <c r="K3613" i="22"/>
  <c r="K3612" i="22"/>
  <c r="K3611" i="22"/>
  <c r="K3610" i="22"/>
  <c r="K3609" i="22"/>
  <c r="K3608" i="22"/>
  <c r="K3607" i="22"/>
  <c r="K3606" i="22"/>
  <c r="K3605" i="22"/>
  <c r="K3604" i="22"/>
  <c r="K3603" i="22"/>
  <c r="K3602" i="22"/>
  <c r="K3601" i="22"/>
  <c r="K3600" i="22"/>
  <c r="K3599" i="22"/>
  <c r="K3598" i="22"/>
  <c r="K3597" i="22"/>
  <c r="K3596" i="22"/>
  <c r="K3595" i="22"/>
  <c r="K3594" i="22"/>
  <c r="K3593" i="22"/>
  <c r="K3592" i="22"/>
  <c r="K3591" i="22"/>
  <c r="K3590" i="22"/>
  <c r="K3589" i="22"/>
  <c r="K3588" i="22"/>
  <c r="K3587" i="22"/>
  <c r="K3586" i="22"/>
  <c r="K3585" i="22"/>
  <c r="K3584" i="22"/>
  <c r="K3583" i="22"/>
  <c r="K3582" i="22"/>
  <c r="K3581" i="22"/>
  <c r="K3580" i="22"/>
  <c r="K3579" i="22"/>
  <c r="K3578" i="22"/>
  <c r="K3577" i="22"/>
  <c r="K3576" i="22"/>
  <c r="K3575" i="22"/>
  <c r="K3574" i="22"/>
  <c r="K3573" i="22"/>
  <c r="K3572" i="22"/>
  <c r="K3571" i="22"/>
  <c r="K3570" i="22"/>
  <c r="K3569" i="22"/>
  <c r="K3568" i="22"/>
  <c r="K3567" i="22"/>
  <c r="K3566" i="22"/>
  <c r="K3565" i="22"/>
  <c r="K3564" i="22"/>
  <c r="K3563" i="22"/>
  <c r="K3562" i="22"/>
  <c r="K3561" i="22"/>
  <c r="K3560" i="22"/>
  <c r="K3559" i="22"/>
  <c r="K3558" i="22"/>
  <c r="K3557" i="22"/>
  <c r="K3556" i="22"/>
  <c r="K3555" i="22"/>
  <c r="K3554" i="22"/>
  <c r="K3553" i="22"/>
  <c r="K3552" i="22"/>
  <c r="K3551" i="22"/>
  <c r="K3550" i="22"/>
  <c r="K3549" i="22"/>
  <c r="K3548" i="22"/>
  <c r="K3547" i="22"/>
  <c r="K3546" i="22"/>
  <c r="K3545" i="22"/>
  <c r="K3544" i="22"/>
  <c r="K3543" i="22"/>
  <c r="K3542" i="22"/>
  <c r="K3541" i="22"/>
  <c r="K3540" i="22"/>
  <c r="K3539" i="22"/>
  <c r="K3538" i="22"/>
  <c r="K3537" i="22"/>
  <c r="K3536" i="22"/>
  <c r="K3535" i="22"/>
  <c r="K3534" i="22"/>
  <c r="K3533" i="22"/>
  <c r="K3532" i="22"/>
  <c r="K3531" i="22"/>
  <c r="K3530" i="22"/>
  <c r="K3529" i="22"/>
  <c r="K3528" i="22"/>
  <c r="K3527" i="22"/>
  <c r="K3526" i="22"/>
  <c r="K3525" i="22"/>
  <c r="K3524" i="22"/>
  <c r="K3523" i="22"/>
  <c r="K3522" i="22"/>
  <c r="K3521" i="22"/>
  <c r="K3520" i="22"/>
  <c r="K3519" i="22"/>
  <c r="K3518" i="22"/>
  <c r="K3517" i="22"/>
  <c r="K3516" i="22"/>
  <c r="K3515" i="22"/>
  <c r="K3514" i="22"/>
  <c r="K3513" i="22"/>
  <c r="K3512" i="22"/>
  <c r="K3511" i="22"/>
  <c r="K3510" i="22"/>
  <c r="K3509" i="22"/>
  <c r="K3508" i="22"/>
  <c r="K3507" i="22"/>
  <c r="K3506" i="22"/>
  <c r="K3505" i="22"/>
  <c r="K3504" i="22"/>
  <c r="K3503" i="22"/>
  <c r="K3502" i="22"/>
  <c r="K3501" i="22"/>
  <c r="K3500" i="22"/>
  <c r="K3499" i="22"/>
  <c r="K3498" i="22"/>
  <c r="K3497" i="22"/>
  <c r="K3496" i="22"/>
  <c r="K3495" i="22"/>
  <c r="K3494" i="22"/>
  <c r="K3493" i="22"/>
  <c r="K3492" i="22"/>
  <c r="K3491" i="22"/>
  <c r="K3490" i="22"/>
  <c r="K3489" i="22"/>
  <c r="K3488" i="22"/>
  <c r="K3487" i="22"/>
  <c r="K3486" i="22"/>
  <c r="K3485" i="22"/>
  <c r="K3484" i="22"/>
  <c r="K3483" i="22"/>
  <c r="K3482" i="22"/>
  <c r="K3481" i="22"/>
  <c r="K3480" i="22"/>
  <c r="K3479" i="22"/>
  <c r="K3478" i="22"/>
  <c r="K3477" i="22"/>
  <c r="K3476" i="22"/>
  <c r="K3475" i="22"/>
  <c r="K3474" i="22"/>
  <c r="K3473" i="22"/>
  <c r="K3472" i="22"/>
  <c r="K3471" i="22"/>
  <c r="K3470" i="22"/>
  <c r="K3469" i="22"/>
  <c r="K3468" i="22"/>
  <c r="K3467" i="22"/>
  <c r="K3466" i="22"/>
  <c r="K3465" i="22"/>
  <c r="K3464" i="22"/>
  <c r="K3463" i="22"/>
  <c r="K3462" i="22"/>
  <c r="K3461" i="22"/>
  <c r="K3460" i="22"/>
  <c r="K3459" i="22"/>
  <c r="K3458" i="22"/>
  <c r="K3457" i="22"/>
  <c r="K3456" i="22"/>
  <c r="K3455" i="22"/>
  <c r="K3454" i="22"/>
  <c r="K3453" i="22"/>
  <c r="K3452" i="22"/>
  <c r="K3451" i="22"/>
  <c r="K3450" i="22"/>
  <c r="K3449" i="22"/>
  <c r="K3448" i="22"/>
  <c r="K3447" i="22"/>
  <c r="K3446" i="22"/>
  <c r="K3445" i="22"/>
  <c r="K3444" i="22"/>
  <c r="K3443" i="22"/>
  <c r="K3442" i="22"/>
  <c r="K3441" i="22"/>
  <c r="K3440" i="22"/>
  <c r="K3439" i="22"/>
  <c r="K3438" i="22"/>
  <c r="K3437" i="22"/>
  <c r="K3436" i="22"/>
  <c r="K3435" i="22"/>
  <c r="K3434" i="22"/>
  <c r="K3433" i="22"/>
  <c r="K3432" i="22"/>
  <c r="K3431" i="22"/>
  <c r="K3430" i="22"/>
  <c r="K3429" i="22"/>
  <c r="K3428" i="22"/>
  <c r="K3427" i="22"/>
  <c r="K3426" i="22"/>
  <c r="K3425" i="22"/>
  <c r="K3424" i="22"/>
  <c r="K3423" i="22"/>
  <c r="K3422" i="22"/>
  <c r="K3421" i="22"/>
  <c r="K3420" i="22"/>
  <c r="K3419" i="22"/>
  <c r="K3418" i="22"/>
  <c r="K3417" i="22"/>
  <c r="K3416" i="22"/>
  <c r="K3415" i="22"/>
  <c r="K3414" i="22"/>
  <c r="K3413" i="22"/>
  <c r="K3412" i="22"/>
  <c r="K3411" i="22"/>
  <c r="K3410" i="22"/>
  <c r="K3409" i="22"/>
  <c r="K3408" i="22"/>
  <c r="K3407" i="22"/>
  <c r="K3406" i="22"/>
  <c r="K3405" i="22"/>
  <c r="K3404" i="22"/>
  <c r="K3403" i="22"/>
  <c r="K3402" i="22"/>
  <c r="K3401" i="22"/>
  <c r="K3400" i="22"/>
  <c r="K3399" i="22"/>
  <c r="K3398" i="22"/>
  <c r="K3397" i="22"/>
  <c r="K3396" i="22"/>
  <c r="K3395" i="22"/>
  <c r="K3394" i="22"/>
  <c r="K3393" i="22"/>
  <c r="K3392" i="22"/>
  <c r="K3391" i="22"/>
  <c r="K3390" i="22"/>
  <c r="K3389" i="22"/>
  <c r="K3388" i="22"/>
  <c r="K3387" i="22"/>
  <c r="K3386" i="22"/>
  <c r="K3385" i="22"/>
  <c r="K3384" i="22"/>
  <c r="K3383" i="22"/>
  <c r="K3382" i="22"/>
  <c r="K3381" i="22"/>
  <c r="K3380" i="22"/>
  <c r="K3379" i="22"/>
  <c r="K3378" i="22"/>
  <c r="K3377" i="22"/>
  <c r="K3376" i="22"/>
  <c r="K3375" i="22"/>
  <c r="K3374" i="22"/>
  <c r="K3373" i="22"/>
  <c r="K3372" i="22"/>
  <c r="K3371" i="22"/>
  <c r="K3370" i="22"/>
  <c r="K3369" i="22"/>
  <c r="K3368" i="22"/>
  <c r="K3367" i="22"/>
  <c r="K3366" i="22"/>
  <c r="K3365" i="22"/>
  <c r="K3364" i="22"/>
  <c r="K3363" i="22"/>
  <c r="K3362" i="22"/>
  <c r="K3361" i="22"/>
  <c r="K3360" i="22"/>
  <c r="K3359" i="22"/>
  <c r="K3358" i="22"/>
  <c r="K3357" i="22"/>
  <c r="K3356" i="22"/>
  <c r="K3355" i="22"/>
  <c r="K3354" i="22"/>
  <c r="K3353" i="22"/>
  <c r="K3352" i="22"/>
  <c r="K3351" i="22"/>
  <c r="K3350" i="22"/>
  <c r="K3349" i="22"/>
  <c r="K3348" i="22"/>
  <c r="K3347" i="22"/>
  <c r="K3346" i="22"/>
  <c r="K3345" i="22"/>
  <c r="K3344" i="22"/>
  <c r="K3343" i="22"/>
  <c r="K3342" i="22"/>
  <c r="K3341" i="22"/>
  <c r="K3340" i="22"/>
  <c r="K3339" i="22"/>
  <c r="K3338" i="22"/>
  <c r="K3337" i="22"/>
  <c r="K3336" i="22"/>
  <c r="K3335" i="22"/>
  <c r="K3334" i="22"/>
  <c r="K3333" i="22"/>
  <c r="K3332" i="22"/>
  <c r="K3331" i="22"/>
  <c r="K3330" i="22"/>
  <c r="K3329" i="22"/>
  <c r="K3328" i="22"/>
  <c r="K3327" i="22"/>
  <c r="K3326" i="22"/>
  <c r="K3325" i="22"/>
  <c r="K3324" i="22"/>
  <c r="K3323" i="22"/>
  <c r="K3322" i="22"/>
  <c r="K3321" i="22"/>
  <c r="K3320" i="22"/>
  <c r="K3319" i="22"/>
  <c r="K3318" i="22"/>
  <c r="K3317" i="22"/>
  <c r="K3316" i="22"/>
  <c r="K3315" i="22"/>
  <c r="K3314" i="22"/>
  <c r="K3313" i="22"/>
  <c r="K3312" i="22"/>
  <c r="K3311" i="22"/>
  <c r="K3310" i="22"/>
  <c r="K3309" i="22"/>
  <c r="K3308" i="22"/>
  <c r="K3307" i="22"/>
  <c r="K3306" i="22"/>
  <c r="K3305" i="22"/>
  <c r="K3304" i="22"/>
  <c r="K3303" i="22"/>
  <c r="K3302" i="22"/>
  <c r="K3301" i="22"/>
  <c r="K3300" i="22"/>
  <c r="K3299" i="22"/>
  <c r="K3298" i="22"/>
  <c r="K3297" i="22"/>
  <c r="K3296" i="22"/>
  <c r="K3295" i="22"/>
  <c r="K3294" i="22"/>
  <c r="K3293" i="22"/>
  <c r="K3292" i="22"/>
  <c r="K3291" i="22"/>
  <c r="K3290" i="22"/>
  <c r="K3289" i="22"/>
  <c r="K3288" i="22"/>
  <c r="K3287" i="22"/>
  <c r="K3286" i="22"/>
  <c r="K3285" i="22"/>
  <c r="K3284" i="22"/>
  <c r="K3283" i="22"/>
  <c r="K3282" i="22"/>
  <c r="K3281" i="22"/>
  <c r="K3280" i="22"/>
  <c r="K3279" i="22"/>
  <c r="K3278" i="22"/>
  <c r="K3277" i="22"/>
  <c r="K3276" i="22"/>
  <c r="K3275" i="22"/>
  <c r="K3274" i="22"/>
  <c r="K3273" i="22"/>
  <c r="K3272" i="22"/>
  <c r="K3271" i="22"/>
  <c r="K3270" i="22"/>
  <c r="K3269" i="22"/>
  <c r="K3268" i="22"/>
  <c r="K3267" i="22"/>
  <c r="K3266" i="22"/>
  <c r="K3265" i="22"/>
  <c r="K3264" i="22"/>
  <c r="K3263" i="22"/>
  <c r="K3262" i="22"/>
  <c r="K3261" i="22"/>
  <c r="K3260" i="22"/>
  <c r="K3259" i="22"/>
  <c r="K3258" i="22"/>
  <c r="K3257" i="22"/>
  <c r="K3256" i="22"/>
  <c r="K3255" i="22"/>
  <c r="K3254" i="22"/>
  <c r="K3253" i="22"/>
  <c r="K3252" i="22"/>
  <c r="K3251" i="22"/>
  <c r="K3250" i="22"/>
  <c r="K3249" i="22"/>
  <c r="K3248" i="22"/>
  <c r="K3247" i="22"/>
  <c r="K3246" i="22"/>
  <c r="K3245" i="22"/>
  <c r="K3244" i="22"/>
  <c r="K3243" i="22"/>
  <c r="K3242" i="22"/>
  <c r="K3241" i="22"/>
  <c r="K3240" i="22"/>
  <c r="K3239" i="22"/>
  <c r="K3238" i="22"/>
  <c r="K3237" i="22"/>
  <c r="K3236" i="22"/>
  <c r="K3235" i="22"/>
  <c r="K3234" i="22"/>
  <c r="K3233" i="22"/>
  <c r="K3232" i="22"/>
  <c r="K3231" i="22"/>
  <c r="K3230" i="22"/>
  <c r="K3229" i="22"/>
  <c r="K3228" i="22"/>
  <c r="K3227" i="22"/>
  <c r="K3226" i="22"/>
  <c r="K3225" i="22"/>
  <c r="K3224" i="22"/>
  <c r="K3223" i="22"/>
  <c r="K3222" i="22"/>
  <c r="K3221" i="22"/>
  <c r="K3220" i="22"/>
  <c r="K3219" i="22"/>
  <c r="K3218" i="22"/>
  <c r="K3217" i="22"/>
  <c r="K3216" i="22"/>
  <c r="K3215" i="22"/>
  <c r="K3214" i="22"/>
  <c r="K3213" i="22"/>
  <c r="K3212" i="22"/>
  <c r="K3211" i="22"/>
  <c r="K3210" i="22"/>
  <c r="K3209" i="22"/>
  <c r="K3208" i="22"/>
  <c r="K3207" i="22"/>
  <c r="K3206" i="22"/>
  <c r="K3205" i="22"/>
  <c r="K3204" i="22"/>
  <c r="K3203" i="22"/>
  <c r="K3202" i="22"/>
  <c r="K3201" i="22"/>
  <c r="K3200" i="22"/>
  <c r="K3199" i="22"/>
  <c r="K3198" i="22"/>
  <c r="K3197" i="22"/>
  <c r="K3196" i="22"/>
  <c r="K3195" i="22"/>
  <c r="K3194" i="22"/>
  <c r="K3193" i="22"/>
  <c r="K3192" i="22"/>
  <c r="K3191" i="22"/>
  <c r="K3190" i="22"/>
  <c r="K3189" i="22"/>
  <c r="K3188" i="22"/>
  <c r="K3187" i="22"/>
  <c r="K3186" i="22"/>
  <c r="K3185" i="22"/>
  <c r="K3184" i="22"/>
  <c r="K3183" i="22"/>
  <c r="K3182" i="22"/>
  <c r="K3181" i="22"/>
  <c r="K3180" i="22"/>
  <c r="K3179" i="22"/>
  <c r="K3178" i="22"/>
  <c r="K3177" i="22"/>
  <c r="K3176" i="22"/>
  <c r="K3175" i="22"/>
  <c r="K3174" i="22"/>
  <c r="K3173" i="22"/>
  <c r="K3172" i="22"/>
  <c r="K3171" i="22"/>
  <c r="K3170" i="22"/>
  <c r="K3169" i="22"/>
  <c r="K3168" i="22"/>
  <c r="K3167" i="22"/>
  <c r="K3166" i="22"/>
  <c r="K3165" i="22"/>
  <c r="K3164" i="22"/>
  <c r="K3163" i="22"/>
  <c r="K3162" i="22"/>
  <c r="K3161" i="22"/>
  <c r="K3160" i="22"/>
  <c r="K3159" i="22"/>
  <c r="K3158" i="22"/>
  <c r="K3157" i="22"/>
  <c r="K3156" i="22"/>
  <c r="K3155" i="22"/>
  <c r="K3154" i="22"/>
  <c r="K3153" i="22"/>
  <c r="K3152" i="22"/>
  <c r="K3151" i="22"/>
  <c r="K3150" i="22"/>
  <c r="K3149" i="22"/>
  <c r="K3148" i="22"/>
  <c r="K3147" i="22"/>
  <c r="K3146" i="22"/>
  <c r="K3145" i="22"/>
  <c r="K3144" i="22"/>
  <c r="K3143" i="22"/>
  <c r="K3142" i="22"/>
  <c r="K3141" i="22"/>
  <c r="K3140" i="22"/>
  <c r="K3139" i="22"/>
  <c r="K3138" i="22"/>
  <c r="K3137" i="22"/>
  <c r="K3136" i="22"/>
  <c r="K3135" i="22"/>
  <c r="K3134" i="22"/>
  <c r="K3133" i="22"/>
  <c r="K3132" i="22"/>
  <c r="K3131" i="22"/>
  <c r="K3130" i="22"/>
  <c r="K3129" i="22"/>
  <c r="K3128" i="22"/>
  <c r="K3127" i="22"/>
  <c r="K3126" i="22"/>
  <c r="K3125" i="22"/>
  <c r="K3124" i="22"/>
  <c r="K3123" i="22"/>
  <c r="K3122" i="22"/>
  <c r="K3121" i="22"/>
  <c r="K3120" i="22"/>
  <c r="K3119" i="22"/>
  <c r="K3118" i="22"/>
  <c r="K3117" i="22"/>
  <c r="K3116" i="22"/>
  <c r="K3115" i="22"/>
  <c r="K3114" i="22"/>
  <c r="K3113" i="22"/>
  <c r="K3112" i="22"/>
  <c r="K3111" i="22"/>
  <c r="K3110" i="22"/>
  <c r="K3109" i="22"/>
  <c r="K3108" i="22"/>
  <c r="K3107" i="22"/>
  <c r="K3106" i="22"/>
  <c r="K3105" i="22"/>
  <c r="K3104" i="22"/>
  <c r="K3103" i="22"/>
  <c r="K3102" i="22"/>
  <c r="K3101" i="22"/>
  <c r="K3100" i="22"/>
  <c r="K3099" i="22"/>
  <c r="K3098" i="22"/>
  <c r="K3097" i="22"/>
  <c r="K3096" i="22"/>
  <c r="K3095" i="22"/>
  <c r="K3094" i="22"/>
  <c r="K3093" i="22"/>
  <c r="K3092" i="22"/>
  <c r="K3091" i="22"/>
  <c r="K3090" i="22"/>
  <c r="K3089" i="22"/>
  <c r="K3088" i="22"/>
  <c r="K3087" i="22"/>
  <c r="K3086" i="22"/>
  <c r="K3085" i="22"/>
  <c r="K3084" i="22"/>
  <c r="K3083" i="22"/>
  <c r="K3082" i="22"/>
  <c r="K3081" i="22"/>
  <c r="K3080" i="22"/>
  <c r="K3079" i="22"/>
  <c r="K3078" i="22"/>
  <c r="K3077" i="22"/>
  <c r="K3076" i="22"/>
  <c r="K3075" i="22"/>
  <c r="K3074" i="22"/>
  <c r="K3073" i="22"/>
  <c r="K3072" i="22"/>
  <c r="K3071" i="22"/>
  <c r="K3070" i="22"/>
  <c r="K3069" i="22"/>
  <c r="K3068" i="22"/>
  <c r="K3067" i="22"/>
  <c r="K3066" i="22"/>
  <c r="K3065" i="22"/>
  <c r="K3064" i="22"/>
  <c r="K3063" i="22"/>
  <c r="K3062" i="22"/>
  <c r="K3061" i="22"/>
  <c r="K3060" i="22"/>
  <c r="K3059" i="22"/>
  <c r="K3058" i="22"/>
  <c r="K3057" i="22"/>
  <c r="K3056" i="22"/>
  <c r="K3055" i="22"/>
  <c r="K3054" i="22"/>
  <c r="K3053" i="22"/>
  <c r="K3052" i="22"/>
  <c r="K3051" i="22"/>
  <c r="K3050" i="22"/>
  <c r="K3049" i="22"/>
  <c r="K3048" i="22"/>
  <c r="K3047" i="22"/>
  <c r="K3046" i="22"/>
  <c r="K3045" i="22"/>
  <c r="K3044" i="22"/>
  <c r="K3043" i="22"/>
  <c r="K3042" i="22"/>
  <c r="K3041" i="22"/>
  <c r="K3040" i="22"/>
  <c r="K3039" i="22"/>
  <c r="K3038" i="22"/>
  <c r="K3037" i="22"/>
  <c r="K3036" i="22"/>
  <c r="K3035" i="22"/>
  <c r="K3034" i="22"/>
  <c r="K3033" i="22"/>
  <c r="K3032" i="22"/>
  <c r="K3031" i="22"/>
  <c r="K3030" i="22"/>
  <c r="K3029" i="22"/>
  <c r="K3028" i="22"/>
  <c r="K3027" i="22"/>
  <c r="K3026" i="22"/>
  <c r="K3025" i="22"/>
  <c r="K3024" i="22"/>
  <c r="K3023" i="22"/>
  <c r="K3022" i="22"/>
  <c r="K3021" i="22"/>
  <c r="K3020" i="22"/>
  <c r="K3019" i="22"/>
  <c r="K3018" i="22"/>
  <c r="K3017" i="22"/>
  <c r="K3016" i="22"/>
  <c r="K3015" i="22"/>
  <c r="K3014" i="22"/>
  <c r="K3013" i="22"/>
  <c r="K3012" i="22"/>
  <c r="K3011" i="22"/>
  <c r="K3010" i="22"/>
  <c r="K3009" i="22"/>
  <c r="K3008" i="22"/>
  <c r="K3007" i="22"/>
  <c r="K3006" i="22"/>
  <c r="K3005" i="22"/>
  <c r="K3004" i="22"/>
  <c r="K3003" i="22"/>
  <c r="K3002" i="22"/>
  <c r="K3001" i="22"/>
  <c r="K3000" i="22"/>
  <c r="K2999" i="22"/>
  <c r="K2998" i="22"/>
  <c r="K2997" i="22"/>
  <c r="K2996" i="22"/>
  <c r="K2995" i="22"/>
  <c r="K2994" i="22"/>
  <c r="K2993" i="22"/>
  <c r="K2992" i="22"/>
  <c r="K2991" i="22"/>
  <c r="K2990" i="22"/>
  <c r="K2989" i="22"/>
  <c r="K2988" i="22"/>
  <c r="K2987" i="22"/>
  <c r="K2986" i="22"/>
  <c r="K2985" i="22"/>
  <c r="K2984" i="22"/>
  <c r="K2983" i="22"/>
  <c r="K2982" i="22"/>
  <c r="K2981" i="22"/>
  <c r="K2980" i="22"/>
  <c r="K2979" i="22"/>
  <c r="K2978" i="22"/>
  <c r="K2977" i="22"/>
  <c r="K2976" i="22"/>
  <c r="K2975" i="22"/>
  <c r="K2974" i="22"/>
  <c r="K2973" i="22"/>
  <c r="K2972" i="22"/>
  <c r="K2971" i="22"/>
  <c r="K2970" i="22"/>
  <c r="K2969" i="22"/>
  <c r="K2968" i="22"/>
  <c r="K2967" i="22"/>
  <c r="K2966" i="22"/>
  <c r="K2965" i="22"/>
  <c r="K2964" i="22"/>
  <c r="K2963" i="22"/>
  <c r="K2962" i="22"/>
  <c r="K2961" i="22"/>
  <c r="K2960" i="22"/>
  <c r="K2959" i="22"/>
  <c r="K2958" i="22"/>
  <c r="K2957" i="22"/>
  <c r="K2956" i="22"/>
  <c r="K2955" i="22"/>
  <c r="K2954" i="22"/>
  <c r="K2953" i="22"/>
  <c r="K2952" i="22"/>
  <c r="K2951" i="22"/>
  <c r="K2950" i="22"/>
  <c r="K2949" i="22"/>
  <c r="K2948" i="22"/>
  <c r="K2947" i="22"/>
  <c r="K2946" i="22"/>
  <c r="K2945" i="22"/>
  <c r="K2944" i="22"/>
  <c r="K2943" i="22"/>
  <c r="K2942" i="22"/>
  <c r="K2941" i="22"/>
  <c r="K2940" i="22"/>
  <c r="K2939" i="22"/>
  <c r="K2938" i="22"/>
  <c r="K2937" i="22"/>
  <c r="K2936" i="22"/>
  <c r="K2935" i="22"/>
  <c r="K2934" i="22"/>
  <c r="K2933" i="22"/>
  <c r="K2932" i="22"/>
  <c r="K2931" i="22"/>
  <c r="K2930" i="22"/>
  <c r="K2929" i="22"/>
  <c r="K2928" i="22"/>
  <c r="K2927" i="22"/>
  <c r="K2926" i="22"/>
  <c r="K2925" i="22"/>
  <c r="K2924" i="22"/>
  <c r="K2923" i="22"/>
  <c r="K2922" i="22"/>
  <c r="K2921" i="22"/>
  <c r="K2920" i="22"/>
  <c r="K2919" i="22"/>
  <c r="K2918" i="22"/>
  <c r="K2917" i="22"/>
  <c r="K2916" i="22"/>
  <c r="K2915" i="22"/>
  <c r="K2914" i="22"/>
  <c r="K2913" i="22"/>
  <c r="K2912" i="22"/>
  <c r="K2911" i="22"/>
  <c r="K2910" i="22"/>
  <c r="K2909" i="22"/>
  <c r="K2908" i="22"/>
  <c r="K2907" i="22"/>
  <c r="K2906" i="22"/>
  <c r="K2905" i="22"/>
  <c r="K2904" i="22"/>
  <c r="K2903" i="22"/>
  <c r="K2902" i="22"/>
  <c r="K2901" i="22"/>
  <c r="K2900" i="22"/>
  <c r="K2899" i="22"/>
  <c r="K2898" i="22"/>
  <c r="K2897" i="22"/>
  <c r="K2896" i="22"/>
  <c r="K2895" i="22"/>
  <c r="K2894" i="22"/>
  <c r="K2893" i="22"/>
  <c r="K2892" i="22"/>
  <c r="K2891" i="22"/>
  <c r="K2890" i="22"/>
  <c r="K2889" i="22"/>
  <c r="K2888" i="22"/>
  <c r="K2887" i="22"/>
  <c r="K2886" i="22"/>
  <c r="K2885" i="22"/>
  <c r="K2884" i="22"/>
  <c r="K2883" i="22"/>
  <c r="K2882" i="22"/>
  <c r="K2881" i="22"/>
  <c r="K2880" i="22"/>
  <c r="K2879" i="22"/>
  <c r="K2878" i="22"/>
  <c r="K2877" i="22"/>
  <c r="K2876" i="22"/>
  <c r="K2875" i="22"/>
  <c r="K2874" i="22"/>
  <c r="K2873" i="22"/>
  <c r="K2872" i="22"/>
  <c r="K2871" i="22"/>
  <c r="K2870" i="22"/>
  <c r="K2869" i="22"/>
  <c r="K2868" i="22"/>
  <c r="K2867" i="22"/>
  <c r="K2866" i="22"/>
  <c r="K2865" i="22"/>
  <c r="K2864" i="22"/>
  <c r="K2863" i="22"/>
  <c r="K2862" i="22"/>
  <c r="K2861" i="22"/>
  <c r="K2860" i="22"/>
  <c r="K2859" i="22"/>
  <c r="K2858" i="22"/>
  <c r="K2857" i="22"/>
  <c r="K2856" i="22"/>
  <c r="K2855" i="22"/>
  <c r="K2854" i="22"/>
  <c r="K2853" i="22"/>
  <c r="K2852" i="22"/>
  <c r="K2851" i="22"/>
  <c r="K2850" i="22"/>
  <c r="K2849" i="22"/>
  <c r="K2848" i="22"/>
  <c r="K2847" i="22"/>
  <c r="K2846" i="22"/>
  <c r="K2845" i="22"/>
  <c r="K2844" i="22"/>
  <c r="K2843" i="22"/>
  <c r="K2842" i="22"/>
  <c r="K2841" i="22"/>
  <c r="K2840" i="22"/>
  <c r="K2839" i="22"/>
  <c r="K2838" i="22"/>
  <c r="K2837" i="22"/>
  <c r="K2836" i="22"/>
  <c r="K2835" i="22"/>
  <c r="K2834" i="22"/>
  <c r="K2833" i="22"/>
  <c r="K2832" i="22"/>
  <c r="K2831" i="22"/>
  <c r="K2830" i="22"/>
  <c r="K2829" i="22"/>
  <c r="K2828" i="22"/>
  <c r="K2827" i="22"/>
  <c r="K2826" i="22"/>
  <c r="K2825" i="22"/>
  <c r="K2824" i="22"/>
  <c r="K2823" i="22"/>
  <c r="K2822" i="22"/>
  <c r="K2821" i="22"/>
  <c r="K2820" i="22"/>
  <c r="K2819" i="22"/>
  <c r="K2818" i="22"/>
  <c r="K2817" i="22"/>
  <c r="K2816" i="22"/>
  <c r="K2815" i="22"/>
  <c r="K2814" i="22"/>
  <c r="K2813" i="22"/>
  <c r="K2812" i="22"/>
  <c r="K2811" i="22"/>
  <c r="K2810" i="22"/>
  <c r="K2809" i="22"/>
  <c r="K2808" i="22"/>
  <c r="K2807" i="22"/>
  <c r="K2806" i="22"/>
  <c r="K2805" i="22"/>
  <c r="K2804" i="22"/>
  <c r="K2803" i="22"/>
  <c r="K2802" i="22"/>
  <c r="K2801" i="22"/>
  <c r="K2800" i="22"/>
  <c r="K2799" i="22"/>
  <c r="K2798" i="22"/>
  <c r="K2797" i="22"/>
  <c r="K2796" i="22"/>
  <c r="K2795" i="22"/>
  <c r="K2794" i="22"/>
  <c r="K2793" i="22"/>
  <c r="K2792" i="22"/>
  <c r="K2791" i="22"/>
  <c r="K2790" i="22"/>
  <c r="K2789" i="22"/>
  <c r="K2788" i="22"/>
  <c r="K2787" i="22"/>
  <c r="K2786" i="22"/>
  <c r="K2785" i="22"/>
  <c r="K2784" i="22"/>
  <c r="K2783" i="22"/>
  <c r="K2782" i="22"/>
  <c r="K2781" i="22"/>
  <c r="K2780" i="22"/>
  <c r="K2779" i="22"/>
  <c r="K2778" i="22"/>
  <c r="K2777" i="22"/>
  <c r="K2776" i="22"/>
  <c r="K2775" i="22"/>
  <c r="K2774" i="22"/>
  <c r="K2773" i="22"/>
  <c r="K2772" i="22"/>
  <c r="K2771" i="22"/>
  <c r="K2770" i="22"/>
  <c r="K2769" i="22"/>
  <c r="K2768" i="22"/>
  <c r="K2767" i="22"/>
  <c r="K2766" i="22"/>
  <c r="K2765" i="22"/>
  <c r="K2764" i="22"/>
  <c r="K2763" i="22"/>
  <c r="K2762" i="22"/>
  <c r="K2761" i="22"/>
  <c r="K2760" i="22"/>
  <c r="K2759" i="22"/>
  <c r="K2758" i="22"/>
  <c r="K2757" i="22"/>
  <c r="K2756" i="22"/>
  <c r="K2755" i="22"/>
  <c r="K2754" i="22"/>
  <c r="K2753" i="22"/>
  <c r="K2752" i="22"/>
  <c r="K2751" i="22"/>
  <c r="K2750" i="22"/>
  <c r="K2749" i="22"/>
  <c r="K2748" i="22"/>
  <c r="K2747" i="22"/>
  <c r="K2746" i="22"/>
  <c r="K2745" i="22"/>
  <c r="K2744" i="22"/>
  <c r="K2743" i="22"/>
  <c r="K2742" i="22"/>
  <c r="K2741" i="22"/>
  <c r="K2740" i="22"/>
  <c r="K2739" i="22"/>
  <c r="K2738" i="22"/>
  <c r="K2737" i="22"/>
  <c r="K2736" i="22"/>
  <c r="K2735" i="22"/>
  <c r="K2734" i="22"/>
  <c r="K2733" i="22"/>
  <c r="K2732" i="22"/>
  <c r="K2731" i="22"/>
  <c r="K2730" i="22"/>
  <c r="K2729" i="22"/>
  <c r="K2728" i="22"/>
  <c r="K2727" i="22"/>
  <c r="K2726" i="22"/>
  <c r="K2725" i="22"/>
  <c r="K2724" i="22"/>
  <c r="K2723" i="22"/>
  <c r="K2722" i="22"/>
  <c r="K2721" i="22"/>
  <c r="K2720" i="22"/>
  <c r="K2719" i="22"/>
  <c r="K2718" i="22"/>
  <c r="K2717" i="22"/>
  <c r="K2716" i="22"/>
  <c r="K2715" i="22"/>
  <c r="K2714" i="22"/>
  <c r="K2713" i="22"/>
  <c r="K2712" i="22"/>
  <c r="K2711" i="22"/>
  <c r="K2710" i="22"/>
  <c r="K2709" i="22"/>
  <c r="K2708" i="22"/>
  <c r="K2707" i="22"/>
  <c r="K2706" i="22"/>
  <c r="K2705" i="22"/>
  <c r="K2704" i="22"/>
  <c r="K2703" i="22"/>
  <c r="K2702" i="22"/>
  <c r="K2701" i="22"/>
  <c r="K2700" i="22"/>
  <c r="K2699" i="22"/>
  <c r="K2698" i="22"/>
  <c r="K2697" i="22"/>
  <c r="K2696" i="22"/>
  <c r="K2695" i="22"/>
  <c r="K2694" i="22"/>
  <c r="K2693" i="22"/>
  <c r="K2692" i="22"/>
  <c r="K2691" i="22"/>
  <c r="K2690" i="22"/>
  <c r="K2689" i="22"/>
  <c r="K2688" i="22"/>
  <c r="K2687" i="22"/>
  <c r="K2686" i="22"/>
  <c r="K2685" i="22"/>
  <c r="K2684" i="22"/>
  <c r="K2683" i="22"/>
  <c r="K2682" i="22"/>
  <c r="K2681" i="22"/>
  <c r="K2680" i="22"/>
  <c r="K2679" i="22"/>
  <c r="K2678" i="22"/>
  <c r="K2677" i="22"/>
  <c r="K2676" i="22"/>
  <c r="K2675" i="22"/>
  <c r="K2674" i="22"/>
  <c r="K2673" i="22"/>
  <c r="K2672" i="22"/>
  <c r="K2671" i="22"/>
  <c r="K2670" i="22"/>
  <c r="K2669" i="22"/>
  <c r="K2668" i="22"/>
  <c r="K2667" i="22"/>
  <c r="K2666" i="22"/>
  <c r="K2665" i="22"/>
  <c r="K2664" i="22"/>
  <c r="K2663" i="22"/>
  <c r="K2662" i="22"/>
  <c r="K2661" i="22"/>
  <c r="K2660" i="22"/>
  <c r="K2659" i="22"/>
  <c r="K2658" i="22"/>
  <c r="K2657" i="22"/>
  <c r="K2656" i="22"/>
  <c r="K2655" i="22"/>
  <c r="K2654" i="22"/>
  <c r="K2653" i="22"/>
  <c r="K2652" i="22"/>
  <c r="K2651" i="22"/>
  <c r="K2650" i="22"/>
  <c r="K2649" i="22"/>
  <c r="K2648" i="22"/>
  <c r="K2647" i="22"/>
  <c r="K2646" i="22"/>
  <c r="K2645" i="22"/>
  <c r="K2644" i="22"/>
  <c r="K2643" i="22"/>
  <c r="K2642" i="22"/>
  <c r="K2641" i="22"/>
  <c r="K2640" i="22"/>
  <c r="K2639" i="22"/>
  <c r="K2638" i="22"/>
  <c r="K2637" i="22"/>
  <c r="K2636" i="22"/>
  <c r="K2635" i="22"/>
  <c r="K2634" i="22"/>
  <c r="K2633" i="22"/>
  <c r="K2632" i="22"/>
  <c r="K2631" i="22"/>
  <c r="K2630" i="22"/>
  <c r="K2629" i="22"/>
  <c r="K2628" i="22"/>
  <c r="K2627" i="22"/>
  <c r="K2626" i="22"/>
  <c r="K2625" i="22"/>
  <c r="K2624" i="22"/>
  <c r="K2623" i="22"/>
  <c r="K2622" i="22"/>
  <c r="K2621" i="22"/>
  <c r="K2620" i="22"/>
  <c r="K2619" i="22"/>
  <c r="K2618" i="22"/>
  <c r="K2617" i="22"/>
  <c r="K2616" i="22"/>
  <c r="K2615" i="22"/>
  <c r="K2614" i="22"/>
  <c r="K2613" i="22"/>
  <c r="K2612" i="22"/>
  <c r="K2611" i="22"/>
  <c r="K2610" i="22"/>
  <c r="K2609" i="22"/>
  <c r="K2608" i="22"/>
  <c r="K2607" i="22"/>
  <c r="K2606" i="22"/>
  <c r="K2605" i="22"/>
  <c r="K2604" i="22"/>
  <c r="K2603" i="22"/>
  <c r="K2602" i="22"/>
  <c r="K2601" i="22"/>
  <c r="K2600" i="22"/>
  <c r="K2599" i="22"/>
  <c r="K2598" i="22"/>
  <c r="K2597" i="22"/>
  <c r="K2596" i="22"/>
  <c r="K2595" i="22"/>
  <c r="K2594" i="22"/>
  <c r="K2593" i="22"/>
  <c r="K2592" i="22"/>
  <c r="K2591" i="22"/>
  <c r="K2590" i="22"/>
  <c r="K2589" i="22"/>
  <c r="K2588" i="22"/>
  <c r="K2587" i="22"/>
  <c r="K2586" i="22"/>
  <c r="K2585" i="22"/>
  <c r="K2584" i="22"/>
  <c r="K2583" i="22"/>
  <c r="K2582" i="22"/>
  <c r="K2581" i="22"/>
  <c r="K2580" i="22"/>
  <c r="K2579" i="22"/>
  <c r="K2578" i="22"/>
  <c r="K2577" i="22"/>
  <c r="K2576" i="22"/>
  <c r="K2575" i="22"/>
  <c r="K2574" i="22"/>
  <c r="K2573" i="22"/>
  <c r="K2572" i="22"/>
  <c r="K2571" i="22"/>
  <c r="K2570" i="22"/>
  <c r="K2569" i="22"/>
  <c r="K2568" i="22"/>
  <c r="K2567" i="22"/>
  <c r="K2566" i="22"/>
  <c r="K2565" i="22"/>
  <c r="K2564" i="22"/>
  <c r="K2563" i="22"/>
  <c r="K2562" i="22"/>
  <c r="K2561" i="22"/>
  <c r="K2560" i="22"/>
  <c r="K2559" i="22"/>
  <c r="K2558" i="22"/>
  <c r="K2557" i="22"/>
  <c r="K2556" i="22"/>
  <c r="K2555" i="22"/>
  <c r="K2554" i="22"/>
  <c r="K2553" i="22"/>
  <c r="K2552" i="22"/>
  <c r="K2551" i="22"/>
  <c r="K2550" i="22"/>
  <c r="K2549" i="22"/>
  <c r="K2548" i="22"/>
  <c r="K2547" i="22"/>
  <c r="K2546" i="22"/>
  <c r="K2545" i="22"/>
  <c r="K2544" i="22"/>
  <c r="K2543" i="22"/>
  <c r="K2542" i="22"/>
  <c r="K2541" i="22"/>
  <c r="K2540" i="22"/>
  <c r="K2539" i="22"/>
  <c r="K2538" i="22"/>
  <c r="K2537" i="22"/>
  <c r="K2536" i="22"/>
  <c r="K2535" i="22"/>
  <c r="K2534" i="22"/>
  <c r="K2533" i="22"/>
  <c r="K2532" i="22"/>
  <c r="K2531" i="22"/>
  <c r="K2530" i="22"/>
  <c r="K2529" i="22"/>
  <c r="K2528" i="22"/>
  <c r="K2527" i="22"/>
  <c r="K2526" i="22"/>
  <c r="K2525" i="22"/>
  <c r="K2524" i="22"/>
  <c r="K2523" i="22"/>
  <c r="K2522" i="22"/>
  <c r="K2521" i="22"/>
  <c r="K2520" i="22"/>
  <c r="K2519" i="22"/>
  <c r="K2518" i="22"/>
  <c r="K2517" i="22"/>
  <c r="K2516" i="22"/>
  <c r="K2515" i="22"/>
  <c r="K2514" i="22"/>
  <c r="K2513" i="22"/>
  <c r="K2512" i="22"/>
  <c r="K2511" i="22"/>
  <c r="K2510" i="22"/>
  <c r="K2509" i="22"/>
  <c r="K2508" i="22"/>
  <c r="K2507" i="22"/>
  <c r="K2506" i="22"/>
  <c r="K2505" i="22"/>
  <c r="K2504" i="22"/>
  <c r="K2503" i="22"/>
  <c r="K2502" i="22"/>
  <c r="K2501" i="22"/>
  <c r="K2500" i="22"/>
  <c r="K2499" i="22"/>
  <c r="K2498" i="22"/>
  <c r="K2497" i="22"/>
  <c r="K2496" i="22"/>
  <c r="K2495" i="22"/>
  <c r="K2494" i="22"/>
  <c r="K2493" i="22"/>
  <c r="K2492" i="22"/>
  <c r="K2491" i="22"/>
  <c r="K2490" i="22"/>
  <c r="K2489" i="22"/>
  <c r="K2488" i="22"/>
  <c r="K2487" i="22"/>
  <c r="K2486" i="22"/>
  <c r="K2485" i="22"/>
  <c r="K2484" i="22"/>
  <c r="K2483" i="22"/>
  <c r="K2482" i="22"/>
  <c r="K2481" i="22"/>
  <c r="K2480" i="22"/>
  <c r="K2479" i="22"/>
  <c r="K2478" i="22"/>
  <c r="K2477" i="22"/>
  <c r="K2476" i="22"/>
  <c r="K2475" i="22"/>
  <c r="K2474" i="22"/>
  <c r="K2473" i="22"/>
  <c r="K2472" i="22"/>
  <c r="K2471" i="22"/>
  <c r="K2470" i="22"/>
  <c r="K2469" i="22"/>
  <c r="K2468" i="22"/>
  <c r="K2467" i="22"/>
  <c r="K2466" i="22"/>
  <c r="K2465" i="22"/>
  <c r="K2464" i="22"/>
  <c r="K2463" i="22"/>
  <c r="K2462" i="22"/>
  <c r="K2461" i="22"/>
  <c r="K2460" i="22"/>
  <c r="K2459" i="22"/>
  <c r="K2458" i="22"/>
  <c r="K2457" i="22"/>
  <c r="K2456" i="22"/>
  <c r="K2455" i="22"/>
  <c r="K2454" i="22"/>
  <c r="K2453" i="22"/>
  <c r="K2452" i="22"/>
  <c r="K2451" i="22"/>
  <c r="K2450" i="22"/>
  <c r="K2449" i="22"/>
  <c r="K2448" i="22"/>
  <c r="K2447" i="22"/>
  <c r="K2446" i="22"/>
  <c r="K2445" i="22"/>
  <c r="K2444" i="22"/>
  <c r="K2443" i="22"/>
  <c r="K2442" i="22"/>
  <c r="K2441" i="22"/>
  <c r="K2440" i="22"/>
  <c r="K2439" i="22"/>
  <c r="K2438" i="22"/>
  <c r="K2437" i="22"/>
  <c r="K2436" i="22"/>
  <c r="K2435" i="22"/>
  <c r="K2434" i="22"/>
  <c r="K2433" i="22"/>
  <c r="K2432" i="22"/>
  <c r="K2431" i="22"/>
  <c r="K2430" i="22"/>
  <c r="K2429" i="22"/>
  <c r="K2428" i="22"/>
  <c r="K2427" i="22"/>
  <c r="K2426" i="22"/>
  <c r="K2425" i="22"/>
  <c r="K2424" i="22"/>
  <c r="K2423" i="22"/>
  <c r="K2422" i="22"/>
  <c r="K2421" i="22"/>
  <c r="K2420" i="22"/>
  <c r="K2419" i="22"/>
  <c r="K2418" i="22"/>
  <c r="K2417" i="22"/>
  <c r="K2416" i="22"/>
  <c r="K2415" i="22"/>
  <c r="K2414" i="22"/>
  <c r="K2413" i="22"/>
  <c r="K2412" i="22"/>
  <c r="K2411" i="22"/>
  <c r="K2410" i="22"/>
  <c r="K2409" i="22"/>
  <c r="K2408" i="22"/>
  <c r="K2407" i="22"/>
  <c r="K2406" i="22"/>
  <c r="K2405" i="22"/>
  <c r="K2404" i="22"/>
  <c r="K2403" i="22"/>
  <c r="K2402" i="22"/>
  <c r="K2401" i="22"/>
  <c r="K2400" i="22"/>
  <c r="K2399" i="22"/>
  <c r="K2398" i="22"/>
  <c r="K2397" i="22"/>
  <c r="K2396" i="22"/>
  <c r="K2395" i="22"/>
  <c r="K2394" i="22"/>
  <c r="K2393" i="22"/>
  <c r="K2392" i="22"/>
  <c r="K2391" i="22"/>
  <c r="K2390" i="22"/>
  <c r="K2389" i="22"/>
  <c r="K2388" i="22"/>
  <c r="K2387" i="22"/>
  <c r="K2386" i="22"/>
  <c r="K2385" i="22"/>
  <c r="K2384" i="22"/>
  <c r="K2383" i="22"/>
  <c r="K2382" i="22"/>
  <c r="K2381" i="22"/>
  <c r="K2380" i="22"/>
  <c r="K2379" i="22"/>
  <c r="K2378" i="22"/>
  <c r="K2377" i="22"/>
  <c r="K2376" i="22"/>
  <c r="K2375" i="22"/>
  <c r="K2374" i="22"/>
  <c r="K2373" i="22"/>
  <c r="K2372" i="22"/>
  <c r="K2371" i="22"/>
  <c r="K2370" i="22"/>
  <c r="K2369" i="22"/>
  <c r="K2368" i="22"/>
  <c r="K2367" i="22"/>
  <c r="K2366" i="22"/>
  <c r="K2365" i="22"/>
  <c r="K2364" i="22"/>
  <c r="K2363" i="22"/>
  <c r="K2362" i="22"/>
  <c r="K2361" i="22"/>
  <c r="K2360" i="22"/>
  <c r="K2359" i="22"/>
  <c r="K2358" i="22"/>
  <c r="K2357" i="22"/>
  <c r="K2356" i="22"/>
  <c r="K2355" i="22"/>
  <c r="K2354" i="22"/>
  <c r="K2353" i="22"/>
  <c r="K2352" i="22"/>
  <c r="K2351" i="22"/>
  <c r="K2350" i="22"/>
  <c r="K2349" i="22"/>
  <c r="K2348" i="22"/>
  <c r="K2347" i="22"/>
  <c r="K2346" i="22"/>
  <c r="K2345" i="22"/>
  <c r="K2344" i="22"/>
  <c r="K2343" i="22"/>
  <c r="K2342" i="22"/>
  <c r="K2341" i="22"/>
  <c r="K2340" i="22"/>
  <c r="K2339" i="22"/>
  <c r="K2338" i="22"/>
  <c r="K2337" i="22"/>
  <c r="K2336" i="22"/>
  <c r="K2335" i="22"/>
  <c r="K2334" i="22"/>
  <c r="K2333" i="22"/>
  <c r="K2332" i="22"/>
  <c r="K2331" i="22"/>
  <c r="K2330" i="22"/>
  <c r="K2329" i="22"/>
  <c r="K2328" i="22"/>
  <c r="K2327" i="22"/>
  <c r="K2326" i="22"/>
  <c r="K2325" i="22"/>
  <c r="K2324" i="22"/>
  <c r="K2323" i="22"/>
  <c r="K2322" i="22"/>
  <c r="K2321" i="22"/>
  <c r="K2320" i="22"/>
  <c r="K2319" i="22"/>
  <c r="K2318" i="22"/>
  <c r="K2317" i="22"/>
  <c r="K2316" i="22"/>
  <c r="K2315" i="22"/>
  <c r="K2314" i="22"/>
  <c r="K2313" i="22"/>
  <c r="K2312" i="22"/>
  <c r="K2311" i="22"/>
  <c r="K2310" i="22"/>
  <c r="K2309" i="22"/>
  <c r="K2308" i="22"/>
  <c r="K2307" i="22"/>
  <c r="K2306" i="22"/>
  <c r="K2305" i="22"/>
  <c r="K2304" i="22"/>
  <c r="K2303" i="22"/>
  <c r="K2302" i="22"/>
  <c r="K2301" i="22"/>
  <c r="K2300" i="22"/>
  <c r="K2299" i="22"/>
  <c r="K2298" i="22"/>
  <c r="K2297" i="22"/>
  <c r="K2296" i="22"/>
  <c r="K2295" i="22"/>
  <c r="K2294" i="22"/>
  <c r="K2293" i="22"/>
  <c r="K2292" i="22"/>
  <c r="K2291" i="22"/>
  <c r="K2290" i="22"/>
  <c r="K2289" i="22"/>
  <c r="K2288" i="22"/>
  <c r="K2287" i="22"/>
  <c r="K2286" i="22"/>
  <c r="K2285" i="22"/>
  <c r="K2284" i="22"/>
  <c r="K2283" i="22"/>
  <c r="K2282" i="22"/>
  <c r="K2281" i="22"/>
  <c r="K2280" i="22"/>
  <c r="K2279" i="22"/>
  <c r="K2278" i="22"/>
  <c r="K2277" i="22"/>
  <c r="K2276" i="22"/>
  <c r="K2275" i="22"/>
  <c r="K2274" i="22"/>
  <c r="K2273" i="22"/>
  <c r="K2272" i="22"/>
  <c r="K2271" i="22"/>
  <c r="K2270" i="22"/>
  <c r="K2269" i="22"/>
  <c r="K2268" i="22"/>
  <c r="K2267" i="22"/>
  <c r="K2266" i="22"/>
  <c r="K2265" i="22"/>
  <c r="K2264" i="22"/>
  <c r="K2263" i="22"/>
  <c r="K2262" i="22"/>
  <c r="K2261" i="22"/>
  <c r="K2260" i="22"/>
  <c r="K2259" i="22"/>
  <c r="K2258" i="22"/>
  <c r="K2257" i="22"/>
  <c r="K2256" i="22"/>
  <c r="K2255" i="22"/>
  <c r="K2254" i="22"/>
  <c r="K2253" i="22"/>
  <c r="K2252" i="22"/>
  <c r="K2251" i="22"/>
  <c r="K2250" i="22"/>
  <c r="K2249" i="22"/>
  <c r="K2248" i="22"/>
  <c r="K2247" i="22"/>
  <c r="K2246" i="22"/>
  <c r="K2245" i="22"/>
  <c r="K2244" i="22"/>
  <c r="K2243" i="22"/>
  <c r="K2242" i="22"/>
  <c r="K2241" i="22"/>
  <c r="K2240" i="22"/>
  <c r="K2239" i="22"/>
  <c r="K2238" i="22"/>
  <c r="K2237" i="22"/>
  <c r="K2236" i="22"/>
  <c r="K2235" i="22"/>
  <c r="K2234" i="22"/>
  <c r="K2233" i="22"/>
  <c r="K2232" i="22"/>
  <c r="K2231" i="22"/>
  <c r="K2230" i="22"/>
  <c r="K2229" i="22"/>
  <c r="K2228" i="22"/>
  <c r="K2227" i="22"/>
  <c r="K2226" i="22"/>
  <c r="K2225" i="22"/>
  <c r="K2224" i="22"/>
  <c r="K2223" i="22"/>
  <c r="K2222" i="22"/>
  <c r="K2221" i="22"/>
  <c r="K2220" i="22"/>
  <c r="K2219" i="22"/>
  <c r="K2218" i="22"/>
  <c r="K2217" i="22"/>
  <c r="K2216" i="22"/>
  <c r="K2215" i="22"/>
  <c r="K2214" i="22"/>
  <c r="K2213" i="22"/>
  <c r="K2212" i="22"/>
  <c r="K2211" i="22"/>
  <c r="K2210" i="22"/>
  <c r="K2209" i="22"/>
  <c r="K2208" i="22"/>
  <c r="K2207" i="22"/>
  <c r="K2206" i="22"/>
  <c r="K2205" i="22"/>
  <c r="K2204" i="22"/>
  <c r="K2203" i="22"/>
  <c r="K2202" i="22"/>
  <c r="K2201" i="22"/>
  <c r="K2200" i="22"/>
  <c r="K2199" i="22"/>
  <c r="K2198" i="22"/>
  <c r="K2197" i="22"/>
  <c r="K2196" i="22"/>
  <c r="K2195" i="22"/>
  <c r="K2194" i="22"/>
  <c r="K2193" i="22"/>
  <c r="K2192" i="22"/>
  <c r="K2191" i="22"/>
  <c r="K2190" i="22"/>
  <c r="K2189" i="22"/>
  <c r="K2188" i="22"/>
  <c r="K2187" i="22"/>
  <c r="K2186" i="22"/>
  <c r="K2185" i="22"/>
  <c r="K2184" i="22"/>
  <c r="K2183" i="22"/>
  <c r="K2182" i="22"/>
  <c r="K2181" i="22"/>
  <c r="K2180" i="22"/>
  <c r="K2179" i="22"/>
  <c r="K2178" i="22"/>
  <c r="K2177" i="22"/>
  <c r="K2176" i="22"/>
  <c r="K2175" i="22"/>
  <c r="K2174" i="22"/>
  <c r="K2173" i="22"/>
  <c r="K2172" i="22"/>
  <c r="K2171" i="22"/>
  <c r="K2170" i="22"/>
  <c r="K2169" i="22"/>
  <c r="K2168" i="22"/>
  <c r="K2167" i="22"/>
  <c r="K2166" i="22"/>
  <c r="K2165" i="22"/>
  <c r="K2164" i="22"/>
  <c r="K2163" i="22"/>
  <c r="K2162" i="22"/>
  <c r="K2161" i="22"/>
  <c r="K2160" i="22"/>
  <c r="K2159" i="22"/>
  <c r="K2158" i="22"/>
  <c r="K2157" i="22"/>
  <c r="K2156" i="22"/>
  <c r="K2155" i="22"/>
  <c r="K2154" i="22"/>
  <c r="K2153" i="22"/>
  <c r="K2152" i="22"/>
  <c r="K2151" i="22"/>
  <c r="K2150" i="22"/>
  <c r="K2149" i="22"/>
  <c r="K2148" i="22"/>
  <c r="K2147" i="22"/>
  <c r="K2146" i="22"/>
  <c r="K2145" i="22"/>
  <c r="K2144" i="22"/>
  <c r="K2143" i="22"/>
  <c r="K2142" i="22"/>
  <c r="K2141" i="22"/>
  <c r="K2140" i="22"/>
  <c r="K2139" i="22"/>
  <c r="K2138" i="22"/>
  <c r="K2137" i="22"/>
  <c r="K2136" i="22"/>
  <c r="K2135" i="22"/>
  <c r="K2134" i="22"/>
  <c r="K2133" i="22"/>
  <c r="K2132" i="22"/>
  <c r="K2131" i="22"/>
  <c r="K2130" i="22"/>
  <c r="K2129" i="22"/>
  <c r="K2128" i="22"/>
  <c r="K2127" i="22"/>
  <c r="K2126" i="22"/>
  <c r="K2125" i="22"/>
  <c r="K2124" i="22"/>
  <c r="K2123" i="22"/>
  <c r="K2122" i="22"/>
  <c r="K2121" i="22"/>
  <c r="K2120" i="22"/>
  <c r="K2119" i="22"/>
  <c r="K2118" i="22"/>
  <c r="K2117" i="22"/>
  <c r="K2116" i="22"/>
  <c r="K2115" i="22"/>
  <c r="K2114" i="22"/>
  <c r="K2113" i="22"/>
  <c r="K2112" i="22"/>
  <c r="K2111" i="22"/>
  <c r="K2110" i="22"/>
  <c r="K2109" i="22"/>
  <c r="K2108" i="22"/>
  <c r="K2107" i="22"/>
  <c r="K2106" i="22"/>
  <c r="K2105" i="22"/>
  <c r="K2104" i="22"/>
  <c r="K2103" i="22"/>
  <c r="K2102" i="22"/>
  <c r="K2101" i="22"/>
  <c r="K2100" i="22"/>
  <c r="K2099" i="22"/>
  <c r="K2098" i="22"/>
  <c r="K2097" i="22"/>
  <c r="K2096" i="22"/>
  <c r="K2095" i="22"/>
  <c r="K2094" i="22"/>
  <c r="K2093" i="22"/>
  <c r="K2092" i="22"/>
  <c r="K2091" i="22"/>
  <c r="K2090" i="22"/>
  <c r="K2089" i="22"/>
  <c r="K2088" i="22"/>
  <c r="K2087" i="22"/>
  <c r="K2086" i="22"/>
  <c r="K2085" i="22"/>
  <c r="K2084" i="22"/>
  <c r="K2083" i="22"/>
  <c r="K2082" i="22"/>
  <c r="K2081" i="22"/>
  <c r="K2080" i="22"/>
  <c r="K2079" i="22"/>
  <c r="K2078" i="22"/>
  <c r="K2077" i="22"/>
  <c r="K2076" i="22"/>
  <c r="K2075" i="22"/>
  <c r="K2074" i="22"/>
  <c r="K2073" i="22"/>
  <c r="K2072" i="22"/>
  <c r="K2071" i="22"/>
  <c r="K2070" i="22"/>
  <c r="K2069" i="22"/>
  <c r="K2068" i="22"/>
  <c r="K2067" i="22"/>
  <c r="K2066" i="22"/>
  <c r="K2065" i="22"/>
  <c r="K2064" i="22"/>
  <c r="K2063" i="22"/>
  <c r="K2062" i="22"/>
  <c r="K2061" i="22"/>
  <c r="K2060" i="22"/>
  <c r="K2059" i="22"/>
  <c r="K2058" i="22"/>
  <c r="K2057" i="22"/>
  <c r="K2056" i="22"/>
  <c r="K2055" i="22"/>
  <c r="K2054" i="22"/>
  <c r="K2053" i="22"/>
  <c r="K2052" i="22"/>
  <c r="K2051" i="22"/>
  <c r="K2050" i="22"/>
  <c r="K2049" i="22"/>
  <c r="K2048" i="22"/>
  <c r="K2047" i="22"/>
  <c r="K2046" i="22"/>
  <c r="K2045" i="22"/>
  <c r="K2044" i="22"/>
  <c r="K2043" i="22"/>
  <c r="K2042" i="22"/>
  <c r="K2041" i="22"/>
  <c r="K2040" i="22"/>
  <c r="K2039" i="22"/>
  <c r="K2038" i="22"/>
  <c r="K2037" i="22"/>
  <c r="K2036" i="22"/>
  <c r="K2035" i="22"/>
  <c r="K2034" i="22"/>
  <c r="K2033" i="22"/>
  <c r="K2032" i="22"/>
  <c r="K2031" i="22"/>
  <c r="K2030" i="22"/>
  <c r="K2029" i="22"/>
  <c r="K2028" i="22"/>
  <c r="K2027" i="22"/>
  <c r="K2026" i="22"/>
  <c r="K2025" i="22"/>
  <c r="K2024" i="22"/>
  <c r="K2023" i="22"/>
  <c r="K2022" i="22"/>
  <c r="K2021" i="22"/>
  <c r="K2020" i="22"/>
  <c r="K2019" i="22"/>
  <c r="K2018" i="22"/>
  <c r="K2017" i="22"/>
  <c r="K2016" i="22"/>
  <c r="K2015" i="22"/>
  <c r="K2014" i="22"/>
  <c r="K2013" i="22"/>
  <c r="K2012" i="22"/>
  <c r="K2011" i="22"/>
  <c r="K2010" i="22"/>
  <c r="K2009" i="22"/>
  <c r="K2008" i="22"/>
  <c r="K2007" i="22"/>
  <c r="K2006" i="22"/>
  <c r="K2005" i="22"/>
  <c r="K2004" i="22"/>
  <c r="K2003" i="22"/>
  <c r="K2002" i="22"/>
  <c r="K2001" i="22"/>
  <c r="K2000" i="22"/>
  <c r="K1999" i="22"/>
  <c r="K1998" i="22"/>
  <c r="K1997" i="22"/>
  <c r="K1996" i="22"/>
  <c r="K1995" i="22"/>
  <c r="K1994" i="22"/>
  <c r="K1993" i="22"/>
  <c r="K1992" i="22"/>
  <c r="K1991" i="22"/>
  <c r="K1990" i="22"/>
  <c r="K1989" i="22"/>
  <c r="K1988" i="22"/>
  <c r="K1987" i="22"/>
  <c r="K1986" i="22"/>
  <c r="K1985" i="22"/>
  <c r="K1984" i="22"/>
  <c r="K1983" i="22"/>
  <c r="K1982" i="22"/>
  <c r="K1981" i="22"/>
  <c r="K1980" i="22"/>
  <c r="K1979" i="22"/>
  <c r="K1978" i="22"/>
  <c r="K1977" i="22"/>
  <c r="K1976" i="22"/>
  <c r="K1975" i="22"/>
  <c r="K1974" i="22"/>
  <c r="K1973" i="22"/>
  <c r="K1972" i="22"/>
  <c r="K1971" i="22"/>
  <c r="K1970" i="22"/>
  <c r="K1969" i="22"/>
  <c r="K1968" i="22"/>
  <c r="K1967" i="22"/>
  <c r="K1966" i="22"/>
  <c r="K1965" i="22"/>
  <c r="K1964" i="22"/>
  <c r="K1963" i="22"/>
  <c r="K1962" i="22"/>
  <c r="K1961" i="22"/>
  <c r="K1960" i="22"/>
  <c r="K1959" i="22"/>
  <c r="K1958" i="22"/>
  <c r="K1957" i="22"/>
  <c r="K1956" i="22"/>
  <c r="K1955" i="22"/>
  <c r="K1954" i="22"/>
  <c r="K1953" i="22"/>
  <c r="K1952" i="22"/>
  <c r="K1951" i="22"/>
  <c r="K1950" i="22"/>
  <c r="K1949" i="22"/>
  <c r="K1948" i="22"/>
  <c r="K1947" i="22"/>
  <c r="K1946" i="22"/>
  <c r="K1945" i="22"/>
  <c r="K1944" i="22"/>
  <c r="K1943" i="22"/>
  <c r="K1942" i="22"/>
  <c r="K1941" i="22"/>
  <c r="K1940" i="22"/>
  <c r="K1939" i="22"/>
  <c r="K1938" i="22"/>
  <c r="K1937" i="22"/>
  <c r="K1936" i="22"/>
  <c r="K1935" i="22"/>
  <c r="K1934" i="22"/>
  <c r="K1933" i="22"/>
  <c r="K1932" i="22"/>
  <c r="K1931" i="22"/>
  <c r="K1930" i="22"/>
  <c r="K1929" i="22"/>
  <c r="K1928" i="22"/>
  <c r="K1927" i="22"/>
  <c r="K1926" i="22"/>
  <c r="K1925" i="22"/>
  <c r="K1924" i="22"/>
  <c r="K1923" i="22"/>
  <c r="K1922" i="22"/>
  <c r="K1921" i="22"/>
  <c r="K1920" i="22"/>
  <c r="K1919" i="22"/>
  <c r="K1918" i="22"/>
  <c r="K1917" i="22"/>
  <c r="K1916" i="22"/>
  <c r="K1915" i="22"/>
  <c r="K1914" i="22"/>
  <c r="K1913" i="22"/>
  <c r="K1912" i="22"/>
  <c r="K1911" i="22"/>
  <c r="K1910" i="22"/>
  <c r="K1909" i="22"/>
  <c r="K1908" i="22"/>
  <c r="K1907" i="22"/>
  <c r="K1906" i="22"/>
  <c r="K1905" i="22"/>
  <c r="K1904" i="22"/>
  <c r="K1903" i="22"/>
  <c r="K1902" i="22"/>
  <c r="K1901" i="22"/>
  <c r="K1900" i="22"/>
  <c r="K1899" i="22"/>
  <c r="K1898" i="22"/>
  <c r="K1897" i="22"/>
  <c r="K1896" i="22"/>
  <c r="K1895" i="22"/>
  <c r="K1894" i="22"/>
  <c r="K1893" i="22"/>
  <c r="K1892" i="22"/>
  <c r="K1891" i="22"/>
  <c r="K1890" i="22"/>
  <c r="K1889" i="22"/>
  <c r="K1888" i="22"/>
  <c r="K1887" i="22"/>
  <c r="K1886" i="22"/>
  <c r="K1885" i="22"/>
  <c r="K1884" i="22"/>
  <c r="K1883" i="22"/>
  <c r="K1882" i="22"/>
  <c r="K1881" i="22"/>
  <c r="K1880" i="22"/>
  <c r="K1879" i="22"/>
  <c r="K1878" i="22"/>
  <c r="K1877" i="22"/>
  <c r="K1876" i="22"/>
  <c r="K1875" i="22"/>
  <c r="K1874" i="22"/>
  <c r="K1873" i="22"/>
  <c r="K1872" i="22"/>
  <c r="K1871" i="22"/>
  <c r="K1870" i="22"/>
  <c r="K1869" i="22"/>
  <c r="K1868" i="22"/>
  <c r="K1867" i="22"/>
  <c r="K1866" i="22"/>
  <c r="K1865" i="22"/>
  <c r="K1864" i="22"/>
  <c r="K1863" i="22"/>
  <c r="K1862" i="22"/>
  <c r="K1861" i="22"/>
  <c r="K1860" i="22"/>
  <c r="K1859" i="22"/>
  <c r="K1858" i="22"/>
  <c r="K1857" i="22"/>
  <c r="K1856" i="22"/>
  <c r="K1855" i="22"/>
  <c r="K1854" i="22"/>
  <c r="K1853" i="22"/>
  <c r="K1852" i="22"/>
  <c r="K1851" i="22"/>
  <c r="K1850" i="22"/>
  <c r="K1849" i="22"/>
  <c r="K1848" i="22"/>
  <c r="K1847" i="22"/>
  <c r="K1846" i="22"/>
  <c r="K1845" i="22"/>
  <c r="K1844" i="22"/>
  <c r="K1843" i="22"/>
  <c r="K1842" i="22"/>
  <c r="K1841" i="22"/>
  <c r="K1840" i="22"/>
  <c r="K1839" i="22"/>
  <c r="K1838" i="22"/>
  <c r="K1837" i="22"/>
  <c r="K1836" i="22"/>
  <c r="K1835" i="22"/>
  <c r="K1834" i="22"/>
  <c r="K1833" i="22"/>
  <c r="K1832" i="22"/>
  <c r="K1831" i="22"/>
  <c r="K1830" i="22"/>
  <c r="K1829" i="22"/>
  <c r="K1828" i="22"/>
  <c r="K1827" i="22"/>
  <c r="K1826" i="22"/>
  <c r="K1825" i="22"/>
  <c r="K1824" i="22"/>
  <c r="K1823" i="22"/>
  <c r="K1822" i="22"/>
  <c r="K1821" i="22"/>
  <c r="K1820" i="22"/>
  <c r="K1819" i="22"/>
  <c r="K1818" i="22"/>
  <c r="K1817" i="22"/>
  <c r="K1816" i="22"/>
  <c r="K1815" i="22"/>
  <c r="K1814" i="22"/>
  <c r="K1813" i="22"/>
  <c r="K1812" i="22"/>
  <c r="K1811" i="22"/>
  <c r="K1810" i="22"/>
  <c r="K1809" i="22"/>
  <c r="K1808" i="22"/>
  <c r="K1807" i="22"/>
  <c r="K1806" i="22"/>
  <c r="K1805" i="22"/>
  <c r="K1804" i="22"/>
  <c r="K1803" i="22"/>
  <c r="K1802" i="22"/>
  <c r="K1801" i="22"/>
  <c r="K1800" i="22"/>
  <c r="K1799" i="22"/>
  <c r="K1798" i="22"/>
  <c r="K1797" i="22"/>
  <c r="K1796" i="22"/>
  <c r="K1795" i="22"/>
  <c r="K1794" i="22"/>
  <c r="K1793" i="22"/>
  <c r="K1792" i="22"/>
  <c r="K1791" i="22"/>
  <c r="K1790" i="22"/>
  <c r="K1789" i="22"/>
  <c r="K1788" i="22"/>
  <c r="K1787" i="22"/>
  <c r="K1786" i="22"/>
  <c r="K1785" i="22"/>
  <c r="K1784" i="22"/>
  <c r="K1783" i="22"/>
  <c r="K1782" i="22"/>
  <c r="K1781" i="22"/>
  <c r="K1780" i="22"/>
  <c r="K1779" i="22"/>
  <c r="K1778" i="22"/>
  <c r="K1777" i="22"/>
  <c r="K1776" i="22"/>
  <c r="K1775" i="22"/>
  <c r="K1774" i="22"/>
  <c r="K1773" i="22"/>
  <c r="K1772" i="22"/>
  <c r="K1771" i="22"/>
  <c r="K1770" i="22"/>
  <c r="K1769" i="22"/>
  <c r="K1768" i="22"/>
  <c r="K1767" i="22"/>
  <c r="K1766" i="22"/>
  <c r="K1765" i="22"/>
  <c r="K1764" i="22"/>
  <c r="K1763" i="22"/>
  <c r="K1762" i="22"/>
  <c r="K1761" i="22"/>
  <c r="K1760" i="22"/>
  <c r="K1759" i="22"/>
  <c r="K1758" i="22"/>
  <c r="K1757" i="22"/>
  <c r="K1756" i="22"/>
  <c r="K1755" i="22"/>
  <c r="K1754" i="22"/>
  <c r="K1753" i="22"/>
  <c r="K1752" i="22"/>
  <c r="K1751" i="22"/>
  <c r="K1750" i="22"/>
  <c r="K1749" i="22"/>
  <c r="K1748" i="22"/>
  <c r="K1747" i="22"/>
  <c r="K1746" i="22"/>
  <c r="K1745" i="22"/>
  <c r="K1744" i="22"/>
  <c r="K1743" i="22"/>
  <c r="K1742" i="22"/>
  <c r="K1741" i="22"/>
  <c r="K1740" i="22"/>
  <c r="K1739" i="22"/>
  <c r="K1738" i="22"/>
  <c r="K1737" i="22"/>
  <c r="K1736" i="22"/>
  <c r="K1735" i="22"/>
  <c r="K1734" i="22"/>
  <c r="K1733" i="22"/>
  <c r="K1732" i="22"/>
  <c r="K1731" i="22"/>
  <c r="K1730" i="22"/>
  <c r="K1729" i="22"/>
  <c r="K1728" i="22"/>
  <c r="K1727" i="22"/>
  <c r="K1726" i="22"/>
  <c r="K1725" i="22"/>
  <c r="K1724" i="22"/>
  <c r="K1723" i="22"/>
  <c r="K1722" i="22"/>
  <c r="K1721" i="22"/>
  <c r="K1720" i="22"/>
  <c r="K1719" i="22"/>
  <c r="K1718" i="22"/>
  <c r="K1717" i="22"/>
  <c r="K1716" i="22"/>
  <c r="K1715" i="22"/>
  <c r="K1714" i="22"/>
  <c r="K1713" i="22"/>
  <c r="K1712" i="22"/>
  <c r="K1711" i="22"/>
  <c r="K1710" i="22"/>
  <c r="K1709" i="22"/>
  <c r="K1708" i="22"/>
  <c r="K1707" i="22"/>
  <c r="K1706" i="22"/>
  <c r="K1705" i="22"/>
  <c r="K1704" i="22"/>
  <c r="K1703" i="22"/>
  <c r="K1702" i="22"/>
  <c r="K1701" i="22"/>
  <c r="K1700" i="22"/>
  <c r="K1699" i="22"/>
  <c r="K1698" i="22"/>
  <c r="K1697" i="22"/>
  <c r="K1696" i="22"/>
  <c r="K1695" i="22"/>
  <c r="K1694" i="22"/>
  <c r="K1693" i="22"/>
  <c r="K1692" i="22"/>
  <c r="K1691" i="22"/>
  <c r="K1690" i="22"/>
  <c r="K1689" i="22"/>
  <c r="K1688" i="22"/>
  <c r="K1687" i="22"/>
  <c r="K1686" i="22"/>
  <c r="K1685" i="22"/>
  <c r="K1684" i="22"/>
  <c r="K1683" i="22"/>
  <c r="K1682" i="22"/>
  <c r="K1681" i="22"/>
  <c r="K1680" i="22"/>
  <c r="K1679" i="22"/>
  <c r="K1678" i="22"/>
  <c r="K1677" i="22"/>
  <c r="K1676" i="22"/>
  <c r="K1675" i="22"/>
  <c r="K1674" i="22"/>
  <c r="K1673" i="22"/>
  <c r="K1672" i="22"/>
  <c r="K1671" i="22"/>
  <c r="K1670" i="22"/>
  <c r="K1669" i="22"/>
  <c r="K1668" i="22"/>
  <c r="K1667" i="22"/>
  <c r="K1666" i="22"/>
  <c r="K1665" i="22"/>
  <c r="K1664" i="22"/>
  <c r="K1663" i="22"/>
  <c r="K1662" i="22"/>
  <c r="K1661" i="22"/>
  <c r="K1660" i="22"/>
  <c r="K1659" i="22"/>
  <c r="K1658" i="22"/>
  <c r="K1657" i="22"/>
  <c r="K1656" i="22"/>
  <c r="K1655" i="22"/>
  <c r="K1654" i="22"/>
  <c r="K1653" i="22"/>
  <c r="K1652" i="22"/>
  <c r="K1651" i="22"/>
  <c r="K1650" i="22"/>
  <c r="K1649" i="22"/>
  <c r="K1648" i="22"/>
  <c r="K1647" i="22"/>
  <c r="K1646" i="22"/>
  <c r="K1645" i="22"/>
  <c r="K1644" i="22"/>
  <c r="K1643" i="22"/>
  <c r="K1642" i="22"/>
  <c r="K1641" i="22"/>
  <c r="K1640" i="22"/>
  <c r="K1639" i="22"/>
  <c r="K1638" i="22"/>
  <c r="K1637" i="22"/>
  <c r="K1636" i="22"/>
  <c r="K1635" i="22"/>
  <c r="K1634" i="22"/>
  <c r="K1633" i="22"/>
  <c r="K1632" i="22"/>
  <c r="K1631" i="22"/>
  <c r="K1630" i="22"/>
  <c r="K1629" i="22"/>
  <c r="K1628" i="22"/>
  <c r="K1627" i="22"/>
  <c r="K1626" i="22"/>
  <c r="K1625" i="22"/>
  <c r="K1624" i="22"/>
  <c r="K1623" i="22"/>
  <c r="K1622" i="22"/>
  <c r="K1621" i="22"/>
  <c r="K1620" i="22"/>
  <c r="K1619" i="22"/>
  <c r="K1618" i="22"/>
  <c r="K1617" i="22"/>
  <c r="K1616" i="22"/>
  <c r="K1615" i="22"/>
  <c r="K1614" i="22"/>
  <c r="K1613" i="22"/>
  <c r="K1612" i="22"/>
  <c r="K1611" i="22"/>
  <c r="K1610" i="22"/>
  <c r="K1609" i="22"/>
  <c r="K1608" i="22"/>
  <c r="K1607" i="22"/>
  <c r="K1606" i="22"/>
  <c r="K1605" i="22"/>
  <c r="K1604" i="22"/>
  <c r="K1603" i="22"/>
  <c r="K1602" i="22"/>
  <c r="K1601" i="22"/>
  <c r="K1600" i="22"/>
  <c r="K1599" i="22"/>
  <c r="K1598" i="22"/>
  <c r="K1597" i="22"/>
  <c r="K1596" i="22"/>
  <c r="K1595" i="22"/>
  <c r="K1594" i="22"/>
  <c r="K1593" i="22"/>
  <c r="K1592" i="22"/>
  <c r="K1591" i="22"/>
  <c r="K1590" i="22"/>
  <c r="K1589" i="22"/>
  <c r="K1588" i="22"/>
  <c r="K1587" i="22"/>
  <c r="K1586" i="22"/>
  <c r="K1585" i="22"/>
  <c r="K1584" i="22"/>
  <c r="K1583" i="22"/>
  <c r="K1582" i="22"/>
  <c r="K1581" i="22"/>
  <c r="K1580" i="22"/>
  <c r="K1579" i="22"/>
  <c r="K1578" i="22"/>
  <c r="K1577" i="22"/>
  <c r="K1576" i="22"/>
  <c r="K1575" i="22"/>
  <c r="K1574" i="22"/>
  <c r="K1573" i="22"/>
  <c r="K1572" i="22"/>
  <c r="K1571" i="22"/>
  <c r="K1570" i="22"/>
  <c r="K1569" i="22"/>
  <c r="K1568" i="22"/>
  <c r="K1567" i="22"/>
  <c r="K1566" i="22"/>
  <c r="K1565" i="22"/>
  <c r="K1564" i="22"/>
  <c r="K1563" i="22"/>
  <c r="K1562" i="22"/>
  <c r="K1561" i="22"/>
  <c r="K1560" i="22"/>
  <c r="K1559" i="22"/>
  <c r="K1558" i="22"/>
  <c r="K1557" i="22"/>
  <c r="K1556" i="22"/>
  <c r="K1555" i="22"/>
  <c r="K1554" i="22"/>
  <c r="K1553" i="22"/>
  <c r="K1552" i="22"/>
  <c r="K1551" i="22"/>
  <c r="K1550" i="22"/>
  <c r="K1549" i="22"/>
  <c r="K1548" i="22"/>
  <c r="K1547" i="22"/>
  <c r="K1546" i="22"/>
  <c r="K1545" i="22"/>
  <c r="K1544" i="22"/>
  <c r="K1543" i="22"/>
  <c r="K1542" i="22"/>
  <c r="K1541" i="22"/>
  <c r="K1540" i="22"/>
  <c r="K1539" i="22"/>
  <c r="K1538" i="22"/>
  <c r="K1537" i="22"/>
  <c r="K1536" i="22"/>
  <c r="K1535" i="22"/>
  <c r="K1534" i="22"/>
  <c r="K1533" i="22"/>
  <c r="K1532" i="22"/>
  <c r="K1531" i="22"/>
  <c r="K1530" i="22"/>
  <c r="K1529" i="22"/>
  <c r="K1528" i="22"/>
  <c r="K1527" i="22"/>
  <c r="K1526" i="22"/>
  <c r="K1525" i="22"/>
  <c r="K1524" i="22"/>
  <c r="K1523" i="22"/>
  <c r="K1522" i="22"/>
  <c r="K1521" i="22"/>
  <c r="K1520" i="22"/>
  <c r="K1519" i="22"/>
  <c r="K1518" i="22"/>
  <c r="K1517" i="22"/>
  <c r="K1516" i="22"/>
  <c r="K1515" i="22"/>
  <c r="K1514" i="22"/>
  <c r="K1513" i="22"/>
  <c r="K1512" i="22"/>
  <c r="K1511" i="22"/>
  <c r="K1510" i="22"/>
  <c r="K1509" i="22"/>
  <c r="K1508" i="22"/>
  <c r="K1507" i="22"/>
  <c r="K1506" i="22"/>
  <c r="K1505" i="22"/>
  <c r="K1504" i="22"/>
  <c r="K1503" i="22"/>
  <c r="K1502" i="22"/>
  <c r="K1501" i="22"/>
  <c r="K1500" i="22"/>
  <c r="K1499" i="22"/>
  <c r="K1498" i="22"/>
  <c r="K1497" i="22"/>
  <c r="K1496" i="22"/>
  <c r="K1495" i="22"/>
  <c r="K1494" i="22"/>
  <c r="K1493" i="22"/>
  <c r="K1492" i="22"/>
  <c r="K1491" i="22"/>
  <c r="K1490" i="22"/>
  <c r="K1489" i="22"/>
  <c r="K1488" i="22"/>
  <c r="K1487" i="22"/>
  <c r="K1486" i="22"/>
  <c r="K1485" i="22"/>
  <c r="K1484" i="22"/>
  <c r="K1483" i="22"/>
  <c r="K1482" i="22"/>
  <c r="K1481" i="22"/>
  <c r="K1480" i="22"/>
  <c r="K1479" i="22"/>
  <c r="K1478" i="22"/>
  <c r="K1477" i="22"/>
  <c r="K1476" i="22"/>
  <c r="K1475" i="22"/>
  <c r="K1474" i="22"/>
  <c r="K1473" i="22"/>
  <c r="K1472" i="22"/>
  <c r="K1471" i="22"/>
  <c r="K1470" i="22"/>
  <c r="K1469" i="22"/>
  <c r="K1468" i="22"/>
  <c r="K1467" i="22"/>
  <c r="K1466" i="22"/>
  <c r="K1465" i="22"/>
  <c r="K1464" i="22"/>
  <c r="K1463" i="22"/>
  <c r="K1462" i="22"/>
  <c r="K1461" i="22"/>
  <c r="K1460" i="22"/>
  <c r="K1459" i="22"/>
  <c r="K1458" i="22"/>
  <c r="K1457" i="22"/>
  <c r="K1456" i="22"/>
  <c r="K1455" i="22"/>
  <c r="K1454" i="22"/>
  <c r="K1453" i="22"/>
  <c r="K1452" i="22"/>
  <c r="K1451" i="22"/>
  <c r="K1450" i="22"/>
  <c r="K1449" i="22"/>
  <c r="K1448" i="22"/>
  <c r="K1447" i="22"/>
  <c r="K1446" i="22"/>
  <c r="K1445" i="22"/>
  <c r="K1444" i="22"/>
  <c r="K1443" i="22"/>
  <c r="K1442" i="22"/>
  <c r="K1441" i="22"/>
  <c r="K1440" i="22"/>
  <c r="K1439" i="22"/>
  <c r="K1438" i="22"/>
  <c r="K1437" i="22"/>
  <c r="K1436" i="22"/>
  <c r="K1435" i="22"/>
  <c r="K1434" i="22"/>
  <c r="K1433" i="22"/>
  <c r="K1432" i="22"/>
  <c r="K1431" i="22"/>
  <c r="K1430" i="22"/>
  <c r="K1429" i="22"/>
  <c r="K1428" i="22"/>
  <c r="K1427" i="22"/>
  <c r="K1426" i="22"/>
  <c r="K1425" i="22"/>
  <c r="K1424" i="22"/>
  <c r="K1423" i="22"/>
  <c r="K1422" i="22"/>
  <c r="K1421" i="22"/>
  <c r="K1420" i="22"/>
  <c r="K1419" i="22"/>
  <c r="K1418" i="22"/>
  <c r="K1417" i="22"/>
  <c r="K1416" i="22"/>
  <c r="K1415" i="22"/>
  <c r="K1414" i="22"/>
  <c r="K1413" i="22"/>
  <c r="K1412" i="22"/>
  <c r="K1411" i="22"/>
  <c r="K1410" i="22"/>
  <c r="K1409" i="22"/>
  <c r="K1408" i="22"/>
  <c r="K1407" i="22"/>
  <c r="K1406" i="22"/>
  <c r="K1405" i="22"/>
  <c r="K1404" i="22"/>
  <c r="K1403" i="22"/>
  <c r="K1402" i="22"/>
  <c r="K1401" i="22"/>
  <c r="K1400" i="22"/>
  <c r="K1399" i="22"/>
  <c r="K1398" i="22"/>
  <c r="K1397" i="22"/>
  <c r="K1396" i="22"/>
  <c r="K1395" i="22"/>
  <c r="K1394" i="22"/>
  <c r="K1393" i="22"/>
  <c r="K1392" i="22"/>
  <c r="K1391" i="22"/>
  <c r="K1390" i="22"/>
  <c r="K1389" i="22"/>
  <c r="K1388" i="22"/>
  <c r="K1387" i="22"/>
  <c r="K1386" i="22"/>
  <c r="K1385" i="22"/>
  <c r="K1384" i="22"/>
  <c r="K1383" i="22"/>
  <c r="K1382" i="22"/>
  <c r="K1381" i="22"/>
  <c r="K1380" i="22"/>
  <c r="K1379" i="22"/>
  <c r="K1378" i="22"/>
  <c r="K1377" i="22"/>
  <c r="K1376" i="22"/>
  <c r="K1375" i="22"/>
  <c r="K1374" i="22"/>
  <c r="K1373" i="22"/>
  <c r="K1372" i="22"/>
  <c r="K1371" i="22"/>
  <c r="K1370" i="22"/>
  <c r="K1369" i="22"/>
  <c r="K1368" i="22"/>
  <c r="K1367" i="22"/>
  <c r="K1366" i="22"/>
  <c r="K1365" i="22"/>
  <c r="K1364" i="22"/>
  <c r="K1363" i="22"/>
  <c r="K1362" i="22"/>
  <c r="K1361" i="22"/>
  <c r="K1360" i="22"/>
  <c r="K1359" i="22"/>
  <c r="K1358" i="22"/>
  <c r="K1357" i="22"/>
  <c r="K1356" i="22"/>
  <c r="K1355" i="22"/>
  <c r="K1354" i="22"/>
  <c r="K1353" i="22"/>
  <c r="K1352" i="22"/>
  <c r="K1351" i="22"/>
  <c r="K1350" i="22"/>
  <c r="K1349" i="22"/>
  <c r="K1348" i="22"/>
  <c r="K1347" i="22"/>
  <c r="K1346" i="22"/>
  <c r="K1345" i="22"/>
  <c r="K1344" i="22"/>
  <c r="K1343" i="22"/>
  <c r="K1342" i="22"/>
  <c r="K1341" i="22"/>
  <c r="K1340" i="22"/>
  <c r="K1339" i="22"/>
  <c r="K1338" i="22"/>
  <c r="K1337" i="22"/>
  <c r="K1336" i="22"/>
  <c r="K1335" i="22"/>
  <c r="K1334" i="22"/>
  <c r="K1333" i="22"/>
  <c r="K1332" i="22"/>
  <c r="K1331" i="22"/>
  <c r="K1330" i="22"/>
  <c r="K1329" i="22"/>
  <c r="K1328" i="22"/>
  <c r="K1327" i="22"/>
  <c r="K1326" i="22"/>
  <c r="K1325" i="22"/>
  <c r="K1324" i="22"/>
  <c r="K1323" i="22"/>
  <c r="K1322" i="22"/>
  <c r="K1321" i="22"/>
  <c r="K1320" i="22"/>
  <c r="K1319" i="22"/>
  <c r="K1318" i="22"/>
  <c r="K1317" i="22"/>
  <c r="K1316" i="22"/>
  <c r="K1315" i="22"/>
  <c r="K1314" i="22"/>
  <c r="K1313" i="22"/>
  <c r="K1312" i="22"/>
  <c r="K1311" i="22"/>
  <c r="K1310" i="22"/>
  <c r="K1309" i="22"/>
  <c r="K1308" i="22"/>
  <c r="K1307" i="22"/>
  <c r="K1306" i="22"/>
  <c r="K1305" i="22"/>
  <c r="K1304" i="22"/>
  <c r="K1303" i="22"/>
  <c r="K1302" i="22"/>
  <c r="K1301" i="22"/>
  <c r="K1300" i="22"/>
  <c r="K1299" i="22"/>
  <c r="K1298" i="22"/>
  <c r="K1297" i="22"/>
  <c r="K1296" i="22"/>
  <c r="K1295" i="22"/>
  <c r="K1294" i="22"/>
  <c r="K1293" i="22"/>
  <c r="K1292" i="22"/>
  <c r="K1291" i="22"/>
  <c r="K1290" i="22"/>
  <c r="K1289" i="22"/>
  <c r="K1288" i="22"/>
  <c r="K1287" i="22"/>
  <c r="K1286" i="22"/>
  <c r="K1285" i="22"/>
  <c r="K1284" i="22"/>
  <c r="K1283" i="22"/>
  <c r="K1282" i="22"/>
  <c r="K1281" i="22"/>
  <c r="K1280" i="22"/>
  <c r="K1279" i="22"/>
  <c r="K1278" i="22"/>
  <c r="K1277" i="22"/>
  <c r="K1276" i="22"/>
  <c r="K1275" i="22"/>
  <c r="K1274" i="22"/>
  <c r="K1273" i="22"/>
  <c r="K1272" i="22"/>
  <c r="K1271" i="22"/>
  <c r="K1270" i="22"/>
  <c r="K1269" i="22"/>
  <c r="K1268" i="22"/>
  <c r="K1267" i="22"/>
  <c r="K1266" i="22"/>
  <c r="K1265" i="22"/>
  <c r="K1264" i="22"/>
  <c r="K1263" i="22"/>
  <c r="K1262" i="22"/>
  <c r="K1261" i="22"/>
  <c r="K1260" i="22"/>
  <c r="K1259" i="22"/>
  <c r="K1258" i="22"/>
  <c r="K1257" i="22"/>
  <c r="K1256" i="22"/>
  <c r="K1255" i="22"/>
  <c r="K1254" i="22"/>
  <c r="K1253" i="22"/>
  <c r="K1252" i="22"/>
  <c r="K1251" i="22"/>
  <c r="K1250" i="22"/>
  <c r="K1249" i="22"/>
  <c r="K1248" i="22"/>
  <c r="K1247" i="22"/>
  <c r="K1246" i="22"/>
  <c r="K1245" i="22"/>
  <c r="K1244" i="22"/>
  <c r="K1243" i="22"/>
  <c r="K1242" i="22"/>
  <c r="K1241" i="22"/>
  <c r="K1240" i="22"/>
  <c r="K1239" i="22"/>
  <c r="K1238" i="22"/>
  <c r="K1237" i="22"/>
  <c r="K1236" i="22"/>
  <c r="K1235" i="22"/>
  <c r="K1234" i="22"/>
  <c r="K1233" i="22"/>
  <c r="K1232" i="22"/>
  <c r="K1231" i="22"/>
  <c r="K1230" i="22"/>
  <c r="K1229" i="22"/>
  <c r="K1228" i="22"/>
  <c r="K1227" i="22"/>
  <c r="K1226" i="22"/>
  <c r="K1225" i="22"/>
  <c r="K1224" i="22"/>
  <c r="K1223" i="22"/>
  <c r="K1222" i="22"/>
  <c r="K1221" i="22"/>
  <c r="K1220" i="22"/>
  <c r="K1219" i="22"/>
  <c r="K1218" i="22"/>
  <c r="K1217" i="22"/>
  <c r="K1216" i="22"/>
  <c r="K1215" i="22"/>
  <c r="K1214" i="22"/>
  <c r="K1213" i="22"/>
  <c r="K1212" i="22"/>
  <c r="K1211" i="22"/>
  <c r="K1210" i="22"/>
  <c r="K1209" i="22"/>
  <c r="K1208" i="22"/>
  <c r="K1207" i="22"/>
  <c r="K1206" i="22"/>
  <c r="K1205" i="22"/>
  <c r="K1204" i="22"/>
  <c r="K1203" i="22"/>
  <c r="K1202" i="22"/>
  <c r="K1201" i="22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D70" i="22" s="1"/>
  <c r="E70" i="22" s="1"/>
  <c r="F70" i="22" s="1"/>
  <c r="K1109" i="22"/>
  <c r="D69" i="22" s="1"/>
  <c r="E69" i="22" s="1"/>
  <c r="F69" i="22" s="1"/>
  <c r="K1108" i="22"/>
  <c r="D68" i="22" s="1"/>
  <c r="E68" i="22" s="1"/>
  <c r="F68" i="22" s="1"/>
  <c r="K1107" i="22"/>
  <c r="D67" i="22" s="1"/>
  <c r="E67" i="22" s="1"/>
  <c r="F67" i="22" s="1"/>
  <c r="K1106" i="22"/>
  <c r="D66" i="22" s="1"/>
  <c r="E66" i="22" s="1"/>
  <c r="F66" i="22" s="1"/>
  <c r="K1105" i="22"/>
  <c r="D65" i="22" s="1"/>
  <c r="E65" i="22" s="1"/>
  <c r="F65" i="22" s="1"/>
  <c r="K1104" i="22"/>
  <c r="D64" i="22" s="1"/>
  <c r="E64" i="22" s="1"/>
  <c r="F64" i="22" s="1"/>
  <c r="K1103" i="22"/>
  <c r="D63" i="22" s="1"/>
  <c r="E63" i="22" s="1"/>
  <c r="F63" i="22" s="1"/>
  <c r="K1102" i="22"/>
  <c r="D62" i="22" s="1"/>
  <c r="E62" i="22" s="1"/>
  <c r="F62" i="22" s="1"/>
  <c r="K1101" i="22"/>
  <c r="D61" i="22" s="1"/>
  <c r="E61" i="22" s="1"/>
  <c r="F61" i="22" s="1"/>
  <c r="K1100" i="22"/>
  <c r="K1099" i="22"/>
  <c r="K1098" i="22"/>
  <c r="K1097" i="22"/>
  <c r="K1096" i="22"/>
  <c r="K1095" i="22"/>
  <c r="K1094" i="22"/>
  <c r="D57" i="22" s="1"/>
  <c r="E57" i="22" s="1"/>
  <c r="F57" i="22" s="1"/>
  <c r="K1093" i="22"/>
  <c r="D56" i="22" s="1"/>
  <c r="E56" i="22" s="1"/>
  <c r="F56" i="22" s="1"/>
  <c r="K1092" i="22"/>
  <c r="D55" i="22" s="1"/>
  <c r="E55" i="22" s="1"/>
  <c r="F55" i="22" s="1"/>
  <c r="K1091" i="22"/>
  <c r="K1090" i="22"/>
  <c r="K1089" i="22"/>
  <c r="D53" i="22" s="1"/>
  <c r="E53" i="22" s="1"/>
  <c r="F53" i="22" s="1"/>
  <c r="K1088" i="22"/>
  <c r="D52" i="22" s="1"/>
  <c r="E52" i="22" s="1"/>
  <c r="F52" i="22" s="1"/>
  <c r="K1087" i="22"/>
  <c r="D51" i="22" s="1"/>
  <c r="E51" i="22" s="1"/>
  <c r="F51" i="22" s="1"/>
  <c r="K1086" i="22"/>
  <c r="K1085" i="22"/>
  <c r="K1084" i="22"/>
  <c r="K1083" i="22"/>
  <c r="K1082" i="22"/>
  <c r="K1081" i="22"/>
  <c r="K1080" i="22"/>
  <c r="K1079" i="22"/>
  <c r="K1078" i="22"/>
  <c r="D46" i="22" s="1"/>
  <c r="E46" i="22" s="1"/>
  <c r="F46" i="22" s="1"/>
  <c r="K1077" i="22"/>
  <c r="D45" i="22" s="1"/>
  <c r="E45" i="22" s="1"/>
  <c r="F45" i="22" s="1"/>
  <c r="K1076" i="22"/>
  <c r="D44" i="22" s="1"/>
  <c r="E44" i="22" s="1"/>
  <c r="F44" i="22" s="1"/>
  <c r="K1075" i="22"/>
  <c r="D43" i="22" s="1"/>
  <c r="E43" i="22" s="1"/>
  <c r="F43" i="22" s="1"/>
  <c r="K1074" i="22"/>
  <c r="K1073" i="22"/>
  <c r="K1072" i="22"/>
  <c r="K1071" i="22"/>
  <c r="K1070" i="22"/>
  <c r="D40" i="22" s="1"/>
  <c r="E40" i="22" s="1"/>
  <c r="F40" i="22" s="1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D30" i="22" s="1"/>
  <c r="E30" i="22" s="1"/>
  <c r="F30" i="22" s="1"/>
  <c r="K1050" i="22"/>
  <c r="K1049" i="22"/>
  <c r="K1048" i="22"/>
  <c r="K1047" i="22"/>
  <c r="K1046" i="22"/>
  <c r="K1045" i="22"/>
  <c r="K1044" i="22"/>
  <c r="K1043" i="22"/>
  <c r="K1042" i="22"/>
  <c r="K1041" i="22"/>
  <c r="K1040" i="22"/>
  <c r="D24" i="22" s="1"/>
  <c r="E24" i="22" s="1"/>
  <c r="F24" i="22" s="1"/>
  <c r="K1039" i="22"/>
  <c r="K1038" i="22"/>
  <c r="K1037" i="22"/>
  <c r="K1036" i="22"/>
  <c r="K1035" i="22"/>
  <c r="K1034" i="22"/>
  <c r="K1033" i="22"/>
  <c r="K1032" i="22"/>
  <c r="K1031" i="22"/>
  <c r="D896" i="22" s="1"/>
  <c r="E896" i="22" s="1"/>
  <c r="F896" i="22" s="1"/>
  <c r="K1030" i="22"/>
  <c r="D17" i="22" s="1"/>
  <c r="E17" i="22" s="1"/>
  <c r="F17" i="22" s="1"/>
  <c r="K1029" i="22"/>
  <c r="D926" i="22" s="1"/>
  <c r="E926" i="22" s="1"/>
  <c r="F926" i="22" s="1"/>
  <c r="K1028" i="22"/>
  <c r="D925" i="22" s="1"/>
  <c r="E925" i="22" s="1"/>
  <c r="F925" i="22" s="1"/>
  <c r="K1027" i="22"/>
  <c r="D922" i="22" s="1"/>
  <c r="E922" i="22" s="1"/>
  <c r="F922" i="22" s="1"/>
  <c r="K1026" i="22"/>
  <c r="D916" i="22" s="1"/>
  <c r="E916" i="22" s="1"/>
  <c r="F916" i="22" s="1"/>
  <c r="K1025" i="22"/>
  <c r="D913" i="22" s="1"/>
  <c r="E913" i="22" s="1"/>
  <c r="F913" i="22" s="1"/>
  <c r="K1024" i="22"/>
  <c r="D912" i="22" s="1"/>
  <c r="E912" i="22" s="1"/>
  <c r="F912" i="22" s="1"/>
  <c r="K1023" i="22"/>
  <c r="D911" i="22" s="1"/>
  <c r="E911" i="22" s="1"/>
  <c r="F911" i="22" s="1"/>
  <c r="K1022" i="22"/>
  <c r="D901" i="22" s="1"/>
  <c r="E901" i="22" s="1"/>
  <c r="F901" i="22" s="1"/>
  <c r="K1021" i="22"/>
  <c r="D899" i="22" s="1"/>
  <c r="E899" i="22" s="1"/>
  <c r="F899" i="22" s="1"/>
  <c r="K1020" i="22"/>
  <c r="D897" i="22" s="1"/>
  <c r="E897" i="22" s="1"/>
  <c r="F897" i="22" s="1"/>
  <c r="K1019" i="22"/>
  <c r="D888" i="22" s="1"/>
  <c r="E888" i="22" s="1"/>
  <c r="F888" i="22" s="1"/>
  <c r="K1018" i="22"/>
  <c r="D884" i="22" s="1"/>
  <c r="E884" i="22" s="1"/>
  <c r="F884" i="22" s="1"/>
  <c r="K1017" i="22"/>
  <c r="D881" i="22" s="1"/>
  <c r="E881" i="22" s="1"/>
  <c r="F881" i="22" s="1"/>
  <c r="K1016" i="22"/>
  <c r="D880" i="22" s="1"/>
  <c r="E880" i="22" s="1"/>
  <c r="F880" i="22" s="1"/>
  <c r="K1015" i="22"/>
  <c r="D878" i="22" s="1"/>
  <c r="E878" i="22" s="1"/>
  <c r="F878" i="22" s="1"/>
  <c r="K1014" i="22"/>
  <c r="D873" i="22" s="1"/>
  <c r="E873" i="22" s="1"/>
  <c r="F873" i="22" s="1"/>
  <c r="K1013" i="22"/>
  <c r="D16" i="22" s="1"/>
  <c r="E16" i="22" s="1"/>
  <c r="F16" i="22" s="1"/>
  <c r="K1012" i="22"/>
  <c r="D15" i="22" s="1"/>
  <c r="E15" i="22" s="1"/>
  <c r="F15" i="22" s="1"/>
  <c r="K1011" i="22"/>
  <c r="D14" i="22" s="1"/>
  <c r="E14" i="22" s="1"/>
  <c r="F14" i="22" s="1"/>
  <c r="K1010" i="22"/>
  <c r="D915" i="22" s="1"/>
  <c r="E915" i="22" s="1"/>
  <c r="F915" i="22" s="1"/>
  <c r="K1009" i="22"/>
  <c r="D914" i="22" s="1"/>
  <c r="E914" i="22" s="1"/>
  <c r="F914" i="22" s="1"/>
  <c r="K1008" i="22"/>
  <c r="D904" i="22" s="1"/>
  <c r="E904" i="22" s="1"/>
  <c r="F904" i="22" s="1"/>
  <c r="K1007" i="22"/>
  <c r="D892" i="22" s="1"/>
  <c r="E892" i="22" s="1"/>
  <c r="F892" i="22" s="1"/>
  <c r="K1006" i="22"/>
  <c r="D890" i="22" s="1"/>
  <c r="E890" i="22" s="1"/>
  <c r="F890" i="22" s="1"/>
  <c r="K1005" i="22"/>
  <c r="D883" i="22" s="1"/>
  <c r="E883" i="22" s="1"/>
  <c r="F883" i="22" s="1"/>
  <c r="K1004" i="22"/>
  <c r="D882" i="22" s="1"/>
  <c r="E882" i="22" s="1"/>
  <c r="F882" i="22" s="1"/>
  <c r="K1003" i="22"/>
  <c r="D877" i="22" s="1"/>
  <c r="E877" i="22" s="1"/>
  <c r="F877" i="22" s="1"/>
  <c r="K1002" i="22"/>
  <c r="D876" i="22" s="1"/>
  <c r="E876" i="22" s="1"/>
  <c r="F876" i="22" s="1"/>
  <c r="K1001" i="22"/>
  <c r="D19" i="22" s="1"/>
  <c r="E19" i="22" s="1"/>
  <c r="F19" i="22" s="1"/>
  <c r="K1000" i="22"/>
  <c r="D924" i="22" s="1"/>
  <c r="E924" i="22" s="1"/>
  <c r="F924" i="22" s="1"/>
  <c r="K999" i="22"/>
  <c r="D923" i="22" s="1"/>
  <c r="E923" i="22" s="1"/>
  <c r="F923" i="22" s="1"/>
  <c r="K998" i="22"/>
  <c r="D919" i="22" s="1"/>
  <c r="E919" i="22" s="1"/>
  <c r="F919" i="22" s="1"/>
  <c r="K997" i="22"/>
  <c r="K996" i="22"/>
  <c r="K995" i="22"/>
  <c r="D900" i="22" s="1"/>
  <c r="E900" i="22" s="1"/>
  <c r="F900" i="22" s="1"/>
  <c r="K994" i="22"/>
  <c r="D894" i="22" s="1"/>
  <c r="E894" i="22" s="1"/>
  <c r="F894" i="22" s="1"/>
  <c r="K993" i="22"/>
  <c r="D885" i="22" s="1"/>
  <c r="E885" i="22" s="1"/>
  <c r="F885" i="22" s="1"/>
  <c r="K992" i="22"/>
  <c r="D874" i="22" s="1"/>
  <c r="E874" i="22" s="1"/>
  <c r="F874" i="22" s="1"/>
  <c r="K991" i="22"/>
  <c r="D921" i="22" s="1"/>
  <c r="E921" i="22" s="1"/>
  <c r="F921" i="22" s="1"/>
  <c r="K990" i="22"/>
  <c r="D920" i="22" s="1"/>
  <c r="E920" i="22" s="1"/>
  <c r="F920" i="22" s="1"/>
  <c r="K989" i="22"/>
  <c r="D910" i="22" s="1"/>
  <c r="E910" i="22" s="1"/>
  <c r="F910" i="22" s="1"/>
  <c r="K988" i="22"/>
  <c r="D908" i="22" s="1"/>
  <c r="E908" i="22" s="1"/>
  <c r="F908" i="22" s="1"/>
  <c r="K987" i="22"/>
  <c r="D907" i="22" s="1"/>
  <c r="E907" i="22" s="1"/>
  <c r="F907" i="22" s="1"/>
  <c r="K986" i="22"/>
  <c r="D906" i="22" s="1"/>
  <c r="E906" i="22" s="1"/>
  <c r="F906" i="22" s="1"/>
  <c r="K985" i="22"/>
  <c r="D905" i="22" s="1"/>
  <c r="E905" i="22" s="1"/>
  <c r="F905" i="22" s="1"/>
  <c r="K984" i="22"/>
  <c r="D903" i="22" s="1"/>
  <c r="E903" i="22" s="1"/>
  <c r="F903" i="22" s="1"/>
  <c r="K983" i="22"/>
  <c r="K982" i="22"/>
  <c r="K981" i="22"/>
  <c r="D893" i="22" s="1"/>
  <c r="E893" i="22" s="1"/>
  <c r="F893" i="22" s="1"/>
  <c r="K980" i="22"/>
  <c r="D891" i="22" s="1"/>
  <c r="E891" i="22" s="1"/>
  <c r="F891" i="22" s="1"/>
  <c r="K979" i="22"/>
  <c r="D889" i="22" s="1"/>
  <c r="E889" i="22" s="1"/>
  <c r="F889" i="22" s="1"/>
  <c r="K978" i="22"/>
  <c r="D887" i="22" s="1"/>
  <c r="E887" i="22" s="1"/>
  <c r="F887" i="22" s="1"/>
  <c r="K977" i="22"/>
  <c r="D886" i="22" s="1"/>
  <c r="E886" i="22" s="1"/>
  <c r="F886" i="22" s="1"/>
  <c r="K976" i="22"/>
  <c r="D879" i="22" s="1"/>
  <c r="E879" i="22" s="1"/>
  <c r="F879" i="22" s="1"/>
  <c r="K975" i="22"/>
  <c r="D875" i="22" s="1"/>
  <c r="E875" i="22" s="1"/>
  <c r="F875" i="22" s="1"/>
  <c r="K974" i="22"/>
  <c r="D872" i="22" s="1"/>
  <c r="E872" i="22" s="1"/>
  <c r="F872" i="22" s="1"/>
  <c r="K973" i="22"/>
  <c r="D18" i="22" s="1"/>
  <c r="E18" i="22" s="1"/>
  <c r="F18" i="22" s="1"/>
  <c r="K972" i="22"/>
  <c r="D909" i="22" s="1"/>
  <c r="E909" i="22" s="1"/>
  <c r="F909" i="22" s="1"/>
  <c r="K971" i="22"/>
  <c r="D918" i="22" s="1"/>
  <c r="E918" i="22" s="1"/>
  <c r="F918" i="22" s="1"/>
  <c r="K970" i="22"/>
  <c r="D13" i="22" s="1"/>
  <c r="E13" i="22" s="1"/>
  <c r="F13" i="22" s="1"/>
  <c r="K969" i="22"/>
  <c r="D12" i="22" s="1"/>
  <c r="E12" i="22" s="1"/>
  <c r="F12" i="22" s="1"/>
  <c r="K968" i="22"/>
  <c r="K967" i="22"/>
  <c r="K966" i="22"/>
  <c r="K965" i="22"/>
  <c r="K964" i="22"/>
  <c r="K963" i="22"/>
  <c r="K962" i="22"/>
  <c r="D11" i="22" s="1"/>
  <c r="E11" i="22" s="1"/>
  <c r="F11" i="22" s="1"/>
  <c r="K961" i="22"/>
  <c r="D10" i="22" s="1"/>
  <c r="E10" i="22" s="1"/>
  <c r="F10" i="22" s="1"/>
  <c r="K960" i="22"/>
  <c r="D9" i="22" s="1"/>
  <c r="E9" i="22" s="1"/>
  <c r="F9" i="22" s="1"/>
  <c r="K959" i="22"/>
  <c r="D8" i="22" s="1"/>
  <c r="E8" i="22" s="1"/>
  <c r="F8" i="22" s="1"/>
  <c r="K958" i="22"/>
  <c r="D7" i="22" s="1"/>
  <c r="E7" i="22" s="1"/>
  <c r="F7" i="22" s="1"/>
  <c r="K957" i="22"/>
  <c r="D6" i="22" s="1"/>
  <c r="E6" i="22" s="1"/>
  <c r="F6" i="22" s="1"/>
  <c r="K956" i="22"/>
  <c r="D5" i="22" s="1"/>
  <c r="E5" i="22" s="1"/>
  <c r="F5" i="22" s="1"/>
  <c r="K955" i="22"/>
  <c r="D4" i="22" s="1"/>
  <c r="E4" i="22" s="1"/>
  <c r="F4" i="22" s="1"/>
  <c r="K954" i="22"/>
  <c r="D3" i="22" s="1"/>
  <c r="E3" i="22" s="1"/>
  <c r="K953" i="22"/>
  <c r="D2" i="22" s="1"/>
  <c r="E2" i="22" s="1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4" i="22"/>
  <c r="K3" i="22"/>
  <c r="K2" i="22"/>
  <c r="AD158" i="5" l="1"/>
  <c r="CZ158" i="14" s="1"/>
  <c r="AD148" i="5"/>
  <c r="CZ148" i="14" s="1"/>
  <c r="AD125" i="5"/>
  <c r="CZ125" i="14" s="1"/>
  <c r="AD149" i="5"/>
  <c r="CZ149" i="14" s="1"/>
  <c r="AD155" i="5"/>
  <c r="CZ155" i="14" s="1"/>
  <c r="AD154" i="5"/>
  <c r="CZ154" i="14" s="1"/>
  <c r="AD152" i="5"/>
  <c r="CZ152" i="14" s="1"/>
  <c r="AD156" i="5"/>
  <c r="CZ156" i="14" s="1"/>
  <c r="AD126" i="5"/>
  <c r="CZ126" i="14" s="1"/>
  <c r="AD157" i="5"/>
  <c r="CZ157" i="14" s="1"/>
  <c r="AD153" i="5"/>
  <c r="CZ153" i="14" s="1"/>
  <c r="AD151" i="5"/>
  <c r="CZ151" i="14" s="1"/>
  <c r="AD141" i="5"/>
  <c r="CZ141" i="14" s="1"/>
  <c r="AD150" i="5"/>
  <c r="CZ150" i="14" s="1"/>
  <c r="AD147" i="5"/>
  <c r="CZ147" i="14" s="1"/>
  <c r="BE102" i="14"/>
  <c r="BE68" i="14"/>
  <c r="BE89" i="14"/>
  <c r="BE63" i="14"/>
  <c r="BE101" i="14"/>
  <c r="BE49" i="14"/>
  <c r="BE168" i="14"/>
  <c r="BE42" i="14"/>
  <c r="BE87" i="14"/>
  <c r="BE108" i="14"/>
  <c r="BE66" i="14"/>
  <c r="BE80" i="14"/>
  <c r="BE22" i="14"/>
  <c r="BE163" i="14"/>
  <c r="BE56" i="14"/>
  <c r="BE91" i="14"/>
  <c r="CC165" i="5"/>
  <c r="CC161" i="5"/>
  <c r="CC167" i="5"/>
  <c r="AD163" i="5"/>
  <c r="CZ163" i="14" s="1"/>
  <c r="AD168" i="5"/>
  <c r="CZ168" i="14" s="1"/>
  <c r="CC164" i="5"/>
  <c r="CC162" i="5"/>
  <c r="CC159" i="5"/>
  <c r="F3" i="22"/>
  <c r="E72" i="22"/>
  <c r="F72" i="22" s="1"/>
  <c r="E76" i="22"/>
  <c r="F76" i="22" s="1"/>
  <c r="D22" i="22"/>
  <c r="E22" i="22" s="1"/>
  <c r="F22" i="22" s="1"/>
  <c r="D31" i="22"/>
  <c r="E31" i="22" s="1"/>
  <c r="F31" i="22" s="1"/>
  <c r="D35" i="22"/>
  <c r="E35" i="22" s="1"/>
  <c r="F35" i="22" s="1"/>
  <c r="D39" i="22"/>
  <c r="E39" i="22" s="1"/>
  <c r="F39" i="22" s="1"/>
  <c r="D898" i="22"/>
  <c r="D902" i="22"/>
  <c r="D21" i="22"/>
  <c r="E21" i="22" s="1"/>
  <c r="F21" i="22" s="1"/>
  <c r="D23" i="22"/>
  <c r="E23" i="22" s="1"/>
  <c r="F23" i="22" s="1"/>
  <c r="D32" i="22"/>
  <c r="E32" i="22" s="1"/>
  <c r="F32" i="22" s="1"/>
  <c r="D34" i="22"/>
  <c r="E34" i="22" s="1"/>
  <c r="F34" i="22" s="1"/>
  <c r="D36" i="22"/>
  <c r="E36" i="22" s="1"/>
  <c r="F36" i="22" s="1"/>
  <c r="D38" i="22"/>
  <c r="E38" i="22" s="1"/>
  <c r="F38" i="22" s="1"/>
  <c r="D54" i="22"/>
  <c r="E54" i="22" s="1"/>
  <c r="F54" i="22" s="1"/>
  <c r="D58" i="22"/>
  <c r="E58" i="22" s="1"/>
  <c r="F58" i="22" s="1"/>
  <c r="D26" i="22"/>
  <c r="E26" i="22" s="1"/>
  <c r="F26" i="22" s="1"/>
  <c r="D47" i="22"/>
  <c r="E47" i="22" s="1"/>
  <c r="F47" i="22" s="1"/>
  <c r="D25" i="22"/>
  <c r="E25" i="22" s="1"/>
  <c r="F25" i="22" s="1"/>
  <c r="D27" i="22"/>
  <c r="E27" i="22" s="1"/>
  <c r="F27" i="22" s="1"/>
  <c r="D29" i="22"/>
  <c r="E29" i="22" s="1"/>
  <c r="F29" i="22" s="1"/>
  <c r="D42" i="22"/>
  <c r="E42" i="22" s="1"/>
  <c r="F42" i="22" s="1"/>
  <c r="D48" i="22"/>
  <c r="E48" i="22" s="1"/>
  <c r="F48" i="22" s="1"/>
  <c r="D50" i="22"/>
  <c r="E50" i="22" s="1"/>
  <c r="F50" i="22" s="1"/>
  <c r="D59" i="22"/>
  <c r="E59" i="22" s="1"/>
  <c r="F59" i="22" s="1"/>
  <c r="D895" i="22"/>
  <c r="D28" i="22"/>
  <c r="E28" i="22" s="1"/>
  <c r="F28" i="22" s="1"/>
  <c r="D41" i="22"/>
  <c r="E41" i="22" s="1"/>
  <c r="F41" i="22" s="1"/>
  <c r="D49" i="22"/>
  <c r="E49" i="22" s="1"/>
  <c r="F49" i="22" s="1"/>
  <c r="D60" i="22"/>
  <c r="E60" i="22" s="1"/>
  <c r="F60" i="22" s="1"/>
  <c r="D917" i="22"/>
  <c r="D20" i="22"/>
  <c r="E20" i="22" s="1"/>
  <c r="F20" i="22" s="1"/>
  <c r="D33" i="22"/>
  <c r="E33" i="22" s="1"/>
  <c r="F33" i="22" s="1"/>
  <c r="D37" i="22"/>
  <c r="E37" i="22" s="1"/>
  <c r="F37" i="22" s="1"/>
  <c r="L2" i="20"/>
  <c r="A4" i="5"/>
  <c r="A3" i="23" s="1"/>
  <c r="AX4" i="5"/>
  <c r="CA4" i="5" s="1"/>
  <c r="AW4" i="5"/>
  <c r="BZ4" i="5" s="1"/>
  <c r="AV4" i="5"/>
  <c r="AO4" i="5"/>
  <c r="BR4" i="5" s="1"/>
  <c r="AL4" i="5"/>
  <c r="BO4" i="5" s="1"/>
  <c r="AJ4" i="5"/>
  <c r="BM4" i="5" s="1"/>
  <c r="AI4" i="5"/>
  <c r="BL4" i="5" s="1"/>
  <c r="AH4" i="5"/>
  <c r="BY4" i="5" l="1"/>
  <c r="A5" i="5"/>
  <c r="A4" i="23" s="1"/>
  <c r="A3" i="26"/>
  <c r="A3" i="20"/>
  <c r="F73" i="22"/>
  <c r="F82" i="22" s="1"/>
  <c r="E902" i="22"/>
  <c r="F902" i="22" s="1"/>
  <c r="E917" i="22"/>
  <c r="F917" i="22" s="1"/>
  <c r="E898" i="22"/>
  <c r="F898" i="22" s="1"/>
  <c r="E895" i="22"/>
  <c r="F895" i="22" s="1"/>
  <c r="AY4" i="5"/>
  <c r="CB4" i="5" s="1"/>
  <c r="AK4" i="5"/>
  <c r="BK4" i="5"/>
  <c r="AP4" i="5"/>
  <c r="A4" i="14"/>
  <c r="A3" i="14"/>
  <c r="CC163" i="5" l="1"/>
  <c r="CC168" i="5"/>
  <c r="A6" i="5"/>
  <c r="A5" i="23" s="1"/>
  <c r="A4" i="26"/>
  <c r="A4" i="20"/>
  <c r="F91" i="22"/>
  <c r="F98" i="22" s="1"/>
  <c r="F99" i="22" s="1"/>
  <c r="B1" i="19"/>
  <c r="BN4" i="5"/>
  <c r="BA4" i="5"/>
  <c r="CC4" i="5" s="1"/>
  <c r="BS4" i="5"/>
  <c r="B4" i="14"/>
  <c r="B3" i="14"/>
  <c r="B11" i="19"/>
  <c r="A5" i="20" l="1"/>
  <c r="A5" i="26"/>
  <c r="A7" i="5"/>
  <c r="A6" i="23" s="1"/>
  <c r="F100" i="22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" i="18"/>
  <c r="Q14" i="18"/>
  <c r="Q13" i="18"/>
  <c r="Q12" i="18"/>
  <c r="Q11" i="18"/>
  <c r="Q10" i="18"/>
  <c r="Q9" i="18"/>
  <c r="Q8" i="18"/>
  <c r="Q7" i="18"/>
  <c r="Q6" i="18"/>
  <c r="Q5" i="18"/>
  <c r="Q4" i="18"/>
  <c r="Q3" i="18"/>
  <c r="Q2" i="18"/>
  <c r="BB4" i="14"/>
  <c r="BB3" i="14"/>
  <c r="B10" i="19"/>
  <c r="A6" i="20" l="1"/>
  <c r="A6" i="26"/>
  <c r="A8" i="5"/>
  <c r="A7" i="23" s="1"/>
  <c r="F107" i="22"/>
  <c r="K23" i="18"/>
  <c r="J23" i="18" s="1"/>
  <c r="K22" i="18"/>
  <c r="I22" i="18" s="1"/>
  <c r="K21" i="18"/>
  <c r="J21" i="18" s="1"/>
  <c r="K20" i="18"/>
  <c r="I20" i="18" s="1"/>
  <c r="J20" i="18"/>
  <c r="K19" i="18"/>
  <c r="J19" i="18" s="1"/>
  <c r="K18" i="18"/>
  <c r="J18" i="18" s="1"/>
  <c r="K17" i="18"/>
  <c r="J17" i="18" s="1"/>
  <c r="K16" i="18"/>
  <c r="I16" i="18" s="1"/>
  <c r="K15" i="18"/>
  <c r="J15" i="18" s="1"/>
  <c r="K14" i="18"/>
  <c r="J14" i="18" s="1"/>
  <c r="K13" i="18"/>
  <c r="J13" i="18" s="1"/>
  <c r="K12" i="18"/>
  <c r="I12" i="18" s="1"/>
  <c r="K11" i="18"/>
  <c r="J11" i="18" s="1"/>
  <c r="K10" i="18"/>
  <c r="J10" i="18" s="1"/>
  <c r="K9" i="18"/>
  <c r="J9" i="18" s="1"/>
  <c r="K8" i="18"/>
  <c r="I8" i="18" s="1"/>
  <c r="K7" i="18"/>
  <c r="J7" i="18" s="1"/>
  <c r="K6" i="18"/>
  <c r="J6" i="18" s="1"/>
  <c r="K5" i="18"/>
  <c r="J5" i="18" s="1"/>
  <c r="K4" i="18"/>
  <c r="I4" i="18" s="1"/>
  <c r="K3" i="18"/>
  <c r="I3" i="18" s="1"/>
  <c r="K2" i="18"/>
  <c r="J2" i="18" s="1"/>
  <c r="H51" i="17"/>
  <c r="G51" i="17"/>
  <c r="H50" i="17"/>
  <c r="G50" i="17"/>
  <c r="H49" i="17"/>
  <c r="G49" i="17"/>
  <c r="H48" i="17"/>
  <c r="G48" i="17"/>
  <c r="H47" i="17"/>
  <c r="G47" i="17"/>
  <c r="H46" i="17"/>
  <c r="G46" i="17"/>
  <c r="H45" i="17"/>
  <c r="G45" i="17"/>
  <c r="H44" i="17"/>
  <c r="G44" i="17"/>
  <c r="H43" i="17"/>
  <c r="G43" i="17"/>
  <c r="H42" i="17"/>
  <c r="G42" i="17"/>
  <c r="H41" i="17"/>
  <c r="G41" i="17"/>
  <c r="H40" i="17"/>
  <c r="G40" i="17"/>
  <c r="H39" i="17"/>
  <c r="G39" i="17"/>
  <c r="H38" i="17"/>
  <c r="G38" i="17"/>
  <c r="H37" i="17"/>
  <c r="G37" i="17"/>
  <c r="H36" i="17"/>
  <c r="G36" i="17"/>
  <c r="H35" i="17"/>
  <c r="G35" i="17"/>
  <c r="H34" i="17"/>
  <c r="G34" i="17"/>
  <c r="H33" i="17"/>
  <c r="G33" i="17"/>
  <c r="H32" i="17"/>
  <c r="G32" i="17"/>
  <c r="H31" i="17"/>
  <c r="G31" i="17"/>
  <c r="H30" i="17"/>
  <c r="G30" i="17"/>
  <c r="H29" i="17"/>
  <c r="G29" i="17"/>
  <c r="H28" i="17"/>
  <c r="G28" i="17"/>
  <c r="H27" i="17"/>
  <c r="G27" i="17"/>
  <c r="H26" i="17"/>
  <c r="G26" i="17"/>
  <c r="H25" i="17"/>
  <c r="G25" i="17"/>
  <c r="H24" i="17"/>
  <c r="G24" i="17"/>
  <c r="H23" i="17"/>
  <c r="G23" i="17"/>
  <c r="H22" i="17"/>
  <c r="G22" i="17"/>
  <c r="H21" i="17"/>
  <c r="G21" i="17"/>
  <c r="H20" i="17"/>
  <c r="G20" i="17"/>
  <c r="H19" i="17"/>
  <c r="G19" i="17"/>
  <c r="H18" i="17"/>
  <c r="G18" i="17"/>
  <c r="H17" i="17"/>
  <c r="G17" i="17"/>
  <c r="H16" i="17"/>
  <c r="G16" i="17"/>
  <c r="H15" i="17"/>
  <c r="G15" i="17"/>
  <c r="H14" i="17"/>
  <c r="G14" i="17"/>
  <c r="H13" i="17"/>
  <c r="G13" i="17"/>
  <c r="H12" i="17"/>
  <c r="G12" i="17"/>
  <c r="H11" i="17"/>
  <c r="G11" i="17"/>
  <c r="H10" i="17"/>
  <c r="G10" i="17"/>
  <c r="H9" i="17"/>
  <c r="G9" i="17"/>
  <c r="H8" i="17"/>
  <c r="G8" i="17"/>
  <c r="H7" i="17"/>
  <c r="G7" i="17"/>
  <c r="H6" i="17"/>
  <c r="G6" i="17"/>
  <c r="H5" i="17"/>
  <c r="G5" i="17"/>
  <c r="H4" i="17"/>
  <c r="G4" i="17"/>
  <c r="H3" i="17"/>
  <c r="G3" i="17"/>
  <c r="H2" i="17"/>
  <c r="G2" i="17"/>
  <c r="D48" i="3"/>
  <c r="I120" i="4"/>
  <c r="G120" i="4"/>
  <c r="E120" i="4"/>
  <c r="C120" i="4"/>
  <c r="I119" i="4"/>
  <c r="G119" i="4"/>
  <c r="E119" i="4"/>
  <c r="C119" i="4"/>
  <c r="I118" i="4"/>
  <c r="G118" i="4"/>
  <c r="E118" i="4"/>
  <c r="C118" i="4"/>
  <c r="I117" i="4"/>
  <c r="G117" i="4"/>
  <c r="E117" i="4"/>
  <c r="C117" i="4"/>
  <c r="I114" i="4"/>
  <c r="G114" i="4"/>
  <c r="E114" i="4"/>
  <c r="C114" i="4"/>
  <c r="I113" i="4"/>
  <c r="G113" i="4"/>
  <c r="E113" i="4"/>
  <c r="C113" i="4"/>
  <c r="I112" i="4"/>
  <c r="G112" i="4"/>
  <c r="E112" i="4"/>
  <c r="C112" i="4"/>
  <c r="I111" i="4"/>
  <c r="G111" i="4"/>
  <c r="E111" i="4"/>
  <c r="C111" i="4"/>
  <c r="I109" i="4"/>
  <c r="G109" i="4"/>
  <c r="E109" i="4"/>
  <c r="C109" i="4"/>
  <c r="I108" i="4"/>
  <c r="G108" i="4"/>
  <c r="E108" i="4"/>
  <c r="C108" i="4"/>
  <c r="I107" i="4"/>
  <c r="G107" i="4"/>
  <c r="E107" i="4"/>
  <c r="C107" i="4"/>
  <c r="I106" i="4"/>
  <c r="G106" i="4"/>
  <c r="E106" i="4"/>
  <c r="C106" i="4"/>
  <c r="I104" i="4"/>
  <c r="G104" i="4"/>
  <c r="E104" i="4"/>
  <c r="C104" i="4"/>
  <c r="I103" i="4"/>
  <c r="G103" i="4"/>
  <c r="E103" i="4"/>
  <c r="C103" i="4"/>
  <c r="I102" i="4"/>
  <c r="G102" i="4"/>
  <c r="E102" i="4"/>
  <c r="C102" i="4"/>
  <c r="I101" i="4"/>
  <c r="G101" i="4"/>
  <c r="E101" i="4"/>
  <c r="C101" i="4"/>
  <c r="I100" i="4"/>
  <c r="G100" i="4"/>
  <c r="E100" i="4"/>
  <c r="C100" i="4"/>
  <c r="I99" i="4"/>
  <c r="G99" i="4"/>
  <c r="E99" i="4"/>
  <c r="C99" i="4"/>
  <c r="I97" i="4"/>
  <c r="G97" i="4"/>
  <c r="E97" i="4"/>
  <c r="C97" i="4"/>
  <c r="I96" i="4"/>
  <c r="G96" i="4"/>
  <c r="E96" i="4"/>
  <c r="C96" i="4"/>
  <c r="I95" i="4"/>
  <c r="G95" i="4"/>
  <c r="E95" i="4"/>
  <c r="C95" i="4"/>
  <c r="I94" i="4"/>
  <c r="G94" i="4"/>
  <c r="E94" i="4"/>
  <c r="C94" i="4"/>
  <c r="I92" i="4"/>
  <c r="G92" i="4"/>
  <c r="E92" i="4"/>
  <c r="C92" i="4"/>
  <c r="I91" i="4"/>
  <c r="G91" i="4"/>
  <c r="E91" i="4"/>
  <c r="C91" i="4"/>
  <c r="I90" i="4"/>
  <c r="G90" i="4"/>
  <c r="E90" i="4"/>
  <c r="C90" i="4"/>
  <c r="I89" i="4"/>
  <c r="G89" i="4"/>
  <c r="E89" i="4"/>
  <c r="C89" i="4"/>
  <c r="I88" i="4"/>
  <c r="G88" i="4"/>
  <c r="E88" i="4"/>
  <c r="C88" i="4"/>
  <c r="I87" i="4"/>
  <c r="G87" i="4"/>
  <c r="E87" i="4"/>
  <c r="C87" i="4"/>
  <c r="I85" i="4"/>
  <c r="G85" i="4"/>
  <c r="E85" i="4"/>
  <c r="C85" i="4"/>
  <c r="I84" i="4"/>
  <c r="G84" i="4"/>
  <c r="E84" i="4"/>
  <c r="C84" i="4"/>
  <c r="I83" i="4"/>
  <c r="G83" i="4"/>
  <c r="E83" i="4"/>
  <c r="C83" i="4"/>
  <c r="I82" i="4"/>
  <c r="G82" i="4"/>
  <c r="E82" i="4"/>
  <c r="C82" i="4"/>
  <c r="I80" i="4"/>
  <c r="G80" i="4"/>
  <c r="E80" i="4"/>
  <c r="C80" i="4"/>
  <c r="I79" i="4"/>
  <c r="G79" i="4"/>
  <c r="E79" i="4"/>
  <c r="C79" i="4"/>
  <c r="I78" i="4"/>
  <c r="G78" i="4"/>
  <c r="E78" i="4"/>
  <c r="C78" i="4"/>
  <c r="I77" i="4"/>
  <c r="G77" i="4"/>
  <c r="E77" i="4"/>
  <c r="C77" i="4"/>
  <c r="I76" i="4"/>
  <c r="G76" i="4"/>
  <c r="E76" i="4"/>
  <c r="C76" i="4"/>
  <c r="I75" i="4"/>
  <c r="G75" i="4"/>
  <c r="E75" i="4"/>
  <c r="C75" i="4"/>
  <c r="I73" i="4"/>
  <c r="G73" i="4"/>
  <c r="E73" i="4"/>
  <c r="C73" i="4"/>
  <c r="I72" i="4"/>
  <c r="G72" i="4"/>
  <c r="E72" i="4"/>
  <c r="C72" i="4"/>
  <c r="I71" i="4"/>
  <c r="G71" i="4"/>
  <c r="E71" i="4"/>
  <c r="C71" i="4"/>
  <c r="I70" i="4"/>
  <c r="G70" i="4"/>
  <c r="E70" i="4"/>
  <c r="C70" i="4"/>
  <c r="I68" i="4"/>
  <c r="G68" i="4"/>
  <c r="E68" i="4"/>
  <c r="C68" i="4"/>
  <c r="I67" i="4"/>
  <c r="G67" i="4"/>
  <c r="E67" i="4"/>
  <c r="C67" i="4"/>
  <c r="I66" i="4"/>
  <c r="G66" i="4"/>
  <c r="E66" i="4"/>
  <c r="C66" i="4"/>
  <c r="I65" i="4"/>
  <c r="G65" i="4"/>
  <c r="E65" i="4"/>
  <c r="C65" i="4"/>
  <c r="I64" i="4"/>
  <c r="G64" i="4"/>
  <c r="E64" i="4"/>
  <c r="C64" i="4"/>
  <c r="I63" i="4"/>
  <c r="G63" i="4"/>
  <c r="E63" i="4"/>
  <c r="C63" i="4"/>
  <c r="I61" i="4"/>
  <c r="G61" i="4"/>
  <c r="E61" i="4"/>
  <c r="C61" i="4"/>
  <c r="I60" i="4"/>
  <c r="G60" i="4"/>
  <c r="E60" i="4"/>
  <c r="C60" i="4"/>
  <c r="I59" i="4"/>
  <c r="G59" i="4"/>
  <c r="E59" i="4"/>
  <c r="C59" i="4"/>
  <c r="I58" i="4"/>
  <c r="G58" i="4"/>
  <c r="E58" i="4"/>
  <c r="C58" i="4"/>
  <c r="I56" i="4"/>
  <c r="G56" i="4"/>
  <c r="E56" i="4"/>
  <c r="C56" i="4"/>
  <c r="I55" i="4"/>
  <c r="G55" i="4"/>
  <c r="E55" i="4"/>
  <c r="C55" i="4"/>
  <c r="I54" i="4"/>
  <c r="G54" i="4"/>
  <c r="E54" i="4"/>
  <c r="C54" i="4"/>
  <c r="I53" i="4"/>
  <c r="G53" i="4"/>
  <c r="E53" i="4"/>
  <c r="C53" i="4"/>
  <c r="I51" i="4"/>
  <c r="G51" i="4"/>
  <c r="E51" i="4"/>
  <c r="C51" i="4"/>
  <c r="I50" i="4"/>
  <c r="G50" i="4"/>
  <c r="E50" i="4"/>
  <c r="C50" i="4"/>
  <c r="I49" i="4"/>
  <c r="G49" i="4"/>
  <c r="E49" i="4"/>
  <c r="C49" i="4"/>
  <c r="I48" i="4"/>
  <c r="G48" i="4"/>
  <c r="E48" i="4"/>
  <c r="C48" i="4"/>
  <c r="I46" i="4"/>
  <c r="G46" i="4"/>
  <c r="E46" i="4"/>
  <c r="C46" i="4"/>
  <c r="I45" i="4"/>
  <c r="G45" i="4"/>
  <c r="E45" i="4"/>
  <c r="C45" i="4"/>
  <c r="I44" i="4"/>
  <c r="G44" i="4"/>
  <c r="E44" i="4"/>
  <c r="C44" i="4"/>
  <c r="I43" i="4"/>
  <c r="G43" i="4"/>
  <c r="E43" i="4"/>
  <c r="C43" i="4"/>
  <c r="I41" i="4"/>
  <c r="G41" i="4"/>
  <c r="E41" i="4"/>
  <c r="C41" i="4"/>
  <c r="I40" i="4"/>
  <c r="G40" i="4"/>
  <c r="E40" i="4"/>
  <c r="C40" i="4"/>
  <c r="I39" i="4"/>
  <c r="G39" i="4"/>
  <c r="E39" i="4"/>
  <c r="C39" i="4"/>
  <c r="I38" i="4"/>
  <c r="G38" i="4"/>
  <c r="E38" i="4"/>
  <c r="C38" i="4"/>
  <c r="I36" i="4"/>
  <c r="G36" i="4"/>
  <c r="E36" i="4"/>
  <c r="C36" i="4"/>
  <c r="I35" i="4"/>
  <c r="G35" i="4"/>
  <c r="E35" i="4"/>
  <c r="C35" i="4"/>
  <c r="I34" i="4"/>
  <c r="G34" i="4"/>
  <c r="E34" i="4"/>
  <c r="C34" i="4"/>
  <c r="I33" i="4"/>
  <c r="G33" i="4"/>
  <c r="E33" i="4"/>
  <c r="C33" i="4"/>
  <c r="I32" i="4"/>
  <c r="G32" i="4"/>
  <c r="E32" i="4"/>
  <c r="C32" i="4"/>
  <c r="I31" i="4"/>
  <c r="G31" i="4"/>
  <c r="E31" i="4"/>
  <c r="C31" i="4"/>
  <c r="I29" i="4"/>
  <c r="G29" i="4"/>
  <c r="E29" i="4"/>
  <c r="C29" i="4"/>
  <c r="I28" i="4"/>
  <c r="G28" i="4"/>
  <c r="E28" i="4"/>
  <c r="C28" i="4"/>
  <c r="I27" i="4"/>
  <c r="G27" i="4"/>
  <c r="E27" i="4"/>
  <c r="C27" i="4"/>
  <c r="I26" i="4"/>
  <c r="G26" i="4"/>
  <c r="E26" i="4"/>
  <c r="C26" i="4"/>
  <c r="I24" i="4"/>
  <c r="G24" i="4"/>
  <c r="E24" i="4"/>
  <c r="C24" i="4"/>
  <c r="I23" i="4"/>
  <c r="G23" i="4"/>
  <c r="E23" i="4"/>
  <c r="C23" i="4"/>
  <c r="I22" i="4"/>
  <c r="G22" i="4"/>
  <c r="E22" i="4"/>
  <c r="C22" i="4"/>
  <c r="I21" i="4"/>
  <c r="G21" i="4"/>
  <c r="E21" i="4"/>
  <c r="C21" i="4"/>
  <c r="I20" i="4"/>
  <c r="G20" i="4"/>
  <c r="E20" i="4"/>
  <c r="C20" i="4"/>
  <c r="I19" i="4"/>
  <c r="G19" i="4"/>
  <c r="E19" i="4"/>
  <c r="C19" i="4"/>
  <c r="I17" i="4"/>
  <c r="G17" i="4"/>
  <c r="E17" i="4"/>
  <c r="C17" i="4"/>
  <c r="I16" i="4"/>
  <c r="G16" i="4"/>
  <c r="E16" i="4"/>
  <c r="C16" i="4"/>
  <c r="I15" i="4"/>
  <c r="G15" i="4"/>
  <c r="E15" i="4"/>
  <c r="C15" i="4"/>
  <c r="I14" i="4"/>
  <c r="G14" i="4"/>
  <c r="E14" i="4"/>
  <c r="C14" i="4"/>
  <c r="I12" i="4"/>
  <c r="G12" i="4"/>
  <c r="E12" i="4"/>
  <c r="C12" i="4"/>
  <c r="I11" i="4"/>
  <c r="G11" i="4"/>
  <c r="E11" i="4"/>
  <c r="C11" i="4"/>
  <c r="I10" i="4"/>
  <c r="G10" i="4"/>
  <c r="E10" i="4"/>
  <c r="C10" i="4"/>
  <c r="I9" i="4"/>
  <c r="G9" i="4"/>
  <c r="E9" i="4"/>
  <c r="C9" i="4"/>
  <c r="I7" i="4"/>
  <c r="G7" i="4"/>
  <c r="E7" i="4"/>
  <c r="C7" i="4"/>
  <c r="A7" i="4"/>
  <c r="I6" i="4"/>
  <c r="G6" i="4"/>
  <c r="E6" i="4"/>
  <c r="C6" i="4"/>
  <c r="A6" i="4"/>
  <c r="I5" i="4"/>
  <c r="G5" i="4"/>
  <c r="E5" i="4"/>
  <c r="C5" i="4"/>
  <c r="A5" i="4"/>
  <c r="I4" i="4"/>
  <c r="G4" i="4"/>
  <c r="E4" i="4"/>
  <c r="C4" i="4"/>
  <c r="A4" i="4"/>
  <c r="I3" i="4"/>
  <c r="G3" i="4"/>
  <c r="E3" i="4"/>
  <c r="C3" i="4"/>
  <c r="A3" i="4"/>
  <c r="J54" i="2" s="1"/>
  <c r="I2" i="4"/>
  <c r="G2" i="4"/>
  <c r="E2" i="4"/>
  <c r="C2" i="4"/>
  <c r="A2" i="4"/>
  <c r="C1" i="19"/>
  <c r="CZ4" i="14"/>
  <c r="CY4" i="14"/>
  <c r="CX4" i="14"/>
  <c r="CS4" i="14"/>
  <c r="AE4" i="14"/>
  <c r="CJ4" i="14" s="1"/>
  <c r="L4" i="14"/>
  <c r="CL4" i="14" s="1"/>
  <c r="CZ3" i="14"/>
  <c r="CY3" i="14"/>
  <c r="CX3" i="14"/>
  <c r="CS3" i="14"/>
  <c r="CQ3" i="14"/>
  <c r="AE3" i="14"/>
  <c r="CV3" i="14" s="1"/>
  <c r="L3" i="14"/>
  <c r="CL3" i="14" s="1"/>
  <c r="AW4" i="14"/>
  <c r="AV4" i="14"/>
  <c r="AT4" i="14"/>
  <c r="D3" i="23" s="1"/>
  <c r="F3" i="23" s="1"/>
  <c r="AG4" i="14"/>
  <c r="W4" i="14" s="1"/>
  <c r="S4" i="14"/>
  <c r="O4" i="14"/>
  <c r="N4" i="14"/>
  <c r="K4" i="14"/>
  <c r="P4" i="14" s="1"/>
  <c r="AX3" i="5"/>
  <c r="AW3" i="14" s="1"/>
  <c r="AW3" i="5"/>
  <c r="AV3" i="14" s="1"/>
  <c r="AV3" i="5"/>
  <c r="AO3" i="5"/>
  <c r="AL3" i="5"/>
  <c r="S3" i="14" s="1"/>
  <c r="AJ3" i="5"/>
  <c r="O3" i="14" s="1"/>
  <c r="AI3" i="5"/>
  <c r="N3" i="14" s="1"/>
  <c r="AH3" i="5"/>
  <c r="AP3" i="5" s="1"/>
  <c r="BS3" i="5" s="1"/>
  <c r="C2" i="19"/>
  <c r="J3" i="18" l="1"/>
  <c r="A7" i="20"/>
  <c r="A7" i="26"/>
  <c r="CL149" i="14"/>
  <c r="CL148" i="14"/>
  <c r="CL147" i="14"/>
  <c r="CL150" i="14"/>
  <c r="CL133" i="14"/>
  <c r="CL118" i="14"/>
  <c r="CL159" i="14"/>
  <c r="CL121" i="14"/>
  <c r="CL26" i="14"/>
  <c r="CL136" i="14"/>
  <c r="CL8" i="14"/>
  <c r="CL51" i="14"/>
  <c r="CL162" i="14"/>
  <c r="CL5" i="14"/>
  <c r="CL132" i="14"/>
  <c r="CL6" i="14"/>
  <c r="CL134" i="14"/>
  <c r="CL163" i="14"/>
  <c r="CL27" i="14"/>
  <c r="CL160" i="14"/>
  <c r="CL37" i="14"/>
  <c r="CL24" i="14"/>
  <c r="CL50" i="14"/>
  <c r="CL135" i="14"/>
  <c r="CL117" i="14"/>
  <c r="CL39" i="14"/>
  <c r="CL38" i="14"/>
  <c r="CL120" i="14"/>
  <c r="CL36" i="14"/>
  <c r="CL48" i="14"/>
  <c r="CL161" i="14"/>
  <c r="CL119" i="14"/>
  <c r="CL7" i="14"/>
  <c r="CL49" i="14"/>
  <c r="CL25" i="14"/>
  <c r="CL9" i="14"/>
  <c r="CL90" i="14"/>
  <c r="CL155" i="14"/>
  <c r="CL75" i="14"/>
  <c r="CL76" i="14"/>
  <c r="CL20" i="14"/>
  <c r="CL146" i="14"/>
  <c r="CL116" i="14"/>
  <c r="CL56" i="14"/>
  <c r="CL165" i="14"/>
  <c r="CL47" i="14"/>
  <c r="CL45" i="14"/>
  <c r="CL23" i="14"/>
  <c r="CL166" i="14"/>
  <c r="CL142" i="14"/>
  <c r="CL80" i="14"/>
  <c r="CL57" i="14"/>
  <c r="CL19" i="14"/>
  <c r="CL34" i="14"/>
  <c r="CL114" i="14"/>
  <c r="CL101" i="14"/>
  <c r="CL21" i="14"/>
  <c r="CL79" i="14"/>
  <c r="CL102" i="14"/>
  <c r="CL18" i="14"/>
  <c r="CL145" i="14"/>
  <c r="CL104" i="14"/>
  <c r="CL58" i="14"/>
  <c r="CL59" i="14"/>
  <c r="CL144" i="14"/>
  <c r="CL130" i="14"/>
  <c r="CL92" i="14"/>
  <c r="CL74" i="14"/>
  <c r="CL22" i="14"/>
  <c r="CL157" i="14"/>
  <c r="CL156" i="14"/>
  <c r="CL127" i="14"/>
  <c r="CL113" i="14"/>
  <c r="CL89" i="14"/>
  <c r="CL17" i="14"/>
  <c r="CL128" i="14"/>
  <c r="CL129" i="14"/>
  <c r="CL91" i="14"/>
  <c r="CL35" i="14"/>
  <c r="CL44" i="14"/>
  <c r="CL131" i="14"/>
  <c r="CL115" i="14"/>
  <c r="CL32" i="14"/>
  <c r="CL164" i="14"/>
  <c r="CL78" i="14"/>
  <c r="CL167" i="14"/>
  <c r="CL103" i="14"/>
  <c r="CL77" i="14"/>
  <c r="CL158" i="14"/>
  <c r="CL143" i="14"/>
  <c r="CL33" i="14"/>
  <c r="CL168" i="14"/>
  <c r="CL46" i="14"/>
  <c r="CL107" i="14"/>
  <c r="CL105" i="14"/>
  <c r="CL106" i="14"/>
  <c r="CL108" i="14"/>
  <c r="CL94" i="14"/>
  <c r="CL96" i="14"/>
  <c r="CL93" i="14"/>
  <c r="CL95" i="14"/>
  <c r="CR4" i="14"/>
  <c r="CL10" i="14"/>
  <c r="CL139" i="14"/>
  <c r="CL85" i="14"/>
  <c r="CL141" i="14"/>
  <c r="CL125" i="14"/>
  <c r="CL111" i="14"/>
  <c r="CL40" i="14"/>
  <c r="CL28" i="14"/>
  <c r="CL72" i="14"/>
  <c r="CL70" i="14"/>
  <c r="CL11" i="14"/>
  <c r="CL42" i="14"/>
  <c r="CL98" i="14"/>
  <c r="CL151" i="14"/>
  <c r="CL53" i="14"/>
  <c r="CL31" i="14"/>
  <c r="CL126" i="14"/>
  <c r="CL100" i="14"/>
  <c r="CL97" i="14"/>
  <c r="CL153" i="14"/>
  <c r="CL73" i="14"/>
  <c r="CL41" i="14"/>
  <c r="CL122" i="14"/>
  <c r="CL12" i="14"/>
  <c r="CL123" i="14"/>
  <c r="CL109" i="14"/>
  <c r="CL29" i="14"/>
  <c r="CL13" i="14"/>
  <c r="CL54" i="14"/>
  <c r="CL138" i="14"/>
  <c r="CL69" i="14"/>
  <c r="CL55" i="14"/>
  <c r="CL110" i="14"/>
  <c r="CL112" i="14"/>
  <c r="CL88" i="14"/>
  <c r="CL67" i="14"/>
  <c r="CL152" i="14"/>
  <c r="CL43" i="14"/>
  <c r="CL86" i="14"/>
  <c r="CL154" i="14"/>
  <c r="CL140" i="14"/>
  <c r="CL124" i="14"/>
  <c r="CL30" i="14"/>
  <c r="CL87" i="14"/>
  <c r="CL71" i="14"/>
  <c r="CL15" i="14"/>
  <c r="CL52" i="14"/>
  <c r="CL137" i="14"/>
  <c r="CL14" i="14"/>
  <c r="CL68" i="14"/>
  <c r="CL16" i="14"/>
  <c r="CL99" i="14"/>
  <c r="CL63" i="14"/>
  <c r="CL81" i="14"/>
  <c r="CL64" i="14"/>
  <c r="CL65" i="14"/>
  <c r="CL66" i="14"/>
  <c r="CL83" i="14"/>
  <c r="CL61" i="14"/>
  <c r="CL62" i="14"/>
  <c r="CL60" i="14"/>
  <c r="CL82" i="14"/>
  <c r="CL84" i="14"/>
  <c r="CW168" i="14"/>
  <c r="CW164" i="14"/>
  <c r="CW165" i="14"/>
  <c r="CW161" i="14"/>
  <c r="CW157" i="14"/>
  <c r="CW166" i="14"/>
  <c r="CW162" i="14"/>
  <c r="CW158" i="14"/>
  <c r="CW167" i="14"/>
  <c r="CW163" i="14"/>
  <c r="CW155" i="14"/>
  <c r="CW151" i="14"/>
  <c r="CW156" i="14"/>
  <c r="CW152" i="14"/>
  <c r="CW159" i="14"/>
  <c r="CW153" i="14"/>
  <c r="CW149" i="14"/>
  <c r="CW160" i="14"/>
  <c r="CW154" i="14"/>
  <c r="CW148" i="14"/>
  <c r="CW145" i="14"/>
  <c r="CW141" i="14"/>
  <c r="CW137" i="14"/>
  <c r="CW147" i="14"/>
  <c r="CW146" i="14"/>
  <c r="CW142" i="14"/>
  <c r="CW138" i="14"/>
  <c r="CW143" i="14"/>
  <c r="CW139" i="14"/>
  <c r="CW135" i="14"/>
  <c r="CW150" i="14"/>
  <c r="CW144" i="14"/>
  <c r="CW140" i="14"/>
  <c r="CW136" i="14"/>
  <c r="CW133" i="14"/>
  <c r="CW131" i="14"/>
  <c r="CW127" i="14"/>
  <c r="CW123" i="14"/>
  <c r="CW119" i="14"/>
  <c r="CW132" i="14"/>
  <c r="CW128" i="14"/>
  <c r="CW124" i="14"/>
  <c r="CW129" i="14"/>
  <c r="CW125" i="14"/>
  <c r="CW121" i="14"/>
  <c r="CW117" i="14"/>
  <c r="CW134" i="14"/>
  <c r="CW130" i="14"/>
  <c r="CW126" i="14"/>
  <c r="CW122" i="14"/>
  <c r="CW118" i="14"/>
  <c r="CW114" i="14"/>
  <c r="CW115" i="14"/>
  <c r="CW112" i="14"/>
  <c r="CW108" i="14"/>
  <c r="CW104" i="14"/>
  <c r="CW100" i="14"/>
  <c r="CW96" i="14"/>
  <c r="CW116" i="14"/>
  <c r="CW113" i="14"/>
  <c r="CW109" i="14"/>
  <c r="CW105" i="14"/>
  <c r="CW101" i="14"/>
  <c r="CW120" i="14"/>
  <c r="CW110" i="14"/>
  <c r="CW106" i="14"/>
  <c r="CW102" i="14"/>
  <c r="CW98" i="14"/>
  <c r="CW94" i="14"/>
  <c r="CW90" i="14"/>
  <c r="CW111" i="14"/>
  <c r="CW107" i="14"/>
  <c r="CW103" i="14"/>
  <c r="CW99" i="14"/>
  <c r="CW95" i="14"/>
  <c r="CW91" i="14"/>
  <c r="CW87" i="14"/>
  <c r="CW83" i="14"/>
  <c r="CW79" i="14"/>
  <c r="CW97" i="14"/>
  <c r="CW88" i="14"/>
  <c r="CW84" i="14"/>
  <c r="CW80" i="14"/>
  <c r="CW76" i="14"/>
  <c r="CW72" i="14"/>
  <c r="CW93" i="14"/>
  <c r="CW89" i="14"/>
  <c r="CW85" i="14"/>
  <c r="CW81" i="14"/>
  <c r="CW77" i="14"/>
  <c r="CW92" i="14"/>
  <c r="CW86" i="14"/>
  <c r="CW82" i="14"/>
  <c r="CW78" i="14"/>
  <c r="CW74" i="14"/>
  <c r="CW70" i="14"/>
  <c r="CW75" i="14"/>
  <c r="CW64" i="14"/>
  <c r="CW60" i="14"/>
  <c r="CW56" i="14"/>
  <c r="CW52" i="14"/>
  <c r="CW48" i="14"/>
  <c r="CW44" i="14"/>
  <c r="CW73" i="14"/>
  <c r="CW69" i="14"/>
  <c r="CW65" i="14"/>
  <c r="CW61" i="14"/>
  <c r="CW57" i="14"/>
  <c r="CW53" i="14"/>
  <c r="CW49" i="14"/>
  <c r="CW71" i="14"/>
  <c r="CW68" i="14"/>
  <c r="CW66" i="14"/>
  <c r="CW62" i="14"/>
  <c r="CW58" i="14"/>
  <c r="CW54" i="14"/>
  <c r="CW50" i="14"/>
  <c r="CW46" i="14"/>
  <c r="CW42" i="14"/>
  <c r="CW38" i="14"/>
  <c r="CW67" i="14"/>
  <c r="CW63" i="14"/>
  <c r="CW59" i="14"/>
  <c r="CW55" i="14"/>
  <c r="CW51" i="14"/>
  <c r="CW47" i="14"/>
  <c r="CW43" i="14"/>
  <c r="CW34" i="14"/>
  <c r="CW30" i="14"/>
  <c r="CW26" i="14"/>
  <c r="CW22" i="14"/>
  <c r="CW18" i="14"/>
  <c r="CW41" i="14"/>
  <c r="CW35" i="14"/>
  <c r="CW31" i="14"/>
  <c r="CW27" i="14"/>
  <c r="CW23" i="14"/>
  <c r="CW19" i="14"/>
  <c r="CW40" i="14"/>
  <c r="CW36" i="14"/>
  <c r="CW32" i="14"/>
  <c r="CW28" i="14"/>
  <c r="CW24" i="14"/>
  <c r="CW20" i="14"/>
  <c r="CW33" i="14"/>
  <c r="CW17" i="14"/>
  <c r="CW11" i="14"/>
  <c r="CW7" i="14"/>
  <c r="CW45" i="14"/>
  <c r="CW39" i="14"/>
  <c r="CW25" i="14"/>
  <c r="CW16" i="14"/>
  <c r="CW12" i="14"/>
  <c r="CW8" i="14"/>
  <c r="CW29" i="14"/>
  <c r="CW15" i="14"/>
  <c r="CW13" i="14"/>
  <c r="CW9" i="14"/>
  <c r="CW5" i="14"/>
  <c r="CW37" i="14"/>
  <c r="CW21" i="14"/>
  <c r="CW14" i="14"/>
  <c r="CW10" i="14"/>
  <c r="CW6" i="14"/>
  <c r="AO85" i="5"/>
  <c r="AG85" i="14" s="1"/>
  <c r="W85" i="14" s="1"/>
  <c r="AO81" i="5"/>
  <c r="AG81" i="14" s="1"/>
  <c r="W81" i="14" s="1"/>
  <c r="AO84" i="5"/>
  <c r="AG84" i="14" s="1"/>
  <c r="W84" i="14" s="1"/>
  <c r="AO83" i="5"/>
  <c r="AG83" i="14" s="1"/>
  <c r="W83" i="14" s="1"/>
  <c r="AO82" i="5"/>
  <c r="AG82" i="14" s="1"/>
  <c r="W82" i="14" s="1"/>
  <c r="J4" i="2"/>
  <c r="J23" i="2"/>
  <c r="J7" i="2"/>
  <c r="J35" i="2"/>
  <c r="I8" i="2"/>
  <c r="J49" i="2"/>
  <c r="J15" i="2"/>
  <c r="J55" i="2"/>
  <c r="J5" i="2"/>
  <c r="J10" i="2"/>
  <c r="J16" i="2"/>
  <c r="J27" i="2"/>
  <c r="J39" i="2"/>
  <c r="J51" i="2"/>
  <c r="H2" i="2"/>
  <c r="J11" i="2"/>
  <c r="J17" i="2"/>
  <c r="J29" i="2"/>
  <c r="I42" i="2"/>
  <c r="I2" i="2"/>
  <c r="H8" i="2"/>
  <c r="J14" i="2"/>
  <c r="I20" i="2"/>
  <c r="J33" i="2"/>
  <c r="J45" i="2"/>
  <c r="J57" i="2"/>
  <c r="J2" i="2"/>
  <c r="J6" i="2"/>
  <c r="J8" i="2"/>
  <c r="J12" i="2"/>
  <c r="H16" i="2"/>
  <c r="J18" i="2"/>
  <c r="J20" i="2"/>
  <c r="J24" i="2"/>
  <c r="H28" i="2"/>
  <c r="J30" i="2"/>
  <c r="H34" i="2"/>
  <c r="J36" i="2"/>
  <c r="J40" i="2"/>
  <c r="J42" i="2"/>
  <c r="J46" i="2"/>
  <c r="H50" i="2"/>
  <c r="J52" i="2"/>
  <c r="J56" i="2"/>
  <c r="J3" i="2"/>
  <c r="J9" i="2"/>
  <c r="J13" i="2"/>
  <c r="I16" i="2"/>
  <c r="J19" i="2"/>
  <c r="J21" i="2"/>
  <c r="J25" i="2"/>
  <c r="I28" i="2"/>
  <c r="J31" i="2"/>
  <c r="I34" i="2"/>
  <c r="J37" i="2"/>
  <c r="J41" i="2"/>
  <c r="J43" i="2"/>
  <c r="J47" i="2"/>
  <c r="I50" i="2"/>
  <c r="J53" i="2"/>
  <c r="H20" i="2"/>
  <c r="J22" i="2"/>
  <c r="J26" i="2"/>
  <c r="J28" i="2"/>
  <c r="J32" i="2"/>
  <c r="J34" i="2"/>
  <c r="J38" i="2"/>
  <c r="H42" i="2"/>
  <c r="J44" i="2"/>
  <c r="J48" i="2"/>
  <c r="J50" i="2"/>
  <c r="AT3" i="14"/>
  <c r="A9" i="5"/>
  <c r="A8" i="23" s="1"/>
  <c r="AN166" i="5"/>
  <c r="Z166" i="14" s="1"/>
  <c r="BH165" i="5"/>
  <c r="CJ165" i="5" s="1"/>
  <c r="AM165" i="5"/>
  <c r="V165" i="14" s="1"/>
  <c r="BH168" i="5"/>
  <c r="CJ168" i="5" s="1"/>
  <c r="AN167" i="5"/>
  <c r="Z167" i="14" s="1"/>
  <c r="BH166" i="5"/>
  <c r="CJ166" i="5" s="1"/>
  <c r="AM166" i="5"/>
  <c r="V166" i="14" s="1"/>
  <c r="AM164" i="5"/>
  <c r="V164" i="14" s="1"/>
  <c r="AN168" i="5"/>
  <c r="Z168" i="14" s="1"/>
  <c r="BH167" i="5"/>
  <c r="CJ167" i="5" s="1"/>
  <c r="AM167" i="5"/>
  <c r="V167" i="14" s="1"/>
  <c r="AN164" i="5"/>
  <c r="Z164" i="14" s="1"/>
  <c r="AM168" i="5"/>
  <c r="V168" i="14" s="1"/>
  <c r="AN165" i="5"/>
  <c r="Z165" i="14" s="1"/>
  <c r="BH164" i="5"/>
  <c r="CJ164" i="5" s="1"/>
  <c r="AQ164" i="5"/>
  <c r="AI164" i="14" s="1"/>
  <c r="AQ167" i="5"/>
  <c r="AI167" i="14" s="1"/>
  <c r="AQ165" i="5"/>
  <c r="AI165" i="14" s="1"/>
  <c r="AQ166" i="5"/>
  <c r="AI166" i="14" s="1"/>
  <c r="AQ168" i="5"/>
  <c r="AI168" i="14" s="1"/>
  <c r="AN160" i="5"/>
  <c r="Z160" i="14" s="1"/>
  <c r="BH159" i="5"/>
  <c r="CJ159" i="5" s="1"/>
  <c r="AM159" i="5"/>
  <c r="V159" i="14" s="1"/>
  <c r="AN161" i="5"/>
  <c r="Z161" i="14" s="1"/>
  <c r="BH160" i="5"/>
  <c r="CJ160" i="5" s="1"/>
  <c r="AM160" i="5"/>
  <c r="V160" i="14" s="1"/>
  <c r="AN163" i="5"/>
  <c r="Z163" i="14" s="1"/>
  <c r="BH162" i="5"/>
  <c r="CJ162" i="5" s="1"/>
  <c r="AN159" i="5"/>
  <c r="Z159" i="14" s="1"/>
  <c r="AM163" i="5"/>
  <c r="V163" i="14" s="1"/>
  <c r="AM161" i="5"/>
  <c r="V161" i="14" s="1"/>
  <c r="AM162" i="5"/>
  <c r="V162" i="14" s="1"/>
  <c r="BH163" i="5"/>
  <c r="CJ163" i="5" s="1"/>
  <c r="AN162" i="5"/>
  <c r="Z162" i="14" s="1"/>
  <c r="BH161" i="5"/>
  <c r="CJ161" i="5" s="1"/>
  <c r="AQ160" i="5"/>
  <c r="AI160" i="14" s="1"/>
  <c r="AQ161" i="5"/>
  <c r="AI161" i="14" s="1"/>
  <c r="AQ159" i="5"/>
  <c r="AI159" i="14" s="1"/>
  <c r="AQ162" i="5"/>
  <c r="AI162" i="14" s="1"/>
  <c r="AQ163" i="5"/>
  <c r="AI163" i="14" s="1"/>
  <c r="AN158" i="5"/>
  <c r="Z158" i="14" s="1"/>
  <c r="AM157" i="5"/>
  <c r="V157" i="14" s="1"/>
  <c r="BH156" i="5"/>
  <c r="CJ156" i="5" s="1"/>
  <c r="AN156" i="5"/>
  <c r="Z156" i="14" s="1"/>
  <c r="AN153" i="5"/>
  <c r="Z153" i="14" s="1"/>
  <c r="AN152" i="5"/>
  <c r="Z152" i="14" s="1"/>
  <c r="AN151" i="5"/>
  <c r="Z151" i="14" s="1"/>
  <c r="AN150" i="5"/>
  <c r="Z150" i="14" s="1"/>
  <c r="AN149" i="5"/>
  <c r="Z149" i="14" s="1"/>
  <c r="AN148" i="5"/>
  <c r="Z148" i="14" s="1"/>
  <c r="AN147" i="5"/>
  <c r="Z147" i="14" s="1"/>
  <c r="AN146" i="5"/>
  <c r="Z146" i="14" s="1"/>
  <c r="AN145" i="5"/>
  <c r="Z145" i="14" s="1"/>
  <c r="AN144" i="5"/>
  <c r="Z144" i="14" s="1"/>
  <c r="AN143" i="5"/>
  <c r="Z143" i="14" s="1"/>
  <c r="AN142" i="5"/>
  <c r="Z142" i="14" s="1"/>
  <c r="AN141" i="5"/>
  <c r="Z141" i="14" s="1"/>
  <c r="AN140" i="5"/>
  <c r="Z140" i="14" s="1"/>
  <c r="AN139" i="5"/>
  <c r="Z139" i="14" s="1"/>
  <c r="AN138" i="5"/>
  <c r="Z138" i="14" s="1"/>
  <c r="AN137" i="5"/>
  <c r="Z137" i="14" s="1"/>
  <c r="AN136" i="5"/>
  <c r="Z136" i="14" s="1"/>
  <c r="BH158" i="5"/>
  <c r="CJ158" i="5" s="1"/>
  <c r="AM156" i="5"/>
  <c r="V156" i="14" s="1"/>
  <c r="BH155" i="5"/>
  <c r="CJ155" i="5" s="1"/>
  <c r="AN155" i="5"/>
  <c r="Z155" i="14" s="1"/>
  <c r="BH153" i="5"/>
  <c r="CJ153" i="5" s="1"/>
  <c r="AM153" i="5"/>
  <c r="V153" i="14" s="1"/>
  <c r="BH152" i="5"/>
  <c r="CJ152" i="5" s="1"/>
  <c r="AM152" i="5"/>
  <c r="V152" i="14" s="1"/>
  <c r="BH151" i="5"/>
  <c r="CJ151" i="5" s="1"/>
  <c r="AM151" i="5"/>
  <c r="V151" i="14" s="1"/>
  <c r="BH150" i="5"/>
  <c r="CJ150" i="5" s="1"/>
  <c r="AM150" i="5"/>
  <c r="V150" i="14" s="1"/>
  <c r="BH149" i="5"/>
  <c r="CJ149" i="5" s="1"/>
  <c r="AM149" i="5"/>
  <c r="V149" i="14" s="1"/>
  <c r="BH148" i="5"/>
  <c r="CJ148" i="5" s="1"/>
  <c r="AM148" i="5"/>
  <c r="V148" i="14" s="1"/>
  <c r="BH147" i="5"/>
  <c r="CJ147" i="5" s="1"/>
  <c r="AM147" i="5"/>
  <c r="V147" i="14" s="1"/>
  <c r="BH146" i="5"/>
  <c r="CJ146" i="5" s="1"/>
  <c r="AM146" i="5"/>
  <c r="V146" i="14" s="1"/>
  <c r="BH145" i="5"/>
  <c r="CJ145" i="5" s="1"/>
  <c r="AM145" i="5"/>
  <c r="V145" i="14" s="1"/>
  <c r="BH144" i="5"/>
  <c r="CJ144" i="5" s="1"/>
  <c r="AM144" i="5"/>
  <c r="V144" i="14" s="1"/>
  <c r="BH143" i="5"/>
  <c r="CJ143" i="5" s="1"/>
  <c r="AM143" i="5"/>
  <c r="V143" i="14" s="1"/>
  <c r="BH142" i="5"/>
  <c r="CJ142" i="5" s="1"/>
  <c r="AM142" i="5"/>
  <c r="V142" i="14" s="1"/>
  <c r="BH141" i="5"/>
  <c r="CJ141" i="5" s="1"/>
  <c r="AM141" i="5"/>
  <c r="V141" i="14" s="1"/>
  <c r="BH140" i="5"/>
  <c r="CJ140" i="5" s="1"/>
  <c r="AM140" i="5"/>
  <c r="V140" i="14" s="1"/>
  <c r="BH139" i="5"/>
  <c r="CJ139" i="5" s="1"/>
  <c r="AM139" i="5"/>
  <c r="V139" i="14" s="1"/>
  <c r="BH138" i="5"/>
  <c r="CJ138" i="5" s="1"/>
  <c r="AM138" i="5"/>
  <c r="V138" i="14" s="1"/>
  <c r="BH137" i="5"/>
  <c r="CJ137" i="5" s="1"/>
  <c r="AM137" i="5"/>
  <c r="V137" i="14" s="1"/>
  <c r="BH136" i="5"/>
  <c r="CJ136" i="5" s="1"/>
  <c r="AM136" i="5"/>
  <c r="V136" i="14" s="1"/>
  <c r="BH135" i="5"/>
  <c r="CJ135" i="5" s="1"/>
  <c r="AM135" i="5"/>
  <c r="V135" i="14" s="1"/>
  <c r="BH134" i="5"/>
  <c r="CJ134" i="5" s="1"/>
  <c r="AM134" i="5"/>
  <c r="V134" i="14" s="1"/>
  <c r="BH133" i="5"/>
  <c r="CJ133" i="5" s="1"/>
  <c r="AM133" i="5"/>
  <c r="V133" i="14" s="1"/>
  <c r="BH132" i="5"/>
  <c r="CJ132" i="5" s="1"/>
  <c r="AM132" i="5"/>
  <c r="V132" i="14" s="1"/>
  <c r="BH131" i="5"/>
  <c r="CJ131" i="5" s="1"/>
  <c r="AM131" i="5"/>
  <c r="V131" i="14" s="1"/>
  <c r="BH130" i="5"/>
  <c r="CJ130" i="5" s="1"/>
  <c r="AM155" i="5"/>
  <c r="V155" i="14" s="1"/>
  <c r="BH154" i="5"/>
  <c r="CJ154" i="5" s="1"/>
  <c r="AN154" i="5"/>
  <c r="Z154" i="14" s="1"/>
  <c r="AM158" i="5"/>
  <c r="V158" i="14" s="1"/>
  <c r="BH157" i="5"/>
  <c r="CJ157" i="5" s="1"/>
  <c r="AN157" i="5"/>
  <c r="Z157" i="14" s="1"/>
  <c r="AM154" i="5"/>
  <c r="V154" i="14" s="1"/>
  <c r="BH128" i="5"/>
  <c r="CJ128" i="5" s="1"/>
  <c r="AM128" i="5"/>
  <c r="V128" i="14" s="1"/>
  <c r="AN127" i="5"/>
  <c r="Z127" i="14" s="1"/>
  <c r="AN130" i="5"/>
  <c r="Z130" i="14" s="1"/>
  <c r="BH127" i="5"/>
  <c r="CJ127" i="5" s="1"/>
  <c r="AM127" i="5"/>
  <c r="V127" i="14" s="1"/>
  <c r="AN126" i="5"/>
  <c r="Z126" i="14" s="1"/>
  <c r="AN125" i="5"/>
  <c r="Z125" i="14" s="1"/>
  <c r="AN124" i="5"/>
  <c r="Z124" i="14" s="1"/>
  <c r="AN123" i="5"/>
  <c r="Z123" i="14" s="1"/>
  <c r="AN122" i="5"/>
  <c r="Z122" i="14" s="1"/>
  <c r="AN121" i="5"/>
  <c r="Z121" i="14" s="1"/>
  <c r="AN120" i="5"/>
  <c r="Z120" i="14" s="1"/>
  <c r="AN119" i="5"/>
  <c r="Z119" i="14" s="1"/>
  <c r="AN118" i="5"/>
  <c r="Z118" i="14" s="1"/>
  <c r="AN117" i="5"/>
  <c r="Z117" i="14" s="1"/>
  <c r="AN116" i="5"/>
  <c r="Z116" i="14" s="1"/>
  <c r="AN115" i="5"/>
  <c r="Z115" i="14" s="1"/>
  <c r="AN114" i="5"/>
  <c r="Z114" i="14" s="1"/>
  <c r="AN113" i="5"/>
  <c r="Z113" i="14" s="1"/>
  <c r="AN112" i="5"/>
  <c r="Z112" i="14" s="1"/>
  <c r="AN111" i="5"/>
  <c r="Z111" i="14" s="1"/>
  <c r="AN110" i="5"/>
  <c r="Z110" i="14" s="1"/>
  <c r="AN109" i="5"/>
  <c r="Z109" i="14" s="1"/>
  <c r="AN108" i="5"/>
  <c r="Z108" i="14" s="1"/>
  <c r="AN107" i="5"/>
  <c r="Z107" i="14" s="1"/>
  <c r="AN106" i="5"/>
  <c r="Z106" i="14" s="1"/>
  <c r="AN105" i="5"/>
  <c r="Z105" i="14" s="1"/>
  <c r="AN104" i="5"/>
  <c r="Z104" i="14" s="1"/>
  <c r="AN103" i="5"/>
  <c r="Z103" i="14" s="1"/>
  <c r="AN102" i="5"/>
  <c r="Z102" i="14" s="1"/>
  <c r="AN101" i="5"/>
  <c r="Z101" i="14" s="1"/>
  <c r="AN100" i="5"/>
  <c r="Z100" i="14" s="1"/>
  <c r="AN99" i="5"/>
  <c r="Z99" i="14" s="1"/>
  <c r="AN98" i="5"/>
  <c r="Z98" i="14" s="1"/>
  <c r="AN97" i="5"/>
  <c r="Z97" i="14" s="1"/>
  <c r="AN96" i="5"/>
  <c r="Z96" i="14" s="1"/>
  <c r="AN95" i="5"/>
  <c r="Z95" i="14" s="1"/>
  <c r="AN135" i="5"/>
  <c r="Z135" i="14" s="1"/>
  <c r="AN134" i="5"/>
  <c r="Z134" i="14" s="1"/>
  <c r="AN133" i="5"/>
  <c r="Z133" i="14" s="1"/>
  <c r="AN132" i="5"/>
  <c r="Z132" i="14" s="1"/>
  <c r="AN131" i="5"/>
  <c r="Z131" i="14" s="1"/>
  <c r="AM130" i="5"/>
  <c r="V130" i="14" s="1"/>
  <c r="AN129" i="5"/>
  <c r="Z129" i="14" s="1"/>
  <c r="BH126" i="5"/>
  <c r="CJ126" i="5" s="1"/>
  <c r="AM126" i="5"/>
  <c r="V126" i="14" s="1"/>
  <c r="BH125" i="5"/>
  <c r="CJ125" i="5" s="1"/>
  <c r="AM125" i="5"/>
  <c r="V125" i="14" s="1"/>
  <c r="BH124" i="5"/>
  <c r="CJ124" i="5" s="1"/>
  <c r="AM124" i="5"/>
  <c r="V124" i="14" s="1"/>
  <c r="BH123" i="5"/>
  <c r="CJ123" i="5" s="1"/>
  <c r="AM123" i="5"/>
  <c r="V123" i="14" s="1"/>
  <c r="BH122" i="5"/>
  <c r="CJ122" i="5" s="1"/>
  <c r="AM122" i="5"/>
  <c r="V122" i="14" s="1"/>
  <c r="BH121" i="5"/>
  <c r="CJ121" i="5" s="1"/>
  <c r="AM121" i="5"/>
  <c r="V121" i="14" s="1"/>
  <c r="BH120" i="5"/>
  <c r="CJ120" i="5" s="1"/>
  <c r="AM120" i="5"/>
  <c r="V120" i="14" s="1"/>
  <c r="BH119" i="5"/>
  <c r="CJ119" i="5" s="1"/>
  <c r="AM119" i="5"/>
  <c r="V119" i="14" s="1"/>
  <c r="BH118" i="5"/>
  <c r="CJ118" i="5" s="1"/>
  <c r="AM118" i="5"/>
  <c r="V118" i="14" s="1"/>
  <c r="BH117" i="5"/>
  <c r="CJ117" i="5" s="1"/>
  <c r="AM117" i="5"/>
  <c r="V117" i="14" s="1"/>
  <c r="BH116" i="5"/>
  <c r="CJ116" i="5" s="1"/>
  <c r="AM116" i="5"/>
  <c r="V116" i="14" s="1"/>
  <c r="BH115" i="5"/>
  <c r="CJ115" i="5" s="1"/>
  <c r="AM115" i="5"/>
  <c r="V115" i="14" s="1"/>
  <c r="BH114" i="5"/>
  <c r="CJ114" i="5" s="1"/>
  <c r="AM114" i="5"/>
  <c r="V114" i="14" s="1"/>
  <c r="BH113" i="5"/>
  <c r="CJ113" i="5" s="1"/>
  <c r="AM113" i="5"/>
  <c r="V113" i="14" s="1"/>
  <c r="BH112" i="5"/>
  <c r="CJ112" i="5" s="1"/>
  <c r="AM112" i="5"/>
  <c r="V112" i="14" s="1"/>
  <c r="BH111" i="5"/>
  <c r="CJ111" i="5" s="1"/>
  <c r="AM111" i="5"/>
  <c r="V111" i="14" s="1"/>
  <c r="BH110" i="5"/>
  <c r="CJ110" i="5" s="1"/>
  <c r="AM110" i="5"/>
  <c r="V110" i="14" s="1"/>
  <c r="BH109" i="5"/>
  <c r="CJ109" i="5" s="1"/>
  <c r="AM109" i="5"/>
  <c r="V109" i="14" s="1"/>
  <c r="BH108" i="5"/>
  <c r="CJ108" i="5" s="1"/>
  <c r="AM108" i="5"/>
  <c r="V108" i="14" s="1"/>
  <c r="BH107" i="5"/>
  <c r="CJ107" i="5" s="1"/>
  <c r="AM107" i="5"/>
  <c r="V107" i="14" s="1"/>
  <c r="BH106" i="5"/>
  <c r="CJ106" i="5" s="1"/>
  <c r="AM106" i="5"/>
  <c r="V106" i="14" s="1"/>
  <c r="BH105" i="5"/>
  <c r="CJ105" i="5" s="1"/>
  <c r="AM105" i="5"/>
  <c r="V105" i="14" s="1"/>
  <c r="BH104" i="5"/>
  <c r="CJ104" i="5" s="1"/>
  <c r="AM104" i="5"/>
  <c r="V104" i="14" s="1"/>
  <c r="BH103" i="5"/>
  <c r="CJ103" i="5" s="1"/>
  <c r="AM103" i="5"/>
  <c r="V103" i="14" s="1"/>
  <c r="BH102" i="5"/>
  <c r="CJ102" i="5" s="1"/>
  <c r="AM102" i="5"/>
  <c r="V102" i="14" s="1"/>
  <c r="BH101" i="5"/>
  <c r="CJ101" i="5" s="1"/>
  <c r="AM101" i="5"/>
  <c r="V101" i="14" s="1"/>
  <c r="BH100" i="5"/>
  <c r="CJ100" i="5" s="1"/>
  <c r="AM100" i="5"/>
  <c r="V100" i="14" s="1"/>
  <c r="BH99" i="5"/>
  <c r="CJ99" i="5" s="1"/>
  <c r="AM99" i="5"/>
  <c r="V99" i="14" s="1"/>
  <c r="BH98" i="5"/>
  <c r="CJ98" i="5" s="1"/>
  <c r="AM98" i="5"/>
  <c r="V98" i="14" s="1"/>
  <c r="BH97" i="5"/>
  <c r="CJ97" i="5" s="1"/>
  <c r="AM97" i="5"/>
  <c r="V97" i="14" s="1"/>
  <c r="BH96" i="5"/>
  <c r="CJ96" i="5" s="1"/>
  <c r="AM96" i="5"/>
  <c r="V96" i="14" s="1"/>
  <c r="BH95" i="5"/>
  <c r="CJ95" i="5" s="1"/>
  <c r="AM95" i="5"/>
  <c r="V95" i="14" s="1"/>
  <c r="BH94" i="5"/>
  <c r="CJ94" i="5" s="1"/>
  <c r="AM94" i="5"/>
  <c r="V94" i="14" s="1"/>
  <c r="BH93" i="5"/>
  <c r="CJ93" i="5" s="1"/>
  <c r="AM93" i="5"/>
  <c r="V93" i="14" s="1"/>
  <c r="BH92" i="5"/>
  <c r="CJ92" i="5" s="1"/>
  <c r="AM92" i="5"/>
  <c r="V92" i="14" s="1"/>
  <c r="BH91" i="5"/>
  <c r="CJ91" i="5" s="1"/>
  <c r="AM91" i="5"/>
  <c r="V91" i="14" s="1"/>
  <c r="BH90" i="5"/>
  <c r="CJ90" i="5" s="1"/>
  <c r="AM90" i="5"/>
  <c r="V90" i="14" s="1"/>
  <c r="BH89" i="5"/>
  <c r="CJ89" i="5" s="1"/>
  <c r="AM89" i="5"/>
  <c r="V89" i="14" s="1"/>
  <c r="BH88" i="5"/>
  <c r="CJ88" i="5" s="1"/>
  <c r="AN91" i="5"/>
  <c r="Z91" i="14" s="1"/>
  <c r="AM129" i="5"/>
  <c r="V129" i="14" s="1"/>
  <c r="AN92" i="5"/>
  <c r="Z92" i="14" s="1"/>
  <c r="AN88" i="5"/>
  <c r="Z88" i="14" s="1"/>
  <c r="AN87" i="5"/>
  <c r="Z87" i="14" s="1"/>
  <c r="AN86" i="5"/>
  <c r="Z86" i="14" s="1"/>
  <c r="AN85" i="5"/>
  <c r="Z85" i="14" s="1"/>
  <c r="AN84" i="5"/>
  <c r="Z84" i="14" s="1"/>
  <c r="AN83" i="5"/>
  <c r="Z83" i="14" s="1"/>
  <c r="AN82" i="5"/>
  <c r="Z82" i="14" s="1"/>
  <c r="AN81" i="5"/>
  <c r="Z81" i="14" s="1"/>
  <c r="AN80" i="5"/>
  <c r="Z80" i="14" s="1"/>
  <c r="AN79" i="5"/>
  <c r="Z79" i="14" s="1"/>
  <c r="AN78" i="5"/>
  <c r="Z78" i="14" s="1"/>
  <c r="BH129" i="5"/>
  <c r="CJ129" i="5" s="1"/>
  <c r="AN128" i="5"/>
  <c r="Z128" i="14" s="1"/>
  <c r="AN93" i="5"/>
  <c r="Z93" i="14" s="1"/>
  <c r="AN89" i="5"/>
  <c r="Z89" i="14" s="1"/>
  <c r="AM88" i="5"/>
  <c r="V88" i="14" s="1"/>
  <c r="BH87" i="5"/>
  <c r="CJ87" i="5" s="1"/>
  <c r="AM87" i="5"/>
  <c r="V87" i="14" s="1"/>
  <c r="BH86" i="5"/>
  <c r="CJ86" i="5" s="1"/>
  <c r="AM86" i="5"/>
  <c r="V86" i="14" s="1"/>
  <c r="BH85" i="5"/>
  <c r="CJ85" i="5" s="1"/>
  <c r="BH84" i="5"/>
  <c r="CJ84" i="5" s="1"/>
  <c r="BH83" i="5"/>
  <c r="CJ83" i="5" s="1"/>
  <c r="BH82" i="5"/>
  <c r="CJ82" i="5" s="1"/>
  <c r="BH81" i="5"/>
  <c r="CJ81" i="5" s="1"/>
  <c r="BH80" i="5"/>
  <c r="CJ80" i="5" s="1"/>
  <c r="AM80" i="5"/>
  <c r="V80" i="14" s="1"/>
  <c r="BH79" i="5"/>
  <c r="CJ79" i="5" s="1"/>
  <c r="AM79" i="5"/>
  <c r="V79" i="14" s="1"/>
  <c r="BH78" i="5"/>
  <c r="CJ78" i="5" s="1"/>
  <c r="AM78" i="5"/>
  <c r="V78" i="14" s="1"/>
  <c r="BH77" i="5"/>
  <c r="CJ77" i="5" s="1"/>
  <c r="AM77" i="5"/>
  <c r="V77" i="14" s="1"/>
  <c r="BH76" i="5"/>
  <c r="CJ76" i="5" s="1"/>
  <c r="AM76" i="5"/>
  <c r="V76" i="14" s="1"/>
  <c r="BH75" i="5"/>
  <c r="CJ75" i="5" s="1"/>
  <c r="AM75" i="5"/>
  <c r="V75" i="14" s="1"/>
  <c r="BH74" i="5"/>
  <c r="CJ74" i="5" s="1"/>
  <c r="AM74" i="5"/>
  <c r="V74" i="14" s="1"/>
  <c r="BH73" i="5"/>
  <c r="CJ73" i="5" s="1"/>
  <c r="AM73" i="5"/>
  <c r="V73" i="14" s="1"/>
  <c r="BH72" i="5"/>
  <c r="CJ72" i="5" s="1"/>
  <c r="AM72" i="5"/>
  <c r="V72" i="14" s="1"/>
  <c r="BH71" i="5"/>
  <c r="CJ71" i="5" s="1"/>
  <c r="AM71" i="5"/>
  <c r="V71" i="14" s="1"/>
  <c r="AN94" i="5"/>
  <c r="Z94" i="14" s="1"/>
  <c r="AN90" i="5"/>
  <c r="Z90" i="14" s="1"/>
  <c r="AN75" i="5"/>
  <c r="Z75" i="14" s="1"/>
  <c r="AN73" i="5"/>
  <c r="Z73" i="14" s="1"/>
  <c r="BH70" i="5"/>
  <c r="CJ70" i="5" s="1"/>
  <c r="AN70" i="5"/>
  <c r="Z70" i="14" s="1"/>
  <c r="AM69" i="5"/>
  <c r="V69" i="14" s="1"/>
  <c r="AM68" i="5"/>
  <c r="V68" i="14" s="1"/>
  <c r="AM67" i="5"/>
  <c r="V67" i="14" s="1"/>
  <c r="AM66" i="5"/>
  <c r="V66" i="14" s="1"/>
  <c r="AM65" i="5"/>
  <c r="V65" i="14" s="1"/>
  <c r="AM64" i="5"/>
  <c r="V64" i="14" s="1"/>
  <c r="AM63" i="5"/>
  <c r="V63" i="14" s="1"/>
  <c r="AM62" i="5"/>
  <c r="V62" i="14" s="1"/>
  <c r="AM61" i="5"/>
  <c r="V61" i="14" s="1"/>
  <c r="AM60" i="5"/>
  <c r="V60" i="14" s="1"/>
  <c r="AM59" i="5"/>
  <c r="V59" i="14" s="1"/>
  <c r="AM58" i="5"/>
  <c r="V58" i="14" s="1"/>
  <c r="AM57" i="5"/>
  <c r="V57" i="14" s="1"/>
  <c r="AM56" i="5"/>
  <c r="V56" i="14" s="1"/>
  <c r="AM55" i="5"/>
  <c r="V55" i="14" s="1"/>
  <c r="AM54" i="5"/>
  <c r="V54" i="14" s="1"/>
  <c r="AM53" i="5"/>
  <c r="V53" i="14" s="1"/>
  <c r="BH52" i="5"/>
  <c r="CJ52" i="5" s="1"/>
  <c r="AM52" i="5"/>
  <c r="V52" i="14" s="1"/>
  <c r="BH51" i="5"/>
  <c r="CJ51" i="5" s="1"/>
  <c r="AM51" i="5"/>
  <c r="V51" i="14" s="1"/>
  <c r="BH50" i="5"/>
  <c r="CJ50" i="5" s="1"/>
  <c r="AM50" i="5"/>
  <c r="V50" i="14" s="1"/>
  <c r="BH49" i="5"/>
  <c r="CJ49" i="5" s="1"/>
  <c r="AM49" i="5"/>
  <c r="V49" i="14" s="1"/>
  <c r="BH48" i="5"/>
  <c r="CJ48" i="5" s="1"/>
  <c r="AM48" i="5"/>
  <c r="V48" i="14" s="1"/>
  <c r="BH47" i="5"/>
  <c r="CJ47" i="5" s="1"/>
  <c r="AM47" i="5"/>
  <c r="V47" i="14" s="1"/>
  <c r="BH46" i="5"/>
  <c r="CJ46" i="5" s="1"/>
  <c r="AM46" i="5"/>
  <c r="V46" i="14" s="1"/>
  <c r="BH45" i="5"/>
  <c r="CJ45" i="5" s="1"/>
  <c r="AM45" i="5"/>
  <c r="V45" i="14" s="1"/>
  <c r="BH44" i="5"/>
  <c r="CJ44" i="5" s="1"/>
  <c r="AM44" i="5"/>
  <c r="V44" i="14" s="1"/>
  <c r="BH43" i="5"/>
  <c r="CJ43" i="5" s="1"/>
  <c r="AM43" i="5"/>
  <c r="V43" i="14" s="1"/>
  <c r="BH42" i="5"/>
  <c r="CJ42" i="5" s="1"/>
  <c r="AM42" i="5"/>
  <c r="V42" i="14" s="1"/>
  <c r="BH41" i="5"/>
  <c r="CJ41" i="5" s="1"/>
  <c r="AM41" i="5"/>
  <c r="V41" i="14" s="1"/>
  <c r="BH40" i="5"/>
  <c r="CJ40" i="5" s="1"/>
  <c r="AM40" i="5"/>
  <c r="V40" i="14" s="1"/>
  <c r="BH39" i="5"/>
  <c r="CJ39" i="5" s="1"/>
  <c r="AM39" i="5"/>
  <c r="V39" i="14" s="1"/>
  <c r="BH38" i="5"/>
  <c r="CJ38" i="5" s="1"/>
  <c r="AM38" i="5"/>
  <c r="V38" i="14" s="1"/>
  <c r="BH37" i="5"/>
  <c r="CJ37" i="5" s="1"/>
  <c r="AM37" i="5"/>
  <c r="V37" i="14" s="1"/>
  <c r="BH36" i="5"/>
  <c r="CJ36" i="5" s="1"/>
  <c r="AM36" i="5"/>
  <c r="V36" i="14" s="1"/>
  <c r="BH35" i="5"/>
  <c r="CJ35" i="5" s="1"/>
  <c r="AM35" i="5"/>
  <c r="V35" i="14" s="1"/>
  <c r="BH34" i="5"/>
  <c r="CJ34" i="5" s="1"/>
  <c r="AM34" i="5"/>
  <c r="V34" i="14" s="1"/>
  <c r="BH33" i="5"/>
  <c r="CJ33" i="5" s="1"/>
  <c r="AM33" i="5"/>
  <c r="V33" i="14" s="1"/>
  <c r="BH32" i="5"/>
  <c r="CJ32" i="5" s="1"/>
  <c r="AM32" i="5"/>
  <c r="V32" i="14" s="1"/>
  <c r="BH31" i="5"/>
  <c r="CJ31" i="5" s="1"/>
  <c r="AN76" i="5"/>
  <c r="Z76" i="14" s="1"/>
  <c r="AN72" i="5"/>
  <c r="Z72" i="14" s="1"/>
  <c r="AM70" i="5"/>
  <c r="V70" i="14" s="1"/>
  <c r="AN77" i="5"/>
  <c r="Z77" i="14" s="1"/>
  <c r="AN74" i="5"/>
  <c r="Z74" i="14" s="1"/>
  <c r="AN71" i="5"/>
  <c r="Z71" i="14" s="1"/>
  <c r="BH69" i="5"/>
  <c r="CJ69" i="5" s="1"/>
  <c r="AN69" i="5"/>
  <c r="Z69" i="14" s="1"/>
  <c r="BH68" i="5"/>
  <c r="CJ68" i="5" s="1"/>
  <c r="AN68" i="5"/>
  <c r="Z68" i="14" s="1"/>
  <c r="BH67" i="5"/>
  <c r="CJ67" i="5" s="1"/>
  <c r="AN67" i="5"/>
  <c r="Z67" i="14" s="1"/>
  <c r="BH66" i="5"/>
  <c r="CJ66" i="5" s="1"/>
  <c r="AN66" i="5"/>
  <c r="Z66" i="14" s="1"/>
  <c r="BH65" i="5"/>
  <c r="CJ65" i="5" s="1"/>
  <c r="AN65" i="5"/>
  <c r="Z65" i="14" s="1"/>
  <c r="BH64" i="5"/>
  <c r="CJ64" i="5" s="1"/>
  <c r="AN64" i="5"/>
  <c r="Z64" i="14" s="1"/>
  <c r="BH63" i="5"/>
  <c r="CJ63" i="5" s="1"/>
  <c r="AN63" i="5"/>
  <c r="Z63" i="14" s="1"/>
  <c r="BH62" i="5"/>
  <c r="CJ62" i="5" s="1"/>
  <c r="AN62" i="5"/>
  <c r="Z62" i="14" s="1"/>
  <c r="BH61" i="5"/>
  <c r="CJ61" i="5" s="1"/>
  <c r="AN61" i="5"/>
  <c r="Z61" i="14" s="1"/>
  <c r="BH60" i="5"/>
  <c r="CJ60" i="5" s="1"/>
  <c r="AN60" i="5"/>
  <c r="Z60" i="14" s="1"/>
  <c r="BH59" i="5"/>
  <c r="CJ59" i="5" s="1"/>
  <c r="AN59" i="5"/>
  <c r="Z59" i="14" s="1"/>
  <c r="BH58" i="5"/>
  <c r="CJ58" i="5" s="1"/>
  <c r="AN58" i="5"/>
  <c r="Z58" i="14" s="1"/>
  <c r="BH57" i="5"/>
  <c r="CJ57" i="5" s="1"/>
  <c r="AN57" i="5"/>
  <c r="Z57" i="14" s="1"/>
  <c r="BH56" i="5"/>
  <c r="CJ56" i="5" s="1"/>
  <c r="AN56" i="5"/>
  <c r="Z56" i="14" s="1"/>
  <c r="BH55" i="5"/>
  <c r="CJ55" i="5" s="1"/>
  <c r="AN55" i="5"/>
  <c r="Z55" i="14" s="1"/>
  <c r="BH54" i="5"/>
  <c r="CJ54" i="5" s="1"/>
  <c r="AN54" i="5"/>
  <c r="Z54" i="14" s="1"/>
  <c r="BH53" i="5"/>
  <c r="CJ53" i="5" s="1"/>
  <c r="AN53" i="5"/>
  <c r="Z53" i="14" s="1"/>
  <c r="AN52" i="5"/>
  <c r="Z52" i="14" s="1"/>
  <c r="AN51" i="5"/>
  <c r="Z51" i="14" s="1"/>
  <c r="AN50" i="5"/>
  <c r="Z50" i="14" s="1"/>
  <c r="AN49" i="5"/>
  <c r="Z49" i="14" s="1"/>
  <c r="AN48" i="5"/>
  <c r="Z48" i="14" s="1"/>
  <c r="AN47" i="5"/>
  <c r="Z47" i="14" s="1"/>
  <c r="AN46" i="5"/>
  <c r="Z46" i="14" s="1"/>
  <c r="AN45" i="5"/>
  <c r="Z45" i="14" s="1"/>
  <c r="AN44" i="5"/>
  <c r="Z44" i="14" s="1"/>
  <c r="AN43" i="5"/>
  <c r="Z43" i="14" s="1"/>
  <c r="AN39" i="5"/>
  <c r="Z39" i="14" s="1"/>
  <c r="AN35" i="5"/>
  <c r="Z35" i="14" s="1"/>
  <c r="AM31" i="5"/>
  <c r="V31" i="14" s="1"/>
  <c r="BH30" i="5"/>
  <c r="CJ30" i="5" s="1"/>
  <c r="AN30" i="5"/>
  <c r="Z30" i="14" s="1"/>
  <c r="AM27" i="5"/>
  <c r="V27" i="14" s="1"/>
  <c r="BH26" i="5"/>
  <c r="CJ26" i="5" s="1"/>
  <c r="AN26" i="5"/>
  <c r="Z26" i="14" s="1"/>
  <c r="AM23" i="5"/>
  <c r="V23" i="14" s="1"/>
  <c r="BH22" i="5"/>
  <c r="CJ22" i="5" s="1"/>
  <c r="AN22" i="5"/>
  <c r="Z22" i="14" s="1"/>
  <c r="AM19" i="5"/>
  <c r="V19" i="14" s="1"/>
  <c r="BH18" i="5"/>
  <c r="CJ18" i="5" s="1"/>
  <c r="AN18" i="5"/>
  <c r="Z18" i="14" s="1"/>
  <c r="AM15" i="5"/>
  <c r="V15" i="14" s="1"/>
  <c r="BH14" i="5"/>
  <c r="CJ14" i="5" s="1"/>
  <c r="AN14" i="5"/>
  <c r="Z14" i="14" s="1"/>
  <c r="AM11" i="5"/>
  <c r="V11" i="14" s="1"/>
  <c r="BH10" i="5"/>
  <c r="CJ10" i="5" s="1"/>
  <c r="AN10" i="5"/>
  <c r="Z10" i="14" s="1"/>
  <c r="BH9" i="5"/>
  <c r="CJ9" i="5" s="1"/>
  <c r="AN7" i="5"/>
  <c r="Z7" i="14" s="1"/>
  <c r="AN6" i="5"/>
  <c r="Z6" i="14" s="1"/>
  <c r="AN42" i="5"/>
  <c r="Z42" i="14" s="1"/>
  <c r="AN38" i="5"/>
  <c r="Z38" i="14" s="1"/>
  <c r="AN34" i="5"/>
  <c r="Z34" i="14" s="1"/>
  <c r="AM30" i="5"/>
  <c r="V30" i="14" s="1"/>
  <c r="BH29" i="5"/>
  <c r="CJ29" i="5" s="1"/>
  <c r="AN29" i="5"/>
  <c r="Z29" i="14" s="1"/>
  <c r="AM26" i="5"/>
  <c r="V26" i="14" s="1"/>
  <c r="BH25" i="5"/>
  <c r="CJ25" i="5" s="1"/>
  <c r="AN25" i="5"/>
  <c r="Z25" i="14" s="1"/>
  <c r="AM22" i="5"/>
  <c r="V22" i="14" s="1"/>
  <c r="BH21" i="5"/>
  <c r="CJ21" i="5" s="1"/>
  <c r="AN21" i="5"/>
  <c r="Z21" i="14" s="1"/>
  <c r="AM18" i="5"/>
  <c r="V18" i="14" s="1"/>
  <c r="BH17" i="5"/>
  <c r="CJ17" i="5" s="1"/>
  <c r="AN17" i="5"/>
  <c r="Z17" i="14" s="1"/>
  <c r="AM14" i="5"/>
  <c r="V14" i="14" s="1"/>
  <c r="BH13" i="5"/>
  <c r="CJ13" i="5" s="1"/>
  <c r="AN13" i="5"/>
  <c r="Z13" i="14" s="1"/>
  <c r="AM10" i="5"/>
  <c r="V10" i="14" s="1"/>
  <c r="AM9" i="5"/>
  <c r="V9" i="14" s="1"/>
  <c r="AN41" i="5"/>
  <c r="Z41" i="14" s="1"/>
  <c r="AN37" i="5"/>
  <c r="Z37" i="14" s="1"/>
  <c r="AN33" i="5"/>
  <c r="Z33" i="14" s="1"/>
  <c r="AM29" i="5"/>
  <c r="V29" i="14" s="1"/>
  <c r="BH28" i="5"/>
  <c r="CJ28" i="5" s="1"/>
  <c r="AN28" i="5"/>
  <c r="Z28" i="14" s="1"/>
  <c r="AM25" i="5"/>
  <c r="V25" i="14" s="1"/>
  <c r="BH24" i="5"/>
  <c r="CJ24" i="5" s="1"/>
  <c r="AN24" i="5"/>
  <c r="Z24" i="14" s="1"/>
  <c r="AM21" i="5"/>
  <c r="V21" i="14" s="1"/>
  <c r="BH20" i="5"/>
  <c r="CJ20" i="5" s="1"/>
  <c r="AN20" i="5"/>
  <c r="Z20" i="14" s="1"/>
  <c r="AM17" i="5"/>
  <c r="V17" i="14" s="1"/>
  <c r="BH16" i="5"/>
  <c r="CJ16" i="5" s="1"/>
  <c r="AN16" i="5"/>
  <c r="Z16" i="14" s="1"/>
  <c r="AM13" i="5"/>
  <c r="V13" i="14" s="1"/>
  <c r="BH12" i="5"/>
  <c r="CJ12" i="5" s="1"/>
  <c r="AN12" i="5"/>
  <c r="Z12" i="14" s="1"/>
  <c r="AM8" i="5"/>
  <c r="V8" i="14" s="1"/>
  <c r="BH7" i="5"/>
  <c r="CJ7" i="5" s="1"/>
  <c r="AM7" i="5"/>
  <c r="V7" i="14" s="1"/>
  <c r="BH6" i="5"/>
  <c r="CJ6" i="5" s="1"/>
  <c r="AM6" i="5"/>
  <c r="V6" i="14" s="1"/>
  <c r="BH8" i="5"/>
  <c r="CJ8" i="5" s="1"/>
  <c r="AN40" i="5"/>
  <c r="Z40" i="14" s="1"/>
  <c r="AN36" i="5"/>
  <c r="Z36" i="14" s="1"/>
  <c r="AN32" i="5"/>
  <c r="Z32" i="14" s="1"/>
  <c r="AN31" i="5"/>
  <c r="Z31" i="14" s="1"/>
  <c r="AM28" i="5"/>
  <c r="V28" i="14" s="1"/>
  <c r="BH27" i="5"/>
  <c r="CJ27" i="5" s="1"/>
  <c r="AN27" i="5"/>
  <c r="Z27" i="14" s="1"/>
  <c r="AM24" i="5"/>
  <c r="V24" i="14" s="1"/>
  <c r="BH23" i="5"/>
  <c r="CJ23" i="5" s="1"/>
  <c r="AN23" i="5"/>
  <c r="Z23" i="14" s="1"/>
  <c r="AM20" i="5"/>
  <c r="V20" i="14" s="1"/>
  <c r="BH19" i="5"/>
  <c r="CJ19" i="5" s="1"/>
  <c r="AN19" i="5"/>
  <c r="Z19" i="14" s="1"/>
  <c r="AM16" i="5"/>
  <c r="V16" i="14" s="1"/>
  <c r="BH15" i="5"/>
  <c r="CJ15" i="5" s="1"/>
  <c r="AN15" i="5"/>
  <c r="Z15" i="14" s="1"/>
  <c r="AM12" i="5"/>
  <c r="V12" i="14" s="1"/>
  <c r="BH11" i="5"/>
  <c r="CJ11" i="5" s="1"/>
  <c r="AN11" i="5"/>
  <c r="Z11" i="14" s="1"/>
  <c r="AN9" i="5"/>
  <c r="Z9" i="14" s="1"/>
  <c r="AN8" i="5"/>
  <c r="Z8" i="14" s="1"/>
  <c r="AQ116" i="5"/>
  <c r="AI116" i="14" s="1"/>
  <c r="AQ120" i="5"/>
  <c r="AI120" i="14" s="1"/>
  <c r="AQ100" i="5"/>
  <c r="AI100" i="14" s="1"/>
  <c r="AQ108" i="5"/>
  <c r="AI108" i="14" s="1"/>
  <c r="AQ115" i="5"/>
  <c r="AI115" i="14" s="1"/>
  <c r="AQ113" i="5"/>
  <c r="AI113" i="14" s="1"/>
  <c r="AQ117" i="5"/>
  <c r="AI117" i="14" s="1"/>
  <c r="AQ92" i="5"/>
  <c r="AI92" i="14" s="1"/>
  <c r="AQ121" i="5"/>
  <c r="AI121" i="14" s="1"/>
  <c r="AQ123" i="5"/>
  <c r="AI123" i="14" s="1"/>
  <c r="AQ125" i="5"/>
  <c r="AI125" i="14" s="1"/>
  <c r="AQ94" i="5"/>
  <c r="AI94" i="14" s="1"/>
  <c r="AQ91" i="5"/>
  <c r="AI91" i="14" s="1"/>
  <c r="AQ103" i="5"/>
  <c r="AI103" i="14" s="1"/>
  <c r="AQ118" i="5"/>
  <c r="AI118" i="14" s="1"/>
  <c r="AQ107" i="5"/>
  <c r="AI107" i="14" s="1"/>
  <c r="AQ104" i="5"/>
  <c r="AI104" i="14" s="1"/>
  <c r="AQ112" i="5"/>
  <c r="AI112" i="14" s="1"/>
  <c r="AQ90" i="5"/>
  <c r="AI90" i="14" s="1"/>
  <c r="AQ109" i="5"/>
  <c r="AI109" i="14" s="1"/>
  <c r="AQ111" i="5"/>
  <c r="AI111" i="14" s="1"/>
  <c r="AQ119" i="5"/>
  <c r="AI119" i="14" s="1"/>
  <c r="AQ122" i="5"/>
  <c r="AI122" i="14" s="1"/>
  <c r="AQ124" i="5"/>
  <c r="AI124" i="14" s="1"/>
  <c r="AQ101" i="5"/>
  <c r="AI101" i="14" s="1"/>
  <c r="AQ10" i="5"/>
  <c r="AI10" i="14" s="1"/>
  <c r="AQ6" i="5"/>
  <c r="AI6" i="14" s="1"/>
  <c r="AQ156" i="5"/>
  <c r="AI156" i="14" s="1"/>
  <c r="AQ150" i="5"/>
  <c r="AI150" i="14" s="1"/>
  <c r="AQ146" i="5"/>
  <c r="AI146" i="14" s="1"/>
  <c r="AQ142" i="5"/>
  <c r="AI142" i="14" s="1"/>
  <c r="AQ138" i="5"/>
  <c r="AI138" i="14" s="1"/>
  <c r="AQ134" i="5"/>
  <c r="AI134" i="14" s="1"/>
  <c r="AQ129" i="5"/>
  <c r="AI129" i="14" s="1"/>
  <c r="AQ89" i="5"/>
  <c r="AI89" i="14" s="1"/>
  <c r="AQ99" i="5"/>
  <c r="AI99" i="14" s="1"/>
  <c r="AQ50" i="5"/>
  <c r="AI50" i="14" s="1"/>
  <c r="AQ46" i="5"/>
  <c r="AI46" i="14" s="1"/>
  <c r="AQ42" i="5"/>
  <c r="AI42" i="14" s="1"/>
  <c r="AQ38" i="5"/>
  <c r="AI38" i="14" s="1"/>
  <c r="AQ34" i="5"/>
  <c r="AI34" i="14" s="1"/>
  <c r="AQ157" i="5"/>
  <c r="AI157" i="14" s="1"/>
  <c r="AQ105" i="5"/>
  <c r="AI105" i="14" s="1"/>
  <c r="AQ88" i="5"/>
  <c r="AI88" i="14" s="1"/>
  <c r="AQ68" i="5"/>
  <c r="AI68" i="14" s="1"/>
  <c r="AQ64" i="5"/>
  <c r="AI64" i="14" s="1"/>
  <c r="AQ60" i="5"/>
  <c r="AI60" i="14" s="1"/>
  <c r="AQ56" i="5"/>
  <c r="AI56" i="14" s="1"/>
  <c r="AQ51" i="5"/>
  <c r="AI51" i="14" s="1"/>
  <c r="AQ47" i="5"/>
  <c r="AI47" i="14" s="1"/>
  <c r="AQ43" i="5"/>
  <c r="AI43" i="14" s="1"/>
  <c r="AQ39" i="5"/>
  <c r="AI39" i="14" s="1"/>
  <c r="AQ35" i="5"/>
  <c r="AI35" i="14" s="1"/>
  <c r="AQ155" i="5"/>
  <c r="AI155" i="14" s="1"/>
  <c r="AQ127" i="5"/>
  <c r="AI127" i="14" s="1"/>
  <c r="AQ66" i="5"/>
  <c r="AI66" i="14" s="1"/>
  <c r="AQ58" i="5"/>
  <c r="AI58" i="14" s="1"/>
  <c r="AQ54" i="5"/>
  <c r="AI54" i="14" s="1"/>
  <c r="AQ41" i="5"/>
  <c r="AI41" i="14" s="1"/>
  <c r="AQ33" i="5"/>
  <c r="AI33" i="14" s="1"/>
  <c r="AQ21" i="5"/>
  <c r="AI21" i="14" s="1"/>
  <c r="AQ8" i="5"/>
  <c r="AI8" i="14" s="1"/>
  <c r="AQ81" i="5"/>
  <c r="AI81" i="14" s="1"/>
  <c r="AQ67" i="5"/>
  <c r="AI67" i="14" s="1"/>
  <c r="AQ55" i="5"/>
  <c r="AI55" i="14" s="1"/>
  <c r="AQ147" i="5"/>
  <c r="AI147" i="14" s="1"/>
  <c r="AQ135" i="5"/>
  <c r="AI135" i="14" s="1"/>
  <c r="AQ82" i="5"/>
  <c r="AI82" i="14" s="1"/>
  <c r="AQ26" i="5"/>
  <c r="AI26" i="14" s="1"/>
  <c r="AQ130" i="5"/>
  <c r="AI130" i="14" s="1"/>
  <c r="AQ96" i="5"/>
  <c r="AI96" i="14" s="1"/>
  <c r="AQ25" i="5"/>
  <c r="AI25" i="14" s="1"/>
  <c r="AQ17" i="5"/>
  <c r="AI17" i="14" s="1"/>
  <c r="AQ110" i="5"/>
  <c r="AI110" i="14" s="1"/>
  <c r="AQ87" i="5"/>
  <c r="AI87" i="14" s="1"/>
  <c r="AQ83" i="5"/>
  <c r="AI83" i="14" s="1"/>
  <c r="AQ79" i="5"/>
  <c r="AI79" i="14" s="1"/>
  <c r="AQ75" i="5"/>
  <c r="AI75" i="14" s="1"/>
  <c r="AQ69" i="5"/>
  <c r="AI69" i="14" s="1"/>
  <c r="AQ65" i="5"/>
  <c r="AI65" i="14" s="1"/>
  <c r="AQ61" i="5"/>
  <c r="AI61" i="14" s="1"/>
  <c r="AQ57" i="5"/>
  <c r="AI57" i="14" s="1"/>
  <c r="AQ53" i="5"/>
  <c r="AI53" i="14" s="1"/>
  <c r="AQ28" i="5"/>
  <c r="AI28" i="14" s="1"/>
  <c r="AQ20" i="5"/>
  <c r="AI20" i="14" s="1"/>
  <c r="AQ12" i="5"/>
  <c r="AI12" i="14" s="1"/>
  <c r="AQ98" i="5"/>
  <c r="AI98" i="14" s="1"/>
  <c r="AQ31" i="5"/>
  <c r="AI31" i="14" s="1"/>
  <c r="AQ23" i="5"/>
  <c r="AI23" i="14" s="1"/>
  <c r="AQ15" i="5"/>
  <c r="AI15" i="14" s="1"/>
  <c r="AQ7" i="5"/>
  <c r="AI7" i="14" s="1"/>
  <c r="AQ153" i="5"/>
  <c r="AI153" i="14" s="1"/>
  <c r="AQ149" i="5"/>
  <c r="AI149" i="14" s="1"/>
  <c r="AQ145" i="5"/>
  <c r="AI145" i="14" s="1"/>
  <c r="AQ141" i="5"/>
  <c r="AI141" i="14" s="1"/>
  <c r="AQ137" i="5"/>
  <c r="AI137" i="14" s="1"/>
  <c r="AQ133" i="5"/>
  <c r="AI133" i="14" s="1"/>
  <c r="AQ93" i="5"/>
  <c r="AI93" i="14" s="1"/>
  <c r="AQ84" i="5"/>
  <c r="AI84" i="14" s="1"/>
  <c r="AQ80" i="5"/>
  <c r="AI80" i="14" s="1"/>
  <c r="AQ76" i="5"/>
  <c r="AI76" i="14" s="1"/>
  <c r="AQ30" i="5"/>
  <c r="AI30" i="14" s="1"/>
  <c r="AQ22" i="5"/>
  <c r="AI22" i="14" s="1"/>
  <c r="AQ14" i="5"/>
  <c r="AI14" i="14" s="1"/>
  <c r="AQ97" i="5"/>
  <c r="AI97" i="14" s="1"/>
  <c r="AQ70" i="5"/>
  <c r="AI70" i="14" s="1"/>
  <c r="AQ62" i="5"/>
  <c r="AI62" i="14" s="1"/>
  <c r="AQ49" i="5"/>
  <c r="AI49" i="14" s="1"/>
  <c r="AQ45" i="5"/>
  <c r="AI45" i="14" s="1"/>
  <c r="AQ37" i="5"/>
  <c r="AI37" i="14" s="1"/>
  <c r="AQ29" i="5"/>
  <c r="AI29" i="14" s="1"/>
  <c r="AQ9" i="5"/>
  <c r="AI9" i="14" s="1"/>
  <c r="AQ126" i="5"/>
  <c r="AI126" i="14" s="1"/>
  <c r="AQ77" i="5"/>
  <c r="AI77" i="14" s="1"/>
  <c r="AQ63" i="5"/>
  <c r="AI63" i="14" s="1"/>
  <c r="AQ24" i="5"/>
  <c r="AI24" i="14" s="1"/>
  <c r="AQ27" i="5"/>
  <c r="AI27" i="14" s="1"/>
  <c r="AQ11" i="5"/>
  <c r="AI11" i="14" s="1"/>
  <c r="AQ151" i="5"/>
  <c r="AI151" i="14" s="1"/>
  <c r="AQ139" i="5"/>
  <c r="AI139" i="14" s="1"/>
  <c r="AQ102" i="5"/>
  <c r="AI102" i="14" s="1"/>
  <c r="AQ78" i="5"/>
  <c r="AI78" i="14" s="1"/>
  <c r="AQ74" i="5"/>
  <c r="AI74" i="14" s="1"/>
  <c r="AQ158" i="5"/>
  <c r="AI158" i="14" s="1"/>
  <c r="AQ154" i="5"/>
  <c r="AI154" i="14" s="1"/>
  <c r="AQ152" i="5"/>
  <c r="AI152" i="14" s="1"/>
  <c r="AQ148" i="5"/>
  <c r="AI148" i="14" s="1"/>
  <c r="AQ144" i="5"/>
  <c r="AI144" i="14" s="1"/>
  <c r="AQ140" i="5"/>
  <c r="AI140" i="14" s="1"/>
  <c r="AQ136" i="5"/>
  <c r="AI136" i="14" s="1"/>
  <c r="AQ132" i="5"/>
  <c r="AI132" i="14" s="1"/>
  <c r="AQ95" i="5"/>
  <c r="AI95" i="14" s="1"/>
  <c r="AQ52" i="5"/>
  <c r="AI52" i="14" s="1"/>
  <c r="AQ48" i="5"/>
  <c r="AI48" i="14" s="1"/>
  <c r="AQ44" i="5"/>
  <c r="AI44" i="14" s="1"/>
  <c r="AQ40" i="5"/>
  <c r="AI40" i="14" s="1"/>
  <c r="AQ36" i="5"/>
  <c r="AI36" i="14" s="1"/>
  <c r="AQ32" i="5"/>
  <c r="AI32" i="14" s="1"/>
  <c r="AQ128" i="5"/>
  <c r="AI128" i="14" s="1"/>
  <c r="AQ106" i="5"/>
  <c r="AI106" i="14" s="1"/>
  <c r="AQ114" i="5"/>
  <c r="AI114" i="14" s="1"/>
  <c r="AQ13" i="5"/>
  <c r="AI13" i="14" s="1"/>
  <c r="AQ85" i="5"/>
  <c r="AI85" i="14" s="1"/>
  <c r="AQ71" i="5"/>
  <c r="AI71" i="14" s="1"/>
  <c r="AQ59" i="5"/>
  <c r="AI59" i="14" s="1"/>
  <c r="AQ16" i="5"/>
  <c r="AI16" i="14" s="1"/>
  <c r="AQ72" i="5"/>
  <c r="AI72" i="14" s="1"/>
  <c r="AQ19" i="5"/>
  <c r="AI19" i="14" s="1"/>
  <c r="AQ143" i="5"/>
  <c r="AI143" i="14" s="1"/>
  <c r="AQ131" i="5"/>
  <c r="AI131" i="14" s="1"/>
  <c r="AQ86" i="5"/>
  <c r="AI86" i="14" s="1"/>
  <c r="AQ73" i="5"/>
  <c r="AI73" i="14" s="1"/>
  <c r="AQ18" i="5"/>
  <c r="AI18" i="14" s="1"/>
  <c r="AG3" i="14"/>
  <c r="W3" i="14" s="1"/>
  <c r="CM3" i="14"/>
  <c r="X3" i="14"/>
  <c r="BH5" i="5"/>
  <c r="CJ5" i="5" s="1"/>
  <c r="AM5" i="5"/>
  <c r="AN5" i="5"/>
  <c r="AQ5" i="5"/>
  <c r="CM4" i="14"/>
  <c r="X4" i="14"/>
  <c r="F108" i="22"/>
  <c r="F109" i="22" s="1"/>
  <c r="BH4" i="5"/>
  <c r="CJ4" i="5" s="1"/>
  <c r="AN4" i="5"/>
  <c r="BQ4" i="5" s="1"/>
  <c r="AM4" i="5"/>
  <c r="AQ4" i="5"/>
  <c r="G4" i="5" s="1"/>
  <c r="M4" i="14" s="1"/>
  <c r="AB4" i="14" s="1"/>
  <c r="CW3" i="14"/>
  <c r="CW4" i="14"/>
  <c r="I2" i="18"/>
  <c r="J22" i="18"/>
  <c r="H22" i="18" s="1"/>
  <c r="I7" i="18"/>
  <c r="I18" i="18"/>
  <c r="H18" i="18" s="1"/>
  <c r="I14" i="18"/>
  <c r="H14" i="18" s="1"/>
  <c r="I19" i="18"/>
  <c r="H19" i="18" s="1"/>
  <c r="I23" i="18"/>
  <c r="J12" i="18"/>
  <c r="BH3" i="5"/>
  <c r="CJ3" i="5" s="1"/>
  <c r="BZ3" i="5"/>
  <c r="H7" i="18"/>
  <c r="H23" i="18"/>
  <c r="I6" i="18"/>
  <c r="I11" i="18"/>
  <c r="H11" i="18" s="1"/>
  <c r="J16" i="18"/>
  <c r="J4" i="18"/>
  <c r="H4" i="18" s="1"/>
  <c r="I10" i="18"/>
  <c r="H10" i="18" s="1"/>
  <c r="I15" i="18"/>
  <c r="H15" i="18" s="1"/>
  <c r="H3" i="18"/>
  <c r="J8" i="18"/>
  <c r="H8" i="18" s="1"/>
  <c r="I5" i="18"/>
  <c r="H5" i="18" s="1"/>
  <c r="I9" i="18"/>
  <c r="H9" i="18" s="1"/>
  <c r="I13" i="18"/>
  <c r="H13" i="18" s="1"/>
  <c r="I17" i="18"/>
  <c r="H17" i="18" s="1"/>
  <c r="I21" i="18"/>
  <c r="H21" i="18" s="1"/>
  <c r="CP3" i="14"/>
  <c r="CK4" i="14"/>
  <c r="H2" i="18"/>
  <c r="H6" i="18"/>
  <c r="H12" i="18"/>
  <c r="H16" i="18"/>
  <c r="H20" i="18"/>
  <c r="BO3" i="5"/>
  <c r="BK3" i="5"/>
  <c r="BR3" i="5"/>
  <c r="BY3" i="5"/>
  <c r="CA3" i="5"/>
  <c r="AY3" i="5"/>
  <c r="AC4" i="14"/>
  <c r="CV4" i="14"/>
  <c r="BL3" i="5"/>
  <c r="BM3" i="5"/>
  <c r="CP4" i="14"/>
  <c r="CJ3" i="14"/>
  <c r="AQ3" i="5"/>
  <c r="G3" i="5" s="1"/>
  <c r="AM3" i="5"/>
  <c r="AN3" i="5"/>
  <c r="K3" i="14"/>
  <c r="P3" i="14" s="1"/>
  <c r="AK3" i="5"/>
  <c r="AC3" i="14"/>
  <c r="CK3" i="14"/>
  <c r="C25" i="19"/>
  <c r="B7" i="19"/>
  <c r="B8" i="19"/>
  <c r="B12" i="19"/>
  <c r="B13" i="19"/>
  <c r="B16" i="19"/>
  <c r="B3" i="19"/>
  <c r="B6" i="19"/>
  <c r="B22" i="19"/>
  <c r="B15" i="19"/>
  <c r="B5" i="19"/>
  <c r="AR163" i="5" l="1"/>
  <c r="BU163" i="5" s="1"/>
  <c r="AR162" i="5"/>
  <c r="BU162" i="5" s="1"/>
  <c r="AR161" i="5"/>
  <c r="BU161" i="5" s="1"/>
  <c r="AR159" i="5"/>
  <c r="BU159" i="5" s="1"/>
  <c r="AR168" i="5"/>
  <c r="BU168" i="5" s="1"/>
  <c r="AR164" i="5"/>
  <c r="BU164" i="5" s="1"/>
  <c r="AR167" i="5"/>
  <c r="BU167" i="5" s="1"/>
  <c r="AR166" i="5"/>
  <c r="BU166" i="5" s="1"/>
  <c r="AR165" i="5"/>
  <c r="BU165" i="5" s="1"/>
  <c r="AR160" i="5"/>
  <c r="BU160" i="5" s="1"/>
  <c r="AR116" i="5"/>
  <c r="BU116" i="5" s="1"/>
  <c r="AR115" i="5"/>
  <c r="BU115" i="5" s="1"/>
  <c r="AR111" i="5"/>
  <c r="BU111" i="5" s="1"/>
  <c r="AR107" i="5"/>
  <c r="BU107" i="5" s="1"/>
  <c r="AR103" i="5"/>
  <c r="BU103" i="5" s="1"/>
  <c r="AR99" i="5"/>
  <c r="BU99" i="5" s="1"/>
  <c r="AR95" i="5"/>
  <c r="BU95" i="5" s="1"/>
  <c r="AR91" i="5"/>
  <c r="BU91" i="5" s="1"/>
  <c r="AR87" i="5"/>
  <c r="BU87" i="5" s="1"/>
  <c r="AR78" i="5"/>
  <c r="BU78" i="5" s="1"/>
  <c r="AR74" i="5"/>
  <c r="BU74" i="5" s="1"/>
  <c r="AR70" i="5"/>
  <c r="BU70" i="5" s="1"/>
  <c r="AR66" i="5"/>
  <c r="BU66" i="5" s="1"/>
  <c r="AR62" i="5"/>
  <c r="BU62" i="5" s="1"/>
  <c r="AR58" i="5"/>
  <c r="BU58" i="5" s="1"/>
  <c r="AR54" i="5"/>
  <c r="BU54" i="5" s="1"/>
  <c r="AR50" i="5"/>
  <c r="BU50" i="5" s="1"/>
  <c r="AR46" i="5"/>
  <c r="BU46" i="5" s="1"/>
  <c r="AR42" i="5"/>
  <c r="BU42" i="5" s="1"/>
  <c r="AR38" i="5"/>
  <c r="BU38" i="5" s="1"/>
  <c r="AR34" i="5"/>
  <c r="BU34" i="5" s="1"/>
  <c r="AR30" i="5"/>
  <c r="BU30" i="5" s="1"/>
  <c r="AR26" i="5"/>
  <c r="BU26" i="5" s="1"/>
  <c r="AR22" i="5"/>
  <c r="BU22" i="5" s="1"/>
  <c r="AR18" i="5"/>
  <c r="BU18" i="5" s="1"/>
  <c r="AR14" i="5"/>
  <c r="BU14" i="5" s="1"/>
  <c r="AR10" i="5"/>
  <c r="BU10" i="5" s="1"/>
  <c r="AR6" i="5"/>
  <c r="BU6" i="5" s="1"/>
  <c r="AR104" i="5"/>
  <c r="BU104" i="5" s="1"/>
  <c r="AR100" i="5"/>
  <c r="BU100" i="5" s="1"/>
  <c r="AR96" i="5"/>
  <c r="BU96" i="5" s="1"/>
  <c r="AR79" i="5"/>
  <c r="BU79" i="5" s="1"/>
  <c r="AR71" i="5"/>
  <c r="BU71" i="5" s="1"/>
  <c r="AR67" i="5"/>
  <c r="BU67" i="5" s="1"/>
  <c r="AR55" i="5"/>
  <c r="BU55" i="5" s="1"/>
  <c r="AR47" i="5"/>
  <c r="BU47" i="5" s="1"/>
  <c r="AR43" i="5"/>
  <c r="BU43" i="5" s="1"/>
  <c r="AR35" i="5"/>
  <c r="BU35" i="5" s="1"/>
  <c r="AR31" i="5"/>
  <c r="BU31" i="5" s="1"/>
  <c r="AR23" i="5"/>
  <c r="BU23" i="5" s="1"/>
  <c r="AR15" i="5"/>
  <c r="BU15" i="5" s="1"/>
  <c r="AR114" i="5"/>
  <c r="BU114" i="5" s="1"/>
  <c r="AR110" i="5"/>
  <c r="BU110" i="5" s="1"/>
  <c r="AR106" i="5"/>
  <c r="BU106" i="5" s="1"/>
  <c r="AR102" i="5"/>
  <c r="BU102" i="5" s="1"/>
  <c r="AR98" i="5"/>
  <c r="BU98" i="5" s="1"/>
  <c r="AR94" i="5"/>
  <c r="BU94" i="5" s="1"/>
  <c r="AR90" i="5"/>
  <c r="BU90" i="5" s="1"/>
  <c r="AR86" i="5"/>
  <c r="BU86" i="5" s="1"/>
  <c r="AR77" i="5"/>
  <c r="BU77" i="5" s="1"/>
  <c r="AR73" i="5"/>
  <c r="BU73" i="5" s="1"/>
  <c r="AR69" i="5"/>
  <c r="BU69" i="5" s="1"/>
  <c r="AR65" i="5"/>
  <c r="BU65" i="5" s="1"/>
  <c r="AR61" i="5"/>
  <c r="BU61" i="5" s="1"/>
  <c r="AR57" i="5"/>
  <c r="BU57" i="5" s="1"/>
  <c r="AR53" i="5"/>
  <c r="BU53" i="5" s="1"/>
  <c r="AR49" i="5"/>
  <c r="BU49" i="5" s="1"/>
  <c r="AR45" i="5"/>
  <c r="BU45" i="5" s="1"/>
  <c r="AR41" i="5"/>
  <c r="BU41" i="5" s="1"/>
  <c r="AR37" i="5"/>
  <c r="BU37" i="5" s="1"/>
  <c r="AR33" i="5"/>
  <c r="BU33" i="5" s="1"/>
  <c r="AR29" i="5"/>
  <c r="BU29" i="5" s="1"/>
  <c r="AR25" i="5"/>
  <c r="BU25" i="5" s="1"/>
  <c r="AR21" i="5"/>
  <c r="BU21" i="5" s="1"/>
  <c r="AR17" i="5"/>
  <c r="BU17" i="5" s="1"/>
  <c r="AR13" i="5"/>
  <c r="BU13" i="5" s="1"/>
  <c r="AR9" i="5"/>
  <c r="BU9" i="5" s="1"/>
  <c r="AR32" i="5"/>
  <c r="BU32" i="5" s="1"/>
  <c r="AR16" i="5"/>
  <c r="BU16" i="5" s="1"/>
  <c r="AR112" i="5"/>
  <c r="BU112" i="5" s="1"/>
  <c r="AR92" i="5"/>
  <c r="BU92" i="5" s="1"/>
  <c r="AR88" i="5"/>
  <c r="BU88" i="5" s="1"/>
  <c r="AR75" i="5"/>
  <c r="BU75" i="5" s="1"/>
  <c r="AR39" i="5"/>
  <c r="BU39" i="5" s="1"/>
  <c r="AR19" i="5"/>
  <c r="BU19" i="5" s="1"/>
  <c r="AR11" i="5"/>
  <c r="BU11" i="5" s="1"/>
  <c r="AR113" i="5"/>
  <c r="BU113" i="5" s="1"/>
  <c r="AR109" i="5"/>
  <c r="BU109" i="5" s="1"/>
  <c r="AR105" i="5"/>
  <c r="BU105" i="5" s="1"/>
  <c r="AR101" i="5"/>
  <c r="BU101" i="5" s="1"/>
  <c r="AR97" i="5"/>
  <c r="BU97" i="5" s="1"/>
  <c r="AR93" i="5"/>
  <c r="BU93" i="5" s="1"/>
  <c r="AR89" i="5"/>
  <c r="BU89" i="5" s="1"/>
  <c r="AR85" i="5"/>
  <c r="BU85" i="5" s="1"/>
  <c r="AR84" i="5"/>
  <c r="BU84" i="5" s="1"/>
  <c r="AR83" i="5"/>
  <c r="BU83" i="5" s="1"/>
  <c r="AR82" i="5"/>
  <c r="BU82" i="5" s="1"/>
  <c r="AR81" i="5"/>
  <c r="BU81" i="5" s="1"/>
  <c r="AR80" i="5"/>
  <c r="BU80" i="5" s="1"/>
  <c r="AR76" i="5"/>
  <c r="BU76" i="5" s="1"/>
  <c r="AR72" i="5"/>
  <c r="BU72" i="5" s="1"/>
  <c r="AR68" i="5"/>
  <c r="BU68" i="5" s="1"/>
  <c r="AR64" i="5"/>
  <c r="BU64" i="5" s="1"/>
  <c r="AR60" i="5"/>
  <c r="BU60" i="5" s="1"/>
  <c r="AR56" i="5"/>
  <c r="BU56" i="5" s="1"/>
  <c r="AR52" i="5"/>
  <c r="BU52" i="5" s="1"/>
  <c r="AR48" i="5"/>
  <c r="BU48" i="5" s="1"/>
  <c r="AR44" i="5"/>
  <c r="BU44" i="5" s="1"/>
  <c r="AR40" i="5"/>
  <c r="BU40" i="5" s="1"/>
  <c r="AR36" i="5"/>
  <c r="BU36" i="5" s="1"/>
  <c r="AR28" i="5"/>
  <c r="BU28" i="5" s="1"/>
  <c r="AR24" i="5"/>
  <c r="BU24" i="5" s="1"/>
  <c r="AR20" i="5"/>
  <c r="BU20" i="5" s="1"/>
  <c r="AR12" i="5"/>
  <c r="BU12" i="5" s="1"/>
  <c r="AR8" i="5"/>
  <c r="BU8" i="5" s="1"/>
  <c r="AR108" i="5"/>
  <c r="BU108" i="5" s="1"/>
  <c r="AR63" i="5"/>
  <c r="BU63" i="5" s="1"/>
  <c r="AR59" i="5"/>
  <c r="BU59" i="5" s="1"/>
  <c r="AR51" i="5"/>
  <c r="BU51" i="5" s="1"/>
  <c r="AR27" i="5"/>
  <c r="BU27" i="5" s="1"/>
  <c r="AR7" i="5"/>
  <c r="BU7" i="5" s="1"/>
  <c r="AR5" i="5"/>
  <c r="BU5" i="5" s="1"/>
  <c r="AR4" i="5"/>
  <c r="BU4" i="5" s="1"/>
  <c r="CR3" i="14"/>
  <c r="CQ4" i="14" s="1"/>
  <c r="Y4" i="5" s="1"/>
  <c r="AJ76" i="14"/>
  <c r="AJ106" i="14"/>
  <c r="AJ74" i="14"/>
  <c r="AJ56" i="14"/>
  <c r="AJ165" i="14"/>
  <c r="AJ93" i="14"/>
  <c r="AJ69" i="14"/>
  <c r="AJ53" i="14"/>
  <c r="AJ27" i="14"/>
  <c r="AJ42" i="14"/>
  <c r="AJ100" i="14"/>
  <c r="AJ18" i="14"/>
  <c r="AJ101" i="14"/>
  <c r="AJ29" i="14"/>
  <c r="AJ70" i="14"/>
  <c r="AJ26" i="14"/>
  <c r="AJ108" i="14"/>
  <c r="AJ58" i="14"/>
  <c r="AJ167" i="14"/>
  <c r="AJ87" i="14"/>
  <c r="AJ71" i="14"/>
  <c r="AJ41" i="14"/>
  <c r="AJ15" i="14"/>
  <c r="AJ40" i="14"/>
  <c r="AJ166" i="14"/>
  <c r="AJ96" i="14"/>
  <c r="AJ38" i="14"/>
  <c r="AJ97" i="14"/>
  <c r="AJ57" i="14"/>
  <c r="AJ25" i="14"/>
  <c r="AJ24" i="14"/>
  <c r="AR129" i="5"/>
  <c r="BU129" i="5" s="1"/>
  <c r="AR157" i="5"/>
  <c r="BU157" i="5" s="1"/>
  <c r="AR144" i="5"/>
  <c r="BU144" i="5" s="1"/>
  <c r="AR156" i="5"/>
  <c r="BU156" i="5" s="1"/>
  <c r="AJ157" i="14"/>
  <c r="AJ129" i="14"/>
  <c r="AJ155" i="14"/>
  <c r="AR119" i="5"/>
  <c r="BU119" i="5" s="1"/>
  <c r="AR118" i="5"/>
  <c r="BU118" i="5" s="1"/>
  <c r="AR136" i="5"/>
  <c r="BU136" i="5" s="1"/>
  <c r="AJ117" i="14"/>
  <c r="AJ119" i="14"/>
  <c r="AR149" i="5"/>
  <c r="BU149" i="5" s="1"/>
  <c r="AJ147" i="14"/>
  <c r="AR123" i="5"/>
  <c r="BU123" i="5" s="1"/>
  <c r="AR141" i="5"/>
  <c r="BU141" i="5" s="1"/>
  <c r="AR124" i="5"/>
  <c r="BU124" i="5" s="1"/>
  <c r="AR152" i="5"/>
  <c r="BU152" i="5" s="1"/>
  <c r="AJ141" i="14"/>
  <c r="AJ124" i="14"/>
  <c r="AJ126" i="14"/>
  <c r="AJ3" i="17"/>
  <c r="AJ68" i="14"/>
  <c r="AJ104" i="14"/>
  <c r="AJ66" i="14"/>
  <c r="AJ48" i="14"/>
  <c r="AJ163" i="14"/>
  <c r="AJ91" i="14"/>
  <c r="AJ67" i="14"/>
  <c r="AJ51" i="14"/>
  <c r="AJ19" i="14"/>
  <c r="AJ10" i="14"/>
  <c r="AJ90" i="14"/>
  <c r="AJ12" i="14"/>
  <c r="AJ95" i="14"/>
  <c r="AJ21" i="14"/>
  <c r="AJ32" i="14"/>
  <c r="AJ20" i="14"/>
  <c r="AJ94" i="14"/>
  <c r="AJ64" i="14"/>
  <c r="AJ161" i="14"/>
  <c r="AJ81" i="14"/>
  <c r="AJ63" i="14"/>
  <c r="AJ39" i="14"/>
  <c r="AJ7" i="14"/>
  <c r="AJ6" i="14"/>
  <c r="AJ160" i="14"/>
  <c r="AJ80" i="14"/>
  <c r="AJ115" i="14"/>
  <c r="AJ89" i="14"/>
  <c r="AJ49" i="14"/>
  <c r="AJ17" i="14"/>
  <c r="AJ14" i="14"/>
  <c r="AR131" i="5"/>
  <c r="BU131" i="5" s="1"/>
  <c r="AR128" i="5"/>
  <c r="BU128" i="5" s="1"/>
  <c r="AR146" i="5"/>
  <c r="BU146" i="5" s="1"/>
  <c r="AJ146" i="14"/>
  <c r="AJ156" i="14"/>
  <c r="AJ158" i="14"/>
  <c r="AJ145" i="14"/>
  <c r="AR121" i="5"/>
  <c r="BU121" i="5" s="1"/>
  <c r="AR120" i="5"/>
  <c r="BU120" i="5" s="1"/>
  <c r="AJ136" i="14"/>
  <c r="AJ134" i="14"/>
  <c r="AJ118" i="14"/>
  <c r="AR148" i="5"/>
  <c r="BU148" i="5" s="1"/>
  <c r="AJ148" i="14"/>
  <c r="AR125" i="5"/>
  <c r="BU125" i="5" s="1"/>
  <c r="AR151" i="5"/>
  <c r="BU151" i="5" s="1"/>
  <c r="AR126" i="5"/>
  <c r="BU126" i="5" s="1"/>
  <c r="AR153" i="5"/>
  <c r="BU153" i="5" s="1"/>
  <c r="AJ125" i="14"/>
  <c r="AJ153" i="14"/>
  <c r="AJ139" i="14"/>
  <c r="AJ3" i="14"/>
  <c r="AJ168" i="14"/>
  <c r="AJ98" i="14"/>
  <c r="AJ36" i="14"/>
  <c r="AJ22" i="14"/>
  <c r="AJ107" i="14"/>
  <c r="AJ83" i="14"/>
  <c r="AJ61" i="14"/>
  <c r="AJ45" i="14"/>
  <c r="AJ11" i="14"/>
  <c r="AJ162" i="14"/>
  <c r="AJ52" i="14"/>
  <c r="AJ159" i="14"/>
  <c r="AJ85" i="14"/>
  <c r="AJ13" i="14"/>
  <c r="AJ86" i="14"/>
  <c r="AJ164" i="14"/>
  <c r="AJ92" i="14"/>
  <c r="AJ30" i="14"/>
  <c r="AJ111" i="14"/>
  <c r="AJ79" i="14"/>
  <c r="AJ55" i="14"/>
  <c r="AJ31" i="14"/>
  <c r="AJ84" i="14"/>
  <c r="AJ60" i="14"/>
  <c r="AJ110" i="14"/>
  <c r="AJ28" i="14"/>
  <c r="AJ113" i="14"/>
  <c r="AJ75" i="14"/>
  <c r="AJ43" i="14"/>
  <c r="AJ9" i="14"/>
  <c r="AR143" i="5"/>
  <c r="BU143" i="5" s="1"/>
  <c r="AR130" i="5"/>
  <c r="BU130" i="5" s="1"/>
  <c r="AR155" i="5"/>
  <c r="BU155" i="5" s="1"/>
  <c r="AJ130" i="14"/>
  <c r="AJ143" i="14"/>
  <c r="AJ144" i="14"/>
  <c r="AJ131" i="14"/>
  <c r="AR133" i="5"/>
  <c r="BU133" i="5" s="1"/>
  <c r="AR132" i="5"/>
  <c r="BU132" i="5" s="1"/>
  <c r="AJ120" i="14"/>
  <c r="AJ132" i="14"/>
  <c r="AJ121" i="14"/>
  <c r="AR150" i="5"/>
  <c r="BU150" i="5" s="1"/>
  <c r="AJ150" i="14"/>
  <c r="AR137" i="5"/>
  <c r="BU137" i="5" s="1"/>
  <c r="AR154" i="5"/>
  <c r="BU154" i="5" s="1"/>
  <c r="AR138" i="5"/>
  <c r="BU138" i="5" s="1"/>
  <c r="AJ154" i="14"/>
  <c r="AJ122" i="14"/>
  <c r="AJ151" i="14"/>
  <c r="AJ137" i="14"/>
  <c r="A8" i="20"/>
  <c r="A8" i="26"/>
  <c r="AJ4" i="14"/>
  <c r="AJ112" i="14"/>
  <c r="AJ88" i="14"/>
  <c r="AJ82" i="14"/>
  <c r="AJ16" i="14"/>
  <c r="AJ99" i="14"/>
  <c r="AJ77" i="14"/>
  <c r="AJ59" i="14"/>
  <c r="AJ35" i="14"/>
  <c r="AJ62" i="14"/>
  <c r="AJ114" i="14"/>
  <c r="AJ44" i="14"/>
  <c r="AJ109" i="14"/>
  <c r="AJ37" i="14"/>
  <c r="AJ5" i="14"/>
  <c r="AJ50" i="14"/>
  <c r="AJ116" i="14"/>
  <c r="AJ78" i="14"/>
  <c r="AJ8" i="14"/>
  <c r="AJ103" i="14"/>
  <c r="AJ73" i="14"/>
  <c r="AJ47" i="14"/>
  <c r="AJ23" i="14"/>
  <c r="AJ46" i="14"/>
  <c r="AJ34" i="14"/>
  <c r="AJ102" i="14"/>
  <c r="AJ72" i="14"/>
  <c r="AJ105" i="14"/>
  <c r="AJ65" i="14"/>
  <c r="AJ33" i="14"/>
  <c r="AJ54" i="14"/>
  <c r="AR127" i="5"/>
  <c r="BU127" i="5" s="1"/>
  <c r="AR145" i="5"/>
  <c r="BU145" i="5" s="1"/>
  <c r="AR142" i="5"/>
  <c r="BU142" i="5" s="1"/>
  <c r="AR158" i="5"/>
  <c r="BU158" i="5" s="1"/>
  <c r="AJ128" i="14"/>
  <c r="AJ127" i="14"/>
  <c r="AJ142" i="14"/>
  <c r="AR117" i="5"/>
  <c r="BU117" i="5" s="1"/>
  <c r="AR135" i="5"/>
  <c r="BU135" i="5" s="1"/>
  <c r="AR134" i="5"/>
  <c r="BU134" i="5" s="1"/>
  <c r="AJ133" i="14"/>
  <c r="AJ135" i="14"/>
  <c r="AR147" i="5"/>
  <c r="BU147" i="5" s="1"/>
  <c r="AJ149" i="14"/>
  <c r="AR139" i="5"/>
  <c r="BU139" i="5" s="1"/>
  <c r="AR122" i="5"/>
  <c r="BU122" i="5" s="1"/>
  <c r="AR140" i="5"/>
  <c r="BU140" i="5" s="1"/>
  <c r="AJ138" i="14"/>
  <c r="AJ140" i="14"/>
  <c r="AJ152" i="14"/>
  <c r="AJ123" i="14"/>
  <c r="G5" i="5"/>
  <c r="M5" i="14" s="1"/>
  <c r="AB5" i="14" s="1"/>
  <c r="AI5" i="14"/>
  <c r="BQ5" i="5"/>
  <c r="Z5" i="14"/>
  <c r="BP5" i="5"/>
  <c r="V5" i="14"/>
  <c r="A10" i="5"/>
  <c r="A9" i="23" s="1"/>
  <c r="BR83" i="5"/>
  <c r="BR84" i="5"/>
  <c r="BR81" i="5"/>
  <c r="BR82" i="5"/>
  <c r="BR85" i="5"/>
  <c r="BQ164" i="5"/>
  <c r="BP164" i="5"/>
  <c r="BP167" i="5"/>
  <c r="BP166" i="5"/>
  <c r="BP165" i="5"/>
  <c r="BQ165" i="5"/>
  <c r="BP168" i="5"/>
  <c r="BQ168" i="5"/>
  <c r="BQ167" i="5"/>
  <c r="BQ166" i="5"/>
  <c r="D2" i="23"/>
  <c r="F2" i="23" s="1"/>
  <c r="BT168" i="5"/>
  <c r="AT168" i="5"/>
  <c r="AP168" i="14" s="1"/>
  <c r="AU168" i="5"/>
  <c r="AQ168" i="14" s="1"/>
  <c r="AS168" i="5"/>
  <c r="BT164" i="5"/>
  <c r="AU164" i="5"/>
  <c r="AQ164" i="14" s="1"/>
  <c r="AS164" i="5"/>
  <c r="AT164" i="5"/>
  <c r="AP164" i="14" s="1"/>
  <c r="BT166" i="5"/>
  <c r="AU166" i="5"/>
  <c r="AQ166" i="14" s="1"/>
  <c r="AT166" i="5"/>
  <c r="AP166" i="14" s="1"/>
  <c r="AS166" i="5"/>
  <c r="BT165" i="5"/>
  <c r="AS165" i="5"/>
  <c r="AU165" i="5"/>
  <c r="AQ165" i="14" s="1"/>
  <c r="AT165" i="5"/>
  <c r="AP165" i="14" s="1"/>
  <c r="BT167" i="5"/>
  <c r="AU167" i="5"/>
  <c r="AQ167" i="14" s="1"/>
  <c r="AT167" i="5"/>
  <c r="AP167" i="14" s="1"/>
  <c r="AS167" i="5"/>
  <c r="BT163" i="5"/>
  <c r="AU163" i="5"/>
  <c r="AQ163" i="14" s="1"/>
  <c r="AT163" i="5"/>
  <c r="AP163" i="14" s="1"/>
  <c r="AS163" i="5"/>
  <c r="BT159" i="5"/>
  <c r="AS159" i="5"/>
  <c r="AT159" i="5"/>
  <c r="AP159" i="14" s="1"/>
  <c r="AU159" i="5"/>
  <c r="AQ159" i="14" s="1"/>
  <c r="BP161" i="5"/>
  <c r="BP160" i="5"/>
  <c r="BP159" i="5"/>
  <c r="BT162" i="5"/>
  <c r="AS162" i="5"/>
  <c r="AU162" i="5"/>
  <c r="AQ162" i="14" s="1"/>
  <c r="AT162" i="5"/>
  <c r="AP162" i="14" s="1"/>
  <c r="BQ162" i="5"/>
  <c r="BP163" i="5"/>
  <c r="BQ163" i="5"/>
  <c r="BT161" i="5"/>
  <c r="AU161" i="5"/>
  <c r="AQ161" i="14" s="1"/>
  <c r="AS161" i="5"/>
  <c r="AT161" i="5"/>
  <c r="AP161" i="14" s="1"/>
  <c r="BQ161" i="5"/>
  <c r="BQ160" i="5"/>
  <c r="BT160" i="5"/>
  <c r="AT160" i="5"/>
  <c r="AP160" i="14" s="1"/>
  <c r="AU160" i="5"/>
  <c r="AQ160" i="14" s="1"/>
  <c r="AS160" i="5"/>
  <c r="BP162" i="5"/>
  <c r="BQ159" i="5"/>
  <c r="BQ62" i="5"/>
  <c r="BQ53" i="5"/>
  <c r="BQ55" i="5"/>
  <c r="BQ57" i="5"/>
  <c r="BQ59" i="5"/>
  <c r="BQ61" i="5"/>
  <c r="BQ63" i="5"/>
  <c r="BQ65" i="5"/>
  <c r="BQ67" i="5"/>
  <c r="BQ69" i="5"/>
  <c r="BQ77" i="5"/>
  <c r="BP54" i="5"/>
  <c r="BP58" i="5"/>
  <c r="BP62" i="5"/>
  <c r="BP66" i="5"/>
  <c r="BQ70" i="5"/>
  <c r="BQ90" i="5"/>
  <c r="BP72" i="5"/>
  <c r="BP74" i="5"/>
  <c r="BP76" i="5"/>
  <c r="BP78" i="5"/>
  <c r="BP80" i="5"/>
  <c r="BP86" i="5"/>
  <c r="BP88" i="5"/>
  <c r="BQ81" i="5"/>
  <c r="BQ85" i="5"/>
  <c r="BQ92" i="5"/>
  <c r="BP89" i="5"/>
  <c r="BP91" i="5"/>
  <c r="BP93" i="5"/>
  <c r="BP95" i="5"/>
  <c r="BP97" i="5"/>
  <c r="BP99" i="5"/>
  <c r="BP101" i="5"/>
  <c r="BP103" i="5"/>
  <c r="BP105" i="5"/>
  <c r="BP107" i="5"/>
  <c r="BP109" i="5"/>
  <c r="BP111" i="5"/>
  <c r="BP113" i="5"/>
  <c r="BP115" i="5"/>
  <c r="BP117" i="5"/>
  <c r="BP119" i="5"/>
  <c r="BP121" i="5"/>
  <c r="BP123" i="5"/>
  <c r="BP125" i="5"/>
  <c r="BQ129" i="5"/>
  <c r="BQ133" i="5"/>
  <c r="BQ96" i="5"/>
  <c r="BQ100" i="5"/>
  <c r="BQ104" i="5"/>
  <c r="BQ108" i="5"/>
  <c r="BQ112" i="5"/>
  <c r="BQ116" i="5"/>
  <c r="BQ120" i="5"/>
  <c r="BQ124" i="5"/>
  <c r="BP158" i="5"/>
  <c r="BQ137" i="5"/>
  <c r="BQ141" i="5"/>
  <c r="BQ145" i="5"/>
  <c r="BQ149" i="5"/>
  <c r="BQ153" i="5"/>
  <c r="BQ158" i="5"/>
  <c r="BQ51" i="5"/>
  <c r="BQ60" i="5"/>
  <c r="BQ50" i="5"/>
  <c r="BP70" i="5"/>
  <c r="BP50" i="5"/>
  <c r="BP52" i="5"/>
  <c r="BP55" i="5"/>
  <c r="BP59" i="5"/>
  <c r="BP63" i="5"/>
  <c r="BP67" i="5"/>
  <c r="BQ94" i="5"/>
  <c r="BQ89" i="5"/>
  <c r="BQ78" i="5"/>
  <c r="BQ82" i="5"/>
  <c r="BQ86" i="5"/>
  <c r="BP129" i="5"/>
  <c r="BP130" i="5"/>
  <c r="BQ134" i="5"/>
  <c r="BQ97" i="5"/>
  <c r="BQ101" i="5"/>
  <c r="BQ105" i="5"/>
  <c r="BQ109" i="5"/>
  <c r="BQ113" i="5"/>
  <c r="BQ117" i="5"/>
  <c r="BQ121" i="5"/>
  <c r="BQ125" i="5"/>
  <c r="BQ130" i="5"/>
  <c r="BP154" i="5"/>
  <c r="BQ154" i="5"/>
  <c r="BP131" i="5"/>
  <c r="BP133" i="5"/>
  <c r="BP135" i="5"/>
  <c r="BP137" i="5"/>
  <c r="BP139" i="5"/>
  <c r="BP141" i="5"/>
  <c r="BP143" i="5"/>
  <c r="BP145" i="5"/>
  <c r="BP147" i="5"/>
  <c r="BP149" i="5"/>
  <c r="BP151" i="5"/>
  <c r="BP153" i="5"/>
  <c r="BP156" i="5"/>
  <c r="BQ138" i="5"/>
  <c r="BQ142" i="5"/>
  <c r="BQ146" i="5"/>
  <c r="BQ150" i="5"/>
  <c r="BQ156" i="5"/>
  <c r="BQ54" i="5"/>
  <c r="BQ58" i="5"/>
  <c r="BQ64" i="5"/>
  <c r="BQ68" i="5"/>
  <c r="BQ72" i="5"/>
  <c r="BP56" i="5"/>
  <c r="BP60" i="5"/>
  <c r="BP64" i="5"/>
  <c r="BP68" i="5"/>
  <c r="BQ73" i="5"/>
  <c r="BP71" i="5"/>
  <c r="BP73" i="5"/>
  <c r="BP75" i="5"/>
  <c r="BP77" i="5"/>
  <c r="BP79" i="5"/>
  <c r="BP87" i="5"/>
  <c r="BQ93" i="5"/>
  <c r="BQ79" i="5"/>
  <c r="BQ83" i="5"/>
  <c r="BQ87" i="5"/>
  <c r="BQ91" i="5"/>
  <c r="BP90" i="5"/>
  <c r="BP92" i="5"/>
  <c r="BP94" i="5"/>
  <c r="BP96" i="5"/>
  <c r="BP98" i="5"/>
  <c r="BP100" i="5"/>
  <c r="BP102" i="5"/>
  <c r="BP104" i="5"/>
  <c r="BP106" i="5"/>
  <c r="BP108" i="5"/>
  <c r="BP110" i="5"/>
  <c r="BP112" i="5"/>
  <c r="BP114" i="5"/>
  <c r="BP116" i="5"/>
  <c r="BP118" i="5"/>
  <c r="BP120" i="5"/>
  <c r="BP122" i="5"/>
  <c r="BP124" i="5"/>
  <c r="BP126" i="5"/>
  <c r="BQ131" i="5"/>
  <c r="BQ135" i="5"/>
  <c r="BQ98" i="5"/>
  <c r="BQ102" i="5"/>
  <c r="BQ106" i="5"/>
  <c r="BQ110" i="5"/>
  <c r="BQ114" i="5"/>
  <c r="BQ118" i="5"/>
  <c r="BQ122" i="5"/>
  <c r="BQ126" i="5"/>
  <c r="BQ127" i="5"/>
  <c r="BQ157" i="5"/>
  <c r="BQ139" i="5"/>
  <c r="BQ143" i="5"/>
  <c r="BQ147" i="5"/>
  <c r="BQ151" i="5"/>
  <c r="BQ56" i="5"/>
  <c r="BQ66" i="5"/>
  <c r="BQ71" i="5"/>
  <c r="BQ52" i="5"/>
  <c r="BQ74" i="5"/>
  <c r="BQ76" i="5"/>
  <c r="BP51" i="5"/>
  <c r="BP53" i="5"/>
  <c r="BP57" i="5"/>
  <c r="BP61" i="5"/>
  <c r="BP65" i="5"/>
  <c r="BP69" i="5"/>
  <c r="BQ75" i="5"/>
  <c r="BQ128" i="5"/>
  <c r="BQ80" i="5"/>
  <c r="BQ84" i="5"/>
  <c r="BQ88" i="5"/>
  <c r="BQ132" i="5"/>
  <c r="BQ95" i="5"/>
  <c r="BQ99" i="5"/>
  <c r="BQ103" i="5"/>
  <c r="BQ107" i="5"/>
  <c r="BQ111" i="5"/>
  <c r="BQ115" i="5"/>
  <c r="BQ119" i="5"/>
  <c r="BQ123" i="5"/>
  <c r="BP127" i="5"/>
  <c r="BP128" i="5"/>
  <c r="BP155" i="5"/>
  <c r="BP132" i="5"/>
  <c r="BP134" i="5"/>
  <c r="BP136" i="5"/>
  <c r="BP138" i="5"/>
  <c r="BP140" i="5"/>
  <c r="BP142" i="5"/>
  <c r="BP144" i="5"/>
  <c r="BP146" i="5"/>
  <c r="BP148" i="5"/>
  <c r="BP150" i="5"/>
  <c r="BP152" i="5"/>
  <c r="BQ155" i="5"/>
  <c r="BQ136" i="5"/>
  <c r="BQ140" i="5"/>
  <c r="BQ144" i="5"/>
  <c r="BQ148" i="5"/>
  <c r="BQ152" i="5"/>
  <c r="BP157" i="5"/>
  <c r="BQ27" i="5"/>
  <c r="BP8" i="5"/>
  <c r="BQ33" i="5"/>
  <c r="BP26" i="5"/>
  <c r="BP11" i="5"/>
  <c r="BQ35" i="5"/>
  <c r="BQ36" i="5"/>
  <c r="BP21" i="5"/>
  <c r="BQ13" i="5"/>
  <c r="BQ29" i="5"/>
  <c r="BQ14" i="5"/>
  <c r="BP23" i="5"/>
  <c r="BQ30" i="5"/>
  <c r="BQ39" i="5"/>
  <c r="BQ46" i="5"/>
  <c r="BP32" i="5"/>
  <c r="BP34" i="5"/>
  <c r="BP36" i="5"/>
  <c r="BP38" i="5"/>
  <c r="BP40" i="5"/>
  <c r="BP42" i="5"/>
  <c r="BP44" i="5"/>
  <c r="BP46" i="5"/>
  <c r="BP48" i="5"/>
  <c r="G8" i="5"/>
  <c r="M8" i="14" s="1"/>
  <c r="AB8" i="14" s="1"/>
  <c r="BQ11" i="5"/>
  <c r="BQ32" i="5"/>
  <c r="BQ16" i="5"/>
  <c r="BP10" i="5"/>
  <c r="BQ7" i="5"/>
  <c r="BP27" i="5"/>
  <c r="BQ49" i="5"/>
  <c r="BP16" i="5"/>
  <c r="BQ12" i="5"/>
  <c r="BQ37" i="5"/>
  <c r="BP22" i="5"/>
  <c r="BQ38" i="5"/>
  <c r="G9" i="5"/>
  <c r="M9" i="14" s="1"/>
  <c r="AB9" i="14" s="1"/>
  <c r="BQ8" i="5"/>
  <c r="BP12" i="5"/>
  <c r="BQ19" i="5"/>
  <c r="BP28" i="5"/>
  <c r="BQ40" i="5"/>
  <c r="BP7" i="5"/>
  <c r="BP17" i="5"/>
  <c r="BQ24" i="5"/>
  <c r="BQ41" i="5"/>
  <c r="BP18" i="5"/>
  <c r="BQ25" i="5"/>
  <c r="BQ42" i="5"/>
  <c r="BQ10" i="5"/>
  <c r="BP19" i="5"/>
  <c r="BQ26" i="5"/>
  <c r="BQ43" i="5"/>
  <c r="BQ47" i="5"/>
  <c r="G10" i="5"/>
  <c r="M10" i="14" s="1"/>
  <c r="AB10" i="14" s="1"/>
  <c r="BP20" i="5"/>
  <c r="BP6" i="5"/>
  <c r="BP25" i="5"/>
  <c r="BQ17" i="5"/>
  <c r="BQ34" i="5"/>
  <c r="BQ18" i="5"/>
  <c r="BQ45" i="5"/>
  <c r="BQ23" i="5"/>
  <c r="BQ28" i="5"/>
  <c r="G7" i="5"/>
  <c r="M7" i="14" s="1"/>
  <c r="AB7" i="14" s="1"/>
  <c r="G6" i="5"/>
  <c r="M6" i="14" s="1"/>
  <c r="AB6" i="14" s="1"/>
  <c r="BQ9" i="5"/>
  <c r="BQ15" i="5"/>
  <c r="BP24" i="5"/>
  <c r="BQ31" i="5"/>
  <c r="BP13" i="5"/>
  <c r="BQ20" i="5"/>
  <c r="BP29" i="5"/>
  <c r="BP9" i="5"/>
  <c r="BP14" i="5"/>
  <c r="BQ21" i="5"/>
  <c r="BP30" i="5"/>
  <c r="BQ6" i="5"/>
  <c r="BP15" i="5"/>
  <c r="BQ22" i="5"/>
  <c r="BP31" i="5"/>
  <c r="BQ44" i="5"/>
  <c r="BQ48" i="5"/>
  <c r="BP33" i="5"/>
  <c r="BP35" i="5"/>
  <c r="BP37" i="5"/>
  <c r="BP39" i="5"/>
  <c r="BP41" i="5"/>
  <c r="BP43" i="5"/>
  <c r="BP45" i="5"/>
  <c r="BP47" i="5"/>
  <c r="BP49" i="5"/>
  <c r="AU3" i="5"/>
  <c r="BX3" i="5" s="1"/>
  <c r="M3" i="14"/>
  <c r="AB3" i="14" s="1"/>
  <c r="A11" i="5"/>
  <c r="A10" i="23" s="1"/>
  <c r="BT71" i="5"/>
  <c r="AS71" i="5"/>
  <c r="AU71" i="5"/>
  <c r="AQ71" i="14" s="1"/>
  <c r="AT71" i="5"/>
  <c r="AP71" i="14" s="1"/>
  <c r="BT136" i="5"/>
  <c r="AU136" i="5"/>
  <c r="AQ136" i="14" s="1"/>
  <c r="AT136" i="5"/>
  <c r="AP136" i="14" s="1"/>
  <c r="AS136" i="5"/>
  <c r="BT84" i="5"/>
  <c r="AT84" i="5"/>
  <c r="AP84" i="14" s="1"/>
  <c r="AS84" i="5"/>
  <c r="AU84" i="5"/>
  <c r="AQ84" i="14" s="1"/>
  <c r="BT83" i="5"/>
  <c r="AS83" i="5"/>
  <c r="AU83" i="5"/>
  <c r="AQ83" i="14" s="1"/>
  <c r="AT83" i="5"/>
  <c r="AP83" i="14" s="1"/>
  <c r="BT55" i="5"/>
  <c r="AT55" i="5"/>
  <c r="AP55" i="14" s="1"/>
  <c r="AU55" i="5"/>
  <c r="AQ55" i="14" s="1"/>
  <c r="AS55" i="5"/>
  <c r="BT39" i="5"/>
  <c r="AU39" i="5"/>
  <c r="AQ39" i="14" s="1"/>
  <c r="AS39" i="5"/>
  <c r="AT39" i="5"/>
  <c r="AP39" i="14" s="1"/>
  <c r="BT42" i="5"/>
  <c r="AU42" i="5"/>
  <c r="AQ42" i="14" s="1"/>
  <c r="AS42" i="5"/>
  <c r="AT42" i="5"/>
  <c r="AP42" i="14" s="1"/>
  <c r="BT115" i="5"/>
  <c r="AS115" i="5"/>
  <c r="AU115" i="5"/>
  <c r="AQ115" i="14" s="1"/>
  <c r="AT115" i="5"/>
  <c r="AP115" i="14" s="1"/>
  <c r="BT32" i="5"/>
  <c r="AS32" i="5"/>
  <c r="AU32" i="5"/>
  <c r="AQ32" i="14" s="1"/>
  <c r="AT32" i="5"/>
  <c r="AP32" i="14" s="1"/>
  <c r="BT28" i="5"/>
  <c r="AT28" i="5"/>
  <c r="AP28" i="14" s="1"/>
  <c r="AU28" i="5"/>
  <c r="AQ28" i="14" s="1"/>
  <c r="AS28" i="5"/>
  <c r="BT54" i="5"/>
  <c r="AS54" i="5"/>
  <c r="AU54" i="5"/>
  <c r="AQ54" i="14" s="1"/>
  <c r="AT54" i="5"/>
  <c r="AP54" i="14" s="1"/>
  <c r="BT88" i="5"/>
  <c r="AS88" i="5"/>
  <c r="AT88" i="5"/>
  <c r="AP88" i="14" s="1"/>
  <c r="AU88" i="5"/>
  <c r="AQ88" i="14" s="1"/>
  <c r="BT142" i="5"/>
  <c r="AT142" i="5"/>
  <c r="AP142" i="14" s="1"/>
  <c r="AS142" i="5"/>
  <c r="AU142" i="5"/>
  <c r="AQ142" i="14" s="1"/>
  <c r="BT119" i="5"/>
  <c r="AT119" i="5"/>
  <c r="AP119" i="14" s="1"/>
  <c r="AS119" i="5"/>
  <c r="AU119" i="5"/>
  <c r="AQ119" i="14" s="1"/>
  <c r="BT91" i="5"/>
  <c r="AT91" i="5"/>
  <c r="AP91" i="14" s="1"/>
  <c r="AU91" i="5"/>
  <c r="AQ91" i="14" s="1"/>
  <c r="AS91" i="5"/>
  <c r="BT73" i="5"/>
  <c r="AT73" i="5"/>
  <c r="AP73" i="14" s="1"/>
  <c r="AS73" i="5"/>
  <c r="AU73" i="5"/>
  <c r="AQ73" i="14" s="1"/>
  <c r="BT85" i="5"/>
  <c r="AS85" i="5"/>
  <c r="AT85" i="5"/>
  <c r="AP85" i="14" s="1"/>
  <c r="AU85" i="5"/>
  <c r="AQ85" i="14" s="1"/>
  <c r="BT36" i="5"/>
  <c r="AT36" i="5"/>
  <c r="AP36" i="14" s="1"/>
  <c r="AS36" i="5"/>
  <c r="AU36" i="5"/>
  <c r="AQ36" i="14" s="1"/>
  <c r="BT52" i="5"/>
  <c r="AT52" i="5"/>
  <c r="AP52" i="14" s="1"/>
  <c r="AU52" i="5"/>
  <c r="AQ52" i="14" s="1"/>
  <c r="AS52" i="5"/>
  <c r="BT140" i="5"/>
  <c r="AS140" i="5"/>
  <c r="AU140" i="5"/>
  <c r="AQ140" i="14" s="1"/>
  <c r="AT140" i="5"/>
  <c r="AP140" i="14" s="1"/>
  <c r="BT154" i="5"/>
  <c r="AU154" i="5"/>
  <c r="AQ154" i="14" s="1"/>
  <c r="AS154" i="5"/>
  <c r="AT154" i="5"/>
  <c r="AP154" i="14" s="1"/>
  <c r="BT151" i="5"/>
  <c r="AT151" i="5"/>
  <c r="AP151" i="14" s="1"/>
  <c r="AU151" i="5"/>
  <c r="AQ151" i="14" s="1"/>
  <c r="AS151" i="5"/>
  <c r="BT126" i="5"/>
  <c r="AU126" i="5"/>
  <c r="AQ126" i="14" s="1"/>
  <c r="AT126" i="5"/>
  <c r="AP126" i="14" s="1"/>
  <c r="AS126" i="5"/>
  <c r="BT62" i="5"/>
  <c r="AS62" i="5"/>
  <c r="AU62" i="5"/>
  <c r="AQ62" i="14" s="1"/>
  <c r="AT62" i="5"/>
  <c r="AP62" i="14" s="1"/>
  <c r="BT30" i="5"/>
  <c r="AT30" i="5"/>
  <c r="AP30" i="14" s="1"/>
  <c r="AU30" i="5"/>
  <c r="AQ30" i="14" s="1"/>
  <c r="AS30" i="5"/>
  <c r="BT93" i="5"/>
  <c r="AU93" i="5"/>
  <c r="AQ93" i="14" s="1"/>
  <c r="AS93" i="5"/>
  <c r="AT93" i="5"/>
  <c r="AP93" i="14" s="1"/>
  <c r="BT145" i="5"/>
  <c r="AT145" i="5"/>
  <c r="AP145" i="14" s="1"/>
  <c r="AU145" i="5"/>
  <c r="AQ145" i="14" s="1"/>
  <c r="AS145" i="5"/>
  <c r="BT7" i="5"/>
  <c r="AU7" i="5"/>
  <c r="AQ7" i="14" s="1"/>
  <c r="AT7" i="5"/>
  <c r="AP7" i="14" s="1"/>
  <c r="AS7" i="5"/>
  <c r="BT98" i="5"/>
  <c r="AU98" i="5"/>
  <c r="AQ98" i="14" s="1"/>
  <c r="AS98" i="5"/>
  <c r="AT98" i="5"/>
  <c r="AP98" i="14" s="1"/>
  <c r="BT53" i="5"/>
  <c r="AT53" i="5"/>
  <c r="AP53" i="14" s="1"/>
  <c r="AS53" i="5"/>
  <c r="AU53" i="5"/>
  <c r="AQ53" i="14" s="1"/>
  <c r="BT69" i="5"/>
  <c r="AU69" i="5"/>
  <c r="AQ69" i="14" s="1"/>
  <c r="AT69" i="5"/>
  <c r="AP69" i="14" s="1"/>
  <c r="AS69" i="5"/>
  <c r="BT87" i="5"/>
  <c r="AS87" i="5"/>
  <c r="AU87" i="5"/>
  <c r="AQ87" i="14" s="1"/>
  <c r="AT87" i="5"/>
  <c r="AP87" i="14" s="1"/>
  <c r="BT96" i="5"/>
  <c r="AU96" i="5"/>
  <c r="AQ96" i="14" s="1"/>
  <c r="AS96" i="5"/>
  <c r="AT96" i="5"/>
  <c r="AP96" i="14" s="1"/>
  <c r="BT135" i="5"/>
  <c r="AU135" i="5"/>
  <c r="AQ135" i="14" s="1"/>
  <c r="AS135" i="5"/>
  <c r="AT135" i="5"/>
  <c r="AP135" i="14" s="1"/>
  <c r="BT67" i="5"/>
  <c r="AT67" i="5"/>
  <c r="AP67" i="14" s="1"/>
  <c r="AS67" i="5"/>
  <c r="AU67" i="5"/>
  <c r="AQ67" i="14" s="1"/>
  <c r="BT58" i="5"/>
  <c r="AS58" i="5"/>
  <c r="AU58" i="5"/>
  <c r="AQ58" i="14" s="1"/>
  <c r="AT58" i="5"/>
  <c r="AP58" i="14" s="1"/>
  <c r="BT43" i="5"/>
  <c r="AS43" i="5"/>
  <c r="AT43" i="5"/>
  <c r="AP43" i="14" s="1"/>
  <c r="AU43" i="5"/>
  <c r="AQ43" i="14" s="1"/>
  <c r="BT60" i="5"/>
  <c r="AU60" i="5"/>
  <c r="AQ60" i="14" s="1"/>
  <c r="AS60" i="5"/>
  <c r="AT60" i="5"/>
  <c r="AP60" i="14" s="1"/>
  <c r="BT105" i="5"/>
  <c r="AS105" i="5"/>
  <c r="AU105" i="5"/>
  <c r="AQ105" i="14" s="1"/>
  <c r="AT105" i="5"/>
  <c r="AP105" i="14" s="1"/>
  <c r="BT46" i="5"/>
  <c r="AT46" i="5"/>
  <c r="AP46" i="14" s="1"/>
  <c r="AU46" i="5"/>
  <c r="AQ46" i="14" s="1"/>
  <c r="AS46" i="5"/>
  <c r="BT129" i="5"/>
  <c r="AU129" i="5"/>
  <c r="AQ129" i="14" s="1"/>
  <c r="AS129" i="5"/>
  <c r="AT129" i="5"/>
  <c r="AP129" i="14" s="1"/>
  <c r="BT146" i="5"/>
  <c r="AU146" i="5"/>
  <c r="AQ146" i="14" s="1"/>
  <c r="AT146" i="5"/>
  <c r="AP146" i="14" s="1"/>
  <c r="AS146" i="5"/>
  <c r="BT6" i="5"/>
  <c r="AU6" i="5"/>
  <c r="AQ6" i="14" s="1"/>
  <c r="AT6" i="5"/>
  <c r="AP6" i="14" s="1"/>
  <c r="AS6" i="5"/>
  <c r="BT111" i="5"/>
  <c r="AS111" i="5"/>
  <c r="AU111" i="5"/>
  <c r="AQ111" i="14" s="1"/>
  <c r="AT111" i="5"/>
  <c r="AP111" i="14" s="1"/>
  <c r="BT109" i="5"/>
  <c r="AS109" i="5"/>
  <c r="AU109" i="5"/>
  <c r="AQ109" i="14" s="1"/>
  <c r="AT109" i="5"/>
  <c r="AP109" i="14" s="1"/>
  <c r="BT107" i="5"/>
  <c r="AT107" i="5"/>
  <c r="AP107" i="14" s="1"/>
  <c r="AS107" i="5"/>
  <c r="AU107" i="5"/>
  <c r="AQ107" i="14" s="1"/>
  <c r="BT94" i="5"/>
  <c r="AS94" i="5"/>
  <c r="AU94" i="5"/>
  <c r="AQ94" i="14" s="1"/>
  <c r="AT94" i="5"/>
  <c r="AP94" i="14" s="1"/>
  <c r="AS92" i="5"/>
  <c r="BT92" i="5"/>
  <c r="AU92" i="5"/>
  <c r="AQ92" i="14" s="1"/>
  <c r="AT92" i="5"/>
  <c r="AP92" i="14" s="1"/>
  <c r="BT108" i="5"/>
  <c r="AU108" i="5"/>
  <c r="AQ108" i="14" s="1"/>
  <c r="AT108" i="5"/>
  <c r="AP108" i="14" s="1"/>
  <c r="AS108" i="5"/>
  <c r="BT18" i="5"/>
  <c r="AT18" i="5"/>
  <c r="AP18" i="14" s="1"/>
  <c r="AU18" i="5"/>
  <c r="AQ18" i="14" s="1"/>
  <c r="AS18" i="5"/>
  <c r="BT114" i="5"/>
  <c r="AS114" i="5"/>
  <c r="AU114" i="5"/>
  <c r="AQ114" i="14" s="1"/>
  <c r="AT114" i="5"/>
  <c r="AP114" i="14" s="1"/>
  <c r="BT152" i="5"/>
  <c r="AS152" i="5"/>
  <c r="AU152" i="5"/>
  <c r="AQ152" i="14" s="1"/>
  <c r="AT152" i="5"/>
  <c r="AP152" i="14" s="1"/>
  <c r="BT139" i="5"/>
  <c r="AT139" i="5"/>
  <c r="AP139" i="14" s="1"/>
  <c r="AU139" i="5"/>
  <c r="AQ139" i="14" s="1"/>
  <c r="AS139" i="5"/>
  <c r="BT49" i="5"/>
  <c r="AT49" i="5"/>
  <c r="AP49" i="14" s="1"/>
  <c r="AU49" i="5"/>
  <c r="AQ49" i="14" s="1"/>
  <c r="AS49" i="5"/>
  <c r="BT141" i="5"/>
  <c r="AT141" i="5"/>
  <c r="AP141" i="14" s="1"/>
  <c r="AU141" i="5"/>
  <c r="AQ141" i="14" s="1"/>
  <c r="AS141" i="5"/>
  <c r="BT25" i="5"/>
  <c r="AT25" i="5"/>
  <c r="AP25" i="14" s="1"/>
  <c r="AU25" i="5"/>
  <c r="AQ25" i="14" s="1"/>
  <c r="AS25" i="5"/>
  <c r="BT21" i="5"/>
  <c r="AT21" i="5"/>
  <c r="AP21" i="14" s="1"/>
  <c r="AU21" i="5"/>
  <c r="AQ21" i="14" s="1"/>
  <c r="AS21" i="5"/>
  <c r="BT56" i="5"/>
  <c r="AS56" i="5"/>
  <c r="AT56" i="5"/>
  <c r="AP56" i="14" s="1"/>
  <c r="AU56" i="5"/>
  <c r="AQ56" i="14" s="1"/>
  <c r="BT89" i="5"/>
  <c r="AT89" i="5"/>
  <c r="AP89" i="14" s="1"/>
  <c r="AU89" i="5"/>
  <c r="AQ89" i="14" s="1"/>
  <c r="AS89" i="5"/>
  <c r="BT104" i="5"/>
  <c r="AT104" i="5"/>
  <c r="AP104" i="14" s="1"/>
  <c r="AS104" i="5"/>
  <c r="AU104" i="5"/>
  <c r="AQ104" i="14" s="1"/>
  <c r="BT121" i="5"/>
  <c r="AT121" i="5"/>
  <c r="AP121" i="14" s="1"/>
  <c r="AS121" i="5"/>
  <c r="AU121" i="5"/>
  <c r="AQ121" i="14" s="1"/>
  <c r="BT86" i="5"/>
  <c r="AU86" i="5"/>
  <c r="AQ86" i="14" s="1"/>
  <c r="AT86" i="5"/>
  <c r="AP86" i="14" s="1"/>
  <c r="AS86" i="5"/>
  <c r="BT19" i="5"/>
  <c r="AU19" i="5"/>
  <c r="AQ19" i="14" s="1"/>
  <c r="AS19" i="5"/>
  <c r="AT19" i="5"/>
  <c r="AP19" i="14" s="1"/>
  <c r="BT16" i="5"/>
  <c r="AT16" i="5"/>
  <c r="AP16" i="14" s="1"/>
  <c r="AU16" i="5"/>
  <c r="AQ16" i="14" s="1"/>
  <c r="AS16" i="5"/>
  <c r="BT106" i="5"/>
  <c r="AS106" i="5"/>
  <c r="AU106" i="5"/>
  <c r="AQ106" i="14" s="1"/>
  <c r="AT106" i="5"/>
  <c r="AP106" i="14" s="1"/>
  <c r="BT40" i="5"/>
  <c r="AS40" i="5"/>
  <c r="AU40" i="5"/>
  <c r="AQ40" i="14" s="1"/>
  <c r="AT40" i="5"/>
  <c r="AP40" i="14" s="1"/>
  <c r="BT95" i="5"/>
  <c r="AT95" i="5"/>
  <c r="AP95" i="14" s="1"/>
  <c r="AU95" i="5"/>
  <c r="AQ95" i="14" s="1"/>
  <c r="AS95" i="5"/>
  <c r="BT144" i="5"/>
  <c r="AU144" i="5"/>
  <c r="AQ144" i="14" s="1"/>
  <c r="AS144" i="5"/>
  <c r="AT144" i="5"/>
  <c r="AP144" i="14" s="1"/>
  <c r="BT158" i="5"/>
  <c r="AU158" i="5"/>
  <c r="AQ158" i="14" s="1"/>
  <c r="AS158" i="5"/>
  <c r="AT158" i="5"/>
  <c r="AP158" i="14" s="1"/>
  <c r="BT78" i="5"/>
  <c r="AU78" i="5"/>
  <c r="AQ78" i="14" s="1"/>
  <c r="AT78" i="5"/>
  <c r="AP78" i="14" s="1"/>
  <c r="AS78" i="5"/>
  <c r="BT11" i="5"/>
  <c r="AU11" i="5"/>
  <c r="AQ11" i="14" s="1"/>
  <c r="AS11" i="5"/>
  <c r="AT11" i="5"/>
  <c r="AP11" i="14" s="1"/>
  <c r="BT24" i="5"/>
  <c r="AT24" i="5"/>
  <c r="AP24" i="14" s="1"/>
  <c r="AU24" i="5"/>
  <c r="AQ24" i="14" s="1"/>
  <c r="AS24" i="5"/>
  <c r="BT9" i="5"/>
  <c r="AS9" i="5"/>
  <c r="AT9" i="5"/>
  <c r="AP9" i="14" s="1"/>
  <c r="AU9" i="5"/>
  <c r="AQ9" i="14" s="1"/>
  <c r="BT37" i="5"/>
  <c r="AT37" i="5"/>
  <c r="AP37" i="14" s="1"/>
  <c r="AU37" i="5"/>
  <c r="AQ37" i="14" s="1"/>
  <c r="AS37" i="5"/>
  <c r="BT70" i="5"/>
  <c r="AU70" i="5"/>
  <c r="AQ70" i="14" s="1"/>
  <c r="AT70" i="5"/>
  <c r="AP70" i="14" s="1"/>
  <c r="AS70" i="5"/>
  <c r="BT76" i="5"/>
  <c r="AT76" i="5"/>
  <c r="AP76" i="14" s="1"/>
  <c r="AS76" i="5"/>
  <c r="AU76" i="5"/>
  <c r="AQ76" i="14" s="1"/>
  <c r="BT133" i="5"/>
  <c r="AU133" i="5"/>
  <c r="AQ133" i="14" s="1"/>
  <c r="AT133" i="5"/>
  <c r="AP133" i="14" s="1"/>
  <c r="AS133" i="5"/>
  <c r="BT149" i="5"/>
  <c r="AT149" i="5"/>
  <c r="AP149" i="14" s="1"/>
  <c r="AU149" i="5"/>
  <c r="AQ149" i="14" s="1"/>
  <c r="AS149" i="5"/>
  <c r="BT15" i="5"/>
  <c r="AU15" i="5"/>
  <c r="AQ15" i="14" s="1"/>
  <c r="AS15" i="5"/>
  <c r="AT15" i="5"/>
  <c r="AP15" i="14" s="1"/>
  <c r="BT12" i="5"/>
  <c r="AT12" i="5"/>
  <c r="AP12" i="14" s="1"/>
  <c r="AU12" i="5"/>
  <c r="AQ12" i="14" s="1"/>
  <c r="AS12" i="5"/>
  <c r="BT57" i="5"/>
  <c r="AU57" i="5"/>
  <c r="AQ57" i="14" s="1"/>
  <c r="AT57" i="5"/>
  <c r="AP57" i="14" s="1"/>
  <c r="AS57" i="5"/>
  <c r="BT75" i="5"/>
  <c r="AS75" i="5"/>
  <c r="AU75" i="5"/>
  <c r="AQ75" i="14" s="1"/>
  <c r="AT75" i="5"/>
  <c r="AP75" i="14" s="1"/>
  <c r="BT110" i="5"/>
  <c r="AT110" i="5"/>
  <c r="AP110" i="14" s="1"/>
  <c r="AS110" i="5"/>
  <c r="AU110" i="5"/>
  <c r="AQ110" i="14" s="1"/>
  <c r="BT130" i="5"/>
  <c r="AS130" i="5"/>
  <c r="AT130" i="5"/>
  <c r="AP130" i="14" s="1"/>
  <c r="AU130" i="5"/>
  <c r="AQ130" i="14" s="1"/>
  <c r="BT147" i="5"/>
  <c r="AU147" i="5"/>
  <c r="AQ147" i="14" s="1"/>
  <c r="AT147" i="5"/>
  <c r="AP147" i="14" s="1"/>
  <c r="AS147" i="5"/>
  <c r="BT81" i="5"/>
  <c r="AS81" i="5"/>
  <c r="AT81" i="5"/>
  <c r="AP81" i="14" s="1"/>
  <c r="AU81" i="5"/>
  <c r="AQ81" i="14" s="1"/>
  <c r="BT33" i="5"/>
  <c r="AT33" i="5"/>
  <c r="AP33" i="14" s="1"/>
  <c r="AU33" i="5"/>
  <c r="AQ33" i="14" s="1"/>
  <c r="AS33" i="5"/>
  <c r="BT66" i="5"/>
  <c r="AS66" i="5"/>
  <c r="AU66" i="5"/>
  <c r="AQ66" i="14" s="1"/>
  <c r="AT66" i="5"/>
  <c r="AP66" i="14" s="1"/>
  <c r="BT47" i="5"/>
  <c r="AS47" i="5"/>
  <c r="AT47" i="5"/>
  <c r="AP47" i="14" s="1"/>
  <c r="AU47" i="5"/>
  <c r="AQ47" i="14" s="1"/>
  <c r="BT64" i="5"/>
  <c r="AS64" i="5"/>
  <c r="AT64" i="5"/>
  <c r="AP64" i="14" s="1"/>
  <c r="AU64" i="5"/>
  <c r="AQ64" i="14" s="1"/>
  <c r="BT157" i="5"/>
  <c r="AU157" i="5"/>
  <c r="AQ157" i="14" s="1"/>
  <c r="AT157" i="5"/>
  <c r="AP157" i="14" s="1"/>
  <c r="AS157" i="5"/>
  <c r="BT34" i="5"/>
  <c r="AU34" i="5"/>
  <c r="AQ34" i="14" s="1"/>
  <c r="AS34" i="5"/>
  <c r="AT34" i="5"/>
  <c r="AP34" i="14" s="1"/>
  <c r="BT50" i="5"/>
  <c r="AT50" i="5"/>
  <c r="AP50" i="14" s="1"/>
  <c r="AU50" i="5"/>
  <c r="AQ50" i="14" s="1"/>
  <c r="AS50" i="5"/>
  <c r="BT134" i="5"/>
  <c r="AS134" i="5"/>
  <c r="AT134" i="5"/>
  <c r="AP134" i="14" s="1"/>
  <c r="AU134" i="5"/>
  <c r="AQ134" i="14" s="1"/>
  <c r="BT150" i="5"/>
  <c r="AU150" i="5"/>
  <c r="AQ150" i="14" s="1"/>
  <c r="AT150" i="5"/>
  <c r="AP150" i="14" s="1"/>
  <c r="AS150" i="5"/>
  <c r="BT10" i="5"/>
  <c r="AS10" i="5"/>
  <c r="AT10" i="5"/>
  <c r="AP10" i="14" s="1"/>
  <c r="AU10" i="5"/>
  <c r="AQ10" i="14" s="1"/>
  <c r="BT124" i="5"/>
  <c r="AT124" i="5"/>
  <c r="AP124" i="14" s="1"/>
  <c r="AS124" i="5"/>
  <c r="AU124" i="5"/>
  <c r="AQ124" i="14" s="1"/>
  <c r="BT90" i="5"/>
  <c r="AS90" i="5"/>
  <c r="AT90" i="5"/>
  <c r="AP90" i="14" s="1"/>
  <c r="AU90" i="5"/>
  <c r="AQ90" i="14" s="1"/>
  <c r="BT118" i="5"/>
  <c r="AT118" i="5"/>
  <c r="AP118" i="14" s="1"/>
  <c r="AS118" i="5"/>
  <c r="AU118" i="5"/>
  <c r="AQ118" i="14" s="1"/>
  <c r="BT125" i="5"/>
  <c r="AT125" i="5"/>
  <c r="AP125" i="14" s="1"/>
  <c r="AS125" i="5"/>
  <c r="AU125" i="5"/>
  <c r="AQ125" i="14" s="1"/>
  <c r="BT117" i="5"/>
  <c r="AT117" i="5"/>
  <c r="AP117" i="14" s="1"/>
  <c r="AS117" i="5"/>
  <c r="AU117" i="5"/>
  <c r="AQ117" i="14" s="1"/>
  <c r="BT100" i="5"/>
  <c r="AS100" i="5"/>
  <c r="AU100" i="5"/>
  <c r="AQ100" i="14" s="1"/>
  <c r="AT100" i="5"/>
  <c r="AP100" i="14" s="1"/>
  <c r="BT143" i="5"/>
  <c r="AU143" i="5"/>
  <c r="AQ143" i="14" s="1"/>
  <c r="AT143" i="5"/>
  <c r="AP143" i="14" s="1"/>
  <c r="AS143" i="5"/>
  <c r="BT48" i="5"/>
  <c r="AT48" i="5"/>
  <c r="AP48" i="14" s="1"/>
  <c r="AU48" i="5"/>
  <c r="AQ48" i="14" s="1"/>
  <c r="AS48" i="5"/>
  <c r="BT77" i="5"/>
  <c r="AS77" i="5"/>
  <c r="AT77" i="5"/>
  <c r="AP77" i="14" s="1"/>
  <c r="AU77" i="5"/>
  <c r="AQ77" i="14" s="1"/>
  <c r="BT22" i="5"/>
  <c r="AT22" i="5"/>
  <c r="AP22" i="14" s="1"/>
  <c r="AU22" i="5"/>
  <c r="AQ22" i="14" s="1"/>
  <c r="AS22" i="5"/>
  <c r="BT31" i="5"/>
  <c r="AU31" i="5"/>
  <c r="AQ31" i="14" s="1"/>
  <c r="AS31" i="5"/>
  <c r="AT31" i="5"/>
  <c r="AP31" i="14" s="1"/>
  <c r="BT65" i="5"/>
  <c r="AU65" i="5"/>
  <c r="AQ65" i="14" s="1"/>
  <c r="AT65" i="5"/>
  <c r="AP65" i="14" s="1"/>
  <c r="AS65" i="5"/>
  <c r="BT82" i="5"/>
  <c r="AU82" i="5"/>
  <c r="AQ82" i="14" s="1"/>
  <c r="AT82" i="5"/>
  <c r="AP82" i="14" s="1"/>
  <c r="AS82" i="5"/>
  <c r="BT155" i="5"/>
  <c r="AT155" i="5"/>
  <c r="AP155" i="14" s="1"/>
  <c r="AS155" i="5"/>
  <c r="AU155" i="5"/>
  <c r="AQ155" i="14" s="1"/>
  <c r="BT116" i="5"/>
  <c r="AT116" i="5"/>
  <c r="AP116" i="14" s="1"/>
  <c r="AS116" i="5"/>
  <c r="AU116" i="5"/>
  <c r="AQ116" i="14" s="1"/>
  <c r="BT131" i="5"/>
  <c r="AU131" i="5"/>
  <c r="AQ131" i="14" s="1"/>
  <c r="AT131" i="5"/>
  <c r="AP131" i="14" s="1"/>
  <c r="AS131" i="5"/>
  <c r="BT72" i="5"/>
  <c r="AS72" i="5"/>
  <c r="AT72" i="5"/>
  <c r="AP72" i="14" s="1"/>
  <c r="AU72" i="5"/>
  <c r="AQ72" i="14" s="1"/>
  <c r="BT59" i="5"/>
  <c r="AT59" i="5"/>
  <c r="AP59" i="14" s="1"/>
  <c r="AS59" i="5"/>
  <c r="AU59" i="5"/>
  <c r="AQ59" i="14" s="1"/>
  <c r="BT13" i="5"/>
  <c r="AT13" i="5"/>
  <c r="AP13" i="14" s="1"/>
  <c r="AU13" i="5"/>
  <c r="AQ13" i="14" s="1"/>
  <c r="AS13" i="5"/>
  <c r="BT128" i="5"/>
  <c r="AS128" i="5"/>
  <c r="AT128" i="5"/>
  <c r="AP128" i="14" s="1"/>
  <c r="AU128" i="5"/>
  <c r="AQ128" i="14" s="1"/>
  <c r="BT44" i="5"/>
  <c r="AT44" i="5"/>
  <c r="AP44" i="14" s="1"/>
  <c r="AU44" i="5"/>
  <c r="AQ44" i="14" s="1"/>
  <c r="AS44" i="5"/>
  <c r="BT132" i="5"/>
  <c r="AT132" i="5"/>
  <c r="AP132" i="14" s="1"/>
  <c r="AU132" i="5"/>
  <c r="AQ132" i="14" s="1"/>
  <c r="AS132" i="5"/>
  <c r="BT148" i="5"/>
  <c r="AS148" i="5"/>
  <c r="AT148" i="5"/>
  <c r="AP148" i="14" s="1"/>
  <c r="AU148" i="5"/>
  <c r="AQ148" i="14" s="1"/>
  <c r="BT74" i="5"/>
  <c r="AT74" i="5"/>
  <c r="AP74" i="14" s="1"/>
  <c r="AU74" i="5"/>
  <c r="AQ74" i="14" s="1"/>
  <c r="AS74" i="5"/>
  <c r="BT102" i="5"/>
  <c r="AT102" i="5"/>
  <c r="AP102" i="14" s="1"/>
  <c r="AS102" i="5"/>
  <c r="AU102" i="5"/>
  <c r="AQ102" i="14" s="1"/>
  <c r="BT27" i="5"/>
  <c r="AU27" i="5"/>
  <c r="AQ27" i="14" s="1"/>
  <c r="AS27" i="5"/>
  <c r="AT27" i="5"/>
  <c r="AP27" i="14" s="1"/>
  <c r="BT63" i="5"/>
  <c r="AT63" i="5"/>
  <c r="AP63" i="14" s="1"/>
  <c r="AU63" i="5"/>
  <c r="AQ63" i="14" s="1"/>
  <c r="AS63" i="5"/>
  <c r="BT29" i="5"/>
  <c r="AT29" i="5"/>
  <c r="AP29" i="14" s="1"/>
  <c r="AU29" i="5"/>
  <c r="AQ29" i="14" s="1"/>
  <c r="AS29" i="5"/>
  <c r="BT45" i="5"/>
  <c r="AT45" i="5"/>
  <c r="AP45" i="14" s="1"/>
  <c r="AU45" i="5"/>
  <c r="AQ45" i="14" s="1"/>
  <c r="AS45" i="5"/>
  <c r="BT97" i="5"/>
  <c r="AT97" i="5"/>
  <c r="AP97" i="14" s="1"/>
  <c r="AU97" i="5"/>
  <c r="AQ97" i="14" s="1"/>
  <c r="AS97" i="5"/>
  <c r="BT14" i="5"/>
  <c r="AT14" i="5"/>
  <c r="AP14" i="14" s="1"/>
  <c r="AU14" i="5"/>
  <c r="AQ14" i="14" s="1"/>
  <c r="AS14" i="5"/>
  <c r="BT80" i="5"/>
  <c r="AT80" i="5"/>
  <c r="AP80" i="14" s="1"/>
  <c r="AS80" i="5"/>
  <c r="AU80" i="5"/>
  <c r="AQ80" i="14" s="1"/>
  <c r="BT137" i="5"/>
  <c r="AT137" i="5"/>
  <c r="AP137" i="14" s="1"/>
  <c r="AS137" i="5"/>
  <c r="AU137" i="5"/>
  <c r="AQ137" i="14" s="1"/>
  <c r="BT153" i="5"/>
  <c r="AU153" i="5"/>
  <c r="AQ153" i="14" s="1"/>
  <c r="AS153" i="5"/>
  <c r="AT153" i="5"/>
  <c r="AP153" i="14" s="1"/>
  <c r="BT23" i="5"/>
  <c r="AU23" i="5"/>
  <c r="AQ23" i="14" s="1"/>
  <c r="AS23" i="5"/>
  <c r="AT23" i="5"/>
  <c r="AP23" i="14" s="1"/>
  <c r="BT20" i="5"/>
  <c r="AT20" i="5"/>
  <c r="AP20" i="14" s="1"/>
  <c r="AU20" i="5"/>
  <c r="AQ20" i="14" s="1"/>
  <c r="AS20" i="5"/>
  <c r="BT61" i="5"/>
  <c r="AU61" i="5"/>
  <c r="AQ61" i="14" s="1"/>
  <c r="AT61" i="5"/>
  <c r="AP61" i="14" s="1"/>
  <c r="AS61" i="5"/>
  <c r="BT79" i="5"/>
  <c r="AS79" i="5"/>
  <c r="AU79" i="5"/>
  <c r="AQ79" i="14" s="1"/>
  <c r="AT79" i="5"/>
  <c r="AP79" i="14" s="1"/>
  <c r="BT17" i="5"/>
  <c r="AT17" i="5"/>
  <c r="AP17" i="14" s="1"/>
  <c r="AU17" i="5"/>
  <c r="AQ17" i="14" s="1"/>
  <c r="AS17" i="5"/>
  <c r="BT26" i="5"/>
  <c r="AT26" i="5"/>
  <c r="AP26" i="14" s="1"/>
  <c r="AU26" i="5"/>
  <c r="AQ26" i="14" s="1"/>
  <c r="AS26" i="5"/>
  <c r="BT8" i="5"/>
  <c r="AS8" i="5"/>
  <c r="AT8" i="5"/>
  <c r="AP8" i="14" s="1"/>
  <c r="AU8" i="5"/>
  <c r="AQ8" i="14" s="1"/>
  <c r="BT41" i="5"/>
  <c r="AT41" i="5"/>
  <c r="AP41" i="14" s="1"/>
  <c r="AU41" i="5"/>
  <c r="AQ41" i="14" s="1"/>
  <c r="AS41" i="5"/>
  <c r="BT127" i="5"/>
  <c r="AU127" i="5"/>
  <c r="AQ127" i="14" s="1"/>
  <c r="AT127" i="5"/>
  <c r="AP127" i="14" s="1"/>
  <c r="AS127" i="5"/>
  <c r="BT35" i="5"/>
  <c r="AT35" i="5"/>
  <c r="AP35" i="14" s="1"/>
  <c r="AS35" i="5"/>
  <c r="AU35" i="5"/>
  <c r="AQ35" i="14" s="1"/>
  <c r="BT51" i="5"/>
  <c r="AS51" i="5"/>
  <c r="AT51" i="5"/>
  <c r="AP51" i="14" s="1"/>
  <c r="AU51" i="5"/>
  <c r="AQ51" i="14" s="1"/>
  <c r="BT68" i="5"/>
  <c r="AS68" i="5"/>
  <c r="AT68" i="5"/>
  <c r="AP68" i="14" s="1"/>
  <c r="AU68" i="5"/>
  <c r="AQ68" i="14" s="1"/>
  <c r="BT38" i="5"/>
  <c r="AT38" i="5"/>
  <c r="AP38" i="14" s="1"/>
  <c r="AU38" i="5"/>
  <c r="AQ38" i="14" s="1"/>
  <c r="AS38" i="5"/>
  <c r="BT99" i="5"/>
  <c r="AT99" i="5"/>
  <c r="AP99" i="14" s="1"/>
  <c r="AU99" i="5"/>
  <c r="AQ99" i="14" s="1"/>
  <c r="AS99" i="5"/>
  <c r="BT138" i="5"/>
  <c r="AT138" i="5"/>
  <c r="AP138" i="14" s="1"/>
  <c r="AS138" i="5"/>
  <c r="AU138" i="5"/>
  <c r="AQ138" i="14" s="1"/>
  <c r="BT156" i="5"/>
  <c r="AU156" i="5"/>
  <c r="AQ156" i="14" s="1"/>
  <c r="AS156" i="5"/>
  <c r="AT156" i="5"/>
  <c r="AP156" i="14" s="1"/>
  <c r="BT101" i="5"/>
  <c r="AS101" i="5"/>
  <c r="AU101" i="5"/>
  <c r="AQ101" i="14" s="1"/>
  <c r="AT101" i="5"/>
  <c r="AP101" i="14" s="1"/>
  <c r="BT122" i="5"/>
  <c r="AT122" i="5"/>
  <c r="AP122" i="14" s="1"/>
  <c r="AS122" i="5"/>
  <c r="AU122" i="5"/>
  <c r="AQ122" i="14" s="1"/>
  <c r="BT112" i="5"/>
  <c r="AS112" i="5"/>
  <c r="AU112" i="5"/>
  <c r="AQ112" i="14" s="1"/>
  <c r="AT112" i="5"/>
  <c r="AP112" i="14" s="1"/>
  <c r="BT103" i="5"/>
  <c r="AS103" i="5"/>
  <c r="AU103" i="5"/>
  <c r="AQ103" i="14" s="1"/>
  <c r="AT103" i="5"/>
  <c r="AP103" i="14" s="1"/>
  <c r="BT123" i="5"/>
  <c r="AT123" i="5"/>
  <c r="AP123" i="14" s="1"/>
  <c r="AS123" i="5"/>
  <c r="AU123" i="5"/>
  <c r="AQ123" i="14" s="1"/>
  <c r="BT113" i="5"/>
  <c r="AS113" i="5"/>
  <c r="AU113" i="5"/>
  <c r="AQ113" i="14" s="1"/>
  <c r="AT113" i="5"/>
  <c r="AP113" i="14" s="1"/>
  <c r="BT120" i="5"/>
  <c r="AT120" i="5"/>
  <c r="AP120" i="14" s="1"/>
  <c r="AS120" i="5"/>
  <c r="AU120" i="5"/>
  <c r="AQ120" i="14" s="1"/>
  <c r="BT5" i="5"/>
  <c r="AU5" i="5"/>
  <c r="AS5" i="5"/>
  <c r="AT5" i="5"/>
  <c r="BP4" i="5"/>
  <c r="F110" i="22"/>
  <c r="F112" i="22" s="1"/>
  <c r="BT4" i="5"/>
  <c r="AT4" i="5"/>
  <c r="BW4" i="5" s="1"/>
  <c r="AU4" i="5"/>
  <c r="BX4" i="5" s="1"/>
  <c r="AS4" i="5"/>
  <c r="AR3" i="5"/>
  <c r="BU3" i="5" s="1"/>
  <c r="AS3" i="5"/>
  <c r="BV3" i="5" s="1"/>
  <c r="AI3" i="14"/>
  <c r="AT3" i="5"/>
  <c r="BW3" i="5" s="1"/>
  <c r="AZ4" i="14"/>
  <c r="AZ3" i="14"/>
  <c r="CB3" i="5"/>
  <c r="BA3" i="5"/>
  <c r="BN3" i="5"/>
  <c r="BT3" i="5"/>
  <c r="Z4" i="14"/>
  <c r="Z3" i="14"/>
  <c r="BQ3" i="5"/>
  <c r="V3" i="14"/>
  <c r="BP3" i="5"/>
  <c r="V4" i="14"/>
  <c r="B4" i="19"/>
  <c r="B17" i="19"/>
  <c r="B2" i="19"/>
  <c r="B18" i="19"/>
  <c r="B20" i="19"/>
  <c r="B19" i="19"/>
  <c r="B21" i="19"/>
  <c r="B9" i="19"/>
  <c r="B14" i="19"/>
  <c r="A10" i="20" l="1"/>
  <c r="A10" i="26"/>
  <c r="CQ5" i="14"/>
  <c r="A9" i="20"/>
  <c r="A9" i="26"/>
  <c r="BX5" i="5"/>
  <c r="AQ5" i="14"/>
  <c r="BW5" i="5"/>
  <c r="AP5" i="14"/>
  <c r="BW129" i="5"/>
  <c r="BW165" i="5"/>
  <c r="BW164" i="5"/>
  <c r="BW167" i="5"/>
  <c r="BX165" i="5"/>
  <c r="BW166" i="5"/>
  <c r="BX168" i="5"/>
  <c r="BX167" i="5"/>
  <c r="BX166" i="5"/>
  <c r="BX164" i="5"/>
  <c r="BW168" i="5"/>
  <c r="BF167" i="5"/>
  <c r="CC167" i="14" s="1"/>
  <c r="BB167" i="5"/>
  <c r="BM167" i="14" s="1"/>
  <c r="BG167" i="5"/>
  <c r="CG167" i="14" s="1"/>
  <c r="BC167" i="5"/>
  <c r="BQ167" i="14" s="1"/>
  <c r="BV167" i="5"/>
  <c r="BE167" i="5"/>
  <c r="BY167" i="14" s="1"/>
  <c r="BD167" i="5"/>
  <c r="BU167" i="14" s="1"/>
  <c r="BV166" i="5"/>
  <c r="BE166" i="5"/>
  <c r="BY166" i="14" s="1"/>
  <c r="BD166" i="5"/>
  <c r="BU166" i="14" s="1"/>
  <c r="BG166" i="5"/>
  <c r="CG166" i="14" s="1"/>
  <c r="BC166" i="5"/>
  <c r="BQ166" i="14" s="1"/>
  <c r="BF166" i="5"/>
  <c r="CC166" i="14" s="1"/>
  <c r="BB166" i="5"/>
  <c r="BM166" i="14" s="1"/>
  <c r="BG164" i="5"/>
  <c r="CG164" i="14" s="1"/>
  <c r="BC164" i="5"/>
  <c r="BQ164" i="14" s="1"/>
  <c r="BF164" i="5"/>
  <c r="CC164" i="14" s="1"/>
  <c r="BB164" i="5"/>
  <c r="BM164" i="14" s="1"/>
  <c r="BD164" i="5"/>
  <c r="BU164" i="14" s="1"/>
  <c r="BV164" i="5"/>
  <c r="BE164" i="5"/>
  <c r="BY164" i="14" s="1"/>
  <c r="BG168" i="5"/>
  <c r="CG168" i="14" s="1"/>
  <c r="BC168" i="5"/>
  <c r="BQ168" i="14" s="1"/>
  <c r="BF168" i="5"/>
  <c r="CC168" i="14" s="1"/>
  <c r="BB168" i="5"/>
  <c r="BM168" i="14" s="1"/>
  <c r="BD168" i="5"/>
  <c r="BU168" i="14" s="1"/>
  <c r="BV168" i="5"/>
  <c r="BE168" i="5"/>
  <c r="BY168" i="14" s="1"/>
  <c r="BD165" i="5"/>
  <c r="BU165" i="14" s="1"/>
  <c r="BV165" i="5"/>
  <c r="BE165" i="5"/>
  <c r="BY165" i="14" s="1"/>
  <c r="BG165" i="5"/>
  <c r="CG165" i="14" s="1"/>
  <c r="BC165" i="5"/>
  <c r="BQ165" i="14" s="1"/>
  <c r="BF165" i="5"/>
  <c r="CC165" i="14" s="1"/>
  <c r="BB165" i="5"/>
  <c r="BM165" i="14" s="1"/>
  <c r="G11" i="5"/>
  <c r="M11" i="14" s="1"/>
  <c r="AB11" i="14" s="1"/>
  <c r="BW160" i="5"/>
  <c r="BD159" i="5"/>
  <c r="BU159" i="14" s="1"/>
  <c r="BG159" i="5"/>
  <c r="CG159" i="14" s="1"/>
  <c r="BC159" i="5"/>
  <c r="BQ159" i="14" s="1"/>
  <c r="BB159" i="5"/>
  <c r="BM159" i="14" s="1"/>
  <c r="BE159" i="5"/>
  <c r="BY159" i="14" s="1"/>
  <c r="BV159" i="5"/>
  <c r="BF159" i="5"/>
  <c r="CC159" i="14" s="1"/>
  <c r="BW163" i="5"/>
  <c r="BG162" i="5"/>
  <c r="CG162" i="14" s="1"/>
  <c r="BC162" i="5"/>
  <c r="BQ162" i="14" s="1"/>
  <c r="BF162" i="5"/>
  <c r="CC162" i="14" s="1"/>
  <c r="BB162" i="5"/>
  <c r="BM162" i="14" s="1"/>
  <c r="BV162" i="5"/>
  <c r="BE162" i="5"/>
  <c r="BY162" i="14" s="1"/>
  <c r="BD162" i="5"/>
  <c r="BU162" i="14" s="1"/>
  <c r="BX163" i="5"/>
  <c r="BV160" i="5"/>
  <c r="BE160" i="5"/>
  <c r="BY160" i="14" s="1"/>
  <c r="BD160" i="5"/>
  <c r="BU160" i="14" s="1"/>
  <c r="BG160" i="5"/>
  <c r="CG160" i="14" s="1"/>
  <c r="BF160" i="5"/>
  <c r="CC160" i="14" s="1"/>
  <c r="BB160" i="5"/>
  <c r="BM160" i="14" s="1"/>
  <c r="BC160" i="5"/>
  <c r="BQ160" i="14" s="1"/>
  <c r="BW161" i="5"/>
  <c r="BX161" i="5"/>
  <c r="BW162" i="5"/>
  <c r="BX159" i="5"/>
  <c r="BX160" i="5"/>
  <c r="BF161" i="5"/>
  <c r="CC161" i="14" s="1"/>
  <c r="BB161" i="5"/>
  <c r="BM161" i="14" s="1"/>
  <c r="BV161" i="5"/>
  <c r="BE161" i="5"/>
  <c r="BY161" i="14" s="1"/>
  <c r="BG161" i="5"/>
  <c r="CG161" i="14" s="1"/>
  <c r="BD161" i="5"/>
  <c r="BU161" i="14" s="1"/>
  <c r="BC161" i="5"/>
  <c r="BQ161" i="14" s="1"/>
  <c r="BX162" i="5"/>
  <c r="BW159" i="5"/>
  <c r="BG163" i="5"/>
  <c r="CG163" i="14" s="1"/>
  <c r="BC163" i="5"/>
  <c r="BQ163" i="14" s="1"/>
  <c r="BF163" i="5"/>
  <c r="CC163" i="14" s="1"/>
  <c r="BV163" i="5"/>
  <c r="BE163" i="5"/>
  <c r="BY163" i="14" s="1"/>
  <c r="BD163" i="5"/>
  <c r="BU163" i="14" s="1"/>
  <c r="BB163" i="5"/>
  <c r="BM163" i="14" s="1"/>
  <c r="AQ3" i="14"/>
  <c r="BX120" i="5"/>
  <c r="BW103" i="5"/>
  <c r="BX138" i="5"/>
  <c r="BX148" i="5"/>
  <c r="BX116" i="5"/>
  <c r="BX77" i="5"/>
  <c r="BX117" i="5"/>
  <c r="BX125" i="5"/>
  <c r="BX118" i="5"/>
  <c r="BX90" i="5"/>
  <c r="BX124" i="5"/>
  <c r="BX134" i="5"/>
  <c r="BX64" i="5"/>
  <c r="BW66" i="5"/>
  <c r="BX81" i="5"/>
  <c r="BX130" i="5"/>
  <c r="BX110" i="5"/>
  <c r="BW75" i="5"/>
  <c r="BX76" i="5"/>
  <c r="BW158" i="5"/>
  <c r="BW144" i="5"/>
  <c r="BW106" i="5"/>
  <c r="BX121" i="5"/>
  <c r="BX104" i="5"/>
  <c r="BX56" i="5"/>
  <c r="BW152" i="5"/>
  <c r="BW114" i="5"/>
  <c r="BW92" i="5"/>
  <c r="BW94" i="5"/>
  <c r="BX107" i="5"/>
  <c r="BW109" i="5"/>
  <c r="BW111" i="5"/>
  <c r="BW105" i="5"/>
  <c r="BW60" i="5"/>
  <c r="BW58" i="5"/>
  <c r="BX67" i="5"/>
  <c r="BW135" i="5"/>
  <c r="BW96" i="5"/>
  <c r="BW87" i="5"/>
  <c r="BX53" i="5"/>
  <c r="BW98" i="5"/>
  <c r="BW93" i="5"/>
  <c r="BW62" i="5"/>
  <c r="BW154" i="5"/>
  <c r="BW140" i="5"/>
  <c r="BX85" i="5"/>
  <c r="BX73" i="5"/>
  <c r="BX119" i="5"/>
  <c r="BX142" i="5"/>
  <c r="BX88" i="5"/>
  <c r="BW54" i="5"/>
  <c r="BW115" i="5"/>
  <c r="BW83" i="5"/>
  <c r="BX84" i="5"/>
  <c r="BW71" i="5"/>
  <c r="BW112" i="5"/>
  <c r="BX51" i="5"/>
  <c r="BX137" i="5"/>
  <c r="BX102" i="5"/>
  <c r="BX155" i="5"/>
  <c r="BW100" i="5"/>
  <c r="BX99" i="5"/>
  <c r="BW51" i="5"/>
  <c r="BW61" i="5"/>
  <c r="BX97" i="5"/>
  <c r="BW128" i="5"/>
  <c r="BW143" i="5"/>
  <c r="BW90" i="5"/>
  <c r="BX50" i="5"/>
  <c r="BW64" i="5"/>
  <c r="BX66" i="5"/>
  <c r="BW81" i="5"/>
  <c r="BW147" i="5"/>
  <c r="BW57" i="5"/>
  <c r="BW78" i="5"/>
  <c r="BX95" i="5"/>
  <c r="BX106" i="5"/>
  <c r="BW86" i="5"/>
  <c r="BX89" i="5"/>
  <c r="BW56" i="5"/>
  <c r="BX141" i="5"/>
  <c r="BX139" i="5"/>
  <c r="BX152" i="5"/>
  <c r="BX114" i="5"/>
  <c r="BW108" i="5"/>
  <c r="BX92" i="5"/>
  <c r="BX94" i="5"/>
  <c r="BX109" i="5"/>
  <c r="BX111" i="5"/>
  <c r="BW146" i="5"/>
  <c r="BX105" i="5"/>
  <c r="BX58" i="5"/>
  <c r="BX87" i="5"/>
  <c r="BW69" i="5"/>
  <c r="BX145" i="5"/>
  <c r="BX62" i="5"/>
  <c r="BW126" i="5"/>
  <c r="BX151" i="5"/>
  <c r="BX140" i="5"/>
  <c r="BX52" i="5"/>
  <c r="BW85" i="5"/>
  <c r="BX91" i="5"/>
  <c r="BW88" i="5"/>
  <c r="BX54" i="5"/>
  <c r="BX115" i="5"/>
  <c r="BX55" i="5"/>
  <c r="BX83" i="5"/>
  <c r="BW136" i="5"/>
  <c r="BX71" i="5"/>
  <c r="BW113" i="5"/>
  <c r="BX122" i="5"/>
  <c r="BX68" i="5"/>
  <c r="BW79" i="5"/>
  <c r="BX80" i="5"/>
  <c r="BX59" i="5"/>
  <c r="BX103" i="5"/>
  <c r="BX101" i="5"/>
  <c r="BW68" i="5"/>
  <c r="BX79" i="5"/>
  <c r="BX132" i="5"/>
  <c r="BW72" i="5"/>
  <c r="BW82" i="5"/>
  <c r="BW150" i="5"/>
  <c r="BW157" i="5"/>
  <c r="BX75" i="5"/>
  <c r="BW133" i="5"/>
  <c r="BW70" i="5"/>
  <c r="BX156" i="5"/>
  <c r="BW99" i="5"/>
  <c r="BX127" i="5"/>
  <c r="BW137" i="5"/>
  <c r="BW97" i="5"/>
  <c r="BW132" i="5"/>
  <c r="BW59" i="5"/>
  <c r="BX131" i="5"/>
  <c r="BX82" i="5"/>
  <c r="BX65" i="5"/>
  <c r="BX143" i="5"/>
  <c r="BW117" i="5"/>
  <c r="BW118" i="5"/>
  <c r="BX150" i="5"/>
  <c r="BW50" i="5"/>
  <c r="BX157" i="5"/>
  <c r="BX57" i="5"/>
  <c r="BW149" i="5"/>
  <c r="BX78" i="5"/>
  <c r="BX158" i="5"/>
  <c r="BW95" i="5"/>
  <c r="BW121" i="5"/>
  <c r="BX146" i="5"/>
  <c r="BX60" i="5"/>
  <c r="BW67" i="5"/>
  <c r="BX96" i="5"/>
  <c r="BW53" i="5"/>
  <c r="BX93" i="5"/>
  <c r="BW151" i="5"/>
  <c r="BW73" i="5"/>
  <c r="BW91" i="5"/>
  <c r="BW119" i="5"/>
  <c r="BW55" i="5"/>
  <c r="BW84" i="5"/>
  <c r="BX136" i="5"/>
  <c r="BX123" i="5"/>
  <c r="BW101" i="5"/>
  <c r="BW156" i="5"/>
  <c r="BW153" i="5"/>
  <c r="BX128" i="5"/>
  <c r="BX72" i="5"/>
  <c r="BX113" i="5"/>
  <c r="BX112" i="5"/>
  <c r="BW127" i="5"/>
  <c r="BX63" i="5"/>
  <c r="BX74" i="5"/>
  <c r="BW148" i="5"/>
  <c r="BW131" i="5"/>
  <c r="BW65" i="5"/>
  <c r="BW77" i="5"/>
  <c r="BX100" i="5"/>
  <c r="BW134" i="5"/>
  <c r="BW130" i="5"/>
  <c r="BX149" i="5"/>
  <c r="BW120" i="5"/>
  <c r="BW123" i="5"/>
  <c r="BW122" i="5"/>
  <c r="BW138" i="5"/>
  <c r="BX61" i="5"/>
  <c r="BX153" i="5"/>
  <c r="BW80" i="5"/>
  <c r="BW63" i="5"/>
  <c r="BW102" i="5"/>
  <c r="BW74" i="5"/>
  <c r="BW116" i="5"/>
  <c r="BW155" i="5"/>
  <c r="BW125" i="5"/>
  <c r="BW124" i="5"/>
  <c r="BX147" i="5"/>
  <c r="BW110" i="5"/>
  <c r="BX133" i="5"/>
  <c r="BW76" i="5"/>
  <c r="BX70" i="5"/>
  <c r="BX144" i="5"/>
  <c r="BX86" i="5"/>
  <c r="BW104" i="5"/>
  <c r="BW89" i="5"/>
  <c r="BW141" i="5"/>
  <c r="BW139" i="5"/>
  <c r="BX108" i="5"/>
  <c r="BW107" i="5"/>
  <c r="BX129" i="5"/>
  <c r="BX135" i="5"/>
  <c r="BX69" i="5"/>
  <c r="BX98" i="5"/>
  <c r="BW145" i="5"/>
  <c r="BX126" i="5"/>
  <c r="BX154" i="5"/>
  <c r="BW52" i="5"/>
  <c r="BW142" i="5"/>
  <c r="BX35" i="5"/>
  <c r="BX38" i="5"/>
  <c r="BX41" i="5"/>
  <c r="BX26" i="5"/>
  <c r="BX17" i="5"/>
  <c r="BX29" i="5"/>
  <c r="BX13" i="5"/>
  <c r="BX22" i="5"/>
  <c r="BX48" i="5"/>
  <c r="BW10" i="5"/>
  <c r="BX12" i="5"/>
  <c r="BX24" i="5"/>
  <c r="BX40" i="5"/>
  <c r="BX16" i="5"/>
  <c r="BX21" i="5"/>
  <c r="BX25" i="5"/>
  <c r="BX49" i="5"/>
  <c r="BX18" i="5"/>
  <c r="BW6" i="5"/>
  <c r="BW26" i="5"/>
  <c r="BW17" i="5"/>
  <c r="BW20" i="5"/>
  <c r="BX23" i="5"/>
  <c r="BW29" i="5"/>
  <c r="BX27" i="5"/>
  <c r="BW13" i="5"/>
  <c r="BX31" i="5"/>
  <c r="BW48" i="5"/>
  <c r="BW33" i="5"/>
  <c r="BW12" i="5"/>
  <c r="BW24" i="5"/>
  <c r="BX11" i="5"/>
  <c r="BW16" i="5"/>
  <c r="BX19" i="5"/>
  <c r="BW49" i="5"/>
  <c r="BW18" i="5"/>
  <c r="BX6" i="5"/>
  <c r="BW46" i="5"/>
  <c r="BX7" i="5"/>
  <c r="BW30" i="5"/>
  <c r="BW28" i="5"/>
  <c r="BX39" i="5"/>
  <c r="BW8" i="5"/>
  <c r="BX20" i="5"/>
  <c r="BX14" i="5"/>
  <c r="BX45" i="5"/>
  <c r="BX44" i="5"/>
  <c r="BW47" i="5"/>
  <c r="BX33" i="5"/>
  <c r="BX37" i="5"/>
  <c r="BW9" i="5"/>
  <c r="BX46" i="5"/>
  <c r="BW43" i="5"/>
  <c r="BW7" i="5"/>
  <c r="BX30" i="5"/>
  <c r="BX28" i="5"/>
  <c r="BX32" i="5"/>
  <c r="BW38" i="5"/>
  <c r="BW35" i="5"/>
  <c r="BW41" i="5"/>
  <c r="BW14" i="5"/>
  <c r="BW45" i="5"/>
  <c r="BW44" i="5"/>
  <c r="BW22" i="5"/>
  <c r="BX34" i="5"/>
  <c r="BX15" i="5"/>
  <c r="BW37" i="5"/>
  <c r="BW21" i="5"/>
  <c r="BW25" i="5"/>
  <c r="BW36" i="5"/>
  <c r="BX42" i="5"/>
  <c r="BX8" i="5"/>
  <c r="BW23" i="5"/>
  <c r="BW27" i="5"/>
  <c r="BW31" i="5"/>
  <c r="BX10" i="5"/>
  <c r="BW34" i="5"/>
  <c r="BX47" i="5"/>
  <c r="BW15" i="5"/>
  <c r="BX9" i="5"/>
  <c r="BW11" i="5"/>
  <c r="BW40" i="5"/>
  <c r="BW19" i="5"/>
  <c r="BX43" i="5"/>
  <c r="BX36" i="5"/>
  <c r="BW32" i="5"/>
  <c r="BW42" i="5"/>
  <c r="BW39" i="5"/>
  <c r="A12" i="5"/>
  <c r="A11" i="23" s="1"/>
  <c r="BF120" i="5"/>
  <c r="CC120" i="14" s="1"/>
  <c r="BB120" i="5"/>
  <c r="BM120" i="14" s="1"/>
  <c r="BV120" i="5"/>
  <c r="BE120" i="5"/>
  <c r="BY120" i="14" s="1"/>
  <c r="BD120" i="5"/>
  <c r="BU120" i="14" s="1"/>
  <c r="BG120" i="5"/>
  <c r="CG120" i="14" s="1"/>
  <c r="BC120" i="5"/>
  <c r="BQ120" i="14" s="1"/>
  <c r="BF122" i="5"/>
  <c r="CC122" i="14" s="1"/>
  <c r="BB122" i="5"/>
  <c r="BM122" i="14" s="1"/>
  <c r="BV122" i="5"/>
  <c r="BE122" i="5"/>
  <c r="BY122" i="14" s="1"/>
  <c r="BD122" i="5"/>
  <c r="BU122" i="14" s="1"/>
  <c r="BG122" i="5"/>
  <c r="CG122" i="14" s="1"/>
  <c r="BC122" i="5"/>
  <c r="BQ122" i="14" s="1"/>
  <c r="BB156" i="5"/>
  <c r="BM156" i="14" s="1"/>
  <c r="BG156" i="5"/>
  <c r="CG156" i="14" s="1"/>
  <c r="BC156" i="5"/>
  <c r="BQ156" i="14" s="1"/>
  <c r="BV156" i="5"/>
  <c r="BE156" i="5"/>
  <c r="BY156" i="14" s="1"/>
  <c r="BD156" i="5"/>
  <c r="BU156" i="14" s="1"/>
  <c r="BV138" i="5"/>
  <c r="BE138" i="5"/>
  <c r="BY138" i="14" s="1"/>
  <c r="BD138" i="5"/>
  <c r="BU138" i="14" s="1"/>
  <c r="BG138" i="5"/>
  <c r="CG138" i="14" s="1"/>
  <c r="BC138" i="5"/>
  <c r="BQ138" i="14" s="1"/>
  <c r="BF138" i="5"/>
  <c r="CC138" i="14" s="1"/>
  <c r="BB138" i="5"/>
  <c r="BM138" i="14" s="1"/>
  <c r="BD35" i="5"/>
  <c r="BU35" i="14" s="1"/>
  <c r="BG35" i="5"/>
  <c r="CG35" i="14" s="1"/>
  <c r="BC35" i="5"/>
  <c r="BQ35" i="14" s="1"/>
  <c r="BF35" i="5"/>
  <c r="CC35" i="14" s="1"/>
  <c r="BB35" i="5"/>
  <c r="BM35" i="14" s="1"/>
  <c r="BV35" i="5"/>
  <c r="BE35" i="5"/>
  <c r="BY35" i="14" s="1"/>
  <c r="BG23" i="5"/>
  <c r="CG23" i="14" s="1"/>
  <c r="BC23" i="5"/>
  <c r="BQ23" i="14" s="1"/>
  <c r="BF23" i="5"/>
  <c r="CC23" i="14" s="1"/>
  <c r="BB23" i="5"/>
  <c r="BM23" i="14" s="1"/>
  <c r="BV23" i="5"/>
  <c r="BE23" i="5"/>
  <c r="BY23" i="14" s="1"/>
  <c r="BD23" i="5"/>
  <c r="BU23" i="14" s="1"/>
  <c r="BV153" i="5"/>
  <c r="BE153" i="5"/>
  <c r="BY153" i="14" s="1"/>
  <c r="BD153" i="5"/>
  <c r="BU153" i="14" s="1"/>
  <c r="BG153" i="5"/>
  <c r="CG153" i="14" s="1"/>
  <c r="BC153" i="5"/>
  <c r="BQ153" i="14" s="1"/>
  <c r="BB153" i="5"/>
  <c r="BM153" i="14" s="1"/>
  <c r="BV137" i="5"/>
  <c r="BE137" i="5"/>
  <c r="BY137" i="14" s="1"/>
  <c r="BD137" i="5"/>
  <c r="BU137" i="14" s="1"/>
  <c r="BG137" i="5"/>
  <c r="CG137" i="14" s="1"/>
  <c r="BC137" i="5"/>
  <c r="BQ137" i="14" s="1"/>
  <c r="BF137" i="5"/>
  <c r="CC137" i="14" s="1"/>
  <c r="BB137" i="5"/>
  <c r="BM137" i="14" s="1"/>
  <c r="BF80" i="5"/>
  <c r="CC80" i="14" s="1"/>
  <c r="BB80" i="5"/>
  <c r="BM80" i="14" s="1"/>
  <c r="BV80" i="5"/>
  <c r="BE80" i="5"/>
  <c r="BY80" i="14" s="1"/>
  <c r="BD80" i="5"/>
  <c r="BU80" i="14" s="1"/>
  <c r="BG80" i="5"/>
  <c r="CG80" i="14" s="1"/>
  <c r="BC80" i="5"/>
  <c r="BQ80" i="14" s="1"/>
  <c r="BG27" i="5"/>
  <c r="CG27" i="14" s="1"/>
  <c r="BC27" i="5"/>
  <c r="BQ27" i="14" s="1"/>
  <c r="BF27" i="5"/>
  <c r="CC27" i="14" s="1"/>
  <c r="BB27" i="5"/>
  <c r="BM27" i="14" s="1"/>
  <c r="BV27" i="5"/>
  <c r="BE27" i="5"/>
  <c r="BY27" i="14" s="1"/>
  <c r="BD27" i="5"/>
  <c r="BU27" i="14" s="1"/>
  <c r="BF102" i="5"/>
  <c r="CC102" i="14" s="1"/>
  <c r="BB102" i="5"/>
  <c r="BM102" i="14" s="1"/>
  <c r="BV102" i="5"/>
  <c r="BE102" i="5"/>
  <c r="BY102" i="14" s="1"/>
  <c r="BD102" i="5"/>
  <c r="BU102" i="14" s="1"/>
  <c r="BG102" i="5"/>
  <c r="CG102" i="14" s="1"/>
  <c r="BC102" i="5"/>
  <c r="BQ102" i="14" s="1"/>
  <c r="BF59" i="5"/>
  <c r="CC59" i="14" s="1"/>
  <c r="BB59" i="5"/>
  <c r="BM59" i="14" s="1"/>
  <c r="BG59" i="5"/>
  <c r="CG59" i="14" s="1"/>
  <c r="BV59" i="5"/>
  <c r="BE59" i="5"/>
  <c r="BY59" i="14" s="1"/>
  <c r="BD59" i="5"/>
  <c r="BU59" i="14" s="1"/>
  <c r="BC59" i="5"/>
  <c r="BQ59" i="14" s="1"/>
  <c r="BF100" i="5"/>
  <c r="CC100" i="14" s="1"/>
  <c r="BB100" i="5"/>
  <c r="BM100" i="14" s="1"/>
  <c r="BV100" i="5"/>
  <c r="BE100" i="5"/>
  <c r="BY100" i="14" s="1"/>
  <c r="BD100" i="5"/>
  <c r="BU100" i="14" s="1"/>
  <c r="BC100" i="5"/>
  <c r="BQ100" i="14" s="1"/>
  <c r="BG100" i="5"/>
  <c r="CG100" i="14" s="1"/>
  <c r="BD90" i="5"/>
  <c r="BU90" i="14" s="1"/>
  <c r="BC90" i="5"/>
  <c r="BQ90" i="14" s="1"/>
  <c r="BG90" i="5"/>
  <c r="CG90" i="14" s="1"/>
  <c r="BB90" i="5"/>
  <c r="BM90" i="14" s="1"/>
  <c r="BF90" i="5"/>
  <c r="CC90" i="14" s="1"/>
  <c r="BV90" i="5"/>
  <c r="BE90" i="5"/>
  <c r="BY90" i="14" s="1"/>
  <c r="BG10" i="5"/>
  <c r="CG10" i="14" s="1"/>
  <c r="BC10" i="5"/>
  <c r="BQ10" i="14" s="1"/>
  <c r="BF10" i="5"/>
  <c r="CC10" i="14" s="1"/>
  <c r="BB10" i="5"/>
  <c r="BM10" i="14" s="1"/>
  <c r="BV10" i="5"/>
  <c r="BE10" i="5"/>
  <c r="BY10" i="14" s="1"/>
  <c r="BD10" i="5"/>
  <c r="BU10" i="14" s="1"/>
  <c r="BD134" i="5"/>
  <c r="BU134" i="14" s="1"/>
  <c r="BG134" i="5"/>
  <c r="CG134" i="14" s="1"/>
  <c r="BC134" i="5"/>
  <c r="BQ134" i="14" s="1"/>
  <c r="BF134" i="5"/>
  <c r="CC134" i="14" s="1"/>
  <c r="BB134" i="5"/>
  <c r="BM134" i="14" s="1"/>
  <c r="BV134" i="5"/>
  <c r="BE134" i="5"/>
  <c r="BY134" i="14" s="1"/>
  <c r="BF64" i="5"/>
  <c r="CC64" i="14" s="1"/>
  <c r="BB64" i="5"/>
  <c r="BM64" i="14" s="1"/>
  <c r="BG64" i="5"/>
  <c r="CG64" i="14" s="1"/>
  <c r="BV64" i="5"/>
  <c r="BE64" i="5"/>
  <c r="BY64" i="14" s="1"/>
  <c r="BD64" i="5"/>
  <c r="BU64" i="14" s="1"/>
  <c r="BC64" i="5"/>
  <c r="BQ64" i="14" s="1"/>
  <c r="BD47" i="5"/>
  <c r="BU47" i="14" s="1"/>
  <c r="BG47" i="5"/>
  <c r="CG47" i="14" s="1"/>
  <c r="BC47" i="5"/>
  <c r="BQ47" i="14" s="1"/>
  <c r="BF47" i="5"/>
  <c r="CC47" i="14" s="1"/>
  <c r="BB47" i="5"/>
  <c r="BM47" i="14" s="1"/>
  <c r="BV47" i="5"/>
  <c r="BE47" i="5"/>
  <c r="BY47" i="14" s="1"/>
  <c r="BF66" i="5"/>
  <c r="CC66" i="14" s="1"/>
  <c r="BB66" i="5"/>
  <c r="BM66" i="14" s="1"/>
  <c r="BG66" i="5"/>
  <c r="CG66" i="14" s="1"/>
  <c r="BV66" i="5"/>
  <c r="BE66" i="5"/>
  <c r="BY66" i="14" s="1"/>
  <c r="BD66" i="5"/>
  <c r="BU66" i="14" s="1"/>
  <c r="BC66" i="5"/>
  <c r="BQ66" i="14" s="1"/>
  <c r="BF81" i="5"/>
  <c r="CC81" i="14" s="1"/>
  <c r="BB81" i="5"/>
  <c r="BM81" i="14" s="1"/>
  <c r="BV81" i="5"/>
  <c r="BE81" i="5"/>
  <c r="BY81" i="14" s="1"/>
  <c r="BD81" i="5"/>
  <c r="BU81" i="14" s="1"/>
  <c r="BG81" i="5"/>
  <c r="CG81" i="14" s="1"/>
  <c r="BC81" i="5"/>
  <c r="BQ81" i="14" s="1"/>
  <c r="BG130" i="5"/>
  <c r="CG130" i="14" s="1"/>
  <c r="BC130" i="5"/>
  <c r="BQ130" i="14" s="1"/>
  <c r="BF130" i="5"/>
  <c r="CC130" i="14" s="1"/>
  <c r="BB130" i="5"/>
  <c r="BM130" i="14" s="1"/>
  <c r="BV130" i="5"/>
  <c r="BE130" i="5"/>
  <c r="BY130" i="14" s="1"/>
  <c r="BD130" i="5"/>
  <c r="BU130" i="14" s="1"/>
  <c r="BF75" i="5"/>
  <c r="CC75" i="14" s="1"/>
  <c r="BB75" i="5"/>
  <c r="BM75" i="14" s="1"/>
  <c r="BD75" i="5"/>
  <c r="BU75" i="14" s="1"/>
  <c r="BG75" i="5"/>
  <c r="CG75" i="14" s="1"/>
  <c r="BC75" i="5"/>
  <c r="BQ75" i="14" s="1"/>
  <c r="BE75" i="5"/>
  <c r="BY75" i="14" s="1"/>
  <c r="BV75" i="5"/>
  <c r="BF9" i="5"/>
  <c r="CC9" i="14" s="1"/>
  <c r="BB9" i="5"/>
  <c r="BM9" i="14" s="1"/>
  <c r="BC9" i="5"/>
  <c r="BQ9" i="14" s="1"/>
  <c r="BG9" i="5"/>
  <c r="CG9" i="14" s="1"/>
  <c r="BV9" i="5"/>
  <c r="BE9" i="5"/>
  <c r="BY9" i="14" s="1"/>
  <c r="BD9" i="5"/>
  <c r="BU9" i="14" s="1"/>
  <c r="BD40" i="5"/>
  <c r="BU40" i="14" s="1"/>
  <c r="BG40" i="5"/>
  <c r="CG40" i="14" s="1"/>
  <c r="BC40" i="5"/>
  <c r="BQ40" i="14" s="1"/>
  <c r="BF40" i="5"/>
  <c r="CC40" i="14" s="1"/>
  <c r="BB40" i="5"/>
  <c r="BM40" i="14" s="1"/>
  <c r="BV40" i="5"/>
  <c r="BE40" i="5"/>
  <c r="BY40" i="14" s="1"/>
  <c r="BF106" i="5"/>
  <c r="CC106" i="14" s="1"/>
  <c r="BB106" i="5"/>
  <c r="BM106" i="14" s="1"/>
  <c r="BV106" i="5"/>
  <c r="BE106" i="5"/>
  <c r="BY106" i="14" s="1"/>
  <c r="BD106" i="5"/>
  <c r="BU106" i="14" s="1"/>
  <c r="BG106" i="5"/>
  <c r="CG106" i="14" s="1"/>
  <c r="BC106" i="5"/>
  <c r="BQ106" i="14" s="1"/>
  <c r="BV94" i="5"/>
  <c r="BE94" i="5"/>
  <c r="BY94" i="14" s="1"/>
  <c r="BD94" i="5"/>
  <c r="BU94" i="14" s="1"/>
  <c r="BF94" i="5"/>
  <c r="CC94" i="14" s="1"/>
  <c r="BC94" i="5"/>
  <c r="BQ94" i="14" s="1"/>
  <c r="BB94" i="5"/>
  <c r="BM94" i="14" s="1"/>
  <c r="BG94" i="5"/>
  <c r="CG94" i="14" s="1"/>
  <c r="BF109" i="5"/>
  <c r="CC109" i="14" s="1"/>
  <c r="BB109" i="5"/>
  <c r="BM109" i="14" s="1"/>
  <c r="BV109" i="5"/>
  <c r="BE109" i="5"/>
  <c r="BY109" i="14" s="1"/>
  <c r="BD109" i="5"/>
  <c r="BU109" i="14" s="1"/>
  <c r="BG109" i="5"/>
  <c r="CG109" i="14" s="1"/>
  <c r="BC109" i="5"/>
  <c r="BQ109" i="14" s="1"/>
  <c r="BF111" i="5"/>
  <c r="CC111" i="14" s="1"/>
  <c r="BB111" i="5"/>
  <c r="BM111" i="14" s="1"/>
  <c r="BV111" i="5"/>
  <c r="BE111" i="5"/>
  <c r="BY111" i="14" s="1"/>
  <c r="BD111" i="5"/>
  <c r="BU111" i="14" s="1"/>
  <c r="BG111" i="5"/>
  <c r="CG111" i="14" s="1"/>
  <c r="BC111" i="5"/>
  <c r="BQ111" i="14" s="1"/>
  <c r="BF105" i="5"/>
  <c r="CC105" i="14" s="1"/>
  <c r="BB105" i="5"/>
  <c r="BM105" i="14" s="1"/>
  <c r="BV105" i="5"/>
  <c r="BE105" i="5"/>
  <c r="BY105" i="14" s="1"/>
  <c r="BD105" i="5"/>
  <c r="BU105" i="14" s="1"/>
  <c r="BG105" i="5"/>
  <c r="CG105" i="14" s="1"/>
  <c r="BC105" i="5"/>
  <c r="BQ105" i="14" s="1"/>
  <c r="BD43" i="5"/>
  <c r="BU43" i="14" s="1"/>
  <c r="BG43" i="5"/>
  <c r="CG43" i="14" s="1"/>
  <c r="BC43" i="5"/>
  <c r="BQ43" i="14" s="1"/>
  <c r="BF43" i="5"/>
  <c r="CC43" i="14" s="1"/>
  <c r="BB43" i="5"/>
  <c r="BM43" i="14" s="1"/>
  <c r="BV43" i="5"/>
  <c r="BE43" i="5"/>
  <c r="BY43" i="14" s="1"/>
  <c r="BF58" i="5"/>
  <c r="CC58" i="14" s="1"/>
  <c r="BB58" i="5"/>
  <c r="BM58" i="14" s="1"/>
  <c r="BG58" i="5"/>
  <c r="CG58" i="14" s="1"/>
  <c r="BV58" i="5"/>
  <c r="BE58" i="5"/>
  <c r="BY58" i="14" s="1"/>
  <c r="BD58" i="5"/>
  <c r="BU58" i="14" s="1"/>
  <c r="BC58" i="5"/>
  <c r="BQ58" i="14" s="1"/>
  <c r="BF87" i="5"/>
  <c r="CC87" i="14" s="1"/>
  <c r="BB87" i="5"/>
  <c r="BM87" i="14" s="1"/>
  <c r="BV87" i="5"/>
  <c r="BE87" i="5"/>
  <c r="BY87" i="14" s="1"/>
  <c r="BD87" i="5"/>
  <c r="BU87" i="14" s="1"/>
  <c r="BG87" i="5"/>
  <c r="CG87" i="14" s="1"/>
  <c r="BC87" i="5"/>
  <c r="BQ87" i="14" s="1"/>
  <c r="BF62" i="5"/>
  <c r="CC62" i="14" s="1"/>
  <c r="BB62" i="5"/>
  <c r="BM62" i="14" s="1"/>
  <c r="BG62" i="5"/>
  <c r="CG62" i="14" s="1"/>
  <c r="BV62" i="5"/>
  <c r="BE62" i="5"/>
  <c r="BY62" i="14" s="1"/>
  <c r="BD62" i="5"/>
  <c r="BU62" i="14" s="1"/>
  <c r="BC62" i="5"/>
  <c r="BQ62" i="14" s="1"/>
  <c r="BV140" i="5"/>
  <c r="BE140" i="5"/>
  <c r="BY140" i="14" s="1"/>
  <c r="BD140" i="5"/>
  <c r="BU140" i="14" s="1"/>
  <c r="BG140" i="5"/>
  <c r="CG140" i="14" s="1"/>
  <c r="BC140" i="5"/>
  <c r="BQ140" i="14" s="1"/>
  <c r="BF140" i="5"/>
  <c r="CC140" i="14" s="1"/>
  <c r="BB140" i="5"/>
  <c r="BM140" i="14" s="1"/>
  <c r="BF85" i="5"/>
  <c r="CC85" i="14" s="1"/>
  <c r="BB85" i="5"/>
  <c r="BM85" i="14" s="1"/>
  <c r="BV85" i="5"/>
  <c r="BE85" i="5"/>
  <c r="BY85" i="14" s="1"/>
  <c r="BD85" i="5"/>
  <c r="BU85" i="14" s="1"/>
  <c r="BG85" i="5"/>
  <c r="CG85" i="14" s="1"/>
  <c r="BC85" i="5"/>
  <c r="BQ85" i="14" s="1"/>
  <c r="BF119" i="5"/>
  <c r="CC119" i="14" s="1"/>
  <c r="BB119" i="5"/>
  <c r="BM119" i="14" s="1"/>
  <c r="BV119" i="5"/>
  <c r="BE119" i="5"/>
  <c r="BY119" i="14" s="1"/>
  <c r="BD119" i="5"/>
  <c r="BU119" i="14" s="1"/>
  <c r="BG119" i="5"/>
  <c r="CG119" i="14" s="1"/>
  <c r="BC119" i="5"/>
  <c r="BQ119" i="14" s="1"/>
  <c r="BV142" i="5"/>
  <c r="BE142" i="5"/>
  <c r="BY142" i="14" s="1"/>
  <c r="BD142" i="5"/>
  <c r="BU142" i="14" s="1"/>
  <c r="BG142" i="5"/>
  <c r="CG142" i="14" s="1"/>
  <c r="BC142" i="5"/>
  <c r="BQ142" i="14" s="1"/>
  <c r="BF142" i="5"/>
  <c r="CC142" i="14" s="1"/>
  <c r="BB142" i="5"/>
  <c r="BM142" i="14" s="1"/>
  <c r="BF55" i="5"/>
  <c r="CC55" i="14" s="1"/>
  <c r="BB55" i="5"/>
  <c r="BM55" i="14" s="1"/>
  <c r="BG55" i="5"/>
  <c r="CG55" i="14" s="1"/>
  <c r="BV55" i="5"/>
  <c r="BE55" i="5"/>
  <c r="BY55" i="14" s="1"/>
  <c r="BD55" i="5"/>
  <c r="BU55" i="14" s="1"/>
  <c r="BC55" i="5"/>
  <c r="BQ55" i="14" s="1"/>
  <c r="BV136" i="5"/>
  <c r="BE136" i="5"/>
  <c r="BY136" i="14" s="1"/>
  <c r="BD136" i="5"/>
  <c r="BU136" i="14" s="1"/>
  <c r="BG136" i="5"/>
  <c r="CG136" i="14" s="1"/>
  <c r="BC136" i="5"/>
  <c r="BQ136" i="14" s="1"/>
  <c r="BF136" i="5"/>
  <c r="CC136" i="14" s="1"/>
  <c r="BB136" i="5"/>
  <c r="BM136" i="14" s="1"/>
  <c r="BF123" i="5"/>
  <c r="CC123" i="14" s="1"/>
  <c r="BB123" i="5"/>
  <c r="BM123" i="14" s="1"/>
  <c r="BV123" i="5"/>
  <c r="BE123" i="5"/>
  <c r="BY123" i="14" s="1"/>
  <c r="BD123" i="5"/>
  <c r="BU123" i="14" s="1"/>
  <c r="BG123" i="5"/>
  <c r="CG123" i="14" s="1"/>
  <c r="BC123" i="5"/>
  <c r="BQ123" i="14" s="1"/>
  <c r="BF113" i="5"/>
  <c r="CC113" i="14" s="1"/>
  <c r="BB113" i="5"/>
  <c r="BM113" i="14" s="1"/>
  <c r="BV113" i="5"/>
  <c r="BE113" i="5"/>
  <c r="BY113" i="14" s="1"/>
  <c r="BD113" i="5"/>
  <c r="BU113" i="14" s="1"/>
  <c r="BG113" i="5"/>
  <c r="CG113" i="14" s="1"/>
  <c r="BC113" i="5"/>
  <c r="BQ113" i="14" s="1"/>
  <c r="BF103" i="5"/>
  <c r="CC103" i="14" s="1"/>
  <c r="BB103" i="5"/>
  <c r="BM103" i="14" s="1"/>
  <c r="BV103" i="5"/>
  <c r="BE103" i="5"/>
  <c r="BY103" i="14" s="1"/>
  <c r="BD103" i="5"/>
  <c r="BU103" i="14" s="1"/>
  <c r="BG103" i="5"/>
  <c r="CG103" i="14" s="1"/>
  <c r="BC103" i="5"/>
  <c r="BQ103" i="14" s="1"/>
  <c r="BF112" i="5"/>
  <c r="CC112" i="14" s="1"/>
  <c r="BB112" i="5"/>
  <c r="BM112" i="14" s="1"/>
  <c r="BV112" i="5"/>
  <c r="BE112" i="5"/>
  <c r="BY112" i="14" s="1"/>
  <c r="BD112" i="5"/>
  <c r="BU112" i="14" s="1"/>
  <c r="BC112" i="5"/>
  <c r="BQ112" i="14" s="1"/>
  <c r="BG112" i="5"/>
  <c r="CG112" i="14" s="1"/>
  <c r="BF101" i="5"/>
  <c r="CC101" i="14" s="1"/>
  <c r="BB101" i="5"/>
  <c r="BM101" i="14" s="1"/>
  <c r="BV101" i="5"/>
  <c r="BE101" i="5"/>
  <c r="BY101" i="14" s="1"/>
  <c r="BD101" i="5"/>
  <c r="BU101" i="14" s="1"/>
  <c r="BG101" i="5"/>
  <c r="CG101" i="14" s="1"/>
  <c r="BC101" i="5"/>
  <c r="BQ101" i="14" s="1"/>
  <c r="BF68" i="5"/>
  <c r="CC68" i="14" s="1"/>
  <c r="BB68" i="5"/>
  <c r="BM68" i="14" s="1"/>
  <c r="BG68" i="5"/>
  <c r="CG68" i="14" s="1"/>
  <c r="BV68" i="5"/>
  <c r="BE68" i="5"/>
  <c r="BY68" i="14" s="1"/>
  <c r="BD68" i="5"/>
  <c r="BU68" i="14" s="1"/>
  <c r="BC68" i="5"/>
  <c r="BQ68" i="14" s="1"/>
  <c r="BD51" i="5"/>
  <c r="BU51" i="14" s="1"/>
  <c r="BG51" i="5"/>
  <c r="CG51" i="14" s="1"/>
  <c r="BC51" i="5"/>
  <c r="BQ51" i="14" s="1"/>
  <c r="BF51" i="5"/>
  <c r="CC51" i="14" s="1"/>
  <c r="BB51" i="5"/>
  <c r="BM51" i="14" s="1"/>
  <c r="BV51" i="5"/>
  <c r="BE51" i="5"/>
  <c r="BY51" i="14" s="1"/>
  <c r="BF8" i="5"/>
  <c r="CC8" i="14" s="1"/>
  <c r="BB8" i="5"/>
  <c r="BM8" i="14" s="1"/>
  <c r="BG8" i="5"/>
  <c r="CG8" i="14" s="1"/>
  <c r="BV8" i="5"/>
  <c r="BE8" i="5"/>
  <c r="BY8" i="14" s="1"/>
  <c r="BD8" i="5"/>
  <c r="BU8" i="14" s="1"/>
  <c r="BC8" i="5"/>
  <c r="BQ8" i="14" s="1"/>
  <c r="BF79" i="5"/>
  <c r="CC79" i="14" s="1"/>
  <c r="BB79" i="5"/>
  <c r="BM79" i="14" s="1"/>
  <c r="BV79" i="5"/>
  <c r="BE79" i="5"/>
  <c r="BY79" i="14" s="1"/>
  <c r="BD79" i="5"/>
  <c r="BU79" i="14" s="1"/>
  <c r="BG79" i="5"/>
  <c r="CG79" i="14" s="1"/>
  <c r="BC79" i="5"/>
  <c r="BQ79" i="14" s="1"/>
  <c r="BV148" i="5"/>
  <c r="BE148" i="5"/>
  <c r="BY148" i="14" s="1"/>
  <c r="BD148" i="5"/>
  <c r="BU148" i="14" s="1"/>
  <c r="BG148" i="5"/>
  <c r="CG148" i="14" s="1"/>
  <c r="BC148" i="5"/>
  <c r="BQ148" i="14" s="1"/>
  <c r="BB148" i="5"/>
  <c r="BM148" i="14" s="1"/>
  <c r="BG128" i="5"/>
  <c r="CG128" i="14" s="1"/>
  <c r="BC128" i="5"/>
  <c r="BQ128" i="14" s="1"/>
  <c r="BB128" i="5"/>
  <c r="BM128" i="14" s="1"/>
  <c r="BF128" i="5"/>
  <c r="CC128" i="14" s="1"/>
  <c r="BV128" i="5"/>
  <c r="BE128" i="5"/>
  <c r="BY128" i="14" s="1"/>
  <c r="BD128" i="5"/>
  <c r="BU128" i="14" s="1"/>
  <c r="BF72" i="5"/>
  <c r="CC72" i="14" s="1"/>
  <c r="BB72" i="5"/>
  <c r="BM72" i="14" s="1"/>
  <c r="BD72" i="5"/>
  <c r="BU72" i="14" s="1"/>
  <c r="BG72" i="5"/>
  <c r="CG72" i="14" s="1"/>
  <c r="BC72" i="5"/>
  <c r="BQ72" i="14" s="1"/>
  <c r="BV72" i="5"/>
  <c r="BE72" i="5"/>
  <c r="BY72" i="14" s="1"/>
  <c r="BF82" i="5"/>
  <c r="CC82" i="14" s="1"/>
  <c r="BB82" i="5"/>
  <c r="BM82" i="14" s="1"/>
  <c r="BV82" i="5"/>
  <c r="BE82" i="5"/>
  <c r="BY82" i="14" s="1"/>
  <c r="BD82" i="5"/>
  <c r="BU82" i="14" s="1"/>
  <c r="BG82" i="5"/>
  <c r="CG82" i="14" s="1"/>
  <c r="BC82" i="5"/>
  <c r="BQ82" i="14" s="1"/>
  <c r="BF65" i="5"/>
  <c r="CC65" i="14" s="1"/>
  <c r="BB65" i="5"/>
  <c r="BM65" i="14" s="1"/>
  <c r="BG65" i="5"/>
  <c r="CG65" i="14" s="1"/>
  <c r="BV65" i="5"/>
  <c r="BE65" i="5"/>
  <c r="BY65" i="14" s="1"/>
  <c r="BD65" i="5"/>
  <c r="BU65" i="14" s="1"/>
  <c r="BC65" i="5"/>
  <c r="BQ65" i="14" s="1"/>
  <c r="BG22" i="5"/>
  <c r="CG22" i="14" s="1"/>
  <c r="BC22" i="5"/>
  <c r="BQ22" i="14" s="1"/>
  <c r="BF22" i="5"/>
  <c r="CC22" i="14" s="1"/>
  <c r="BB22" i="5"/>
  <c r="BM22" i="14" s="1"/>
  <c r="BV22" i="5"/>
  <c r="BE22" i="5"/>
  <c r="BY22" i="14" s="1"/>
  <c r="BD22" i="5"/>
  <c r="BU22" i="14" s="1"/>
  <c r="BD48" i="5"/>
  <c r="BU48" i="14" s="1"/>
  <c r="BG48" i="5"/>
  <c r="CG48" i="14" s="1"/>
  <c r="BC48" i="5"/>
  <c r="BQ48" i="14" s="1"/>
  <c r="BF48" i="5"/>
  <c r="CC48" i="14" s="1"/>
  <c r="BB48" i="5"/>
  <c r="BM48" i="14" s="1"/>
  <c r="BV48" i="5"/>
  <c r="BE48" i="5"/>
  <c r="BY48" i="14" s="1"/>
  <c r="BV143" i="5"/>
  <c r="BE143" i="5"/>
  <c r="BY143" i="14" s="1"/>
  <c r="BD143" i="5"/>
  <c r="BU143" i="14" s="1"/>
  <c r="BG143" i="5"/>
  <c r="CG143" i="14" s="1"/>
  <c r="BC143" i="5"/>
  <c r="BQ143" i="14" s="1"/>
  <c r="BF143" i="5"/>
  <c r="CC143" i="14" s="1"/>
  <c r="BB143" i="5"/>
  <c r="BM143" i="14" s="1"/>
  <c r="BD89" i="5"/>
  <c r="BU89" i="14" s="1"/>
  <c r="BG89" i="5"/>
  <c r="CG89" i="14" s="1"/>
  <c r="BB89" i="5"/>
  <c r="BM89" i="14" s="1"/>
  <c r="BF89" i="5"/>
  <c r="CC89" i="14" s="1"/>
  <c r="BV89" i="5"/>
  <c r="BE89" i="5"/>
  <c r="BY89" i="14" s="1"/>
  <c r="BC89" i="5"/>
  <c r="BQ89" i="14" s="1"/>
  <c r="BG21" i="5"/>
  <c r="CG21" i="14" s="1"/>
  <c r="BC21" i="5"/>
  <c r="BQ21" i="14" s="1"/>
  <c r="BF21" i="5"/>
  <c r="CC21" i="14" s="1"/>
  <c r="BB21" i="5"/>
  <c r="BM21" i="14" s="1"/>
  <c r="BV21" i="5"/>
  <c r="BE21" i="5"/>
  <c r="BY21" i="14" s="1"/>
  <c r="BD21" i="5"/>
  <c r="BU21" i="14" s="1"/>
  <c r="BG25" i="5"/>
  <c r="CG25" i="14" s="1"/>
  <c r="BC25" i="5"/>
  <c r="BQ25" i="14" s="1"/>
  <c r="BF25" i="5"/>
  <c r="CC25" i="14" s="1"/>
  <c r="BB25" i="5"/>
  <c r="BM25" i="14" s="1"/>
  <c r="BV25" i="5"/>
  <c r="BE25" i="5"/>
  <c r="BY25" i="14" s="1"/>
  <c r="BD25" i="5"/>
  <c r="BU25" i="14" s="1"/>
  <c r="BV141" i="5"/>
  <c r="BE141" i="5"/>
  <c r="BY141" i="14" s="1"/>
  <c r="BD141" i="5"/>
  <c r="BU141" i="14" s="1"/>
  <c r="BG141" i="5"/>
  <c r="CG141" i="14" s="1"/>
  <c r="BC141" i="5"/>
  <c r="BQ141" i="14" s="1"/>
  <c r="BF141" i="5"/>
  <c r="CC141" i="14" s="1"/>
  <c r="BB141" i="5"/>
  <c r="BM141" i="14" s="1"/>
  <c r="BD49" i="5"/>
  <c r="BU49" i="14" s="1"/>
  <c r="BG49" i="5"/>
  <c r="CG49" i="14" s="1"/>
  <c r="BC49" i="5"/>
  <c r="BQ49" i="14" s="1"/>
  <c r="BF49" i="5"/>
  <c r="CC49" i="14" s="1"/>
  <c r="BB49" i="5"/>
  <c r="BM49" i="14" s="1"/>
  <c r="BV49" i="5"/>
  <c r="BE49" i="5"/>
  <c r="BY49" i="14" s="1"/>
  <c r="BV139" i="5"/>
  <c r="BE139" i="5"/>
  <c r="BY139" i="14" s="1"/>
  <c r="BD139" i="5"/>
  <c r="BU139" i="14" s="1"/>
  <c r="BG139" i="5"/>
  <c r="CG139" i="14" s="1"/>
  <c r="BC139" i="5"/>
  <c r="BQ139" i="14" s="1"/>
  <c r="BF139" i="5"/>
  <c r="CC139" i="14" s="1"/>
  <c r="BB139" i="5"/>
  <c r="BM139" i="14" s="1"/>
  <c r="BG18" i="5"/>
  <c r="CG18" i="14" s="1"/>
  <c r="BC18" i="5"/>
  <c r="BQ18" i="14" s="1"/>
  <c r="BF18" i="5"/>
  <c r="CC18" i="14" s="1"/>
  <c r="BB18" i="5"/>
  <c r="BM18" i="14" s="1"/>
  <c r="BV18" i="5"/>
  <c r="BE18" i="5"/>
  <c r="BY18" i="14" s="1"/>
  <c r="BD18" i="5"/>
  <c r="BU18" i="14" s="1"/>
  <c r="BD92" i="5"/>
  <c r="BU92" i="14" s="1"/>
  <c r="BF92" i="5"/>
  <c r="CC92" i="14" s="1"/>
  <c r="BV92" i="5"/>
  <c r="BE92" i="5"/>
  <c r="BY92" i="14" s="1"/>
  <c r="BC92" i="5"/>
  <c r="BQ92" i="14" s="1"/>
  <c r="BG92" i="5"/>
  <c r="CG92" i="14" s="1"/>
  <c r="BB92" i="5"/>
  <c r="BM92" i="14" s="1"/>
  <c r="BF88" i="5"/>
  <c r="CC88" i="14" s="1"/>
  <c r="BB88" i="5"/>
  <c r="BM88" i="14" s="1"/>
  <c r="BV88" i="5"/>
  <c r="BE88" i="5"/>
  <c r="BY88" i="14" s="1"/>
  <c r="BD88" i="5"/>
  <c r="BU88" i="14" s="1"/>
  <c r="BG88" i="5"/>
  <c r="CG88" i="14" s="1"/>
  <c r="BC88" i="5"/>
  <c r="BQ88" i="14" s="1"/>
  <c r="BF54" i="5"/>
  <c r="CC54" i="14" s="1"/>
  <c r="BB54" i="5"/>
  <c r="BM54" i="14" s="1"/>
  <c r="BG54" i="5"/>
  <c r="CG54" i="14" s="1"/>
  <c r="BV54" i="5"/>
  <c r="BE54" i="5"/>
  <c r="BY54" i="14" s="1"/>
  <c r="BD54" i="5"/>
  <c r="BU54" i="14" s="1"/>
  <c r="BC54" i="5"/>
  <c r="BQ54" i="14" s="1"/>
  <c r="BD32" i="5"/>
  <c r="BU32" i="14" s="1"/>
  <c r="BG32" i="5"/>
  <c r="CG32" i="14" s="1"/>
  <c r="BC32" i="5"/>
  <c r="BQ32" i="14" s="1"/>
  <c r="BF32" i="5"/>
  <c r="CC32" i="14" s="1"/>
  <c r="BB32" i="5"/>
  <c r="BM32" i="14" s="1"/>
  <c r="BV32" i="5"/>
  <c r="BE32" i="5"/>
  <c r="BY32" i="14" s="1"/>
  <c r="BD42" i="5"/>
  <c r="BU42" i="14" s="1"/>
  <c r="BG42" i="5"/>
  <c r="CG42" i="14" s="1"/>
  <c r="BC42" i="5"/>
  <c r="BQ42" i="14" s="1"/>
  <c r="BF42" i="5"/>
  <c r="CC42" i="14" s="1"/>
  <c r="BB42" i="5"/>
  <c r="BM42" i="14" s="1"/>
  <c r="BV42" i="5"/>
  <c r="BE42" i="5"/>
  <c r="BY42" i="14" s="1"/>
  <c r="BD39" i="5"/>
  <c r="BU39" i="14" s="1"/>
  <c r="BG39" i="5"/>
  <c r="CG39" i="14" s="1"/>
  <c r="BC39" i="5"/>
  <c r="BQ39" i="14" s="1"/>
  <c r="BF39" i="5"/>
  <c r="CC39" i="14" s="1"/>
  <c r="BB39" i="5"/>
  <c r="BM39" i="14" s="1"/>
  <c r="BV39" i="5"/>
  <c r="BE39" i="5"/>
  <c r="BY39" i="14" s="1"/>
  <c r="BF84" i="5"/>
  <c r="CC84" i="14" s="1"/>
  <c r="BB84" i="5"/>
  <c r="BM84" i="14" s="1"/>
  <c r="BV84" i="5"/>
  <c r="BE84" i="5"/>
  <c r="BY84" i="14" s="1"/>
  <c r="BD84" i="5"/>
  <c r="BU84" i="14" s="1"/>
  <c r="BG84" i="5"/>
  <c r="CG84" i="14" s="1"/>
  <c r="BC84" i="5"/>
  <c r="BQ84" i="14" s="1"/>
  <c r="BF116" i="5"/>
  <c r="CC116" i="14" s="1"/>
  <c r="BB116" i="5"/>
  <c r="BM116" i="14" s="1"/>
  <c r="BV116" i="5"/>
  <c r="BE116" i="5"/>
  <c r="BY116" i="14" s="1"/>
  <c r="BD116" i="5"/>
  <c r="BU116" i="14" s="1"/>
  <c r="BG116" i="5"/>
  <c r="CG116" i="14" s="1"/>
  <c r="BC116" i="5"/>
  <c r="BQ116" i="14" s="1"/>
  <c r="BB155" i="5"/>
  <c r="BM155" i="14" s="1"/>
  <c r="BG155" i="5"/>
  <c r="CG155" i="14" s="1"/>
  <c r="BC155" i="5"/>
  <c r="BQ155" i="14" s="1"/>
  <c r="BV155" i="5"/>
  <c r="BE155" i="5"/>
  <c r="BY155" i="14" s="1"/>
  <c r="BD155" i="5"/>
  <c r="BU155" i="14" s="1"/>
  <c r="BG31" i="5"/>
  <c r="CG31" i="14" s="1"/>
  <c r="BC31" i="5"/>
  <c r="BQ31" i="14" s="1"/>
  <c r="BF31" i="5"/>
  <c r="CC31" i="14" s="1"/>
  <c r="BB31" i="5"/>
  <c r="BM31" i="14" s="1"/>
  <c r="BV31" i="5"/>
  <c r="BE31" i="5"/>
  <c r="BY31" i="14" s="1"/>
  <c r="BD31" i="5"/>
  <c r="BU31" i="14" s="1"/>
  <c r="BV150" i="5"/>
  <c r="BE150" i="5"/>
  <c r="BY150" i="14" s="1"/>
  <c r="BD150" i="5"/>
  <c r="BU150" i="14" s="1"/>
  <c r="BG150" i="5"/>
  <c r="CG150" i="14" s="1"/>
  <c r="BC150" i="5"/>
  <c r="BQ150" i="14" s="1"/>
  <c r="BB150" i="5"/>
  <c r="BM150" i="14" s="1"/>
  <c r="BD50" i="5"/>
  <c r="BU50" i="14" s="1"/>
  <c r="BG50" i="5"/>
  <c r="CG50" i="14" s="1"/>
  <c r="BC50" i="5"/>
  <c r="BQ50" i="14" s="1"/>
  <c r="BF50" i="5"/>
  <c r="CC50" i="14" s="1"/>
  <c r="BB50" i="5"/>
  <c r="BM50" i="14" s="1"/>
  <c r="BV50" i="5"/>
  <c r="BE50" i="5"/>
  <c r="BY50" i="14" s="1"/>
  <c r="BB157" i="5"/>
  <c r="BM157" i="14" s="1"/>
  <c r="BG157" i="5"/>
  <c r="CG157" i="14" s="1"/>
  <c r="BC157" i="5"/>
  <c r="BQ157" i="14" s="1"/>
  <c r="BV157" i="5"/>
  <c r="BE157" i="5"/>
  <c r="BY157" i="14" s="1"/>
  <c r="BD157" i="5"/>
  <c r="BU157" i="14" s="1"/>
  <c r="BD33" i="5"/>
  <c r="BU33" i="14" s="1"/>
  <c r="BG33" i="5"/>
  <c r="CG33" i="14" s="1"/>
  <c r="BC33" i="5"/>
  <c r="BQ33" i="14" s="1"/>
  <c r="BF33" i="5"/>
  <c r="CC33" i="14" s="1"/>
  <c r="BB33" i="5"/>
  <c r="BM33" i="14" s="1"/>
  <c r="BV33" i="5"/>
  <c r="BE33" i="5"/>
  <c r="BY33" i="14" s="1"/>
  <c r="BV147" i="5"/>
  <c r="BE147" i="5"/>
  <c r="BY147" i="14" s="1"/>
  <c r="BD147" i="5"/>
  <c r="BU147" i="14" s="1"/>
  <c r="BG147" i="5"/>
  <c r="CG147" i="14" s="1"/>
  <c r="BC147" i="5"/>
  <c r="BQ147" i="14" s="1"/>
  <c r="BB147" i="5"/>
  <c r="BM147" i="14" s="1"/>
  <c r="BF57" i="5"/>
  <c r="CC57" i="14" s="1"/>
  <c r="BB57" i="5"/>
  <c r="BM57" i="14" s="1"/>
  <c r="BG57" i="5"/>
  <c r="CG57" i="14" s="1"/>
  <c r="BV57" i="5"/>
  <c r="BE57" i="5"/>
  <c r="BY57" i="14" s="1"/>
  <c r="BD57" i="5"/>
  <c r="BU57" i="14" s="1"/>
  <c r="BC57" i="5"/>
  <c r="BQ57" i="14" s="1"/>
  <c r="BG12" i="5"/>
  <c r="CG12" i="14" s="1"/>
  <c r="BC12" i="5"/>
  <c r="BQ12" i="14" s="1"/>
  <c r="BF12" i="5"/>
  <c r="CC12" i="14" s="1"/>
  <c r="BB12" i="5"/>
  <c r="BM12" i="14" s="1"/>
  <c r="BD12" i="5"/>
  <c r="BU12" i="14" s="1"/>
  <c r="BV12" i="5"/>
  <c r="BE12" i="5"/>
  <c r="BY12" i="14" s="1"/>
  <c r="BV149" i="5"/>
  <c r="BE149" i="5"/>
  <c r="BY149" i="14" s="1"/>
  <c r="BD149" i="5"/>
  <c r="BU149" i="14" s="1"/>
  <c r="BG149" i="5"/>
  <c r="CG149" i="14" s="1"/>
  <c r="BC149" i="5"/>
  <c r="BQ149" i="14" s="1"/>
  <c r="BB149" i="5"/>
  <c r="BM149" i="14" s="1"/>
  <c r="BD133" i="5"/>
  <c r="BU133" i="14" s="1"/>
  <c r="BG133" i="5"/>
  <c r="CG133" i="14" s="1"/>
  <c r="BC133" i="5"/>
  <c r="BQ133" i="14" s="1"/>
  <c r="BF133" i="5"/>
  <c r="CC133" i="14" s="1"/>
  <c r="BB133" i="5"/>
  <c r="BM133" i="14" s="1"/>
  <c r="BV133" i="5"/>
  <c r="BE133" i="5"/>
  <c r="BY133" i="14" s="1"/>
  <c r="BF70" i="5"/>
  <c r="CC70" i="14" s="1"/>
  <c r="BB70" i="5"/>
  <c r="BM70" i="14" s="1"/>
  <c r="BG70" i="5"/>
  <c r="CG70" i="14" s="1"/>
  <c r="BC70" i="5"/>
  <c r="BQ70" i="14" s="1"/>
  <c r="BE70" i="5"/>
  <c r="BY70" i="14" s="1"/>
  <c r="BD70" i="5"/>
  <c r="BU70" i="14" s="1"/>
  <c r="BV70" i="5"/>
  <c r="BD37" i="5"/>
  <c r="BU37" i="14" s="1"/>
  <c r="BG37" i="5"/>
  <c r="CG37" i="14" s="1"/>
  <c r="BC37" i="5"/>
  <c r="BQ37" i="14" s="1"/>
  <c r="BF37" i="5"/>
  <c r="CC37" i="14" s="1"/>
  <c r="BB37" i="5"/>
  <c r="BM37" i="14" s="1"/>
  <c r="BV37" i="5"/>
  <c r="BE37" i="5"/>
  <c r="BY37" i="14" s="1"/>
  <c r="BG24" i="5"/>
  <c r="CG24" i="14" s="1"/>
  <c r="BC24" i="5"/>
  <c r="BQ24" i="14" s="1"/>
  <c r="BF24" i="5"/>
  <c r="CC24" i="14" s="1"/>
  <c r="BB24" i="5"/>
  <c r="BM24" i="14" s="1"/>
  <c r="BD24" i="5"/>
  <c r="BU24" i="14" s="1"/>
  <c r="BV24" i="5"/>
  <c r="BE24" i="5"/>
  <c r="BY24" i="14" s="1"/>
  <c r="BF78" i="5"/>
  <c r="CC78" i="14" s="1"/>
  <c r="BB78" i="5"/>
  <c r="BM78" i="14" s="1"/>
  <c r="BV78" i="5"/>
  <c r="BE78" i="5"/>
  <c r="BY78" i="14" s="1"/>
  <c r="BD78" i="5"/>
  <c r="BU78" i="14" s="1"/>
  <c r="BG78" i="5"/>
  <c r="CG78" i="14" s="1"/>
  <c r="BC78" i="5"/>
  <c r="BQ78" i="14" s="1"/>
  <c r="BV95" i="5"/>
  <c r="BE95" i="5"/>
  <c r="BY95" i="14" s="1"/>
  <c r="BD95" i="5"/>
  <c r="BU95" i="14" s="1"/>
  <c r="BF95" i="5"/>
  <c r="CC95" i="14" s="1"/>
  <c r="BC95" i="5"/>
  <c r="BQ95" i="14" s="1"/>
  <c r="BB95" i="5"/>
  <c r="BM95" i="14" s="1"/>
  <c r="BG95" i="5"/>
  <c r="CG95" i="14" s="1"/>
  <c r="BG16" i="5"/>
  <c r="CG16" i="14" s="1"/>
  <c r="BC16" i="5"/>
  <c r="BQ16" i="14" s="1"/>
  <c r="BF16" i="5"/>
  <c r="CC16" i="14" s="1"/>
  <c r="BB16" i="5"/>
  <c r="BM16" i="14" s="1"/>
  <c r="BD16" i="5"/>
  <c r="BU16" i="14" s="1"/>
  <c r="BV16" i="5"/>
  <c r="BE16" i="5"/>
  <c r="BY16" i="14" s="1"/>
  <c r="BF86" i="5"/>
  <c r="CC86" i="14" s="1"/>
  <c r="BB86" i="5"/>
  <c r="BM86" i="14" s="1"/>
  <c r="BV86" i="5"/>
  <c r="BE86" i="5"/>
  <c r="BY86" i="14" s="1"/>
  <c r="BD86" i="5"/>
  <c r="BU86" i="14" s="1"/>
  <c r="BG86" i="5"/>
  <c r="CG86" i="14" s="1"/>
  <c r="BC86" i="5"/>
  <c r="BQ86" i="14" s="1"/>
  <c r="BF121" i="5"/>
  <c r="CC121" i="14" s="1"/>
  <c r="BB121" i="5"/>
  <c r="BM121" i="14" s="1"/>
  <c r="BV121" i="5"/>
  <c r="BE121" i="5"/>
  <c r="BY121" i="14" s="1"/>
  <c r="BD121" i="5"/>
  <c r="BU121" i="14" s="1"/>
  <c r="BG121" i="5"/>
  <c r="CG121" i="14" s="1"/>
  <c r="BC121" i="5"/>
  <c r="BQ121" i="14" s="1"/>
  <c r="BF104" i="5"/>
  <c r="CC104" i="14" s="1"/>
  <c r="BB104" i="5"/>
  <c r="BM104" i="14" s="1"/>
  <c r="BV104" i="5"/>
  <c r="BE104" i="5"/>
  <c r="BY104" i="14" s="1"/>
  <c r="BD104" i="5"/>
  <c r="BU104" i="14" s="1"/>
  <c r="BC104" i="5"/>
  <c r="BQ104" i="14" s="1"/>
  <c r="BG104" i="5"/>
  <c r="CG104" i="14" s="1"/>
  <c r="BF108" i="5"/>
  <c r="CC108" i="14" s="1"/>
  <c r="BB108" i="5"/>
  <c r="BM108" i="14" s="1"/>
  <c r="BV108" i="5"/>
  <c r="BE108" i="5"/>
  <c r="BY108" i="14" s="1"/>
  <c r="BD108" i="5"/>
  <c r="BU108" i="14" s="1"/>
  <c r="BC108" i="5"/>
  <c r="BQ108" i="14" s="1"/>
  <c r="BG108" i="5"/>
  <c r="CG108" i="14" s="1"/>
  <c r="BB6" i="5"/>
  <c r="BM6" i="14" s="1"/>
  <c r="BE6" i="5"/>
  <c r="BY6" i="14" s="1"/>
  <c r="BV6" i="5"/>
  <c r="BD6" i="5"/>
  <c r="BU6" i="14" s="1"/>
  <c r="BG6" i="5"/>
  <c r="CG6" i="14" s="1"/>
  <c r="BC6" i="5"/>
  <c r="BQ6" i="14" s="1"/>
  <c r="BF6" i="5"/>
  <c r="CC6" i="14" s="1"/>
  <c r="BV146" i="5"/>
  <c r="BE146" i="5"/>
  <c r="BY146" i="14" s="1"/>
  <c r="BD146" i="5"/>
  <c r="BU146" i="14" s="1"/>
  <c r="BG146" i="5"/>
  <c r="CG146" i="14" s="1"/>
  <c r="BC146" i="5"/>
  <c r="BQ146" i="14" s="1"/>
  <c r="BF146" i="5"/>
  <c r="CC146" i="14" s="1"/>
  <c r="BB146" i="5"/>
  <c r="BM146" i="14" s="1"/>
  <c r="BD46" i="5"/>
  <c r="BU46" i="14" s="1"/>
  <c r="BG46" i="5"/>
  <c r="CG46" i="14" s="1"/>
  <c r="BC46" i="5"/>
  <c r="BQ46" i="14" s="1"/>
  <c r="BF46" i="5"/>
  <c r="CC46" i="14" s="1"/>
  <c r="BB46" i="5"/>
  <c r="BM46" i="14" s="1"/>
  <c r="BV46" i="5"/>
  <c r="BE46" i="5"/>
  <c r="BY46" i="14" s="1"/>
  <c r="BF69" i="5"/>
  <c r="CC69" i="14" s="1"/>
  <c r="BB69" i="5"/>
  <c r="BM69" i="14" s="1"/>
  <c r="BG69" i="5"/>
  <c r="CG69" i="14" s="1"/>
  <c r="BE69" i="5"/>
  <c r="BY69" i="14" s="1"/>
  <c r="BV69" i="5"/>
  <c r="BD69" i="5"/>
  <c r="BU69" i="14" s="1"/>
  <c r="BC69" i="5"/>
  <c r="BQ69" i="14" s="1"/>
  <c r="BF7" i="5"/>
  <c r="CC7" i="14" s="1"/>
  <c r="BD7" i="5"/>
  <c r="BU7" i="14" s="1"/>
  <c r="BB7" i="5"/>
  <c r="BM7" i="14" s="1"/>
  <c r="BE7" i="5"/>
  <c r="BY7" i="14" s="1"/>
  <c r="BG7" i="5"/>
  <c r="CG7" i="14" s="1"/>
  <c r="BC7" i="5"/>
  <c r="BQ7" i="14" s="1"/>
  <c r="BV7" i="5"/>
  <c r="BV145" i="5"/>
  <c r="BE145" i="5"/>
  <c r="BY145" i="14" s="1"/>
  <c r="BD145" i="5"/>
  <c r="BU145" i="14" s="1"/>
  <c r="BG145" i="5"/>
  <c r="CG145" i="14" s="1"/>
  <c r="BC145" i="5"/>
  <c r="BQ145" i="14" s="1"/>
  <c r="BF145" i="5"/>
  <c r="CC145" i="14" s="1"/>
  <c r="BB145" i="5"/>
  <c r="BM145" i="14" s="1"/>
  <c r="BG30" i="5"/>
  <c r="CG30" i="14" s="1"/>
  <c r="BC30" i="5"/>
  <c r="BQ30" i="14" s="1"/>
  <c r="BF30" i="5"/>
  <c r="CC30" i="14" s="1"/>
  <c r="BB30" i="5"/>
  <c r="BM30" i="14" s="1"/>
  <c r="BV30" i="5"/>
  <c r="BE30" i="5"/>
  <c r="BY30" i="14" s="1"/>
  <c r="BD30" i="5"/>
  <c r="BU30" i="14" s="1"/>
  <c r="BG126" i="5"/>
  <c r="CG126" i="14" s="1"/>
  <c r="BC126" i="5"/>
  <c r="BQ126" i="14" s="1"/>
  <c r="BV126" i="5"/>
  <c r="BE126" i="5"/>
  <c r="BY126" i="14" s="1"/>
  <c r="BD126" i="5"/>
  <c r="BU126" i="14" s="1"/>
  <c r="BB126" i="5"/>
  <c r="BM126" i="14" s="1"/>
  <c r="BF126" i="5"/>
  <c r="CC126" i="14" s="1"/>
  <c r="BV151" i="5"/>
  <c r="BE151" i="5"/>
  <c r="BY151" i="14" s="1"/>
  <c r="BD151" i="5"/>
  <c r="BU151" i="14" s="1"/>
  <c r="BG151" i="5"/>
  <c r="CG151" i="14" s="1"/>
  <c r="BC151" i="5"/>
  <c r="BQ151" i="14" s="1"/>
  <c r="BB151" i="5"/>
  <c r="BM151" i="14" s="1"/>
  <c r="BD52" i="5"/>
  <c r="BU52" i="14" s="1"/>
  <c r="BG52" i="5"/>
  <c r="CG52" i="14" s="1"/>
  <c r="BC52" i="5"/>
  <c r="BQ52" i="14" s="1"/>
  <c r="BF52" i="5"/>
  <c r="CC52" i="14" s="1"/>
  <c r="BB52" i="5"/>
  <c r="BM52" i="14" s="1"/>
  <c r="BV52" i="5"/>
  <c r="BE52" i="5"/>
  <c r="BY52" i="14" s="1"/>
  <c r="BF115" i="5"/>
  <c r="CC115" i="14" s="1"/>
  <c r="BB115" i="5"/>
  <c r="BM115" i="14" s="1"/>
  <c r="BV115" i="5"/>
  <c r="BE115" i="5"/>
  <c r="BY115" i="14" s="1"/>
  <c r="BD115" i="5"/>
  <c r="BU115" i="14" s="1"/>
  <c r="BC115" i="5"/>
  <c r="BQ115" i="14" s="1"/>
  <c r="BG115" i="5"/>
  <c r="CG115" i="14" s="1"/>
  <c r="BF83" i="5"/>
  <c r="CC83" i="14" s="1"/>
  <c r="BB83" i="5"/>
  <c r="BM83" i="14" s="1"/>
  <c r="BV83" i="5"/>
  <c r="BE83" i="5"/>
  <c r="BY83" i="14" s="1"/>
  <c r="BD83" i="5"/>
  <c r="BU83" i="14" s="1"/>
  <c r="BG83" i="5"/>
  <c r="CG83" i="14" s="1"/>
  <c r="BC83" i="5"/>
  <c r="BQ83" i="14" s="1"/>
  <c r="BF71" i="5"/>
  <c r="CC71" i="14" s="1"/>
  <c r="BB71" i="5"/>
  <c r="BM71" i="14" s="1"/>
  <c r="BD71" i="5"/>
  <c r="BU71" i="14" s="1"/>
  <c r="BG71" i="5"/>
  <c r="CG71" i="14" s="1"/>
  <c r="BC71" i="5"/>
  <c r="BQ71" i="14" s="1"/>
  <c r="BV71" i="5"/>
  <c r="BE71" i="5"/>
  <c r="BY71" i="14" s="1"/>
  <c r="BV99" i="5"/>
  <c r="BE99" i="5"/>
  <c r="BY99" i="14" s="1"/>
  <c r="BD99" i="5"/>
  <c r="BU99" i="14" s="1"/>
  <c r="BF99" i="5"/>
  <c r="CC99" i="14" s="1"/>
  <c r="BC99" i="5"/>
  <c r="BQ99" i="14" s="1"/>
  <c r="BB99" i="5"/>
  <c r="BM99" i="14" s="1"/>
  <c r="BG99" i="5"/>
  <c r="CG99" i="14" s="1"/>
  <c r="BD38" i="5"/>
  <c r="BU38" i="14" s="1"/>
  <c r="BG38" i="5"/>
  <c r="CG38" i="14" s="1"/>
  <c r="BC38" i="5"/>
  <c r="BQ38" i="14" s="1"/>
  <c r="BF38" i="5"/>
  <c r="CC38" i="14" s="1"/>
  <c r="BB38" i="5"/>
  <c r="BM38" i="14" s="1"/>
  <c r="BV38" i="5"/>
  <c r="BE38" i="5"/>
  <c r="BY38" i="14" s="1"/>
  <c r="BG127" i="5"/>
  <c r="CG127" i="14" s="1"/>
  <c r="BC127" i="5"/>
  <c r="BQ127" i="14" s="1"/>
  <c r="BD127" i="5"/>
  <c r="BU127" i="14" s="1"/>
  <c r="BB127" i="5"/>
  <c r="BM127" i="14" s="1"/>
  <c r="BF127" i="5"/>
  <c r="CC127" i="14" s="1"/>
  <c r="BE127" i="5"/>
  <c r="BY127" i="14" s="1"/>
  <c r="BV127" i="5"/>
  <c r="BD41" i="5"/>
  <c r="BU41" i="14" s="1"/>
  <c r="BG41" i="5"/>
  <c r="CG41" i="14" s="1"/>
  <c r="BC41" i="5"/>
  <c r="BQ41" i="14" s="1"/>
  <c r="BF41" i="5"/>
  <c r="CC41" i="14" s="1"/>
  <c r="BB41" i="5"/>
  <c r="BM41" i="14" s="1"/>
  <c r="BV41" i="5"/>
  <c r="BE41" i="5"/>
  <c r="BY41" i="14" s="1"/>
  <c r="BG26" i="5"/>
  <c r="CG26" i="14" s="1"/>
  <c r="BC26" i="5"/>
  <c r="BQ26" i="14" s="1"/>
  <c r="BF26" i="5"/>
  <c r="CC26" i="14" s="1"/>
  <c r="BB26" i="5"/>
  <c r="BM26" i="14" s="1"/>
  <c r="BV26" i="5"/>
  <c r="BE26" i="5"/>
  <c r="BY26" i="14" s="1"/>
  <c r="BD26" i="5"/>
  <c r="BU26" i="14" s="1"/>
  <c r="BG17" i="5"/>
  <c r="CG17" i="14" s="1"/>
  <c r="BC17" i="5"/>
  <c r="BQ17" i="14" s="1"/>
  <c r="BF17" i="5"/>
  <c r="CC17" i="14" s="1"/>
  <c r="BB17" i="5"/>
  <c r="BM17" i="14" s="1"/>
  <c r="BV17" i="5"/>
  <c r="BE17" i="5"/>
  <c r="BY17" i="14" s="1"/>
  <c r="BD17" i="5"/>
  <c r="BU17" i="14" s="1"/>
  <c r="BF61" i="5"/>
  <c r="CC61" i="14" s="1"/>
  <c r="BB61" i="5"/>
  <c r="BM61" i="14" s="1"/>
  <c r="BG61" i="5"/>
  <c r="CG61" i="14" s="1"/>
  <c r="BV61" i="5"/>
  <c r="BE61" i="5"/>
  <c r="BY61" i="14" s="1"/>
  <c r="BD61" i="5"/>
  <c r="BU61" i="14" s="1"/>
  <c r="BC61" i="5"/>
  <c r="BQ61" i="14" s="1"/>
  <c r="BG20" i="5"/>
  <c r="CG20" i="14" s="1"/>
  <c r="BC20" i="5"/>
  <c r="BQ20" i="14" s="1"/>
  <c r="BF20" i="5"/>
  <c r="CC20" i="14" s="1"/>
  <c r="BB20" i="5"/>
  <c r="BM20" i="14" s="1"/>
  <c r="BD20" i="5"/>
  <c r="BU20" i="14" s="1"/>
  <c r="BV20" i="5"/>
  <c r="BE20" i="5"/>
  <c r="BY20" i="14" s="1"/>
  <c r="BG14" i="5"/>
  <c r="CG14" i="14" s="1"/>
  <c r="BC14" i="5"/>
  <c r="BQ14" i="14" s="1"/>
  <c r="BF14" i="5"/>
  <c r="CC14" i="14" s="1"/>
  <c r="BB14" i="5"/>
  <c r="BM14" i="14" s="1"/>
  <c r="BV14" i="5"/>
  <c r="BE14" i="5"/>
  <c r="BY14" i="14" s="1"/>
  <c r="BD14" i="5"/>
  <c r="BU14" i="14" s="1"/>
  <c r="BV97" i="5"/>
  <c r="BE97" i="5"/>
  <c r="BY97" i="14" s="1"/>
  <c r="BD97" i="5"/>
  <c r="BU97" i="14" s="1"/>
  <c r="BF97" i="5"/>
  <c r="CC97" i="14" s="1"/>
  <c r="BC97" i="5"/>
  <c r="BQ97" i="14" s="1"/>
  <c r="BB97" i="5"/>
  <c r="BM97" i="14" s="1"/>
  <c r="BG97" i="5"/>
  <c r="CG97" i="14" s="1"/>
  <c r="BD45" i="5"/>
  <c r="BU45" i="14" s="1"/>
  <c r="BG45" i="5"/>
  <c r="CG45" i="14" s="1"/>
  <c r="BC45" i="5"/>
  <c r="BQ45" i="14" s="1"/>
  <c r="BF45" i="5"/>
  <c r="CC45" i="14" s="1"/>
  <c r="BB45" i="5"/>
  <c r="BM45" i="14" s="1"/>
  <c r="BV45" i="5"/>
  <c r="BE45" i="5"/>
  <c r="BY45" i="14" s="1"/>
  <c r="BG29" i="5"/>
  <c r="CG29" i="14" s="1"/>
  <c r="BC29" i="5"/>
  <c r="BQ29" i="14" s="1"/>
  <c r="BF29" i="5"/>
  <c r="CC29" i="14" s="1"/>
  <c r="BB29" i="5"/>
  <c r="BM29" i="14" s="1"/>
  <c r="BV29" i="5"/>
  <c r="BE29" i="5"/>
  <c r="BY29" i="14" s="1"/>
  <c r="BD29" i="5"/>
  <c r="BU29" i="14" s="1"/>
  <c r="BF63" i="5"/>
  <c r="CC63" i="14" s="1"/>
  <c r="BB63" i="5"/>
  <c r="BM63" i="14" s="1"/>
  <c r="BG63" i="5"/>
  <c r="CG63" i="14" s="1"/>
  <c r="BV63" i="5"/>
  <c r="BE63" i="5"/>
  <c r="BY63" i="14" s="1"/>
  <c r="BD63" i="5"/>
  <c r="BU63" i="14" s="1"/>
  <c r="BC63" i="5"/>
  <c r="BQ63" i="14" s="1"/>
  <c r="BF74" i="5"/>
  <c r="CC74" i="14" s="1"/>
  <c r="BB74" i="5"/>
  <c r="BM74" i="14" s="1"/>
  <c r="BD74" i="5"/>
  <c r="BU74" i="14" s="1"/>
  <c r="BG74" i="5"/>
  <c r="CG74" i="14" s="1"/>
  <c r="BC74" i="5"/>
  <c r="BQ74" i="14" s="1"/>
  <c r="BV74" i="5"/>
  <c r="BE74" i="5"/>
  <c r="BY74" i="14" s="1"/>
  <c r="BD132" i="5"/>
  <c r="BU132" i="14" s="1"/>
  <c r="BG132" i="5"/>
  <c r="CG132" i="14" s="1"/>
  <c r="BC132" i="5"/>
  <c r="BQ132" i="14" s="1"/>
  <c r="BF132" i="5"/>
  <c r="CC132" i="14" s="1"/>
  <c r="BB132" i="5"/>
  <c r="BM132" i="14" s="1"/>
  <c r="BV132" i="5"/>
  <c r="BE132" i="5"/>
  <c r="BY132" i="14" s="1"/>
  <c r="BD44" i="5"/>
  <c r="BU44" i="14" s="1"/>
  <c r="BG44" i="5"/>
  <c r="CG44" i="14" s="1"/>
  <c r="BC44" i="5"/>
  <c r="BQ44" i="14" s="1"/>
  <c r="BF44" i="5"/>
  <c r="CC44" i="14" s="1"/>
  <c r="BB44" i="5"/>
  <c r="BM44" i="14" s="1"/>
  <c r="BV44" i="5"/>
  <c r="BE44" i="5"/>
  <c r="BY44" i="14" s="1"/>
  <c r="BG13" i="5"/>
  <c r="CG13" i="14" s="1"/>
  <c r="BC13" i="5"/>
  <c r="BQ13" i="14" s="1"/>
  <c r="BF13" i="5"/>
  <c r="CC13" i="14" s="1"/>
  <c r="BB13" i="5"/>
  <c r="BM13" i="14" s="1"/>
  <c r="BV13" i="5"/>
  <c r="BE13" i="5"/>
  <c r="BY13" i="14" s="1"/>
  <c r="BD13" i="5"/>
  <c r="BU13" i="14" s="1"/>
  <c r="BD131" i="5"/>
  <c r="BU131" i="14" s="1"/>
  <c r="BG131" i="5"/>
  <c r="CG131" i="14" s="1"/>
  <c r="BC131" i="5"/>
  <c r="BQ131" i="14" s="1"/>
  <c r="BF131" i="5"/>
  <c r="CC131" i="14" s="1"/>
  <c r="BB131" i="5"/>
  <c r="BM131" i="14" s="1"/>
  <c r="BV131" i="5"/>
  <c r="BE131" i="5"/>
  <c r="BY131" i="14" s="1"/>
  <c r="BF77" i="5"/>
  <c r="CC77" i="14" s="1"/>
  <c r="BB77" i="5"/>
  <c r="BM77" i="14" s="1"/>
  <c r="BD77" i="5"/>
  <c r="BU77" i="14" s="1"/>
  <c r="BG77" i="5"/>
  <c r="CG77" i="14" s="1"/>
  <c r="BC77" i="5"/>
  <c r="BQ77" i="14" s="1"/>
  <c r="BV77" i="5"/>
  <c r="BE77" i="5"/>
  <c r="BY77" i="14" s="1"/>
  <c r="BF117" i="5"/>
  <c r="CC117" i="14" s="1"/>
  <c r="BB117" i="5"/>
  <c r="BM117" i="14" s="1"/>
  <c r="BV117" i="5"/>
  <c r="BE117" i="5"/>
  <c r="BY117" i="14" s="1"/>
  <c r="BD117" i="5"/>
  <c r="BU117" i="14" s="1"/>
  <c r="BG117" i="5"/>
  <c r="CG117" i="14" s="1"/>
  <c r="BC117" i="5"/>
  <c r="BQ117" i="14" s="1"/>
  <c r="BF125" i="5"/>
  <c r="CC125" i="14" s="1"/>
  <c r="BB125" i="5"/>
  <c r="BM125" i="14" s="1"/>
  <c r="BV125" i="5"/>
  <c r="BE125" i="5"/>
  <c r="BY125" i="14" s="1"/>
  <c r="BD125" i="5"/>
  <c r="BU125" i="14" s="1"/>
  <c r="BG125" i="5"/>
  <c r="CG125" i="14" s="1"/>
  <c r="BC125" i="5"/>
  <c r="BQ125" i="14" s="1"/>
  <c r="BF118" i="5"/>
  <c r="CC118" i="14" s="1"/>
  <c r="BB118" i="5"/>
  <c r="BM118" i="14" s="1"/>
  <c r="BV118" i="5"/>
  <c r="BE118" i="5"/>
  <c r="BY118" i="14" s="1"/>
  <c r="BD118" i="5"/>
  <c r="BU118" i="14" s="1"/>
  <c r="BG118" i="5"/>
  <c r="CG118" i="14" s="1"/>
  <c r="BC118" i="5"/>
  <c r="BQ118" i="14" s="1"/>
  <c r="BF124" i="5"/>
  <c r="CC124" i="14" s="1"/>
  <c r="BB124" i="5"/>
  <c r="BM124" i="14" s="1"/>
  <c r="BV124" i="5"/>
  <c r="BE124" i="5"/>
  <c r="BY124" i="14" s="1"/>
  <c r="BD124" i="5"/>
  <c r="BU124" i="14" s="1"/>
  <c r="BG124" i="5"/>
  <c r="CG124" i="14" s="1"/>
  <c r="BC124" i="5"/>
  <c r="BQ124" i="14" s="1"/>
  <c r="BD34" i="5"/>
  <c r="BU34" i="14" s="1"/>
  <c r="BG34" i="5"/>
  <c r="CG34" i="14" s="1"/>
  <c r="BC34" i="5"/>
  <c r="BQ34" i="14" s="1"/>
  <c r="BF34" i="5"/>
  <c r="CC34" i="14" s="1"/>
  <c r="BB34" i="5"/>
  <c r="BM34" i="14" s="1"/>
  <c r="BV34" i="5"/>
  <c r="BE34" i="5"/>
  <c r="BY34" i="14" s="1"/>
  <c r="BF110" i="5"/>
  <c r="CC110" i="14" s="1"/>
  <c r="BB110" i="5"/>
  <c r="BM110" i="14" s="1"/>
  <c r="BV110" i="5"/>
  <c r="BE110" i="5"/>
  <c r="BY110" i="14" s="1"/>
  <c r="BD110" i="5"/>
  <c r="BU110" i="14" s="1"/>
  <c r="BG110" i="5"/>
  <c r="CG110" i="14" s="1"/>
  <c r="BC110" i="5"/>
  <c r="BQ110" i="14" s="1"/>
  <c r="BG15" i="5"/>
  <c r="CG15" i="14" s="1"/>
  <c r="BC15" i="5"/>
  <c r="BQ15" i="14" s="1"/>
  <c r="BF15" i="5"/>
  <c r="CC15" i="14" s="1"/>
  <c r="BB15" i="5"/>
  <c r="BM15" i="14" s="1"/>
  <c r="BV15" i="5"/>
  <c r="BE15" i="5"/>
  <c r="BY15" i="14" s="1"/>
  <c r="BD15" i="5"/>
  <c r="BU15" i="14" s="1"/>
  <c r="BF76" i="5"/>
  <c r="CC76" i="14" s="1"/>
  <c r="BB76" i="5"/>
  <c r="BM76" i="14" s="1"/>
  <c r="BD76" i="5"/>
  <c r="BU76" i="14" s="1"/>
  <c r="BG76" i="5"/>
  <c r="CG76" i="14" s="1"/>
  <c r="BC76" i="5"/>
  <c r="BQ76" i="14" s="1"/>
  <c r="BV76" i="5"/>
  <c r="BE76" i="5"/>
  <c r="BY76" i="14" s="1"/>
  <c r="BG11" i="5"/>
  <c r="CG11" i="14" s="1"/>
  <c r="BC11" i="5"/>
  <c r="BQ11" i="14" s="1"/>
  <c r="BF11" i="5"/>
  <c r="CC11" i="14" s="1"/>
  <c r="BB11" i="5"/>
  <c r="BM11" i="14" s="1"/>
  <c r="BV11" i="5"/>
  <c r="BE11" i="5"/>
  <c r="BY11" i="14" s="1"/>
  <c r="BD11" i="5"/>
  <c r="BU11" i="14" s="1"/>
  <c r="BB158" i="5"/>
  <c r="BM158" i="14" s="1"/>
  <c r="BV158" i="5"/>
  <c r="BE158" i="5"/>
  <c r="BY158" i="14" s="1"/>
  <c r="BG158" i="5"/>
  <c r="CG158" i="14" s="1"/>
  <c r="BC158" i="5"/>
  <c r="BQ158" i="14" s="1"/>
  <c r="BD158" i="5"/>
  <c r="BU158" i="14" s="1"/>
  <c r="BV144" i="5"/>
  <c r="BE144" i="5"/>
  <c r="BY144" i="14" s="1"/>
  <c r="BD144" i="5"/>
  <c r="BU144" i="14" s="1"/>
  <c r="BG144" i="5"/>
  <c r="CG144" i="14" s="1"/>
  <c r="BC144" i="5"/>
  <c r="BQ144" i="14" s="1"/>
  <c r="BF144" i="5"/>
  <c r="CC144" i="14" s="1"/>
  <c r="BB144" i="5"/>
  <c r="BM144" i="14" s="1"/>
  <c r="BG19" i="5"/>
  <c r="CG19" i="14" s="1"/>
  <c r="BC19" i="5"/>
  <c r="BQ19" i="14" s="1"/>
  <c r="BF19" i="5"/>
  <c r="CC19" i="14" s="1"/>
  <c r="BB19" i="5"/>
  <c r="BM19" i="14" s="1"/>
  <c r="BV19" i="5"/>
  <c r="BE19" i="5"/>
  <c r="BY19" i="14" s="1"/>
  <c r="BD19" i="5"/>
  <c r="BU19" i="14" s="1"/>
  <c r="BF56" i="5"/>
  <c r="CC56" i="14" s="1"/>
  <c r="BB56" i="5"/>
  <c r="BM56" i="14" s="1"/>
  <c r="BG56" i="5"/>
  <c r="CG56" i="14" s="1"/>
  <c r="BV56" i="5"/>
  <c r="BE56" i="5"/>
  <c r="BY56" i="14" s="1"/>
  <c r="BD56" i="5"/>
  <c r="BU56" i="14" s="1"/>
  <c r="BC56" i="5"/>
  <c r="BQ56" i="14" s="1"/>
  <c r="BV152" i="5"/>
  <c r="BE152" i="5"/>
  <c r="BY152" i="14" s="1"/>
  <c r="BD152" i="5"/>
  <c r="BU152" i="14" s="1"/>
  <c r="BG152" i="5"/>
  <c r="CG152" i="14" s="1"/>
  <c r="BC152" i="5"/>
  <c r="BQ152" i="14" s="1"/>
  <c r="BB152" i="5"/>
  <c r="BM152" i="14" s="1"/>
  <c r="BF114" i="5"/>
  <c r="CC114" i="14" s="1"/>
  <c r="BB114" i="5"/>
  <c r="BM114" i="14" s="1"/>
  <c r="BV114" i="5"/>
  <c r="BE114" i="5"/>
  <c r="BY114" i="14" s="1"/>
  <c r="BD114" i="5"/>
  <c r="BU114" i="14" s="1"/>
  <c r="BG114" i="5"/>
  <c r="CG114" i="14" s="1"/>
  <c r="BC114" i="5"/>
  <c r="BQ114" i="14" s="1"/>
  <c r="BF107" i="5"/>
  <c r="CC107" i="14" s="1"/>
  <c r="BB107" i="5"/>
  <c r="BM107" i="14" s="1"/>
  <c r="BV107" i="5"/>
  <c r="BE107" i="5"/>
  <c r="BY107" i="14" s="1"/>
  <c r="BD107" i="5"/>
  <c r="BU107" i="14" s="1"/>
  <c r="BG107" i="5"/>
  <c r="CG107" i="14" s="1"/>
  <c r="BC107" i="5"/>
  <c r="BQ107" i="14" s="1"/>
  <c r="BG129" i="5"/>
  <c r="CG129" i="14" s="1"/>
  <c r="BC129" i="5"/>
  <c r="BQ129" i="14" s="1"/>
  <c r="BF129" i="5"/>
  <c r="CC129" i="14" s="1"/>
  <c r="BV129" i="5"/>
  <c r="BE129" i="5"/>
  <c r="BY129" i="14" s="1"/>
  <c r="BD129" i="5"/>
  <c r="BU129" i="14" s="1"/>
  <c r="BB129" i="5"/>
  <c r="BM129" i="14" s="1"/>
  <c r="BF60" i="5"/>
  <c r="CC60" i="14" s="1"/>
  <c r="BB60" i="5"/>
  <c r="BM60" i="14" s="1"/>
  <c r="BG60" i="5"/>
  <c r="CG60" i="14" s="1"/>
  <c r="BV60" i="5"/>
  <c r="BE60" i="5"/>
  <c r="BY60" i="14" s="1"/>
  <c r="BD60" i="5"/>
  <c r="BU60" i="14" s="1"/>
  <c r="BC60" i="5"/>
  <c r="BQ60" i="14" s="1"/>
  <c r="BF67" i="5"/>
  <c r="CC67" i="14" s="1"/>
  <c r="BB67" i="5"/>
  <c r="BM67" i="14" s="1"/>
  <c r="BG67" i="5"/>
  <c r="CG67" i="14" s="1"/>
  <c r="BV67" i="5"/>
  <c r="BE67" i="5"/>
  <c r="BY67" i="14" s="1"/>
  <c r="BD67" i="5"/>
  <c r="BU67" i="14" s="1"/>
  <c r="BC67" i="5"/>
  <c r="BQ67" i="14" s="1"/>
  <c r="BV135" i="5"/>
  <c r="BD135" i="5"/>
  <c r="BU135" i="14" s="1"/>
  <c r="BG135" i="5"/>
  <c r="CG135" i="14" s="1"/>
  <c r="BC135" i="5"/>
  <c r="BQ135" i="14" s="1"/>
  <c r="BF135" i="5"/>
  <c r="CC135" i="14" s="1"/>
  <c r="BB135" i="5"/>
  <c r="BM135" i="14" s="1"/>
  <c r="BE135" i="5"/>
  <c r="BY135" i="14" s="1"/>
  <c r="BV96" i="5"/>
  <c r="BE96" i="5"/>
  <c r="BY96" i="14" s="1"/>
  <c r="BD96" i="5"/>
  <c r="BU96" i="14" s="1"/>
  <c r="BF96" i="5"/>
  <c r="CC96" i="14" s="1"/>
  <c r="BC96" i="5"/>
  <c r="BQ96" i="14" s="1"/>
  <c r="BB96" i="5"/>
  <c r="BM96" i="14" s="1"/>
  <c r="BG96" i="5"/>
  <c r="CG96" i="14" s="1"/>
  <c r="BF53" i="5"/>
  <c r="CC53" i="14" s="1"/>
  <c r="BB53" i="5"/>
  <c r="BM53" i="14" s="1"/>
  <c r="BG53" i="5"/>
  <c r="CG53" i="14" s="1"/>
  <c r="BV53" i="5"/>
  <c r="BE53" i="5"/>
  <c r="BY53" i="14" s="1"/>
  <c r="BD53" i="5"/>
  <c r="BU53" i="14" s="1"/>
  <c r="BC53" i="5"/>
  <c r="BQ53" i="14" s="1"/>
  <c r="BV98" i="5"/>
  <c r="BE98" i="5"/>
  <c r="BY98" i="14" s="1"/>
  <c r="BD98" i="5"/>
  <c r="BU98" i="14" s="1"/>
  <c r="BF98" i="5"/>
  <c r="CC98" i="14" s="1"/>
  <c r="BC98" i="5"/>
  <c r="BQ98" i="14" s="1"/>
  <c r="BB98" i="5"/>
  <c r="BM98" i="14" s="1"/>
  <c r="BG98" i="5"/>
  <c r="CG98" i="14" s="1"/>
  <c r="BD93" i="5"/>
  <c r="BU93" i="14" s="1"/>
  <c r="BG93" i="5"/>
  <c r="CG93" i="14" s="1"/>
  <c r="BB93" i="5"/>
  <c r="BM93" i="14" s="1"/>
  <c r="BF93" i="5"/>
  <c r="CC93" i="14" s="1"/>
  <c r="BV93" i="5"/>
  <c r="BE93" i="5"/>
  <c r="BY93" i="14" s="1"/>
  <c r="BC93" i="5"/>
  <c r="BQ93" i="14" s="1"/>
  <c r="BB154" i="5"/>
  <c r="BM154" i="14" s="1"/>
  <c r="BG154" i="5"/>
  <c r="CG154" i="14" s="1"/>
  <c r="BC154" i="5"/>
  <c r="BQ154" i="14" s="1"/>
  <c r="BD154" i="5"/>
  <c r="BU154" i="14" s="1"/>
  <c r="BV154" i="5"/>
  <c r="BE154" i="5"/>
  <c r="BY154" i="14" s="1"/>
  <c r="BD36" i="5"/>
  <c r="BU36" i="14" s="1"/>
  <c r="BG36" i="5"/>
  <c r="CG36" i="14" s="1"/>
  <c r="BC36" i="5"/>
  <c r="BQ36" i="14" s="1"/>
  <c r="BF36" i="5"/>
  <c r="CC36" i="14" s="1"/>
  <c r="BB36" i="5"/>
  <c r="BM36" i="14" s="1"/>
  <c r="BV36" i="5"/>
  <c r="BE36" i="5"/>
  <c r="BY36" i="14" s="1"/>
  <c r="BF73" i="5"/>
  <c r="CC73" i="14" s="1"/>
  <c r="BB73" i="5"/>
  <c r="BM73" i="14" s="1"/>
  <c r="BD73" i="5"/>
  <c r="BU73" i="14" s="1"/>
  <c r="BG73" i="5"/>
  <c r="CG73" i="14" s="1"/>
  <c r="BC73" i="5"/>
  <c r="BQ73" i="14" s="1"/>
  <c r="BV73" i="5"/>
  <c r="BE73" i="5"/>
  <c r="BY73" i="14" s="1"/>
  <c r="BD91" i="5"/>
  <c r="BU91" i="14" s="1"/>
  <c r="BV91" i="5"/>
  <c r="BE91" i="5"/>
  <c r="BY91" i="14" s="1"/>
  <c r="BC91" i="5"/>
  <c r="BQ91" i="14" s="1"/>
  <c r="BG91" i="5"/>
  <c r="CG91" i="14" s="1"/>
  <c r="BB91" i="5"/>
  <c r="BM91" i="14" s="1"/>
  <c r="BF91" i="5"/>
  <c r="CC91" i="14" s="1"/>
  <c r="BG28" i="5"/>
  <c r="CG28" i="14" s="1"/>
  <c r="BC28" i="5"/>
  <c r="BQ28" i="14" s="1"/>
  <c r="BF28" i="5"/>
  <c r="CC28" i="14" s="1"/>
  <c r="BB28" i="5"/>
  <c r="BM28" i="14" s="1"/>
  <c r="BD28" i="5"/>
  <c r="BU28" i="14" s="1"/>
  <c r="BV28" i="5"/>
  <c r="BE28" i="5"/>
  <c r="BY28" i="14" s="1"/>
  <c r="BD5" i="5"/>
  <c r="BF5" i="5"/>
  <c r="BB5" i="5"/>
  <c r="BE5" i="5"/>
  <c r="BG5" i="5"/>
  <c r="BC5" i="5"/>
  <c r="BV5" i="5"/>
  <c r="F113" i="22"/>
  <c r="BG4" i="5"/>
  <c r="CI4" i="5" s="1"/>
  <c r="BC4" i="5"/>
  <c r="CE4" i="5" s="1"/>
  <c r="BF4" i="5"/>
  <c r="CH4" i="5" s="1"/>
  <c r="BB4" i="5"/>
  <c r="CD4" i="5" s="1"/>
  <c r="BD4" i="5"/>
  <c r="CF4" i="5" s="1"/>
  <c r="BV4" i="5"/>
  <c r="BE4" i="5"/>
  <c r="CG4" i="5" s="1"/>
  <c r="AP3" i="14"/>
  <c r="BB3" i="5"/>
  <c r="BM3" i="14" s="1"/>
  <c r="BF3" i="5"/>
  <c r="CH3" i="5" s="1"/>
  <c r="BC3" i="5"/>
  <c r="CE3" i="5" s="1"/>
  <c r="BD3" i="5"/>
  <c r="CF3" i="5" s="1"/>
  <c r="BE3" i="5"/>
  <c r="CG3" i="5" s="1"/>
  <c r="BG3" i="5"/>
  <c r="CI3" i="5" s="1"/>
  <c r="AQ4" i="14"/>
  <c r="BI3" i="14"/>
  <c r="CC3" i="5"/>
  <c r="AI4" i="14"/>
  <c r="BI4" i="14"/>
  <c r="Y5" i="5" l="1"/>
  <c r="CQ6" i="14"/>
  <c r="A11" i="26"/>
  <c r="A11" i="20"/>
  <c r="CH5" i="5"/>
  <c r="CC5" i="14"/>
  <c r="CE5" i="5"/>
  <c r="BQ5" i="14"/>
  <c r="CI5" i="5"/>
  <c r="CG5" i="14"/>
  <c r="CF5" i="5"/>
  <c r="BU5" i="14"/>
  <c r="CG5" i="5"/>
  <c r="BY5" i="14"/>
  <c r="CD5" i="5"/>
  <c r="BM5" i="14"/>
  <c r="BF152" i="5"/>
  <c r="CC152" i="14" s="1"/>
  <c r="BF149" i="5"/>
  <c r="CC149" i="14" s="1"/>
  <c r="BF147" i="5"/>
  <c r="CC147" i="14" s="1"/>
  <c r="BF153" i="5"/>
  <c r="CC153" i="14" s="1"/>
  <c r="CH165" i="5"/>
  <c r="CF168" i="5"/>
  <c r="CI168" i="5"/>
  <c r="CD164" i="5"/>
  <c r="CD166" i="5"/>
  <c r="CF166" i="5"/>
  <c r="CG167" i="5"/>
  <c r="CD167" i="5"/>
  <c r="BF151" i="5"/>
  <c r="CC151" i="14" s="1"/>
  <c r="BF155" i="5"/>
  <c r="CC155" i="14" s="1"/>
  <c r="BF156" i="5"/>
  <c r="CC156" i="14" s="1"/>
  <c r="CE165" i="5"/>
  <c r="CF165" i="5"/>
  <c r="CD168" i="5"/>
  <c r="CG164" i="5"/>
  <c r="CH164" i="5"/>
  <c r="CH166" i="5"/>
  <c r="CG166" i="5"/>
  <c r="CH167" i="5"/>
  <c r="BF154" i="5"/>
  <c r="CC154" i="14" s="1"/>
  <c r="BF150" i="5"/>
  <c r="CC150" i="14" s="1"/>
  <c r="CI165" i="5"/>
  <c r="CG168" i="5"/>
  <c r="CH168" i="5"/>
  <c r="CE164" i="5"/>
  <c r="CE166" i="5"/>
  <c r="CE167" i="5"/>
  <c r="BF158" i="5"/>
  <c r="CC158" i="14" s="1"/>
  <c r="BF157" i="5"/>
  <c r="CC157" i="14" s="1"/>
  <c r="BF148" i="5"/>
  <c r="CC148" i="14" s="1"/>
  <c r="CD165" i="5"/>
  <c r="CG165" i="5"/>
  <c r="CE168" i="5"/>
  <c r="CF164" i="5"/>
  <c r="CI164" i="5"/>
  <c r="CI166" i="5"/>
  <c r="CF167" i="5"/>
  <c r="CI167" i="5"/>
  <c r="G12" i="5"/>
  <c r="M12" i="14" s="1"/>
  <c r="AB12" i="14" s="1"/>
  <c r="CD163" i="5"/>
  <c r="CH163" i="5"/>
  <c r="CF161" i="5"/>
  <c r="CD161" i="5"/>
  <c r="CD160" i="5"/>
  <c r="CG160" i="5"/>
  <c r="CF162" i="5"/>
  <c r="CH162" i="5"/>
  <c r="CD159" i="5"/>
  <c r="CF163" i="5"/>
  <c r="CE163" i="5"/>
  <c r="CI161" i="5"/>
  <c r="CH161" i="5"/>
  <c r="CH160" i="5"/>
  <c r="CG162" i="5"/>
  <c r="CE162" i="5"/>
  <c r="CH159" i="5"/>
  <c r="CE159" i="5"/>
  <c r="CG163" i="5"/>
  <c r="CI163" i="5"/>
  <c r="CG161" i="5"/>
  <c r="CI160" i="5"/>
  <c r="CI162" i="5"/>
  <c r="CI159" i="5"/>
  <c r="CE161" i="5"/>
  <c r="CE160" i="5"/>
  <c r="CF160" i="5"/>
  <c r="CD162" i="5"/>
  <c r="CG159" i="5"/>
  <c r="CF159" i="5"/>
  <c r="CD91" i="5"/>
  <c r="CE73" i="5"/>
  <c r="CH73" i="5"/>
  <c r="CG154" i="5"/>
  <c r="CI154" i="5"/>
  <c r="CG93" i="5"/>
  <c r="CI93" i="5"/>
  <c r="CE98" i="5"/>
  <c r="CI96" i="5"/>
  <c r="CF96" i="5"/>
  <c r="CD135" i="5"/>
  <c r="CF135" i="5"/>
  <c r="CG67" i="5"/>
  <c r="CH67" i="5"/>
  <c r="CD129" i="5"/>
  <c r="CH129" i="5"/>
  <c r="CI107" i="5"/>
  <c r="CD107" i="5"/>
  <c r="CF114" i="5"/>
  <c r="CH114" i="5"/>
  <c r="CI152" i="5"/>
  <c r="CE56" i="5"/>
  <c r="CI56" i="5"/>
  <c r="CE144" i="5"/>
  <c r="CG158" i="5"/>
  <c r="CD76" i="5"/>
  <c r="CG110" i="5"/>
  <c r="CI124" i="5"/>
  <c r="CD124" i="5"/>
  <c r="CF118" i="5"/>
  <c r="CH118" i="5"/>
  <c r="CG125" i="5"/>
  <c r="CE117" i="5"/>
  <c r="CD77" i="5"/>
  <c r="CD131" i="5"/>
  <c r="CF131" i="5"/>
  <c r="CI132" i="5"/>
  <c r="CE74" i="5"/>
  <c r="CH74" i="5"/>
  <c r="CE97" i="5"/>
  <c r="CF61" i="5"/>
  <c r="CD61" i="5"/>
  <c r="CG127" i="5"/>
  <c r="CE127" i="5"/>
  <c r="CH99" i="5"/>
  <c r="CG71" i="5"/>
  <c r="CF71" i="5"/>
  <c r="CI83" i="5"/>
  <c r="CD83" i="5"/>
  <c r="CF115" i="5"/>
  <c r="CH115" i="5"/>
  <c r="CH52" i="5"/>
  <c r="CD151" i="5"/>
  <c r="CF151" i="5"/>
  <c r="CD126" i="5"/>
  <c r="CE126" i="5"/>
  <c r="CI145" i="5"/>
  <c r="CF69" i="5"/>
  <c r="CD69" i="5"/>
  <c r="CI146" i="5"/>
  <c r="CE108" i="5"/>
  <c r="CD108" i="5"/>
  <c r="CF104" i="5"/>
  <c r="CH104" i="5"/>
  <c r="CG121" i="5"/>
  <c r="CE86" i="5"/>
  <c r="CE95" i="5"/>
  <c r="CG78" i="5"/>
  <c r="CG70" i="5"/>
  <c r="CH70" i="5"/>
  <c r="CH133" i="5"/>
  <c r="CD149" i="5"/>
  <c r="CF149" i="5"/>
  <c r="CG57" i="5"/>
  <c r="CH57" i="5"/>
  <c r="CI147" i="5"/>
  <c r="CG157" i="5"/>
  <c r="CD157" i="5"/>
  <c r="CD50" i="5"/>
  <c r="CF50" i="5"/>
  <c r="CI150" i="5"/>
  <c r="CG155" i="5"/>
  <c r="CD155" i="5"/>
  <c r="CF116" i="5"/>
  <c r="CH116" i="5"/>
  <c r="CG84" i="5"/>
  <c r="CE88" i="5"/>
  <c r="CI92" i="5"/>
  <c r="CH92" i="5"/>
  <c r="CI139" i="5"/>
  <c r="CH141" i="5"/>
  <c r="CG141" i="5"/>
  <c r="CE89" i="5"/>
  <c r="CD89" i="5"/>
  <c r="CH143" i="5"/>
  <c r="CG143" i="5"/>
  <c r="CE65" i="5"/>
  <c r="CI65" i="5"/>
  <c r="CI82" i="5"/>
  <c r="CD82" i="5"/>
  <c r="CE72" i="5"/>
  <c r="CH72" i="5"/>
  <c r="CH128" i="5"/>
  <c r="CD148" i="5"/>
  <c r="CF148" i="5"/>
  <c r="CI79" i="5"/>
  <c r="CD79" i="5"/>
  <c r="CH51" i="5"/>
  <c r="CE68" i="5"/>
  <c r="CI68" i="5"/>
  <c r="CI101" i="5"/>
  <c r="CD101" i="5"/>
  <c r="CF112" i="5"/>
  <c r="CH112" i="5"/>
  <c r="CG103" i="5"/>
  <c r="CE113" i="5"/>
  <c r="CI123" i="5"/>
  <c r="CD123" i="5"/>
  <c r="CE136" i="5"/>
  <c r="CD142" i="5"/>
  <c r="CF142" i="5"/>
  <c r="CI119" i="5"/>
  <c r="CD119" i="5"/>
  <c r="CF85" i="5"/>
  <c r="CH85" i="5"/>
  <c r="CI140" i="5"/>
  <c r="CE62" i="5"/>
  <c r="CI62" i="5"/>
  <c r="CI87" i="5"/>
  <c r="CD87" i="5"/>
  <c r="CG58" i="5"/>
  <c r="CH58" i="5"/>
  <c r="CE105" i="5"/>
  <c r="CI111" i="5"/>
  <c r="CD111" i="5"/>
  <c r="CF109" i="5"/>
  <c r="CH109" i="5"/>
  <c r="CH94" i="5"/>
  <c r="CE106" i="5"/>
  <c r="CI75" i="5"/>
  <c r="CF130" i="5"/>
  <c r="CH130" i="5"/>
  <c r="CI81" i="5"/>
  <c r="CD81" i="5"/>
  <c r="CG66" i="5"/>
  <c r="CH66" i="5"/>
  <c r="CE64" i="5"/>
  <c r="CI64" i="5"/>
  <c r="CI134" i="5"/>
  <c r="CD90" i="5"/>
  <c r="CI100" i="5"/>
  <c r="CF59" i="5"/>
  <c r="CD59" i="5"/>
  <c r="CF102" i="5"/>
  <c r="CH102" i="5"/>
  <c r="CE80" i="5"/>
  <c r="CH137" i="5"/>
  <c r="CG137" i="5"/>
  <c r="CE153" i="5"/>
  <c r="CH138" i="5"/>
  <c r="CG138" i="5"/>
  <c r="CH156" i="5"/>
  <c r="CG122" i="5"/>
  <c r="CE120" i="5"/>
  <c r="CI91" i="5"/>
  <c r="CF91" i="5"/>
  <c r="CI73" i="5"/>
  <c r="CD154" i="5"/>
  <c r="CF93" i="5"/>
  <c r="CH98" i="5"/>
  <c r="CE53" i="5"/>
  <c r="CI53" i="5"/>
  <c r="CD96" i="5"/>
  <c r="CG96" i="5"/>
  <c r="CH135" i="5"/>
  <c r="CE60" i="5"/>
  <c r="CI60" i="5"/>
  <c r="CF129" i="5"/>
  <c r="CE129" i="5"/>
  <c r="CF107" i="5"/>
  <c r="CH107" i="5"/>
  <c r="CG114" i="5"/>
  <c r="CD152" i="5"/>
  <c r="CF152" i="5"/>
  <c r="CF56" i="5"/>
  <c r="CD56" i="5"/>
  <c r="CI144" i="5"/>
  <c r="CF158" i="5"/>
  <c r="CE76" i="5"/>
  <c r="CH76" i="5"/>
  <c r="CE110" i="5"/>
  <c r="CF124" i="5"/>
  <c r="CH124" i="5"/>
  <c r="CG118" i="5"/>
  <c r="CE125" i="5"/>
  <c r="CI117" i="5"/>
  <c r="CD117" i="5"/>
  <c r="CE77" i="5"/>
  <c r="CH77" i="5"/>
  <c r="CH131" i="5"/>
  <c r="CD132" i="5"/>
  <c r="CF132" i="5"/>
  <c r="CI74" i="5"/>
  <c r="CE63" i="5"/>
  <c r="CI63" i="5"/>
  <c r="CH97" i="5"/>
  <c r="CG61" i="5"/>
  <c r="CH61" i="5"/>
  <c r="CH127" i="5"/>
  <c r="CI127" i="5"/>
  <c r="CI99" i="5"/>
  <c r="CF99" i="5"/>
  <c r="CD71" i="5"/>
  <c r="CF83" i="5"/>
  <c r="CH83" i="5"/>
  <c r="CG115" i="5"/>
  <c r="CG52" i="5"/>
  <c r="CE52" i="5"/>
  <c r="CG151" i="5"/>
  <c r="CF126" i="5"/>
  <c r="CI126" i="5"/>
  <c r="CD145" i="5"/>
  <c r="CF145" i="5"/>
  <c r="CH69" i="5"/>
  <c r="CD146" i="5"/>
  <c r="CF146" i="5"/>
  <c r="CF108" i="5"/>
  <c r="CH108" i="5"/>
  <c r="CG104" i="5"/>
  <c r="CE121" i="5"/>
  <c r="CI86" i="5"/>
  <c r="CD86" i="5"/>
  <c r="CH95" i="5"/>
  <c r="CE78" i="5"/>
  <c r="CE70" i="5"/>
  <c r="CG133" i="5"/>
  <c r="CE133" i="5"/>
  <c r="CG149" i="5"/>
  <c r="CD147" i="5"/>
  <c r="CF147" i="5"/>
  <c r="CH50" i="5"/>
  <c r="CD150" i="5"/>
  <c r="CF150" i="5"/>
  <c r="CG116" i="5"/>
  <c r="CE84" i="5"/>
  <c r="CE54" i="5"/>
  <c r="CI54" i="5"/>
  <c r="CI88" i="5"/>
  <c r="CD88" i="5"/>
  <c r="CE92" i="5"/>
  <c r="CF92" i="5"/>
  <c r="CD139" i="5"/>
  <c r="CF139" i="5"/>
  <c r="CE141" i="5"/>
  <c r="CG89" i="5"/>
  <c r="CI89" i="5"/>
  <c r="CE143" i="5"/>
  <c r="CF65" i="5"/>
  <c r="CD65" i="5"/>
  <c r="CF82" i="5"/>
  <c r="CH82" i="5"/>
  <c r="CI72" i="5"/>
  <c r="CF128" i="5"/>
  <c r="CD128" i="5"/>
  <c r="CG148" i="5"/>
  <c r="CF79" i="5"/>
  <c r="CH79" i="5"/>
  <c r="CG51" i="5"/>
  <c r="CE51" i="5"/>
  <c r="CF68" i="5"/>
  <c r="CD68" i="5"/>
  <c r="CF101" i="5"/>
  <c r="CH101" i="5"/>
  <c r="CG112" i="5"/>
  <c r="CE103" i="5"/>
  <c r="CI113" i="5"/>
  <c r="CD113" i="5"/>
  <c r="CF123" i="5"/>
  <c r="CH123" i="5"/>
  <c r="CI136" i="5"/>
  <c r="CE55" i="5"/>
  <c r="CI55" i="5"/>
  <c r="CH142" i="5"/>
  <c r="CG142" i="5"/>
  <c r="CF119" i="5"/>
  <c r="CH119" i="5"/>
  <c r="CG85" i="5"/>
  <c r="CD140" i="5"/>
  <c r="CF140" i="5"/>
  <c r="CF62" i="5"/>
  <c r="CD62" i="5"/>
  <c r="CF87" i="5"/>
  <c r="CH87" i="5"/>
  <c r="CI105" i="5"/>
  <c r="CD105" i="5"/>
  <c r="CF111" i="5"/>
  <c r="CH111" i="5"/>
  <c r="CG109" i="5"/>
  <c r="CI94" i="5"/>
  <c r="CF94" i="5"/>
  <c r="CI106" i="5"/>
  <c r="CD106" i="5"/>
  <c r="CF75" i="5"/>
  <c r="CG130" i="5"/>
  <c r="CE130" i="5"/>
  <c r="CF81" i="5"/>
  <c r="CH81" i="5"/>
  <c r="CF64" i="5"/>
  <c r="CD64" i="5"/>
  <c r="CD134" i="5"/>
  <c r="CF134" i="5"/>
  <c r="CG90" i="5"/>
  <c r="CI90" i="5"/>
  <c r="CE100" i="5"/>
  <c r="CD100" i="5"/>
  <c r="CG59" i="5"/>
  <c r="CH59" i="5"/>
  <c r="CG102" i="5"/>
  <c r="CI80" i="5"/>
  <c r="CD80" i="5"/>
  <c r="CE137" i="5"/>
  <c r="CI153" i="5"/>
  <c r="CE138" i="5"/>
  <c r="CE156" i="5"/>
  <c r="CE122" i="5"/>
  <c r="CI120" i="5"/>
  <c r="CD120" i="5"/>
  <c r="CE91" i="5"/>
  <c r="CG73" i="5"/>
  <c r="CF73" i="5"/>
  <c r="CF154" i="5"/>
  <c r="CH93" i="5"/>
  <c r="CI98" i="5"/>
  <c r="CF98" i="5"/>
  <c r="CF53" i="5"/>
  <c r="CD53" i="5"/>
  <c r="CE96" i="5"/>
  <c r="CE135" i="5"/>
  <c r="CE67" i="5"/>
  <c r="CI67" i="5"/>
  <c r="CF60" i="5"/>
  <c r="CD60" i="5"/>
  <c r="CG129" i="5"/>
  <c r="CI129" i="5"/>
  <c r="CG107" i="5"/>
  <c r="CE114" i="5"/>
  <c r="CG152" i="5"/>
  <c r="CG56" i="5"/>
  <c r="CH56" i="5"/>
  <c r="CD144" i="5"/>
  <c r="CF144" i="5"/>
  <c r="CE158" i="5"/>
  <c r="CD158" i="5"/>
  <c r="CI76" i="5"/>
  <c r="CI110" i="5"/>
  <c r="CD110" i="5"/>
  <c r="CG124" i="5"/>
  <c r="CE118" i="5"/>
  <c r="CI125" i="5"/>
  <c r="CD125" i="5"/>
  <c r="CF117" i="5"/>
  <c r="CH117" i="5"/>
  <c r="CI77" i="5"/>
  <c r="CG131" i="5"/>
  <c r="CE131" i="5"/>
  <c r="CH132" i="5"/>
  <c r="CG74" i="5"/>
  <c r="CF74" i="5"/>
  <c r="CF63" i="5"/>
  <c r="CD63" i="5"/>
  <c r="CI97" i="5"/>
  <c r="CF97" i="5"/>
  <c r="CD127" i="5"/>
  <c r="CD99" i="5"/>
  <c r="CG99" i="5"/>
  <c r="CE71" i="5"/>
  <c r="CH71" i="5"/>
  <c r="CG83" i="5"/>
  <c r="CI115" i="5"/>
  <c r="CI52" i="5"/>
  <c r="CE151" i="5"/>
  <c r="CG126" i="5"/>
  <c r="CH145" i="5"/>
  <c r="CG145" i="5"/>
  <c r="CG69" i="5"/>
  <c r="CH146" i="5"/>
  <c r="CG146" i="5"/>
  <c r="CG108" i="5"/>
  <c r="CI104" i="5"/>
  <c r="CI121" i="5"/>
  <c r="CD121" i="5"/>
  <c r="CF86" i="5"/>
  <c r="CH86" i="5"/>
  <c r="CI95" i="5"/>
  <c r="CF95" i="5"/>
  <c r="CI78" i="5"/>
  <c r="CD78" i="5"/>
  <c r="CI70" i="5"/>
  <c r="CI133" i="5"/>
  <c r="CE149" i="5"/>
  <c r="CE57" i="5"/>
  <c r="CI57" i="5"/>
  <c r="CG147" i="5"/>
  <c r="CE157" i="5"/>
  <c r="CG50" i="5"/>
  <c r="CE50" i="5"/>
  <c r="CG150" i="5"/>
  <c r="CE155" i="5"/>
  <c r="CE116" i="5"/>
  <c r="CI84" i="5"/>
  <c r="CD84" i="5"/>
  <c r="CF54" i="5"/>
  <c r="CD54" i="5"/>
  <c r="CF88" i="5"/>
  <c r="CH88" i="5"/>
  <c r="CG92" i="5"/>
  <c r="CH139" i="5"/>
  <c r="CG139" i="5"/>
  <c r="CI141" i="5"/>
  <c r="CF89" i="5"/>
  <c r="CI143" i="5"/>
  <c r="CG65" i="5"/>
  <c r="CH65" i="5"/>
  <c r="CG82" i="5"/>
  <c r="CG72" i="5"/>
  <c r="CF72" i="5"/>
  <c r="CG128" i="5"/>
  <c r="CE128" i="5"/>
  <c r="CE148" i="5"/>
  <c r="CG79" i="5"/>
  <c r="CI51" i="5"/>
  <c r="CG68" i="5"/>
  <c r="CH68" i="5"/>
  <c r="CG101" i="5"/>
  <c r="CI112" i="5"/>
  <c r="CI103" i="5"/>
  <c r="CD103" i="5"/>
  <c r="CF113" i="5"/>
  <c r="CH113" i="5"/>
  <c r="CG123" i="5"/>
  <c r="CD136" i="5"/>
  <c r="CF136" i="5"/>
  <c r="CF55" i="5"/>
  <c r="CD55" i="5"/>
  <c r="CE142" i="5"/>
  <c r="CG119" i="5"/>
  <c r="CE85" i="5"/>
  <c r="CH140" i="5"/>
  <c r="CG140" i="5"/>
  <c r="CG62" i="5"/>
  <c r="CH62" i="5"/>
  <c r="CG87" i="5"/>
  <c r="CE58" i="5"/>
  <c r="CI58" i="5"/>
  <c r="CF105" i="5"/>
  <c r="CH105" i="5"/>
  <c r="CG111" i="5"/>
  <c r="CE109" i="5"/>
  <c r="CD94" i="5"/>
  <c r="CG94" i="5"/>
  <c r="CF106" i="5"/>
  <c r="CH106" i="5"/>
  <c r="CG75" i="5"/>
  <c r="CD75" i="5"/>
  <c r="CI130" i="5"/>
  <c r="CG81" i="5"/>
  <c r="CE66" i="5"/>
  <c r="CI66" i="5"/>
  <c r="CG64" i="5"/>
  <c r="CH64" i="5"/>
  <c r="CH134" i="5"/>
  <c r="CE90" i="5"/>
  <c r="CF100" i="5"/>
  <c r="CH100" i="5"/>
  <c r="CE102" i="5"/>
  <c r="CF80" i="5"/>
  <c r="CH80" i="5"/>
  <c r="CI137" i="5"/>
  <c r="CD153" i="5"/>
  <c r="CF153" i="5"/>
  <c r="CI138" i="5"/>
  <c r="CF156" i="5"/>
  <c r="CI156" i="5"/>
  <c r="CI122" i="5"/>
  <c r="CD122" i="5"/>
  <c r="CF120" i="5"/>
  <c r="CH120" i="5"/>
  <c r="CH91" i="5"/>
  <c r="CG91" i="5"/>
  <c r="CD73" i="5"/>
  <c r="CE154" i="5"/>
  <c r="CE93" i="5"/>
  <c r="CD93" i="5"/>
  <c r="CD98" i="5"/>
  <c r="CG98" i="5"/>
  <c r="CG53" i="5"/>
  <c r="CH53" i="5"/>
  <c r="CH96" i="5"/>
  <c r="CG135" i="5"/>
  <c r="CI135" i="5"/>
  <c r="CF67" i="5"/>
  <c r="CD67" i="5"/>
  <c r="CG60" i="5"/>
  <c r="CH60" i="5"/>
  <c r="CE107" i="5"/>
  <c r="CI114" i="5"/>
  <c r="CD114" i="5"/>
  <c r="CE152" i="5"/>
  <c r="CH144" i="5"/>
  <c r="CG144" i="5"/>
  <c r="CI158" i="5"/>
  <c r="CG76" i="5"/>
  <c r="CF76" i="5"/>
  <c r="CF110" i="5"/>
  <c r="CH110" i="5"/>
  <c r="CE124" i="5"/>
  <c r="CI118" i="5"/>
  <c r="CD118" i="5"/>
  <c r="CF125" i="5"/>
  <c r="CH125" i="5"/>
  <c r="CG117" i="5"/>
  <c r="CG77" i="5"/>
  <c r="CF77" i="5"/>
  <c r="CI131" i="5"/>
  <c r="CG132" i="5"/>
  <c r="CE132" i="5"/>
  <c r="CD74" i="5"/>
  <c r="CG63" i="5"/>
  <c r="CH63" i="5"/>
  <c r="CD97" i="5"/>
  <c r="CG97" i="5"/>
  <c r="CE61" i="5"/>
  <c r="CI61" i="5"/>
  <c r="CF127" i="5"/>
  <c r="CE99" i="5"/>
  <c r="CI71" i="5"/>
  <c r="CE83" i="5"/>
  <c r="CE115" i="5"/>
  <c r="CD115" i="5"/>
  <c r="CD52" i="5"/>
  <c r="CF52" i="5"/>
  <c r="CI151" i="5"/>
  <c r="CH126" i="5"/>
  <c r="CE145" i="5"/>
  <c r="CE69" i="5"/>
  <c r="CI69" i="5"/>
  <c r="CE146" i="5"/>
  <c r="CI108" i="5"/>
  <c r="CE104" i="5"/>
  <c r="CD104" i="5"/>
  <c r="CF121" i="5"/>
  <c r="CH121" i="5"/>
  <c r="CG86" i="5"/>
  <c r="CD95" i="5"/>
  <c r="CG95" i="5"/>
  <c r="CF78" i="5"/>
  <c r="CH78" i="5"/>
  <c r="CF70" i="5"/>
  <c r="CD70" i="5"/>
  <c r="CD133" i="5"/>
  <c r="CF133" i="5"/>
  <c r="CI149" i="5"/>
  <c r="CF57" i="5"/>
  <c r="CD57" i="5"/>
  <c r="CE147" i="5"/>
  <c r="CF157" i="5"/>
  <c r="CI157" i="5"/>
  <c r="CI50" i="5"/>
  <c r="CE150" i="5"/>
  <c r="CF155" i="5"/>
  <c r="CI155" i="5"/>
  <c r="CI116" i="5"/>
  <c r="CD116" i="5"/>
  <c r="CF84" i="5"/>
  <c r="CH84" i="5"/>
  <c r="CG54" i="5"/>
  <c r="CH54" i="5"/>
  <c r="CG88" i="5"/>
  <c r="CD92" i="5"/>
  <c r="CE139" i="5"/>
  <c r="CD141" i="5"/>
  <c r="CF141" i="5"/>
  <c r="CH89" i="5"/>
  <c r="CD143" i="5"/>
  <c r="CF143" i="5"/>
  <c r="CE82" i="5"/>
  <c r="CD72" i="5"/>
  <c r="CI128" i="5"/>
  <c r="CI148" i="5"/>
  <c r="CE79" i="5"/>
  <c r="CD51" i="5"/>
  <c r="CF51" i="5"/>
  <c r="CE101" i="5"/>
  <c r="CE112" i="5"/>
  <c r="CD112" i="5"/>
  <c r="CF103" i="5"/>
  <c r="CH103" i="5"/>
  <c r="CG113" i="5"/>
  <c r="CE123" i="5"/>
  <c r="CH136" i="5"/>
  <c r="CG136" i="5"/>
  <c r="CG55" i="5"/>
  <c r="CH55" i="5"/>
  <c r="CI142" i="5"/>
  <c r="CE119" i="5"/>
  <c r="CI85" i="5"/>
  <c r="CD85" i="5"/>
  <c r="CE140" i="5"/>
  <c r="CE87" i="5"/>
  <c r="CF58" i="5"/>
  <c r="CD58" i="5"/>
  <c r="CG105" i="5"/>
  <c r="CE111" i="5"/>
  <c r="CI109" i="5"/>
  <c r="CD109" i="5"/>
  <c r="CE94" i="5"/>
  <c r="CG106" i="5"/>
  <c r="CE75" i="5"/>
  <c r="CH75" i="5"/>
  <c r="CD130" i="5"/>
  <c r="CE81" i="5"/>
  <c r="CF66" i="5"/>
  <c r="CD66" i="5"/>
  <c r="CG134" i="5"/>
  <c r="CE134" i="5"/>
  <c r="CH90" i="5"/>
  <c r="CF90" i="5"/>
  <c r="CG100" i="5"/>
  <c r="CE59" i="5"/>
  <c r="CI59" i="5"/>
  <c r="CI102" i="5"/>
  <c r="CD102" i="5"/>
  <c r="CG80" i="5"/>
  <c r="CD137" i="5"/>
  <c r="CF137" i="5"/>
  <c r="CG153" i="5"/>
  <c r="CD138" i="5"/>
  <c r="CF138" i="5"/>
  <c r="CG156" i="5"/>
  <c r="CD156" i="5"/>
  <c r="CF122" i="5"/>
  <c r="CH122" i="5"/>
  <c r="CG120" i="5"/>
  <c r="CH28" i="5"/>
  <c r="CH36" i="5"/>
  <c r="CG20" i="5"/>
  <c r="CI17" i="5"/>
  <c r="CE41" i="5"/>
  <c r="CD38" i="5"/>
  <c r="CF46" i="5"/>
  <c r="CG24" i="5"/>
  <c r="CI37" i="5"/>
  <c r="CE12" i="5"/>
  <c r="CH31" i="5"/>
  <c r="CE39" i="5"/>
  <c r="CD32" i="5"/>
  <c r="CI18" i="5"/>
  <c r="CE49" i="5"/>
  <c r="CD22" i="5"/>
  <c r="CG8" i="5"/>
  <c r="CI40" i="5"/>
  <c r="CH47" i="5"/>
  <c r="CD23" i="5"/>
  <c r="CG35" i="5"/>
  <c r="CE28" i="5"/>
  <c r="CG36" i="5"/>
  <c r="CE36" i="5"/>
  <c r="CI19" i="5"/>
  <c r="CG11" i="5"/>
  <c r="CE11" i="5"/>
  <c r="CD15" i="5"/>
  <c r="CI34" i="5"/>
  <c r="CF13" i="5"/>
  <c r="CH13" i="5"/>
  <c r="CI44" i="5"/>
  <c r="CG29" i="5"/>
  <c r="CE29" i="5"/>
  <c r="CD45" i="5"/>
  <c r="CF45" i="5"/>
  <c r="CF14" i="5"/>
  <c r="CH14" i="5"/>
  <c r="CE20" i="5"/>
  <c r="CD17" i="5"/>
  <c r="CF26" i="5"/>
  <c r="CH26" i="5"/>
  <c r="CI41" i="5"/>
  <c r="CH38" i="5"/>
  <c r="CD30" i="5"/>
  <c r="CE7" i="5"/>
  <c r="CF7" i="5"/>
  <c r="CH46" i="5"/>
  <c r="CE6" i="5"/>
  <c r="CG6" i="5"/>
  <c r="CF16" i="5"/>
  <c r="CI16" i="5"/>
  <c r="CE24" i="5"/>
  <c r="CD37" i="5"/>
  <c r="CF37" i="5"/>
  <c r="CF12" i="5"/>
  <c r="CI12" i="5"/>
  <c r="CI33" i="5"/>
  <c r="CG31" i="5"/>
  <c r="CE31" i="5"/>
  <c r="CI39" i="5"/>
  <c r="CD42" i="5"/>
  <c r="CF42" i="5"/>
  <c r="CH32" i="5"/>
  <c r="CD18" i="5"/>
  <c r="CI49" i="5"/>
  <c r="CD25" i="5"/>
  <c r="CF21" i="5"/>
  <c r="CH21" i="5"/>
  <c r="CH48" i="5"/>
  <c r="CF22" i="5"/>
  <c r="CH22" i="5"/>
  <c r="CG43" i="5"/>
  <c r="CE43" i="5"/>
  <c r="CD40" i="5"/>
  <c r="CF40" i="5"/>
  <c r="CI9" i="5"/>
  <c r="CG47" i="5"/>
  <c r="CE47" i="5"/>
  <c r="CD10" i="5"/>
  <c r="CF27" i="5"/>
  <c r="CH27" i="5"/>
  <c r="CF23" i="5"/>
  <c r="CH23" i="5"/>
  <c r="CI35" i="5"/>
  <c r="CG19" i="5"/>
  <c r="CF11" i="5"/>
  <c r="CI15" i="5"/>
  <c r="CE34" i="5"/>
  <c r="CD13" i="5"/>
  <c r="CG44" i="5"/>
  <c r="CH29" i="5"/>
  <c r="CD14" i="5"/>
  <c r="CH20" i="5"/>
  <c r="CG41" i="5"/>
  <c r="CI30" i="5"/>
  <c r="CE33" i="5"/>
  <c r="CF31" i="5"/>
  <c r="CG39" i="5"/>
  <c r="CG49" i="5"/>
  <c r="CD21" i="5"/>
  <c r="CF48" i="5"/>
  <c r="CH8" i="5"/>
  <c r="CH43" i="5"/>
  <c r="CH9" i="5"/>
  <c r="CI10" i="5"/>
  <c r="CD27" i="5"/>
  <c r="CE35" i="5"/>
  <c r="CF28" i="5"/>
  <c r="CI28" i="5"/>
  <c r="CI36" i="5"/>
  <c r="CD19" i="5"/>
  <c r="CI11" i="5"/>
  <c r="CF15" i="5"/>
  <c r="CH15" i="5"/>
  <c r="CD34" i="5"/>
  <c r="CF34" i="5"/>
  <c r="CG13" i="5"/>
  <c r="CE13" i="5"/>
  <c r="CD44" i="5"/>
  <c r="CF44" i="5"/>
  <c r="CI29" i="5"/>
  <c r="CH45" i="5"/>
  <c r="CG14" i="5"/>
  <c r="CE14" i="5"/>
  <c r="CF20" i="5"/>
  <c r="CI20" i="5"/>
  <c r="CF17" i="5"/>
  <c r="CH17" i="5"/>
  <c r="CG26" i="5"/>
  <c r="CE26" i="5"/>
  <c r="CD41" i="5"/>
  <c r="CF41" i="5"/>
  <c r="CG38" i="5"/>
  <c r="CE38" i="5"/>
  <c r="CF30" i="5"/>
  <c r="CH30" i="5"/>
  <c r="CI7" i="5"/>
  <c r="CH7" i="5"/>
  <c r="CG46" i="5"/>
  <c r="CE46" i="5"/>
  <c r="CI6" i="5"/>
  <c r="CD6" i="5"/>
  <c r="CD16" i="5"/>
  <c r="CF24" i="5"/>
  <c r="CI24" i="5"/>
  <c r="CH37" i="5"/>
  <c r="CD12" i="5"/>
  <c r="CD33" i="5"/>
  <c r="CF33" i="5"/>
  <c r="CI31" i="5"/>
  <c r="CD39" i="5"/>
  <c r="CF39" i="5"/>
  <c r="CH42" i="5"/>
  <c r="CG32" i="5"/>
  <c r="CE32" i="5"/>
  <c r="CF18" i="5"/>
  <c r="CH18" i="5"/>
  <c r="CD49" i="5"/>
  <c r="CF49" i="5"/>
  <c r="CF25" i="5"/>
  <c r="CH25" i="5"/>
  <c r="CG21" i="5"/>
  <c r="CE21" i="5"/>
  <c r="CG48" i="5"/>
  <c r="CE48" i="5"/>
  <c r="CG22" i="5"/>
  <c r="CE22" i="5"/>
  <c r="CE8" i="5"/>
  <c r="CI8" i="5"/>
  <c r="CI43" i="5"/>
  <c r="CH40" i="5"/>
  <c r="CF9" i="5"/>
  <c r="CE9" i="5"/>
  <c r="CI47" i="5"/>
  <c r="CF10" i="5"/>
  <c r="CH10" i="5"/>
  <c r="CG27" i="5"/>
  <c r="CE27" i="5"/>
  <c r="CG23" i="5"/>
  <c r="CE23" i="5"/>
  <c r="CD35" i="5"/>
  <c r="CF35" i="5"/>
  <c r="CG28" i="5"/>
  <c r="CE19" i="5"/>
  <c r="CH11" i="5"/>
  <c r="CG34" i="5"/>
  <c r="CE44" i="5"/>
  <c r="CF29" i="5"/>
  <c r="CI45" i="5"/>
  <c r="CD26" i="5"/>
  <c r="CF38" i="5"/>
  <c r="CD7" i="5"/>
  <c r="CD46" i="5"/>
  <c r="CH6" i="5"/>
  <c r="CE16" i="5"/>
  <c r="CH24" i="5"/>
  <c r="CG33" i="5"/>
  <c r="CI42" i="5"/>
  <c r="CF32" i="5"/>
  <c r="CI25" i="5"/>
  <c r="CD48" i="5"/>
  <c r="CD28" i="5"/>
  <c r="CD36" i="5"/>
  <c r="CF36" i="5"/>
  <c r="CF19" i="5"/>
  <c r="CH19" i="5"/>
  <c r="CD11" i="5"/>
  <c r="CG15" i="5"/>
  <c r="CE15" i="5"/>
  <c r="CH34" i="5"/>
  <c r="CI13" i="5"/>
  <c r="CH44" i="5"/>
  <c r="CD29" i="5"/>
  <c r="CG45" i="5"/>
  <c r="CE45" i="5"/>
  <c r="CI14" i="5"/>
  <c r="CD20" i="5"/>
  <c r="CG17" i="5"/>
  <c r="CE17" i="5"/>
  <c r="CI26" i="5"/>
  <c r="CH41" i="5"/>
  <c r="CI38" i="5"/>
  <c r="CG30" i="5"/>
  <c r="CE30" i="5"/>
  <c r="CG7" i="5"/>
  <c r="CI46" i="5"/>
  <c r="CF6" i="5"/>
  <c r="CG16" i="5"/>
  <c r="CH16" i="5"/>
  <c r="CD24" i="5"/>
  <c r="CG37" i="5"/>
  <c r="CE37" i="5"/>
  <c r="CG12" i="5"/>
  <c r="CH12" i="5"/>
  <c r="CH33" i="5"/>
  <c r="CD31" i="5"/>
  <c r="CH39" i="5"/>
  <c r="CG42" i="5"/>
  <c r="CE42" i="5"/>
  <c r="CI32" i="5"/>
  <c r="CG18" i="5"/>
  <c r="CE18" i="5"/>
  <c r="CH49" i="5"/>
  <c r="CG25" i="5"/>
  <c r="CE25" i="5"/>
  <c r="CI21" i="5"/>
  <c r="CI48" i="5"/>
  <c r="CI22" i="5"/>
  <c r="CF8" i="5"/>
  <c r="CD8" i="5"/>
  <c r="CD43" i="5"/>
  <c r="CF43" i="5"/>
  <c r="CG40" i="5"/>
  <c r="CE40" i="5"/>
  <c r="CG9" i="5"/>
  <c r="CD9" i="5"/>
  <c r="CD47" i="5"/>
  <c r="CF47" i="5"/>
  <c r="CG10" i="5"/>
  <c r="CE10" i="5"/>
  <c r="CI27" i="5"/>
  <c r="CI23" i="5"/>
  <c r="CH35" i="5"/>
  <c r="A13" i="5"/>
  <c r="A12" i="23" s="1"/>
  <c r="F114" i="22"/>
  <c r="F115" i="22" s="1"/>
  <c r="F116" i="22" s="1"/>
  <c r="F117" i="22" s="1"/>
  <c r="F118" i="22" s="1"/>
  <c r="F119" i="22" s="1"/>
  <c r="F120" i="22" s="1"/>
  <c r="F121" i="22" s="1"/>
  <c r="F122" i="22" s="1"/>
  <c r="F123" i="22" s="1"/>
  <c r="F124" i="22" s="1"/>
  <c r="F125" i="22" s="1"/>
  <c r="F126" i="22" s="1"/>
  <c r="F127" i="22" s="1"/>
  <c r="F128" i="22" s="1"/>
  <c r="F129" i="22" s="1"/>
  <c r="F130" i="22" s="1"/>
  <c r="F131" i="22" s="1"/>
  <c r="F132" i="22" s="1"/>
  <c r="F133" i="22" s="1"/>
  <c r="F134" i="22" s="1"/>
  <c r="F135" i="22" s="1"/>
  <c r="F136" i="22" s="1"/>
  <c r="F137" i="22" s="1"/>
  <c r="F138" i="22" s="1"/>
  <c r="F139" i="22" s="1"/>
  <c r="F140" i="22" s="1"/>
  <c r="F141" i="22" s="1"/>
  <c r="F142" i="22" s="1"/>
  <c r="F143" i="22" s="1"/>
  <c r="F144" i="22" s="1"/>
  <c r="F145" i="22" s="1"/>
  <c r="F146" i="22" s="1"/>
  <c r="F147" i="22" s="1"/>
  <c r="F148" i="22" s="1"/>
  <c r="F149" i="22" s="1"/>
  <c r="F150" i="22" s="1"/>
  <c r="F151" i="22" s="1"/>
  <c r="F152" i="22" s="1"/>
  <c r="F153" i="22" s="1"/>
  <c r="F154" i="22" s="1"/>
  <c r="F155" i="22" s="1"/>
  <c r="F156" i="22" s="1"/>
  <c r="F157" i="22" s="1"/>
  <c r="F158" i="22" s="1"/>
  <c r="F159" i="22" s="1"/>
  <c r="F160" i="22" s="1"/>
  <c r="F161" i="22" s="1"/>
  <c r="F162" i="22" s="1"/>
  <c r="F163" i="22" s="1"/>
  <c r="F164" i="22" s="1"/>
  <c r="F165" i="22" s="1"/>
  <c r="F166" i="22" s="1"/>
  <c r="F167" i="22" s="1"/>
  <c r="F168" i="22" s="1"/>
  <c r="F169" i="22" s="1"/>
  <c r="F170" i="22" s="1"/>
  <c r="F171" i="22" s="1"/>
  <c r="F172" i="22" s="1"/>
  <c r="F173" i="22" s="1"/>
  <c r="F174" i="22" s="1"/>
  <c r="F175" i="22" s="1"/>
  <c r="F176" i="22" s="1"/>
  <c r="F177" i="22" s="1"/>
  <c r="F178" i="22" s="1"/>
  <c r="F179" i="22" s="1"/>
  <c r="F180" i="22" s="1"/>
  <c r="F181" i="22" s="1"/>
  <c r="F182" i="22" s="1"/>
  <c r="F183" i="22" s="1"/>
  <c r="F184" i="22" s="1"/>
  <c r="F185" i="22" s="1"/>
  <c r="F186" i="22" s="1"/>
  <c r="F187" i="22" s="1"/>
  <c r="F188" i="22" s="1"/>
  <c r="F189" i="22" s="1"/>
  <c r="F190" i="22" s="1"/>
  <c r="F191" i="22" s="1"/>
  <c r="F192" i="22" s="1"/>
  <c r="F193" i="22" s="1"/>
  <c r="F194" i="22" s="1"/>
  <c r="F195" i="22" s="1"/>
  <c r="F196" i="22" s="1"/>
  <c r="F197" i="22" s="1"/>
  <c r="F198" i="22" s="1"/>
  <c r="F199" i="22" s="1"/>
  <c r="F200" i="22" s="1"/>
  <c r="F201" i="22" s="1"/>
  <c r="F202" i="22" s="1"/>
  <c r="F203" i="22" s="1"/>
  <c r="F204" i="22" s="1"/>
  <c r="F205" i="22" s="1"/>
  <c r="F206" i="22" s="1"/>
  <c r="F207" i="22" s="1"/>
  <c r="F208" i="22" s="1"/>
  <c r="F209" i="22" s="1"/>
  <c r="F210" i="22" s="1"/>
  <c r="F211" i="22" s="1"/>
  <c r="F212" i="22" s="1"/>
  <c r="F213" i="22" s="1"/>
  <c r="F214" i="22" s="1"/>
  <c r="F215" i="22" s="1"/>
  <c r="F216" i="22" s="1"/>
  <c r="F217" i="22" s="1"/>
  <c r="F218" i="22" s="1"/>
  <c r="F219" i="22" s="1"/>
  <c r="F220" i="22" s="1"/>
  <c r="F221" i="22" s="1"/>
  <c r="F222" i="22" s="1"/>
  <c r="F223" i="22" s="1"/>
  <c r="F224" i="22" s="1"/>
  <c r="F225" i="22" s="1"/>
  <c r="F226" i="22" s="1"/>
  <c r="F227" i="22" s="1"/>
  <c r="F228" i="22" s="1"/>
  <c r="F229" i="22" s="1"/>
  <c r="F230" i="22" s="1"/>
  <c r="F231" i="22" s="1"/>
  <c r="F232" i="22" s="1"/>
  <c r="F233" i="22" s="1"/>
  <c r="F234" i="22" s="1"/>
  <c r="F235" i="22" s="1"/>
  <c r="F236" i="22" s="1"/>
  <c r="F237" i="22" s="1"/>
  <c r="F238" i="22" s="1"/>
  <c r="F239" i="22" s="1"/>
  <c r="F240" i="22" s="1"/>
  <c r="F241" i="22" s="1"/>
  <c r="F242" i="22" s="1"/>
  <c r="F243" i="22" s="1"/>
  <c r="F244" i="22" s="1"/>
  <c r="F245" i="22" s="1"/>
  <c r="F246" i="22" s="1"/>
  <c r="F247" i="22" s="1"/>
  <c r="F248" i="22" s="1"/>
  <c r="F249" i="22" s="1"/>
  <c r="F250" i="22" s="1"/>
  <c r="F251" i="22" s="1"/>
  <c r="F252" i="22" s="1"/>
  <c r="F253" i="22" s="1"/>
  <c r="F254" i="22" s="1"/>
  <c r="F255" i="22" s="1"/>
  <c r="F256" i="22" s="1"/>
  <c r="F257" i="22" s="1"/>
  <c r="F258" i="22" s="1"/>
  <c r="F259" i="22" s="1"/>
  <c r="F260" i="22" s="1"/>
  <c r="F261" i="22" s="1"/>
  <c r="F262" i="22" s="1"/>
  <c r="F263" i="22" s="1"/>
  <c r="F264" i="22" s="1"/>
  <c r="F265" i="22" s="1"/>
  <c r="F266" i="22" s="1"/>
  <c r="F267" i="22" s="1"/>
  <c r="F268" i="22" s="1"/>
  <c r="F269" i="22" s="1"/>
  <c r="F270" i="22" s="1"/>
  <c r="F271" i="22" s="1"/>
  <c r="F272" i="22" s="1"/>
  <c r="F273" i="22" s="1"/>
  <c r="F274" i="22" s="1"/>
  <c r="F275" i="22" s="1"/>
  <c r="F276" i="22" s="1"/>
  <c r="F277" i="22" s="1"/>
  <c r="F278" i="22" s="1"/>
  <c r="F279" i="22" s="1"/>
  <c r="F280" i="22" s="1"/>
  <c r="F281" i="22" s="1"/>
  <c r="F282" i="22" s="1"/>
  <c r="F283" i="22" s="1"/>
  <c r="F284" i="22" s="1"/>
  <c r="F285" i="22" s="1"/>
  <c r="F286" i="22" s="1"/>
  <c r="F287" i="22" s="1"/>
  <c r="F288" i="22" s="1"/>
  <c r="F289" i="22" s="1"/>
  <c r="F290" i="22" s="1"/>
  <c r="F291" i="22" s="1"/>
  <c r="F292" i="22" s="1"/>
  <c r="F293" i="22" s="1"/>
  <c r="F294" i="22" s="1"/>
  <c r="F295" i="22" s="1"/>
  <c r="F296" i="22" s="1"/>
  <c r="F297" i="22" s="1"/>
  <c r="F298" i="22" s="1"/>
  <c r="F299" i="22" s="1"/>
  <c r="F300" i="22" s="1"/>
  <c r="F301" i="22" s="1"/>
  <c r="F302" i="22" s="1"/>
  <c r="F303" i="22" s="1"/>
  <c r="F304" i="22" s="1"/>
  <c r="F305" i="22" s="1"/>
  <c r="F306" i="22" s="1"/>
  <c r="F307" i="22" s="1"/>
  <c r="F308" i="22" s="1"/>
  <c r="F309" i="22" s="1"/>
  <c r="F310" i="22" s="1"/>
  <c r="F311" i="22" s="1"/>
  <c r="F312" i="22" s="1"/>
  <c r="F313" i="22" s="1"/>
  <c r="F314" i="22" s="1"/>
  <c r="F315" i="22" s="1"/>
  <c r="F316" i="22" s="1"/>
  <c r="F317" i="22" s="1"/>
  <c r="F318" i="22" s="1"/>
  <c r="F319" i="22" s="1"/>
  <c r="F320" i="22" s="1"/>
  <c r="F321" i="22" s="1"/>
  <c r="F322" i="22" s="1"/>
  <c r="F323" i="22" s="1"/>
  <c r="F324" i="22" s="1"/>
  <c r="F325" i="22" s="1"/>
  <c r="F326" i="22" s="1"/>
  <c r="F327" i="22" s="1"/>
  <c r="F328" i="22" s="1"/>
  <c r="F329" i="22" s="1"/>
  <c r="F330" i="22" s="1"/>
  <c r="F331" i="22" s="1"/>
  <c r="F332" i="22" s="1"/>
  <c r="F333" i="22" s="1"/>
  <c r="F334" i="22" s="1"/>
  <c r="F335" i="22" s="1"/>
  <c r="F336" i="22" s="1"/>
  <c r="F337" i="22" s="1"/>
  <c r="F338" i="22" s="1"/>
  <c r="F339" i="22" s="1"/>
  <c r="F340" i="22" s="1"/>
  <c r="F341" i="22" s="1"/>
  <c r="F342" i="22" s="1"/>
  <c r="F343" i="22" s="1"/>
  <c r="F344" i="22" s="1"/>
  <c r="F345" i="22" s="1"/>
  <c r="F346" i="22" s="1"/>
  <c r="F347" i="22" s="1"/>
  <c r="F348" i="22" s="1"/>
  <c r="F349" i="22" s="1"/>
  <c r="F350" i="22" s="1"/>
  <c r="F351" i="22" s="1"/>
  <c r="F352" i="22" s="1"/>
  <c r="F353" i="22" s="1"/>
  <c r="F354" i="22" s="1"/>
  <c r="F355" i="22" s="1"/>
  <c r="F356" i="22" s="1"/>
  <c r="F357" i="22" s="1"/>
  <c r="F358" i="22" s="1"/>
  <c r="F359" i="22" s="1"/>
  <c r="F360" i="22" s="1"/>
  <c r="F361" i="22" s="1"/>
  <c r="F362" i="22" s="1"/>
  <c r="F363" i="22" s="1"/>
  <c r="F364" i="22" s="1"/>
  <c r="F365" i="22" s="1"/>
  <c r="F366" i="22" s="1"/>
  <c r="F367" i="22" s="1"/>
  <c r="F368" i="22" s="1"/>
  <c r="F369" i="22" s="1"/>
  <c r="F370" i="22" s="1"/>
  <c r="F375" i="22" s="1"/>
  <c r="F376" i="22" s="1"/>
  <c r="F377" i="22" s="1"/>
  <c r="F378" i="22" s="1"/>
  <c r="F379" i="22" s="1"/>
  <c r="F380" i="22" s="1"/>
  <c r="F381" i="22" s="1"/>
  <c r="F382" i="22" s="1"/>
  <c r="F383" i="22" s="1"/>
  <c r="F384" i="22" s="1"/>
  <c r="F385" i="22" s="1"/>
  <c r="F386" i="22" s="1"/>
  <c r="F387" i="22" s="1"/>
  <c r="F388" i="22" s="1"/>
  <c r="F389" i="22" s="1"/>
  <c r="F390" i="22" s="1"/>
  <c r="F391" i="22" s="1"/>
  <c r="F392" i="22" s="1"/>
  <c r="F393" i="22" s="1"/>
  <c r="F394" i="22" s="1"/>
  <c r="F395" i="22" s="1"/>
  <c r="F396" i="22" s="1"/>
  <c r="F397" i="22" s="1"/>
  <c r="F398" i="22" s="1"/>
  <c r="F399" i="22" s="1"/>
  <c r="F400" i="22" s="1"/>
  <c r="F401" i="22" s="1"/>
  <c r="F402" i="22" s="1"/>
  <c r="F403" i="22" s="1"/>
  <c r="F404" i="22" s="1"/>
  <c r="F405" i="22" s="1"/>
  <c r="F406" i="22" s="1"/>
  <c r="F407" i="22" s="1"/>
  <c r="F408" i="22" s="1"/>
  <c r="F409" i="22" s="1"/>
  <c r="F410" i="22" s="1"/>
  <c r="F411" i="22" s="1"/>
  <c r="F412" i="22" s="1"/>
  <c r="F413" i="22" s="1"/>
  <c r="F414" i="22" s="1"/>
  <c r="F415" i="22" s="1"/>
  <c r="F416" i="22" s="1"/>
  <c r="F417" i="22" s="1"/>
  <c r="F418" i="22" s="1"/>
  <c r="F419" i="22" s="1"/>
  <c r="F420" i="22" s="1"/>
  <c r="F421" i="22" s="1"/>
  <c r="F422" i="22" s="1"/>
  <c r="F423" i="22" s="1"/>
  <c r="F424" i="22" s="1"/>
  <c r="F425" i="22" s="1"/>
  <c r="F426" i="22" s="1"/>
  <c r="F427" i="22" s="1"/>
  <c r="F428" i="22" s="1"/>
  <c r="F429" i="22" s="1"/>
  <c r="F430" i="22" s="1"/>
  <c r="F431" i="22" s="1"/>
  <c r="F432" i="22" s="1"/>
  <c r="F433" i="22" s="1"/>
  <c r="F434" i="22" s="1"/>
  <c r="F435" i="22" s="1"/>
  <c r="F436" i="22" s="1"/>
  <c r="F437" i="22" s="1"/>
  <c r="F438" i="22" s="1"/>
  <c r="F439" i="22" s="1"/>
  <c r="F440" i="22" s="1"/>
  <c r="F441" i="22" s="1"/>
  <c r="F442" i="22" s="1"/>
  <c r="F443" i="22" s="1"/>
  <c r="F444" i="22" s="1"/>
  <c r="F445" i="22" s="1"/>
  <c r="F446" i="22" s="1"/>
  <c r="F447" i="22" s="1"/>
  <c r="F448" i="22" s="1"/>
  <c r="F449" i="22" s="1"/>
  <c r="F450" i="22" s="1"/>
  <c r="F451" i="22" s="1"/>
  <c r="F452" i="22" s="1"/>
  <c r="F453" i="22" s="1"/>
  <c r="F454" i="22" s="1"/>
  <c r="F455" i="22" s="1"/>
  <c r="F456" i="22" s="1"/>
  <c r="F457" i="22" s="1"/>
  <c r="F458" i="22" s="1"/>
  <c r="F459" i="22" s="1"/>
  <c r="F460" i="22" s="1"/>
  <c r="F461" i="22" s="1"/>
  <c r="F462" i="22" s="1"/>
  <c r="F463" i="22" s="1"/>
  <c r="F464" i="22" s="1"/>
  <c r="F465" i="22" s="1"/>
  <c r="F466" i="22" s="1"/>
  <c r="F467" i="22" s="1"/>
  <c r="F468" i="22" s="1"/>
  <c r="F469" i="22" s="1"/>
  <c r="F470" i="22" s="1"/>
  <c r="F471" i="22" s="1"/>
  <c r="F472" i="22" s="1"/>
  <c r="F473" i="22" s="1"/>
  <c r="F474" i="22" s="1"/>
  <c r="F475" i="22" s="1"/>
  <c r="F476" i="22" s="1"/>
  <c r="F477" i="22" s="1"/>
  <c r="F478" i="22" s="1"/>
  <c r="F479" i="22" s="1"/>
  <c r="F480" i="22" s="1"/>
  <c r="F481" i="22" s="1"/>
  <c r="F482" i="22" s="1"/>
  <c r="F483" i="22" s="1"/>
  <c r="F484" i="22" s="1"/>
  <c r="F485" i="22" s="1"/>
  <c r="F486" i="22" s="1"/>
  <c r="F487" i="22" s="1"/>
  <c r="F488" i="22" s="1"/>
  <c r="F489" i="22" s="1"/>
  <c r="F490" i="22" s="1"/>
  <c r="F491" i="22" s="1"/>
  <c r="F492" i="22" s="1"/>
  <c r="F493" i="22" s="1"/>
  <c r="F494" i="22" s="1"/>
  <c r="F495" i="22" s="1"/>
  <c r="F496" i="22" s="1"/>
  <c r="F497" i="22" s="1"/>
  <c r="F498" i="22" s="1"/>
  <c r="F499" i="22" s="1"/>
  <c r="F500" i="22" s="1"/>
  <c r="F501" i="22" s="1"/>
  <c r="F502" i="22" s="1"/>
  <c r="F503" i="22" s="1"/>
  <c r="F504" i="22" s="1"/>
  <c r="F505" i="22" s="1"/>
  <c r="F506" i="22" s="1"/>
  <c r="F507" i="22" s="1"/>
  <c r="F508" i="22" s="1"/>
  <c r="F509" i="22" s="1"/>
  <c r="F510" i="22" s="1"/>
  <c r="F511" i="22" s="1"/>
  <c r="F512" i="22" s="1"/>
  <c r="F513" i="22" s="1"/>
  <c r="F514" i="22" s="1"/>
  <c r="F515" i="22" s="1"/>
  <c r="F516" i="22" s="1"/>
  <c r="F517" i="22" s="1"/>
  <c r="F518" i="22" s="1"/>
  <c r="F519" i="22" s="1"/>
  <c r="F520" i="22" s="1"/>
  <c r="F521" i="22" s="1"/>
  <c r="F522" i="22" s="1"/>
  <c r="F523" i="22" s="1"/>
  <c r="F524" i="22" s="1"/>
  <c r="F525" i="22" s="1"/>
  <c r="F526" i="22" s="1"/>
  <c r="F527" i="22" s="1"/>
  <c r="F528" i="22" s="1"/>
  <c r="F529" i="22" s="1"/>
  <c r="F530" i="22" s="1"/>
  <c r="F531" i="22" s="1"/>
  <c r="F532" i="22" s="1"/>
  <c r="F533" i="22" s="1"/>
  <c r="F534" i="22" s="1"/>
  <c r="F535" i="22" s="1"/>
  <c r="F536" i="22" s="1"/>
  <c r="F537" i="22" s="1"/>
  <c r="F538" i="22" s="1"/>
  <c r="F539" i="22" s="1"/>
  <c r="F540" i="22" s="1"/>
  <c r="F541" i="22" s="1"/>
  <c r="F542" i="22" s="1"/>
  <c r="F543" i="22" s="1"/>
  <c r="F544" i="22" s="1"/>
  <c r="F545" i="22" s="1"/>
  <c r="F546" i="22" s="1"/>
  <c r="F547" i="22" s="1"/>
  <c r="F548" i="22" s="1"/>
  <c r="F549" i="22" s="1"/>
  <c r="F550" i="22" s="1"/>
  <c r="F551" i="22" s="1"/>
  <c r="F552" i="22" s="1"/>
  <c r="F553" i="22" s="1"/>
  <c r="F554" i="22" s="1"/>
  <c r="F555" i="22" s="1"/>
  <c r="F556" i="22" s="1"/>
  <c r="F557" i="22" s="1"/>
  <c r="F558" i="22" s="1"/>
  <c r="F559" i="22" s="1"/>
  <c r="F560" i="22" s="1"/>
  <c r="F561" i="22" s="1"/>
  <c r="F562" i="22" s="1"/>
  <c r="F563" i="22" s="1"/>
  <c r="F564" i="22" s="1"/>
  <c r="F565" i="22" s="1"/>
  <c r="F566" i="22" s="1"/>
  <c r="F567" i="22" s="1"/>
  <c r="F568" i="22" s="1"/>
  <c r="F569" i="22" s="1"/>
  <c r="F570" i="22" s="1"/>
  <c r="F575" i="22" s="1"/>
  <c r="F576" i="22" s="1"/>
  <c r="F577" i="22" s="1"/>
  <c r="F578" i="22" s="1"/>
  <c r="F579" i="22" s="1"/>
  <c r="F580" i="22" s="1"/>
  <c r="F597" i="22" s="1"/>
  <c r="F599" i="22" s="1"/>
  <c r="F600" i="22" s="1"/>
  <c r="F601" i="22" s="1"/>
  <c r="F602" i="22" s="1"/>
  <c r="F603" i="22" s="1"/>
  <c r="F604" i="22" s="1"/>
  <c r="F605" i="22" s="1"/>
  <c r="F607" i="22" s="1"/>
  <c r="F608" i="22" s="1"/>
  <c r="F609" i="22" s="1"/>
  <c r="F610" i="22" s="1"/>
  <c r="F611" i="22" s="1"/>
  <c r="F612" i="22" s="1"/>
  <c r="F613" i="22" s="1"/>
  <c r="F614" i="22" s="1"/>
  <c r="F615" i="22" s="1"/>
  <c r="F616" i="22" s="1"/>
  <c r="F617" i="22" s="1"/>
  <c r="F618" i="22" s="1"/>
  <c r="F619" i="22" s="1"/>
  <c r="F620" i="22" s="1"/>
  <c r="F622" i="22" s="1"/>
  <c r="F623" i="22" s="1"/>
  <c r="F624" i="22" s="1"/>
  <c r="F625" i="22" s="1"/>
  <c r="F626" i="22" s="1"/>
  <c r="F627" i="22" s="1"/>
  <c r="F628" i="22" s="1"/>
  <c r="F629" i="22" s="1"/>
  <c r="F630" i="22" s="1"/>
  <c r="F631" i="22" s="1"/>
  <c r="F632" i="22" s="1"/>
  <c r="F633" i="22" s="1"/>
  <c r="F634" i="22" s="1"/>
  <c r="F635" i="22" s="1"/>
  <c r="F636" i="22" s="1"/>
  <c r="F637" i="22" s="1"/>
  <c r="F638" i="22" s="1"/>
  <c r="F639" i="22" s="1"/>
  <c r="F640" i="22" s="1"/>
  <c r="F641" i="22" s="1"/>
  <c r="F642" i="22" s="1"/>
  <c r="F643" i="22" s="1"/>
  <c r="F644" i="22" s="1"/>
  <c r="F645" i="22" s="1"/>
  <c r="F646" i="22" s="1"/>
  <c r="F647" i="22" s="1"/>
  <c r="F648" i="22" s="1"/>
  <c r="F649" i="22" s="1"/>
  <c r="F650" i="22" s="1"/>
  <c r="F651" i="22" s="1"/>
  <c r="F652" i="22" s="1"/>
  <c r="F653" i="22" s="1"/>
  <c r="F654" i="22" s="1"/>
  <c r="F655" i="22" s="1"/>
  <c r="F656" i="22" s="1"/>
  <c r="F657" i="22" s="1"/>
  <c r="F658" i="22" s="1"/>
  <c r="F659" i="22" s="1"/>
  <c r="F660" i="22" s="1"/>
  <c r="F661" i="22" s="1"/>
  <c r="F662" i="22" s="1"/>
  <c r="F663" i="22" s="1"/>
  <c r="F664" i="22" s="1"/>
  <c r="F665" i="22" s="1"/>
  <c r="F666" i="22" s="1"/>
  <c r="F667" i="22" s="1"/>
  <c r="F668" i="22" s="1"/>
  <c r="F669" i="22" s="1"/>
  <c r="F670" i="22" s="1"/>
  <c r="F675" i="22" s="1"/>
  <c r="F676" i="22" s="1"/>
  <c r="F677" i="22" s="1"/>
  <c r="F678" i="22" s="1"/>
  <c r="F679" i="22" s="1"/>
  <c r="F680" i="22" s="1"/>
  <c r="F681" i="22" s="1"/>
  <c r="F682" i="22" s="1"/>
  <c r="F683" i="22" s="1"/>
  <c r="F684" i="22" s="1"/>
  <c r="F685" i="22" s="1"/>
  <c r="F686" i="22" s="1"/>
  <c r="F687" i="22" s="1"/>
  <c r="F688" i="22" s="1"/>
  <c r="F689" i="22" s="1"/>
  <c r="F690" i="22" s="1"/>
  <c r="F692" i="22" s="1"/>
  <c r="F693" i="22" s="1"/>
  <c r="F694" i="22" s="1"/>
  <c r="F695" i="22" s="1"/>
  <c r="F696" i="22" s="1"/>
  <c r="F697" i="22" s="1"/>
  <c r="F698" i="22" s="1"/>
  <c r="F699" i="22" s="1"/>
  <c r="F700" i="22" s="1"/>
  <c r="F701" i="22" s="1"/>
  <c r="F702" i="22" s="1"/>
  <c r="F703" i="22" s="1"/>
  <c r="F704" i="22" s="1"/>
  <c r="F705" i="22" s="1"/>
  <c r="F706" i="22" s="1"/>
  <c r="F707" i="22" s="1"/>
  <c r="F708" i="22" s="1"/>
  <c r="F709" i="22" s="1"/>
  <c r="F710" i="22" s="1"/>
  <c r="F711" i="22" s="1"/>
  <c r="F712" i="22" s="1"/>
  <c r="F713" i="22" s="1"/>
  <c r="F714" i="22" s="1"/>
  <c r="F715" i="22" s="1"/>
  <c r="F716" i="22" s="1"/>
  <c r="F717" i="22" s="1"/>
  <c r="F718" i="22" s="1"/>
  <c r="F719" i="22" s="1"/>
  <c r="F720" i="22" s="1"/>
  <c r="F721" i="22" s="1"/>
  <c r="F722" i="22" s="1"/>
  <c r="F723" i="22" s="1"/>
  <c r="F724" i="22" s="1"/>
  <c r="F725" i="22" s="1"/>
  <c r="F726" i="22" s="1"/>
  <c r="F727" i="22" s="1"/>
  <c r="F728" i="22" s="1"/>
  <c r="F729" i="22" s="1"/>
  <c r="F730" i="22" s="1"/>
  <c r="F731" i="22" s="1"/>
  <c r="F732" i="22" s="1"/>
  <c r="F733" i="22" s="1"/>
  <c r="F734" i="22" s="1"/>
  <c r="F735" i="22" s="1"/>
  <c r="F736" i="22" s="1"/>
  <c r="F737" i="22" s="1"/>
  <c r="F738" i="22" s="1"/>
  <c r="F739" i="22" s="1"/>
  <c r="F740" i="22" s="1"/>
  <c r="F741" i="22" s="1"/>
  <c r="F742" i="22" s="1"/>
  <c r="F743" i="22" s="1"/>
  <c r="F744" i="22" s="1"/>
  <c r="F745" i="22" s="1"/>
  <c r="F746" i="22" s="1"/>
  <c r="F747" i="22" s="1"/>
  <c r="F748" i="22" s="1"/>
  <c r="F749" i="22" s="1"/>
  <c r="F750" i="22" s="1"/>
  <c r="F751" i="22" s="1"/>
  <c r="F752" i="22" s="1"/>
  <c r="F753" i="22" s="1"/>
  <c r="F754" i="22" s="1"/>
  <c r="F755" i="22" s="1"/>
  <c r="F756" i="22" s="1"/>
  <c r="F757" i="22" s="1"/>
  <c r="F758" i="22" s="1"/>
  <c r="F759" i="22" s="1"/>
  <c r="F760" i="22" s="1"/>
  <c r="F761" i="22" s="1"/>
  <c r="F762" i="22" s="1"/>
  <c r="F763" i="22" s="1"/>
  <c r="F764" i="22" s="1"/>
  <c r="F765" i="22" s="1"/>
  <c r="F766" i="22" s="1"/>
  <c r="F767" i="22" s="1"/>
  <c r="F768" i="22" s="1"/>
  <c r="F769" i="22" s="1"/>
  <c r="F770" i="22" s="1"/>
  <c r="F771" i="22" s="1"/>
  <c r="F772" i="22" s="1"/>
  <c r="F773" i="22" s="1"/>
  <c r="F774" i="22" s="1"/>
  <c r="F775" i="22" s="1"/>
  <c r="F776" i="22" s="1"/>
  <c r="F777" i="22" s="1"/>
  <c r="F778" i="22" s="1"/>
  <c r="F779" i="22" s="1"/>
  <c r="F780" i="22" s="1"/>
  <c r="F781" i="22" s="1"/>
  <c r="F782" i="22" s="1"/>
  <c r="F783" i="22" s="1"/>
  <c r="F784" i="22" s="1"/>
  <c r="F785" i="22" s="1"/>
  <c r="F786" i="22" s="1"/>
  <c r="F787" i="22" s="1"/>
  <c r="F788" i="22" s="1"/>
  <c r="F789" i="22" s="1"/>
  <c r="F790" i="22" s="1"/>
  <c r="F791" i="22" s="1"/>
  <c r="F792" i="22" s="1"/>
  <c r="F793" i="22" s="1"/>
  <c r="F794" i="22" s="1"/>
  <c r="F795" i="22" s="1"/>
  <c r="F796" i="22" s="1"/>
  <c r="F797" i="22" s="1"/>
  <c r="F798" i="22" s="1"/>
  <c r="F799" i="22" s="1"/>
  <c r="F800" i="22" s="1"/>
  <c r="F801" i="22" s="1"/>
  <c r="F802" i="22" s="1"/>
  <c r="F803" i="22" s="1"/>
  <c r="F804" i="22" s="1"/>
  <c r="F805" i="22" s="1"/>
  <c r="F806" i="22" s="1"/>
  <c r="F807" i="22" s="1"/>
  <c r="F808" i="22" s="1"/>
  <c r="F809" i="22" s="1"/>
  <c r="F810" i="22" s="1"/>
  <c r="F811" i="22" s="1"/>
  <c r="F812" i="22" s="1"/>
  <c r="F813" i="22" s="1"/>
  <c r="F814" i="22" s="1"/>
  <c r="F815" i="22" s="1"/>
  <c r="F816" i="22" s="1"/>
  <c r="F817" i="22" s="1"/>
  <c r="F818" i="22" s="1"/>
  <c r="F819" i="22" s="1"/>
  <c r="F820" i="22" s="1"/>
  <c r="F821" i="22" s="1"/>
  <c r="F822" i="22" s="1"/>
  <c r="F823" i="22" s="1"/>
  <c r="F824" i="22" s="1"/>
  <c r="F825" i="22" s="1"/>
  <c r="F826" i="22" s="1"/>
  <c r="F827" i="22" s="1"/>
  <c r="F828" i="22" s="1"/>
  <c r="F829" i="22" s="1"/>
  <c r="F830" i="22" s="1"/>
  <c r="F831" i="22" s="1"/>
  <c r="F832" i="22" s="1"/>
  <c r="F833" i="22" s="1"/>
  <c r="F834" i="22" s="1"/>
  <c r="F835" i="22" s="1"/>
  <c r="F836" i="22" s="1"/>
  <c r="F837" i="22" s="1"/>
  <c r="F838" i="22" s="1"/>
  <c r="F839" i="22" s="1"/>
  <c r="F840" i="22" s="1"/>
  <c r="F841" i="22" s="1"/>
  <c r="F842" i="22" s="1"/>
  <c r="F843" i="22" s="1"/>
  <c r="F844" i="22" s="1"/>
  <c r="F845" i="22" s="1"/>
  <c r="F846" i="22" s="1"/>
  <c r="F847" i="22" s="1"/>
  <c r="F848" i="22" s="1"/>
  <c r="F849" i="22" s="1"/>
  <c r="F850" i="22" s="1"/>
  <c r="F851" i="22" s="1"/>
  <c r="F852" i="22" s="1"/>
  <c r="F853" i="22" s="1"/>
  <c r="F854" i="22" s="1"/>
  <c r="F855" i="22" s="1"/>
  <c r="F856" i="22" s="1"/>
  <c r="F857" i="22" s="1"/>
  <c r="F858" i="22" s="1"/>
  <c r="F859" i="22" s="1"/>
  <c r="F860" i="22" s="1"/>
  <c r="F861" i="22" s="1"/>
  <c r="F862" i="22" s="1"/>
  <c r="F863" i="22" s="1"/>
  <c r="F864" i="22" s="1"/>
  <c r="F865" i="22" s="1"/>
  <c r="F866" i="22" s="1"/>
  <c r="F867" i="22" s="1"/>
  <c r="F868" i="22" s="1"/>
  <c r="F869" i="22" s="1"/>
  <c r="F870" i="22" s="1"/>
  <c r="F871" i="22" s="1"/>
  <c r="BJ4" i="5"/>
  <c r="CC3" i="14"/>
  <c r="CG3" i="14"/>
  <c r="BY3" i="14"/>
  <c r="CD3" i="5"/>
  <c r="BJ3" i="5" s="1"/>
  <c r="BQ3" i="14"/>
  <c r="BU3" i="14"/>
  <c r="BY4" i="14"/>
  <c r="BU4" i="14"/>
  <c r="CC4" i="14"/>
  <c r="AP4" i="14"/>
  <c r="CH152" i="5" l="1"/>
  <c r="BJ152" i="5" s="1"/>
  <c r="A12" i="26"/>
  <c r="A12" i="20"/>
  <c r="CQ7" i="14"/>
  <c r="Y6" i="5"/>
  <c r="BJ5" i="5"/>
  <c r="CH147" i="5"/>
  <c r="BJ147" i="5" s="1"/>
  <c r="CH150" i="5"/>
  <c r="BJ150" i="5" s="1"/>
  <c r="CH153" i="5"/>
  <c r="BJ153" i="5" s="1"/>
  <c r="CH149" i="5"/>
  <c r="BJ149" i="5" s="1"/>
  <c r="CH158" i="5"/>
  <c r="BJ158" i="5" s="1"/>
  <c r="CH154" i="5"/>
  <c r="BJ154" i="5" s="1"/>
  <c r="CH155" i="5"/>
  <c r="BJ155" i="5" s="1"/>
  <c r="CH157" i="5"/>
  <c r="BJ157" i="5" s="1"/>
  <c r="CH151" i="5"/>
  <c r="BJ151" i="5" s="1"/>
  <c r="BJ166" i="5"/>
  <c r="CH148" i="5"/>
  <c r="BJ148" i="5" s="1"/>
  <c r="BJ168" i="5"/>
  <c r="BJ165" i="5"/>
  <c r="BJ167" i="5"/>
  <c r="BJ164" i="5"/>
  <c r="BJ130" i="5"/>
  <c r="BJ142" i="5"/>
  <c r="BJ124" i="5"/>
  <c r="BJ160" i="5"/>
  <c r="G13" i="5"/>
  <c r="M13" i="14" s="1"/>
  <c r="AB13" i="14" s="1"/>
  <c r="BJ159" i="5"/>
  <c r="BJ163" i="5"/>
  <c r="BJ161" i="5"/>
  <c r="BJ162" i="5"/>
  <c r="BJ8" i="5"/>
  <c r="BJ122" i="5"/>
  <c r="BJ138" i="5"/>
  <c r="BJ137" i="5"/>
  <c r="BJ59" i="5"/>
  <c r="BJ90" i="5"/>
  <c r="BJ94" i="5"/>
  <c r="BJ105" i="5"/>
  <c r="BJ140" i="5"/>
  <c r="BJ136" i="5"/>
  <c r="BJ103" i="5"/>
  <c r="BJ51" i="5"/>
  <c r="BJ141" i="5"/>
  <c r="BJ88" i="5"/>
  <c r="BJ116" i="5"/>
  <c r="BJ50" i="5"/>
  <c r="BJ133" i="5"/>
  <c r="BJ70" i="5"/>
  <c r="BJ78" i="5"/>
  <c r="BJ145" i="5"/>
  <c r="BJ71" i="5"/>
  <c r="BJ127" i="5"/>
  <c r="BJ18" i="5"/>
  <c r="BJ26" i="5"/>
  <c r="BJ25" i="5"/>
  <c r="BJ120" i="5"/>
  <c r="BJ156" i="5"/>
  <c r="BJ102" i="5"/>
  <c r="BJ100" i="5"/>
  <c r="BJ134" i="5"/>
  <c r="BJ66" i="5"/>
  <c r="BJ75" i="5"/>
  <c r="BJ109" i="5"/>
  <c r="BJ58" i="5"/>
  <c r="BJ55" i="5"/>
  <c r="BJ113" i="5"/>
  <c r="BJ112" i="5"/>
  <c r="BJ79" i="5"/>
  <c r="BJ128" i="5"/>
  <c r="BJ143" i="5"/>
  <c r="BJ139" i="5"/>
  <c r="BJ57" i="5"/>
  <c r="BJ87" i="5"/>
  <c r="BJ119" i="5"/>
  <c r="BJ95" i="5"/>
  <c r="BJ104" i="5"/>
  <c r="BJ52" i="5"/>
  <c r="BJ60" i="5"/>
  <c r="BJ146" i="5"/>
  <c r="BJ121" i="5"/>
  <c r="BJ115" i="5"/>
  <c r="BJ61" i="5"/>
  <c r="BJ97" i="5"/>
  <c r="BJ63" i="5"/>
  <c r="BJ69" i="5"/>
  <c r="BJ68" i="5"/>
  <c r="BJ80" i="5"/>
  <c r="BJ132" i="5"/>
  <c r="BJ118" i="5"/>
  <c r="BJ110" i="5"/>
  <c r="BJ76" i="5"/>
  <c r="BJ114" i="5"/>
  <c r="BJ67" i="5"/>
  <c r="BJ98" i="5"/>
  <c r="BJ93" i="5"/>
  <c r="BJ106" i="5"/>
  <c r="BJ111" i="5"/>
  <c r="BJ72" i="5"/>
  <c r="BJ117" i="5"/>
  <c r="BJ12" i="5"/>
  <c r="BJ49" i="5"/>
  <c r="BJ44" i="5"/>
  <c r="BJ16" i="5"/>
  <c r="BJ24" i="5"/>
  <c r="BJ28" i="5"/>
  <c r="BJ13" i="5"/>
  <c r="BJ41" i="5"/>
  <c r="BJ54" i="5"/>
  <c r="BJ131" i="5"/>
  <c r="BJ135" i="5"/>
  <c r="BJ53" i="5"/>
  <c r="BJ64" i="5"/>
  <c r="BJ62" i="5"/>
  <c r="BJ65" i="5"/>
  <c r="BJ92" i="5"/>
  <c r="BJ99" i="5"/>
  <c r="BJ56" i="5"/>
  <c r="BJ129" i="5"/>
  <c r="BJ91" i="5"/>
  <c r="BJ123" i="5"/>
  <c r="BJ101" i="5"/>
  <c r="BJ89" i="5"/>
  <c r="BJ86" i="5"/>
  <c r="BJ108" i="5"/>
  <c r="BJ126" i="5"/>
  <c r="BJ74" i="5"/>
  <c r="BJ77" i="5"/>
  <c r="BJ125" i="5"/>
  <c r="BJ144" i="5"/>
  <c r="BJ107" i="5"/>
  <c r="BJ96" i="5"/>
  <c r="BJ73" i="5"/>
  <c r="BJ30" i="5"/>
  <c r="BJ29" i="5"/>
  <c r="BJ6" i="5"/>
  <c r="BJ9" i="5"/>
  <c r="BJ48" i="5"/>
  <c r="BJ33" i="5"/>
  <c r="BJ34" i="5"/>
  <c r="BJ40" i="5"/>
  <c r="BJ20" i="5"/>
  <c r="BJ46" i="5"/>
  <c r="BJ43" i="5"/>
  <c r="BJ42" i="5"/>
  <c r="BJ11" i="5"/>
  <c r="BJ36" i="5"/>
  <c r="BJ10" i="5"/>
  <c r="BJ22" i="5"/>
  <c r="BJ32" i="5"/>
  <c r="BJ39" i="5"/>
  <c r="BJ14" i="5"/>
  <c r="BJ19" i="5"/>
  <c r="BJ35" i="5"/>
  <c r="BJ31" i="5"/>
  <c r="BJ17" i="5"/>
  <c r="BJ15" i="5"/>
  <c r="BJ23" i="5"/>
  <c r="BJ38" i="5"/>
  <c r="BJ47" i="5"/>
  <c r="BJ7" i="5"/>
  <c r="BJ27" i="5"/>
  <c r="BJ37" i="5"/>
  <c r="BJ45" i="5"/>
  <c r="BJ21" i="5"/>
  <c r="A14" i="5"/>
  <c r="A13" i="23" s="1"/>
  <c r="CG4" i="14"/>
  <c r="BQ4" i="14"/>
  <c r="BM4" i="14"/>
  <c r="CQ8" i="14" l="1"/>
  <c r="Y7" i="5"/>
  <c r="A13" i="20"/>
  <c r="A13" i="26"/>
  <c r="G14" i="5"/>
  <c r="M14" i="14" s="1"/>
  <c r="AB14" i="14" s="1"/>
  <c r="A15" i="5"/>
  <c r="A14" i="23" s="1"/>
  <c r="A14" i="20" l="1"/>
  <c r="A14" i="26"/>
  <c r="CQ9" i="14"/>
  <c r="Y8" i="5"/>
  <c r="G15" i="5"/>
  <c r="M15" i="14" s="1"/>
  <c r="AB15" i="14" s="1"/>
  <c r="A16" i="5"/>
  <c r="A15" i="23" s="1"/>
  <c r="A15" i="20" l="1"/>
  <c r="A15" i="26"/>
  <c r="CQ10" i="14"/>
  <c r="Y9" i="5"/>
  <c r="G16" i="5"/>
  <c r="M16" i="14" s="1"/>
  <c r="AB16" i="14" s="1"/>
  <c r="A17" i="5"/>
  <c r="A16" i="23" s="1"/>
  <c r="CQ11" i="14" l="1"/>
  <c r="Y10" i="5"/>
  <c r="A16" i="20"/>
  <c r="A16" i="26"/>
  <c r="G17" i="5"/>
  <c r="M17" i="14" s="1"/>
  <c r="AB17" i="14" s="1"/>
  <c r="A18" i="5"/>
  <c r="A17" i="23" s="1"/>
  <c r="A17" i="20" l="1"/>
  <c r="A17" i="26"/>
  <c r="CQ12" i="14"/>
  <c r="Y11" i="5"/>
  <c r="G18" i="5"/>
  <c r="M18" i="14" s="1"/>
  <c r="AB18" i="14" s="1"/>
  <c r="A19" i="5"/>
  <c r="A18" i="23" s="1"/>
  <c r="CQ13" i="14" l="1"/>
  <c r="Y12" i="5"/>
  <c r="A18" i="20"/>
  <c r="A18" i="26"/>
  <c r="G19" i="5"/>
  <c r="M19" i="14" s="1"/>
  <c r="AB19" i="14" s="1"/>
  <c r="A20" i="5"/>
  <c r="A19" i="23" s="1"/>
  <c r="A19" i="20" l="1"/>
  <c r="A19" i="26"/>
  <c r="CQ14" i="14"/>
  <c r="Y13" i="5"/>
  <c r="G20" i="5"/>
  <c r="M20" i="14" s="1"/>
  <c r="AB20" i="14" s="1"/>
  <c r="A21" i="5"/>
  <c r="A20" i="23" s="1"/>
  <c r="CQ15" i="14" l="1"/>
  <c r="Y14" i="5"/>
  <c r="A20" i="20"/>
  <c r="A20" i="26"/>
  <c r="G21" i="5"/>
  <c r="M21" i="14" s="1"/>
  <c r="AB21" i="14" s="1"/>
  <c r="A22" i="5"/>
  <c r="A21" i="23" s="1"/>
  <c r="A21" i="20" l="1"/>
  <c r="A21" i="26"/>
  <c r="CQ16" i="14"/>
  <c r="Y15" i="5"/>
  <c r="G22" i="5"/>
  <c r="M22" i="14" s="1"/>
  <c r="AB22" i="14" s="1"/>
  <c r="A23" i="5"/>
  <c r="A22" i="23" s="1"/>
  <c r="CQ17" i="14" l="1"/>
  <c r="Y16" i="5"/>
  <c r="A22" i="20"/>
  <c r="A22" i="26"/>
  <c r="G23" i="5"/>
  <c r="M23" i="14" s="1"/>
  <c r="AB23" i="14" s="1"/>
  <c r="A24" i="5"/>
  <c r="A23" i="23" s="1"/>
  <c r="A23" i="20" l="1"/>
  <c r="A23" i="26"/>
  <c r="CQ18" i="14"/>
  <c r="Y17" i="5"/>
  <c r="G24" i="5"/>
  <c r="M24" i="14" s="1"/>
  <c r="AB24" i="14" s="1"/>
  <c r="A25" i="5"/>
  <c r="A24" i="23" s="1"/>
  <c r="CQ19" i="14" l="1"/>
  <c r="Y18" i="5"/>
  <c r="A24" i="20"/>
  <c r="A24" i="26"/>
  <c r="G25" i="5"/>
  <c r="M25" i="14" s="1"/>
  <c r="AB25" i="14" s="1"/>
  <c r="A26" i="5"/>
  <c r="A25" i="23" s="1"/>
  <c r="A25" i="20" l="1"/>
  <c r="A25" i="26"/>
  <c r="CQ20" i="14"/>
  <c r="Y19" i="5"/>
  <c r="G26" i="5"/>
  <c r="M26" i="14" s="1"/>
  <c r="AB26" i="14" s="1"/>
  <c r="A27" i="5"/>
  <c r="A26" i="23" s="1"/>
  <c r="CQ21" i="14" l="1"/>
  <c r="Y20" i="5"/>
  <c r="A26" i="20"/>
  <c r="A26" i="26"/>
  <c r="G27" i="5"/>
  <c r="M27" i="14" s="1"/>
  <c r="AB27" i="14" s="1"/>
  <c r="A28" i="5"/>
  <c r="A27" i="23" s="1"/>
  <c r="A27" i="26" l="1"/>
  <c r="A27" i="20"/>
  <c r="CQ22" i="14"/>
  <c r="Y21" i="5"/>
  <c r="G28" i="5"/>
  <c r="M28" i="14" s="1"/>
  <c r="AB28" i="14" s="1"/>
  <c r="A29" i="5"/>
  <c r="A28" i="23" s="1"/>
  <c r="CQ23" i="14" l="1"/>
  <c r="Y22" i="5"/>
  <c r="A28" i="26"/>
  <c r="A28" i="20"/>
  <c r="G29" i="5"/>
  <c r="M29" i="14" s="1"/>
  <c r="AB29" i="14" s="1"/>
  <c r="A30" i="5"/>
  <c r="A29" i="23" s="1"/>
  <c r="A29" i="20" l="1"/>
  <c r="A29" i="26"/>
  <c r="CQ24" i="14"/>
  <c r="Y23" i="5"/>
  <c r="G30" i="5"/>
  <c r="M30" i="14" s="1"/>
  <c r="AB30" i="14" s="1"/>
  <c r="A31" i="5"/>
  <c r="A30" i="23" s="1"/>
  <c r="CQ25" i="14" l="1"/>
  <c r="Y24" i="5"/>
  <c r="A30" i="20"/>
  <c r="A30" i="26"/>
  <c r="G31" i="5"/>
  <c r="M31" i="14" s="1"/>
  <c r="AB31" i="14" s="1"/>
  <c r="A32" i="5"/>
  <c r="A31" i="23" s="1"/>
  <c r="A31" i="20" l="1"/>
  <c r="A31" i="26"/>
  <c r="CQ26" i="14"/>
  <c r="Y25" i="5"/>
  <c r="G32" i="5"/>
  <c r="M32" i="14" s="1"/>
  <c r="AB32" i="14" s="1"/>
  <c r="A33" i="5"/>
  <c r="A32" i="23" s="1"/>
  <c r="CQ27" i="14" l="1"/>
  <c r="Y26" i="5"/>
  <c r="A32" i="20"/>
  <c r="A32" i="26"/>
  <c r="G33" i="5"/>
  <c r="M33" i="14" s="1"/>
  <c r="AB33" i="14" s="1"/>
  <c r="A34" i="5"/>
  <c r="A33" i="23" s="1"/>
  <c r="A33" i="20" l="1"/>
  <c r="A33" i="26"/>
  <c r="CQ28" i="14"/>
  <c r="Y27" i="5"/>
  <c r="G34" i="5"/>
  <c r="M34" i="14" s="1"/>
  <c r="AB34" i="14" s="1"/>
  <c r="A35" i="5"/>
  <c r="A34" i="23" s="1"/>
  <c r="CQ29" i="14" l="1"/>
  <c r="Y28" i="5"/>
  <c r="A34" i="20"/>
  <c r="A34" i="26"/>
  <c r="G35" i="5"/>
  <c r="M35" i="14" s="1"/>
  <c r="AB35" i="14" s="1"/>
  <c r="A36" i="5"/>
  <c r="A35" i="23" s="1"/>
  <c r="A35" i="20" l="1"/>
  <c r="A35" i="26"/>
  <c r="CQ30" i="14"/>
  <c r="Y29" i="5"/>
  <c r="G36" i="5"/>
  <c r="M36" i="14" s="1"/>
  <c r="AB36" i="14" s="1"/>
  <c r="A37" i="5"/>
  <c r="A36" i="23" s="1"/>
  <c r="CQ31" i="14" l="1"/>
  <c r="Y30" i="5"/>
  <c r="A36" i="20"/>
  <c r="A36" i="26"/>
  <c r="G37" i="5"/>
  <c r="M37" i="14" s="1"/>
  <c r="AB37" i="14" s="1"/>
  <c r="A38" i="5"/>
  <c r="A37" i="23" s="1"/>
  <c r="A37" i="20" l="1"/>
  <c r="A37" i="26"/>
  <c r="CQ32" i="14"/>
  <c r="Y31" i="5"/>
  <c r="G38" i="5"/>
  <c r="M38" i="14" s="1"/>
  <c r="AB38" i="14" s="1"/>
  <c r="A39" i="5"/>
  <c r="A38" i="23" s="1"/>
  <c r="CQ33" i="14" l="1"/>
  <c r="Y32" i="5"/>
  <c r="A38" i="20"/>
  <c r="A38" i="26"/>
  <c r="G39" i="5"/>
  <c r="M39" i="14" s="1"/>
  <c r="AB39" i="14" s="1"/>
  <c r="A40" i="5"/>
  <c r="A39" i="23" s="1"/>
  <c r="A39" i="20" l="1"/>
  <c r="A39" i="26"/>
  <c r="CQ34" i="14"/>
  <c r="Y33" i="5"/>
  <c r="G40" i="5"/>
  <c r="M40" i="14" s="1"/>
  <c r="AB40" i="14" s="1"/>
  <c r="A41" i="5"/>
  <c r="A40" i="23" s="1"/>
  <c r="CQ35" i="14" l="1"/>
  <c r="Y34" i="5"/>
  <c r="A40" i="20"/>
  <c r="A40" i="26"/>
  <c r="G41" i="5"/>
  <c r="M41" i="14" s="1"/>
  <c r="AB41" i="14" s="1"/>
  <c r="A42" i="5"/>
  <c r="A41" i="23" s="1"/>
  <c r="A41" i="20" l="1"/>
  <c r="A41" i="26"/>
  <c r="CQ36" i="14"/>
  <c r="Y35" i="5"/>
  <c r="G42" i="5"/>
  <c r="M42" i="14" s="1"/>
  <c r="AB42" i="14" s="1"/>
  <c r="A43" i="5"/>
  <c r="A42" i="23" s="1"/>
  <c r="CQ37" i="14" l="1"/>
  <c r="Y36" i="5"/>
  <c r="A42" i="20"/>
  <c r="A42" i="26"/>
  <c r="G43" i="5"/>
  <c r="M43" i="14" s="1"/>
  <c r="AB43" i="14" s="1"/>
  <c r="A44" i="5"/>
  <c r="A43" i="23" s="1"/>
  <c r="A43" i="26" l="1"/>
  <c r="A43" i="20"/>
  <c r="CQ38" i="14"/>
  <c r="Y37" i="5"/>
  <c r="G44" i="5"/>
  <c r="M44" i="14" s="1"/>
  <c r="AB44" i="14" s="1"/>
  <c r="A45" i="5"/>
  <c r="A44" i="23" s="1"/>
  <c r="CQ39" i="14" l="1"/>
  <c r="Y38" i="5"/>
  <c r="A44" i="26"/>
  <c r="A44" i="20"/>
  <c r="G45" i="5"/>
  <c r="M45" i="14" s="1"/>
  <c r="AB45" i="14" s="1"/>
  <c r="A46" i="5"/>
  <c r="A45" i="23" s="1"/>
  <c r="A45" i="20" l="1"/>
  <c r="A45" i="26"/>
  <c r="CQ40" i="14"/>
  <c r="Y39" i="5"/>
  <c r="G46" i="5"/>
  <c r="M46" i="14" s="1"/>
  <c r="AB46" i="14" s="1"/>
  <c r="A47" i="5"/>
  <c r="A46" i="23" s="1"/>
  <c r="A46" i="20" l="1"/>
  <c r="A46" i="26"/>
  <c r="CQ41" i="14"/>
  <c r="Y40" i="5"/>
  <c r="G47" i="5"/>
  <c r="M47" i="14" s="1"/>
  <c r="AB47" i="14" s="1"/>
  <c r="A48" i="5"/>
  <c r="A47" i="23" s="1"/>
  <c r="CQ42" i="14" l="1"/>
  <c r="Y41" i="5"/>
  <c r="A47" i="20"/>
  <c r="A47" i="26"/>
  <c r="G48" i="5"/>
  <c r="M48" i="14" s="1"/>
  <c r="AB48" i="14" s="1"/>
  <c r="A49" i="5"/>
  <c r="A48" i="23" s="1"/>
  <c r="A48" i="20" l="1"/>
  <c r="A48" i="26"/>
  <c r="CQ43" i="14"/>
  <c r="Y42" i="5"/>
  <c r="G49" i="5"/>
  <c r="M49" i="14" s="1"/>
  <c r="AB49" i="14" s="1"/>
  <c r="A50" i="5"/>
  <c r="A49" i="23" s="1"/>
  <c r="CQ44" i="14" l="1"/>
  <c r="Y43" i="5"/>
  <c r="A49" i="20"/>
  <c r="A49" i="26"/>
  <c r="G50" i="5"/>
  <c r="M50" i="14" s="1"/>
  <c r="AB50" i="14" s="1"/>
  <c r="A51" i="5"/>
  <c r="A50" i="23" s="1"/>
  <c r="A50" i="20" l="1"/>
  <c r="A50" i="26"/>
  <c r="CQ45" i="14"/>
  <c r="Y44" i="5"/>
  <c r="G51" i="5"/>
  <c r="M51" i="14" s="1"/>
  <c r="AB51" i="14" s="1"/>
  <c r="A52" i="5"/>
  <c r="A51" i="23" s="1"/>
  <c r="CQ46" i="14" l="1"/>
  <c r="Y45" i="5"/>
  <c r="A51" i="20"/>
  <c r="A51" i="26"/>
  <c r="G52" i="5"/>
  <c r="M52" i="14" s="1"/>
  <c r="AB52" i="14" s="1"/>
  <c r="A53" i="5"/>
  <c r="A52" i="23" s="1"/>
  <c r="A52" i="20" l="1"/>
  <c r="A52" i="26"/>
  <c r="CQ47" i="14"/>
  <c r="Y46" i="5"/>
  <c r="G53" i="5"/>
  <c r="M53" i="14" s="1"/>
  <c r="AB53" i="14" s="1"/>
  <c r="A54" i="5"/>
  <c r="A53" i="23" s="1"/>
  <c r="CQ48" i="14" l="1"/>
  <c r="Y47" i="5"/>
  <c r="A53" i="20"/>
  <c r="A53" i="26"/>
  <c r="G54" i="5"/>
  <c r="M54" i="14" s="1"/>
  <c r="AB54" i="14" s="1"/>
  <c r="A55" i="5"/>
  <c r="A54" i="23" s="1"/>
  <c r="A54" i="20" l="1"/>
  <c r="A54" i="26"/>
  <c r="CQ49" i="14"/>
  <c r="Y48" i="5"/>
  <c r="G55" i="5"/>
  <c r="M55" i="14" s="1"/>
  <c r="AB55" i="14" s="1"/>
  <c r="A56" i="5"/>
  <c r="A55" i="23" s="1"/>
  <c r="CQ50" i="14" l="1"/>
  <c r="Y49" i="5"/>
  <c r="A55" i="20"/>
  <c r="A55" i="26"/>
  <c r="G56" i="5"/>
  <c r="M56" i="14" s="1"/>
  <c r="AB56" i="14" s="1"/>
  <c r="A57" i="5"/>
  <c r="A56" i="23" s="1"/>
  <c r="A56" i="20" l="1"/>
  <c r="A56" i="26"/>
  <c r="CQ51" i="14"/>
  <c r="Y50" i="5"/>
  <c r="G57" i="5"/>
  <c r="M57" i="14" s="1"/>
  <c r="AB57" i="14" s="1"/>
  <c r="A58" i="5"/>
  <c r="A57" i="23" s="1"/>
  <c r="CQ52" i="14" l="1"/>
  <c r="Y51" i="5"/>
  <c r="A57" i="20"/>
  <c r="A57" i="26"/>
  <c r="G58" i="5"/>
  <c r="M58" i="14" s="1"/>
  <c r="AB58" i="14" s="1"/>
  <c r="A59" i="5"/>
  <c r="A58" i="23" s="1"/>
  <c r="A58" i="20" l="1"/>
  <c r="A58" i="26"/>
  <c r="CQ53" i="14"/>
  <c r="Y52" i="5"/>
  <c r="G59" i="5"/>
  <c r="M59" i="14" s="1"/>
  <c r="AB59" i="14" s="1"/>
  <c r="A60" i="5"/>
  <c r="A59" i="23" s="1"/>
  <c r="CQ54" i="14" l="1"/>
  <c r="Y53" i="5"/>
  <c r="A59" i="26"/>
  <c r="A59" i="20"/>
  <c r="G60" i="5"/>
  <c r="M60" i="14" s="1"/>
  <c r="AB60" i="14" s="1"/>
  <c r="A61" i="5"/>
  <c r="A60" i="23" s="1"/>
  <c r="A60" i="26" l="1"/>
  <c r="A60" i="20"/>
  <c r="CQ55" i="14"/>
  <c r="Y54" i="5"/>
  <c r="G61" i="5"/>
  <c r="M61" i="14" s="1"/>
  <c r="AB61" i="14" s="1"/>
  <c r="A62" i="5"/>
  <c r="A61" i="23" s="1"/>
  <c r="CQ56" i="14" l="1"/>
  <c r="Y55" i="5"/>
  <c r="A61" i="20"/>
  <c r="A61" i="26"/>
  <c r="G62" i="5"/>
  <c r="M62" i="14" s="1"/>
  <c r="AB62" i="14" s="1"/>
  <c r="A63" i="5"/>
  <c r="A62" i="23" s="1"/>
  <c r="A62" i="20" l="1"/>
  <c r="A62" i="26"/>
  <c r="CQ57" i="14"/>
  <c r="Y56" i="5"/>
  <c r="G63" i="5"/>
  <c r="M63" i="14" s="1"/>
  <c r="AB63" i="14" s="1"/>
  <c r="A64" i="5"/>
  <c r="A63" i="23" s="1"/>
  <c r="CQ58" i="14" l="1"/>
  <c r="Y57" i="5"/>
  <c r="A63" i="20"/>
  <c r="A63" i="26"/>
  <c r="G64" i="5"/>
  <c r="M64" i="14" s="1"/>
  <c r="AB64" i="14" s="1"/>
  <c r="A65" i="5"/>
  <c r="A64" i="23" s="1"/>
  <c r="A64" i="20" l="1"/>
  <c r="A64" i="26"/>
  <c r="CQ59" i="14"/>
  <c r="Y58" i="5"/>
  <c r="G65" i="5"/>
  <c r="M65" i="14" s="1"/>
  <c r="AB65" i="14" s="1"/>
  <c r="A66" i="5"/>
  <c r="A65" i="23" s="1"/>
  <c r="CQ60" i="14" l="1"/>
  <c r="Y59" i="5"/>
  <c r="A65" i="20"/>
  <c r="A65" i="26"/>
  <c r="G66" i="5"/>
  <c r="M66" i="14" s="1"/>
  <c r="AB66" i="14" s="1"/>
  <c r="A67" i="5"/>
  <c r="A66" i="23" s="1"/>
  <c r="A66" i="20" l="1"/>
  <c r="A66" i="26"/>
  <c r="CQ61" i="14"/>
  <c r="Y60" i="5"/>
  <c r="G67" i="5"/>
  <c r="M67" i="14" s="1"/>
  <c r="AB67" i="14" s="1"/>
  <c r="A68" i="5"/>
  <c r="A67" i="23" s="1"/>
  <c r="CQ62" i="14" l="1"/>
  <c r="Y61" i="5"/>
  <c r="A67" i="20"/>
  <c r="A67" i="26"/>
  <c r="G68" i="5"/>
  <c r="M68" i="14" s="1"/>
  <c r="AB68" i="14" s="1"/>
  <c r="A69" i="5"/>
  <c r="A68" i="23" s="1"/>
  <c r="A68" i="20" l="1"/>
  <c r="A68" i="26"/>
  <c r="CQ63" i="14"/>
  <c r="Y62" i="5"/>
  <c r="G69" i="5"/>
  <c r="M69" i="14" s="1"/>
  <c r="AB69" i="14" s="1"/>
  <c r="A70" i="5"/>
  <c r="A69" i="23" s="1"/>
  <c r="CQ64" i="14" l="1"/>
  <c r="Y63" i="5"/>
  <c r="A69" i="20"/>
  <c r="A69" i="26"/>
  <c r="G70" i="5"/>
  <c r="M70" i="14" s="1"/>
  <c r="AB70" i="14" s="1"/>
  <c r="A71" i="5"/>
  <c r="A70" i="23" s="1"/>
  <c r="A70" i="20" l="1"/>
  <c r="A70" i="26"/>
  <c r="CQ65" i="14"/>
  <c r="Y64" i="5"/>
  <c r="G71" i="5"/>
  <c r="M71" i="14" s="1"/>
  <c r="AB71" i="14" s="1"/>
  <c r="A72" i="5"/>
  <c r="A71" i="23" s="1"/>
  <c r="CQ66" i="14" l="1"/>
  <c r="Y65" i="5"/>
  <c r="A71" i="20"/>
  <c r="A71" i="26"/>
  <c r="G72" i="5"/>
  <c r="M72" i="14" s="1"/>
  <c r="AB72" i="14" s="1"/>
  <c r="A73" i="5"/>
  <c r="A72" i="23" s="1"/>
  <c r="A72" i="20" l="1"/>
  <c r="A72" i="26"/>
  <c r="CQ67" i="14"/>
  <c r="Y66" i="5"/>
  <c r="G73" i="5"/>
  <c r="M73" i="14" s="1"/>
  <c r="AB73" i="14" s="1"/>
  <c r="A74" i="5"/>
  <c r="A73" i="23" s="1"/>
  <c r="CQ68" i="14" l="1"/>
  <c r="Y67" i="5"/>
  <c r="A73" i="20"/>
  <c r="A73" i="26"/>
  <c r="G74" i="5"/>
  <c r="M74" i="14" s="1"/>
  <c r="AB74" i="14" s="1"/>
  <c r="A75" i="5"/>
  <c r="A74" i="23" s="1"/>
  <c r="A74" i="20" l="1"/>
  <c r="A74" i="26"/>
  <c r="CQ69" i="14"/>
  <c r="Y68" i="5"/>
  <c r="G75" i="5"/>
  <c r="M75" i="14" s="1"/>
  <c r="AB75" i="14" s="1"/>
  <c r="A76" i="5"/>
  <c r="A75" i="23" s="1"/>
  <c r="CQ70" i="14" l="1"/>
  <c r="Y69" i="5"/>
  <c r="A75" i="26"/>
  <c r="A75" i="20"/>
  <c r="G76" i="5"/>
  <c r="M76" i="14" s="1"/>
  <c r="AB76" i="14" s="1"/>
  <c r="A77" i="5"/>
  <c r="A76" i="23" s="1"/>
  <c r="A76" i="26" l="1"/>
  <c r="A76" i="20"/>
  <c r="CQ71" i="14"/>
  <c r="Y70" i="5"/>
  <c r="G77" i="5"/>
  <c r="M77" i="14" s="1"/>
  <c r="AB77" i="14" s="1"/>
  <c r="A78" i="5"/>
  <c r="A77" i="23" s="1"/>
  <c r="CQ72" i="14" l="1"/>
  <c r="Y71" i="5"/>
  <c r="A77" i="20"/>
  <c r="A77" i="26"/>
  <c r="G78" i="5"/>
  <c r="M78" i="14" s="1"/>
  <c r="AB78" i="14" s="1"/>
  <c r="A79" i="5"/>
  <c r="A78" i="23" s="1"/>
  <c r="A78" i="20" l="1"/>
  <c r="A78" i="26"/>
  <c r="CQ73" i="14"/>
  <c r="Y72" i="5"/>
  <c r="G79" i="5"/>
  <c r="M79" i="14" s="1"/>
  <c r="AB79" i="14" s="1"/>
  <c r="A80" i="5"/>
  <c r="A79" i="23" s="1"/>
  <c r="CQ74" i="14" l="1"/>
  <c r="Y73" i="5"/>
  <c r="A79" i="20"/>
  <c r="A79" i="26"/>
  <c r="G80" i="5"/>
  <c r="M80" i="14" s="1"/>
  <c r="AB80" i="14" s="1"/>
  <c r="A81" i="5"/>
  <c r="A80" i="23" s="1"/>
  <c r="A80" i="20" l="1"/>
  <c r="A80" i="26"/>
  <c r="CQ75" i="14"/>
  <c r="Y74" i="5"/>
  <c r="G81" i="5"/>
  <c r="M81" i="14" s="1"/>
  <c r="AB81" i="14" s="1"/>
  <c r="AM81" i="5"/>
  <c r="V81" i="14" s="1"/>
  <c r="A82" i="5"/>
  <c r="A81" i="23" s="1"/>
  <c r="A81" i="20" l="1"/>
  <c r="A81" i="26"/>
  <c r="CQ76" i="14"/>
  <c r="Y75" i="5"/>
  <c r="G82" i="5"/>
  <c r="M82" i="14" s="1"/>
  <c r="AB82" i="14" s="1"/>
  <c r="AM82" i="5"/>
  <c r="V82" i="14" s="1"/>
  <c r="BP81" i="5"/>
  <c r="BJ81" i="5" s="1"/>
  <c r="A83" i="5"/>
  <c r="A82" i="23" s="1"/>
  <c r="CQ77" i="14" l="1"/>
  <c r="Y76" i="5"/>
  <c r="A82" i="20"/>
  <c r="A82" i="26"/>
  <c r="G83" i="5"/>
  <c r="M83" i="14" s="1"/>
  <c r="AB83" i="14" s="1"/>
  <c r="BP82" i="5"/>
  <c r="BJ82" i="5" s="1"/>
  <c r="AM83" i="5"/>
  <c r="V83" i="14" s="1"/>
  <c r="A84" i="5"/>
  <c r="A83" i="23" s="1"/>
  <c r="A83" i="20" l="1"/>
  <c r="A83" i="26"/>
  <c r="CQ78" i="14"/>
  <c r="Y77" i="5"/>
  <c r="G84" i="5"/>
  <c r="M84" i="14" s="1"/>
  <c r="AB84" i="14" s="1"/>
  <c r="AM84" i="5"/>
  <c r="V84" i="14" s="1"/>
  <c r="BP83" i="5"/>
  <c r="BJ83" i="5" s="1"/>
  <c r="A85" i="5"/>
  <c r="A84" i="23" s="1"/>
  <c r="CQ79" i="14" l="1"/>
  <c r="Y78" i="5"/>
  <c r="A84" i="20"/>
  <c r="A84" i="26"/>
  <c r="G85" i="5"/>
  <c r="M85" i="14" s="1"/>
  <c r="AB85" i="14" s="1"/>
  <c r="AM85" i="5"/>
  <c r="V85" i="14" s="1"/>
  <c r="BP84" i="5"/>
  <c r="BJ84" i="5" s="1"/>
  <c r="A86" i="5"/>
  <c r="A85" i="23" s="1"/>
  <c r="A85" i="20" l="1"/>
  <c r="A85" i="26"/>
  <c r="CQ80" i="14"/>
  <c r="Y79" i="5"/>
  <c r="G86" i="5"/>
  <c r="M86" i="14" s="1"/>
  <c r="AB86" i="14" s="1"/>
  <c r="BP85" i="5"/>
  <c r="BJ85" i="5" s="1"/>
  <c r="BJ1" i="5" s="1"/>
  <c r="A87" i="5"/>
  <c r="A86" i="23" s="1"/>
  <c r="A86" i="20" l="1"/>
  <c r="A86" i="26"/>
  <c r="CQ81" i="14"/>
  <c r="Y80" i="5"/>
  <c r="G87" i="5"/>
  <c r="M87" i="14" s="1"/>
  <c r="AB87" i="14" s="1"/>
  <c r="A88" i="5"/>
  <c r="A87" i="23" s="1"/>
  <c r="CQ82" i="14" l="1"/>
  <c r="Y81" i="5"/>
  <c r="A87" i="20"/>
  <c r="A87" i="26"/>
  <c r="G88" i="5"/>
  <c r="M88" i="14" s="1"/>
  <c r="AB88" i="14" s="1"/>
  <c r="A89" i="5"/>
  <c r="A88" i="23" s="1"/>
  <c r="A88" i="20" l="1"/>
  <c r="A88" i="26"/>
  <c r="CQ83" i="14"/>
  <c r="Y82" i="5"/>
  <c r="G89" i="5"/>
  <c r="M89" i="14" s="1"/>
  <c r="AB89" i="14" s="1"/>
  <c r="A90" i="5"/>
  <c r="A89" i="23" s="1"/>
  <c r="A89" i="20" l="1"/>
  <c r="A89" i="26"/>
  <c r="CQ84" i="14"/>
  <c r="Y83" i="5"/>
  <c r="G90" i="5"/>
  <c r="M90" i="14" s="1"/>
  <c r="AB90" i="14" s="1"/>
  <c r="A91" i="5"/>
  <c r="A90" i="23" s="1"/>
  <c r="CQ85" i="14" l="1"/>
  <c r="Y84" i="5"/>
  <c r="A90" i="20"/>
  <c r="A90" i="26"/>
  <c r="G91" i="5"/>
  <c r="M91" i="14" s="1"/>
  <c r="AB91" i="14" s="1"/>
  <c r="A92" i="5"/>
  <c r="A91" i="23" s="1"/>
  <c r="A91" i="26" l="1"/>
  <c r="A91" i="20"/>
  <c r="CQ86" i="14"/>
  <c r="Y85" i="5"/>
  <c r="G92" i="5"/>
  <c r="M92" i="14" s="1"/>
  <c r="AB92" i="14" s="1"/>
  <c r="A93" i="5"/>
  <c r="A92" i="23" s="1"/>
  <c r="CQ87" i="14" l="1"/>
  <c r="Y86" i="5"/>
  <c r="A92" i="26"/>
  <c r="A92" i="20"/>
  <c r="G93" i="5"/>
  <c r="M93" i="14" s="1"/>
  <c r="AB93" i="14" s="1"/>
  <c r="A94" i="5"/>
  <c r="A93" i="23" s="1"/>
  <c r="A93" i="20" l="1"/>
  <c r="A93" i="26"/>
  <c r="CQ88" i="14"/>
  <c r="Y87" i="5"/>
  <c r="G94" i="5"/>
  <c r="M94" i="14" s="1"/>
  <c r="AB94" i="14" s="1"/>
  <c r="A95" i="5"/>
  <c r="A94" i="23" s="1"/>
  <c r="CQ89" i="14" l="1"/>
  <c r="Y88" i="5"/>
  <c r="A94" i="20"/>
  <c r="A94" i="26"/>
  <c r="G95" i="5"/>
  <c r="M95" i="14" s="1"/>
  <c r="AB95" i="14" s="1"/>
  <c r="A96" i="5"/>
  <c r="A95" i="23" s="1"/>
  <c r="A95" i="20" l="1"/>
  <c r="A95" i="26"/>
  <c r="CQ90" i="14"/>
  <c r="Y89" i="5"/>
  <c r="G96" i="5"/>
  <c r="M96" i="14" s="1"/>
  <c r="AB96" i="14" s="1"/>
  <c r="A97" i="5"/>
  <c r="A96" i="23" s="1"/>
  <c r="CQ91" i="14" l="1"/>
  <c r="Y90" i="5"/>
  <c r="A96" i="20"/>
  <c r="A96" i="26"/>
  <c r="G97" i="5"/>
  <c r="M97" i="14" s="1"/>
  <c r="AB97" i="14" s="1"/>
  <c r="A98" i="5"/>
  <c r="A97" i="23" s="1"/>
  <c r="A97" i="20" l="1"/>
  <c r="A97" i="26"/>
  <c r="CQ92" i="14"/>
  <c r="Y91" i="5"/>
  <c r="G98" i="5"/>
  <c r="M98" i="14" s="1"/>
  <c r="AB98" i="14" s="1"/>
  <c r="A99" i="5"/>
  <c r="A98" i="23" s="1"/>
  <c r="CQ93" i="14" l="1"/>
  <c r="Y92" i="5"/>
  <c r="A98" i="20"/>
  <c r="A98" i="26"/>
  <c r="G99" i="5"/>
  <c r="M99" i="14" s="1"/>
  <c r="AB99" i="14" s="1"/>
  <c r="A100" i="5"/>
  <c r="A99" i="23" s="1"/>
  <c r="A99" i="20" l="1"/>
  <c r="A99" i="26"/>
  <c r="CQ94" i="14"/>
  <c r="Y93" i="5"/>
  <c r="G100" i="5"/>
  <c r="M100" i="14" s="1"/>
  <c r="AB100" i="14" s="1"/>
  <c r="A101" i="5"/>
  <c r="A100" i="23" s="1"/>
  <c r="A100" i="20" l="1"/>
  <c r="A100" i="26"/>
  <c r="CQ95" i="14"/>
  <c r="Y94" i="5"/>
  <c r="G101" i="5"/>
  <c r="M101" i="14" s="1"/>
  <c r="AB101" i="14" s="1"/>
  <c r="A102" i="5"/>
  <c r="A101" i="23" s="1"/>
  <c r="CQ96" i="14" l="1"/>
  <c r="Y95" i="5"/>
  <c r="A101" i="20"/>
  <c r="A101" i="26"/>
  <c r="G102" i="5"/>
  <c r="M102" i="14" s="1"/>
  <c r="AB102" i="14" s="1"/>
  <c r="A103" i="5"/>
  <c r="A102" i="23" s="1"/>
  <c r="A102" i="20" l="1"/>
  <c r="A102" i="26"/>
  <c r="CQ97" i="14"/>
  <c r="Y96" i="5"/>
  <c r="G103" i="5"/>
  <c r="M103" i="14" s="1"/>
  <c r="AB103" i="14" s="1"/>
  <c r="A104" i="5"/>
  <c r="A103" i="23" s="1"/>
  <c r="CQ98" i="14" l="1"/>
  <c r="Y97" i="5"/>
  <c r="A103" i="20"/>
  <c r="A103" i="26"/>
  <c r="G104" i="5"/>
  <c r="M104" i="14" s="1"/>
  <c r="AB104" i="14" s="1"/>
  <c r="A105" i="5"/>
  <c r="A104" i="23" s="1"/>
  <c r="A104" i="20" l="1"/>
  <c r="A104" i="26"/>
  <c r="CQ99" i="14"/>
  <c r="Y98" i="5"/>
  <c r="G105" i="5"/>
  <c r="M105" i="14" s="1"/>
  <c r="AB105" i="14" s="1"/>
  <c r="A106" i="5"/>
  <c r="A105" i="23" s="1"/>
  <c r="CQ100" i="14" l="1"/>
  <c r="Y99" i="5"/>
  <c r="A105" i="20"/>
  <c r="A105" i="26"/>
  <c r="G106" i="5"/>
  <c r="M106" i="14" s="1"/>
  <c r="AB106" i="14" s="1"/>
  <c r="A107" i="5"/>
  <c r="A106" i="23" s="1"/>
  <c r="A106" i="20" l="1"/>
  <c r="A106" i="26"/>
  <c r="CQ101" i="14"/>
  <c r="Y100" i="5"/>
  <c r="G107" i="5"/>
  <c r="M107" i="14" s="1"/>
  <c r="AB107" i="14" s="1"/>
  <c r="A108" i="5"/>
  <c r="A107" i="23" s="1"/>
  <c r="CQ102" i="14" l="1"/>
  <c r="Y101" i="5"/>
  <c r="A107" i="26"/>
  <c r="A107" i="20"/>
  <c r="G108" i="5"/>
  <c r="M108" i="14" s="1"/>
  <c r="AB108" i="14" s="1"/>
  <c r="A109" i="5"/>
  <c r="A108" i="23" s="1"/>
  <c r="A108" i="26" l="1"/>
  <c r="A108" i="20"/>
  <c r="CQ103" i="14"/>
  <c r="Y102" i="5"/>
  <c r="G109" i="5"/>
  <c r="M109" i="14" s="1"/>
  <c r="AB109" i="14" s="1"/>
  <c r="A110" i="5"/>
  <c r="A109" i="23" s="1"/>
  <c r="CQ104" i="14" l="1"/>
  <c r="Y103" i="5"/>
  <c r="A109" i="20"/>
  <c r="A109" i="26"/>
  <c r="G110" i="5"/>
  <c r="M110" i="14" s="1"/>
  <c r="AB110" i="14" s="1"/>
  <c r="A111" i="5"/>
  <c r="A110" i="23" s="1"/>
  <c r="A110" i="20" l="1"/>
  <c r="A110" i="26"/>
  <c r="CQ105" i="14"/>
  <c r="Y104" i="5"/>
  <c r="G111" i="5"/>
  <c r="M111" i="14" s="1"/>
  <c r="AB111" i="14" s="1"/>
  <c r="A112" i="5"/>
  <c r="A111" i="23" s="1"/>
  <c r="CQ106" i="14" l="1"/>
  <c r="Y105" i="5"/>
  <c r="A111" i="20"/>
  <c r="A111" i="26"/>
  <c r="G112" i="5"/>
  <c r="M112" i="14" s="1"/>
  <c r="AB112" i="14" s="1"/>
  <c r="A113" i="5"/>
  <c r="A112" i="23" s="1"/>
  <c r="A112" i="20" l="1"/>
  <c r="A112" i="26"/>
  <c r="CQ107" i="14"/>
  <c r="Y106" i="5"/>
  <c r="G113" i="5"/>
  <c r="M113" i="14" s="1"/>
  <c r="AB113" i="14" s="1"/>
  <c r="A114" i="5"/>
  <c r="A113" i="23" s="1"/>
  <c r="CQ108" i="14" l="1"/>
  <c r="Y107" i="5"/>
  <c r="A113" i="20"/>
  <c r="A113" i="26"/>
  <c r="G114" i="5"/>
  <c r="M114" i="14" s="1"/>
  <c r="AB114" i="14" s="1"/>
  <c r="A115" i="5"/>
  <c r="A114" i="23" s="1"/>
  <c r="A114" i="20" l="1"/>
  <c r="A114" i="26"/>
  <c r="CQ109" i="14"/>
  <c r="Y108" i="5"/>
  <c r="G115" i="5"/>
  <c r="M115" i="14" s="1"/>
  <c r="AB115" i="14" s="1"/>
  <c r="A116" i="5"/>
  <c r="A115" i="23" s="1"/>
  <c r="CQ110" i="14" l="1"/>
  <c r="Y109" i="5"/>
  <c r="A115" i="20"/>
  <c r="A115" i="26"/>
  <c r="G116" i="5"/>
  <c r="M116" i="14" s="1"/>
  <c r="AB116" i="14" s="1"/>
  <c r="A117" i="5"/>
  <c r="A116" i="23" s="1"/>
  <c r="A116" i="20" l="1"/>
  <c r="A116" i="26"/>
  <c r="CQ111" i="14"/>
  <c r="Y110" i="5"/>
  <c r="G117" i="5"/>
  <c r="M117" i="14" s="1"/>
  <c r="AB117" i="14" s="1"/>
  <c r="A118" i="5"/>
  <c r="A117" i="23" s="1"/>
  <c r="CQ112" i="14" l="1"/>
  <c r="Y111" i="5"/>
  <c r="A117" i="20"/>
  <c r="A117" i="26"/>
  <c r="G118" i="5"/>
  <c r="M118" i="14" s="1"/>
  <c r="AB118" i="14" s="1"/>
  <c r="A119" i="5"/>
  <c r="A118" i="23" s="1"/>
  <c r="A118" i="20" l="1"/>
  <c r="A118" i="26"/>
  <c r="CQ113" i="14"/>
  <c r="Y112" i="5"/>
  <c r="G119" i="5"/>
  <c r="M119" i="14" s="1"/>
  <c r="AB119" i="14" s="1"/>
  <c r="A120" i="5"/>
  <c r="A119" i="23" s="1"/>
  <c r="CQ114" i="14" l="1"/>
  <c r="Y113" i="5"/>
  <c r="A119" i="20"/>
  <c r="A119" i="26"/>
  <c r="G120" i="5"/>
  <c r="M120" i="14" s="1"/>
  <c r="AB120" i="14" s="1"/>
  <c r="A121" i="5"/>
  <c r="A120" i="23" s="1"/>
  <c r="A120" i="20" l="1"/>
  <c r="A120" i="26"/>
  <c r="CQ115" i="14"/>
  <c r="Y114" i="5"/>
  <c r="G121" i="5"/>
  <c r="M121" i="14" s="1"/>
  <c r="AB121" i="14" s="1"/>
  <c r="A122" i="5"/>
  <c r="A121" i="23" s="1"/>
  <c r="CQ116" i="14" l="1"/>
  <c r="Y115" i="5"/>
  <c r="A121" i="20"/>
  <c r="A121" i="26"/>
  <c r="G122" i="5"/>
  <c r="M122" i="14" s="1"/>
  <c r="AB122" i="14" s="1"/>
  <c r="A123" i="5"/>
  <c r="A122" i="23" s="1"/>
  <c r="A122" i="20" l="1"/>
  <c r="A122" i="26"/>
  <c r="CQ117" i="14"/>
  <c r="Y116" i="5"/>
  <c r="G123" i="5"/>
  <c r="M123" i="14" s="1"/>
  <c r="AB123" i="14" s="1"/>
  <c r="A124" i="5"/>
  <c r="A123" i="23" s="1"/>
  <c r="CQ118" i="14" l="1"/>
  <c r="Y117" i="5"/>
  <c r="A123" i="26"/>
  <c r="A123" i="20"/>
  <c r="G124" i="5"/>
  <c r="M124" i="14" s="1"/>
  <c r="AB124" i="14" s="1"/>
  <c r="A125" i="5"/>
  <c r="A124" i="23" s="1"/>
  <c r="A124" i="26" l="1"/>
  <c r="A124" i="20"/>
  <c r="CQ119" i="14"/>
  <c r="Y118" i="5"/>
  <c r="G125" i="5"/>
  <c r="M125" i="14" s="1"/>
  <c r="AB125" i="14" s="1"/>
  <c r="A126" i="5"/>
  <c r="A125" i="23" s="1"/>
  <c r="CQ120" i="14" l="1"/>
  <c r="Y119" i="5"/>
  <c r="A125" i="20"/>
  <c r="A125" i="26"/>
  <c r="G126" i="5"/>
  <c r="M126" i="14" s="1"/>
  <c r="AB126" i="14" s="1"/>
  <c r="A127" i="5"/>
  <c r="A126" i="23" s="1"/>
  <c r="A126" i="20" l="1"/>
  <c r="A126" i="26"/>
  <c r="CQ121" i="14"/>
  <c r="Y120" i="5"/>
  <c r="G127" i="5"/>
  <c r="M127" i="14" s="1"/>
  <c r="AB127" i="14" s="1"/>
  <c r="A128" i="5"/>
  <c r="A127" i="23" s="1"/>
  <c r="CQ122" i="14" l="1"/>
  <c r="Y121" i="5"/>
  <c r="A127" i="20"/>
  <c r="A127" i="26"/>
  <c r="G128" i="5"/>
  <c r="M128" i="14" s="1"/>
  <c r="AB128" i="14" s="1"/>
  <c r="A129" i="5"/>
  <c r="A128" i="23" s="1"/>
  <c r="A128" i="20" l="1"/>
  <c r="A128" i="26"/>
  <c r="CQ123" i="14"/>
  <c r="Y122" i="5"/>
  <c r="G129" i="5"/>
  <c r="M129" i="14" s="1"/>
  <c r="AB129" i="14" s="1"/>
  <c r="A130" i="5"/>
  <c r="A129" i="23" s="1"/>
  <c r="CQ124" i="14" l="1"/>
  <c r="Y123" i="5"/>
  <c r="A129" i="20"/>
  <c r="A129" i="26"/>
  <c r="G130" i="5"/>
  <c r="M130" i="14" s="1"/>
  <c r="AB130" i="14" s="1"/>
  <c r="A131" i="5"/>
  <c r="A130" i="23" s="1"/>
  <c r="A130" i="20" l="1"/>
  <c r="A130" i="26"/>
  <c r="CQ125" i="14"/>
  <c r="Y124" i="5"/>
  <c r="G131" i="5"/>
  <c r="M131" i="14" s="1"/>
  <c r="AB131" i="14" s="1"/>
  <c r="A132" i="5"/>
  <c r="A131" i="23" s="1"/>
  <c r="CQ126" i="14" l="1"/>
  <c r="Y125" i="5"/>
  <c r="A131" i="20"/>
  <c r="A131" i="26"/>
  <c r="G132" i="5"/>
  <c r="M132" i="14" s="1"/>
  <c r="AB132" i="14" s="1"/>
  <c r="A133" i="5"/>
  <c r="A132" i="23" s="1"/>
  <c r="A132" i="20" l="1"/>
  <c r="A132" i="26"/>
  <c r="CQ127" i="14"/>
  <c r="Y126" i="5"/>
  <c r="G133" i="5"/>
  <c r="M133" i="14" s="1"/>
  <c r="AB133" i="14" s="1"/>
  <c r="A134" i="5"/>
  <c r="A133" i="23" s="1"/>
  <c r="CQ128" i="14" l="1"/>
  <c r="Y127" i="5"/>
  <c r="A133" i="20"/>
  <c r="A133" i="26"/>
  <c r="G134" i="5"/>
  <c r="M134" i="14" s="1"/>
  <c r="AB134" i="14" s="1"/>
  <c r="A135" i="5"/>
  <c r="A134" i="23" s="1"/>
  <c r="A134" i="20" l="1"/>
  <c r="A134" i="26"/>
  <c r="CQ129" i="14"/>
  <c r="Y128" i="5"/>
  <c r="G135" i="5"/>
  <c r="M135" i="14" s="1"/>
  <c r="AB135" i="14" s="1"/>
  <c r="A136" i="5"/>
  <c r="A135" i="23" s="1"/>
  <c r="CQ130" i="14" l="1"/>
  <c r="Y129" i="5"/>
  <c r="A135" i="20"/>
  <c r="A135" i="26"/>
  <c r="G136" i="5"/>
  <c r="M136" i="14" s="1"/>
  <c r="AB136" i="14" s="1"/>
  <c r="A137" i="5"/>
  <c r="A136" i="23" s="1"/>
  <c r="A136" i="20" l="1"/>
  <c r="A136" i="26"/>
  <c r="CQ131" i="14"/>
  <c r="Y130" i="5"/>
  <c r="G137" i="5"/>
  <c r="M137" i="14" s="1"/>
  <c r="AB137" i="14" s="1"/>
  <c r="A138" i="5"/>
  <c r="A137" i="23" s="1"/>
  <c r="CQ132" i="14" l="1"/>
  <c r="Y131" i="5"/>
  <c r="A137" i="20"/>
  <c r="A137" i="26"/>
  <c r="G138" i="5"/>
  <c r="M138" i="14" s="1"/>
  <c r="AB138" i="14" s="1"/>
  <c r="A139" i="5"/>
  <c r="A138" i="23" s="1"/>
  <c r="A138" i="20" l="1"/>
  <c r="A138" i="26"/>
  <c r="CQ133" i="14"/>
  <c r="Y132" i="5"/>
  <c r="G139" i="5"/>
  <c r="M139" i="14" s="1"/>
  <c r="AB139" i="14" s="1"/>
  <c r="A140" i="5"/>
  <c r="A139" i="23" s="1"/>
  <c r="CQ134" i="14" l="1"/>
  <c r="Y133" i="5"/>
  <c r="A139" i="26"/>
  <c r="A139" i="20"/>
  <c r="G140" i="5"/>
  <c r="M140" i="14" s="1"/>
  <c r="AB140" i="14" s="1"/>
  <c r="A141" i="5"/>
  <c r="A140" i="23" s="1"/>
  <c r="A140" i="26" l="1"/>
  <c r="A140" i="20"/>
  <c r="CQ135" i="14"/>
  <c r="Y134" i="5"/>
  <c r="G141" i="5"/>
  <c r="M141" i="14" s="1"/>
  <c r="AB141" i="14" s="1"/>
  <c r="A142" i="5"/>
  <c r="A141" i="23" s="1"/>
  <c r="CQ136" i="14" l="1"/>
  <c r="Y135" i="5"/>
  <c r="A141" i="20"/>
  <c r="A141" i="26"/>
  <c r="G142" i="5"/>
  <c r="M142" i="14" s="1"/>
  <c r="AB142" i="14" s="1"/>
  <c r="A143" i="5"/>
  <c r="A142" i="23" s="1"/>
  <c r="A142" i="20" l="1"/>
  <c r="A142" i="26"/>
  <c r="CQ137" i="14"/>
  <c r="Y136" i="5"/>
  <c r="G143" i="5"/>
  <c r="M143" i="14" s="1"/>
  <c r="AB143" i="14" s="1"/>
  <c r="A144" i="5"/>
  <c r="A143" i="23" s="1"/>
  <c r="CQ138" i="14" l="1"/>
  <c r="Y137" i="5"/>
  <c r="A143" i="20"/>
  <c r="A143" i="26"/>
  <c r="G144" i="5"/>
  <c r="M144" i="14" s="1"/>
  <c r="AB144" i="14" s="1"/>
  <c r="A145" i="5"/>
  <c r="A144" i="23" s="1"/>
  <c r="A144" i="20" l="1"/>
  <c r="A144" i="26"/>
  <c r="CQ139" i="14"/>
  <c r="Y138" i="5"/>
  <c r="G145" i="5"/>
  <c r="M145" i="14" s="1"/>
  <c r="AB145" i="14" s="1"/>
  <c r="A146" i="5"/>
  <c r="A145" i="23" s="1"/>
  <c r="CQ140" i="14" l="1"/>
  <c r="Y139" i="5"/>
  <c r="A145" i="20"/>
  <c r="A145" i="26"/>
  <c r="G146" i="5"/>
  <c r="M146" i="14" s="1"/>
  <c r="AB146" i="14" s="1"/>
  <c r="A147" i="5"/>
  <c r="A146" i="23" s="1"/>
  <c r="A146" i="20" l="1"/>
  <c r="A146" i="26"/>
  <c r="CQ141" i="14"/>
  <c r="Y140" i="5"/>
  <c r="G147" i="5"/>
  <c r="M147" i="14" s="1"/>
  <c r="AB147" i="14" s="1"/>
  <c r="A148" i="5"/>
  <c r="A147" i="23" s="1"/>
  <c r="CQ142" i="14" l="1"/>
  <c r="Y141" i="5"/>
  <c r="A147" i="20"/>
  <c r="A147" i="26"/>
  <c r="G148" i="5"/>
  <c r="M148" i="14" s="1"/>
  <c r="AB148" i="14" s="1"/>
  <c r="A149" i="5"/>
  <c r="A148" i="23" s="1"/>
  <c r="A148" i="20" l="1"/>
  <c r="A148" i="26"/>
  <c r="CQ143" i="14"/>
  <c r="Y142" i="5"/>
  <c r="G149" i="5"/>
  <c r="M149" i="14" s="1"/>
  <c r="AB149" i="14" s="1"/>
  <c r="A150" i="5"/>
  <c r="A149" i="23" s="1"/>
  <c r="CQ144" i="14" l="1"/>
  <c r="Y143" i="5"/>
  <c r="A149" i="20"/>
  <c r="A149" i="26"/>
  <c r="G150" i="5"/>
  <c r="M150" i="14" s="1"/>
  <c r="AB150" i="14" s="1"/>
  <c r="A151" i="5"/>
  <c r="A150" i="23" s="1"/>
  <c r="A150" i="20" l="1"/>
  <c r="A150" i="26"/>
  <c r="CQ145" i="14"/>
  <c r="Y144" i="5"/>
  <c r="G151" i="5"/>
  <c r="M151" i="14" s="1"/>
  <c r="AB151" i="14" s="1"/>
  <c r="A152" i="5"/>
  <c r="A151" i="23" s="1"/>
  <c r="CQ146" i="14" l="1"/>
  <c r="Y145" i="5"/>
  <c r="A151" i="20"/>
  <c r="A151" i="26"/>
  <c r="G152" i="5"/>
  <c r="M152" i="14" s="1"/>
  <c r="AB152" i="14" s="1"/>
  <c r="A153" i="5"/>
  <c r="A152" i="23" s="1"/>
  <c r="A152" i="20" l="1"/>
  <c r="A152" i="26"/>
  <c r="CQ147" i="14"/>
  <c r="Y146" i="5"/>
  <c r="G153" i="5"/>
  <c r="M153" i="14" s="1"/>
  <c r="AB153" i="14" s="1"/>
  <c r="A154" i="5"/>
  <c r="A153" i="23" s="1"/>
  <c r="A153" i="20" l="1"/>
  <c r="A153" i="26"/>
  <c r="CQ148" i="14"/>
  <c r="Y147" i="5"/>
  <c r="G154" i="5"/>
  <c r="M154" i="14" s="1"/>
  <c r="AB154" i="14" s="1"/>
  <c r="A155" i="5"/>
  <c r="A154" i="23" s="1"/>
  <c r="CQ149" i="14" l="1"/>
  <c r="Y148" i="5"/>
  <c r="A154" i="20"/>
  <c r="A154" i="26"/>
  <c r="G155" i="5"/>
  <c r="M155" i="14" s="1"/>
  <c r="AB155" i="14" s="1"/>
  <c r="A156" i="5"/>
  <c r="A155" i="23" s="1"/>
  <c r="A155" i="26" l="1"/>
  <c r="A155" i="20"/>
  <c r="CQ150" i="14"/>
  <c r="Y149" i="5"/>
  <c r="G156" i="5"/>
  <c r="M156" i="14" s="1"/>
  <c r="AB156" i="14" s="1"/>
  <c r="A157" i="5"/>
  <c r="A156" i="23" s="1"/>
  <c r="CQ151" i="14" l="1"/>
  <c r="Y150" i="5"/>
  <c r="A156" i="26"/>
  <c r="A156" i="20"/>
  <c r="G157" i="5"/>
  <c r="M157" i="14" s="1"/>
  <c r="AB157" i="14" s="1"/>
  <c r="A158" i="5"/>
  <c r="A157" i="23" s="1"/>
  <c r="A157" i="20" l="1"/>
  <c r="A157" i="26"/>
  <c r="CQ152" i="14"/>
  <c r="Y151" i="5"/>
  <c r="G158" i="5"/>
  <c r="M158" i="14" s="1"/>
  <c r="AB158" i="14" s="1"/>
  <c r="A159" i="5"/>
  <c r="A158" i="23" s="1"/>
  <c r="CQ153" i="14" l="1"/>
  <c r="Y152" i="5"/>
  <c r="A158" i="20"/>
  <c r="A158" i="26"/>
  <c r="G159" i="5"/>
  <c r="M159" i="14" s="1"/>
  <c r="AB159" i="14" s="1"/>
  <c r="A160" i="5"/>
  <c r="A159" i="23" s="1"/>
  <c r="A159" i="20" l="1"/>
  <c r="A159" i="26"/>
  <c r="CQ154" i="14"/>
  <c r="Y153" i="5"/>
  <c r="G160" i="5"/>
  <c r="M160" i="14" s="1"/>
  <c r="AB160" i="14" s="1"/>
  <c r="A161" i="5"/>
  <c r="A160" i="23" s="1"/>
  <c r="CQ155" i="14" l="1"/>
  <c r="Y154" i="5"/>
  <c r="A160" i="20"/>
  <c r="A160" i="26"/>
  <c r="G161" i="5"/>
  <c r="M161" i="14" s="1"/>
  <c r="AB161" i="14" s="1"/>
  <c r="A162" i="5"/>
  <c r="A161" i="23" s="1"/>
  <c r="A161" i="20" l="1"/>
  <c r="A161" i="26"/>
  <c r="CQ156" i="14"/>
  <c r="Y155" i="5"/>
  <c r="G162" i="5"/>
  <c r="M162" i="14" s="1"/>
  <c r="AB162" i="14" s="1"/>
  <c r="A163" i="5"/>
  <c r="A162" i="23" s="1"/>
  <c r="CQ157" i="14" l="1"/>
  <c r="Y156" i="5"/>
  <c r="A162" i="20"/>
  <c r="A162" i="26"/>
  <c r="A164" i="5"/>
  <c r="A163" i="23" s="1"/>
  <c r="G163" i="5"/>
  <c r="M163" i="14" s="1"/>
  <c r="AB163" i="14" s="1"/>
  <c r="A165" i="5"/>
  <c r="A164" i="23" s="1"/>
  <c r="A164" i="20" l="1"/>
  <c r="A164" i="26"/>
  <c r="A163" i="20"/>
  <c r="A163" i="26"/>
  <c r="CQ158" i="14"/>
  <c r="Y157" i="5"/>
  <c r="G165" i="5"/>
  <c r="M165" i="14" s="1"/>
  <c r="AB165" i="14" s="1"/>
  <c r="G164" i="5"/>
  <c r="M164" i="14" s="1"/>
  <c r="AB164" i="14" s="1"/>
  <c r="A166" i="5"/>
  <c r="A165" i="23" s="1"/>
  <c r="A165" i="20" l="1"/>
  <c r="A165" i="26"/>
  <c r="CQ159" i="14"/>
  <c r="Y158" i="5"/>
  <c r="G166" i="5"/>
  <c r="M166" i="14" s="1"/>
  <c r="AB166" i="14" s="1"/>
  <c r="A167" i="5"/>
  <c r="A166" i="23" s="1"/>
  <c r="CR159" i="14" l="1"/>
  <c r="CQ160" i="14" s="1"/>
  <c r="Y159" i="5"/>
  <c r="A166" i="20"/>
  <c r="A166" i="26"/>
  <c r="G167" i="5"/>
  <c r="M167" i="14" s="1"/>
  <c r="AB167" i="14" s="1"/>
  <c r="A168" i="5"/>
  <c r="A167" i="23" s="1"/>
  <c r="A167" i="20" l="1"/>
  <c r="A167" i="26"/>
  <c r="CR160" i="14"/>
  <c r="CQ161" i="14" s="1"/>
  <c r="Y160" i="5"/>
  <c r="B1" i="25"/>
  <c r="B2" i="25" s="1"/>
  <c r="G168" i="5"/>
  <c r="M168" i="14" s="1"/>
  <c r="AB168" i="14" s="1"/>
  <c r="CR161" i="14" l="1"/>
  <c r="CQ162" i="14" s="1"/>
  <c r="Y161" i="5"/>
  <c r="CR162" i="14" l="1"/>
  <c r="CQ163" i="14" s="1"/>
  <c r="Y162" i="5"/>
  <c r="CR163" i="14" l="1"/>
  <c r="CQ164" i="14" s="1"/>
  <c r="Y163" i="5"/>
  <c r="CR164" i="14" l="1"/>
  <c r="CQ165" i="14" s="1"/>
  <c r="Y164" i="5"/>
  <c r="CR165" i="14" l="1"/>
  <c r="CQ166" i="14" s="1"/>
  <c r="Y165" i="5"/>
  <c r="CR166" i="14" l="1"/>
  <c r="CQ167" i="14" s="1"/>
  <c r="Y166" i="5"/>
  <c r="CR167" i="14" l="1"/>
  <c r="CQ168" i="14" s="1"/>
  <c r="Y167" i="5"/>
  <c r="CR168" i="14" l="1"/>
  <c r="Y16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hlussiatti</author>
  </authors>
  <commentList>
    <comment ref="A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hlussiatti:</t>
        </r>
        <r>
          <rPr>
            <sz val="9"/>
            <color indexed="81"/>
            <rFont val="Tahoma"/>
            <family val="2"/>
          </rPr>
          <t xml:space="preserve">
Cambiar cuando esten bien las Unidades de Lectura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1" authorId="0" shapeId="0" xr:uid="{00000000-0006-0000-0B00-000001000000}">
      <text>
        <r>
          <rPr>
            <sz val="10"/>
            <color rgb="FF000000"/>
            <rFont val="Arial"/>
            <family val="2"/>
          </rPr>
          <t xml:space="preserve">Determina FLAGS de Beneficios
</t>
        </r>
      </text>
    </comment>
    <comment ref="O1" authorId="0" shapeId="0" xr:uid="{00000000-0006-0000-0B00-000002000000}">
      <text>
        <r>
          <rPr>
            <sz val="10"/>
            <color rgb="FF000000"/>
            <rFont val="Arial"/>
            <family val="2"/>
          </rPr>
          <t>Determina el Esquema de Cálculo
	-Hernan Lussiatti</t>
        </r>
      </text>
    </comment>
  </commentList>
</comments>
</file>

<file path=xl/sharedStrings.xml><?xml version="1.0" encoding="utf-8"?>
<sst xmlns="http://schemas.openxmlformats.org/spreadsheetml/2006/main" count="38165" uniqueCount="9185">
  <si>
    <t>Tipo cta.contrato</t>
  </si>
  <si>
    <t>Desc. Tipo Cta Ctro</t>
  </si>
  <si>
    <t>Categoría de cuenta</t>
  </si>
  <si>
    <t>Desc. Cat. Cuenta</t>
  </si>
  <si>
    <t>Caract.determin.cta.</t>
  </si>
  <si>
    <t>Desc. CDC</t>
  </si>
  <si>
    <t>Nivel de tensión</t>
  </si>
  <si>
    <t>Desc. N. Tensión</t>
  </si>
  <si>
    <t>Tipo de tarifa</t>
  </si>
  <si>
    <t>Operando</t>
  </si>
  <si>
    <t>Clase de tarifa</t>
  </si>
  <si>
    <t>Gr.val.concr.tarifa</t>
  </si>
  <si>
    <t>Observaciones</t>
  </si>
  <si>
    <t>CAP</t>
  </si>
  <si>
    <t>Estructura</t>
  </si>
  <si>
    <t>Campo</t>
  </si>
  <si>
    <t>Opcion</t>
  </si>
  <si>
    <t>Descr.Opcion</t>
  </si>
  <si>
    <t>DP</t>
  </si>
  <si>
    <t>G004</t>
  </si>
  <si>
    <t>CG</t>
  </si>
  <si>
    <t>G0</t>
  </si>
  <si>
    <t>GD_T4</t>
  </si>
  <si>
    <t>RT_CAT_CLI</t>
  </si>
  <si>
    <t>GD_NORM</t>
  </si>
  <si>
    <t>T4_AT_132</t>
  </si>
  <si>
    <t>INIT</t>
  </si>
  <si>
    <t>VKTYP</t>
  </si>
  <si>
    <t>G1</t>
  </si>
  <si>
    <t>T4_BT</t>
  </si>
  <si>
    <t>GD</t>
  </si>
  <si>
    <t>G2</t>
  </si>
  <si>
    <t>T4_BO_MTBT</t>
  </si>
  <si>
    <t>PD</t>
  </si>
  <si>
    <t>G3</t>
  </si>
  <si>
    <t>T4_MT_13.2</t>
  </si>
  <si>
    <t>PJ</t>
  </si>
  <si>
    <t>G4</t>
  </si>
  <si>
    <t>T4_MT_33</t>
  </si>
  <si>
    <t>VKP</t>
  </si>
  <si>
    <t>KTOKL</t>
  </si>
  <si>
    <t>G001</t>
  </si>
  <si>
    <t>G5</t>
  </si>
  <si>
    <t>T4_BO_ATMT</t>
  </si>
  <si>
    <t>G002</t>
  </si>
  <si>
    <t>G003</t>
  </si>
  <si>
    <t>GD_T6</t>
  </si>
  <si>
    <t>ALTA132</t>
  </si>
  <si>
    <t>BAJA</t>
  </si>
  <si>
    <t>G005</t>
  </si>
  <si>
    <t>MEDIA13.2</t>
  </si>
  <si>
    <t>G006</t>
  </si>
  <si>
    <t>MEDIA33</t>
  </si>
  <si>
    <t>NU</t>
  </si>
  <si>
    <t>GD_T2</t>
  </si>
  <si>
    <t>KOFIZ_SD</t>
  </si>
  <si>
    <t>Otros Distribuidores Provinciales</t>
  </si>
  <si>
    <t>Grandes Demandas</t>
  </si>
  <si>
    <t>GD_ORG</t>
  </si>
  <si>
    <t>Peaje</t>
  </si>
  <si>
    <t>PU</t>
  </si>
  <si>
    <t>Gran Demanda Urbano Nacional</t>
  </si>
  <si>
    <t>Gran Demanda Urbano Provincial</t>
  </si>
  <si>
    <t>MU</t>
  </si>
  <si>
    <t>Gran Demanda Urbano Municipal</t>
  </si>
  <si>
    <t>CU</t>
  </si>
  <si>
    <t>Gran Demanda Urbano Completo</t>
  </si>
  <si>
    <t>NR</t>
  </si>
  <si>
    <t>Gran Demanda Rural Nacional</t>
  </si>
  <si>
    <t>PR</t>
  </si>
  <si>
    <t>Gran Demanda Rural Provincial</t>
  </si>
  <si>
    <t>MR</t>
  </si>
  <si>
    <t>Gran Demanda Rural Municipal</t>
  </si>
  <si>
    <t>CR</t>
  </si>
  <si>
    <t>Gran Demanda Rural Completo</t>
  </si>
  <si>
    <t>DATA</t>
  </si>
  <si>
    <t>SPEBENE</t>
  </si>
  <si>
    <t>Alta</t>
  </si>
  <si>
    <t>Baja</t>
  </si>
  <si>
    <t>GD_PARQ</t>
  </si>
  <si>
    <t>PI_ALTA132</t>
  </si>
  <si>
    <t>PI_BAJA</t>
  </si>
  <si>
    <t>PI_MED13.2</t>
  </si>
  <si>
    <t>PI_MEDIA33</t>
  </si>
  <si>
    <t>6A2</t>
  </si>
  <si>
    <t>&gt;= 300 kW</t>
  </si>
  <si>
    <t>6 A1</t>
  </si>
  <si>
    <t>&lt; 300 kW</t>
  </si>
  <si>
    <t>AT</t>
  </si>
  <si>
    <t>AT/MT</t>
  </si>
  <si>
    <t>6M32</t>
  </si>
  <si>
    <t>6M31</t>
  </si>
  <si>
    <t>MT 33,0 kV</t>
  </si>
  <si>
    <t>6M12</t>
  </si>
  <si>
    <t>6M11</t>
  </si>
  <si>
    <t>MT 13,2 kV</t>
  </si>
  <si>
    <t>6 B2</t>
  </si>
  <si>
    <t>6 B1</t>
  </si>
  <si>
    <t>BT</t>
  </si>
  <si>
    <t>NO</t>
  </si>
  <si>
    <t>P6A2</t>
  </si>
  <si>
    <t>P6A1</t>
  </si>
  <si>
    <t>P632</t>
  </si>
  <si>
    <t>P631</t>
  </si>
  <si>
    <t>P612</t>
  </si>
  <si>
    <t>P611</t>
  </si>
  <si>
    <t>P6B2</t>
  </si>
  <si>
    <t>P6B1</t>
  </si>
  <si>
    <t>2 A1</t>
  </si>
  <si>
    <t>2M32</t>
  </si>
  <si>
    <t>2M31</t>
  </si>
  <si>
    <t>2M12</t>
  </si>
  <si>
    <t>2M11</t>
  </si>
  <si>
    <t>2 B2</t>
  </si>
  <si>
    <t>2 B1</t>
  </si>
  <si>
    <t>P A2</t>
  </si>
  <si>
    <t>P A1</t>
  </si>
  <si>
    <t>PM32</t>
  </si>
  <si>
    <t>PM31</t>
  </si>
  <si>
    <t>PM12</t>
  </si>
  <si>
    <t>PM11</t>
  </si>
  <si>
    <t>P B2</t>
  </si>
  <si>
    <t>P B1</t>
  </si>
  <si>
    <t>OM32</t>
  </si>
  <si>
    <t>OM12</t>
  </si>
  <si>
    <t>O B2</t>
  </si>
  <si>
    <t>MT/BT</t>
  </si>
  <si>
    <t>4 A0</t>
  </si>
  <si>
    <t>4AM0</t>
  </si>
  <si>
    <t>4M30</t>
  </si>
  <si>
    <t>4M10</t>
  </si>
  <si>
    <t>4MB0</t>
  </si>
  <si>
    <t>4 B0</t>
  </si>
  <si>
    <t>Potencia</t>
  </si>
  <si>
    <t>Nivel de Tensión</t>
  </si>
  <si>
    <t>TIPO DE CUENTA CONTRATO</t>
  </si>
  <si>
    <t>CARACTERÍSTICA DE DETERMINACIÓN DE CUENTA</t>
  </si>
  <si>
    <t>PO</t>
  </si>
  <si>
    <t>Peaje Urbano</t>
  </si>
  <si>
    <t>PL</t>
  </si>
  <si>
    <t>Peaje Rural</t>
  </si>
  <si>
    <t>CATEGORÍA DE CUENTA</t>
  </si>
  <si>
    <t>Pequeñas Demandas</t>
  </si>
  <si>
    <t>Link</t>
  </si>
  <si>
    <t>Datos de la Cuenta Contrato</t>
  </si>
  <si>
    <t>Tipo de Cuenta Contrato</t>
  </si>
  <si>
    <t>Característica de Determinación de Cuenta Contrato</t>
  </si>
  <si>
    <t>FL_EMP_REC</t>
  </si>
  <si>
    <t>FL_PRG_IND</t>
  </si>
  <si>
    <t>FL_COO_UNI</t>
  </si>
  <si>
    <t>FL_CLUB</t>
  </si>
  <si>
    <t>Necesito confirmar si al no cargar el FLAG, se factura CAP en Coop.</t>
  </si>
  <si>
    <t>T4</t>
  </si>
  <si>
    <t>Empresa Recuperada</t>
  </si>
  <si>
    <t>Tipo de Tarifa</t>
  </si>
  <si>
    <t>Tarifa T2</t>
  </si>
  <si>
    <t>Tarifa T4</t>
  </si>
  <si>
    <t>Tarifa T6</t>
  </si>
  <si>
    <t>Descuento Cargo Comercial Cooperativa con un punto de conexión</t>
  </si>
  <si>
    <t>C2_ALTA132</t>
  </si>
  <si>
    <t>C2_BAJA</t>
  </si>
  <si>
    <t>C2_MEDIA33</t>
  </si>
  <si>
    <t>GD_CLUB</t>
  </si>
  <si>
    <t>Nueva solicitud de Cambio</t>
  </si>
  <si>
    <t>GD_POZO</t>
  </si>
  <si>
    <t>Rural</t>
  </si>
  <si>
    <t>Urbano</t>
  </si>
  <si>
    <t>Activar FLAG_NO_CAP</t>
  </si>
  <si>
    <t>Característica  de Determinación de Cuenta</t>
  </si>
  <si>
    <t>Tipo Cuenta Contrato</t>
  </si>
  <si>
    <t>G001: Cooperativa</t>
  </si>
  <si>
    <t>G002: Normal</t>
  </si>
  <si>
    <t>Categoría de Cuenta</t>
  </si>
  <si>
    <t>Mun/Prov/Nac (GD.2.CATCTA)</t>
  </si>
  <si>
    <t>Validación CDC</t>
  </si>
  <si>
    <t>Validación Nivel de Tensión</t>
  </si>
  <si>
    <t>Validación Categoría de Cuenta</t>
  </si>
  <si>
    <t>NIVEL DE TENSIÓN</t>
  </si>
  <si>
    <t>TIPO DE TARIFA</t>
  </si>
  <si>
    <t>Validación Beneficios</t>
  </si>
  <si>
    <t>G003: Parque Industrial</t>
  </si>
  <si>
    <t>FLAG
Beneficios
Habilitados</t>
  </si>
  <si>
    <t>G004: Entidades Deportivas de Barrio y de Pueblo</t>
  </si>
  <si>
    <t>C B1</t>
  </si>
  <si>
    <t>C B2</t>
  </si>
  <si>
    <t>CM11</t>
  </si>
  <si>
    <t>CM12</t>
  </si>
  <si>
    <t>CM31</t>
  </si>
  <si>
    <t>CM32</t>
  </si>
  <si>
    <t>Categoría
EPE</t>
  </si>
  <si>
    <t>DP: Otros Distribuidores Provinciales</t>
  </si>
  <si>
    <t>CG: Otros Distribuidores Provinciales</t>
  </si>
  <si>
    <t>Tarifa
EPE
Junio 23</t>
  </si>
  <si>
    <r>
      <t xml:space="preserve">Para todas las Cooperativas: </t>
    </r>
    <r>
      <rPr>
        <b/>
        <sz val="11"/>
        <color rgb="FF000000"/>
        <rFont val="Calibri"/>
        <family val="2"/>
      </rPr>
      <t>FL_COO_UNI</t>
    </r>
    <r>
      <rPr>
        <sz val="11"/>
        <color rgb="FF000000"/>
        <rFont val="Calibri"/>
        <family val="2"/>
      </rPr>
      <t xml:space="preserve">
Para Cooperativas con más de un suministo: </t>
    </r>
    <r>
      <rPr>
        <b/>
        <sz val="11"/>
        <color rgb="FF000000"/>
        <rFont val="Calibri"/>
        <family val="2"/>
      </rPr>
      <t>FL_COO_MAS</t>
    </r>
  </si>
  <si>
    <t>T2</t>
  </si>
  <si>
    <t>GD: Grandes Demandas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</si>
  <si>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  <r>
      <rPr>
        <sz val="11"/>
        <rFont val="Calibri"/>
        <family val="2"/>
      </rPr>
      <t xml:space="preserve">
Beneficio Provincial Clubes: </t>
    </r>
    <r>
      <rPr>
        <b/>
        <sz val="11"/>
        <rFont val="Calibri"/>
        <family val="2"/>
      </rPr>
      <t>FL_CLUB</t>
    </r>
  </si>
  <si>
    <r>
      <t xml:space="preserve">Beneficio Provincial Clubes: </t>
    </r>
    <r>
      <rPr>
        <b/>
        <sz val="11"/>
        <rFont val="Calibri"/>
        <family val="2"/>
      </rPr>
      <t>FL_CLUB</t>
    </r>
  </si>
  <si>
    <r>
      <t xml:space="preserve">Empresa Recuperada: </t>
    </r>
    <r>
      <rPr>
        <b/>
        <sz val="11"/>
        <rFont val="Calibri"/>
        <family val="2"/>
      </rPr>
      <t>FL_EMP_REC</t>
    </r>
  </si>
  <si>
    <t>G006: Extracción y de Agua y Bombeo</t>
  </si>
  <si>
    <t>2ZB1</t>
  </si>
  <si>
    <t>2ZB2</t>
  </si>
  <si>
    <t>2Z11</t>
  </si>
  <si>
    <t>2Z12</t>
  </si>
  <si>
    <t>G005: Organizaciones y Entes Públicos</t>
  </si>
  <si>
    <t>O A2</t>
  </si>
  <si>
    <t>2 A2</t>
  </si>
  <si>
    <t>2Z_BAJA</t>
  </si>
  <si>
    <t>C2_MED13.2</t>
  </si>
  <si>
    <t>2Z_MED13.2</t>
  </si>
  <si>
    <t>CU: Compl. Urbano
CR: Compl: Rural
NU: Nac. Urbano
NR: Nac. Rural
PU: Prov. Urbano
PR: Prov. Rural
MU: Mun. Urbano
MR: Mun. Rural</t>
  </si>
  <si>
    <t>CU: Compl. Urbano
CR: Compl: Rural</t>
  </si>
  <si>
    <t>NU: Nac. Urbano
NR: Nac. Rural
PU: Prov. Urbano
PR: Prov. Rural
MU: Mun. Urbano
MR: Mun. Rural</t>
  </si>
  <si>
    <t>No tiene beneficios habilitados.</t>
  </si>
  <si>
    <t>O2_ALTA132</t>
  </si>
  <si>
    <t>O2_BAJA</t>
  </si>
  <si>
    <t>O2_MED13.2</t>
  </si>
  <si>
    <t>O2_MEDIA33</t>
  </si>
  <si>
    <t>T6</t>
  </si>
  <si>
    <t>PJ: Peaje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</si>
  <si>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</si>
  <si>
    <t>FLAGS</t>
  </si>
  <si>
    <t>Beneficio Clubes Decreto N° 442</t>
  </si>
  <si>
    <t>Programa para el Arraigo Industrial</t>
  </si>
  <si>
    <t>Selección Múltiple de Beneficios:</t>
  </si>
  <si>
    <t>No habilitado.</t>
  </si>
  <si>
    <t>Usuario Generador en Paralelo Sin Programa
Prosumidor Categoría 1
Prosumidor Categoría 2
Prosumidor Categoría 3</t>
  </si>
  <si>
    <t>OPERANDOS
Usuario-Generador</t>
  </si>
  <si>
    <t>PROSUMIDOR</t>
  </si>
  <si>
    <t>RT_PROSUM</t>
  </si>
  <si>
    <t>GD_GENER</t>
  </si>
  <si>
    <t>GENERADOR</t>
  </si>
  <si>
    <t>Usuario-Generador Sin Programa</t>
  </si>
  <si>
    <t>GD_PROSU</t>
  </si>
  <si>
    <t>GD_PRG1</t>
  </si>
  <si>
    <t>GD_PRG2</t>
  </si>
  <si>
    <t>GD_PRG3</t>
  </si>
  <si>
    <t>QU_CUPOGEN</t>
  </si>
  <si>
    <t>Usuario Generador en Paralelo Sin Programa</t>
  </si>
  <si>
    <t>Usuario-Generador Prosumidor 1</t>
  </si>
  <si>
    <t>Usuario-Generador Prosumidor 2</t>
  </si>
  <si>
    <t>Usuario-Generador Prosumidor 3</t>
  </si>
  <si>
    <t>No es Usuario-Generador</t>
  </si>
  <si>
    <t>Asignar tipo de Usuario-Generador</t>
  </si>
  <si>
    <t>Operandos para Usuarios Generadores:</t>
  </si>
  <si>
    <t>Media 33 kV</t>
  </si>
  <si>
    <t>Media Barra</t>
  </si>
  <si>
    <t>Baja Barra</t>
  </si>
  <si>
    <t>Media 13,2 kV</t>
  </si>
  <si>
    <t>Urbano / Rural</t>
  </si>
  <si>
    <t>Categoría</t>
  </si>
  <si>
    <t>Tipo Cta Cto</t>
  </si>
  <si>
    <t>Subcategoría</t>
  </si>
  <si>
    <t>CDC</t>
  </si>
  <si>
    <t>Cat. De Cuenta</t>
  </si>
  <si>
    <t>Determinación de Impuesto</t>
  </si>
  <si>
    <t>Condición Fiscal
Clase de Impuesto</t>
  </si>
  <si>
    <t>Det. Impuesto FI</t>
  </si>
  <si>
    <t>Det Percep.</t>
  </si>
  <si>
    <t>IVA</t>
  </si>
  <si>
    <t>IVA
Percepción</t>
  </si>
  <si>
    <t>Ley 7797
6%</t>
  </si>
  <si>
    <t>FER
1,5%</t>
  </si>
  <si>
    <t>Ord. Mun. 1592/62
0,6%</t>
  </si>
  <si>
    <t>Ord. Mun. 1618/62
1,8%</t>
  </si>
  <si>
    <t>Ley 12692</t>
  </si>
  <si>
    <t>Rosario</t>
  </si>
  <si>
    <t>Otras Local.</t>
  </si>
  <si>
    <t>Santa Fe</t>
  </si>
  <si>
    <t>No clasificado</t>
  </si>
  <si>
    <t>Cooperativas</t>
  </si>
  <si>
    <t>IVA Responsable Inscripto</t>
  </si>
  <si>
    <t>I1</t>
  </si>
  <si>
    <t>I3</t>
  </si>
  <si>
    <t>21% DÉBITO</t>
  </si>
  <si>
    <t>IVA Sujeto Exento</t>
  </si>
  <si>
    <t>I2</t>
  </si>
  <si>
    <t>IVA Responsable Inscripto Agente de percepción</t>
  </si>
  <si>
    <t>SI</t>
  </si>
  <si>
    <t>Completos</t>
  </si>
  <si>
    <t>Nacional</t>
  </si>
  <si>
    <t>27% DÉBITO</t>
  </si>
  <si>
    <t>Provincial</t>
  </si>
  <si>
    <t>Municipal</t>
  </si>
  <si>
    <t>Consumidor Final</t>
  </si>
  <si>
    <t>Responsable monotributo</t>
  </si>
  <si>
    <t>G001: Cooperativa
Coop.: Normal</t>
  </si>
  <si>
    <t>X2</t>
  </si>
  <si>
    <t>I4</t>
  </si>
  <si>
    <t>PERCEPCIÓN 3%</t>
  </si>
  <si>
    <t>PERCEPCIÓN 13,5%</t>
  </si>
  <si>
    <t>I6 / IB</t>
  </si>
  <si>
    <t>I5 / IA</t>
  </si>
  <si>
    <t>G002: Normal
G005: Organizaciones y Entes Públicos
G006: Extracción y de Agua y Bombeo</t>
  </si>
  <si>
    <t>X3</t>
  </si>
  <si>
    <t>X4</t>
  </si>
  <si>
    <t>I6 / IF</t>
  </si>
  <si>
    <t>I5 / IE</t>
  </si>
  <si>
    <t>G002: Normal
G003: Parque Industrial
G004: Entidades Deportivas de Barrio y de Pueblo
G006: Extracción y de Agua y Bombeo</t>
  </si>
  <si>
    <t>I8 / ID</t>
  </si>
  <si>
    <t>I7 / IC</t>
  </si>
  <si>
    <t>X5</t>
  </si>
  <si>
    <t>IC</t>
  </si>
  <si>
    <t>X6</t>
  </si>
  <si>
    <t>X7</t>
  </si>
  <si>
    <t>X8</t>
  </si>
  <si>
    <t>Sujeto no Categorizado</t>
  </si>
  <si>
    <t>G002: Normal
G003: Parque Industrial</t>
  </si>
  <si>
    <t>Peajes</t>
  </si>
  <si>
    <t>PU: Prov. Urbano
PR: Prov. Rural
MU: Mun. Urbano
MR: Mun. Rural</t>
  </si>
  <si>
    <t>CU: Compl. Urbano</t>
  </si>
  <si>
    <t>PO: Peaje Urbano</t>
  </si>
  <si>
    <t>PO: Peaje Urbano
PL:  Peaje Rural</t>
  </si>
  <si>
    <t>GD: Cooperativa</t>
  </si>
  <si>
    <t>GD: Entidades Deportivas de Barrio y de Pueblo</t>
  </si>
  <si>
    <t>GD: Parque Industrial</t>
  </si>
  <si>
    <t>GD: Normal</t>
  </si>
  <si>
    <t>GD: Organizaciones y Entes Públicos de Salud y Educación</t>
  </si>
  <si>
    <t>GD: Extracción y de Agua y Bombeo</t>
  </si>
  <si>
    <t>OBJETOS</t>
  </si>
  <si>
    <t>Create_CC</t>
  </si>
  <si>
    <t>Create_PS</t>
  </si>
  <si>
    <t>Create_UA</t>
  </si>
  <si>
    <t>Create_INST</t>
  </si>
  <si>
    <t>Create_OPERAND</t>
  </si>
  <si>
    <t>FL_NO_CAP</t>
  </si>
  <si>
    <t>FL_COO_MAS</t>
  </si>
  <si>
    <t>FL_BEN_INF</t>
  </si>
  <si>
    <t>End_Operand</t>
  </si>
  <si>
    <t>Create_movein</t>
  </si>
  <si>
    <t>Create_montaje</t>
  </si>
  <si>
    <t>Create_CP</t>
  </si>
  <si>
    <t>OC</t>
  </si>
  <si>
    <t>CC</t>
  </si>
  <si>
    <t>PS</t>
  </si>
  <si>
    <t>UA</t>
  </si>
  <si>
    <t>INS</t>
  </si>
  <si>
    <t>CONTRATO</t>
  </si>
  <si>
    <t>CP</t>
  </si>
  <si>
    <t>tp_cta_contrato</t>
  </si>
  <si>
    <t>estrRegion</t>
  </si>
  <si>
    <t>nombre</t>
  </si>
  <si>
    <t>cdc</t>
  </si>
  <si>
    <t>catcta</t>
  </si>
  <si>
    <t>condicion_pago</t>
  </si>
  <si>
    <t>gpo_sociedades</t>
  </si>
  <si>
    <t>soc_std</t>
  </si>
  <si>
    <t>clase_impuesto</t>
  </si>
  <si>
    <t>lugar_comercial</t>
  </si>
  <si>
    <t>region</t>
  </si>
  <si>
    <t>condado</t>
  </si>
  <si>
    <t>proc_rec_tension</t>
  </si>
  <si>
    <t>clae</t>
  </si>
  <si>
    <t>denominacion</t>
  </si>
  <si>
    <t>centro_empl</t>
  </si>
  <si>
    <t>dia_fijado</t>
  </si>
  <si>
    <t>sector</t>
  </si>
  <si>
    <t>nivTension</t>
  </si>
  <si>
    <t>clCal</t>
  </si>
  <si>
    <t>tp_tarifa</t>
  </si>
  <si>
    <t>unidad_lectura</t>
  </si>
  <si>
    <t>tipo</t>
  </si>
  <si>
    <t>carga</t>
  </si>
  <si>
    <t>f_hasta</t>
  </si>
  <si>
    <t>clase tarifa</t>
  </si>
  <si>
    <t>grValoresConcretos</t>
  </si>
  <si>
    <t>hasta</t>
  </si>
  <si>
    <t>f_alta</t>
  </si>
  <si>
    <t>imputacion</t>
  </si>
  <si>
    <t>segmento</t>
  </si>
  <si>
    <t>fac_conj</t>
  </si>
  <si>
    <t>dipositivo</t>
  </si>
  <si>
    <t>tp_aparato</t>
  </si>
  <si>
    <t>motivo</t>
  </si>
  <si>
    <t>fecha_ini</t>
  </si>
  <si>
    <t>periodo</t>
  </si>
  <si>
    <t>contratadaP</t>
  </si>
  <si>
    <t>contratadaFP</t>
  </si>
  <si>
    <t>descripcion</t>
  </si>
  <si>
    <t>S6020A21</t>
  </si>
  <si>
    <t>Z001</t>
  </si>
  <si>
    <t>01</t>
  </si>
  <si>
    <t>0069</t>
  </si>
  <si>
    <t>P2</t>
  </si>
  <si>
    <t>EN</t>
  </si>
  <si>
    <t>CEPE</t>
  </si>
  <si>
    <t>GRCCC</t>
  </si>
  <si>
    <t>RATE</t>
  </si>
  <si>
    <t>true</t>
  </si>
  <si>
    <t>31.12.9999</t>
  </si>
  <si>
    <t>FLAG</t>
  </si>
  <si>
    <t>05</t>
  </si>
  <si>
    <t>00</t>
  </si>
  <si>
    <t>Condición Impositiva</t>
  </si>
  <si>
    <t>FITYP</t>
  </si>
  <si>
    <t>04</t>
  </si>
  <si>
    <t>06</t>
  </si>
  <si>
    <t>Responsable Monotributo</t>
  </si>
  <si>
    <t>07</t>
  </si>
  <si>
    <t>CONDICIONES FISCALES</t>
  </si>
  <si>
    <t>Completo (GD.3.CATCTA) (RURALES)</t>
  </si>
  <si>
    <t>Validación Condición Impositiva</t>
  </si>
  <si>
    <t>IVA Liberado Ley 24.331</t>
  </si>
  <si>
    <t>Completo (GD.1.CATCTA) (URBANOS)</t>
  </si>
  <si>
    <t>Completo (GD.1.IMP) (URBANO)</t>
  </si>
  <si>
    <t>Localidad</t>
  </si>
  <si>
    <t>Florencia</t>
  </si>
  <si>
    <t>El Rabón</t>
  </si>
  <si>
    <t>Villa Guillermina</t>
  </si>
  <si>
    <t>Las Toscas</t>
  </si>
  <si>
    <t>San Antonio de Obligado</t>
  </si>
  <si>
    <t>Tacuarendí</t>
  </si>
  <si>
    <t>Villa Ocampo</t>
  </si>
  <si>
    <t>Villa Ana</t>
  </si>
  <si>
    <t>El Sombrerito</t>
  </si>
  <si>
    <t>Ingeniero Chanourdie</t>
  </si>
  <si>
    <t>Arroyo Ceibal</t>
  </si>
  <si>
    <t>Las Garzas</t>
  </si>
  <si>
    <t>Guadalupe Norte</t>
  </si>
  <si>
    <t>Lanteri</t>
  </si>
  <si>
    <t>Avellaneda</t>
  </si>
  <si>
    <t>La Sarita</t>
  </si>
  <si>
    <t>Reconquista</t>
  </si>
  <si>
    <t>El Arazá</t>
  </si>
  <si>
    <t>Nicanor Molinas</t>
  </si>
  <si>
    <t>Berna</t>
  </si>
  <si>
    <t>Malabrigo</t>
  </si>
  <si>
    <t>Los Laureles</t>
  </si>
  <si>
    <t>Los Amores</t>
  </si>
  <si>
    <t>Cañada Ombu</t>
  </si>
  <si>
    <t>Golondrina</t>
  </si>
  <si>
    <t>Intiyaco</t>
  </si>
  <si>
    <t>Tartagal</t>
  </si>
  <si>
    <t>Fortín Olmos</t>
  </si>
  <si>
    <t>Garabato</t>
  </si>
  <si>
    <t>Toba</t>
  </si>
  <si>
    <t>Vera</t>
  </si>
  <si>
    <t>La Gallareta</t>
  </si>
  <si>
    <t>Margarita</t>
  </si>
  <si>
    <t>Calchaquí</t>
  </si>
  <si>
    <t>Gregoria Pérez de Denis</t>
  </si>
  <si>
    <t>Gato Colorado</t>
  </si>
  <si>
    <t>Santa Margarita</t>
  </si>
  <si>
    <t>Villa Minetti</t>
  </si>
  <si>
    <t>San Bernardo (Nueve de Julio)</t>
  </si>
  <si>
    <t>Pozo Borrado</t>
  </si>
  <si>
    <t>Tostado</t>
  </si>
  <si>
    <t>Logroño</t>
  </si>
  <si>
    <t>Esteban Rams</t>
  </si>
  <si>
    <t>Juan de Garay</t>
  </si>
  <si>
    <t>Montefiore</t>
  </si>
  <si>
    <t>Ceres</t>
  </si>
  <si>
    <t>Hersilia</t>
  </si>
  <si>
    <t>Ambrosetti</t>
  </si>
  <si>
    <t>Colonia Ana</t>
  </si>
  <si>
    <t>La Rubia</t>
  </si>
  <si>
    <t>Villa Trinidad</t>
  </si>
  <si>
    <t>Arrufo</t>
  </si>
  <si>
    <t>Colonia Rosa</t>
  </si>
  <si>
    <t>San Guillermo</t>
  </si>
  <si>
    <t>Monte Oscuridad</t>
  </si>
  <si>
    <t>Suardi</t>
  </si>
  <si>
    <t>Colonia Dos Rosas</t>
  </si>
  <si>
    <t>Colonia Bossi</t>
  </si>
  <si>
    <t>Palacios</t>
  </si>
  <si>
    <t>Moises Ville</t>
  </si>
  <si>
    <t>Constanza</t>
  </si>
  <si>
    <t>Capivara</t>
  </si>
  <si>
    <t>Colonia La Clara</t>
  </si>
  <si>
    <t>Soledad</t>
  </si>
  <si>
    <t>Portugalete</t>
  </si>
  <si>
    <t>Villa Saralegui</t>
  </si>
  <si>
    <t>La Lucila</t>
  </si>
  <si>
    <t>Ñanducita</t>
  </si>
  <si>
    <t>San Cristóbal</t>
  </si>
  <si>
    <t>Santurce</t>
  </si>
  <si>
    <t>La Cabral</t>
  </si>
  <si>
    <t>Aguará</t>
  </si>
  <si>
    <t>Huanqueros</t>
  </si>
  <si>
    <t>Las Avispas</t>
  </si>
  <si>
    <t>Romang</t>
  </si>
  <si>
    <t>Colonia Durán</t>
  </si>
  <si>
    <t>Alejandra</t>
  </si>
  <si>
    <t>La Brava</t>
  </si>
  <si>
    <t>San Javier</t>
  </si>
  <si>
    <t>Cacique Ariacaiquin</t>
  </si>
  <si>
    <t>Pedro Gómez Cello</t>
  </si>
  <si>
    <t>La Camila</t>
  </si>
  <si>
    <t>Vera y Pintado</t>
  </si>
  <si>
    <t>La Criolla</t>
  </si>
  <si>
    <t>San Martín Norte</t>
  </si>
  <si>
    <t>La Penca y Caraguata</t>
  </si>
  <si>
    <t>Gobernador Crespo</t>
  </si>
  <si>
    <t>Colonia Dolores</t>
  </si>
  <si>
    <t>Silva</t>
  </si>
  <si>
    <t>Marcelino Escalada</t>
  </si>
  <si>
    <t>Ramayón</t>
  </si>
  <si>
    <t>San Justo</t>
  </si>
  <si>
    <t>Colonia Angeloni</t>
  </si>
  <si>
    <t>San Bernardo (San Justo)</t>
  </si>
  <si>
    <t>Naré</t>
  </si>
  <si>
    <t>Videla</t>
  </si>
  <si>
    <t>Colonia Esther</t>
  </si>
  <si>
    <t>Cayastacito</t>
  </si>
  <si>
    <t>Tacurales</t>
  </si>
  <si>
    <t>Tacural</t>
  </si>
  <si>
    <t>Colonia Raquel</t>
  </si>
  <si>
    <t>Sunchales</t>
  </si>
  <si>
    <t>Colonia Bicha</t>
  </si>
  <si>
    <t>Hugentobler</t>
  </si>
  <si>
    <t>Eusebia</t>
  </si>
  <si>
    <t>Virginia</t>
  </si>
  <si>
    <t>Mauá</t>
  </si>
  <si>
    <t>Humberto I</t>
  </si>
  <si>
    <t>Ataliva</t>
  </si>
  <si>
    <t>Galisteo</t>
  </si>
  <si>
    <t>Pueblo Marini</t>
  </si>
  <si>
    <t>Fidela</t>
  </si>
  <si>
    <t>Colonia Bigand (Castellanos)</t>
  </si>
  <si>
    <t>Egusquiza</t>
  </si>
  <si>
    <t>Lehmann</t>
  </si>
  <si>
    <t>Ramona</t>
  </si>
  <si>
    <t>Vila</t>
  </si>
  <si>
    <t>Colonia Castellanos</t>
  </si>
  <si>
    <t>Coronel Fraga</t>
  </si>
  <si>
    <t>Bauer y Sigel</t>
  </si>
  <si>
    <t>San Antonio</t>
  </si>
  <si>
    <t>Presidente Roca</t>
  </si>
  <si>
    <t>Rafaela</t>
  </si>
  <si>
    <t>Bella Italia</t>
  </si>
  <si>
    <t>Josefina</t>
  </si>
  <si>
    <t>Santa Clara de Saguier</t>
  </si>
  <si>
    <t>Saguier</t>
  </si>
  <si>
    <t>Villa San José</t>
  </si>
  <si>
    <t>Susana</t>
  </si>
  <si>
    <t>Aurelia</t>
  </si>
  <si>
    <t>Frontera</t>
  </si>
  <si>
    <t>Colonia Cello</t>
  </si>
  <si>
    <t>Clucellas</t>
  </si>
  <si>
    <t>Colonia Iturraspe</t>
  </si>
  <si>
    <t>Estación Clucellas</t>
  </si>
  <si>
    <t>Angélica</t>
  </si>
  <si>
    <t>Zenón Pereyra</t>
  </si>
  <si>
    <t>Eustolia</t>
  </si>
  <si>
    <t>Esmeralda</t>
  </si>
  <si>
    <t>Garibaldi</t>
  </si>
  <si>
    <t>María Juana</t>
  </si>
  <si>
    <t>Colonia Margarita</t>
  </si>
  <si>
    <t>San Vicente</t>
  </si>
  <si>
    <t>Elisa</t>
  </si>
  <si>
    <t>Jacinto L Arauz</t>
  </si>
  <si>
    <t>Ituzaingó</t>
  </si>
  <si>
    <t>La Pelada</t>
  </si>
  <si>
    <t>Soutomayor</t>
  </si>
  <si>
    <t>Providencia</t>
  </si>
  <si>
    <t>María Luisa</t>
  </si>
  <si>
    <t>Sarmiento</t>
  </si>
  <si>
    <t>Hipatia</t>
  </si>
  <si>
    <t>Progreso</t>
  </si>
  <si>
    <t>Santo Domingo</t>
  </si>
  <si>
    <t>Felicia</t>
  </si>
  <si>
    <t>Grutly</t>
  </si>
  <si>
    <t>Cululú</t>
  </si>
  <si>
    <t>Colonia Rivadavia</t>
  </si>
  <si>
    <t>Nuevo Torino</t>
  </si>
  <si>
    <t>Humboldt</t>
  </si>
  <si>
    <t>Pilar</t>
  </si>
  <si>
    <t>Colonia Cavour</t>
  </si>
  <si>
    <t>Esperanza</t>
  </si>
  <si>
    <t>Santa María Centro</t>
  </si>
  <si>
    <t>Santa María Norte</t>
  </si>
  <si>
    <t>San Jerónimo Norte</t>
  </si>
  <si>
    <t>Pujato Norte</t>
  </si>
  <si>
    <t>Empalme San Carlos</t>
  </si>
  <si>
    <t>Las Tunas</t>
  </si>
  <si>
    <t>Franck</t>
  </si>
  <si>
    <t>Colonia San Jose</t>
  </si>
  <si>
    <t>Sa Pereyra</t>
  </si>
  <si>
    <t>San Jerónimo del Sauce</t>
  </si>
  <si>
    <t>San Carlos Norte</t>
  </si>
  <si>
    <t>San Agustín</t>
  </si>
  <si>
    <t>San Mariano</t>
  </si>
  <si>
    <t>San Carlos Centro</t>
  </si>
  <si>
    <t>Santa Clara de Buena Vista</t>
  </si>
  <si>
    <t>San Carlos Sud</t>
  </si>
  <si>
    <t>Matilde</t>
  </si>
  <si>
    <t>Colonia Mascías</t>
  </si>
  <si>
    <t>Saladero Cabal</t>
  </si>
  <si>
    <t>Helvecia</t>
  </si>
  <si>
    <t>Cayastá</t>
  </si>
  <si>
    <t>Santa Rosa</t>
  </si>
  <si>
    <t>Emilia</t>
  </si>
  <si>
    <t>Cabal</t>
  </si>
  <si>
    <t>Llambi Campbell</t>
  </si>
  <si>
    <t>Campo Andino</t>
  </si>
  <si>
    <t>Laguna Paiva</t>
  </si>
  <si>
    <t>Nelson</t>
  </si>
  <si>
    <t>Candioti</t>
  </si>
  <si>
    <t>Arroyo Aguiar</t>
  </si>
  <si>
    <t>Recreo</t>
  </si>
  <si>
    <t>Monte Vera</t>
  </si>
  <si>
    <t>Arroyo Leyes</t>
  </si>
  <si>
    <t>San José del Rincón</t>
  </si>
  <si>
    <t>Santo Tomé</t>
  </si>
  <si>
    <t>Sauce Viejo</t>
  </si>
  <si>
    <t>Castelar</t>
  </si>
  <si>
    <t>Las Petacas</t>
  </si>
  <si>
    <t>Crispi</t>
  </si>
  <si>
    <t>Sastre</t>
  </si>
  <si>
    <t>San Martín de las Escobas</t>
  </si>
  <si>
    <t>Colonia Belgrano</t>
  </si>
  <si>
    <t>San Jorge</t>
  </si>
  <si>
    <t>Landeta</t>
  </si>
  <si>
    <t>Carlos Pellegrini</t>
  </si>
  <si>
    <t>Traill</t>
  </si>
  <si>
    <t>Cañada Rosquín</t>
  </si>
  <si>
    <t>Las Bandurrias</t>
  </si>
  <si>
    <t>Piamonte</t>
  </si>
  <si>
    <t>María Susana</t>
  </si>
  <si>
    <t>Casas</t>
  </si>
  <si>
    <t>El Trébol</t>
  </si>
  <si>
    <t>Los Cardos</t>
  </si>
  <si>
    <t>Bouquet</t>
  </si>
  <si>
    <t>Las Rosas</t>
  </si>
  <si>
    <t>Montes de Oca</t>
  </si>
  <si>
    <t>Las Parejas</t>
  </si>
  <si>
    <t>Tortugas</t>
  </si>
  <si>
    <t>Armstrong</t>
  </si>
  <si>
    <t>Desvío Arijón</t>
  </si>
  <si>
    <t>Coronda</t>
  </si>
  <si>
    <t>Larrechea</t>
  </si>
  <si>
    <t>Gessler</t>
  </si>
  <si>
    <t>López</t>
  </si>
  <si>
    <t>Campo Piaggio</t>
  </si>
  <si>
    <t>Loma Alta</t>
  </si>
  <si>
    <t>Gálvez</t>
  </si>
  <si>
    <t>Arocena</t>
  </si>
  <si>
    <t>Bernardo de Irigoyen</t>
  </si>
  <si>
    <t>Irigoyen Pueblo</t>
  </si>
  <si>
    <t>San Fabián</t>
  </si>
  <si>
    <t>Barrancas</t>
  </si>
  <si>
    <t>Casalegno</t>
  </si>
  <si>
    <t>Centeno</t>
  </si>
  <si>
    <t>San Genaro</t>
  </si>
  <si>
    <t>Estación Díaz</t>
  </si>
  <si>
    <t>Monje</t>
  </si>
  <si>
    <t>Puerto Gaboto</t>
  </si>
  <si>
    <t>Maciel</t>
  </si>
  <si>
    <t>Clason</t>
  </si>
  <si>
    <t>Oliveros</t>
  </si>
  <si>
    <t>Carrizales</t>
  </si>
  <si>
    <t>Totoras</t>
  </si>
  <si>
    <t>Bustinza</t>
  </si>
  <si>
    <t>Salto Grande</t>
  </si>
  <si>
    <t>Serodino</t>
  </si>
  <si>
    <t>Andino</t>
  </si>
  <si>
    <t>Lucio V López</t>
  </si>
  <si>
    <t>Correa</t>
  </si>
  <si>
    <t>Cañada de Gomez</t>
  </si>
  <si>
    <t>Villa Eloísa</t>
  </si>
  <si>
    <t>Timbúes</t>
  </si>
  <si>
    <t>Puerto San Martín</t>
  </si>
  <si>
    <t>Aldao</t>
  </si>
  <si>
    <t>San Lorenzo</t>
  </si>
  <si>
    <t>Luis Palacios</t>
  </si>
  <si>
    <t>Fray Luis Beltrán</t>
  </si>
  <si>
    <t>Ricardone</t>
  </si>
  <si>
    <t>Capitán Bermúdez</t>
  </si>
  <si>
    <t>San Gerónimo Sur</t>
  </si>
  <si>
    <t>Roldán</t>
  </si>
  <si>
    <t>Carcaraña</t>
  </si>
  <si>
    <t>Pujato</t>
  </si>
  <si>
    <t>Coronel Arnold</t>
  </si>
  <si>
    <t>Fuentes</t>
  </si>
  <si>
    <t>Villa Mugueta</t>
  </si>
  <si>
    <t>Arteaga</t>
  </si>
  <si>
    <t>San José de la Esquina</t>
  </si>
  <si>
    <t>Arequito</t>
  </si>
  <si>
    <t>Los Molinos</t>
  </si>
  <si>
    <t>Casilda</t>
  </si>
  <si>
    <t>Sanford</t>
  </si>
  <si>
    <t>Chabás</t>
  </si>
  <si>
    <t>Chañar Ladeado</t>
  </si>
  <si>
    <t>Berabevú</t>
  </si>
  <si>
    <t>Los Quirquinchos</t>
  </si>
  <si>
    <t>Godekén</t>
  </si>
  <si>
    <t>Villada</t>
  </si>
  <si>
    <t>Bigand (Caseros)</t>
  </si>
  <si>
    <t>Cafferata</t>
  </si>
  <si>
    <t>La Chispa</t>
  </si>
  <si>
    <t>San Francisco</t>
  </si>
  <si>
    <t>Murphy</t>
  </si>
  <si>
    <t>Cañada del Ucle</t>
  </si>
  <si>
    <t>Firmat</t>
  </si>
  <si>
    <t>Chovet</t>
  </si>
  <si>
    <t>Carmen</t>
  </si>
  <si>
    <t>Maggiolo</t>
  </si>
  <si>
    <t>Venado Tuerto</t>
  </si>
  <si>
    <t>Miguel Torres</t>
  </si>
  <si>
    <t>Carreras</t>
  </si>
  <si>
    <t>Melincué</t>
  </si>
  <si>
    <t>Labordeboy</t>
  </si>
  <si>
    <t>Wheelwright</t>
  </si>
  <si>
    <t>Hughes</t>
  </si>
  <si>
    <t>Elortondo</t>
  </si>
  <si>
    <t>Chapuy</t>
  </si>
  <si>
    <t>San Eduardo</t>
  </si>
  <si>
    <t>Sancti Spíritu</t>
  </si>
  <si>
    <t>Santa Isabel</t>
  </si>
  <si>
    <t>Villa Cañás</t>
  </si>
  <si>
    <t>María Teresa</t>
  </si>
  <si>
    <t>Teodelina</t>
  </si>
  <si>
    <t>San Gregorio</t>
  </si>
  <si>
    <t>Christophersen</t>
  </si>
  <si>
    <t>Diego de Alvear</t>
  </si>
  <si>
    <t>Amenabar</t>
  </si>
  <si>
    <t>Aarón Castellanos</t>
  </si>
  <si>
    <t>Lazzarino</t>
  </si>
  <si>
    <t>Rufino</t>
  </si>
  <si>
    <t>Ibarlucea</t>
  </si>
  <si>
    <t>Granadero Baigorria</t>
  </si>
  <si>
    <t>Funes</t>
  </si>
  <si>
    <t>Pérez</t>
  </si>
  <si>
    <t>Zavalla</t>
  </si>
  <si>
    <t>Soldini</t>
  </si>
  <si>
    <t>Piñero</t>
  </si>
  <si>
    <t>Estación Alvear</t>
  </si>
  <si>
    <t>Pueblo Esther</t>
  </si>
  <si>
    <t>General Lagos</t>
  </si>
  <si>
    <t>Villa Amelia</t>
  </si>
  <si>
    <t>Álvarez</t>
  </si>
  <si>
    <t>Pueblo Muñoz</t>
  </si>
  <si>
    <t>Arroyo Seco</t>
  </si>
  <si>
    <t>Arminda</t>
  </si>
  <si>
    <t>Acebal</t>
  </si>
  <si>
    <t>Cármen del Sauce</t>
  </si>
  <si>
    <t>Coronel Dominguez</t>
  </si>
  <si>
    <t>Uranga</t>
  </si>
  <si>
    <t>Albarellos</t>
  </si>
  <si>
    <t>Fighiera</t>
  </si>
  <si>
    <t>Coronel Bogado</t>
  </si>
  <si>
    <t>Bombal</t>
  </si>
  <si>
    <t>Alcorta</t>
  </si>
  <si>
    <t>Juncal</t>
  </si>
  <si>
    <t>Máximo Paz</t>
  </si>
  <si>
    <t>Peyrano</t>
  </si>
  <si>
    <t>Santa Teresa</t>
  </si>
  <si>
    <t>Pavón Arriba</t>
  </si>
  <si>
    <t>La Vanguardia</t>
  </si>
  <si>
    <t>Sanchez</t>
  </si>
  <si>
    <t>Sargento Cabral</t>
  </si>
  <si>
    <t>General Gelly</t>
  </si>
  <si>
    <t>J. B. Molina</t>
  </si>
  <si>
    <t>Cepeda</t>
  </si>
  <si>
    <t>Godoy</t>
  </si>
  <si>
    <t>Rueda</t>
  </si>
  <si>
    <t>Theobald</t>
  </si>
  <si>
    <t>Empalme Villa Constitución</t>
  </si>
  <si>
    <t>Pavón</t>
  </si>
  <si>
    <t>Villa Constitución</t>
  </si>
  <si>
    <t>Villa Gobernador Gálvez</t>
  </si>
  <si>
    <t>San Eugenio</t>
  </si>
  <si>
    <t>Colonia Teresa</t>
  </si>
  <si>
    <t>Colonia Aldao</t>
  </si>
  <si>
    <t>Curupaytí</t>
  </si>
  <si>
    <t>Monigotes</t>
  </si>
  <si>
    <t>Las Palmeras</t>
  </si>
  <si>
    <t>CONDADOS</t>
  </si>
  <si>
    <t>CIIU</t>
  </si>
  <si>
    <t>Cultivo de arroz</t>
  </si>
  <si>
    <t>Cultivo de trigo</t>
  </si>
  <si>
    <t>Cultivo de cereales n.c.p., excepto los de uso forrajero</t>
  </si>
  <si>
    <t>Cultivo de maíz</t>
  </si>
  <si>
    <t>Cultivo de cereales de uso forrajero n.c.p.</t>
  </si>
  <si>
    <t>Cultivo de pastos de uso forrajero</t>
  </si>
  <si>
    <t>Cultivo de soja</t>
  </si>
  <si>
    <t>Cultivo de girasol</t>
  </si>
  <si>
    <t>Cultivo de oleaginosas n.c.p. excepto soja y girasol</t>
  </si>
  <si>
    <t>Cultivo de papa, batata y mandioca</t>
  </si>
  <si>
    <t>Cultivo de tomate</t>
  </si>
  <si>
    <t>Cultivo de bulbos, brotes, raíces y hortalizas de fruto n.c.p.</t>
  </si>
  <si>
    <t>Cultivo de hortalizas de hoja y de otras hortalizas frescas</t>
  </si>
  <si>
    <t>Cultivo de legumbres frescas</t>
  </si>
  <si>
    <t>Cultivo de legumbres secas</t>
  </si>
  <si>
    <t>Cultivo de tabaco</t>
  </si>
  <si>
    <t>Cultivo de algodón</t>
  </si>
  <si>
    <t>Cultivo de plantas para la obtención de fibras n.c.p.</t>
  </si>
  <si>
    <t>Cultivo de flores</t>
  </si>
  <si>
    <t>Cultivo de plantas ornamentales</t>
  </si>
  <si>
    <t>Cultivos temporales n.c.p.</t>
  </si>
  <si>
    <t>Cultivo de vid para vinificar</t>
  </si>
  <si>
    <t>Cultivo de uva de mesa</t>
  </si>
  <si>
    <t>Cultivo de frutas cítricas</t>
  </si>
  <si>
    <t>Cultivo de manzana y pera</t>
  </si>
  <si>
    <t>Cultivo de frutas de pepita n.c.p.</t>
  </si>
  <si>
    <t>Cultivo de frutas de carozo</t>
  </si>
  <si>
    <t>Cultivo de frutas tropicales y subtropicales</t>
  </si>
  <si>
    <t>Cultivo de frutas secas</t>
  </si>
  <si>
    <t>Cultivo de frutas n.c.p.</t>
  </si>
  <si>
    <t>Cultivo de caña de azúcar</t>
  </si>
  <si>
    <t>Cultivo de plantas sacaríferas n.c.p.</t>
  </si>
  <si>
    <t>Cultivo de frutos oleaginosos</t>
  </si>
  <si>
    <t>Cultivo de yerba mate</t>
  </si>
  <si>
    <t>Cultivo de té y otras plantas cuyas hojas se utilizan para preparar infusiones</t>
  </si>
  <si>
    <t>Cultivo de especias y de plantas aromáticas y medicinales</t>
  </si>
  <si>
    <t>Cultivos perennes n.c.p.</t>
  </si>
  <si>
    <t>Producción de semillas híbridas de cereales y oleaginosas</t>
  </si>
  <si>
    <t>Producción de semillas varietales o autofecundadas de cereales, oleaginosas, y forrajeras</t>
  </si>
  <si>
    <t>Producción de semillas de hortalizas y legumbres, flores y plantas ornamentales y árboles frutales</t>
  </si>
  <si>
    <t>Producción de semillas de cultivos agrícolas n.c.p.</t>
  </si>
  <si>
    <t>Producción de otras formas de propagación de cultivos agrícolas</t>
  </si>
  <si>
    <t>Cría de ganado bovino, excepto la realizada en cabañas y para la producción de leche</t>
  </si>
  <si>
    <t>Invernada  de ganado bovino excepto el engorde en corrales (Feed-Lot)</t>
  </si>
  <si>
    <t>Engorde en corrales (Feed-Lot)</t>
  </si>
  <si>
    <t>Cría de ganado bovino realizada en cabañas</t>
  </si>
  <si>
    <t>Cría de ganado equino, excepto la realizada en haras</t>
  </si>
  <si>
    <t>Cría de camélidos</t>
  </si>
  <si>
    <t>Cría de ganado ovino -excepto en cabañas y para la  producción de lana y leche</t>
  </si>
  <si>
    <t>Cría de ganado ovino realizada en cabañas</t>
  </si>
  <si>
    <t>Cría de ganado caprino -excepto la realizada en cabañas y para producción de pelos y de leche</t>
  </si>
  <si>
    <t>Cría de ganado caprino realizada en cabañas</t>
  </si>
  <si>
    <t>Cría de ganado porcino, excepto la realizada en cabañas</t>
  </si>
  <si>
    <t>Cría de ganado porcino realizado en cabañas</t>
  </si>
  <si>
    <t>Producción de leche bovina</t>
  </si>
  <si>
    <t>Producción de leche de oveja y de cabra</t>
  </si>
  <si>
    <t>Producción de lana y pelo de oveja y cabra (cruda)</t>
  </si>
  <si>
    <t>Producción de pelos de ganado n.c.p.</t>
  </si>
  <si>
    <t>Cría de aves de corral, excepto para la producción de huevos</t>
  </si>
  <si>
    <t>Producción de huevos</t>
  </si>
  <si>
    <t>Apicultura</t>
  </si>
  <si>
    <t>Cunicultura</t>
  </si>
  <si>
    <t>Cría de animales pelíferos, pilíferos y plumíferos, excepto de las especies ganaderas</t>
  </si>
  <si>
    <t>Cría de animales y obtención de productos de origen animal, n.c.p.</t>
  </si>
  <si>
    <t>Servicios de labranza, siembra, transplante  y  cuidados culturales</t>
  </si>
  <si>
    <t>Servicios de pulverización, desinfección y fumigación terrestre</t>
  </si>
  <si>
    <t>Servicios de pulverización, desinfección y fumigación aérea</t>
  </si>
  <si>
    <t>Servicios de maquinaria agrícola n.c.p., excepto los de cosecha mecánica</t>
  </si>
  <si>
    <t>Servicios de cosecha mecánica</t>
  </si>
  <si>
    <t>Servicios de contratistas de mano de obra agrícola</t>
  </si>
  <si>
    <t>Servicios de post cosecha</t>
  </si>
  <si>
    <t>Servicios de procesamiento de semillas para su siembra</t>
  </si>
  <si>
    <t>Servicios de apoyo agrícolas n.c.p</t>
  </si>
  <si>
    <t>Inseminación artificial y servicios n.c.p. para mejorar la reproducción de los animales y el rendimiento de sus productos</t>
  </si>
  <si>
    <t>Servicios de contratistas de mano de obra pecuaria</t>
  </si>
  <si>
    <t>Servicios de esquila de animales</t>
  </si>
  <si>
    <t>Servicios para el control de plagas, baños parasiticidas, etc.</t>
  </si>
  <si>
    <t>Albergue y cuidado de  animales de terceros</t>
  </si>
  <si>
    <t>Servicios de apoyo pecuarios n.c.p.</t>
  </si>
  <si>
    <t>Caza y repoblación  de animales de caza</t>
  </si>
  <si>
    <t>Servicios de apoyo para la caza</t>
  </si>
  <si>
    <t>Plantación de bosques</t>
  </si>
  <si>
    <t>Repoblación y conservación de bosques nativos y zonas forestadas</t>
  </si>
  <si>
    <t>Explotación de viveros forestales</t>
  </si>
  <si>
    <t>Extracción de productos forestales de bosques cultivados</t>
  </si>
  <si>
    <t>Extracción de productos forestales de bosques nativos</t>
  </si>
  <si>
    <t>Servicios forestales para la extracción de madera</t>
  </si>
  <si>
    <t>Servicios forestales excepto los servicios para la extracción de madera</t>
  </si>
  <si>
    <t>Pesca de organismos marinos, excepto cuando es realizada en buques procesadores</t>
  </si>
  <si>
    <t>Pesca y elaboración de productos marinos realizada a bordo de buques procesadores</t>
  </si>
  <si>
    <t>Recolección de organismos marinos excepto peces, crustáceos y moluscos</t>
  </si>
  <si>
    <t>Pesca continental: fluvial y lacustre</t>
  </si>
  <si>
    <t>Servicios de apoyo para la pesca</t>
  </si>
  <si>
    <t>Explotación de criaderos de peces, granjas piscícolas y otros frutos acuáticos  (acuicultura)</t>
  </si>
  <si>
    <t>Extracción y aglomeración de carbón</t>
  </si>
  <si>
    <t>Extracción y aglomeración de lignito</t>
  </si>
  <si>
    <t>Extracción de petróleo crudo</t>
  </si>
  <si>
    <t>Extracción de gas natural</t>
  </si>
  <si>
    <t>Extracción de minerales de hierro</t>
  </si>
  <si>
    <t>Extracción de minerales y concentrados de uranio y torio</t>
  </si>
  <si>
    <t>Extracción de metales preciosos</t>
  </si>
  <si>
    <t>Extracción de minerales metalíferos no ferrosos n.c.p., excepto minerales de uranio y torio</t>
  </si>
  <si>
    <t>Extracción de rocas ornamentales</t>
  </si>
  <si>
    <t>Extracción de piedra caliza y yeso</t>
  </si>
  <si>
    <t>Extracción de arenas, canto rodado y triturados pétreos</t>
  </si>
  <si>
    <t>Extracción de arcilla y caolín</t>
  </si>
  <si>
    <t>Extracción de minerales para la fabricación de abonos excepto turba</t>
  </si>
  <si>
    <t>Extracción de minerales para la fabricación de productos químicos</t>
  </si>
  <si>
    <t>Extracción y aglomeración de turba</t>
  </si>
  <si>
    <t>Extracción de sal</t>
  </si>
  <si>
    <t>Explotación de minas y canteras n.c.p.</t>
  </si>
  <si>
    <t>Servicios de apoyo para la extracción de petróleo y gas natural</t>
  </si>
  <si>
    <t>Servicios de apoyo para la minería, excepto para la extracción de petróleo y gas natual</t>
  </si>
  <si>
    <t>Matanza de ganado bovino</t>
  </si>
  <si>
    <t>Procesamiento de carne de ganado bovino</t>
  </si>
  <si>
    <t>Saladero y peladero de cueros de ganado bovino</t>
  </si>
  <si>
    <t>Producción y procesamiento de carne de aves</t>
  </si>
  <si>
    <t>Elaboración de fiambres y embutidos</t>
  </si>
  <si>
    <t>Matanza de ganado excepto el bovino y procesamiento de su carne</t>
  </si>
  <si>
    <t>Fabricación de aceites y grasas de origen animal</t>
  </si>
  <si>
    <t>Matanza de animales n.c.p. y procesamiento de su carne, elaboración de subproductos cárnicos n.c.p.</t>
  </si>
  <si>
    <t>Elaboración de pescados de mar, crustáceos y  productos marinos</t>
  </si>
  <si>
    <t>Elaboración de pescados de ríos y lagunas y otros productos fluviales y lacustres</t>
  </si>
  <si>
    <t>Fabricación de aceites, grasas, harinas y productos a base de pescados</t>
  </si>
  <si>
    <t>Preparación de conservas de frutas, hortalizas y legumbres</t>
  </si>
  <si>
    <t>Elaboración y envasado de dulces, mermeladas y jaleas</t>
  </si>
  <si>
    <t>Elaboración de jugos naturales y sus concentrados, de frutas, hortalizas y legumbres</t>
  </si>
  <si>
    <t>Elaboración de frutas, hortalizas y legumbres congeladas</t>
  </si>
  <si>
    <t>Elaboración de hortalizas y legumbres deshidratadas o desecadas, preparación n.c.p. de hortalizas y legumbres</t>
  </si>
  <si>
    <t>Elaboración de frutas deshidratadas o desecadas, preparación n.c.p. de frutas</t>
  </si>
  <si>
    <t>Elaboración de aceites y grasas vegetales  sin refinar</t>
  </si>
  <si>
    <t>Elaboración de aceite de oliva</t>
  </si>
  <si>
    <t>Elaboración de aceites y grasas vegetales refinados</t>
  </si>
  <si>
    <t>Elaboración de margarinas y grasas vegetales comestibles similares</t>
  </si>
  <si>
    <t>Elaboración de leches y productos lácteos deshidratados</t>
  </si>
  <si>
    <t>Elaboración de quesos</t>
  </si>
  <si>
    <t>Elaboración industrial de helados</t>
  </si>
  <si>
    <t>Elaboración de productos lácteos n.c.p.</t>
  </si>
  <si>
    <t>Molienda de trigo</t>
  </si>
  <si>
    <t>Preparación de arroz</t>
  </si>
  <si>
    <t>Elaboración de alimentos a base de cereales</t>
  </si>
  <si>
    <t>Preparación y molienda de legumbres y cereales n.c.p., excepto trigo y arroz y molienda húmeda de maíz</t>
  </si>
  <si>
    <t>Elaboración de almidones y productos derivados del almidón, molienda húmeda de maíz</t>
  </si>
  <si>
    <t>Elaboración de galletitas y bizcochos</t>
  </si>
  <si>
    <t>Elaboración industrial de productos de panadería, excepto galletitas y bizcochos</t>
  </si>
  <si>
    <t>Elaboración de productos de panadería n.c.p.</t>
  </si>
  <si>
    <t>Elaboración de azúcar</t>
  </si>
  <si>
    <t>Elaboración de cacao y chocolate</t>
  </si>
  <si>
    <t>Elaboración de productos de confitería n.c.p.</t>
  </si>
  <si>
    <t>Elaboración de pastas alimentarias frescas</t>
  </si>
  <si>
    <t>Elaboración de pastas alimentarias secas</t>
  </si>
  <si>
    <t>Elaboración de comidas preparadas para reventa</t>
  </si>
  <si>
    <t>Tostado, torrado y molienda de café</t>
  </si>
  <si>
    <t>Elaboración y molienda de hierbas aromáticas y  especias</t>
  </si>
  <si>
    <t>Preparación de hojas de té</t>
  </si>
  <si>
    <t>Elaboración de yerba mate</t>
  </si>
  <si>
    <t>Elaboración de extractos, jarabes y concentrados</t>
  </si>
  <si>
    <t>Elaboración de vinagres</t>
  </si>
  <si>
    <t>Elaboración de productos alimenticios n.c.p.</t>
  </si>
  <si>
    <t>Elaboración de alimentos preparados para animales</t>
  </si>
  <si>
    <t>Servicios industriales para la elaboración de alimentos y bebidas</t>
  </si>
  <si>
    <t>Destilación, rectificación y mezcla de bebidas espiritosas</t>
  </si>
  <si>
    <t>Elaboración de mosto</t>
  </si>
  <si>
    <t>Elaboración de vinos</t>
  </si>
  <si>
    <t>Elaboración de sidra y otras bebidas alcohólicas fermentadas</t>
  </si>
  <si>
    <t>Elaboración de cerveza, bebidas malteadas y malta</t>
  </si>
  <si>
    <t>Embotellado de aguas naturales y minerales</t>
  </si>
  <si>
    <t>Fabricación de sodas</t>
  </si>
  <si>
    <t>Elaboración de bebidas gaseosas, excepto soda</t>
  </si>
  <si>
    <t>Elaboración de hielo</t>
  </si>
  <si>
    <t>Elaboración de bebidas no alcohólicas n.c.p.</t>
  </si>
  <si>
    <t>Preparación de hojas de tabaco</t>
  </si>
  <si>
    <t>Elaboración de cigarrillos</t>
  </si>
  <si>
    <t>Elaboración de productos de tabaco n.c.p.</t>
  </si>
  <si>
    <t>Preparación de fibras textiles vegetales, desmotado de algodón</t>
  </si>
  <si>
    <t>Preparación de fibras animales de uso textil</t>
  </si>
  <si>
    <t>Fabricación de hilados textiles de lana, pelos y sus mezclas</t>
  </si>
  <si>
    <t>Fabricación de hilados textiles de algodón y sus mezclas</t>
  </si>
  <si>
    <t>Fabricación de hilados textiles n.c.p., excepto de lana  y de algodón</t>
  </si>
  <si>
    <t>Fabricación de tejidos (telas) planos de lana y sus mezclas, incluye hilanderías y tejedurías integradas</t>
  </si>
  <si>
    <t>Fabricación de tejidos (telas) planos de algodón y sus mezclas, incluye hilanderías y tejedurías integradas</t>
  </si>
  <si>
    <t>Fabricación de tejidos (telas) planos de fibras textiles n.c.p., incluye hilanderías y tejedurías integradas</t>
  </si>
  <si>
    <t>Acabado de productos textiles</t>
  </si>
  <si>
    <t>Fabricación de tejidos de punto</t>
  </si>
  <si>
    <t>Fabricación de frazadas, mantas, ponchos, colchas, cobertores, etc.</t>
  </si>
  <si>
    <t>Fabricación de ropa de cama y mantelería</t>
  </si>
  <si>
    <t>Fabricación de artículos de lona y sucedáneos de lona</t>
  </si>
  <si>
    <t>Fabricación de bolsas de materiales textiles para productos a granel</t>
  </si>
  <si>
    <t>Fabricación de artículos confeccionados de materiales textiles n.c.p., excepto prendas de vestir</t>
  </si>
  <si>
    <t>Fabricación de tapices y alfombras</t>
  </si>
  <si>
    <t>Fabricación de cuerdas, cordeles, bramantes y redes</t>
  </si>
  <si>
    <t>Fabricación de productos textiles n.c.p.</t>
  </si>
  <si>
    <t>Confección de ropa interior, prendas para dormir y para la playa</t>
  </si>
  <si>
    <t>Confección de ropa de trabajo, uniformes y guardapolvos</t>
  </si>
  <si>
    <t>Confección de prendas de vestir para bebés y niños</t>
  </si>
  <si>
    <t>Confección de prendas deportivas</t>
  </si>
  <si>
    <t>Fabricación de accesorios de vestir excepto de cuero</t>
  </si>
  <si>
    <t>Confección de prendas de vestir n.c.p., excepto prendas de piel, cuero y de punto</t>
  </si>
  <si>
    <t>Fabricación de accesorios de vestir de cuero</t>
  </si>
  <si>
    <t>Confección de prendas de vestir de cuero</t>
  </si>
  <si>
    <t>Terminación y teñido de pieles, fabricación de artículos de piel</t>
  </si>
  <si>
    <t>Fabricación de medias</t>
  </si>
  <si>
    <t>Fabricación de prendas de vestir y artículos similares de punto</t>
  </si>
  <si>
    <t>Servicios industriales para la industria confeccionista</t>
  </si>
  <si>
    <t>Curtido y terminación de cueros</t>
  </si>
  <si>
    <t>Fabricación de maletas, bolsos de mano y similares, artículos de talabartería y artículos de cuero n.c.p.</t>
  </si>
  <si>
    <t>Fabricación de calzado de cuero, excepto calzado deportivo y ortopédico</t>
  </si>
  <si>
    <t>Fabricación de calzado de materiales n.c.p., excepto calzado deportivo y ortopédico</t>
  </si>
  <si>
    <t>Fabricación de calzado deportivo</t>
  </si>
  <si>
    <t>Fabricación de partes de calzado</t>
  </si>
  <si>
    <t>Aserrado y cepillado de madera  nativa</t>
  </si>
  <si>
    <t>Aserrado y cepillado de madera implantada</t>
  </si>
  <si>
    <t>Fabricación de hojas de madera para enchapado, fabricación de tableros contrachapados, tableros laminados, tableros de partículas y tableros y paneles n.c.p.</t>
  </si>
  <si>
    <t>Fabricación de aberturas y estructuras de madera para la construcción</t>
  </si>
  <si>
    <t>Fabricación de viviendas prefabricadas de madera</t>
  </si>
  <si>
    <t>Fabricación de recipientes de madera</t>
  </si>
  <si>
    <t>Fabricación de ataúdes</t>
  </si>
  <si>
    <t>Fabricación de artículos de madera en tornerías</t>
  </si>
  <si>
    <t>Fabricación de productos de corcho</t>
  </si>
  <si>
    <t>Fabricación de productos de madera n.c.p, fabricación de artículos de paja y materiales trenzables</t>
  </si>
  <si>
    <t>Fabricación de pasta de madera</t>
  </si>
  <si>
    <t>Fabricación de papel y cartón excepto envases</t>
  </si>
  <si>
    <t>Fabricación de papel ondulado y envases de papel</t>
  </si>
  <si>
    <t>Fabricación de cartón ondulado y envases de cartón</t>
  </si>
  <si>
    <t>Fabricación de artículos de papel y cartón de uso doméstico e higiénico sanitario</t>
  </si>
  <si>
    <t>Fabricación de artículos de papel y cartón n.c.p.</t>
  </si>
  <si>
    <t>Impresión de diarios y revistas</t>
  </si>
  <si>
    <t>Impresión n.c.p., excepto de diarios y revistas</t>
  </si>
  <si>
    <t>Servicios relacionados con la impresión</t>
  </si>
  <si>
    <t>Reproducción de grabaciones</t>
  </si>
  <si>
    <t>Fabricación de productos de hornos de coque</t>
  </si>
  <si>
    <t>Fabricación de productos de la refinación del petróleo</t>
  </si>
  <si>
    <t>Fabricación de gases industriales y medicinales comprimidos o licuados</t>
  </si>
  <si>
    <t>Fabricación de curtientes naturales y sintéticos</t>
  </si>
  <si>
    <t>Fabricación de materias colorantes básicas, excepto pigmentos preparados</t>
  </si>
  <si>
    <t>Fabricación de combustible nuclear, sustancias y materiales radiactivos</t>
  </si>
  <si>
    <t>Fabricación de materias químicas inorgánicas básicas n.c.p.</t>
  </si>
  <si>
    <t>Fabricación de materias químicas orgánicas básicas n.c.p.</t>
  </si>
  <si>
    <t>Fabricación de alcohol</t>
  </si>
  <si>
    <t>Fabricación de biocombustibles excepto alcohol</t>
  </si>
  <si>
    <t>Fabricación de abonos y compuestos de nitrógeno</t>
  </si>
  <si>
    <t>Fabricación de resinas y cauchos sintéticos</t>
  </si>
  <si>
    <t>Fabricación de materias plásticas en formas primarias n.c.p.</t>
  </si>
  <si>
    <t>Fabricación de insecticidas, plaguicidas y  productos químicos de uso agropecuario</t>
  </si>
  <si>
    <t>Fabricación de pinturas, barnices y productos de revestimiento similares, tintas de imprenta y masillas</t>
  </si>
  <si>
    <t>Fabricación de preparados para limpieza, pulido y saneamiento</t>
  </si>
  <si>
    <t>Fabricación de jabones y detergentes</t>
  </si>
  <si>
    <t>Fabricación de cosméticos, perfumes y  productos de higiene y tocador</t>
  </si>
  <si>
    <t>Fabricación de explosivos y productos de pirotecnia</t>
  </si>
  <si>
    <t>Fabricación de colas, adhesivos, aprestos y cementos excepto los odontológicos obtenidos de sustancias minerales y vegetales</t>
  </si>
  <si>
    <t>Fabricación de productos químicos n.c.p.</t>
  </si>
  <si>
    <t>Fabricación de fibras manufacturadas</t>
  </si>
  <si>
    <t>Servicios industriales para la fabricación de sustancias y productos químicos</t>
  </si>
  <si>
    <t>Fabricación de medicamentos de uso humano y productos farmacéuticos</t>
  </si>
  <si>
    <t>Fabricación de medicamentos de uso veterinario</t>
  </si>
  <si>
    <t>Fabricación de sustancias químicas para la elaboración de medicamentos</t>
  </si>
  <si>
    <t>Fabricación de productos de laboratorio y productos botánicos de uso farmaceútico n.c.p.</t>
  </si>
  <si>
    <t>Fabricación de cubiertas y cámaras</t>
  </si>
  <si>
    <t>Recauchutado y renovación de cubiertas</t>
  </si>
  <si>
    <t>Fabricación de  autopartes de caucho excepto cámaras y cubiertas</t>
  </si>
  <si>
    <t>Fabricación  de productos de caucho n.c.p.</t>
  </si>
  <si>
    <t>Fabricación de envases plásticos</t>
  </si>
  <si>
    <t>Fabricación de productos plásticos en formas básicas y artículos de plástico n.c.p., excepto muebles</t>
  </si>
  <si>
    <t>Fabricación de envases de vidrio</t>
  </si>
  <si>
    <t>Fabricación y elaboración de vidrio plano</t>
  </si>
  <si>
    <t>Fabricación de productos de vidrio n.c.p.</t>
  </si>
  <si>
    <t>Fabricación de productos de cerámica refractaria</t>
  </si>
  <si>
    <t>Fabricación de ladrillos</t>
  </si>
  <si>
    <t>Fabricación de revestimientos cerámicos</t>
  </si>
  <si>
    <t>Fabricación de productos de arcilla y cerámica no refractaria para uso estructural n.c.p.</t>
  </si>
  <si>
    <t>Fabricación de artículos sanitarios de cerámica</t>
  </si>
  <si>
    <t>Fabricación de objetos cerámicos para uso doméstico excepto artefactos sanitarios</t>
  </si>
  <si>
    <t>Fabricación de artículos de cerámica no refractaria para uso no estructural n.c.p.</t>
  </si>
  <si>
    <t>Elaboración de cemento</t>
  </si>
  <si>
    <t>Elaboración de  yeso</t>
  </si>
  <si>
    <t>Elaboración de cal</t>
  </si>
  <si>
    <t>Fabricación de mosaicos</t>
  </si>
  <si>
    <t>Elaboración de hormigón</t>
  </si>
  <si>
    <t>Fabricación de premoldeadas para la construcción</t>
  </si>
  <si>
    <t>Fabricación de artículos de cemento, fibrocemento y yeso excepto hormigón y mosaicos</t>
  </si>
  <si>
    <t>Corte, tallado y acabado de la piedra</t>
  </si>
  <si>
    <t>Fabricación de productos minerales no metálicos n.c.p.</t>
  </si>
  <si>
    <t>Laminación y estirado. Producción de lingotes, planchas o barras fabricadas por operadores independientes</t>
  </si>
  <si>
    <t>Fabricación en industrias básicas de productos de hierro y acero n.c.p.</t>
  </si>
  <si>
    <t>Elaboración de aluminio primario y semielaborados de aluminio</t>
  </si>
  <si>
    <t>Fabricación de productos primarios de metales preciosos y metales no ferrosos n.c.p. y sus semielaborados</t>
  </si>
  <si>
    <t>Fundición de hierro y acero</t>
  </si>
  <si>
    <t>Fundición de metales no ferrosos</t>
  </si>
  <si>
    <t>Fabricación de carpintería metálica</t>
  </si>
  <si>
    <t>Fabricación de productos metálicos para uso estructural</t>
  </si>
  <si>
    <t>Fabricación de tanques, depósitos y recipientes de metal</t>
  </si>
  <si>
    <t>Fabricación de generadores de vapor</t>
  </si>
  <si>
    <t>Fabricación de armas y municiones</t>
  </si>
  <si>
    <t>Forjado, prensado, estampado y laminado de metales, pulvimetalurgia</t>
  </si>
  <si>
    <t>Tratamiento y revestimiento de metales y trabajos de metales en general</t>
  </si>
  <si>
    <t>Fabricación de herramientas manuales y sus accesorios</t>
  </si>
  <si>
    <t>Fabricación de artículos de cuchillería y utensillos de mesa y de cocina</t>
  </si>
  <si>
    <t>Fabricación de cerraduras, herrajes y artículos de ferretería n.c.p.</t>
  </si>
  <si>
    <t>Fabricación de envases metálicos</t>
  </si>
  <si>
    <t>Fabricación de tejidos de alambre</t>
  </si>
  <si>
    <t>Fabricación de cajas de seguridad</t>
  </si>
  <si>
    <t>Fabricación de productos metálicos de tornería y/o matricería</t>
  </si>
  <si>
    <t>Fabricación de productos elaborados de metal n.c.p.</t>
  </si>
  <si>
    <t>Fabricación de componentes electrónicos</t>
  </si>
  <si>
    <t>Fabricación de equipos y productos informáticos</t>
  </si>
  <si>
    <t>Fabricación  de equipos de comunicaciones y transmisores de radio y televisión</t>
  </si>
  <si>
    <t>Fabricación de receptores de radio y televisión, aparatos de grabación y reproducción de sonido y video, y productos conexos</t>
  </si>
  <si>
    <t>Fabricación de instrumentos y aparatos para medir, verificar, ensayar, navegar y otros fines, excepto el equipo de control de procesos industriales</t>
  </si>
  <si>
    <t>Fabricación de equipo de control de procesos industriales</t>
  </si>
  <si>
    <t>Fabricación de relojes</t>
  </si>
  <si>
    <t>Fabricación de equipo médico y quirúrgico y de aparatos ortopédicos principalmente electrónicos y/o eléctricos</t>
  </si>
  <si>
    <t>Fabricación de equipo médico y quirúrgico y de aparatos ortopédicos n.c.p.</t>
  </si>
  <si>
    <t>Fabricación de equipamiento e instrumentos ópticos y sus accesorios</t>
  </si>
  <si>
    <t>Fabricación de aparatos y accesorios para fotografía excepto películas, placas y papeles sensibles</t>
  </si>
  <si>
    <t>Fabricación de soportes ópticos y magnéticos</t>
  </si>
  <si>
    <t>Fabricación de motores, generadores y transformadores eléctricos</t>
  </si>
  <si>
    <t>Fabricación de aparatos de distribución y control de la energía eléctrica</t>
  </si>
  <si>
    <t>Fabricación de acumuladores, pilas y baterías primarias</t>
  </si>
  <si>
    <t>Fabricación de cables de fibra óptica</t>
  </si>
  <si>
    <t>Fabricación de hilos y cables aislados n.c.p.</t>
  </si>
  <si>
    <t>Fabricación de lámparas eléctricas y equipo de iluminación</t>
  </si>
  <si>
    <t>Fabricación de cocinas, calefones, estufas y calefactores no eléctricos</t>
  </si>
  <si>
    <t>Fabricación de heladeras, "freezers", lavarropas y secarropas</t>
  </si>
  <si>
    <t>Fabricación de ventiladores, extractores de aire, aspiradoras y similares</t>
  </si>
  <si>
    <t>Fabricación de planchas, calefactores, hornos eléctricos, tostadoras y otros aparatos generadores de calor</t>
  </si>
  <si>
    <t>Fabricación de aparatos de uso doméstico n.c.p.</t>
  </si>
  <si>
    <t>Fabricación  de equipo eléctrico n.c.p.</t>
  </si>
  <si>
    <t>Fabricación  de  motores  y  turbinas,  excepto  motores  para aeronaves, vehículos automotores   y motocicletas</t>
  </si>
  <si>
    <t>Fabricación de bombas</t>
  </si>
  <si>
    <t>Fabricación de compresores, grifos y válvulas</t>
  </si>
  <si>
    <t>Fabricación de cojinetes, engranajes, trenes de engranaje y piezas de transmisión</t>
  </si>
  <si>
    <t>Fabricación de hornos, hogares y quemadores</t>
  </si>
  <si>
    <t>Fabricación de maquinaria y equipo de elevación y manipulación</t>
  </si>
  <si>
    <t>Fabricación de maquinaria y equipo de oficina, excepto equipo informático</t>
  </si>
  <si>
    <t>Fabricación de  maquinaria y equipo de uso general n.c.p.</t>
  </si>
  <si>
    <t>Fabricación de tractores</t>
  </si>
  <si>
    <t>Fabricación de maquinaria y equipo de uso agropecuario y forestal</t>
  </si>
  <si>
    <t>Fabricación de implementos de uso agropecuario</t>
  </si>
  <si>
    <t>Fabricación de máquinas herramienta</t>
  </si>
  <si>
    <t>Fabricación de maquinaria metalúrgica</t>
  </si>
  <si>
    <t>Fabricación de maquinaria para la explotación de minas y canteras y para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</si>
  <si>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</si>
  <si>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</si>
  <si>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maquinaria para la industria del papel y las artes gráficas</t>
  </si>
  <si>
    <t>Fabricación de maquinaria y equipo de uso especial n.c.p.</t>
  </si>
  <si>
    <t>Fabricación de vehículos automotores</t>
  </si>
  <si>
    <t>Fabricación de carrocerías para vehículos automotores, fabricación de remolques y semirremolques</t>
  </si>
  <si>
    <t>Rectificación de motores</t>
  </si>
  <si>
    <t>Fabricación de partes, piezas y accesorios para vehículos automotores y sus motores n.c.p.</t>
  </si>
  <si>
    <t>Construcción y reparación de buques</t>
  </si>
  <si>
    <t>Construcción y reparación de embarcaciones de recreo y deporte</t>
  </si>
  <si>
    <t>Fabricación y reparación de locomotoras y de material rodante para transporte ferroviario</t>
  </si>
  <si>
    <t>Fabricación y reparación de aeronaves</t>
  </si>
  <si>
    <t>Fabricación de motocicletas</t>
  </si>
  <si>
    <t>Fabricación de bicicletas y de sillones de ruedas ortopédicos</t>
  </si>
  <si>
    <t>Fabricación de equipo de transporte n.c.p.</t>
  </si>
  <si>
    <t>Fabricación de muebles y partes de muebles, principalmente de madera</t>
  </si>
  <si>
    <t>Fabricación de muebles y partes de muebles, excepto los que son principalmente de madera (metal, plástico, etc.)</t>
  </si>
  <si>
    <t>Fabricación de somieres y colchones</t>
  </si>
  <si>
    <t>Fabricación de joyas finas y artículos conexos</t>
  </si>
  <si>
    <t>Fabricación de objetos de platería</t>
  </si>
  <si>
    <t>Fabricación de bijouterie</t>
  </si>
  <si>
    <t>Fabricación de instrumentos de música</t>
  </si>
  <si>
    <t>Fabricación de artículos de deporte</t>
  </si>
  <si>
    <t>Fabricación de juegos y juguetes</t>
  </si>
  <si>
    <t>Fabricación de lápices, lapiceras,  bolígrafos, sellos y artículos similares para oficinas y artistas</t>
  </si>
  <si>
    <t>Fabricación de escobas, cepillos y pinceles</t>
  </si>
  <si>
    <t>Fabricación de carteles, señales e indicadores  -eléctricos o no-</t>
  </si>
  <si>
    <t>Fabricación de equipo de protección y seguridad, excepto calzado</t>
  </si>
  <si>
    <t>Industrias manufactureras n.c.p.</t>
  </si>
  <si>
    <t>Reparación y mantenimiento de productos de metal, excepto maquinaria y equipo</t>
  </si>
  <si>
    <t>Reparación y mantenimiento de maquinaria de uso general</t>
  </si>
  <si>
    <t>Reparación y mantenimiento de maquinaria y equipo de uso agropecuario y forestal</t>
  </si>
  <si>
    <t>Reparación y mantenimiento de maquinaria de uso especial n.c.p.</t>
  </si>
  <si>
    <t>Reparación y mantenimiento de maquinaria y aparatos eléctricos</t>
  </si>
  <si>
    <t>Reparación y mantenimiento de máquinas y equipo n.c.p.</t>
  </si>
  <si>
    <t>Instalación de maquinaria y equipos industriales</t>
  </si>
  <si>
    <t>Generación de energía térmica convencional</t>
  </si>
  <si>
    <t>Generación de energía térmica nuclear</t>
  </si>
  <si>
    <t>Generación de energía hidráulica</t>
  </si>
  <si>
    <t>Generación de energía n.c.p.</t>
  </si>
  <si>
    <t>Transporte de energía eléctrica</t>
  </si>
  <si>
    <t>Comercio mayorista de energía eléctrica</t>
  </si>
  <si>
    <t>Distribución de energía eléctrica</t>
  </si>
  <si>
    <t>Fabricación de gas y procesamiento de gas natural</t>
  </si>
  <si>
    <t>Distribución de combustibles gaseosos por tuberías</t>
  </si>
  <si>
    <t>Suministro de vapor y aire acondicionado</t>
  </si>
  <si>
    <t>Captación, depuración y distribución de agua de fuentes subterráneas</t>
  </si>
  <si>
    <t>Captación, depuración y distribución de agua de fuentes superficiales</t>
  </si>
  <si>
    <t>Servicios de depuración de aguas residuales, alcantarillado y cloacas</t>
  </si>
  <si>
    <t>Recolección, transporte, tratamiento y disposición final de residuos no peligrosos</t>
  </si>
  <si>
    <t>Recolección, transporte, tratamiento y disposición final de residuos peligrosos</t>
  </si>
  <si>
    <t>Recuperación de materiales y desechos metálicos</t>
  </si>
  <si>
    <t>Recuperación de materiales y desechos no metálicos</t>
  </si>
  <si>
    <t>Descontaminación y otros servicios de gestión de residuos</t>
  </si>
  <si>
    <t>Construcción, reforma y reparación de edificios residenciales</t>
  </si>
  <si>
    <t>Construcción, reforma y reparación de edificios no residenciales</t>
  </si>
  <si>
    <t>Construcción, reforma y reparación de obras de infraestructura para el transporte</t>
  </si>
  <si>
    <t>Perforación de pozos de agua</t>
  </si>
  <si>
    <t>Construcción, reforma y reparación de redes distribución de electricidad, gas, agua, telecomunicaciones y de otros servicios públicos</t>
  </si>
  <si>
    <t>Construcción, reforma y reparación de obras hidráulicas</t>
  </si>
  <si>
    <t>Construcción de obras de ingeniería civil n.c.p.</t>
  </si>
  <si>
    <t>Demolición y voladura de edificios y de sus partes</t>
  </si>
  <si>
    <t>Movimiento de suelos y preparación de terrenos para obras</t>
  </si>
  <si>
    <t>Instalación de sistemas de iluminación, control y señalización eléctrica para el transporte</t>
  </si>
  <si>
    <t>Instalación, ejecución y mantenimiento de instalaciones eléctricas, electromecánicas y electrónicas n.c.p.</t>
  </si>
  <si>
    <t>Instalaciones de gas, agua, sanitarios y de climatización, con sus artefactos conexos</t>
  </si>
  <si>
    <t>Instalaciones de ascensores, montacargas y  escaleras mecánicas</t>
  </si>
  <si>
    <t>Aislamiento térmico, acústico, hídrico y antivibratorio</t>
  </si>
  <si>
    <t>Instalaciones para edificios y obras de ingeniería civil n.c.p.</t>
  </si>
  <si>
    <t>Instalaciones de carpintería, herrería de obra y artística</t>
  </si>
  <si>
    <t>Terminación y revestimiento de paredes y pisos</t>
  </si>
  <si>
    <t>Colocación de cristales en obra</t>
  </si>
  <si>
    <t>Pintura y trabajos de decoración</t>
  </si>
  <si>
    <t>Terminación de edificios n.c.p.</t>
  </si>
  <si>
    <t>Alquiler de equipo de construcción o demolición dotado de operarios</t>
  </si>
  <si>
    <t>Hincado de pilotes, cimentación y otros trabajos de hormigón armado</t>
  </si>
  <si>
    <t>Actividades especializadas de construcción n.c.p.</t>
  </si>
  <si>
    <t>Venta de autos, camionetas y utilitarios nuevos</t>
  </si>
  <si>
    <t>Venta de vehículos automotores nuevos n.c.p.</t>
  </si>
  <si>
    <t>Venta de autos, camionetas y utilitarios, usados</t>
  </si>
  <si>
    <t>Venta de vehículos automotores usados n.c.p.</t>
  </si>
  <si>
    <t>Lavado automático y manual de vehículos automotores</t>
  </si>
  <si>
    <t>Reparación de cámaras y cubiertas</t>
  </si>
  <si>
    <t>Reparación de amortiguadores,  alineación de dirección y balanceo de ruedas</t>
  </si>
  <si>
    <t>Instalación y reparación de parabrisas, lunetas y ventanillas, cerraduras no eléctricas y grabado de cristales</t>
  </si>
  <si>
    <t>Reparaciones eléctricas del tablero e instrumental, reparación y recarga de baterías, instalación de alarmas, radios, sistemas de climatización</t>
  </si>
  <si>
    <t>Tapizado y retapizado de automotores</t>
  </si>
  <si>
    <t>Reparación y pintura de carrocerías, colocación y reparación de guardabarros y protecciones exteriores</t>
  </si>
  <si>
    <t>Instalación y reparación de caños de escape y radiadores</t>
  </si>
  <si>
    <t>Mantenimiento y reparación de frenos y embragues</t>
  </si>
  <si>
    <t>Instalación y reparación de equipos de GNC</t>
  </si>
  <si>
    <t>Mantenimiento y reparación del motor n.c.p., mecánica integral</t>
  </si>
  <si>
    <t>Venta al por mayor de partes, piezas y accesorios de vehículos automotores</t>
  </si>
  <si>
    <t>Venta al por menor de cámaras y cubiertas</t>
  </si>
  <si>
    <t>Venta al por menor de baterías</t>
  </si>
  <si>
    <t>Venta al por menor de partes, piezas y accesorios nuevos n.c.p.</t>
  </si>
  <si>
    <t>Venta al por menor de partes, piezas y accesorios usados n.c.p.</t>
  </si>
  <si>
    <t>Venta de motocicletas y de sus partes, piezas y accesorios</t>
  </si>
  <si>
    <t>Mantenimiento y reparación de motocicletas</t>
  </si>
  <si>
    <t>Venta al por mayor en comisión o consignación de cereales (incluye arroz), oleaginosas y forrajeras excepto semillas</t>
  </si>
  <si>
    <t>Venta al por mayor en comisión o consignación de semillas</t>
  </si>
  <si>
    <t>Venta al por mayor en comisión o consignación de frutas</t>
  </si>
  <si>
    <t>Acopio y acondicionamiento en comisión o consignación de cereales (incluye arroz), oleaginosas y forrajeras excepto semillas</t>
  </si>
  <si>
    <t>Venta al por mayor en comisión o consignación de productos agrícolas n.c.p.</t>
  </si>
  <si>
    <t>Venta al por mayor en comisión o consignación de ganado bovino en pie</t>
  </si>
  <si>
    <t>Venta al por mayor en comisión o consignación de ganado en pie excepto bovino</t>
  </si>
  <si>
    <t>Venta al por mayor en comisión o consignación de productos pecuarios n.c.p.</t>
  </si>
  <si>
    <t>Operaciones de intermediación de carne - consignatario directo -</t>
  </si>
  <si>
    <t>Operaciones de intermediación de carne excepto consignatario directo</t>
  </si>
  <si>
    <t>Venta al por mayor en comisión o consignación de alimentos, bebidas y tabaco n.c.p.</t>
  </si>
  <si>
    <t>Venta al por mayor en comisión o consignación de combustibles</t>
  </si>
  <si>
    <t>Venta al por mayor en comisión o consignación de  madera y materiales para la construcción</t>
  </si>
  <si>
    <t>Venta al por mayor en comisión o consignación de minerales, metales y productos químicos industriales</t>
  </si>
  <si>
    <t>Venta al por mayor en comisión o consignación de  maquinaria, equipo profesional industrial y comercial, embarcaciones y aeronaves</t>
  </si>
  <si>
    <t>Venta al por mayor en comisión o consignación de papel, cartón, libros, revistas, diarios, materiales de embalaje y artículos de librería</t>
  </si>
  <si>
    <t>Venta al por mayor en comisión o consignación de  mercaderías n.c.p.</t>
  </si>
  <si>
    <t>Acopio de algodón</t>
  </si>
  <si>
    <t>Venta al por mayor de semillas y granos para forrajes</t>
  </si>
  <si>
    <t>Venta al por mayor de cereales (incluye arroz), oleaginosas y forrajeras excepto semillas</t>
  </si>
  <si>
    <t>Acopio y acondicionamiento de cereales y semillas, excepto de algodón y semillas y granos para forrajes</t>
  </si>
  <si>
    <t>Venta al por mayor de materias primas agrícolas y de la silvicultura n.c.p.</t>
  </si>
  <si>
    <t>Venta al por mayor de lanas, cueros en bruto y productos afines</t>
  </si>
  <si>
    <t>Venta al por mayor de materias primas pecuarias n.c.p. incluso animales vivos</t>
  </si>
  <si>
    <t>Venta al por mayor de productos lácteos</t>
  </si>
  <si>
    <t>Venta al por mayor de fiambres y quesos</t>
  </si>
  <si>
    <t>Venta al por mayor de carnes rojas y derivados</t>
  </si>
  <si>
    <t>Venta al por mayor de aves, huevos y productos de granja y de la caza n.c.p.</t>
  </si>
  <si>
    <t>Venta al por mayor de pescado</t>
  </si>
  <si>
    <t>Venta al por mayor y empaque de frutas, de legumbres y hortalizas frescas</t>
  </si>
  <si>
    <t>Venta al por mayor de pan, productos de confitería y pastas frescas</t>
  </si>
  <si>
    <t>Venta al por mayor de azúcar</t>
  </si>
  <si>
    <t>Venta al por mayor de aceites y grasas</t>
  </si>
  <si>
    <t>Venta al por mayor de café, té, yerba mate y otras infusiones y especias y condimentos</t>
  </si>
  <si>
    <t>Venta al por mayor de productos y subproductos de molinería n.c.p.</t>
  </si>
  <si>
    <t>Venta al por mayor de chocolates, golosinas y productos para kioscos y polirrubros n.c.p., excepto cigarrillos</t>
  </si>
  <si>
    <t>Venta al por mayor de alimentos balanceados para animales</t>
  </si>
  <si>
    <t>Venta al por mayor en supermercados mayoristas de alimentos</t>
  </si>
  <si>
    <t>Venta al por mayor de frutas, legumbres y cereales secos y en conserva</t>
  </si>
  <si>
    <t>Venta al por mayor de productos alimenticios n.c.p.</t>
  </si>
  <si>
    <t>Venta al por mayor de vino</t>
  </si>
  <si>
    <t>Venta al por mayor de bebidas espiritosas</t>
  </si>
  <si>
    <t>Venta al por mayor de bebidas alcohólicas n.c.p.</t>
  </si>
  <si>
    <t>Venta al por mayor de bebidas no alcohólicas</t>
  </si>
  <si>
    <t>Venta al por mayor de cigarrillos y productos de tabaco</t>
  </si>
  <si>
    <t>Venta al por mayor de tejidos (telas)</t>
  </si>
  <si>
    <t>Venta al por mayor de artículos de mercería</t>
  </si>
  <si>
    <t>Venta al por mayor de mantelería, ropa de cama y artículos textiles para el hogar</t>
  </si>
  <si>
    <t>Venta al por mayor de tapices y alfombras de materiales textiles</t>
  </si>
  <si>
    <t>Venta al por mayor de productos textiles n.c.p.</t>
  </si>
  <si>
    <t>Venta al por mayor de prendas de vestir de cuero</t>
  </si>
  <si>
    <t>Venta al por mayor de medias y prendas de punto</t>
  </si>
  <si>
    <t>Venta al por mayor de prendas y accesorios de vestir n.c.p., excepto uniformes y ropa de trabajo</t>
  </si>
  <si>
    <t>Venta al por mayor de calzado excepto el ortopédico</t>
  </si>
  <si>
    <t>Venta al por mayor de pieles y cueros curtidos y salados</t>
  </si>
  <si>
    <t>Venta al por mayor de suelas y afines</t>
  </si>
  <si>
    <t>Venta al por mayor de artículos de marroquinería,  paraguas y productos similares n.c.p.</t>
  </si>
  <si>
    <t>Venta al por mayor de uniformes y ropa de trabajo</t>
  </si>
  <si>
    <t>Venta al por mayor de libros y publicaciones</t>
  </si>
  <si>
    <t>Venta al por mayor de diarios y revistas</t>
  </si>
  <si>
    <t>Venta al por mayor de papel y productos de papel y cartón excepto envases</t>
  </si>
  <si>
    <t>Venta al por mayor de envases de papel y cartón</t>
  </si>
  <si>
    <t>Venta al por mayor de artículos de librería y papelería</t>
  </si>
  <si>
    <t>Venta al por mayor de productos farmacéuticos</t>
  </si>
  <si>
    <t>Venta al por mayor de productos cosméticos, de tocador y de perfumería</t>
  </si>
  <si>
    <t>Venta al por mayor de instrumental médico y odontológico y artículos ortopédicos</t>
  </si>
  <si>
    <t>Venta al por mayor de productos veterinarios</t>
  </si>
  <si>
    <t>Venta al por mayor de artículos de óptica y de fotografía</t>
  </si>
  <si>
    <t>Venta al por mayor de artículos de relojería, joyería y fantasías</t>
  </si>
  <si>
    <t>Venta al por mayor de electrodomésticos y artefactos para el hogar excepto equipos de audio y video</t>
  </si>
  <si>
    <t>Venta al por mayor de equipos de audio, video y televisión</t>
  </si>
  <si>
    <t>Venta al por mayor de muebles excepto de oficina, artículos de mimbre y corcho, colchones y somieres</t>
  </si>
  <si>
    <t>Venta al por mayor de artículos de iluminación</t>
  </si>
  <si>
    <t>Venta al por mayor de artículos de vidrio</t>
  </si>
  <si>
    <t>Venta al por mayor de artículos de bazar y menaje excepto de vidrio</t>
  </si>
  <si>
    <t>Venta al por mayor de materiales y productos de limpieza</t>
  </si>
  <si>
    <t>Venta al por mayor de juguetes</t>
  </si>
  <si>
    <t>Venta al por mayor de bicicletas y rodados similares</t>
  </si>
  <si>
    <t>Venta al por mayor de artículos de esparcimiento y deportes</t>
  </si>
  <si>
    <t>Venta al por mayor de flores y plantas naturales y artificiales</t>
  </si>
  <si>
    <t>Venta al por mayor de artículos de uso doméstico o personal n.c.p</t>
  </si>
  <si>
    <t>Venta al por mayor de equipos, periféricos, accesorios y programas informáticos</t>
  </si>
  <si>
    <t>Venta al por mayor de equipos de telefonía y comunicaciones</t>
  </si>
  <si>
    <t>Venta al por mayor de componentes electrónicos</t>
  </si>
  <si>
    <t>Venta al por mayor de máquinas, equipos e implementos de uso en los sectores agropecuario, jardinería, silvicultura, pesca y caza</t>
  </si>
  <si>
    <t>Venta al por mayor de máquinas, equipos e implementos de uso en la elaboración de alimentos, bebidas y tabaco</t>
  </si>
  <si>
    <t>Venta al por mayor de máquinas, equipos e implementos de uso en la fabricación de textiles, prendas y accesorios de vestir, calzado, artículos de cuero y marroquinería</t>
  </si>
  <si>
    <t>Venta al por mayor de máquinas, equipos e implementos de uso en imprentas, artes gráficas y actividades conexas</t>
  </si>
  <si>
    <t>Venta al por mayor de máquinas, equipos e implementos de uso médico y paramédico</t>
  </si>
  <si>
    <t>Venta al por mayor de máquinas, equipos e implementos de uso en la industria del plástico y del caucho</t>
  </si>
  <si>
    <t>Venta al por mayor de máquinas, equipos e implementos de uso especial n.c.p.</t>
  </si>
  <si>
    <t>Venta al por mayor de máquinas - herramienta de uso general</t>
  </si>
  <si>
    <t>Venta  al  por  mayor  de  vehículos,  equipos  y  máquinas  para  el transporte ferroviario, aéreo y de navegación</t>
  </si>
  <si>
    <t>Venta al por mayor de muebles e instalaciones para oficinas</t>
  </si>
  <si>
    <t>Venta al por mayor de muebles e instalaciones para la industria, el comercio y los servicios n.c.p.</t>
  </si>
  <si>
    <t>Venta al por mayor de máquinas y equipo de control y seguridad</t>
  </si>
  <si>
    <t>Venta al por mayor de maquinaria y equipo de oficina, excepto equipo informático</t>
  </si>
  <si>
    <t>Venta al por mayor de equipo profesional y científico e instrumentos de medida y de control n.c.p.</t>
  </si>
  <si>
    <t>Venta al por mayor de máquinas, equipo y materiales conexos n.c.p.</t>
  </si>
  <si>
    <t>Venta al por mayor de combustibles y lubricantes para automotores</t>
  </si>
  <si>
    <t>Fraccionamiento y distribución de gas licuado</t>
  </si>
  <si>
    <t>Venta al por mayor de combustibles, lubricantes, leña y carbón, excepto gas licuado y combustibles y lubricantes para automotores</t>
  </si>
  <si>
    <t>Venta al por mayor de metales y minerales metalíferos</t>
  </si>
  <si>
    <t>Venta al por mayor de aberturas</t>
  </si>
  <si>
    <t>Venta al por mayor de productos de madera excepto muebles</t>
  </si>
  <si>
    <t>Venta al por mayor de artículos de ferretería y materiales eléctricos</t>
  </si>
  <si>
    <t>Venta al por mayor de pinturas y productos conexos</t>
  </si>
  <si>
    <t>Venta al por mayor de cristales y espejos</t>
  </si>
  <si>
    <t>Venta al por mayor de artículos para plomería, instalación de gas y calefacción</t>
  </si>
  <si>
    <t>Venta al por mayor de papeles para pared, revestimiento para pisos de goma, plástico y textiles,  y artículos similares para la decoración</t>
  </si>
  <si>
    <t>Venta al por mayor de artículos de loza, cerámica y porcelana de uso en construcción</t>
  </si>
  <si>
    <t>Venta al por mayor de artículos para la construcción n.c.p.</t>
  </si>
  <si>
    <t>Venta al por mayor de productos intermedios n.c.p., desperdicios y desechos textiles</t>
  </si>
  <si>
    <t>Venta al por mayor de productos intermedios n.c.p., desperdicios y desechos de papel y cartón</t>
  </si>
  <si>
    <t>Venta al por mayor de artículos de plástico</t>
  </si>
  <si>
    <t>Venta al por mayor de abonos, fertilizantes y plaguicidas</t>
  </si>
  <si>
    <t>Venta al por mayor de productos intermedios, desperdicios y desechos de vidrio, caucho, goma y químicos n.c.p.</t>
  </si>
  <si>
    <t>Venta al por mayor de productos intermedios n.c.p., desperdicios y desechos metálicos</t>
  </si>
  <si>
    <t>Venta al por mayor de productos intermedios, desperdicios y desechos n.c.p.</t>
  </si>
  <si>
    <t>Venta al por mayor de insumos agropecuarios diversos</t>
  </si>
  <si>
    <t>Venta al por mayor de mercancías n.c.p.</t>
  </si>
  <si>
    <t>Venta al por menor en hipermercados</t>
  </si>
  <si>
    <t>Venta al por menor en supermercados</t>
  </si>
  <si>
    <t>Venta al por menor en minimercados</t>
  </si>
  <si>
    <t>Venta al por menor en kioscos, polirrubros y comercios no especializados n.c.p.</t>
  </si>
  <si>
    <t>Venta al por menor en comercios no especializados, sin predominio de productos alimenticios y bebidas</t>
  </si>
  <si>
    <t>Venta al por menor de productos lácteos</t>
  </si>
  <si>
    <t>Venta al por menor de fiambres y embutidos</t>
  </si>
  <si>
    <t>Venta al por menor de productos de almacén y dietética</t>
  </si>
  <si>
    <t>Venta al por menor de carnes rojas, menudencias y chacinados frescos</t>
  </si>
  <si>
    <t>Venta al por menor de huevos, carne de aves y  productos de granja y de la caza</t>
  </si>
  <si>
    <t>Venta al por menor de pescados y  productos de la pesca</t>
  </si>
  <si>
    <t>Venta al por menor de frutas, legumbres y hortalizas frescas</t>
  </si>
  <si>
    <t>Venta al por menor de pan y productos de panadería</t>
  </si>
  <si>
    <t>Venta al por menor de bombones, golosinas y demás productos de confitería</t>
  </si>
  <si>
    <t>Venta al por menor de productos alimenticios n.c.p., en comercios especializados</t>
  </si>
  <si>
    <t>Venta al por menor de bebidas en comercios especializados</t>
  </si>
  <si>
    <t>Venta al por menor de tabaco en comercios especializados</t>
  </si>
  <si>
    <t>Venta al por menor de combustible para vehículos automotores y motocicletas</t>
  </si>
  <si>
    <t>Venta al por menor de equipos, periféricos,  accesorios y programas informáticos</t>
  </si>
  <si>
    <t>Venta al por menor de aparatos de telefonía y comunicación</t>
  </si>
  <si>
    <t>Venta al por menor de hilados, tejidos y artículos de mercería</t>
  </si>
  <si>
    <t>Venta al por menor de confecciones para el hogar</t>
  </si>
  <si>
    <t>Venta al por menor de artículos textiles n.c.p. excepto prendas de vestir</t>
  </si>
  <si>
    <t>Venta al por menor de aberturas</t>
  </si>
  <si>
    <t>Venta al por menor de maderas y artículos de madera  y corcho, excepto muebles</t>
  </si>
  <si>
    <t>Venta al por menor de artículos de ferretería y materiales eléctricos</t>
  </si>
  <si>
    <t>Venta al por menor de pinturas y productos conexos</t>
  </si>
  <si>
    <t>Venta al por menor de artículos para plomería e instalación de gas</t>
  </si>
  <si>
    <t>Venta al por menor de cristales, espejos, mamparas y cerramientos</t>
  </si>
  <si>
    <t>Venta al por menor de papeles para pared, revestimientos para pisos y artículos similares para la decoración</t>
  </si>
  <si>
    <t>Venta al por menor de materiales de construcción n.c.p.</t>
  </si>
  <si>
    <t>Venta al por menor  de electrodomésticos, artefactos para el hogar y equipos de audio y video</t>
  </si>
  <si>
    <t>Venta al por menor de muebles para el hogar, artículos de mimbre y corcho</t>
  </si>
  <si>
    <t>Venta al por menor de colchones y somieres</t>
  </si>
  <si>
    <t>Venta al por menor de artículos de iluminación</t>
  </si>
  <si>
    <t>Venta al por menor de artículos de bazar y menaje</t>
  </si>
  <si>
    <t>Venta al por menor de artículos para el hogar n.c.p.</t>
  </si>
  <si>
    <t>Venta al por menor de libros</t>
  </si>
  <si>
    <t>Venta al por menor de diarios y revistas</t>
  </si>
  <si>
    <t>Venta al por menor de papel, cartón, materiales de embalaje y artículos de librería</t>
  </si>
  <si>
    <t>Venta al por menor de equipos  y artículos deportivos</t>
  </si>
  <si>
    <t>Venta al por menor de armas, artículos para la caza y pesca</t>
  </si>
  <si>
    <t>Venta al por menor de juguetes, artículos de cotillón y juegos de mesa</t>
  </si>
  <si>
    <t>Venta al por menor de ropa interior, medias, prendas para dormir y para la playa</t>
  </si>
  <si>
    <t>Venta al por menor de uniformes escolares y guardapolvos</t>
  </si>
  <si>
    <t>Venta al por menor de indumentaria para bebés y niños</t>
  </si>
  <si>
    <t>Venta al por menor de indumentaria deportiva</t>
  </si>
  <si>
    <t>Venta al por menor de prendas de cuero</t>
  </si>
  <si>
    <t>Venta al por menor de prendas y accesorios de vestir n.c.p.</t>
  </si>
  <si>
    <t>Venta al por menor de artículos de talabartería y artículos regionales</t>
  </si>
  <si>
    <t>Venta al por menor de calzado, excepto el ortopédico y el deportivo</t>
  </si>
  <si>
    <t>Venta al por menor de calzado deportivo</t>
  </si>
  <si>
    <t>Venta al por menor de artículos de marroquinería, paraguas y similares n.c.p.</t>
  </si>
  <si>
    <t>Venta al por menor de productos farmacéuticos y de herboristería</t>
  </si>
  <si>
    <t>Venta al por menor de productos cosméticos, de tocador y de perfumería</t>
  </si>
  <si>
    <t>Venta al por menor de instrumental médico y odontológico y artículos ortopédicos</t>
  </si>
  <si>
    <t>Venta al por menor de artículos de óptica y fotografía</t>
  </si>
  <si>
    <t>Venta al por menor de artículos de relojería y joyería</t>
  </si>
  <si>
    <t>Venta al por menor de bijouterie y fantasía</t>
  </si>
  <si>
    <t xml:space="preserve">Venta al por menor de flores, plantas, semillas, abonos, fertilizantes y otros productos de vivero </t>
  </si>
  <si>
    <t>Venta al por menor de materiales y productos de limpieza</t>
  </si>
  <si>
    <t>Venta al por menor de fuel oil, gas en garrafas, carbón y leña</t>
  </si>
  <si>
    <t>Venta al por menor de productos veterinarios, animales domésticos y alimento balanceado para mascotas</t>
  </si>
  <si>
    <t>Venta al por menor de obras de arte</t>
  </si>
  <si>
    <t>Venta al por menor de artículos nuevos n.c.p.</t>
  </si>
  <si>
    <t>Venta al por menor de muebles usados</t>
  </si>
  <si>
    <t>Venta al por menor de libros, revistas y similares usados</t>
  </si>
  <si>
    <t>Venta al por menor de antigüedades</t>
  </si>
  <si>
    <t>Venta al por menor de oro, monedas, sellos y similares</t>
  </si>
  <si>
    <t>Venta al por menor de artículos usados n.c.p. excepto+E1155 automotores y motocicletas</t>
  </si>
  <si>
    <t>Venta al por menor de alimentos, bebidas y tabaco en puestos móviles y mercados</t>
  </si>
  <si>
    <t>Venta al por menor de productos n.c.p. en puestos móviles y mercados</t>
  </si>
  <si>
    <t>Venta al por menor por internet</t>
  </si>
  <si>
    <t>Venta al por menor por correo, televisión y otros medios de comunicación n.c.p.</t>
  </si>
  <si>
    <t>Venta al por menor no realizada en establecimientos  n.c.p.</t>
  </si>
  <si>
    <t>Servicio de transporte ferroviario urbano y suburbano de pasajeros</t>
  </si>
  <si>
    <t>Servicio de transporte ferroviario interurbano de pasajeros</t>
  </si>
  <si>
    <t>Servicio de transporte ferroviario de cargas</t>
  </si>
  <si>
    <t>Servicio de transporte automotor urbano y suburbano regular de pasajeros</t>
  </si>
  <si>
    <t>Servicios de transporte automotor de pasajeros mediante taxis y remises, alquiler de autos con chofer</t>
  </si>
  <si>
    <t>Servicio de transporte escolar</t>
  </si>
  <si>
    <t>Servicio de transporte automotor urbano y suburbano no regular de pasajeros de oferta libre,  excepto mediante taxis y remises, alquiler de autos con chofer y transporte escolar</t>
  </si>
  <si>
    <t>Servicio de transporte automotor interurbano regular de pasajeros, E1203excepto transporte internacional</t>
  </si>
  <si>
    <t>Servicio de transporte automotor interurbano no regular de pasajeros</t>
  </si>
  <si>
    <t>Servicio de transporte automotor internacional de pasajeros</t>
  </si>
  <si>
    <t>Servicio de transporte automotor turístico de pasajeros</t>
  </si>
  <si>
    <t>Servicio de transporte automotor de pasajeros n.c.p.</t>
  </si>
  <si>
    <t>Servicios de mudanza</t>
  </si>
  <si>
    <t>Servicio de transporte automotor de cereales</t>
  </si>
  <si>
    <t>Servicio de transporte automotor de mercaderías a granel n.c.p.</t>
  </si>
  <si>
    <t>Servicio de transporte automotor de animales</t>
  </si>
  <si>
    <t>Servicio de transporte por camión cisterna</t>
  </si>
  <si>
    <t>Servicio de transporte automotor de mercaderías y sustancias peligrosas</t>
  </si>
  <si>
    <t>Servicio de transporte automotor urbano de carga n.c.p.</t>
  </si>
  <si>
    <t>Servicio de transporte automotor de cargas n.c.p.</t>
  </si>
  <si>
    <t>Servicio de transporte por oleoductos</t>
  </si>
  <si>
    <t>Servicio de transporte por poliductos y fueloductos</t>
  </si>
  <si>
    <t>Servicio de transporte por gasoductos</t>
  </si>
  <si>
    <t>Servicio de transporte marítimo de pasajeros</t>
  </si>
  <si>
    <t>Servicio de transporte marítimo de carga</t>
  </si>
  <si>
    <t>Servicio de transporte fluvial y lacustre de pasajeros</t>
  </si>
  <si>
    <t>Servicio de transporte fluvial y lacustre de carga</t>
  </si>
  <si>
    <t>Servicio de transporte aéreo de pasajeros</t>
  </si>
  <si>
    <t>Servicio de transporte aéreo de cargas</t>
  </si>
  <si>
    <t>Servicios de manipulación de carga en el ámbito terrestre</t>
  </si>
  <si>
    <t>Servicios de manipulación de carga en el ámbito portuario</t>
  </si>
  <si>
    <t>Servicios de manipulación de carga en el ámbito aéreo</t>
  </si>
  <si>
    <t>Servicios de almacenamiento y depósito en silos</t>
  </si>
  <si>
    <t>Servicios de almacenamiento y depósito en cámaras frigoríficas</t>
  </si>
  <si>
    <t>Servicios de usuarios directos de zona franca</t>
  </si>
  <si>
    <t>Servicios de gestión de depósitos fiscales</t>
  </si>
  <si>
    <t>Servicios de almacenamiento y depósito n.c.p.</t>
  </si>
  <si>
    <t>Servicios de gestión aduanera realizados por despachantes de aduana</t>
  </si>
  <si>
    <t>Servicios de gestión aduanera para el transporte de mercaderías n.c.p.</t>
  </si>
  <si>
    <t>Servicios de agencias marítimas para el transporte de mercaderías</t>
  </si>
  <si>
    <t>Servicios de gestión de agentes de transporte aduanero excepto agencias marítimas</t>
  </si>
  <si>
    <t>Servicios de operadores logísticos seguros (OLS) en el ámbito aduanero</t>
  </si>
  <si>
    <t>Servicios de operadores logísticos n.c.p.</t>
  </si>
  <si>
    <t>Servicios de gestión y logística para el transporte de mercaderías n.c.p.</t>
  </si>
  <si>
    <t>Servicios de explotación de infraestructura para el transporte terrestre, peajes y otros derechos</t>
  </si>
  <si>
    <t>Servicios  de playas de estacionamiento y garajes</t>
  </si>
  <si>
    <t>Servicios de estaciones terminales de ómnibus y ferroviárias</t>
  </si>
  <si>
    <t>Servicios complementarios para el transporte terrestre n.c.p.</t>
  </si>
  <si>
    <t>Servicios de explotación de infraestructura para el transporte marítimo, derechos de puerto</t>
  </si>
  <si>
    <t>Servicios de guarderías náuticas</t>
  </si>
  <si>
    <t>Servicios para la navegación</t>
  </si>
  <si>
    <t>Servicios complementarios para el transporte marítimo n.c.p.</t>
  </si>
  <si>
    <t>Servicios de explotación de infraestructura para el transporte aéreo, derechos de aeropuerto</t>
  </si>
  <si>
    <t>Servicios de hangares y estacionamiento de aeronaves</t>
  </si>
  <si>
    <t>Servicios para la aeronavegación</t>
  </si>
  <si>
    <t>Servicios complementarios para el transporte aéreo n.c.p.</t>
  </si>
  <si>
    <t>Servicio de correo postal</t>
  </si>
  <si>
    <t>Servicios de mensajerías.</t>
  </si>
  <si>
    <t>Servicios de alojamiento por hora</t>
  </si>
  <si>
    <t>Servicios de alojamiento en pensiones</t>
  </si>
  <si>
    <t>Servicios de alojamiento en hoteles, hosterías y residenciales similares, excepto por hora, que incluyen servicio de restaurante al público</t>
  </si>
  <si>
    <t>Servicios de alojamiento en hoteles, hosterías y residenciales similares, excepto por hora, que no incluyen servicio de restaurante al público</t>
  </si>
  <si>
    <t>Servicios de hospedaje temporal n.c.p.</t>
  </si>
  <si>
    <t>Servicios de alojamiento en campings</t>
  </si>
  <si>
    <t>Servicios de restaurantes y cantinas sin espectáculo</t>
  </si>
  <si>
    <t>Servicios de restaurantes y cantinas con espectáculo</t>
  </si>
  <si>
    <t>Servicios de "fast food" y locales de venta de comidas y bebidas al paso</t>
  </si>
  <si>
    <t>Servicios de expendio de bebidas en bares</t>
  </si>
  <si>
    <t>Servicios de expendio de comidas y bebidas en establecimientos con servicio de mesa y/o en mostrador n.c.p.</t>
  </si>
  <si>
    <t>Servicios de preparación de comidas para llevar</t>
  </si>
  <si>
    <t>Servicio de expendio de helados</t>
  </si>
  <si>
    <t>Servicios de preparación de comidas realizadas por/para vendedores ambulantes.</t>
  </si>
  <si>
    <t>Servicios de preparación de comidas para empresas y eventos</t>
  </si>
  <si>
    <t>Servicios de cantinas con atención exclusiva  a los empleados o estudiantes dentro de empresas o establecimientos educativos.</t>
  </si>
  <si>
    <t>Servicios de comidas n.c.p.</t>
  </si>
  <si>
    <t>Edición de libros, folletos, y otras publicaciones</t>
  </si>
  <si>
    <t>Edición de directorios y listas de correos</t>
  </si>
  <si>
    <t>Edición de periódicos, revistas y publicaciones periódicas</t>
  </si>
  <si>
    <t>Edición n.c.p.</t>
  </si>
  <si>
    <t>Producción de filmes y videocintas</t>
  </si>
  <si>
    <t>Postproducción de filmes y videocintas</t>
  </si>
  <si>
    <t>Distribución de filmes y videocintas</t>
  </si>
  <si>
    <t>Exhibición de filmes y videocintas</t>
  </si>
  <si>
    <t>Servicios de grabación de sonido y edición de música</t>
  </si>
  <si>
    <t>Emisión y retransmisión de radio</t>
  </si>
  <si>
    <t>Emisión y retransmisión  de televisión abierta</t>
  </si>
  <si>
    <t>Operadores de televisión por suscripción.</t>
  </si>
  <si>
    <t>Emisión de señales de televisión por suscripción</t>
  </si>
  <si>
    <t>Producción de programas de televisión</t>
  </si>
  <si>
    <t>Servicios de televisión n.c.p</t>
  </si>
  <si>
    <t>Servicios de locutorios</t>
  </si>
  <si>
    <t>Servicios de telefonía fija, excepto locutorios</t>
  </si>
  <si>
    <t>Servicios de telefonía móvil</t>
  </si>
  <si>
    <t>Servicios de telecomunicaciones vía satélite, excepto servicios de transmisión de televisión</t>
  </si>
  <si>
    <t>Servicios de proveedores de acceso a internet</t>
  </si>
  <si>
    <t>Servicios de telecomunicación vía internet n.c.p.</t>
  </si>
  <si>
    <t>Servicios de telecomunicaciones n.c.p.</t>
  </si>
  <si>
    <t>Servicios de consultores en informática y suministros de programas de informática</t>
  </si>
  <si>
    <t>Servicios de consultores en equipo de informática</t>
  </si>
  <si>
    <t>Servicios de consultores en tecnología de la información</t>
  </si>
  <si>
    <t>Servicios de informática n.c.p.</t>
  </si>
  <si>
    <t>Procesamiento de datos</t>
  </si>
  <si>
    <t>Hospedaje de datos</t>
  </si>
  <si>
    <t>Actividades conexas al procesamiento y hospedaje de datos n.c.p.</t>
  </si>
  <si>
    <t>Portales web</t>
  </si>
  <si>
    <t>Agencias de noticias</t>
  </si>
  <si>
    <t>Servicios de información n.c.p.</t>
  </si>
  <si>
    <t>Servicios de la banca central</t>
  </si>
  <si>
    <t>Servicios de la banca mayorista</t>
  </si>
  <si>
    <t>Servicios de la banca de inversión</t>
  </si>
  <si>
    <t>Servicios de la banca minorista</t>
  </si>
  <si>
    <t>Servicios de intermediación financiera realizada por las compañías financieras</t>
  </si>
  <si>
    <t>Servicios de intermediación financiera realizada por sociedades de ahorro y préstamo para la vivienda y otros inmuebles</t>
  </si>
  <si>
    <t>Servicios de intermediación financiera realizada por cajas de crédito</t>
  </si>
  <si>
    <t>Servicios de sociedades de cartera</t>
  </si>
  <si>
    <t>Servicios de fideicomisos</t>
  </si>
  <si>
    <t>Fondos y sociedades de inversión y entidades financieras similares n.c.p.</t>
  </si>
  <si>
    <t>Arrendamiento financiero, leasing</t>
  </si>
  <si>
    <t>Actividades de crédito para financiar otras actividades económicas</t>
  </si>
  <si>
    <t>Servicios de entidades de tarjeta de compra y/o crédito</t>
  </si>
  <si>
    <t>Servicios de crédito n.c.p.</t>
  </si>
  <si>
    <t>Servicios de agentes de mercado abierto "puros"</t>
  </si>
  <si>
    <t>Servicios de socios inversores en sociedades regulares según Ley 19.550 - S.R.L., S.C.A, etc, excepto socios inversores en sociedades anónimas incluidos en 649999 -</t>
  </si>
  <si>
    <t>Servicios de financiación y actividades financieras n.c.p.</t>
  </si>
  <si>
    <t>Servicios de seguros de salud</t>
  </si>
  <si>
    <t>Servicios de seguros de vida</t>
  </si>
  <si>
    <t>Servicios de seguros personales excepto  los de salud y de vida</t>
  </si>
  <si>
    <t>Servicios de aseguradoras de riesgo de trabajo (ART)</t>
  </si>
  <si>
    <t>Servicios de seguros patrimoniales excepto los de las aseguradoras de riesgo de trabajo (ART)</t>
  </si>
  <si>
    <t>Obras Sociales</t>
  </si>
  <si>
    <t>Servicios de cajas de previsión social pertenecientes a asociaciones profesionales</t>
  </si>
  <si>
    <t>Reaseguros</t>
  </si>
  <si>
    <t>Administración de fondos de pensiones, excepto la seguridad social obligatoria</t>
  </si>
  <si>
    <t>Servicios de mercados y cajas de valores</t>
  </si>
  <si>
    <t>Servicios de mercados a término</t>
  </si>
  <si>
    <t>Servicios de bolsas de comercio</t>
  </si>
  <si>
    <t>Servicios bursátiles de mediación o por cuenta de terceros</t>
  </si>
  <si>
    <t>Servicios de casas y agencias de cambio</t>
  </si>
  <si>
    <t>Servicios de sociedades calificadoras de riesgos financieros</t>
  </si>
  <si>
    <t>Servicios de envio y recepción de fondos desde y hacia el exterior</t>
  </si>
  <si>
    <t>Servicios de administradoras de vales y tickets</t>
  </si>
  <si>
    <t>Servicios auxiliares a la intermediación financiera n.c.p.</t>
  </si>
  <si>
    <t>Servicios de evaluación de riesgos y daños</t>
  </si>
  <si>
    <t>Servicios de productores  y asesores de seguros</t>
  </si>
  <si>
    <t>Servicios auxiliares a los servicios de seguros n.c.p.</t>
  </si>
  <si>
    <t>Servicios de gestión de fondos a cambio de una retribución o por contrata</t>
  </si>
  <si>
    <t>Servicios de alquiler y explotación de inmuebles para fiestas, convenciones y otros eventos similares</t>
  </si>
  <si>
    <t>Servicios de alquiler  de consultorios médicos</t>
  </si>
  <si>
    <t>Servicios inmobiliarios realizados por cuenta propia, con bienes urbanos propios o arrendados n.c.p.</t>
  </si>
  <si>
    <t>Servicios inmobiliarios realizados por cuenta propia, con bienes rurales propios o arrendados n.c.p.</t>
  </si>
  <si>
    <t>Servicios de administración de consorcios de edificios</t>
  </si>
  <si>
    <t>Servicios prestados por inmobiliarias</t>
  </si>
  <si>
    <t>Servicios inmobiliarios realizados a cambio de una retribución o por contrata n.c.p.</t>
  </si>
  <si>
    <t>Servicios jurídicos</t>
  </si>
  <si>
    <t>Servicios  notariales</t>
  </si>
  <si>
    <t>Servicios de contabilidad, auditoría y asesoría fiscal</t>
  </si>
  <si>
    <t>Servicios de gerenciamiento de empresas e instituciones de salud, servicios de auditoria y medicina legal, servicio de asesoramiento farmacéutico</t>
  </si>
  <si>
    <t>Servicios de asesoramiento, dirección y gestión empresarial realizados por integrantes de los órganos de administración y/o fiscalización en sociedades anónimas</t>
  </si>
  <si>
    <t>Servicios de asesoramiento, dirección y gestión empresarial realizados por integrantes de cuerpos de dirección en sociedades excepto las anónimas</t>
  </si>
  <si>
    <t>Servicios de asesoramiento, dirección y gestión empresarial n.c.p.</t>
  </si>
  <si>
    <t>Servicios relacionados con la construcción.</t>
  </si>
  <si>
    <t>Servicios geológicos y de prospección</t>
  </si>
  <si>
    <t>Servicios relacionados con la electrónica y las comunicaciones</t>
  </si>
  <si>
    <t>Servicios de arquitectura e ingeniería y servicios conexos de asesoramiento técnico n.c.p.</t>
  </si>
  <si>
    <t>Ensayos y análisis técnicos</t>
  </si>
  <si>
    <t>Investigación  y desarrollo experimental en el campo de la ingeniería y la tecnología</t>
  </si>
  <si>
    <t>Investigación  y desarrollo experimental en el campo de las ciencias médicas</t>
  </si>
  <si>
    <t>Investigación  y desarrollo experimental en el campo de las ciencias agropecuarias</t>
  </si>
  <si>
    <t>Investigación y desarrollo experimental en el campo de las ciencias exactas y naturales n.c.p.</t>
  </si>
  <si>
    <t>Investigación  y desarrollo experimental en el campo de las ciencias sociales</t>
  </si>
  <si>
    <t>Investigación  y desarrollo experimental en el campo de las ciencias humanas</t>
  </si>
  <si>
    <t>Servicios de comercialización de tiempo y espacio publicitario</t>
  </si>
  <si>
    <t>Servicios de publicidad n.c.p.</t>
  </si>
  <si>
    <t>Estudio de mercado, realización de encuestas de opinión pública</t>
  </si>
  <si>
    <t>Servicios de diseño especializado</t>
  </si>
  <si>
    <t>Servicios de fotografía</t>
  </si>
  <si>
    <t>Servicios de traducción e interpretación</t>
  </si>
  <si>
    <t>Servicios de representación e intermediación de artistas y modelos</t>
  </si>
  <si>
    <t>Servicios de representación e intermediación de deportistas profesionales</t>
  </si>
  <si>
    <t>Actividades profesionales, científicas y técnicas n.c.p.</t>
  </si>
  <si>
    <t>Servicios veterinarios</t>
  </si>
  <si>
    <t>Alquiler de automóviles sin conductor</t>
  </si>
  <si>
    <t>Alquiler de vehículos automotores n.c.p., sin conductor ni operarios</t>
  </si>
  <si>
    <t>Alquiler de equipo de transporte para vía acuática, sin operarios ni tripulación</t>
  </si>
  <si>
    <t>Alquiler de equipo de transporte para vía aérea, sin operarios ni tripulación</t>
  </si>
  <si>
    <t>Alquiler de equipo de transporte n.c.p. sin conductor ni operarios</t>
  </si>
  <si>
    <t>Alquiler de videos y video juegos</t>
  </si>
  <si>
    <t>Alquiler de prendas de vestir</t>
  </si>
  <si>
    <t>Alquiler de efectos personales y enseres domésticos n.c.p.</t>
  </si>
  <si>
    <t>Alquiler de maquinaria y equipo agropecuario y forestal, sin operarios</t>
  </si>
  <si>
    <t>Alquiler de maquinaria y equipo para la minería, sin operarios</t>
  </si>
  <si>
    <t>Alquiler de maquinaria y equipo de construcción e ingeniería civil, sin operarios</t>
  </si>
  <si>
    <t>Alquiler de maquinaria y equipo de oficina, incluso computadoras</t>
  </si>
  <si>
    <t>Alquiler de maquinaria y equipo n.c.p., sin personal</t>
  </si>
  <si>
    <t>Arrendamiento y gestión de bienes intangibles no financieros</t>
  </si>
  <si>
    <t>Obtención y dotación de personal</t>
  </si>
  <si>
    <t>Servicios minoristas de agencias de viajes</t>
  </si>
  <si>
    <t>Servicios mayoristas de agencias de viajes</t>
  </si>
  <si>
    <t>Servicios de turismo aventura</t>
  </si>
  <si>
    <t>Servicios complementarios de apoyo turístico n.c.p.</t>
  </si>
  <si>
    <t>Servicios de transporte de caudales y objetos de valor</t>
  </si>
  <si>
    <t>Servicios de sistemas de seguridad</t>
  </si>
  <si>
    <t>Servicios de seguridad e investigación n.c.p.</t>
  </si>
  <si>
    <t>Servicio combinado de apoyo a edificios</t>
  </si>
  <si>
    <t>Servicios de limpieza general de edificios</t>
  </si>
  <si>
    <t>Servicios de desinfección y exterminio de plagas en el ámbito urbano</t>
  </si>
  <si>
    <t>Servicios de limpieza n.c.p.</t>
  </si>
  <si>
    <t>Servicios de jardinería y mantenimiento de espacios verdes</t>
  </si>
  <si>
    <t>Servicios combinados de gestión administrativa de oficinas</t>
  </si>
  <si>
    <t>Servicios de fotocopiado, preparación de documentos y otros servicios de apoyo de oficina</t>
  </si>
  <si>
    <t>Servicios de call center</t>
  </si>
  <si>
    <t>Servicios de organización de convenciones y exposiciones comerciales, excepto culturales y deportivos</t>
  </si>
  <si>
    <t>Servicios de agencias de cobro y calificación crediticia</t>
  </si>
  <si>
    <t>Servicios de envase y empaque</t>
  </si>
  <si>
    <t>Servicios empresariales n.c.p.</t>
  </si>
  <si>
    <t>Servicios generales de la Administración Pública</t>
  </si>
  <si>
    <t>Servicios para la regulación de las actividades sanitarias, educativas, culturales, y restantes servicios sociales, excepto seguridad social obligatoria</t>
  </si>
  <si>
    <t>Servicios para la regulación de la actividad económica</t>
  </si>
  <si>
    <t>Servicios auxiliares para los servicios generales de la Administración Pública</t>
  </si>
  <si>
    <t>Servicios de asuntos exteriores</t>
  </si>
  <si>
    <t>Servicios de defensa</t>
  </si>
  <si>
    <t>Servicios para el orden público y la seguridad</t>
  </si>
  <si>
    <t>Servicios de justicia</t>
  </si>
  <si>
    <t>Servicios de protección civil</t>
  </si>
  <si>
    <t>Servicios de la seguridad social obligatoria, excepto obras sociales</t>
  </si>
  <si>
    <t>Guarderías y jardines maternales</t>
  </si>
  <si>
    <t>Enseñanza inicial, jardín de infantes y primaria</t>
  </si>
  <si>
    <t>Enseñanza secundaria de formación general</t>
  </si>
  <si>
    <t>Enseñanza secundaria de formación técnica y profesional</t>
  </si>
  <si>
    <t>Enseñanza  terciaria</t>
  </si>
  <si>
    <t>Enseñanza universitaria excepto formación de posgrado</t>
  </si>
  <si>
    <t>Formación de posgrado</t>
  </si>
  <si>
    <t>Enseñanza de idiomas</t>
  </si>
  <si>
    <t>Enseñanza de cursos relacionados con informática</t>
  </si>
  <si>
    <t>Enseñanza para adultos, excepto discapacitados</t>
  </si>
  <si>
    <t>Enseñanza especial y para discapacitados</t>
  </si>
  <si>
    <t>Enseñanza de gimnasia, deportes y actividades físicas</t>
  </si>
  <si>
    <t>Enseñanza artística</t>
  </si>
  <si>
    <t>Servicios de enseñanza n.c.p.</t>
  </si>
  <si>
    <t>Servicios de apoyo a la educación</t>
  </si>
  <si>
    <t>Servicios de internación excepto instituciones relacionadas con la salud mental</t>
  </si>
  <si>
    <t>Servicios de internación en instituciones relacionadas con la salud mental</t>
  </si>
  <si>
    <t>Servicios de  consulta médica</t>
  </si>
  <si>
    <t>Servicios de proveedores de atención médica domiciliaria</t>
  </si>
  <si>
    <t>Servicios de atención médica en dispensarios, salitas, vacunatorios y otros locales de atención primaria de la salud</t>
  </si>
  <si>
    <t>Servicios odontológicos</t>
  </si>
  <si>
    <t>Servicios de prácticas de diagnóstico en laboratorios</t>
  </si>
  <si>
    <t>Servicios de prácticas de diagnóstico por imágenes</t>
  </si>
  <si>
    <t>Servicios de prácticas de diagnóstico n.c.p.</t>
  </si>
  <si>
    <t>Servicios de tratamiento</t>
  </si>
  <si>
    <t>Servicio médico integrado de consulta, diagnóstico y tratamiento</t>
  </si>
  <si>
    <t>Servicios de emergencias y traslados</t>
  </si>
  <si>
    <t>Servicios de rehabilitación física</t>
  </si>
  <si>
    <t>Servicios relacionados con la salud humana n.c.p.</t>
  </si>
  <si>
    <t>Servicios de atención a personas con problemas de salud mental o de adicciones, con alojamiento</t>
  </si>
  <si>
    <t>Servicios de atención a ancianos con alojamiento</t>
  </si>
  <si>
    <t>Servicios de atención a personas minusválidas con alojamiento</t>
  </si>
  <si>
    <t>Servicios de atención a niños y adolescentes carenciados con alojamiento</t>
  </si>
  <si>
    <t>Servicios de atención a mujeres con alojamiento</t>
  </si>
  <si>
    <t>Servicios sociales con alojamiento n.c.p.</t>
  </si>
  <si>
    <t>Servicios sociales sin alojamiento</t>
  </si>
  <si>
    <t>Producción de espectáculos teatrales y musicales</t>
  </si>
  <si>
    <t>Composición y representación de obras teatrales, musicales y artísticas</t>
  </si>
  <si>
    <t>Servicios conexos a la producción de espectáculos teatrales y musicales</t>
  </si>
  <si>
    <t>Servicios de agencias de ventas de entradas</t>
  </si>
  <si>
    <t>Servicios de espectáculos artísticos n.c.p.</t>
  </si>
  <si>
    <t>Servicios de bibliotecas y archivos</t>
  </si>
  <si>
    <t>Servicios de museos y preservación de lugares y edificios históricos</t>
  </si>
  <si>
    <t>Servicios de jardines botánicos, zoológicos y de parques nacionales</t>
  </si>
  <si>
    <t>Servicios culturales n.c.p.</t>
  </si>
  <si>
    <t>Servicios de recepción de apuestas de quiniela, lotería y similares</t>
  </si>
  <si>
    <t>Servicios relacionados con juegos de azar y apuestas n.c.p.</t>
  </si>
  <si>
    <t>Servicios de organización, dirección y gestión de prácticas deportivas en clubes</t>
  </si>
  <si>
    <t>Explotación de instalaciones deportivas, excepto clubes</t>
  </si>
  <si>
    <t>Promoción y producción de espectáculos deportivos</t>
  </si>
  <si>
    <t>Servicios prestados por deportistas y atletas para la realización de prácticas deportivas</t>
  </si>
  <si>
    <t>Servicios prestados por profesionales y técnicos para la realización de prácticas deportivas</t>
  </si>
  <si>
    <t>Servicios de acondicionamiento físico</t>
  </si>
  <si>
    <t>Servicios para la práctica deportiva n.c.p.</t>
  </si>
  <si>
    <t>Servicios de parques de diversiones y parques temáticos</t>
  </si>
  <si>
    <t>Servicios de salones de juegos</t>
  </si>
  <si>
    <t>Servicios de salones de baile, discotecas y similares</t>
  </si>
  <si>
    <t>Servicios de entretenimiento n.c.p.</t>
  </si>
  <si>
    <t>Servicios de organizaciones empresariales y de empleadores</t>
  </si>
  <si>
    <t>Servicios de organizaciones profesionales</t>
  </si>
  <si>
    <t>Servicios de sindicatos</t>
  </si>
  <si>
    <t>Servicios de organizaciones religiosas</t>
  </si>
  <si>
    <t>Servicios de organizaciones políticas</t>
  </si>
  <si>
    <t>Servicios de mutuales, excepto mutuales de salud y financieras</t>
  </si>
  <si>
    <t>Servicios de consorcios de edificios</t>
  </si>
  <si>
    <t>Servicios de cooperativas cuando realizan varias actividades</t>
  </si>
  <si>
    <t>Servicios de asociaciones n.c.p.</t>
  </si>
  <si>
    <t>Reparación y mantenimiento de equipos informáticos</t>
  </si>
  <si>
    <t>Reparación y mantenimiento de equipos de telefonía y de comunicación</t>
  </si>
  <si>
    <t>Reparación de calzado y artículos de marroquinería</t>
  </si>
  <si>
    <t>Reparación de tapizados y muebles</t>
  </si>
  <si>
    <t>Reforma y reparación de cerraduras, duplicación de llaves. Cerrajerías</t>
  </si>
  <si>
    <t>Reparación de relojes y joyas. Relojerías</t>
  </si>
  <si>
    <t>Reparación de efectos personales y enseres domésticos n.c.p.</t>
  </si>
  <si>
    <t>Servicios de limpieza de prendas prestado por tintorerías rápidas</t>
  </si>
  <si>
    <t>Lavado y limpieza de artículos de tela, cuero y/o de piel, incluso la limpieza en seco</t>
  </si>
  <si>
    <t>Servicios de peluquería</t>
  </si>
  <si>
    <t>Servicios de tratamiento de belleza, excepto los de peluquería</t>
  </si>
  <si>
    <t>Pompas fúnebres y servicios conexos</t>
  </si>
  <si>
    <t>Servicios de centros de estética, spa y similares</t>
  </si>
  <si>
    <t>Servicios personales n.c.p.</t>
  </si>
  <si>
    <t>Servicios de hogares privados que contratan servicio doméstico</t>
  </si>
  <si>
    <t>Servicios de organizaciones y órganos extraterritoriales</t>
  </si>
  <si>
    <t>Reparación de artículos eléctricos y electrónicos de uso doméstico</t>
  </si>
  <si>
    <t>Venta al por menor de CD's y DVD's de audio y video grabados</t>
  </si>
  <si>
    <t>Venta al por mayor de CD's y DVD's de audio y video grabados.</t>
  </si>
  <si>
    <t>Venta al por mayor en comisión o consignación de prod. textiles, prendas de vestir, calzado excepto el ortopédico, art.de marroquinería, paraguas y similares y prod.de cuero n.c.p</t>
  </si>
  <si>
    <t>Perforación y sondeo, excepto perforación de pozos de petróleo, de gas, de minas e hidráulicos  y prospección de yacimientos de petróleo</t>
  </si>
  <si>
    <t>Reparación y mantenimiento de instrumentos médicos,ópticos y de precisión,equipo fotográfico,aparatos para medir,ensayar o navegar,relojes,excepto para uso personal o doméstico</t>
  </si>
  <si>
    <t>Cría de ganado equino realizada en haras</t>
  </si>
  <si>
    <t>Jubilado</t>
  </si>
  <si>
    <t>Estudiante</t>
  </si>
  <si>
    <t>Ama de casa</t>
  </si>
  <si>
    <t>Ex - Agente de la Adm. Publica</t>
  </si>
  <si>
    <t>Trabajo Relac. Dependencia</t>
  </si>
  <si>
    <t>Sin Actividad Economica</t>
  </si>
  <si>
    <t>Agricultura Familiar</t>
  </si>
  <si>
    <t>CÓDIGOS DE ACTIVIDAD</t>
  </si>
  <si>
    <t>Razón Social</t>
  </si>
  <si>
    <t>Nro CdCe</t>
  </si>
  <si>
    <t>NOMBRE</t>
  </si>
  <si>
    <t>Nro Agencia</t>
  </si>
  <si>
    <t>Sucursal</t>
  </si>
  <si>
    <t>Agencia</t>
  </si>
  <si>
    <t>Sucursal Agencia</t>
  </si>
  <si>
    <t>Segmento</t>
  </si>
  <si>
    <t>Sucursal Santa Fe Sur</t>
  </si>
  <si>
    <t>SANTA FE</t>
  </si>
  <si>
    <t>S1010A11</t>
  </si>
  <si>
    <t>Sucursal Santa Fe Norte</t>
  </si>
  <si>
    <t>Oficina Comercial Galicia</t>
  </si>
  <si>
    <t>Sucursal Santa Fe Norte - Oficina Comercial Galicia</t>
  </si>
  <si>
    <t>S1010A12</t>
  </si>
  <si>
    <t>Oficina Comercial Zeballos</t>
  </si>
  <si>
    <t>Sucursal Santa Fe Norte - Oficina Comercial Zeballos</t>
  </si>
  <si>
    <t>Sucursal Reconquista</t>
  </si>
  <si>
    <t>S1010A13</t>
  </si>
  <si>
    <t>Oficina Comercial General Paz</t>
  </si>
  <si>
    <t>Sucursal Santa Fe Norte - Oficina Comercial General Paz</t>
  </si>
  <si>
    <t>Sucursal Centro</t>
  </si>
  <si>
    <t>S1010A14</t>
  </si>
  <si>
    <t>Oficina Comercial Rincón</t>
  </si>
  <si>
    <t>Sucursal Santa Fe Norte - Oficina Comercial Rincón</t>
  </si>
  <si>
    <t>Sucursal Rosario Norte</t>
  </si>
  <si>
    <t>S1010A15</t>
  </si>
  <si>
    <t>Agencia San Javier</t>
  </si>
  <si>
    <t>Sucursal Santa Fe Norte - Agencia San Javier</t>
  </si>
  <si>
    <t>Sucursal Rosario Oeste</t>
  </si>
  <si>
    <t>S1020A21</t>
  </si>
  <si>
    <t>Oficina Comercial Pellegrini</t>
  </si>
  <si>
    <t>Sucursal Santa Fe Sur - Oficina Comercial Pellegrini</t>
  </si>
  <si>
    <t>Sucursal Rosario Centro</t>
  </si>
  <si>
    <t>Sucursal Rosario Sur</t>
  </si>
  <si>
    <t>S1020A22</t>
  </si>
  <si>
    <t>Oficina Comercial Sauce Viejo</t>
  </si>
  <si>
    <t>Sucursal Santa Fe Sur - Oficina Comercial Sauce Viejo</t>
  </si>
  <si>
    <t>Sucursal San Lorenzo</t>
  </si>
  <si>
    <t>S1020A23</t>
  </si>
  <si>
    <t>Oficina Comercial Santo Tomé</t>
  </si>
  <si>
    <t>Sucursal Santa Fe Sur - Oficina Comercial Santo Tomé</t>
  </si>
  <si>
    <t>Sucursal Villa Constitución</t>
  </si>
  <si>
    <t>S1020A24</t>
  </si>
  <si>
    <t>Agencia Coronda</t>
  </si>
  <si>
    <t>Sucursal Santa Fe Sur - Agencia Coronda</t>
  </si>
  <si>
    <t>Sucursal Sur</t>
  </si>
  <si>
    <t>RECONQUISTA</t>
  </si>
  <si>
    <t>S2010A11</t>
  </si>
  <si>
    <t>Agencia Vera</t>
  </si>
  <si>
    <t>Sucursal Reconquista - Agencia Vera</t>
  </si>
  <si>
    <t>Sucursal Rafaela</t>
  </si>
  <si>
    <t>S2010A12</t>
  </si>
  <si>
    <t>Agencia Reconquista</t>
  </si>
  <si>
    <t>Sucursal Reconquista - Agencia Reconquista</t>
  </si>
  <si>
    <t>Sucursal Oeste</t>
  </si>
  <si>
    <t>S2010A13</t>
  </si>
  <si>
    <t>Agencia Villa Ocampo</t>
  </si>
  <si>
    <t>Sucursal Reconquista - Agencia Villa Ocampo</t>
  </si>
  <si>
    <t>Operaciones</t>
  </si>
  <si>
    <t>S2010A14</t>
  </si>
  <si>
    <t>Agencia Calchaquí</t>
  </si>
  <si>
    <t>Sucursal Reconquista - Agencia Calchaquí</t>
  </si>
  <si>
    <t>Sucursal Noroeste</t>
  </si>
  <si>
    <t>ESPERANZA</t>
  </si>
  <si>
    <t>S3010A11</t>
  </si>
  <si>
    <t>Agencia Laguna Paiva</t>
  </si>
  <si>
    <t>Sucursal Centro - Agencia Laguna Paiva</t>
  </si>
  <si>
    <t>S3010A12</t>
  </si>
  <si>
    <t>Agencia San Justo</t>
  </si>
  <si>
    <t>Sucursal Centro - Agencia San Justo</t>
  </si>
  <si>
    <t>S3010A13</t>
  </si>
  <si>
    <t>Agencia Esperanza</t>
  </si>
  <si>
    <t>Sucursal Centro - Agencia Esperanza</t>
  </si>
  <si>
    <t>S3010A14</t>
  </si>
  <si>
    <t>Agencia San Jerónimo Norte</t>
  </si>
  <si>
    <t>Sucursal Centro - Agencia San Jerónimo Norte</t>
  </si>
  <si>
    <t>S3010A15</t>
  </si>
  <si>
    <t>Agencia Progreso</t>
  </si>
  <si>
    <t>Sucursal Centro - Agencia Progreso</t>
  </si>
  <si>
    <t>RAFAELA</t>
  </si>
  <si>
    <t>S4010A11</t>
  </si>
  <si>
    <t>Agencia Rafaela</t>
  </si>
  <si>
    <t>Sucursal Rafaela - Agencia Rafaela</t>
  </si>
  <si>
    <t>S4010A12</t>
  </si>
  <si>
    <t>Oficina Comercial Rafaela</t>
  </si>
  <si>
    <t>Sucursal Rafaela - Oficina Comercial Rafaela</t>
  </si>
  <si>
    <t>S4010A13</t>
  </si>
  <si>
    <t>Agencia María Juana</t>
  </si>
  <si>
    <t>Sucursal Rafaela - Agencia María Juana</t>
  </si>
  <si>
    <t>S4010A14</t>
  </si>
  <si>
    <t>Agencia Rafaela Norte</t>
  </si>
  <si>
    <t>Sucursal Rafaela - Agencia Rafaela Norte</t>
  </si>
  <si>
    <t>NOROESTE</t>
  </si>
  <si>
    <t>S4510A11</t>
  </si>
  <si>
    <t>Agencia Sunchales</t>
  </si>
  <si>
    <t>Sucursal Noroeste - Agencia Sunchales</t>
  </si>
  <si>
    <t>S4510A12</t>
  </si>
  <si>
    <t>Agencia San Guillermo</t>
  </si>
  <si>
    <t>Sucursal Noroeste - Agencia San Guillermo</t>
  </si>
  <si>
    <t>S4510A13</t>
  </si>
  <si>
    <t>Agencia Ceres</t>
  </si>
  <si>
    <t>Sucursal Noroeste - Agencia Ceres</t>
  </si>
  <si>
    <t>S4510A14</t>
  </si>
  <si>
    <t>Agencia San Cristobal</t>
  </si>
  <si>
    <t>Sucursal Noroeste - Agencia San Cristobal</t>
  </si>
  <si>
    <t>S4510A15</t>
  </si>
  <si>
    <t>Agencia Tostado</t>
  </si>
  <si>
    <t>Sucursal Noroeste - Agencia Tostado</t>
  </si>
  <si>
    <t>LAS ROSAS</t>
  </si>
  <si>
    <t>S5010A11</t>
  </si>
  <si>
    <t>Agencia Cañada de Gómez</t>
  </si>
  <si>
    <t>Sucursal Oeste - Agencia Cañada de Gómez</t>
  </si>
  <si>
    <t>S5010A12</t>
  </si>
  <si>
    <t>Agencia San Jorge</t>
  </si>
  <si>
    <t>Sucursal Oeste - Agencia San Jorge</t>
  </si>
  <si>
    <t>S5010A13</t>
  </si>
  <si>
    <t>Agencia El Trébol</t>
  </si>
  <si>
    <t>Sucursal Oeste - Agencia El Trébol</t>
  </si>
  <si>
    <t>S5010A14</t>
  </si>
  <si>
    <t>Agencia Las Rosas</t>
  </si>
  <si>
    <t>Sucursal Oeste - Agencia Las Rosas</t>
  </si>
  <si>
    <t>ROSARIO</t>
  </si>
  <si>
    <t>S6010A11</t>
  </si>
  <si>
    <t>Agencia Mitre</t>
  </si>
  <si>
    <t>Sucursal Rosario Centro - Agencia Mitre</t>
  </si>
  <si>
    <t>S6010A12</t>
  </si>
  <si>
    <t>Oficina Comercial Rioja</t>
  </si>
  <si>
    <t>Sucursal Rosario Centro - Oficina Comercial Rioja</t>
  </si>
  <si>
    <t>Oficina Comercial Oroño</t>
  </si>
  <si>
    <t>Sucursal Rosario Oeste - Oficina Comercial Oroño</t>
  </si>
  <si>
    <t>S6020A22</t>
  </si>
  <si>
    <t>Agencia Mendoza</t>
  </si>
  <si>
    <t>Sucursal Rosario Oeste - Agencia Mendoza</t>
  </si>
  <si>
    <t>S6020A23</t>
  </si>
  <si>
    <t>Agencia Funes</t>
  </si>
  <si>
    <t>Sucursal Rosario Oeste - Agencia Funes</t>
  </si>
  <si>
    <t>S6020A24</t>
  </si>
  <si>
    <t>Agencia Pérez</t>
  </si>
  <si>
    <t>Sucursal Rosario Oeste - Agencia Pérez</t>
  </si>
  <si>
    <t>S6020A25</t>
  </si>
  <si>
    <t>Agencia Zavalla</t>
  </si>
  <si>
    <t>Sucursal Rosario Oeste - Agencia Zavalla</t>
  </si>
  <si>
    <t>S6030A31</t>
  </si>
  <si>
    <t>Agencia Capitan Bermudez</t>
  </si>
  <si>
    <t>Sucursal Rosario Norte - Agencia Capitan Bermudez</t>
  </si>
  <si>
    <t>S6030A32</t>
  </si>
  <si>
    <t>Oficina Comercial Alberdi</t>
  </si>
  <si>
    <t>Sucursal Rosario Norte - Oficina Comercial Alberdi</t>
  </si>
  <si>
    <t>SAN LORENZO</t>
  </si>
  <si>
    <t>S7010A11</t>
  </si>
  <si>
    <t>Oficina Comercial San Lorenzo</t>
  </si>
  <si>
    <t>Sucursal San Lorenzo - Oficina Comercial San Lorenzo</t>
  </si>
  <si>
    <t>S7010A12</t>
  </si>
  <si>
    <t>Agencia Carcarañá</t>
  </si>
  <si>
    <t>Sucursal San Lorenzo - Agencia Carcarañá</t>
  </si>
  <si>
    <t>S7010A13</t>
  </si>
  <si>
    <t>Agencia Roldán</t>
  </si>
  <si>
    <t>Sucursal San Lorenzo - Agencia Roldán</t>
  </si>
  <si>
    <t>S7010A14</t>
  </si>
  <si>
    <t>Agencia Totoras</t>
  </si>
  <si>
    <t>Sucursal San Lorenzo - Agencia Totoras</t>
  </si>
  <si>
    <t>FIRMAT</t>
  </si>
  <si>
    <t>S8010A11</t>
  </si>
  <si>
    <t>Agencia Casilda</t>
  </si>
  <si>
    <t>Sucursal Sur - Agencia Casilda</t>
  </si>
  <si>
    <t>S8010A12</t>
  </si>
  <si>
    <t>Oficina Comercial Firmat</t>
  </si>
  <si>
    <t>Sucursal Sur - Oficina Comercial Firmat</t>
  </si>
  <si>
    <t>S8010A13</t>
  </si>
  <si>
    <t>Agencia Venado Tuerto</t>
  </si>
  <si>
    <t>Sucursal Sur - Agencia Venado Tuerto</t>
  </si>
  <si>
    <t>VILLA CONSTITUCIÓN</t>
  </si>
  <si>
    <t>S9010A11</t>
  </si>
  <si>
    <t>Oficina Comercial Villa Constitucion</t>
  </si>
  <si>
    <t>Sucursal Villa Constitución - Oficina Comercial Villa Constitucion</t>
  </si>
  <si>
    <t>S9010A12</t>
  </si>
  <si>
    <t>Agencia Arroyo Seco</t>
  </si>
  <si>
    <t>Sucursal Villa Constitución - Agencia Arroyo Seco</t>
  </si>
  <si>
    <t>S9010A13</t>
  </si>
  <si>
    <t>Agencia Álvarez</t>
  </si>
  <si>
    <t>Sucursal Villa Constitución - Agencia Álvarez</t>
  </si>
  <si>
    <t>Número de IC</t>
  </si>
  <si>
    <t>Número de OC</t>
  </si>
  <si>
    <t>Grupo de Estructura Regional del OC</t>
  </si>
  <si>
    <t>Fecha de Alta</t>
  </si>
  <si>
    <t>FECHAS</t>
  </si>
  <si>
    <t>INICIO</t>
  </si>
  <si>
    <t>FIN</t>
  </si>
  <si>
    <t>Datos Iniciales</t>
  </si>
  <si>
    <t>GD.G004 (Clubes)</t>
  </si>
  <si>
    <t>GD.G006 (Pozos)</t>
  </si>
  <si>
    <t>Datos de la Instalación</t>
  </si>
  <si>
    <t>Gerencia</t>
  </si>
  <si>
    <t>Descripción</t>
  </si>
  <si>
    <t>Código Sucursal</t>
  </si>
  <si>
    <t>Código Tarifa</t>
  </si>
  <si>
    <t>RC</t>
  </si>
  <si>
    <t>RN</t>
  </si>
  <si>
    <t>GE</t>
  </si>
  <si>
    <t>GUME</t>
  </si>
  <si>
    <t>RO</t>
  </si>
  <si>
    <t>GA</t>
  </si>
  <si>
    <t>GUMA</t>
  </si>
  <si>
    <t>VC</t>
  </si>
  <si>
    <t>CO</t>
  </si>
  <si>
    <t>SL</t>
  </si>
  <si>
    <t>SU</t>
  </si>
  <si>
    <t>SN</t>
  </si>
  <si>
    <t>SS</t>
  </si>
  <si>
    <t>OE</t>
  </si>
  <si>
    <t>RE</t>
  </si>
  <si>
    <t>RA</t>
  </si>
  <si>
    <t>CE</t>
  </si>
  <si>
    <t>PORCION</t>
  </si>
  <si>
    <t>UNIDAD</t>
  </si>
  <si>
    <r>
      <t>Gran Cliente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Sucursal Rosario Centro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Cliente Completo -</t>
    </r>
    <r>
      <rPr>
        <b/>
        <sz val="11"/>
        <rFont val="Arial"/>
        <family val="2"/>
      </rPr>
      <t xml:space="preserve"> </t>
    </r>
    <r>
      <rPr>
        <sz val="11"/>
        <rFont val="Arial"/>
        <family val="2"/>
      </rPr>
      <t>T5 Pozos</t>
    </r>
  </si>
  <si>
    <t>GRNCC</t>
  </si>
  <si>
    <t>GROCC</t>
  </si>
  <si>
    <t>GROGE</t>
  </si>
  <si>
    <t>GROGA</t>
  </si>
  <si>
    <t>GROCO</t>
  </si>
  <si>
    <t>GVCCC</t>
  </si>
  <si>
    <t>GSLCC</t>
  </si>
  <si>
    <t>GSUCC</t>
  </si>
  <si>
    <t>GSNCC</t>
  </si>
  <si>
    <t>GSSCC</t>
  </si>
  <si>
    <t>GOECC</t>
  </si>
  <si>
    <t>GRECC</t>
  </si>
  <si>
    <t>GRACC</t>
  </si>
  <si>
    <t>GRAGE</t>
  </si>
  <si>
    <t>GRAGA</t>
  </si>
  <si>
    <t>GRACO</t>
  </si>
  <si>
    <t>GCECC</t>
  </si>
  <si>
    <t>GNOCC</t>
  </si>
  <si>
    <t>Completo</t>
  </si>
  <si>
    <t>Punto de Suministro</t>
  </si>
  <si>
    <t>GSFGE</t>
  </si>
  <si>
    <t>GSFGA</t>
  </si>
  <si>
    <t>GSFCO</t>
  </si>
  <si>
    <t>Tipo de Cliente</t>
  </si>
  <si>
    <t>LINK</t>
  </si>
  <si>
    <t>SF</t>
  </si>
  <si>
    <t>Tipo Cliente</t>
  </si>
  <si>
    <t>Cooperativa</t>
  </si>
  <si>
    <t>Unidad de lectura</t>
  </si>
  <si>
    <t>Operandos</t>
  </si>
  <si>
    <t>Flag CAP</t>
  </si>
  <si>
    <t>Seleccionar todos los beneficios</t>
  </si>
  <si>
    <t>Flag Emp. Rec.</t>
  </si>
  <si>
    <t>Flag Arraigo. Ind.</t>
  </si>
  <si>
    <t>Flag Clubes.</t>
  </si>
  <si>
    <t>Infraestructura Territorial</t>
  </si>
  <si>
    <t>Descuento Cargo Comercial Cooperativa con dos puntos de conexión</t>
  </si>
  <si>
    <t>Flag Infraestr.</t>
  </si>
  <si>
    <t>Medidor</t>
  </si>
  <si>
    <t>N°Serie</t>
  </si>
  <si>
    <t>Matrícula</t>
  </si>
  <si>
    <t>Contrato de Potencia</t>
  </si>
  <si>
    <t>Potencia Pico</t>
  </si>
  <si>
    <t>Potencia Fuera de Pico</t>
  </si>
  <si>
    <t>QUANT</t>
  </si>
  <si>
    <t>Operandos Cupo de Enegía Generada:</t>
  </si>
  <si>
    <t>Coops. DOS puntos</t>
  </si>
  <si>
    <t>Coops. UN punto</t>
  </si>
  <si>
    <t>T.CTA.CTO</t>
  </si>
  <si>
    <t>CAT.CTA</t>
  </si>
  <si>
    <t>URBANO/RURAL</t>
  </si>
  <si>
    <t>COND.FISCAL</t>
  </si>
  <si>
    <t>Condado</t>
  </si>
  <si>
    <t>Cantidad de Cupo de Gen. Si es PROSU</t>
  </si>
  <si>
    <t>Procedimiento para Grandes Clientes - Baja Tensión</t>
  </si>
  <si>
    <t>P3</t>
  </si>
  <si>
    <t>Procedimiento para Grandes Clientes Media Tensión</t>
  </si>
  <si>
    <t>P4</t>
  </si>
  <si>
    <t>Procedimiento para Grandes Clientes Alta Tensión</t>
  </si>
  <si>
    <t>Tipo de Contrato de Potencia</t>
  </si>
  <si>
    <t>G002: Normal
G004: Entidades Deportivas de Barrio y de Pueblo
G006: Extracción y de Agua y Bombeo</t>
  </si>
  <si>
    <t>PJ.1 (URBANO)</t>
  </si>
  <si>
    <t>PJ.2 (RURAL)</t>
  </si>
  <si>
    <t>Mun/Prov/Nac (GD.3.CATCTA)</t>
  </si>
  <si>
    <t>Completo (GD.2.CATCTA) (RURALES)</t>
  </si>
  <si>
    <t>Cantidad de Filas de Datos y Cantidad de Objetos del Jason</t>
  </si>
  <si>
    <t>ERRORES</t>
  </si>
  <si>
    <t>cantidad</t>
  </si>
  <si>
    <t>dispotivoGen</t>
  </si>
  <si>
    <t>Validación Contratos</t>
  </si>
  <si>
    <t>20</t>
  </si>
  <si>
    <t>Contrato Estacional</t>
  </si>
  <si>
    <t>40</t>
  </si>
  <si>
    <t>Contrato Único Cooperativa</t>
  </si>
  <si>
    <t>Contrato Estacional Cooperativa</t>
  </si>
  <si>
    <t>50</t>
  </si>
  <si>
    <t>Contrato Único</t>
  </si>
  <si>
    <t>TIPO DE CONTRATO</t>
  </si>
  <si>
    <t>UA_GEN</t>
  </si>
  <si>
    <t>GRNGA</t>
  </si>
  <si>
    <t>GSLGA</t>
  </si>
  <si>
    <t>GSUCO</t>
  </si>
  <si>
    <t>GSNCO</t>
  </si>
  <si>
    <t>GSSGE</t>
  </si>
  <si>
    <t>GSSGA</t>
  </si>
  <si>
    <t>GSSCO</t>
  </si>
  <si>
    <t>GOEGE</t>
  </si>
  <si>
    <t>GOEGA</t>
  </si>
  <si>
    <t>GOECO</t>
  </si>
  <si>
    <t>Sucursal Rosario Centro CC</t>
  </si>
  <si>
    <t>Sucursal Rosario Norte CC</t>
  </si>
  <si>
    <t>Sucursal Rosario Oeste CC</t>
  </si>
  <si>
    <t>Sucursal Villa Constitución CC</t>
  </si>
  <si>
    <t>Sucursal San Lorenzo CC</t>
  </si>
  <si>
    <t>Q01K900434</t>
  </si>
  <si>
    <t>Sucursal Sur CC</t>
  </si>
  <si>
    <t>Sucursal Santa Fe Norte CC</t>
  </si>
  <si>
    <t>Sucursal Santa Fe Sur CC</t>
  </si>
  <si>
    <t>Sucursal Oeste CC</t>
  </si>
  <si>
    <t>Sucursal Reconquista CC</t>
  </si>
  <si>
    <t>Sucursal Centro CC</t>
  </si>
  <si>
    <t>Sucursal Rafaela CC</t>
  </si>
  <si>
    <t>Sucursal Noroeste CC</t>
  </si>
  <si>
    <t>Facturación Rosario GUME</t>
  </si>
  <si>
    <t>Facturación Rosario GUMA</t>
  </si>
  <si>
    <t>Facturación Rosario COOP.</t>
  </si>
  <si>
    <t>Facturación Santa Fe GUME</t>
  </si>
  <si>
    <t>Facturación Santa Fe GUMA</t>
  </si>
  <si>
    <t>Facturación Santa Fe COOP.</t>
  </si>
  <si>
    <t>Facturación Rafaela GUME</t>
  </si>
  <si>
    <t>Facturación Rafaela GUMA</t>
  </si>
  <si>
    <t>Facturación Rafaela COOP.</t>
  </si>
  <si>
    <t>SUCURSAL RAFAELA COOPERATIVA</t>
  </si>
  <si>
    <t>SUCURSAL ROSARIO OESTE GUME</t>
  </si>
  <si>
    <t>SUCURSAL ROSARIO OESTE GUMA</t>
  </si>
  <si>
    <t>Nombre archivo:</t>
  </si>
  <si>
    <t>carga_datos_sap</t>
  </si>
  <si>
    <t>Ruta Progarma:</t>
  </si>
  <si>
    <t>Ruta Phyton:</t>
  </si>
  <si>
    <t>C:\Users\hlussiatti\AppData\Local\Programs\Python\Python312\python.exe</t>
  </si>
  <si>
    <t>ID</t>
  </si>
  <si>
    <t>bloqueo_interes</t>
  </si>
  <si>
    <t xml:space="preserve">Ruta Programa: </t>
  </si>
  <si>
    <t>C:\Users\hlussiatti\Desktop\ArmaJSON\Python-sap\Procesos\003-Exportar_Tablas\descargar_tablas.py</t>
  </si>
  <si>
    <t>Equipo</t>
  </si>
  <si>
    <t>10000938</t>
  </si>
  <si>
    <t>10000939</t>
  </si>
  <si>
    <t>10000940</t>
  </si>
  <si>
    <t>10000941</t>
  </si>
  <si>
    <t>10000942</t>
  </si>
  <si>
    <t>10000943</t>
  </si>
  <si>
    <t>10000944</t>
  </si>
  <si>
    <t>10000945</t>
  </si>
  <si>
    <t>10000946</t>
  </si>
  <si>
    <t>10000947</t>
  </si>
  <si>
    <t>10000948</t>
  </si>
  <si>
    <t>10000949</t>
  </si>
  <si>
    <t>10000950</t>
  </si>
  <si>
    <t>10000951</t>
  </si>
  <si>
    <t>10000952</t>
  </si>
  <si>
    <t>10000953</t>
  </si>
  <si>
    <t>10000954</t>
  </si>
  <si>
    <t>10000955</t>
  </si>
  <si>
    <t>10000956</t>
  </si>
  <si>
    <t>10000957</t>
  </si>
  <si>
    <t>10000958</t>
  </si>
  <si>
    <t>10000959</t>
  </si>
  <si>
    <t>10000960</t>
  </si>
  <si>
    <t>10000961</t>
  </si>
  <si>
    <t>10000962</t>
  </si>
  <si>
    <t>10000963</t>
  </si>
  <si>
    <t>10000964</t>
  </si>
  <si>
    <t>10000965</t>
  </si>
  <si>
    <t>10000966</t>
  </si>
  <si>
    <t>10000967</t>
  </si>
  <si>
    <t>10000968</t>
  </si>
  <si>
    <t>10000969</t>
  </si>
  <si>
    <t>10000970</t>
  </si>
  <si>
    <t>10000971</t>
  </si>
  <si>
    <t>10000972</t>
  </si>
  <si>
    <t>10000973</t>
  </si>
  <si>
    <t>10000974</t>
  </si>
  <si>
    <t>10000975</t>
  </si>
  <si>
    <t>10000976</t>
  </si>
  <si>
    <t>10000977</t>
  </si>
  <si>
    <t>10000978</t>
  </si>
  <si>
    <t>10000979</t>
  </si>
  <si>
    <t>10000980</t>
  </si>
  <si>
    <t>10000981</t>
  </si>
  <si>
    <t>10000982</t>
  </si>
  <si>
    <t>10000983</t>
  </si>
  <si>
    <t>10000984</t>
  </si>
  <si>
    <t>10000985</t>
  </si>
  <si>
    <t>10000986</t>
  </si>
  <si>
    <t>10000987</t>
  </si>
  <si>
    <t>10000988</t>
  </si>
  <si>
    <t>10000989</t>
  </si>
  <si>
    <t>10000990</t>
  </si>
  <si>
    <t>10000991</t>
  </si>
  <si>
    <t>10000992</t>
  </si>
  <si>
    <t>10000993</t>
  </si>
  <si>
    <t>10000994</t>
  </si>
  <si>
    <t>10000995</t>
  </si>
  <si>
    <t>10000996</t>
  </si>
  <si>
    <t>10000997</t>
  </si>
  <si>
    <t>10000998</t>
  </si>
  <si>
    <t>10000999</t>
  </si>
  <si>
    <t>10001000</t>
  </si>
  <si>
    <t>10001001</t>
  </si>
  <si>
    <t>10001002</t>
  </si>
  <si>
    <t>10001003</t>
  </si>
  <si>
    <t>10001004</t>
  </si>
  <si>
    <t>10001005</t>
  </si>
  <si>
    <t>10001006</t>
  </si>
  <si>
    <t>10001007</t>
  </si>
  <si>
    <t>10001008</t>
  </si>
  <si>
    <t>10001009</t>
  </si>
  <si>
    <t>10001010</t>
  </si>
  <si>
    <t>10001011</t>
  </si>
  <si>
    <t>10001012</t>
  </si>
  <si>
    <t>10001013</t>
  </si>
  <si>
    <t>10001014</t>
  </si>
  <si>
    <t>10001015</t>
  </si>
  <si>
    <t>10001016</t>
  </si>
  <si>
    <t>10001017</t>
  </si>
  <si>
    <t>10001018</t>
  </si>
  <si>
    <t>10001019</t>
  </si>
  <si>
    <t>10001020</t>
  </si>
  <si>
    <t>10001021</t>
  </si>
  <si>
    <t>10001022</t>
  </si>
  <si>
    <t>10001023</t>
  </si>
  <si>
    <t>10001024</t>
  </si>
  <si>
    <t>10001025</t>
  </si>
  <si>
    <t>10001026</t>
  </si>
  <si>
    <t>10001027</t>
  </si>
  <si>
    <t>10001028</t>
  </si>
  <si>
    <t>10001029</t>
  </si>
  <si>
    <t>10001030</t>
  </si>
  <si>
    <t>10001031</t>
  </si>
  <si>
    <t>10001032</t>
  </si>
  <si>
    <t>10001033</t>
  </si>
  <si>
    <t>10001034</t>
  </si>
  <si>
    <t>10001035</t>
  </si>
  <si>
    <t>10001036</t>
  </si>
  <si>
    <t>10001037</t>
  </si>
  <si>
    <t>10001038</t>
  </si>
  <si>
    <t>10001039</t>
  </si>
  <si>
    <t>10001040</t>
  </si>
  <si>
    <t>10001041</t>
  </si>
  <si>
    <t>10001042</t>
  </si>
  <si>
    <t>10001043</t>
  </si>
  <si>
    <t>10001044</t>
  </si>
  <si>
    <t>10001045</t>
  </si>
  <si>
    <t>10001046</t>
  </si>
  <si>
    <t>10001047</t>
  </si>
  <si>
    <t>10001048</t>
  </si>
  <si>
    <t>10001049</t>
  </si>
  <si>
    <t>10001050</t>
  </si>
  <si>
    <t>10001051</t>
  </si>
  <si>
    <t>10001052</t>
  </si>
  <si>
    <t>10001053</t>
  </si>
  <si>
    <t>10001054</t>
  </si>
  <si>
    <t>10001055</t>
  </si>
  <si>
    <t>10001056</t>
  </si>
  <si>
    <t>10001057</t>
  </si>
  <si>
    <t>10001058</t>
  </si>
  <si>
    <t>10001059</t>
  </si>
  <si>
    <t>10001060</t>
  </si>
  <si>
    <t>10001061</t>
  </si>
  <si>
    <t>10003162</t>
  </si>
  <si>
    <t>10003163</t>
  </si>
  <si>
    <t>10003164</t>
  </si>
  <si>
    <t>10003165</t>
  </si>
  <si>
    <t>10003166</t>
  </si>
  <si>
    <t>10003167</t>
  </si>
  <si>
    <t>10003168</t>
  </si>
  <si>
    <t>10003169</t>
  </si>
  <si>
    <t>10003170</t>
  </si>
  <si>
    <t>10003171</t>
  </si>
  <si>
    <t>10003172</t>
  </si>
  <si>
    <t>10003173</t>
  </si>
  <si>
    <t>10003174</t>
  </si>
  <si>
    <t>10003175</t>
  </si>
  <si>
    <t>10003176</t>
  </si>
  <si>
    <t>10003177</t>
  </si>
  <si>
    <t>10003178</t>
  </si>
  <si>
    <t>10003179</t>
  </si>
  <si>
    <t>10003180</t>
  </si>
  <si>
    <t>10003181</t>
  </si>
  <si>
    <t>10003182</t>
  </si>
  <si>
    <t>10003183</t>
  </si>
  <si>
    <t>10003184</t>
  </si>
  <si>
    <t>10003185</t>
  </si>
  <si>
    <t>10003186</t>
  </si>
  <si>
    <t>10003187</t>
  </si>
  <si>
    <t>10003188</t>
  </si>
  <si>
    <t>10003189</t>
  </si>
  <si>
    <t>10003190</t>
  </si>
  <si>
    <t>10003191</t>
  </si>
  <si>
    <t>10003192</t>
  </si>
  <si>
    <t>10003193</t>
  </si>
  <si>
    <t>10003194</t>
  </si>
  <si>
    <t>10003195</t>
  </si>
  <si>
    <t>10003196</t>
  </si>
  <si>
    <t>10003197</t>
  </si>
  <si>
    <t>10003198</t>
  </si>
  <si>
    <t>10003199</t>
  </si>
  <si>
    <t>10003200</t>
  </si>
  <si>
    <t>10003201</t>
  </si>
  <si>
    <t>10003202</t>
  </si>
  <si>
    <t>10003203</t>
  </si>
  <si>
    <t>10003204</t>
  </si>
  <si>
    <t>10003205</t>
  </si>
  <si>
    <t>10003206</t>
  </si>
  <si>
    <t>10003207</t>
  </si>
  <si>
    <t>10003208</t>
  </si>
  <si>
    <t>10003209</t>
  </si>
  <si>
    <t>10003210</t>
  </si>
  <si>
    <t>10003211</t>
  </si>
  <si>
    <t>10003212</t>
  </si>
  <si>
    <t>10003213</t>
  </si>
  <si>
    <t>10003214</t>
  </si>
  <si>
    <t>10003215</t>
  </si>
  <si>
    <t>10003216</t>
  </si>
  <si>
    <t>10003217</t>
  </si>
  <si>
    <t>10003218</t>
  </si>
  <si>
    <t>10003219</t>
  </si>
  <si>
    <t>10003220</t>
  </si>
  <si>
    <t>10003221</t>
  </si>
  <si>
    <t>10003222</t>
  </si>
  <si>
    <t>10003223</t>
  </si>
  <si>
    <t>10003224</t>
  </si>
  <si>
    <t>10003225</t>
  </si>
  <si>
    <t>10003226</t>
  </si>
  <si>
    <t>10003227</t>
  </si>
  <si>
    <t>10003228</t>
  </si>
  <si>
    <t>10003229</t>
  </si>
  <si>
    <t>10003230</t>
  </si>
  <si>
    <t>10003231</t>
  </si>
  <si>
    <t>10003232</t>
  </si>
  <si>
    <t>10003233</t>
  </si>
  <si>
    <t>10003234</t>
  </si>
  <si>
    <t>10003235</t>
  </si>
  <si>
    <t>10003236</t>
  </si>
  <si>
    <t>10003237</t>
  </si>
  <si>
    <t>10003238</t>
  </si>
  <si>
    <t>10003239</t>
  </si>
  <si>
    <t>10003240</t>
  </si>
  <si>
    <t>10003241</t>
  </si>
  <si>
    <t>10003242</t>
  </si>
  <si>
    <t>10003243</t>
  </si>
  <si>
    <t>10003244</t>
  </si>
  <si>
    <t>10003245</t>
  </si>
  <si>
    <t>10003246</t>
  </si>
  <si>
    <t>10003247</t>
  </si>
  <si>
    <t>10003248</t>
  </si>
  <si>
    <t>10003249</t>
  </si>
  <si>
    <t>10003250</t>
  </si>
  <si>
    <t>10003251</t>
  </si>
  <si>
    <t>10003252</t>
  </si>
  <si>
    <t>10003253</t>
  </si>
  <si>
    <t>10003254</t>
  </si>
  <si>
    <t>10003255</t>
  </si>
  <si>
    <t>10003256</t>
  </si>
  <si>
    <t>10003257</t>
  </si>
  <si>
    <t>10003258</t>
  </si>
  <si>
    <t>10003259</t>
  </si>
  <si>
    <t>10003260</t>
  </si>
  <si>
    <t>10003261</t>
  </si>
  <si>
    <t>10003262</t>
  </si>
  <si>
    <t>10003263</t>
  </si>
  <si>
    <t>10003264</t>
  </si>
  <si>
    <t>10003265</t>
  </si>
  <si>
    <t>10003266</t>
  </si>
  <si>
    <t>10003267</t>
  </si>
  <si>
    <t>10003268</t>
  </si>
  <si>
    <t>10003269</t>
  </si>
  <si>
    <t>10003270</t>
  </si>
  <si>
    <t>10003271</t>
  </si>
  <si>
    <t>10003272</t>
  </si>
  <si>
    <t>10003273</t>
  </si>
  <si>
    <t>10003274</t>
  </si>
  <si>
    <t>10003275</t>
  </si>
  <si>
    <t>10003276</t>
  </si>
  <si>
    <t>10003277</t>
  </si>
  <si>
    <t>10003278</t>
  </si>
  <si>
    <t>10003279</t>
  </si>
  <si>
    <t>10003280</t>
  </si>
  <si>
    <t>10003281</t>
  </si>
  <si>
    <t>10003282</t>
  </si>
  <si>
    <t>10003283</t>
  </si>
  <si>
    <t>10003284</t>
  </si>
  <si>
    <t>10003285</t>
  </si>
  <si>
    <t>10003286</t>
  </si>
  <si>
    <t>10003287</t>
  </si>
  <si>
    <t>10003288</t>
  </si>
  <si>
    <t>10003289</t>
  </si>
  <si>
    <t>10003290</t>
  </si>
  <si>
    <t>10003291</t>
  </si>
  <si>
    <t>10003292</t>
  </si>
  <si>
    <t>10003293</t>
  </si>
  <si>
    <t>10003294</t>
  </si>
  <si>
    <t>10003295</t>
  </si>
  <si>
    <t>10003296</t>
  </si>
  <si>
    <t>10003297</t>
  </si>
  <si>
    <t>10003298</t>
  </si>
  <si>
    <t>10003299</t>
  </si>
  <si>
    <t>10003300</t>
  </si>
  <si>
    <t>10003301</t>
  </si>
  <si>
    <t>10003302</t>
  </si>
  <si>
    <t>10003303</t>
  </si>
  <si>
    <t>10003304</t>
  </si>
  <si>
    <t>10003305</t>
  </si>
  <si>
    <t>10003306</t>
  </si>
  <si>
    <t>10003307</t>
  </si>
  <si>
    <t>10003308</t>
  </si>
  <si>
    <t>10003309</t>
  </si>
  <si>
    <t>10003310</t>
  </si>
  <si>
    <t>10003311</t>
  </si>
  <si>
    <t>10003312</t>
  </si>
  <si>
    <t>10003313</t>
  </si>
  <si>
    <t>10003314</t>
  </si>
  <si>
    <t>10003315</t>
  </si>
  <si>
    <t>10003316</t>
  </si>
  <si>
    <t>10003317</t>
  </si>
  <si>
    <t>10003318</t>
  </si>
  <si>
    <t>10003319</t>
  </si>
  <si>
    <t>10003320</t>
  </si>
  <si>
    <t>10003321</t>
  </si>
  <si>
    <t>10003322</t>
  </si>
  <si>
    <t>10003323</t>
  </si>
  <si>
    <t>10003324</t>
  </si>
  <si>
    <t>10003325</t>
  </si>
  <si>
    <t>10003326</t>
  </si>
  <si>
    <t>10003327</t>
  </si>
  <si>
    <t>10003328</t>
  </si>
  <si>
    <t>10003329</t>
  </si>
  <si>
    <t>10003330</t>
  </si>
  <si>
    <t>10003331</t>
  </si>
  <si>
    <t>10003332</t>
  </si>
  <si>
    <t>10003333</t>
  </si>
  <si>
    <t>10003334</t>
  </si>
  <si>
    <t>10003335</t>
  </si>
  <si>
    <t>10003336</t>
  </si>
  <si>
    <t>10003337</t>
  </si>
  <si>
    <t>10003338</t>
  </si>
  <si>
    <t>10003339</t>
  </si>
  <si>
    <t>10003340</t>
  </si>
  <si>
    <t>10003341</t>
  </si>
  <si>
    <t>10003342</t>
  </si>
  <si>
    <t>10003343</t>
  </si>
  <si>
    <t>10003344</t>
  </si>
  <si>
    <t>10003345</t>
  </si>
  <si>
    <t>10003346</t>
  </si>
  <si>
    <t>10003347</t>
  </si>
  <si>
    <t>10003348</t>
  </si>
  <si>
    <t>10003349</t>
  </si>
  <si>
    <t>10003350</t>
  </si>
  <si>
    <t>10003351</t>
  </si>
  <si>
    <t>10003352</t>
  </si>
  <si>
    <t>10003353</t>
  </si>
  <si>
    <t>10003354</t>
  </si>
  <si>
    <t>10003355</t>
  </si>
  <si>
    <t>10003356</t>
  </si>
  <si>
    <t>10003357</t>
  </si>
  <si>
    <t>10003358</t>
  </si>
  <si>
    <t>10003359</t>
  </si>
  <si>
    <t>10003360</t>
  </si>
  <si>
    <t>10003361</t>
  </si>
  <si>
    <t>10003362</t>
  </si>
  <si>
    <t>10003363</t>
  </si>
  <si>
    <t>10003364</t>
  </si>
  <si>
    <t>10003365</t>
  </si>
  <si>
    <t>10003366</t>
  </si>
  <si>
    <t>10003367</t>
  </si>
  <si>
    <t>10003368</t>
  </si>
  <si>
    <t>10003369</t>
  </si>
  <si>
    <t>10003370</t>
  </si>
  <si>
    <t>10003371</t>
  </si>
  <si>
    <t>10003372</t>
  </si>
  <si>
    <t>10003373</t>
  </si>
  <si>
    <t>10003374</t>
  </si>
  <si>
    <t>10003375</t>
  </si>
  <si>
    <t>10003376</t>
  </si>
  <si>
    <t>10003377</t>
  </si>
  <si>
    <t>10003378</t>
  </si>
  <si>
    <t>10003379</t>
  </si>
  <si>
    <t>10003380</t>
  </si>
  <si>
    <t>10003381</t>
  </si>
  <si>
    <t>10003382</t>
  </si>
  <si>
    <t>10003383</t>
  </si>
  <si>
    <t>10003384</t>
  </si>
  <si>
    <t>10003385</t>
  </si>
  <si>
    <t>10003386</t>
  </si>
  <si>
    <t>10003387</t>
  </si>
  <si>
    <t>10003388</t>
  </si>
  <si>
    <t>10003389</t>
  </si>
  <si>
    <t>10003390</t>
  </si>
  <si>
    <t>10003391</t>
  </si>
  <si>
    <t>10003392</t>
  </si>
  <si>
    <t>10003393</t>
  </si>
  <si>
    <t>10003394</t>
  </si>
  <si>
    <t>10003395</t>
  </si>
  <si>
    <t>10003396</t>
  </si>
  <si>
    <t>10003397</t>
  </si>
  <si>
    <t>10003398</t>
  </si>
  <si>
    <t>10003399</t>
  </si>
  <si>
    <t>10003400</t>
  </si>
  <si>
    <t>10003401</t>
  </si>
  <si>
    <t>10003402</t>
  </si>
  <si>
    <t>10003403</t>
  </si>
  <si>
    <t>10003404</t>
  </si>
  <si>
    <t>10003405</t>
  </si>
  <si>
    <t>10003406</t>
  </si>
  <si>
    <t>10003407</t>
  </si>
  <si>
    <t>10003408</t>
  </si>
  <si>
    <t>10003409</t>
  </si>
  <si>
    <t>10003410</t>
  </si>
  <si>
    <t>10003411</t>
  </si>
  <si>
    <t>10003412</t>
  </si>
  <si>
    <t>10003413</t>
  </si>
  <si>
    <t>10003414</t>
  </si>
  <si>
    <t>10003415</t>
  </si>
  <si>
    <t>10003416</t>
  </si>
  <si>
    <t>10003417</t>
  </si>
  <si>
    <t>10003418</t>
  </si>
  <si>
    <t>10003419</t>
  </si>
  <si>
    <t>10003420</t>
  </si>
  <si>
    <t>10003421</t>
  </si>
  <si>
    <t>10003422</t>
  </si>
  <si>
    <t>10003423</t>
  </si>
  <si>
    <t>10003424</t>
  </si>
  <si>
    <t>10003425</t>
  </si>
  <si>
    <t>10003426</t>
  </si>
  <si>
    <t>10003427</t>
  </si>
  <si>
    <t>10003428</t>
  </si>
  <si>
    <t>10003429</t>
  </si>
  <si>
    <t>10003430</t>
  </si>
  <si>
    <t>10003431</t>
  </si>
  <si>
    <t>10003432</t>
  </si>
  <si>
    <t>10003433</t>
  </si>
  <si>
    <t>10003434</t>
  </si>
  <si>
    <t>10003435</t>
  </si>
  <si>
    <t>10003436</t>
  </si>
  <si>
    <t>10003437</t>
  </si>
  <si>
    <t>10003438</t>
  </si>
  <si>
    <t>10003439</t>
  </si>
  <si>
    <t>10003440</t>
  </si>
  <si>
    <t>10003441</t>
  </si>
  <si>
    <t>10003442</t>
  </si>
  <si>
    <t>10003443</t>
  </si>
  <si>
    <t>10003444</t>
  </si>
  <si>
    <t>10003445</t>
  </si>
  <si>
    <t>10003446</t>
  </si>
  <si>
    <t>10003447</t>
  </si>
  <si>
    <t>10003448</t>
  </si>
  <si>
    <t>10003449</t>
  </si>
  <si>
    <t>10003450</t>
  </si>
  <si>
    <t>10003451</t>
  </si>
  <si>
    <t>10003452</t>
  </si>
  <si>
    <t>10003453</t>
  </si>
  <si>
    <t>10003454</t>
  </si>
  <si>
    <t>10003455</t>
  </si>
  <si>
    <t>10003456</t>
  </si>
  <si>
    <t>10003457</t>
  </si>
  <si>
    <t>10003458</t>
  </si>
  <si>
    <t>10003459</t>
  </si>
  <si>
    <t>10003460</t>
  </si>
  <si>
    <t>10003461</t>
  </si>
  <si>
    <t>10003462</t>
  </si>
  <si>
    <t>10003463</t>
  </si>
  <si>
    <t>10003464</t>
  </si>
  <si>
    <t>10003465</t>
  </si>
  <si>
    <t>10003466</t>
  </si>
  <si>
    <t>10003467</t>
  </si>
  <si>
    <t>10003468</t>
  </si>
  <si>
    <t>10003469</t>
  </si>
  <si>
    <t>10003470</t>
  </si>
  <si>
    <t>10003471</t>
  </si>
  <si>
    <t>10003472</t>
  </si>
  <si>
    <t>10003473</t>
  </si>
  <si>
    <t>10003474</t>
  </si>
  <si>
    <t>10003475</t>
  </si>
  <si>
    <t>10003476</t>
  </si>
  <si>
    <t>10003477</t>
  </si>
  <si>
    <t>10003478</t>
  </si>
  <si>
    <t>10003479</t>
  </si>
  <si>
    <t>10003480</t>
  </si>
  <si>
    <t>10003481</t>
  </si>
  <si>
    <t>10003482</t>
  </si>
  <si>
    <t>10003483</t>
  </si>
  <si>
    <t>10003484</t>
  </si>
  <si>
    <t>10003485</t>
  </si>
  <si>
    <t>10003486</t>
  </si>
  <si>
    <t>10003487</t>
  </si>
  <si>
    <t>10003488</t>
  </si>
  <si>
    <t>10003489</t>
  </si>
  <si>
    <t>10003490</t>
  </si>
  <si>
    <t>10003491</t>
  </si>
  <si>
    <t>10003492</t>
  </si>
  <si>
    <t>10003493</t>
  </si>
  <si>
    <t>10003494</t>
  </si>
  <si>
    <t>10003495</t>
  </si>
  <si>
    <t>10003496</t>
  </si>
  <si>
    <t>10003497</t>
  </si>
  <si>
    <t>10003498</t>
  </si>
  <si>
    <t>10003499</t>
  </si>
  <si>
    <t>10003500</t>
  </si>
  <si>
    <t>10003501</t>
  </si>
  <si>
    <t>10003502</t>
  </si>
  <si>
    <t>10003503</t>
  </si>
  <si>
    <t>10003504</t>
  </si>
  <si>
    <t>10003505</t>
  </si>
  <si>
    <t>10003506</t>
  </si>
  <si>
    <t>10003507</t>
  </si>
  <si>
    <t>10003508</t>
  </si>
  <si>
    <t>10003509</t>
  </si>
  <si>
    <t>10003510</t>
  </si>
  <si>
    <t>10003511</t>
  </si>
  <si>
    <t>10003512</t>
  </si>
  <si>
    <t>10003513</t>
  </si>
  <si>
    <t>10003514</t>
  </si>
  <si>
    <t>10003515</t>
  </si>
  <si>
    <t>10003516</t>
  </si>
  <si>
    <t>10003517</t>
  </si>
  <si>
    <t>10003518</t>
  </si>
  <si>
    <t>10003519</t>
  </si>
  <si>
    <t>10003520</t>
  </si>
  <si>
    <t>10003521</t>
  </si>
  <si>
    <t>10003522</t>
  </si>
  <si>
    <t>10003523</t>
  </si>
  <si>
    <t>10003524</t>
  </si>
  <si>
    <t>10003525</t>
  </si>
  <si>
    <t>10003526</t>
  </si>
  <si>
    <t>10003527</t>
  </si>
  <si>
    <t>10003528</t>
  </si>
  <si>
    <t>10003529</t>
  </si>
  <si>
    <t>10003530</t>
  </si>
  <si>
    <t>10003531</t>
  </si>
  <si>
    <t>10003532</t>
  </si>
  <si>
    <t>10003533</t>
  </si>
  <si>
    <t>10003534</t>
  </si>
  <si>
    <t>10003535</t>
  </si>
  <si>
    <t>10003536</t>
  </si>
  <si>
    <t>10003537</t>
  </si>
  <si>
    <t>10003538</t>
  </si>
  <si>
    <t>10003539</t>
  </si>
  <si>
    <t>10003540</t>
  </si>
  <si>
    <t>10003541</t>
  </si>
  <si>
    <t>10003542</t>
  </si>
  <si>
    <t>10003543</t>
  </si>
  <si>
    <t>10003544</t>
  </si>
  <si>
    <t>10003545</t>
  </si>
  <si>
    <t>10003546</t>
  </si>
  <si>
    <t>10003547</t>
  </si>
  <si>
    <t>10003548</t>
  </si>
  <si>
    <t>10003549</t>
  </si>
  <si>
    <t>10003550</t>
  </si>
  <si>
    <t>10003551</t>
  </si>
  <si>
    <t>10003552</t>
  </si>
  <si>
    <t>10003553</t>
  </si>
  <si>
    <t>10003554</t>
  </si>
  <si>
    <t>10003555</t>
  </si>
  <si>
    <t>10003556</t>
  </si>
  <si>
    <t>10003557</t>
  </si>
  <si>
    <t>10003558</t>
  </si>
  <si>
    <t>10003559</t>
  </si>
  <si>
    <t>10003560</t>
  </si>
  <si>
    <t>10003561</t>
  </si>
  <si>
    <t>10003562</t>
  </si>
  <si>
    <t>10003563</t>
  </si>
  <si>
    <t>10003564</t>
  </si>
  <si>
    <t>10003565</t>
  </si>
  <si>
    <t>10003566</t>
  </si>
  <si>
    <t>10003567</t>
  </si>
  <si>
    <t>10003568</t>
  </si>
  <si>
    <t>10003569</t>
  </si>
  <si>
    <t>10003570</t>
  </si>
  <si>
    <t>10003571</t>
  </si>
  <si>
    <t>10003572</t>
  </si>
  <si>
    <t>10003573</t>
  </si>
  <si>
    <t>10003574</t>
  </si>
  <si>
    <t>10003575</t>
  </si>
  <si>
    <t>10003576</t>
  </si>
  <si>
    <t>10003577</t>
  </si>
  <si>
    <t>10003578</t>
  </si>
  <si>
    <t>10003579</t>
  </si>
  <si>
    <t>10003580</t>
  </si>
  <si>
    <t>10003581</t>
  </si>
  <si>
    <t>10003582</t>
  </si>
  <si>
    <t>10003583</t>
  </si>
  <si>
    <t>10003584</t>
  </si>
  <si>
    <t>10003585</t>
  </si>
  <si>
    <t>10003586</t>
  </si>
  <si>
    <t>10003587</t>
  </si>
  <si>
    <t>10003588</t>
  </si>
  <si>
    <t>10003589</t>
  </si>
  <si>
    <t>10003590</t>
  </si>
  <si>
    <t>10003591</t>
  </si>
  <si>
    <t>10003592</t>
  </si>
  <si>
    <t>10003593</t>
  </si>
  <si>
    <t>10003594</t>
  </si>
  <si>
    <t>10003595</t>
  </si>
  <si>
    <t>10003596</t>
  </si>
  <si>
    <t>10003597</t>
  </si>
  <si>
    <t>10003598</t>
  </si>
  <si>
    <t>10003599</t>
  </si>
  <si>
    <t>10003600</t>
  </si>
  <si>
    <t>10003601</t>
  </si>
  <si>
    <t>10003602</t>
  </si>
  <si>
    <t>10003603</t>
  </si>
  <si>
    <t>10003604</t>
  </si>
  <si>
    <t>10003605</t>
  </si>
  <si>
    <t>10003606</t>
  </si>
  <si>
    <t>10003607</t>
  </si>
  <si>
    <t>10003608</t>
  </si>
  <si>
    <t>10003609</t>
  </si>
  <si>
    <t>10003610</t>
  </si>
  <si>
    <t>10003611</t>
  </si>
  <si>
    <t>10003612</t>
  </si>
  <si>
    <t>10003613</t>
  </si>
  <si>
    <t>10003614</t>
  </si>
  <si>
    <t>10003615</t>
  </si>
  <si>
    <t>10003616</t>
  </si>
  <si>
    <t>10003617</t>
  </si>
  <si>
    <t>10003618</t>
  </si>
  <si>
    <t>10003619</t>
  </si>
  <si>
    <t>10003620</t>
  </si>
  <si>
    <t>10003621</t>
  </si>
  <si>
    <t>10003622</t>
  </si>
  <si>
    <t>10003623</t>
  </si>
  <si>
    <t>10003624</t>
  </si>
  <si>
    <t>10003625</t>
  </si>
  <si>
    <t>10003626</t>
  </si>
  <si>
    <t>10003627</t>
  </si>
  <si>
    <t>10003628</t>
  </si>
  <si>
    <t>10003629</t>
  </si>
  <si>
    <t>10003630</t>
  </si>
  <si>
    <t>10003631</t>
  </si>
  <si>
    <t>10003632</t>
  </si>
  <si>
    <t>10003633</t>
  </si>
  <si>
    <t>10003634</t>
  </si>
  <si>
    <t>10003635</t>
  </si>
  <si>
    <t>10003636</t>
  </si>
  <si>
    <t>10003637</t>
  </si>
  <si>
    <t>10003638</t>
  </si>
  <si>
    <t>10003639</t>
  </si>
  <si>
    <t>10003640</t>
  </si>
  <si>
    <t>10003641</t>
  </si>
  <si>
    <t>10003642</t>
  </si>
  <si>
    <t>10003643</t>
  </si>
  <si>
    <t>10003644</t>
  </si>
  <si>
    <t>10003645</t>
  </si>
  <si>
    <t>10003646</t>
  </si>
  <si>
    <t>10003647</t>
  </si>
  <si>
    <t>10003648</t>
  </si>
  <si>
    <t>10003649</t>
  </si>
  <si>
    <t>10003650</t>
  </si>
  <si>
    <t>10003651</t>
  </si>
  <si>
    <t>10003652</t>
  </si>
  <si>
    <t>10003653</t>
  </si>
  <si>
    <t>10003654</t>
  </si>
  <si>
    <t>10003655</t>
  </si>
  <si>
    <t>10003656</t>
  </si>
  <si>
    <t>10003657</t>
  </si>
  <si>
    <t>10003658</t>
  </si>
  <si>
    <t>10003659</t>
  </si>
  <si>
    <t>10003660</t>
  </si>
  <si>
    <t>10003661</t>
  </si>
  <si>
    <t>10003662</t>
  </si>
  <si>
    <t>10003663</t>
  </si>
  <si>
    <t>10003664</t>
  </si>
  <si>
    <t>10003665</t>
  </si>
  <si>
    <t>10003666</t>
  </si>
  <si>
    <t>10003667</t>
  </si>
  <si>
    <t>10003668</t>
  </si>
  <si>
    <t>10003669</t>
  </si>
  <si>
    <t>10003670</t>
  </si>
  <si>
    <t>10003671</t>
  </si>
  <si>
    <t>10003672</t>
  </si>
  <si>
    <t>10003673</t>
  </si>
  <si>
    <t>10003674</t>
  </si>
  <si>
    <t>10003675</t>
  </si>
  <si>
    <t>10003676</t>
  </si>
  <si>
    <t>10003677</t>
  </si>
  <si>
    <t>10003678</t>
  </si>
  <si>
    <t>10003679</t>
  </si>
  <si>
    <t>10003680</t>
  </si>
  <si>
    <t>10003681</t>
  </si>
  <si>
    <t>10003682</t>
  </si>
  <si>
    <t>10003683</t>
  </si>
  <si>
    <t>10003684</t>
  </si>
  <si>
    <t>10003685</t>
  </si>
  <si>
    <t>10003686</t>
  </si>
  <si>
    <t>10003687</t>
  </si>
  <si>
    <t>10003688</t>
  </si>
  <si>
    <t>10003689</t>
  </si>
  <si>
    <t>10003690</t>
  </si>
  <si>
    <t>10003691</t>
  </si>
  <si>
    <t>10003692</t>
  </si>
  <si>
    <t>10003693</t>
  </si>
  <si>
    <t>10003694</t>
  </si>
  <si>
    <t>10003695</t>
  </si>
  <si>
    <t>10003696</t>
  </si>
  <si>
    <t>10003697</t>
  </si>
  <si>
    <t>10003698</t>
  </si>
  <si>
    <t>10003699</t>
  </si>
  <si>
    <t>10003700</t>
  </si>
  <si>
    <t>10003701</t>
  </si>
  <si>
    <t>10003702</t>
  </si>
  <si>
    <t>10003703</t>
  </si>
  <si>
    <t>10003704</t>
  </si>
  <si>
    <t>10003705</t>
  </si>
  <si>
    <t>10003706</t>
  </si>
  <si>
    <t>10003707</t>
  </si>
  <si>
    <t>10003708</t>
  </si>
  <si>
    <t>10003709</t>
  </si>
  <si>
    <t>10003710</t>
  </si>
  <si>
    <t>10003711</t>
  </si>
  <si>
    <t>10003712</t>
  </si>
  <si>
    <t>10003713</t>
  </si>
  <si>
    <t>10003714</t>
  </si>
  <si>
    <t>10003715</t>
  </si>
  <si>
    <t>10003716</t>
  </si>
  <si>
    <t>10003717</t>
  </si>
  <si>
    <t>10003718</t>
  </si>
  <si>
    <t>10003719</t>
  </si>
  <si>
    <t>10003720</t>
  </si>
  <si>
    <t>10003721</t>
  </si>
  <si>
    <t>10003722</t>
  </si>
  <si>
    <t>10003723</t>
  </si>
  <si>
    <t>10003724</t>
  </si>
  <si>
    <t>10003725</t>
  </si>
  <si>
    <t>10003726</t>
  </si>
  <si>
    <t>10003727</t>
  </si>
  <si>
    <t>10003728</t>
  </si>
  <si>
    <t>10003729</t>
  </si>
  <si>
    <t>10003730</t>
  </si>
  <si>
    <t>10003731</t>
  </si>
  <si>
    <t>10003732</t>
  </si>
  <si>
    <t>10003733</t>
  </si>
  <si>
    <t>10003734</t>
  </si>
  <si>
    <t>10003735</t>
  </si>
  <si>
    <t>10003736</t>
  </si>
  <si>
    <t>10003737</t>
  </si>
  <si>
    <t>10003738</t>
  </si>
  <si>
    <t>10003739</t>
  </si>
  <si>
    <t>10003740</t>
  </si>
  <si>
    <t>10003741</t>
  </si>
  <si>
    <t>10003742</t>
  </si>
  <si>
    <t>10003743</t>
  </si>
  <si>
    <t>10003744</t>
  </si>
  <si>
    <t>10003745</t>
  </si>
  <si>
    <t>10003746</t>
  </si>
  <si>
    <t>10003747</t>
  </si>
  <si>
    <t>10003748</t>
  </si>
  <si>
    <t>10003749</t>
  </si>
  <si>
    <t>10003750</t>
  </si>
  <si>
    <t>10003751</t>
  </si>
  <si>
    <t>10003752</t>
  </si>
  <si>
    <t>10003753</t>
  </si>
  <si>
    <t>10003754</t>
  </si>
  <si>
    <t>10003755</t>
  </si>
  <si>
    <t>10003756</t>
  </si>
  <si>
    <t>10003757</t>
  </si>
  <si>
    <t>10003758</t>
  </si>
  <si>
    <t>10003759</t>
  </si>
  <si>
    <t>10003760</t>
  </si>
  <si>
    <t>10003761</t>
  </si>
  <si>
    <t>10003762</t>
  </si>
  <si>
    <t>10003763</t>
  </si>
  <si>
    <t>10003764</t>
  </si>
  <si>
    <t>10003765</t>
  </si>
  <si>
    <t>10003766</t>
  </si>
  <si>
    <t>10003767</t>
  </si>
  <si>
    <t>10003768</t>
  </si>
  <si>
    <t>10003769</t>
  </si>
  <si>
    <t>10003770</t>
  </si>
  <si>
    <t>10003771</t>
  </si>
  <si>
    <t>10003772</t>
  </si>
  <si>
    <t>10003773</t>
  </si>
  <si>
    <t>10003774</t>
  </si>
  <si>
    <t>10003775</t>
  </si>
  <si>
    <t>10003776</t>
  </si>
  <si>
    <t>10003777</t>
  </si>
  <si>
    <t>10003778</t>
  </si>
  <si>
    <t>10003779</t>
  </si>
  <si>
    <t>10003780</t>
  </si>
  <si>
    <t>10003781</t>
  </si>
  <si>
    <t>10003782</t>
  </si>
  <si>
    <t>10003783</t>
  </si>
  <si>
    <t>10003784</t>
  </si>
  <si>
    <t>10003785</t>
  </si>
  <si>
    <t>10003786</t>
  </si>
  <si>
    <t>10003787</t>
  </si>
  <si>
    <t>10003788</t>
  </si>
  <si>
    <t>10003789</t>
  </si>
  <si>
    <t>10003790</t>
  </si>
  <si>
    <t>10003791</t>
  </si>
  <si>
    <t>10003792</t>
  </si>
  <si>
    <t>10003793</t>
  </si>
  <si>
    <t>10003794</t>
  </si>
  <si>
    <t>10003795</t>
  </si>
  <si>
    <t>10003796</t>
  </si>
  <si>
    <t>10003797</t>
  </si>
  <si>
    <t>10003798</t>
  </si>
  <si>
    <t>10003799</t>
  </si>
  <si>
    <t>10003800</t>
  </si>
  <si>
    <t>10003801</t>
  </si>
  <si>
    <t>10003802</t>
  </si>
  <si>
    <t>10003803</t>
  </si>
  <si>
    <t>10003804</t>
  </si>
  <si>
    <t>10003805</t>
  </si>
  <si>
    <t>10003806</t>
  </si>
  <si>
    <t>10003807</t>
  </si>
  <si>
    <t>10003808</t>
  </si>
  <si>
    <t>10003809</t>
  </si>
  <si>
    <t>10003810</t>
  </si>
  <si>
    <t>10003811</t>
  </si>
  <si>
    <t>10003812</t>
  </si>
  <si>
    <t>10003813</t>
  </si>
  <si>
    <t>10003814</t>
  </si>
  <si>
    <t>10003815</t>
  </si>
  <si>
    <t>10003816</t>
  </si>
  <si>
    <t>10003817</t>
  </si>
  <si>
    <t>10003818</t>
  </si>
  <si>
    <t>10003819</t>
  </si>
  <si>
    <t>10003820</t>
  </si>
  <si>
    <t>10003821</t>
  </si>
  <si>
    <t>10003822</t>
  </si>
  <si>
    <t>10003823</t>
  </si>
  <si>
    <t>10003824</t>
  </si>
  <si>
    <t>10003825</t>
  </si>
  <si>
    <t>10003826</t>
  </si>
  <si>
    <t>10003827</t>
  </si>
  <si>
    <t>10003828</t>
  </si>
  <si>
    <t>10003829</t>
  </si>
  <si>
    <t>10003830</t>
  </si>
  <si>
    <t>10003831</t>
  </si>
  <si>
    <t>10003832</t>
  </si>
  <si>
    <t>10003833</t>
  </si>
  <si>
    <t>10003834</t>
  </si>
  <si>
    <t>10003835</t>
  </si>
  <si>
    <t>10003836</t>
  </si>
  <si>
    <t>10003837</t>
  </si>
  <si>
    <t>10003838</t>
  </si>
  <si>
    <t>10003839</t>
  </si>
  <si>
    <t>10003840</t>
  </si>
  <si>
    <t>10003841</t>
  </si>
  <si>
    <t>10003842</t>
  </si>
  <si>
    <t>10003843</t>
  </si>
  <si>
    <t>10003844</t>
  </si>
  <si>
    <t>10003845</t>
  </si>
  <si>
    <t>10003846</t>
  </si>
  <si>
    <t>10003847</t>
  </si>
  <si>
    <t>10003848</t>
  </si>
  <si>
    <t>10003849</t>
  </si>
  <si>
    <t>10003850</t>
  </si>
  <si>
    <t>10003851</t>
  </si>
  <si>
    <t>10003852</t>
  </si>
  <si>
    <t>10003853</t>
  </si>
  <si>
    <t>10003854</t>
  </si>
  <si>
    <t>10003855</t>
  </si>
  <si>
    <t>10003856</t>
  </si>
  <si>
    <t>10003857</t>
  </si>
  <si>
    <t>10003858</t>
  </si>
  <si>
    <t>10003859</t>
  </si>
  <si>
    <t>10003860</t>
  </si>
  <si>
    <t>10003861</t>
  </si>
  <si>
    <t>10003862</t>
  </si>
  <si>
    <t>10003863</t>
  </si>
  <si>
    <t>10003864</t>
  </si>
  <si>
    <t>10003865</t>
  </si>
  <si>
    <t>10003866</t>
  </si>
  <si>
    <t>10003867</t>
  </si>
  <si>
    <t>10003868</t>
  </si>
  <si>
    <t>10003869</t>
  </si>
  <si>
    <t>10003870</t>
  </si>
  <si>
    <t>10003871</t>
  </si>
  <si>
    <t>10003872</t>
  </si>
  <si>
    <t>10003873</t>
  </si>
  <si>
    <t>10003874</t>
  </si>
  <si>
    <t>10003875</t>
  </si>
  <si>
    <t>10003876</t>
  </si>
  <si>
    <t>10003877</t>
  </si>
  <si>
    <t>10003878</t>
  </si>
  <si>
    <t>10003879</t>
  </si>
  <si>
    <t>10003880</t>
  </si>
  <si>
    <t>10003881</t>
  </si>
  <si>
    <t>10003882</t>
  </si>
  <si>
    <t>10003883</t>
  </si>
  <si>
    <t>10003884</t>
  </si>
  <si>
    <t>10003885</t>
  </si>
  <si>
    <t>10003886</t>
  </si>
  <si>
    <t>10003887</t>
  </si>
  <si>
    <t>10003888</t>
  </si>
  <si>
    <t>10003889</t>
  </si>
  <si>
    <t>10003890</t>
  </si>
  <si>
    <t>10003891</t>
  </si>
  <si>
    <t>10003892</t>
  </si>
  <si>
    <t>10003893</t>
  </si>
  <si>
    <t>10003894</t>
  </si>
  <si>
    <t>10003895</t>
  </si>
  <si>
    <t>10003896</t>
  </si>
  <si>
    <t>10003897</t>
  </si>
  <si>
    <t>10003898</t>
  </si>
  <si>
    <t>10003899</t>
  </si>
  <si>
    <t>10003900</t>
  </si>
  <si>
    <t>10003901</t>
  </si>
  <si>
    <t>10003902</t>
  </si>
  <si>
    <t>10003903</t>
  </si>
  <si>
    <t>10003904</t>
  </si>
  <si>
    <t>10003905</t>
  </si>
  <si>
    <t>10003906</t>
  </si>
  <si>
    <t>10003907</t>
  </si>
  <si>
    <t>10003908</t>
  </si>
  <si>
    <t>10003909</t>
  </si>
  <si>
    <t>10003910</t>
  </si>
  <si>
    <t>10003911</t>
  </si>
  <si>
    <t>10003912</t>
  </si>
  <si>
    <t>10003913</t>
  </si>
  <si>
    <t>10003914</t>
  </si>
  <si>
    <t>10003915</t>
  </si>
  <si>
    <t>10003916</t>
  </si>
  <si>
    <t>10003917</t>
  </si>
  <si>
    <t>10003918</t>
  </si>
  <si>
    <t>10003919</t>
  </si>
  <si>
    <t>10003920</t>
  </si>
  <si>
    <t>10003921</t>
  </si>
  <si>
    <t>10003922</t>
  </si>
  <si>
    <t>10003923</t>
  </si>
  <si>
    <t>10003924</t>
  </si>
  <si>
    <t>10003925</t>
  </si>
  <si>
    <t>10003926</t>
  </si>
  <si>
    <t>10003927</t>
  </si>
  <si>
    <t>10003928</t>
  </si>
  <si>
    <t>10003929</t>
  </si>
  <si>
    <t>10003930</t>
  </si>
  <si>
    <t>10003931</t>
  </si>
  <si>
    <t>10003932</t>
  </si>
  <si>
    <t>10003933</t>
  </si>
  <si>
    <t>10003934</t>
  </si>
  <si>
    <t>10003935</t>
  </si>
  <si>
    <t>10003936</t>
  </si>
  <si>
    <t>10003937</t>
  </si>
  <si>
    <t>10003938</t>
  </si>
  <si>
    <t>10003939</t>
  </si>
  <si>
    <t>10003940</t>
  </si>
  <si>
    <t>10003941</t>
  </si>
  <si>
    <t>10003942</t>
  </si>
  <si>
    <t>10003943</t>
  </si>
  <si>
    <t>10003944</t>
  </si>
  <si>
    <t>10003945</t>
  </si>
  <si>
    <t>10003946</t>
  </si>
  <si>
    <t>10003947</t>
  </si>
  <si>
    <t>10003948</t>
  </si>
  <si>
    <t>10003949</t>
  </si>
  <si>
    <t>10003950</t>
  </si>
  <si>
    <t>10003951</t>
  </si>
  <si>
    <t>10003952</t>
  </si>
  <si>
    <t>10003953</t>
  </si>
  <si>
    <t>10003954</t>
  </si>
  <si>
    <t>10003955</t>
  </si>
  <si>
    <t>10003956</t>
  </si>
  <si>
    <t>10003957</t>
  </si>
  <si>
    <t>10003958</t>
  </si>
  <si>
    <t>10003959</t>
  </si>
  <si>
    <t>10003960</t>
  </si>
  <si>
    <t>10003961</t>
  </si>
  <si>
    <t>10003962</t>
  </si>
  <si>
    <t>Material</t>
  </si>
  <si>
    <t>Número de serie</t>
  </si>
  <si>
    <t>700034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</si>
  <si>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</si>
  <si>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</si>
  <si>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</si>
  <si>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</si>
  <si>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</si>
  <si>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</si>
  <si>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</si>
  <si>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</si>
  <si>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</si>
  <si>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</si>
  <si>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713219</t>
  </si>
  <si>
    <t>713260</t>
  </si>
  <si>
    <t>12</t>
  </si>
  <si>
    <t>13</t>
  </si>
  <si>
    <t>1296860</t>
  </si>
  <si>
    <t>897981</t>
  </si>
  <si>
    <t>30</t>
  </si>
  <si>
    <t>317906</t>
  </si>
  <si>
    <t>324949</t>
  </si>
  <si>
    <t>325121</t>
  </si>
  <si>
    <t>473343</t>
  </si>
  <si>
    <t>473374</t>
  </si>
  <si>
    <t>473458</t>
  </si>
  <si>
    <t>713122</t>
  </si>
  <si>
    <t>713177</t>
  </si>
  <si>
    <t>897847</t>
  </si>
  <si>
    <t>897853</t>
  </si>
  <si>
    <t>897906</t>
  </si>
  <si>
    <t>897940</t>
  </si>
  <si>
    <t>897943</t>
  </si>
  <si>
    <t>897972</t>
  </si>
  <si>
    <t>897987</t>
  </si>
  <si>
    <t>1296892</t>
  </si>
  <si>
    <t>1296926</t>
  </si>
  <si>
    <t>324948</t>
  </si>
  <si>
    <t>473333</t>
  </si>
  <si>
    <t>713182</t>
  </si>
  <si>
    <t>713407</t>
  </si>
  <si>
    <t>1296856</t>
  </si>
  <si>
    <t>1296866</t>
  </si>
  <si>
    <t>1297108</t>
  </si>
  <si>
    <t>1297119</t>
  </si>
  <si>
    <t>31</t>
  </si>
  <si>
    <t>324953</t>
  </si>
  <si>
    <t>325012</t>
  </si>
  <si>
    <t>473251</t>
  </si>
  <si>
    <t>473264</t>
  </si>
  <si>
    <t>473643</t>
  </si>
  <si>
    <t>713123</t>
  </si>
  <si>
    <t>897858</t>
  </si>
  <si>
    <t>898032</t>
  </si>
  <si>
    <t>898033</t>
  </si>
  <si>
    <t>21</t>
  </si>
  <si>
    <t>22</t>
  </si>
  <si>
    <t>23</t>
  </si>
  <si>
    <t>324921</t>
  </si>
  <si>
    <t>325082</t>
  </si>
  <si>
    <t>344093</t>
  </si>
  <si>
    <t>344095</t>
  </si>
  <si>
    <t>473287</t>
  </si>
  <si>
    <t>473440</t>
  </si>
  <si>
    <t>713259</t>
  </si>
  <si>
    <t>713262</t>
  </si>
  <si>
    <t>713428</t>
  </si>
  <si>
    <t>898002</t>
  </si>
  <si>
    <t>898006</t>
  </si>
  <si>
    <t>898028</t>
  </si>
  <si>
    <t>898037</t>
  </si>
  <si>
    <t>1296949</t>
  </si>
  <si>
    <t>3237958</t>
  </si>
  <si>
    <t>53085429</t>
  </si>
  <si>
    <t>24</t>
  </si>
  <si>
    <t>713248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</si>
  <si>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</si>
  <si>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</si>
  <si>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</si>
  <si>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</si>
  <si>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</si>
  <si>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</si>
  <si>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</si>
  <si>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</si>
  <si>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</si>
  <si>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</si>
  <si>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</si>
  <si>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</si>
  <si>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</si>
  <si>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</si>
  <si>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</si>
  <si>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</si>
  <si>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</si>
  <si>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</si>
  <si>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</si>
  <si>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</si>
  <si>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</si>
  <si>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</si>
  <si>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</si>
  <si>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</si>
  <si>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</si>
  <si>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</si>
  <si>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</si>
  <si>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</si>
  <si>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</si>
  <si>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</si>
  <si>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</si>
  <si>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</si>
  <si>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</si>
  <si>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</si>
  <si>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</si>
  <si>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</si>
  <si>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</si>
  <si>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</si>
  <si>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</si>
  <si>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</si>
  <si>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</si>
  <si>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</si>
  <si>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</si>
  <si>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</si>
  <si>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</si>
  <si>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</si>
  <si>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</si>
  <si>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</si>
  <si>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</si>
  <si>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</si>
  <si>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</si>
  <si>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</si>
  <si>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</si>
  <si>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</si>
  <si>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</si>
  <si>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</si>
  <si>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</si>
  <si>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</si>
  <si>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</si>
  <si>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</si>
  <si>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</si>
  <si>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</si>
  <si>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</si>
  <si>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</si>
  <si>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</si>
  <si>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</si>
  <si>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</si>
  <si>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</si>
  <si>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</si>
  <si>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</si>
  <si>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</si>
  <si>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</si>
  <si>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</si>
  <si>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</si>
  <si>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</si>
  <si>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</si>
  <si>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</si>
  <si>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</si>
  <si>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</si>
  <si>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</si>
  <si>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</si>
  <si>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</si>
  <si>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</si>
  <si>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</si>
  <si>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</si>
  <si>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</si>
  <si>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</si>
  <si>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</si>
  <si>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</si>
  <si>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</si>
  <si>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</si>
  <si>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</si>
  <si>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</si>
  <si>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</si>
  <si>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</si>
  <si>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</si>
  <si>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</si>
  <si>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</si>
  <si>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</si>
  <si>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</si>
  <si>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</si>
  <si>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</si>
  <si>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</si>
  <si>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</si>
  <si>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</si>
  <si>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</si>
  <si>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</si>
  <si>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</si>
  <si>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</si>
  <si>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</si>
  <si>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</si>
  <si>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</si>
  <si>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</si>
  <si>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</si>
  <si>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</si>
  <si>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</si>
  <si>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</si>
  <si>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</si>
  <si>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</si>
  <si>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</si>
  <si>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</si>
  <si>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</si>
  <si>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</si>
  <si>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</si>
  <si>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</si>
  <si>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</si>
  <si>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</si>
  <si>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</si>
  <si>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</si>
  <si>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</si>
  <si>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</si>
  <si>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</si>
  <si>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</si>
  <si>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</si>
  <si>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</si>
  <si>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</si>
  <si>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</si>
  <si>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</si>
  <si>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</si>
  <si>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</si>
  <si>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</si>
  <si>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</si>
  <si>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</si>
  <si>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</si>
  <si>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</si>
  <si>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</si>
  <si>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</si>
  <si>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</si>
  <si>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</si>
  <si>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</si>
  <si>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</si>
  <si>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</si>
  <si>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</si>
  <si>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</si>
  <si>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</si>
  <si>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</si>
  <si>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</si>
  <si>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</si>
  <si>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</si>
  <si>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</si>
  <si>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</si>
  <si>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</si>
  <si>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</si>
  <si>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</si>
  <si>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</si>
  <si>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</si>
  <si>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</si>
  <si>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</si>
  <si>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</si>
  <si>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</si>
  <si>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</si>
  <si>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</si>
  <si>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</si>
  <si>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</si>
  <si>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</si>
  <si>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</si>
  <si>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</si>
  <si>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</si>
  <si>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</si>
  <si>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</si>
  <si>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</si>
  <si>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</si>
  <si>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</si>
  <si>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</si>
  <si>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</si>
  <si>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</si>
  <si>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</si>
  <si>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</si>
  <si>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</si>
  <si>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</si>
  <si>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</si>
  <si>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</si>
  <si>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</si>
  <si>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</si>
  <si>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</si>
  <si>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</si>
  <si>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</si>
  <si>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</si>
  <si>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</si>
  <si>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</si>
  <si>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</si>
  <si>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</si>
  <si>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</si>
  <si>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</si>
  <si>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</si>
  <si>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</si>
  <si>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</si>
  <si>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</si>
  <si>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</si>
  <si>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</si>
  <si>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</si>
  <si>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</si>
  <si>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</si>
  <si>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</si>
  <si>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</si>
  <si>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</si>
  <si>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</si>
  <si>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</si>
  <si>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</si>
  <si>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</si>
  <si>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</si>
  <si>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</si>
  <si>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</si>
  <si>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</si>
  <si>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</si>
  <si>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</si>
  <si>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</si>
  <si>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</si>
  <si>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</si>
  <si>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</si>
  <si>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</si>
  <si>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</si>
  <si>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</si>
  <si>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</si>
  <si>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</si>
  <si>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</si>
  <si>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</si>
  <si>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</si>
  <si>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</si>
  <si>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</si>
  <si>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</si>
  <si>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</si>
  <si>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</si>
  <si>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</si>
  <si>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</si>
  <si>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</si>
  <si>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</si>
  <si>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</si>
  <si>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</si>
  <si>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</si>
  <si>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</si>
  <si>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</si>
  <si>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</si>
  <si>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</si>
  <si>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</si>
  <si>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</si>
  <si>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</si>
  <si>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</si>
  <si>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</si>
  <si>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</si>
  <si>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</si>
  <si>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</si>
  <si>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</si>
  <si>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</si>
  <si>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</si>
  <si>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</si>
  <si>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</si>
  <si>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</si>
  <si>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</si>
  <si>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</si>
  <si>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</si>
  <si>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</si>
  <si>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</si>
  <si>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</si>
  <si>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</si>
  <si>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</si>
  <si>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</si>
  <si>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</si>
  <si>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</si>
  <si>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</si>
  <si>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</si>
  <si>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</si>
  <si>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</si>
  <si>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</si>
  <si>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</si>
  <si>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</si>
  <si>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</si>
  <si>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</si>
  <si>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</si>
  <si>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</si>
  <si>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</si>
  <si>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</si>
  <si>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</si>
  <si>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</si>
  <si>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</si>
  <si>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</si>
  <si>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</si>
  <si>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</si>
  <si>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</si>
  <si>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</si>
  <si>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</si>
  <si>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</si>
  <si>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</si>
  <si>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</si>
  <si>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</si>
  <si>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</si>
  <si>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</si>
  <si>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</si>
  <si>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</si>
  <si>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</si>
  <si>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</si>
  <si>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</si>
  <si>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</si>
  <si>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</si>
  <si>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</si>
  <si>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</si>
  <si>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</si>
  <si>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</si>
  <si>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</si>
  <si>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</si>
  <si>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</si>
  <si>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</si>
  <si>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</si>
  <si>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</si>
  <si>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</si>
  <si>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</si>
  <si>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</si>
  <si>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</si>
  <si>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</si>
  <si>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</si>
  <si>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</si>
  <si>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</si>
  <si>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</si>
  <si>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</si>
  <si>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</si>
  <si>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</si>
  <si>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</si>
  <si>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</si>
  <si>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</si>
  <si>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</si>
  <si>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</si>
  <si>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</si>
  <si>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</si>
  <si>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</si>
  <si>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</si>
  <si>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</si>
  <si>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</si>
  <si>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</si>
  <si>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</si>
  <si>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</si>
  <si>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</si>
  <si>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</si>
  <si>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</si>
  <si>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</si>
  <si>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</si>
  <si>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</si>
  <si>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</si>
  <si>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</si>
  <si>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</si>
  <si>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</si>
  <si>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</si>
  <si>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</si>
  <si>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</si>
  <si>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</si>
  <si>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</si>
  <si>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</si>
  <si>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</si>
  <si>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</si>
  <si>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</si>
  <si>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</si>
  <si>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</si>
  <si>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</si>
  <si>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</si>
  <si>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</si>
  <si>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</si>
  <si>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</si>
  <si>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</si>
  <si>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</si>
  <si>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</si>
  <si>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</si>
  <si>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</si>
  <si>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</si>
  <si>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</si>
  <si>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</si>
  <si>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</si>
  <si>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</si>
  <si>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</si>
  <si>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</si>
  <si>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</si>
  <si>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</si>
  <si>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</si>
  <si>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</si>
  <si>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</si>
  <si>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</si>
  <si>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</si>
  <si>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</si>
  <si>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</si>
  <si>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</si>
  <si>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</si>
  <si>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</si>
  <si>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</si>
  <si>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</si>
  <si>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</si>
  <si>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</si>
  <si>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</si>
  <si>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</si>
  <si>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</si>
  <si>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</si>
  <si>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</si>
  <si>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</si>
  <si>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</si>
  <si>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</si>
  <si>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</si>
  <si>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</si>
  <si>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</si>
  <si>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</si>
  <si>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</si>
  <si>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</si>
  <si>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</si>
  <si>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</si>
  <si>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</si>
  <si>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</si>
  <si>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</si>
  <si>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</si>
  <si>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</si>
  <si>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</si>
  <si>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</si>
  <si>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</si>
  <si>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</si>
  <si>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</si>
  <si>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</si>
  <si>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</si>
  <si>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</si>
  <si>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</si>
  <si>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</si>
  <si>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</si>
  <si>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</si>
  <si>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</si>
  <si>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</si>
  <si>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</si>
  <si>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</si>
  <si>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</si>
  <si>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</si>
  <si>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</si>
  <si>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</si>
  <si>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</si>
  <si>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</si>
  <si>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</si>
  <si>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</si>
  <si>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</si>
  <si>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</si>
  <si>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</si>
  <si>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</si>
  <si>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</si>
  <si>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</si>
  <si>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</si>
  <si>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</si>
  <si>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</si>
  <si>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</si>
  <si>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</si>
  <si>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</si>
  <si>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</si>
  <si>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</si>
  <si>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</si>
  <si>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</si>
  <si>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</si>
  <si>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</si>
  <si>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</si>
  <si>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</si>
  <si>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</si>
  <si>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</si>
  <si>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</si>
  <si>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</si>
  <si>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</si>
  <si>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</si>
  <si>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</si>
  <si>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</si>
  <si>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</si>
  <si>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</si>
  <si>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</si>
  <si>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</si>
  <si>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</si>
  <si>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</si>
  <si>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</si>
  <si>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</si>
  <si>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</si>
  <si>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</si>
  <si>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</si>
  <si>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</si>
  <si>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</si>
  <si>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</si>
  <si>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</si>
  <si>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</si>
  <si>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</si>
  <si>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</si>
  <si>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</si>
  <si>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</si>
  <si>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</si>
  <si>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</si>
  <si>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</si>
  <si>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</si>
  <si>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</si>
  <si>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</si>
  <si>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</si>
  <si>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</si>
  <si>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</si>
  <si>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</si>
  <si>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</si>
  <si>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</si>
  <si>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</si>
  <si>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</si>
  <si>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</si>
  <si>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</si>
  <si>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</si>
  <si>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</si>
  <si>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</si>
  <si>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</si>
  <si>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</si>
  <si>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</si>
  <si>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</si>
  <si>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</si>
  <si>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</si>
  <si>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</si>
  <si>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</si>
  <si>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</si>
  <si>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</si>
  <si>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</si>
  <si>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</si>
  <si>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</si>
  <si>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</si>
  <si>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</si>
  <si>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</si>
  <si>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</si>
  <si>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</si>
  <si>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</si>
  <si>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</si>
  <si>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</si>
  <si>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</si>
  <si>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</si>
  <si>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</si>
  <si>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</si>
  <si>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</si>
  <si>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</si>
  <si>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</si>
  <si>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</si>
  <si>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</si>
  <si>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</si>
  <si>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</si>
  <si>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</si>
  <si>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</si>
  <si>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</si>
  <si>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</si>
  <si>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</si>
  <si>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</si>
  <si>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</si>
  <si>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</si>
  <si>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</si>
  <si>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</si>
  <si>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</si>
  <si>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</si>
  <si>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</si>
  <si>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</si>
  <si>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</si>
  <si>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</si>
  <si>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</si>
  <si>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</si>
  <si>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</si>
  <si>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</si>
  <si>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</si>
  <si>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</si>
  <si>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</si>
  <si>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</si>
  <si>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</si>
  <si>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</si>
  <si>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</si>
  <si>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</si>
  <si>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</si>
  <si>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</si>
  <si>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</si>
  <si>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</si>
  <si>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</si>
  <si>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</si>
  <si>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</si>
  <si>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</si>
  <si>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</si>
  <si>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</si>
  <si>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</si>
  <si>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</si>
  <si>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</si>
  <si>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</si>
  <si>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</si>
  <si>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</si>
  <si>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</si>
  <si>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</si>
  <si>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</si>
  <si>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</si>
  <si>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</si>
  <si>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</si>
  <si>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</si>
  <si>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</si>
  <si>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</si>
  <si>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</si>
  <si>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</si>
  <si>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</si>
  <si>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</si>
  <si>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</si>
  <si>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</si>
  <si>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</si>
  <si>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</si>
  <si>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</si>
  <si>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</si>
  <si>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</si>
  <si>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</si>
  <si>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</si>
  <si>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</si>
  <si>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</si>
  <si>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</si>
  <si>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</si>
  <si>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</si>
  <si>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</si>
  <si>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</si>
  <si>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</si>
  <si>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</si>
  <si>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</si>
  <si>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</si>
  <si>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</si>
  <si>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</si>
  <si>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</si>
  <si>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</si>
  <si>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</si>
  <si>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</si>
  <si>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</si>
  <si>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</si>
  <si>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</si>
  <si>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</si>
  <si>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</si>
  <si>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</si>
  <si>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</si>
  <si>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</si>
  <si>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</si>
  <si>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</si>
  <si>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</si>
  <si>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</si>
  <si>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</si>
  <si>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</si>
  <si>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</si>
  <si>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</si>
  <si>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</si>
  <si>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</si>
  <si>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</si>
  <si>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</si>
  <si>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</si>
  <si>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</si>
  <si>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</si>
  <si>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</si>
  <si>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</si>
  <si>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</si>
  <si>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</si>
  <si>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</si>
  <si>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</si>
  <si>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</si>
  <si>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</si>
  <si>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</si>
  <si>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</si>
  <si>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</si>
  <si>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</si>
  <si>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</si>
  <si>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</si>
  <si>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</si>
  <si>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</si>
  <si>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</si>
  <si>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</si>
  <si>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</si>
  <si>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</si>
  <si>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</si>
  <si>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</si>
  <si>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</si>
  <si>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</si>
  <si>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</si>
  <si>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</si>
  <si>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</si>
  <si>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</si>
  <si>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</si>
  <si>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</si>
  <si>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</si>
  <si>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</si>
  <si>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</si>
  <si>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</si>
  <si>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</si>
  <si>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</si>
  <si>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</si>
  <si>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</si>
  <si>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</si>
  <si>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</si>
  <si>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</si>
  <si>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</si>
  <si>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</si>
  <si>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</si>
  <si>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</si>
  <si>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</si>
  <si>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</si>
  <si>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</si>
  <si>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</si>
  <si>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</si>
  <si>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</si>
  <si>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</si>
  <si>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</si>
  <si>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</si>
  <si>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</si>
  <si>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</si>
  <si>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</si>
  <si>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</si>
  <si>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</si>
  <si>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</si>
  <si>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</si>
  <si>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</si>
  <si>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</si>
  <si>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</si>
  <si>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</si>
  <si>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</si>
  <si>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</si>
  <si>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</si>
  <si>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</si>
  <si>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</si>
  <si>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</si>
  <si>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</si>
  <si>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</si>
  <si>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</si>
  <si>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</si>
  <si>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</si>
  <si>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</si>
  <si>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</si>
  <si>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</si>
  <si>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</si>
  <si>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</si>
  <si>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</si>
  <si>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</si>
  <si>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</si>
  <si>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</si>
  <si>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</si>
  <si>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</si>
  <si>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</si>
  <si>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</si>
  <si>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</si>
  <si>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</si>
  <si>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</si>
  <si>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</si>
  <si>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</si>
  <si>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</si>
  <si>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</si>
  <si>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</si>
  <si>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</si>
  <si>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</si>
  <si>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</si>
  <si>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</si>
  <si>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</si>
  <si>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</si>
  <si>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</si>
  <si>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</si>
  <si>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</si>
  <si>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</si>
  <si>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</si>
  <si>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</si>
  <si>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</si>
  <si>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</si>
  <si>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</si>
  <si>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</si>
  <si>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</si>
  <si>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</si>
  <si>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</si>
  <si>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</si>
  <si>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</si>
  <si>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</si>
  <si>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</si>
  <si>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</si>
  <si>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</si>
  <si>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</si>
  <si>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</si>
  <si>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</si>
  <si>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</si>
  <si>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</si>
  <si>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</si>
  <si>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</si>
  <si>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</si>
  <si>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</si>
  <si>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</si>
  <si>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</si>
  <si>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</si>
  <si>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</si>
  <si>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</si>
  <si>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</si>
  <si>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</si>
  <si>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</si>
  <si>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</si>
  <si>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</si>
  <si>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</si>
  <si>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</si>
  <si>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</si>
  <si>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</si>
  <si>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</si>
  <si>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</si>
  <si>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</si>
  <si>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</si>
  <si>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</si>
  <si>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</si>
  <si>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</si>
  <si>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</si>
  <si>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</si>
  <si>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</si>
  <si>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</si>
  <si>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</si>
  <si>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</si>
  <si>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</si>
  <si>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</si>
  <si>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</si>
  <si>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</si>
  <si>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</si>
  <si>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</si>
  <si>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</si>
  <si>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</si>
  <si>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</si>
  <si>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</si>
  <si>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</si>
  <si>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</si>
  <si>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</si>
  <si>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</si>
  <si>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</si>
  <si>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</si>
  <si>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</si>
  <si>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</si>
  <si>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</si>
  <si>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</si>
  <si>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</si>
  <si>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</si>
  <si>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</si>
  <si>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</si>
  <si>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</si>
  <si>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</si>
  <si>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</si>
  <si>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</si>
  <si>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</si>
  <si>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</si>
  <si>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</si>
  <si>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</si>
  <si>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</si>
  <si>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</si>
  <si>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</si>
  <si>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</si>
  <si>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</si>
  <si>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</si>
  <si>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</si>
  <si>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10000000</t>
  </si>
  <si>
    <t>10000011</t>
  </si>
  <si>
    <t>10000012</t>
  </si>
  <si>
    <t>10000013</t>
  </si>
  <si>
    <t>10000014</t>
  </si>
  <si>
    <t>10000016</t>
  </si>
  <si>
    <t>10000017</t>
  </si>
  <si>
    <t>10000018</t>
  </si>
  <si>
    <t>10000020</t>
  </si>
  <si>
    <t>10000021</t>
  </si>
  <si>
    <t>10000023</t>
  </si>
  <si>
    <t>10000025</t>
  </si>
  <si>
    <t>10000027</t>
  </si>
  <si>
    <t>10000028</t>
  </si>
  <si>
    <t>10000163</t>
  </si>
  <si>
    <t>10001062</t>
  </si>
  <si>
    <t>10001063</t>
  </si>
  <si>
    <t>10001064</t>
  </si>
  <si>
    <t>10001065</t>
  </si>
  <si>
    <t>10001066</t>
  </si>
  <si>
    <t>10001067</t>
  </si>
  <si>
    <t>10001068</t>
  </si>
  <si>
    <t>10001069</t>
  </si>
  <si>
    <t>10001070</t>
  </si>
  <si>
    <t>10001071</t>
  </si>
  <si>
    <t>10001072</t>
  </si>
  <si>
    <t>10001073</t>
  </si>
  <si>
    <t>10001074</t>
  </si>
  <si>
    <t>10001075</t>
  </si>
  <si>
    <t>10001076</t>
  </si>
  <si>
    <t>10001077</t>
  </si>
  <si>
    <t>10001078</t>
  </si>
  <si>
    <t>10001079</t>
  </si>
  <si>
    <t>10001080</t>
  </si>
  <si>
    <t>10001081</t>
  </si>
  <si>
    <t>10001082</t>
  </si>
  <si>
    <t>10001083</t>
  </si>
  <si>
    <t>10001084</t>
  </si>
  <si>
    <t>10001085</t>
  </si>
  <si>
    <t>10001086</t>
  </si>
  <si>
    <t>10001087</t>
  </si>
  <si>
    <t>10001088</t>
  </si>
  <si>
    <t>10001089</t>
  </si>
  <si>
    <t>10001090</t>
  </si>
  <si>
    <t>10001091</t>
  </si>
  <si>
    <t>10001092</t>
  </si>
  <si>
    <t>10001093</t>
  </si>
  <si>
    <t>10001094</t>
  </si>
  <si>
    <t>10001095</t>
  </si>
  <si>
    <t>10001096</t>
  </si>
  <si>
    <t>10001097</t>
  </si>
  <si>
    <t>10001098</t>
  </si>
  <si>
    <t>10001099</t>
  </si>
  <si>
    <t>10001101</t>
  </si>
  <si>
    <t>10001102</t>
  </si>
  <si>
    <t>10001103</t>
  </si>
  <si>
    <t>10001104</t>
  </si>
  <si>
    <t>10001105</t>
  </si>
  <si>
    <t>10001106</t>
  </si>
  <si>
    <t>10001107</t>
  </si>
  <si>
    <t>10001108</t>
  </si>
  <si>
    <t>10001109</t>
  </si>
  <si>
    <t>10001110</t>
  </si>
  <si>
    <t>10001112</t>
  </si>
  <si>
    <t>10001113</t>
  </si>
  <si>
    <t>10001114</t>
  </si>
  <si>
    <t>10001115</t>
  </si>
  <si>
    <t>10001116</t>
  </si>
  <si>
    <t>10001118</t>
  </si>
  <si>
    <t>10001119</t>
  </si>
  <si>
    <t>10001120</t>
  </si>
  <si>
    <t>10001121</t>
  </si>
  <si>
    <t>10001123</t>
  </si>
  <si>
    <t>10001125</t>
  </si>
  <si>
    <t>10001126</t>
  </si>
  <si>
    <t>10001127</t>
  </si>
  <si>
    <t>10001128</t>
  </si>
  <si>
    <t>10001129</t>
  </si>
  <si>
    <t>10001130</t>
  </si>
  <si>
    <t>10001131</t>
  </si>
  <si>
    <t>10001133</t>
  </si>
  <si>
    <t>10001134</t>
  </si>
  <si>
    <t>10001135</t>
  </si>
  <si>
    <t>10001136</t>
  </si>
  <si>
    <t>10001137</t>
  </si>
  <si>
    <t>10001138</t>
  </si>
  <si>
    <t>10001139</t>
  </si>
  <si>
    <t>10001140</t>
  </si>
  <si>
    <t>10001141</t>
  </si>
  <si>
    <t>10001142</t>
  </si>
  <si>
    <t>10001144</t>
  </si>
  <si>
    <t>10001145</t>
  </si>
  <si>
    <t>10001146</t>
  </si>
  <si>
    <t>10001147</t>
  </si>
  <si>
    <t>10001148</t>
  </si>
  <si>
    <t>10001149</t>
  </si>
  <si>
    <t>10001150</t>
  </si>
  <si>
    <t>10001151</t>
  </si>
  <si>
    <t>10001152</t>
  </si>
  <si>
    <t>10001153</t>
  </si>
  <si>
    <t>10001154</t>
  </si>
  <si>
    <t>10001155</t>
  </si>
  <si>
    <t>10001156</t>
  </si>
  <si>
    <t>10001157</t>
  </si>
  <si>
    <t>10001158</t>
  </si>
  <si>
    <t>10001159</t>
  </si>
  <si>
    <t>10001160</t>
  </si>
  <si>
    <t>10001161</t>
  </si>
  <si>
    <t>10001162</t>
  </si>
  <si>
    <t>10001163</t>
  </si>
  <si>
    <t>10001164</t>
  </si>
  <si>
    <t>10001165</t>
  </si>
  <si>
    <t>10001166</t>
  </si>
  <si>
    <t>10001167</t>
  </si>
  <si>
    <t>10001168</t>
  </si>
  <si>
    <t>10001169</t>
  </si>
  <si>
    <t>10001170</t>
  </si>
  <si>
    <t>10001171</t>
  </si>
  <si>
    <t>10001172</t>
  </si>
  <si>
    <t>10001173</t>
  </si>
  <si>
    <t>10001174</t>
  </si>
  <si>
    <t>10001175</t>
  </si>
  <si>
    <t>10001176</t>
  </si>
  <si>
    <t>10001177</t>
  </si>
  <si>
    <t>10001178</t>
  </si>
  <si>
    <t>10001179</t>
  </si>
  <si>
    <t>10001180</t>
  </si>
  <si>
    <t>10001181</t>
  </si>
  <si>
    <t>10001182</t>
  </si>
  <si>
    <t>10001183</t>
  </si>
  <si>
    <t>10001184</t>
  </si>
  <si>
    <t>10001185</t>
  </si>
  <si>
    <t>10001186</t>
  </si>
  <si>
    <t>10001187</t>
  </si>
  <si>
    <t>10001188</t>
  </si>
  <si>
    <t>10001189</t>
  </si>
  <si>
    <t>10001190</t>
  </si>
  <si>
    <t>10001191</t>
  </si>
  <si>
    <t>10001192</t>
  </si>
  <si>
    <t>10001193</t>
  </si>
  <si>
    <t>10001194</t>
  </si>
  <si>
    <t>10001195</t>
  </si>
  <si>
    <t>10001196</t>
  </si>
  <si>
    <t>10001197</t>
  </si>
  <si>
    <t>10001198</t>
  </si>
  <si>
    <t>10001199</t>
  </si>
  <si>
    <t>10001200</t>
  </si>
  <si>
    <t>10001201</t>
  </si>
  <si>
    <t>10001202</t>
  </si>
  <si>
    <t>10001203</t>
  </si>
  <si>
    <t>10001204</t>
  </si>
  <si>
    <t>10001205</t>
  </si>
  <si>
    <t>10001206</t>
  </si>
  <si>
    <t>10001207</t>
  </si>
  <si>
    <t>10001208</t>
  </si>
  <si>
    <t>10001209</t>
  </si>
  <si>
    <t>10001210</t>
  </si>
  <si>
    <t>10001211</t>
  </si>
  <si>
    <t>10001212</t>
  </si>
  <si>
    <t>10001213</t>
  </si>
  <si>
    <t>10001214</t>
  </si>
  <si>
    <t>10001215</t>
  </si>
  <si>
    <t>10001216</t>
  </si>
  <si>
    <t>10001217</t>
  </si>
  <si>
    <t>10001218</t>
  </si>
  <si>
    <t>10001219</t>
  </si>
  <si>
    <t>10001220</t>
  </si>
  <si>
    <t>10001221</t>
  </si>
  <si>
    <t>10001222</t>
  </si>
  <si>
    <t>10001223</t>
  </si>
  <si>
    <t>10001224</t>
  </si>
  <si>
    <t>10001225</t>
  </si>
  <si>
    <t>10001226</t>
  </si>
  <si>
    <t>10001227</t>
  </si>
  <si>
    <t>10001228</t>
  </si>
  <si>
    <t>10001229</t>
  </si>
  <si>
    <t>10001230</t>
  </si>
  <si>
    <t>10001231</t>
  </si>
  <si>
    <t>10001232</t>
  </si>
  <si>
    <t>10001233</t>
  </si>
  <si>
    <t>10001234</t>
  </si>
  <si>
    <t>10001236</t>
  </si>
  <si>
    <t>10001237</t>
  </si>
  <si>
    <t>10001238</t>
  </si>
  <si>
    <t>10001239</t>
  </si>
  <si>
    <t>10001240</t>
  </si>
  <si>
    <t>10001241</t>
  </si>
  <si>
    <t>10001242</t>
  </si>
  <si>
    <t>10001243</t>
  </si>
  <si>
    <t>10001244</t>
  </si>
  <si>
    <t>10001245</t>
  </si>
  <si>
    <t>10001246</t>
  </si>
  <si>
    <t>10001247</t>
  </si>
  <si>
    <t>10001248</t>
  </si>
  <si>
    <t>10001250</t>
  </si>
  <si>
    <t>10001251</t>
  </si>
  <si>
    <t>10001252</t>
  </si>
  <si>
    <t>10001253</t>
  </si>
  <si>
    <t>10001254</t>
  </si>
  <si>
    <t>10001255</t>
  </si>
  <si>
    <t>10001256</t>
  </si>
  <si>
    <t>10001257</t>
  </si>
  <si>
    <t>10001258</t>
  </si>
  <si>
    <t>10001259</t>
  </si>
  <si>
    <t>10001262</t>
  </si>
  <si>
    <t>10001263</t>
  </si>
  <si>
    <t>10001265</t>
  </si>
  <si>
    <t>10001266</t>
  </si>
  <si>
    <t>10001267</t>
  </si>
  <si>
    <t>10001269</t>
  </si>
  <si>
    <t>10001270</t>
  </si>
  <si>
    <t>10001271</t>
  </si>
  <si>
    <t>10001272</t>
  </si>
  <si>
    <t>10001273</t>
  </si>
  <si>
    <t>10001274</t>
  </si>
  <si>
    <t>10001275</t>
  </si>
  <si>
    <t>10001276</t>
  </si>
  <si>
    <t>10001277</t>
  </si>
  <si>
    <t>10001278</t>
  </si>
  <si>
    <t>10001279</t>
  </si>
  <si>
    <t>10001280</t>
  </si>
  <si>
    <t>10001281</t>
  </si>
  <si>
    <t>10001282</t>
  </si>
  <si>
    <t>10001283</t>
  </si>
  <si>
    <t>10001284</t>
  </si>
  <si>
    <t>10001285</t>
  </si>
  <si>
    <t>10001286</t>
  </si>
  <si>
    <t>10001287</t>
  </si>
  <si>
    <t>10001288</t>
  </si>
  <si>
    <t>10001289</t>
  </si>
  <si>
    <t>10001290</t>
  </si>
  <si>
    <t>10001291</t>
  </si>
  <si>
    <t>10001292</t>
  </si>
  <si>
    <t>10001293</t>
  </si>
  <si>
    <t>10001294</t>
  </si>
  <si>
    <t>10001295</t>
  </si>
  <si>
    <t>10001296</t>
  </si>
  <si>
    <t>10001297</t>
  </si>
  <si>
    <t>10001298</t>
  </si>
  <si>
    <t>10001299</t>
  </si>
  <si>
    <t>10001300</t>
  </si>
  <si>
    <t>10001301</t>
  </si>
  <si>
    <t>10001302</t>
  </si>
  <si>
    <t>10001303</t>
  </si>
  <si>
    <t>10001305</t>
  </si>
  <si>
    <t>10001306</t>
  </si>
  <si>
    <t>10001307</t>
  </si>
  <si>
    <t>10001309</t>
  </si>
  <si>
    <t>10001310</t>
  </si>
  <si>
    <t>10001311</t>
  </si>
  <si>
    <t>10001312</t>
  </si>
  <si>
    <t>10001313</t>
  </si>
  <si>
    <t>10001314</t>
  </si>
  <si>
    <t>10001315</t>
  </si>
  <si>
    <t>10001316</t>
  </si>
  <si>
    <t>10001317</t>
  </si>
  <si>
    <t>10001318</t>
  </si>
  <si>
    <t>10001319</t>
  </si>
  <si>
    <t>10001320</t>
  </si>
  <si>
    <t>10001321</t>
  </si>
  <si>
    <t>10001323</t>
  </si>
  <si>
    <t>10001324</t>
  </si>
  <si>
    <t>10001325</t>
  </si>
  <si>
    <t>10001326</t>
  </si>
  <si>
    <t>10001327</t>
  </si>
  <si>
    <t>10001328</t>
  </si>
  <si>
    <t>10001329</t>
  </si>
  <si>
    <t>10001330</t>
  </si>
  <si>
    <t>10001331</t>
  </si>
  <si>
    <t>10001332</t>
  </si>
  <si>
    <t>10001333</t>
  </si>
  <si>
    <t>10001334</t>
  </si>
  <si>
    <t>10001335</t>
  </si>
  <si>
    <t>10001336</t>
  </si>
  <si>
    <t>10001337</t>
  </si>
  <si>
    <t>10001338</t>
  </si>
  <si>
    <t>10001340</t>
  </si>
  <si>
    <t>10001341</t>
  </si>
  <si>
    <t>10001342</t>
  </si>
  <si>
    <t>10001343</t>
  </si>
  <si>
    <t>10001344</t>
  </si>
  <si>
    <t>10001345</t>
  </si>
  <si>
    <t>10001346</t>
  </si>
  <si>
    <t>10001347</t>
  </si>
  <si>
    <t>10001348</t>
  </si>
  <si>
    <t>10001349</t>
  </si>
  <si>
    <t>10001351</t>
  </si>
  <si>
    <t>10001352</t>
  </si>
  <si>
    <t>10001353</t>
  </si>
  <si>
    <t>10001355</t>
  </si>
  <si>
    <t>10001356</t>
  </si>
  <si>
    <t>10001357</t>
  </si>
  <si>
    <t>10001359</t>
  </si>
  <si>
    <t>10001360</t>
  </si>
  <si>
    <t>10001361</t>
  </si>
  <si>
    <t>10001362</t>
  </si>
  <si>
    <t>10001363</t>
  </si>
  <si>
    <t>10001364</t>
  </si>
  <si>
    <t>10001365</t>
  </si>
  <si>
    <t>10001366</t>
  </si>
  <si>
    <t>10001367</t>
  </si>
  <si>
    <t>10001368</t>
  </si>
  <si>
    <t>10001369</t>
  </si>
  <si>
    <t>10001370</t>
  </si>
  <si>
    <t>10001371</t>
  </si>
  <si>
    <t>10001373</t>
  </si>
  <si>
    <t>10001374</t>
  </si>
  <si>
    <t>10001375</t>
  </si>
  <si>
    <t>10001376</t>
  </si>
  <si>
    <t>10001377</t>
  </si>
  <si>
    <t>10001378</t>
  </si>
  <si>
    <t>10001379</t>
  </si>
  <si>
    <t>10001380</t>
  </si>
  <si>
    <t>10001381</t>
  </si>
  <si>
    <t>10001382</t>
  </si>
  <si>
    <t>10001384</t>
  </si>
  <si>
    <t>10001385</t>
  </si>
  <si>
    <t>10001386</t>
  </si>
  <si>
    <t>10001387</t>
  </si>
  <si>
    <t>10001388</t>
  </si>
  <si>
    <t>10001389</t>
  </si>
  <si>
    <t>10001390</t>
  </si>
  <si>
    <t>10001391</t>
  </si>
  <si>
    <t>10001392</t>
  </si>
  <si>
    <t>10001393</t>
  </si>
  <si>
    <t>10001394</t>
  </si>
  <si>
    <t>10001395</t>
  </si>
  <si>
    <t>10001396</t>
  </si>
  <si>
    <t>10001397</t>
  </si>
  <si>
    <t>10001398</t>
  </si>
  <si>
    <t>10001399</t>
  </si>
  <si>
    <t>10001400</t>
  </si>
  <si>
    <t>10001401</t>
  </si>
  <si>
    <t>10001402</t>
  </si>
  <si>
    <t>10001404</t>
  </si>
  <si>
    <t>10001405</t>
  </si>
  <si>
    <t>10001406</t>
  </si>
  <si>
    <t>10001407</t>
  </si>
  <si>
    <t>10001408</t>
  </si>
  <si>
    <t>10001409</t>
  </si>
  <si>
    <t>10001410</t>
  </si>
  <si>
    <t>10001411</t>
  </si>
  <si>
    <t>10001412</t>
  </si>
  <si>
    <t>10001413</t>
  </si>
  <si>
    <t>10001414</t>
  </si>
  <si>
    <t>10001415</t>
  </si>
  <si>
    <t>10001416</t>
  </si>
  <si>
    <t>10001417</t>
  </si>
  <si>
    <t>10001418</t>
  </si>
  <si>
    <t>10001419</t>
  </si>
  <si>
    <t>10001420</t>
  </si>
  <si>
    <t>10001421</t>
  </si>
  <si>
    <t>10001422</t>
  </si>
  <si>
    <t>10001423</t>
  </si>
  <si>
    <t>10001424</t>
  </si>
  <si>
    <t>10001425</t>
  </si>
  <si>
    <t>10001426</t>
  </si>
  <si>
    <t>10001427</t>
  </si>
  <si>
    <t>10001428</t>
  </si>
  <si>
    <t>10001429</t>
  </si>
  <si>
    <t>10001430</t>
  </si>
  <si>
    <t>10001431</t>
  </si>
  <si>
    <t>10001432</t>
  </si>
  <si>
    <t>10001433</t>
  </si>
  <si>
    <t>10001434</t>
  </si>
  <si>
    <t>10001435</t>
  </si>
  <si>
    <t>10001436</t>
  </si>
  <si>
    <t>10001437</t>
  </si>
  <si>
    <t>10001438</t>
  </si>
  <si>
    <t>10001439</t>
  </si>
  <si>
    <t>10001440</t>
  </si>
  <si>
    <t>10001441</t>
  </si>
  <si>
    <t>10001442</t>
  </si>
  <si>
    <t>10001443</t>
  </si>
  <si>
    <t>10001444</t>
  </si>
  <si>
    <t>10001445</t>
  </si>
  <si>
    <t>10001446</t>
  </si>
  <si>
    <t>10001447</t>
  </si>
  <si>
    <t>10001448</t>
  </si>
  <si>
    <t>10001449</t>
  </si>
  <si>
    <t>10001450</t>
  </si>
  <si>
    <t>10001451</t>
  </si>
  <si>
    <t>10001452</t>
  </si>
  <si>
    <t>10001453</t>
  </si>
  <si>
    <t>10001454</t>
  </si>
  <si>
    <t>10001455</t>
  </si>
  <si>
    <t>10001456</t>
  </si>
  <si>
    <t>10001457</t>
  </si>
  <si>
    <t>10001458</t>
  </si>
  <si>
    <t>10001459</t>
  </si>
  <si>
    <t>10001460</t>
  </si>
  <si>
    <t>10001461</t>
  </si>
  <si>
    <t>10001462</t>
  </si>
  <si>
    <t>10001463</t>
  </si>
  <si>
    <t>10001464</t>
  </si>
  <si>
    <t>10001465</t>
  </si>
  <si>
    <t>10001466</t>
  </si>
  <si>
    <t>10001467</t>
  </si>
  <si>
    <t>10001468</t>
  </si>
  <si>
    <t>10001469</t>
  </si>
  <si>
    <t>10001470</t>
  </si>
  <si>
    <t>10001471</t>
  </si>
  <si>
    <t>10001473</t>
  </si>
  <si>
    <t>10001474</t>
  </si>
  <si>
    <t>10001475</t>
  </si>
  <si>
    <t>10001476</t>
  </si>
  <si>
    <t>10001477</t>
  </si>
  <si>
    <t>10001478</t>
  </si>
  <si>
    <t>10001480</t>
  </si>
  <si>
    <t>10001481</t>
  </si>
  <si>
    <t>10001483</t>
  </si>
  <si>
    <t>10001484</t>
  </si>
  <si>
    <t>10001485</t>
  </si>
  <si>
    <t>10001486</t>
  </si>
  <si>
    <t>10001487</t>
  </si>
  <si>
    <t>10001488</t>
  </si>
  <si>
    <t>10001489</t>
  </si>
  <si>
    <t>10001490</t>
  </si>
  <si>
    <t>10001491</t>
  </si>
  <si>
    <t>10001492</t>
  </si>
  <si>
    <t>10001493</t>
  </si>
  <si>
    <t>10001494</t>
  </si>
  <si>
    <t>10001495</t>
  </si>
  <si>
    <t>10001496</t>
  </si>
  <si>
    <t>10001497</t>
  </si>
  <si>
    <t>10001498</t>
  </si>
  <si>
    <t>10001499</t>
  </si>
  <si>
    <t>10001500</t>
  </si>
  <si>
    <t>10001501</t>
  </si>
  <si>
    <t>10001502</t>
  </si>
  <si>
    <t>10001503</t>
  </si>
  <si>
    <t>10001504</t>
  </si>
  <si>
    <t>10001505</t>
  </si>
  <si>
    <t>10001506</t>
  </si>
  <si>
    <t>10001507</t>
  </si>
  <si>
    <t>10001508</t>
  </si>
  <si>
    <t>10001509</t>
  </si>
  <si>
    <t>10001510</t>
  </si>
  <si>
    <t>10001511</t>
  </si>
  <si>
    <t>10001513</t>
  </si>
  <si>
    <t>10001514</t>
  </si>
  <si>
    <t>10001515</t>
  </si>
  <si>
    <t>10001517</t>
  </si>
  <si>
    <t>10001518</t>
  </si>
  <si>
    <t>10001519</t>
  </si>
  <si>
    <t>10001520</t>
  </si>
  <si>
    <t>10001521</t>
  </si>
  <si>
    <t>10001522</t>
  </si>
  <si>
    <t>10001523</t>
  </si>
  <si>
    <t>10001524</t>
  </si>
  <si>
    <t>10001525</t>
  </si>
  <si>
    <t>10001526</t>
  </si>
  <si>
    <t>10001527</t>
  </si>
  <si>
    <t>10001528</t>
  </si>
  <si>
    <t>10001529</t>
  </si>
  <si>
    <t>10001530</t>
  </si>
  <si>
    <t>10001531</t>
  </si>
  <si>
    <t>10001532</t>
  </si>
  <si>
    <t>10001533</t>
  </si>
  <si>
    <t>10001534</t>
  </si>
  <si>
    <t>10001535</t>
  </si>
  <si>
    <t>10001536</t>
  </si>
  <si>
    <t>10001537</t>
  </si>
  <si>
    <t>10001538</t>
  </si>
  <si>
    <t>10001539</t>
  </si>
  <si>
    <t>10001540</t>
  </si>
  <si>
    <t>10001541</t>
  </si>
  <si>
    <t>10001542</t>
  </si>
  <si>
    <t>10001543</t>
  </si>
  <si>
    <t>10001544</t>
  </si>
  <si>
    <t>10001545</t>
  </si>
  <si>
    <t>10001546</t>
  </si>
  <si>
    <t>10001547</t>
  </si>
  <si>
    <t>10001548</t>
  </si>
  <si>
    <t>10001549</t>
  </si>
  <si>
    <t>10001550</t>
  </si>
  <si>
    <t>10001551</t>
  </si>
  <si>
    <t>10001552</t>
  </si>
  <si>
    <t>10001553</t>
  </si>
  <si>
    <t>10001554</t>
  </si>
  <si>
    <t>10001555</t>
  </si>
  <si>
    <t>10001556</t>
  </si>
  <si>
    <t>10001557</t>
  </si>
  <si>
    <t>10001559</t>
  </si>
  <si>
    <t>10001560</t>
  </si>
  <si>
    <t>10001561</t>
  </si>
  <si>
    <t>10001563</t>
  </si>
  <si>
    <t>10001564</t>
  </si>
  <si>
    <t>10001566</t>
  </si>
  <si>
    <t>10001567</t>
  </si>
  <si>
    <t>10001568</t>
  </si>
  <si>
    <t>10001569</t>
  </si>
  <si>
    <t>10001570</t>
  </si>
  <si>
    <t>10001571</t>
  </si>
  <si>
    <t>10001572</t>
  </si>
  <si>
    <t>10001573</t>
  </si>
  <si>
    <t>10001574</t>
  </si>
  <si>
    <t>10001575</t>
  </si>
  <si>
    <t>10001576</t>
  </si>
  <si>
    <t>10001577</t>
  </si>
  <si>
    <t>10001578</t>
  </si>
  <si>
    <t>10001579</t>
  </si>
  <si>
    <t>10001580</t>
  </si>
  <si>
    <t>10001581</t>
  </si>
  <si>
    <t>10001582</t>
  </si>
  <si>
    <t>10001583</t>
  </si>
  <si>
    <t>10001584</t>
  </si>
  <si>
    <t>10001586</t>
  </si>
  <si>
    <t>10001587</t>
  </si>
  <si>
    <t>10001588</t>
  </si>
  <si>
    <t>10001589</t>
  </si>
  <si>
    <t>10001590</t>
  </si>
  <si>
    <t>10001591</t>
  </si>
  <si>
    <t>10001592</t>
  </si>
  <si>
    <t>10001593</t>
  </si>
  <si>
    <t>10001594</t>
  </si>
  <si>
    <t>10001595</t>
  </si>
  <si>
    <t>10001596</t>
  </si>
  <si>
    <t>10001597</t>
  </si>
  <si>
    <t>10001598</t>
  </si>
  <si>
    <t>10001599</t>
  </si>
  <si>
    <t>10001600</t>
  </si>
  <si>
    <t>10001601</t>
  </si>
  <si>
    <t>10001602</t>
  </si>
  <si>
    <t>10001603</t>
  </si>
  <si>
    <t>10001604</t>
  </si>
  <si>
    <t>10001605</t>
  </si>
  <si>
    <t>10001606</t>
  </si>
  <si>
    <t>10001607</t>
  </si>
  <si>
    <t>10001608</t>
  </si>
  <si>
    <t>10001609</t>
  </si>
  <si>
    <t>10001610</t>
  </si>
  <si>
    <t>10001611</t>
  </si>
  <si>
    <t>10001612</t>
  </si>
  <si>
    <t>10001613</t>
  </si>
  <si>
    <t>10001614</t>
  </si>
  <si>
    <t>10001615</t>
  </si>
  <si>
    <t>10001616</t>
  </si>
  <si>
    <t>10001617</t>
  </si>
  <si>
    <t>10001618</t>
  </si>
  <si>
    <t>10001619</t>
  </si>
  <si>
    <t>10001620</t>
  </si>
  <si>
    <t>10001621</t>
  </si>
  <si>
    <t>10001622</t>
  </si>
  <si>
    <t>10001624</t>
  </si>
  <si>
    <t>10001625</t>
  </si>
  <si>
    <t>10001626</t>
  </si>
  <si>
    <t>10001627</t>
  </si>
  <si>
    <t>10001628</t>
  </si>
  <si>
    <t>10001629</t>
  </si>
  <si>
    <t>10001630</t>
  </si>
  <si>
    <t>10001631</t>
  </si>
  <si>
    <t>10001632</t>
  </si>
  <si>
    <t>10001633</t>
  </si>
  <si>
    <t>10001634</t>
  </si>
  <si>
    <t>10001635</t>
  </si>
  <si>
    <t>10001636</t>
  </si>
  <si>
    <t>10001637</t>
  </si>
  <si>
    <t>10001638</t>
  </si>
  <si>
    <t>10001639</t>
  </si>
  <si>
    <t>10001640</t>
  </si>
  <si>
    <t>10001641</t>
  </si>
  <si>
    <t>10001642</t>
  </si>
  <si>
    <t>10001643</t>
  </si>
  <si>
    <t>10001644</t>
  </si>
  <si>
    <t>10001645</t>
  </si>
  <si>
    <t>10001646</t>
  </si>
  <si>
    <t>10001647</t>
  </si>
  <si>
    <t>10001648</t>
  </si>
  <si>
    <t>10001649</t>
  </si>
  <si>
    <t>10001650</t>
  </si>
  <si>
    <t>10001651</t>
  </si>
  <si>
    <t>10001652</t>
  </si>
  <si>
    <t>10001653</t>
  </si>
  <si>
    <t>10001654</t>
  </si>
  <si>
    <t>10001655</t>
  </si>
  <si>
    <t>10001656</t>
  </si>
  <si>
    <t>10001658</t>
  </si>
  <si>
    <t>10001659</t>
  </si>
  <si>
    <t>10001660</t>
  </si>
  <si>
    <t>10001661</t>
  </si>
  <si>
    <t>10001662</t>
  </si>
  <si>
    <t>10001663</t>
  </si>
  <si>
    <t>10001664</t>
  </si>
  <si>
    <t>10001665</t>
  </si>
  <si>
    <t>10001666</t>
  </si>
  <si>
    <t>10001667</t>
  </si>
  <si>
    <t>10001669</t>
  </si>
  <si>
    <t>10001670</t>
  </si>
  <si>
    <t>10001671</t>
  </si>
  <si>
    <t>10001672</t>
  </si>
  <si>
    <t>10001673</t>
  </si>
  <si>
    <t>10001674</t>
  </si>
  <si>
    <t>10001675</t>
  </si>
  <si>
    <t>10001676</t>
  </si>
  <si>
    <t>10001677</t>
  </si>
  <si>
    <t>10001678</t>
  </si>
  <si>
    <t>10001679</t>
  </si>
  <si>
    <t>10001680</t>
  </si>
  <si>
    <t>10001681</t>
  </si>
  <si>
    <t>10001682</t>
  </si>
  <si>
    <t>10001683</t>
  </si>
  <si>
    <t>10001684</t>
  </si>
  <si>
    <t>10001685</t>
  </si>
  <si>
    <t>10001686</t>
  </si>
  <si>
    <t>10001687</t>
  </si>
  <si>
    <t>10001688</t>
  </si>
  <si>
    <t>10001689</t>
  </si>
  <si>
    <t>10001690</t>
  </si>
  <si>
    <t>10001691</t>
  </si>
  <si>
    <t>10001692</t>
  </si>
  <si>
    <t>10001693</t>
  </si>
  <si>
    <t>10001694</t>
  </si>
  <si>
    <t>10001695</t>
  </si>
  <si>
    <t>10001696</t>
  </si>
  <si>
    <t>10001697</t>
  </si>
  <si>
    <t>10001698</t>
  </si>
  <si>
    <t>10001699</t>
  </si>
  <si>
    <t>10001701</t>
  </si>
  <si>
    <t>10001702</t>
  </si>
  <si>
    <t>10001703</t>
  </si>
  <si>
    <t>10001705</t>
  </si>
  <si>
    <t>10001706</t>
  </si>
  <si>
    <t>10001707</t>
  </si>
  <si>
    <t>10001708</t>
  </si>
  <si>
    <t>10001709</t>
  </si>
  <si>
    <t>10001710</t>
  </si>
  <si>
    <t>10001711</t>
  </si>
  <si>
    <t>10001712</t>
  </si>
  <si>
    <t>10001713</t>
  </si>
  <si>
    <t>10001714</t>
  </si>
  <si>
    <t>10001715</t>
  </si>
  <si>
    <t>10001716</t>
  </si>
  <si>
    <t>10001717</t>
  </si>
  <si>
    <t>10001718</t>
  </si>
  <si>
    <t>10001719</t>
  </si>
  <si>
    <t>10001720</t>
  </si>
  <si>
    <t>10001721</t>
  </si>
  <si>
    <t>10001722</t>
  </si>
  <si>
    <t>10001723</t>
  </si>
  <si>
    <t>10001724</t>
  </si>
  <si>
    <t>10001725</t>
  </si>
  <si>
    <t>10001726</t>
  </si>
  <si>
    <t>10001727</t>
  </si>
  <si>
    <t>10001728</t>
  </si>
  <si>
    <t>10001729</t>
  </si>
  <si>
    <t>10001730</t>
  </si>
  <si>
    <t>10001731</t>
  </si>
  <si>
    <t>10001732</t>
  </si>
  <si>
    <t>10001733</t>
  </si>
  <si>
    <t>10001734</t>
  </si>
  <si>
    <t>10001735</t>
  </si>
  <si>
    <t>10001736</t>
  </si>
  <si>
    <t>10001737</t>
  </si>
  <si>
    <t>10001738</t>
  </si>
  <si>
    <t>10001740</t>
  </si>
  <si>
    <t>10001741</t>
  </si>
  <si>
    <t>10001742</t>
  </si>
  <si>
    <t>10001743</t>
  </si>
  <si>
    <t>10001744</t>
  </si>
  <si>
    <t>10001745</t>
  </si>
  <si>
    <t>10001746</t>
  </si>
  <si>
    <t>10001747</t>
  </si>
  <si>
    <t>10001748</t>
  </si>
  <si>
    <t>10001749</t>
  </si>
  <si>
    <t>10001750</t>
  </si>
  <si>
    <t>10001751</t>
  </si>
  <si>
    <t>10001752</t>
  </si>
  <si>
    <t>10001753</t>
  </si>
  <si>
    <t>10001754</t>
  </si>
  <si>
    <t>10001755</t>
  </si>
  <si>
    <t>10001757</t>
  </si>
  <si>
    <t>10001758</t>
  </si>
  <si>
    <t>10001759</t>
  </si>
  <si>
    <t>10001760</t>
  </si>
  <si>
    <t>10001761</t>
  </si>
  <si>
    <t>10001762</t>
  </si>
  <si>
    <t>10001763</t>
  </si>
  <si>
    <t>10001764</t>
  </si>
  <si>
    <t>10001765</t>
  </si>
  <si>
    <t>10001766</t>
  </si>
  <si>
    <t>10001767</t>
  </si>
  <si>
    <t>10001768</t>
  </si>
  <si>
    <t>10001769</t>
  </si>
  <si>
    <t>10001770</t>
  </si>
  <si>
    <t>10001771</t>
  </si>
  <si>
    <t>10001772</t>
  </si>
  <si>
    <t>10001773</t>
  </si>
  <si>
    <t>10001774</t>
  </si>
  <si>
    <t>10001775</t>
  </si>
  <si>
    <t>10001776</t>
  </si>
  <si>
    <t>10001777</t>
  </si>
  <si>
    <t>10001778</t>
  </si>
  <si>
    <t>10001779</t>
  </si>
  <si>
    <t>10001780</t>
  </si>
  <si>
    <t>10001781</t>
  </si>
  <si>
    <t>10001782</t>
  </si>
  <si>
    <t>10001783</t>
  </si>
  <si>
    <t>10001784</t>
  </si>
  <si>
    <t>10001785</t>
  </si>
  <si>
    <t>10001786</t>
  </si>
  <si>
    <t>10001787</t>
  </si>
  <si>
    <t>10001788</t>
  </si>
  <si>
    <t>10001789</t>
  </si>
  <si>
    <t>10001791</t>
  </si>
  <si>
    <t>10001792</t>
  </si>
  <si>
    <t>10001793</t>
  </si>
  <si>
    <t>10001794</t>
  </si>
  <si>
    <t>10001795</t>
  </si>
  <si>
    <t>10001796</t>
  </si>
  <si>
    <t>10001797</t>
  </si>
  <si>
    <t>10001798</t>
  </si>
  <si>
    <t>10001799</t>
  </si>
  <si>
    <t>10001800</t>
  </si>
  <si>
    <t>10001801</t>
  </si>
  <si>
    <t>10001802</t>
  </si>
  <si>
    <t>10001803</t>
  </si>
  <si>
    <t>10001805</t>
  </si>
  <si>
    <t>10001806</t>
  </si>
  <si>
    <t>10001807</t>
  </si>
  <si>
    <t>10001808</t>
  </si>
  <si>
    <t>10001809</t>
  </si>
  <si>
    <t>10001810</t>
  </si>
  <si>
    <t>10001811</t>
  </si>
  <si>
    <t>10001812</t>
  </si>
  <si>
    <t>10001814</t>
  </si>
  <si>
    <t>10001815</t>
  </si>
  <si>
    <t>10001816</t>
  </si>
  <si>
    <t>10001817</t>
  </si>
  <si>
    <t>10001818</t>
  </si>
  <si>
    <t>10001819</t>
  </si>
  <si>
    <t>10001820</t>
  </si>
  <si>
    <t>10001821</t>
  </si>
  <si>
    <t>10001822</t>
  </si>
  <si>
    <t>10001823</t>
  </si>
  <si>
    <t>10001824</t>
  </si>
  <si>
    <t>10001825</t>
  </si>
  <si>
    <t>10001826</t>
  </si>
  <si>
    <t>10001827</t>
  </si>
  <si>
    <t>10001828</t>
  </si>
  <si>
    <t>10001829</t>
  </si>
  <si>
    <t>10001830</t>
  </si>
  <si>
    <t>10001831</t>
  </si>
  <si>
    <t>10001832</t>
  </si>
  <si>
    <t>10001833</t>
  </si>
  <si>
    <t>10001834</t>
  </si>
  <si>
    <t>10001835</t>
  </si>
  <si>
    <t>10001836</t>
  </si>
  <si>
    <t>10001837</t>
  </si>
  <si>
    <t>10001838</t>
  </si>
  <si>
    <t>10001839</t>
  </si>
  <si>
    <t>10001840</t>
  </si>
  <si>
    <t>10001841</t>
  </si>
  <si>
    <t>10001842</t>
  </si>
  <si>
    <t>10001843</t>
  </si>
  <si>
    <t>10001844</t>
  </si>
  <si>
    <t>10001845</t>
  </si>
  <si>
    <t>10001846</t>
  </si>
  <si>
    <t>10001847</t>
  </si>
  <si>
    <t>10001848</t>
  </si>
  <si>
    <t>10001849</t>
  </si>
  <si>
    <t>10001851</t>
  </si>
  <si>
    <t>10001852</t>
  </si>
  <si>
    <t>10001853</t>
  </si>
  <si>
    <t>10001854</t>
  </si>
  <si>
    <t>10001855</t>
  </si>
  <si>
    <t>10001856</t>
  </si>
  <si>
    <t>10001857</t>
  </si>
  <si>
    <t>10001858</t>
  </si>
  <si>
    <t>10001859</t>
  </si>
  <si>
    <t>10001860</t>
  </si>
  <si>
    <t>10001861</t>
  </si>
  <si>
    <t>10001862</t>
  </si>
  <si>
    <t>10001863</t>
  </si>
  <si>
    <t>10001864</t>
  </si>
  <si>
    <t>10001865</t>
  </si>
  <si>
    <t>10001866</t>
  </si>
  <si>
    <t>10001867</t>
  </si>
  <si>
    <t>10001868</t>
  </si>
  <si>
    <t>10001869</t>
  </si>
  <si>
    <t>10001870</t>
  </si>
  <si>
    <t>10001871</t>
  </si>
  <si>
    <t>10001872</t>
  </si>
  <si>
    <t>10001873</t>
  </si>
  <si>
    <t>10001874</t>
  </si>
  <si>
    <t>10001876</t>
  </si>
  <si>
    <t>10001877</t>
  </si>
  <si>
    <t>10001878</t>
  </si>
  <si>
    <t>10001879</t>
  </si>
  <si>
    <t>10001880</t>
  </si>
  <si>
    <t>10001881</t>
  </si>
  <si>
    <t>10001882</t>
  </si>
  <si>
    <t>10001883</t>
  </si>
  <si>
    <t>10001884</t>
  </si>
  <si>
    <t>10001885</t>
  </si>
  <si>
    <t>10001886</t>
  </si>
  <si>
    <t>10001887</t>
  </si>
  <si>
    <t>10001888</t>
  </si>
  <si>
    <t>10001890</t>
  </si>
  <si>
    <t>10001891</t>
  </si>
  <si>
    <t>10001892</t>
  </si>
  <si>
    <t>10001893</t>
  </si>
  <si>
    <t>10001894</t>
  </si>
  <si>
    <t>10001895</t>
  </si>
  <si>
    <t>10001896</t>
  </si>
  <si>
    <t>10001897</t>
  </si>
  <si>
    <t>10001898</t>
  </si>
  <si>
    <t>10001899</t>
  </si>
  <si>
    <t>10001900</t>
  </si>
  <si>
    <t>10001901</t>
  </si>
  <si>
    <t>10001902</t>
  </si>
  <si>
    <t>10001903</t>
  </si>
  <si>
    <t>10001904</t>
  </si>
  <si>
    <t>10001905</t>
  </si>
  <si>
    <t>10001906</t>
  </si>
  <si>
    <t>10001907</t>
  </si>
  <si>
    <t>10001909</t>
  </si>
  <si>
    <t>10001910</t>
  </si>
  <si>
    <t>10001912</t>
  </si>
  <si>
    <t>10001913</t>
  </si>
  <si>
    <t>10001914</t>
  </si>
  <si>
    <t>10001915</t>
  </si>
  <si>
    <t>10001916</t>
  </si>
  <si>
    <t>10001917</t>
  </si>
  <si>
    <t>10001918</t>
  </si>
  <si>
    <t>10001919</t>
  </si>
  <si>
    <t>10001920</t>
  </si>
  <si>
    <t>10001921</t>
  </si>
  <si>
    <t>10001922</t>
  </si>
  <si>
    <t>10001923</t>
  </si>
  <si>
    <t>10001924</t>
  </si>
  <si>
    <t>10001925</t>
  </si>
  <si>
    <t>10001926</t>
  </si>
  <si>
    <t>10001927</t>
  </si>
  <si>
    <t>10001928</t>
  </si>
  <si>
    <t>10001929</t>
  </si>
  <si>
    <t>10001930</t>
  </si>
  <si>
    <t>10001931</t>
  </si>
  <si>
    <t>10001932</t>
  </si>
  <si>
    <t>10001933</t>
  </si>
  <si>
    <t>10001934</t>
  </si>
  <si>
    <t>10001935</t>
  </si>
  <si>
    <t>10001936</t>
  </si>
  <si>
    <t>10001937</t>
  </si>
  <si>
    <t>10001938</t>
  </si>
  <si>
    <t>10001939</t>
  </si>
  <si>
    <t>10001940</t>
  </si>
  <si>
    <t>10001941</t>
  </si>
  <si>
    <t>10001942</t>
  </si>
  <si>
    <t>10001943</t>
  </si>
  <si>
    <t>10001944</t>
  </si>
  <si>
    <t>10001945</t>
  </si>
  <si>
    <t>10001946</t>
  </si>
  <si>
    <t>10001947</t>
  </si>
  <si>
    <t>10001948</t>
  </si>
  <si>
    <t>10001949</t>
  </si>
  <si>
    <t>10001950</t>
  </si>
  <si>
    <t>10001951</t>
  </si>
  <si>
    <t>10001953</t>
  </si>
  <si>
    <t>10001954</t>
  </si>
  <si>
    <t>10001955</t>
  </si>
  <si>
    <t>10001956</t>
  </si>
  <si>
    <t>10001958</t>
  </si>
  <si>
    <t>10001959</t>
  </si>
  <si>
    <t>10001960</t>
  </si>
  <si>
    <t>10001961</t>
  </si>
  <si>
    <t>10001962</t>
  </si>
  <si>
    <t>10001963</t>
  </si>
  <si>
    <t>10001964</t>
  </si>
  <si>
    <t>10001965</t>
  </si>
  <si>
    <t>10001966</t>
  </si>
  <si>
    <t>10001967</t>
  </si>
  <si>
    <t>10001968</t>
  </si>
  <si>
    <t>10001969</t>
  </si>
  <si>
    <t>10001970</t>
  </si>
  <si>
    <t>10001971</t>
  </si>
  <si>
    <t>10001972</t>
  </si>
  <si>
    <t>10001973</t>
  </si>
  <si>
    <t>10001974</t>
  </si>
  <si>
    <t>10001975</t>
  </si>
  <si>
    <t>10001976</t>
  </si>
  <si>
    <t>10001977</t>
  </si>
  <si>
    <t>10001978</t>
  </si>
  <si>
    <t>10001980</t>
  </si>
  <si>
    <t>10001981</t>
  </si>
  <si>
    <t>10001982</t>
  </si>
  <si>
    <t>10001983</t>
  </si>
  <si>
    <t>10001984</t>
  </si>
  <si>
    <t>10001985</t>
  </si>
  <si>
    <t>10001986</t>
  </si>
  <si>
    <t>10001987</t>
  </si>
  <si>
    <t>10001988</t>
  </si>
  <si>
    <t>10001989</t>
  </si>
  <si>
    <t>10001991</t>
  </si>
  <si>
    <t>10001992</t>
  </si>
  <si>
    <t>10001993</t>
  </si>
  <si>
    <t>10001994</t>
  </si>
  <si>
    <t>10001995</t>
  </si>
  <si>
    <t>10001996</t>
  </si>
  <si>
    <t>10001997</t>
  </si>
  <si>
    <t>10001998</t>
  </si>
  <si>
    <t>10001999</t>
  </si>
  <si>
    <t>10002000</t>
  </si>
  <si>
    <t>10002001</t>
  </si>
  <si>
    <t>10002002</t>
  </si>
  <si>
    <t>10002003</t>
  </si>
  <si>
    <t>10002004</t>
  </si>
  <si>
    <t>10002005</t>
  </si>
  <si>
    <t>10002006</t>
  </si>
  <si>
    <t>10002007</t>
  </si>
  <si>
    <t>10002008</t>
  </si>
  <si>
    <t>10002009</t>
  </si>
  <si>
    <t>10002010</t>
  </si>
  <si>
    <t>10002011</t>
  </si>
  <si>
    <t>10002012</t>
  </si>
  <si>
    <t>10002014</t>
  </si>
  <si>
    <t>10002015</t>
  </si>
  <si>
    <t>10002016</t>
  </si>
  <si>
    <t>10002017</t>
  </si>
  <si>
    <t>10002018</t>
  </si>
  <si>
    <t>10002019</t>
  </si>
  <si>
    <t>10002020</t>
  </si>
  <si>
    <t>10002021</t>
  </si>
  <si>
    <t>10002022</t>
  </si>
  <si>
    <t>10002023</t>
  </si>
  <si>
    <t>10002024</t>
  </si>
  <si>
    <t>10002025</t>
  </si>
  <si>
    <t>10002026</t>
  </si>
  <si>
    <t>10002027</t>
  </si>
  <si>
    <t>10002028</t>
  </si>
  <si>
    <t>10002029</t>
  </si>
  <si>
    <t>10002030</t>
  </si>
  <si>
    <t>10002031</t>
  </si>
  <si>
    <t>10002032</t>
  </si>
  <si>
    <t>10002033</t>
  </si>
  <si>
    <t>10002034</t>
  </si>
  <si>
    <t>10002035</t>
  </si>
  <si>
    <t>10002036</t>
  </si>
  <si>
    <t>10002037</t>
  </si>
  <si>
    <t>10002038</t>
  </si>
  <si>
    <t>10002039</t>
  </si>
  <si>
    <t>10002040</t>
  </si>
  <si>
    <t>10002042</t>
  </si>
  <si>
    <t>10002044</t>
  </si>
  <si>
    <t>10002045</t>
  </si>
  <si>
    <t>10002046</t>
  </si>
  <si>
    <t>10002047</t>
  </si>
  <si>
    <t>10002048</t>
  </si>
  <si>
    <t>10002049</t>
  </si>
  <si>
    <t>10002050</t>
  </si>
  <si>
    <t>10002051</t>
  </si>
  <si>
    <t>10002052</t>
  </si>
  <si>
    <t>10002053</t>
  </si>
  <si>
    <t>10002054</t>
  </si>
  <si>
    <t>10002055</t>
  </si>
  <si>
    <t>10002056</t>
  </si>
  <si>
    <t>10002058</t>
  </si>
  <si>
    <t>10002059</t>
  </si>
  <si>
    <t>10002060</t>
  </si>
  <si>
    <t>10002061</t>
  </si>
  <si>
    <t>10002062</t>
  </si>
  <si>
    <t>10002063</t>
  </si>
  <si>
    <t>10002064</t>
  </si>
  <si>
    <t>10002065</t>
  </si>
  <si>
    <t>10002066</t>
  </si>
  <si>
    <t>10002067</t>
  </si>
  <si>
    <t>10002068</t>
  </si>
  <si>
    <t>10002069</t>
  </si>
  <si>
    <t>10002070</t>
  </si>
  <si>
    <t>10002071</t>
  </si>
  <si>
    <t>10002073</t>
  </si>
  <si>
    <t>10002074</t>
  </si>
  <si>
    <t>10002075</t>
  </si>
  <si>
    <t>10002076</t>
  </si>
  <si>
    <t>10002077</t>
  </si>
  <si>
    <t>10002078</t>
  </si>
  <si>
    <t>10002079</t>
  </si>
  <si>
    <t>10002080</t>
  </si>
  <si>
    <t>10002081</t>
  </si>
  <si>
    <t>10002082</t>
  </si>
  <si>
    <t>10002084</t>
  </si>
  <si>
    <t>10002085</t>
  </si>
  <si>
    <t>10002086</t>
  </si>
  <si>
    <t>10002087</t>
  </si>
  <si>
    <t>10002089</t>
  </si>
  <si>
    <t>10002090</t>
  </si>
  <si>
    <t>10002091</t>
  </si>
  <si>
    <t>10002092</t>
  </si>
  <si>
    <t>10002093</t>
  </si>
  <si>
    <t>10002094</t>
  </si>
  <si>
    <t>10002095</t>
  </si>
  <si>
    <t>10002096</t>
  </si>
  <si>
    <t>10002097</t>
  </si>
  <si>
    <t>10002098</t>
  </si>
  <si>
    <t>10002099</t>
  </si>
  <si>
    <t>10002100</t>
  </si>
  <si>
    <t>10002101</t>
  </si>
  <si>
    <t>10002102</t>
  </si>
  <si>
    <t>10002103</t>
  </si>
  <si>
    <t>10002104</t>
  </si>
  <si>
    <t>10002105</t>
  </si>
  <si>
    <t>10002106</t>
  </si>
  <si>
    <t>10002107</t>
  </si>
  <si>
    <t>10002109</t>
  </si>
  <si>
    <t>10002110</t>
  </si>
  <si>
    <t>10002111</t>
  </si>
  <si>
    <t>10002112</t>
  </si>
  <si>
    <t>10002113</t>
  </si>
  <si>
    <t>10002114</t>
  </si>
  <si>
    <t>10002115</t>
  </si>
  <si>
    <t>10002116</t>
  </si>
  <si>
    <t>10002117</t>
  </si>
  <si>
    <t>10002118</t>
  </si>
  <si>
    <t>10002119</t>
  </si>
  <si>
    <t>10002120</t>
  </si>
  <si>
    <t>10002121</t>
  </si>
  <si>
    <t>10002122</t>
  </si>
  <si>
    <t>10002123</t>
  </si>
  <si>
    <t>10002124</t>
  </si>
  <si>
    <t>10002125</t>
  </si>
  <si>
    <t>10002126</t>
  </si>
  <si>
    <t>10002127</t>
  </si>
  <si>
    <t>10002128</t>
  </si>
  <si>
    <t>10002130</t>
  </si>
  <si>
    <t>10002131</t>
  </si>
  <si>
    <t>10002132</t>
  </si>
  <si>
    <t>10002133</t>
  </si>
  <si>
    <t>10002134</t>
  </si>
  <si>
    <t>10002135</t>
  </si>
  <si>
    <t>10002137</t>
  </si>
  <si>
    <t>10002138</t>
  </si>
  <si>
    <t>10002139</t>
  </si>
  <si>
    <t>10002140</t>
  </si>
  <si>
    <t>10002141</t>
  </si>
  <si>
    <t>10002143</t>
  </si>
  <si>
    <t>10002144</t>
  </si>
  <si>
    <t>10002145</t>
  </si>
  <si>
    <t>10002146</t>
  </si>
  <si>
    <t>10002147</t>
  </si>
  <si>
    <t>10002148</t>
  </si>
  <si>
    <t>10002149</t>
  </si>
  <si>
    <t>10002150</t>
  </si>
  <si>
    <t>10002151</t>
  </si>
  <si>
    <t>10002152</t>
  </si>
  <si>
    <t>10002153</t>
  </si>
  <si>
    <t>10002154</t>
  </si>
  <si>
    <t>10002155</t>
  </si>
  <si>
    <t>10002156</t>
  </si>
  <si>
    <t>10002157</t>
  </si>
  <si>
    <t>10002158</t>
  </si>
  <si>
    <t>10002159</t>
  </si>
  <si>
    <t>10002160</t>
  </si>
  <si>
    <t>10002161</t>
  </si>
  <si>
    <t>10002162</t>
  </si>
  <si>
    <t>10002163</t>
  </si>
  <si>
    <t>10002164</t>
  </si>
  <si>
    <t>10002165</t>
  </si>
  <si>
    <t>10002166</t>
  </si>
  <si>
    <t>10002167</t>
  </si>
  <si>
    <t>10002168</t>
  </si>
  <si>
    <t>10002169</t>
  </si>
  <si>
    <t>10002170</t>
  </si>
  <si>
    <t>10002171</t>
  </si>
  <si>
    <t>10002172</t>
  </si>
  <si>
    <t>10002173</t>
  </si>
  <si>
    <t>10002174</t>
  </si>
  <si>
    <t>10002175</t>
  </si>
  <si>
    <t>10002176</t>
  </si>
  <si>
    <t>10002177</t>
  </si>
  <si>
    <t>10002178</t>
  </si>
  <si>
    <t>10002179</t>
  </si>
  <si>
    <t>10002180</t>
  </si>
  <si>
    <t>10002181</t>
  </si>
  <si>
    <t>10002182</t>
  </si>
  <si>
    <t>10002183</t>
  </si>
  <si>
    <t>10002184</t>
  </si>
  <si>
    <t>10002185</t>
  </si>
  <si>
    <t>10002186</t>
  </si>
  <si>
    <t>10002187</t>
  </si>
  <si>
    <t>10002188</t>
  </si>
  <si>
    <t>10002189</t>
  </si>
  <si>
    <t>10002190</t>
  </si>
  <si>
    <t>10002191</t>
  </si>
  <si>
    <t>10002192</t>
  </si>
  <si>
    <t>10002193</t>
  </si>
  <si>
    <t>10002194</t>
  </si>
  <si>
    <t>10002195</t>
  </si>
  <si>
    <t>10002196</t>
  </si>
  <si>
    <t>10002198</t>
  </si>
  <si>
    <t>10002199</t>
  </si>
  <si>
    <t>10002200</t>
  </si>
  <si>
    <t>10002201</t>
  </si>
  <si>
    <t>10002202</t>
  </si>
  <si>
    <t>10002203</t>
  </si>
  <si>
    <t>10002204</t>
  </si>
  <si>
    <t>10002205</t>
  </si>
  <si>
    <t>10002206</t>
  </si>
  <si>
    <t>10002207</t>
  </si>
  <si>
    <t>10002208</t>
  </si>
  <si>
    <t>10002209</t>
  </si>
  <si>
    <t>10002210</t>
  </si>
  <si>
    <t>10002211</t>
  </si>
  <si>
    <t>10002212</t>
  </si>
  <si>
    <t>10002213</t>
  </si>
  <si>
    <t>10002214</t>
  </si>
  <si>
    <t>10002215</t>
  </si>
  <si>
    <t>10002216</t>
  </si>
  <si>
    <t>10002217</t>
  </si>
  <si>
    <t>10002218</t>
  </si>
  <si>
    <t>10002219</t>
  </si>
  <si>
    <t>10002220</t>
  </si>
  <si>
    <t>10002221</t>
  </si>
  <si>
    <t>10002223</t>
  </si>
  <si>
    <t>10002224</t>
  </si>
  <si>
    <t>10002225</t>
  </si>
  <si>
    <t>10002226</t>
  </si>
  <si>
    <t>10002227</t>
  </si>
  <si>
    <t>10002228</t>
  </si>
  <si>
    <t>10002229</t>
  </si>
  <si>
    <t>10002230</t>
  </si>
  <si>
    <t>10002231</t>
  </si>
  <si>
    <t>10002232</t>
  </si>
  <si>
    <t>10002233</t>
  </si>
  <si>
    <t>10002234</t>
  </si>
  <si>
    <t>10002235</t>
  </si>
  <si>
    <t>10002237</t>
  </si>
  <si>
    <t>10002238</t>
  </si>
  <si>
    <t>10002239</t>
  </si>
  <si>
    <t>10002240</t>
  </si>
  <si>
    <t>10002241</t>
  </si>
  <si>
    <t>10002242</t>
  </si>
  <si>
    <t>10002243</t>
  </si>
  <si>
    <t>10002244</t>
  </si>
  <si>
    <t>10002245</t>
  </si>
  <si>
    <t>10002246</t>
  </si>
  <si>
    <t>10002247</t>
  </si>
  <si>
    <t>10002248</t>
  </si>
  <si>
    <t>10002249</t>
  </si>
  <si>
    <t>10002250</t>
  </si>
  <si>
    <t>10002251</t>
  </si>
  <si>
    <t>10002252</t>
  </si>
  <si>
    <t>10002253</t>
  </si>
  <si>
    <t>10002254</t>
  </si>
  <si>
    <t>10002255</t>
  </si>
  <si>
    <t>10002256</t>
  </si>
  <si>
    <t>10002257</t>
  </si>
  <si>
    <t>10002258</t>
  </si>
  <si>
    <t>10002259</t>
  </si>
  <si>
    <t>10002260</t>
  </si>
  <si>
    <t>10002261</t>
  </si>
  <si>
    <t>10002262</t>
  </si>
  <si>
    <t>10002263</t>
  </si>
  <si>
    <t>10002264</t>
  </si>
  <si>
    <t>10002265</t>
  </si>
  <si>
    <t>10002266</t>
  </si>
  <si>
    <t>10002267</t>
  </si>
  <si>
    <t>10002268</t>
  </si>
  <si>
    <t>10002269</t>
  </si>
  <si>
    <t>10002270</t>
  </si>
  <si>
    <t>10002271</t>
  </si>
  <si>
    <t>10002272</t>
  </si>
  <si>
    <t>10002273</t>
  </si>
  <si>
    <t>10002274</t>
  </si>
  <si>
    <t>10002275</t>
  </si>
  <si>
    <t>10002276</t>
  </si>
  <si>
    <t>10002277</t>
  </si>
  <si>
    <t>10002278</t>
  </si>
  <si>
    <t>10002279</t>
  </si>
  <si>
    <t>10002280</t>
  </si>
  <si>
    <t>10002281</t>
  </si>
  <si>
    <t>10002282</t>
  </si>
  <si>
    <t>10002283</t>
  </si>
  <si>
    <t>10002286</t>
  </si>
  <si>
    <t>10002287</t>
  </si>
  <si>
    <t>10002288</t>
  </si>
  <si>
    <t>10002289</t>
  </si>
  <si>
    <t>10002290</t>
  </si>
  <si>
    <t>10002291</t>
  </si>
  <si>
    <t>10002292</t>
  </si>
  <si>
    <t>10002293</t>
  </si>
  <si>
    <t>10002294</t>
  </si>
  <si>
    <t>10002295</t>
  </si>
  <si>
    <t>10002296</t>
  </si>
  <si>
    <t>10002297</t>
  </si>
  <si>
    <t>10002298</t>
  </si>
  <si>
    <t>10002299</t>
  </si>
  <si>
    <t>10002300</t>
  </si>
  <si>
    <t>10002301</t>
  </si>
  <si>
    <t>10002302</t>
  </si>
  <si>
    <t>10002303</t>
  </si>
  <si>
    <t>10002304</t>
  </si>
  <si>
    <t>10002305</t>
  </si>
  <si>
    <t>10002307</t>
  </si>
  <si>
    <t>10002308</t>
  </si>
  <si>
    <t>10002309</t>
  </si>
  <si>
    <t>10002310</t>
  </si>
  <si>
    <t>10002311</t>
  </si>
  <si>
    <t>10002312</t>
  </si>
  <si>
    <t>10002313</t>
  </si>
  <si>
    <t>10002314</t>
  </si>
  <si>
    <t>10002315</t>
  </si>
  <si>
    <t>10002316</t>
  </si>
  <si>
    <t>10002317</t>
  </si>
  <si>
    <t>10002318</t>
  </si>
  <si>
    <t>10002319</t>
  </si>
  <si>
    <t>10002320</t>
  </si>
  <si>
    <t>10002321</t>
  </si>
  <si>
    <t>10002322</t>
  </si>
  <si>
    <t>10002323</t>
  </si>
  <si>
    <t>10002324</t>
  </si>
  <si>
    <t>10002325</t>
  </si>
  <si>
    <t>10002326</t>
  </si>
  <si>
    <t>10002327</t>
  </si>
  <si>
    <t>10002328</t>
  </si>
  <si>
    <t>10002329</t>
  </si>
  <si>
    <t>10002330</t>
  </si>
  <si>
    <t>10002331</t>
  </si>
  <si>
    <t>10002332</t>
  </si>
  <si>
    <t>10002333</t>
  </si>
  <si>
    <t>10002334</t>
  </si>
  <si>
    <t>10002335</t>
  </si>
  <si>
    <t>10002336</t>
  </si>
  <si>
    <t>10002337</t>
  </si>
  <si>
    <t>10002338</t>
  </si>
  <si>
    <t>10002339</t>
  </si>
  <si>
    <t>10002340</t>
  </si>
  <si>
    <t>10002341</t>
  </si>
  <si>
    <t>10002342</t>
  </si>
  <si>
    <t>10002343</t>
  </si>
  <si>
    <t>10002344</t>
  </si>
  <si>
    <t>10002345</t>
  </si>
  <si>
    <t>10002346</t>
  </si>
  <si>
    <t>10002347</t>
  </si>
  <si>
    <t>10002348</t>
  </si>
  <si>
    <t>10002349</t>
  </si>
  <si>
    <t>10002350</t>
  </si>
  <si>
    <t>10002351</t>
  </si>
  <si>
    <t>10002352</t>
  </si>
  <si>
    <t>10002353</t>
  </si>
  <si>
    <t>10002354</t>
  </si>
  <si>
    <t>10002355</t>
  </si>
  <si>
    <t>10002356</t>
  </si>
  <si>
    <t>10002357</t>
  </si>
  <si>
    <t>10002358</t>
  </si>
  <si>
    <t>10002359</t>
  </si>
  <si>
    <t>10002360</t>
  </si>
  <si>
    <t>10002361</t>
  </si>
  <si>
    <t>10002362</t>
  </si>
  <si>
    <t>10002363</t>
  </si>
  <si>
    <t>10002365</t>
  </si>
  <si>
    <t>10002366</t>
  </si>
  <si>
    <t>10002367</t>
  </si>
  <si>
    <t>10002368</t>
  </si>
  <si>
    <t>10002369</t>
  </si>
  <si>
    <t>10002370</t>
  </si>
  <si>
    <t>10002371</t>
  </si>
  <si>
    <t>10002372</t>
  </si>
  <si>
    <t>10002373</t>
  </si>
  <si>
    <t>10002374</t>
  </si>
  <si>
    <t>10002376</t>
  </si>
  <si>
    <t>10002377</t>
  </si>
  <si>
    <t>10002378</t>
  </si>
  <si>
    <t>10002379</t>
  </si>
  <si>
    <t>10002380</t>
  </si>
  <si>
    <t>10002382</t>
  </si>
  <si>
    <t>10002384</t>
  </si>
  <si>
    <t>10002385</t>
  </si>
  <si>
    <t>10002386</t>
  </si>
  <si>
    <t>10002387</t>
  </si>
  <si>
    <t>10002388</t>
  </si>
  <si>
    <t>10002389</t>
  </si>
  <si>
    <t>10002390</t>
  </si>
  <si>
    <t>10002391</t>
  </si>
  <si>
    <t>10002392</t>
  </si>
  <si>
    <t>10002393</t>
  </si>
  <si>
    <t>10002394</t>
  </si>
  <si>
    <t>10002395</t>
  </si>
  <si>
    <t>10002396</t>
  </si>
  <si>
    <t>10002397</t>
  </si>
  <si>
    <t>10002398</t>
  </si>
  <si>
    <t>10002399</t>
  </si>
  <si>
    <t>10002401</t>
  </si>
  <si>
    <t>10002402</t>
  </si>
  <si>
    <t>10002403</t>
  </si>
  <si>
    <t>10002404</t>
  </si>
  <si>
    <t>10002405</t>
  </si>
  <si>
    <t>10002406</t>
  </si>
  <si>
    <t>10002407</t>
  </si>
  <si>
    <t>10002408</t>
  </si>
  <si>
    <t>10002409</t>
  </si>
  <si>
    <t>10002410</t>
  </si>
  <si>
    <t>10002411</t>
  </si>
  <si>
    <t>10002412</t>
  </si>
  <si>
    <t>10002413</t>
  </si>
  <si>
    <t>10002414</t>
  </si>
  <si>
    <t>10002415</t>
  </si>
  <si>
    <t>10002416</t>
  </si>
  <si>
    <t>10002417</t>
  </si>
  <si>
    <t>10002418</t>
  </si>
  <si>
    <t>10002419</t>
  </si>
  <si>
    <t>10002420</t>
  </si>
  <si>
    <t>10002421</t>
  </si>
  <si>
    <t>10002422</t>
  </si>
  <si>
    <t>10002423</t>
  </si>
  <si>
    <t>10002425</t>
  </si>
  <si>
    <t>10002426</t>
  </si>
  <si>
    <t>10002427</t>
  </si>
  <si>
    <t>10002428</t>
  </si>
  <si>
    <t>10002429</t>
  </si>
  <si>
    <t>10002430</t>
  </si>
  <si>
    <t>10002431</t>
  </si>
  <si>
    <t>10002432</t>
  </si>
  <si>
    <t>10002433</t>
  </si>
  <si>
    <t>10002434</t>
  </si>
  <si>
    <t>10002435</t>
  </si>
  <si>
    <t>10002436</t>
  </si>
  <si>
    <t>10002437</t>
  </si>
  <si>
    <t>10002439</t>
  </si>
  <si>
    <t>10002441</t>
  </si>
  <si>
    <t>10002442</t>
  </si>
  <si>
    <t>10002443</t>
  </si>
  <si>
    <t>10002444</t>
  </si>
  <si>
    <t>10002445</t>
  </si>
  <si>
    <t>10002446</t>
  </si>
  <si>
    <t>10002447</t>
  </si>
  <si>
    <t>10002448</t>
  </si>
  <si>
    <t>10002449</t>
  </si>
  <si>
    <t>10002450</t>
  </si>
  <si>
    <t>10002452</t>
  </si>
  <si>
    <t>10002453</t>
  </si>
  <si>
    <t>10002454</t>
  </si>
  <si>
    <t>10002455</t>
  </si>
  <si>
    <t>10002456</t>
  </si>
  <si>
    <t>10002457</t>
  </si>
  <si>
    <t>10002458</t>
  </si>
  <si>
    <t>10002459</t>
  </si>
  <si>
    <t>10002460</t>
  </si>
  <si>
    <t>10002461</t>
  </si>
  <si>
    <t>10002462</t>
  </si>
  <si>
    <t>10002463</t>
  </si>
  <si>
    <t>10002464</t>
  </si>
  <si>
    <t>10002466</t>
  </si>
  <si>
    <t>10002467</t>
  </si>
  <si>
    <t>10002468</t>
  </si>
  <si>
    <t>10002469</t>
  </si>
  <si>
    <t>10002471</t>
  </si>
  <si>
    <t>10002473</t>
  </si>
  <si>
    <t>10002474</t>
  </si>
  <si>
    <t>10002475</t>
  </si>
  <si>
    <t>10002476</t>
  </si>
  <si>
    <t>10002477</t>
  </si>
  <si>
    <t>10002478</t>
  </si>
  <si>
    <t>10002480</t>
  </si>
  <si>
    <t>10002481</t>
  </si>
  <si>
    <t>10002482</t>
  </si>
  <si>
    <t>10002483</t>
  </si>
  <si>
    <t>10002484</t>
  </si>
  <si>
    <t>10002485</t>
  </si>
  <si>
    <t>10002486</t>
  </si>
  <si>
    <t>10002487</t>
  </si>
  <si>
    <t>10002488</t>
  </si>
  <si>
    <t>10002489</t>
  </si>
  <si>
    <t>10002491</t>
  </si>
  <si>
    <t>10002492</t>
  </si>
  <si>
    <t>10002493</t>
  </si>
  <si>
    <t>10002494</t>
  </si>
  <si>
    <t>10002496</t>
  </si>
  <si>
    <t>10002498</t>
  </si>
  <si>
    <t>10002499</t>
  </si>
  <si>
    <t>10002500</t>
  </si>
  <si>
    <t>10002501</t>
  </si>
  <si>
    <t>10002502</t>
  </si>
  <si>
    <t>10002503</t>
  </si>
  <si>
    <t>10002504</t>
  </si>
  <si>
    <t>10002505</t>
  </si>
  <si>
    <t>10002506</t>
  </si>
  <si>
    <t>10002507</t>
  </si>
  <si>
    <t>10002508</t>
  </si>
  <si>
    <t>10002509</t>
  </si>
  <si>
    <t>10002510</t>
  </si>
  <si>
    <t>10002511</t>
  </si>
  <si>
    <t>10002512</t>
  </si>
  <si>
    <t>10002513</t>
  </si>
  <si>
    <t>10002514</t>
  </si>
  <si>
    <t>10002515</t>
  </si>
  <si>
    <t>10002516</t>
  </si>
  <si>
    <t>10002517</t>
  </si>
  <si>
    <t>10002518</t>
  </si>
  <si>
    <t>10002520</t>
  </si>
  <si>
    <t>10002521</t>
  </si>
  <si>
    <t>10002522</t>
  </si>
  <si>
    <t>10002523</t>
  </si>
  <si>
    <t>10002524</t>
  </si>
  <si>
    <t>10002525</t>
  </si>
  <si>
    <t>10002526</t>
  </si>
  <si>
    <t>10002527</t>
  </si>
  <si>
    <t>10002528</t>
  </si>
  <si>
    <t>10002529</t>
  </si>
  <si>
    <t>10002530</t>
  </si>
  <si>
    <t>10002531</t>
  </si>
  <si>
    <t>10002532</t>
  </si>
  <si>
    <t>10002533</t>
  </si>
  <si>
    <t>10002534</t>
  </si>
  <si>
    <t>10002535</t>
  </si>
  <si>
    <t>10002536</t>
  </si>
  <si>
    <t>10002537</t>
  </si>
  <si>
    <t>10002538</t>
  </si>
  <si>
    <t>10002539</t>
  </si>
  <si>
    <t>10002540</t>
  </si>
  <si>
    <t>10002541</t>
  </si>
  <si>
    <t>10002542</t>
  </si>
  <si>
    <t>10002543</t>
  </si>
  <si>
    <t>10002544</t>
  </si>
  <si>
    <t>10002545</t>
  </si>
  <si>
    <t>10002546</t>
  </si>
  <si>
    <t>10002547</t>
  </si>
  <si>
    <t>10002549</t>
  </si>
  <si>
    <t>10002550</t>
  </si>
  <si>
    <t>10002551</t>
  </si>
  <si>
    <t>10002552</t>
  </si>
  <si>
    <t>10002555</t>
  </si>
  <si>
    <t>10002556</t>
  </si>
  <si>
    <t>10002557</t>
  </si>
  <si>
    <t>10002558</t>
  </si>
  <si>
    <t>10002559</t>
  </si>
  <si>
    <t>10002561</t>
  </si>
  <si>
    <t>10002562</t>
  </si>
  <si>
    <t>10002567</t>
  </si>
  <si>
    <t>10002568</t>
  </si>
  <si>
    <t>10002570</t>
  </si>
  <si>
    <t>10002571</t>
  </si>
  <si>
    <t>10002572</t>
  </si>
  <si>
    <t>10002573</t>
  </si>
  <si>
    <t>10002574</t>
  </si>
  <si>
    <t>10002575</t>
  </si>
  <si>
    <t>10002576</t>
  </si>
  <si>
    <t>10002577</t>
  </si>
  <si>
    <t>10002578</t>
  </si>
  <si>
    <t>10002579</t>
  </si>
  <si>
    <t>10002580</t>
  </si>
  <si>
    <t>10002581</t>
  </si>
  <si>
    <t>10002582</t>
  </si>
  <si>
    <t>10002583</t>
  </si>
  <si>
    <t>10002584</t>
  </si>
  <si>
    <t>10002585</t>
  </si>
  <si>
    <t>10002586</t>
  </si>
  <si>
    <t>10002588</t>
  </si>
  <si>
    <t>10002589</t>
  </si>
  <si>
    <t>10002590</t>
  </si>
  <si>
    <t>10002591</t>
  </si>
  <si>
    <t>10002592</t>
  </si>
  <si>
    <t>10002594</t>
  </si>
  <si>
    <t>10002595</t>
  </si>
  <si>
    <t>10002596</t>
  </si>
  <si>
    <t>10002598</t>
  </si>
  <si>
    <t>10002599</t>
  </si>
  <si>
    <t>10002600</t>
  </si>
  <si>
    <t>10002602</t>
  </si>
  <si>
    <t>10002603</t>
  </si>
  <si>
    <t>10002604</t>
  </si>
  <si>
    <t>10002605</t>
  </si>
  <si>
    <t>10002606</t>
  </si>
  <si>
    <t>10002607</t>
  </si>
  <si>
    <t>10002608</t>
  </si>
  <si>
    <t>10002609</t>
  </si>
  <si>
    <t>10002610</t>
  </si>
  <si>
    <t>10002611</t>
  </si>
  <si>
    <t>10002612</t>
  </si>
  <si>
    <t>10002613</t>
  </si>
  <si>
    <t>10002614</t>
  </si>
  <si>
    <t>10002615</t>
  </si>
  <si>
    <t>10002616</t>
  </si>
  <si>
    <t>10002617</t>
  </si>
  <si>
    <t>10002618</t>
  </si>
  <si>
    <t>10002619</t>
  </si>
  <si>
    <t>10002620</t>
  </si>
  <si>
    <t>10002621</t>
  </si>
  <si>
    <t>10002622</t>
  </si>
  <si>
    <t>10002623</t>
  </si>
  <si>
    <t>10002624</t>
  </si>
  <si>
    <t>10002625</t>
  </si>
  <si>
    <t>10002626</t>
  </si>
  <si>
    <t>10002627</t>
  </si>
  <si>
    <t>10002628</t>
  </si>
  <si>
    <t>10002629</t>
  </si>
  <si>
    <t>10002630</t>
  </si>
  <si>
    <t>10002631</t>
  </si>
  <si>
    <t>10002632</t>
  </si>
  <si>
    <t>10002633</t>
  </si>
  <si>
    <t>10002634</t>
  </si>
  <si>
    <t>10002635</t>
  </si>
  <si>
    <t>10002636</t>
  </si>
  <si>
    <t>10002637</t>
  </si>
  <si>
    <t>10002638</t>
  </si>
  <si>
    <t>10002639</t>
  </si>
  <si>
    <t>10002640</t>
  </si>
  <si>
    <t>10002641</t>
  </si>
  <si>
    <t>10002642</t>
  </si>
  <si>
    <t>10002643</t>
  </si>
  <si>
    <t>10002644</t>
  </si>
  <si>
    <t>10002645</t>
  </si>
  <si>
    <t>10002646</t>
  </si>
  <si>
    <t>10002648</t>
  </si>
  <si>
    <t>10002649</t>
  </si>
  <si>
    <t>10002650</t>
  </si>
  <si>
    <t>10002651</t>
  </si>
  <si>
    <t>10002652</t>
  </si>
  <si>
    <t>10002653</t>
  </si>
  <si>
    <t>10002654</t>
  </si>
  <si>
    <t>10002655</t>
  </si>
  <si>
    <t>10002656</t>
  </si>
  <si>
    <t>10002657</t>
  </si>
  <si>
    <t>10002658</t>
  </si>
  <si>
    <t>10002659</t>
  </si>
  <si>
    <t>10002660</t>
  </si>
  <si>
    <t>10002661</t>
  </si>
  <si>
    <t>10002662</t>
  </si>
  <si>
    <t>10002663</t>
  </si>
  <si>
    <t>10002664</t>
  </si>
  <si>
    <t>10002665</t>
  </si>
  <si>
    <t>10002667</t>
  </si>
  <si>
    <t>10002668</t>
  </si>
  <si>
    <t>10002669</t>
  </si>
  <si>
    <t>10002671</t>
  </si>
  <si>
    <t>10002672</t>
  </si>
  <si>
    <t>10002673</t>
  </si>
  <si>
    <t>10002674</t>
  </si>
  <si>
    <t>10002675</t>
  </si>
  <si>
    <t>10002676</t>
  </si>
  <si>
    <t>10002677</t>
  </si>
  <si>
    <t>10002678</t>
  </si>
  <si>
    <t>10002679</t>
  </si>
  <si>
    <t>10002680</t>
  </si>
  <si>
    <t>10002681</t>
  </si>
  <si>
    <t>10002682</t>
  </si>
  <si>
    <t>10002683</t>
  </si>
  <si>
    <t>10002684</t>
  </si>
  <si>
    <t>10002685</t>
  </si>
  <si>
    <t>10002686</t>
  </si>
  <si>
    <t>10002687</t>
  </si>
  <si>
    <t>10002688</t>
  </si>
  <si>
    <t>10002690</t>
  </si>
  <si>
    <t>10002693</t>
  </si>
  <si>
    <t>10002694</t>
  </si>
  <si>
    <t>10002695</t>
  </si>
  <si>
    <t>10002696</t>
  </si>
  <si>
    <t>10002697</t>
  </si>
  <si>
    <t>10002698</t>
  </si>
  <si>
    <t>10002699</t>
  </si>
  <si>
    <t>10002700</t>
  </si>
  <si>
    <t>10002701</t>
  </si>
  <si>
    <t>10002702</t>
  </si>
  <si>
    <t>10002703</t>
  </si>
  <si>
    <t>10002704</t>
  </si>
  <si>
    <t>10002705</t>
  </si>
  <si>
    <t>10002706</t>
  </si>
  <si>
    <t>10002707</t>
  </si>
  <si>
    <t>10002708</t>
  </si>
  <si>
    <t>10002709</t>
  </si>
  <si>
    <t>10002710</t>
  </si>
  <si>
    <t>10002711</t>
  </si>
  <si>
    <t>10002712</t>
  </si>
  <si>
    <t>10002713</t>
  </si>
  <si>
    <t>10002715</t>
  </si>
  <si>
    <t>10002716</t>
  </si>
  <si>
    <t>10002718</t>
  </si>
  <si>
    <t>10002719</t>
  </si>
  <si>
    <t>10002720</t>
  </si>
  <si>
    <t>10002721</t>
  </si>
  <si>
    <t>10002722</t>
  </si>
  <si>
    <t>10002723</t>
  </si>
  <si>
    <t>10002724</t>
  </si>
  <si>
    <t>10002725</t>
  </si>
  <si>
    <t>10002726</t>
  </si>
  <si>
    <t>10002727</t>
  </si>
  <si>
    <t>10002728</t>
  </si>
  <si>
    <t>10002729</t>
  </si>
  <si>
    <t>10002730</t>
  </si>
  <si>
    <t>10002731</t>
  </si>
  <si>
    <t>10002732</t>
  </si>
  <si>
    <t>10002733</t>
  </si>
  <si>
    <t>10002734</t>
  </si>
  <si>
    <t>10002735</t>
  </si>
  <si>
    <t>10002736</t>
  </si>
  <si>
    <t>10002737</t>
  </si>
  <si>
    <t>10002738</t>
  </si>
  <si>
    <t>10002739</t>
  </si>
  <si>
    <t>10002741</t>
  </si>
  <si>
    <t>10002742</t>
  </si>
  <si>
    <t>10002743</t>
  </si>
  <si>
    <t>10002745</t>
  </si>
  <si>
    <t>10002746</t>
  </si>
  <si>
    <t>10002747</t>
  </si>
  <si>
    <t>10002748</t>
  </si>
  <si>
    <t>10002749</t>
  </si>
  <si>
    <t>10002751</t>
  </si>
  <si>
    <t>10002752</t>
  </si>
  <si>
    <t>10002753</t>
  </si>
  <si>
    <t>10002754</t>
  </si>
  <si>
    <t>10002755</t>
  </si>
  <si>
    <t>10002756</t>
  </si>
  <si>
    <t>10002757</t>
  </si>
  <si>
    <t>10002758</t>
  </si>
  <si>
    <t>10002759</t>
  </si>
  <si>
    <t>10002760</t>
  </si>
  <si>
    <t>10002762</t>
  </si>
  <si>
    <t>10002763</t>
  </si>
  <si>
    <t>10002764</t>
  </si>
  <si>
    <t>10002765</t>
  </si>
  <si>
    <t>10002766</t>
  </si>
  <si>
    <t>10002768</t>
  </si>
  <si>
    <t>10002769</t>
  </si>
  <si>
    <t>10002771</t>
  </si>
  <si>
    <t>10002772</t>
  </si>
  <si>
    <t>10002773</t>
  </si>
  <si>
    <t>10002774</t>
  </si>
  <si>
    <t>10002775</t>
  </si>
  <si>
    <t>10002776</t>
  </si>
  <si>
    <t>10002777</t>
  </si>
  <si>
    <t>10002778</t>
  </si>
  <si>
    <t>10002779</t>
  </si>
  <si>
    <t>10002780</t>
  </si>
  <si>
    <t>10002781</t>
  </si>
  <si>
    <t>10002782</t>
  </si>
  <si>
    <t>10002783</t>
  </si>
  <si>
    <t>10002784</t>
  </si>
  <si>
    <t>10002785</t>
  </si>
  <si>
    <t>10002786</t>
  </si>
  <si>
    <t>10002787</t>
  </si>
  <si>
    <t>10002788</t>
  </si>
  <si>
    <t>10002789</t>
  </si>
  <si>
    <t>10002790</t>
  </si>
  <si>
    <t>10002791</t>
  </si>
  <si>
    <t>10002792</t>
  </si>
  <si>
    <t>10002793</t>
  </si>
  <si>
    <t>10002794</t>
  </si>
  <si>
    <t>10002795</t>
  </si>
  <si>
    <t>10002796</t>
  </si>
  <si>
    <t>10002797</t>
  </si>
  <si>
    <t>10002798</t>
  </si>
  <si>
    <t>10002799</t>
  </si>
  <si>
    <t>10002800</t>
  </si>
  <si>
    <t>10002801</t>
  </si>
  <si>
    <t>10002802</t>
  </si>
  <si>
    <t>10002803</t>
  </si>
  <si>
    <t>10002804</t>
  </si>
  <si>
    <t>10002805</t>
  </si>
  <si>
    <t>10002806</t>
  </si>
  <si>
    <t>10002807</t>
  </si>
  <si>
    <t>10002808</t>
  </si>
  <si>
    <t>10002809</t>
  </si>
  <si>
    <t>10002810</t>
  </si>
  <si>
    <t>10002811</t>
  </si>
  <si>
    <t>10002812</t>
  </si>
  <si>
    <t>10002813</t>
  </si>
  <si>
    <t>10002814</t>
  </si>
  <si>
    <t>10002815</t>
  </si>
  <si>
    <t>10002816</t>
  </si>
  <si>
    <t>10002817</t>
  </si>
  <si>
    <t>10002819</t>
  </si>
  <si>
    <t>10002820</t>
  </si>
  <si>
    <t>10002821</t>
  </si>
  <si>
    <t>10002822</t>
  </si>
  <si>
    <t>10002823</t>
  </si>
  <si>
    <t>10002824</t>
  </si>
  <si>
    <t>10002825</t>
  </si>
  <si>
    <t>10002826</t>
  </si>
  <si>
    <t>10002827</t>
  </si>
  <si>
    <t>10002828</t>
  </si>
  <si>
    <t>10002829</t>
  </si>
  <si>
    <t>10002830</t>
  </si>
  <si>
    <t>10002831</t>
  </si>
  <si>
    <t>10002832</t>
  </si>
  <si>
    <t>10002833</t>
  </si>
  <si>
    <t>10002834</t>
  </si>
  <si>
    <t>10002835</t>
  </si>
  <si>
    <t>10002836</t>
  </si>
  <si>
    <t>10002837</t>
  </si>
  <si>
    <t>10002838</t>
  </si>
  <si>
    <t>10002839</t>
  </si>
  <si>
    <t>10002840</t>
  </si>
  <si>
    <t>10002841</t>
  </si>
  <si>
    <t>10002842</t>
  </si>
  <si>
    <t>10002843</t>
  </si>
  <si>
    <t>10002844</t>
  </si>
  <si>
    <t>10002845</t>
  </si>
  <si>
    <t>10002846</t>
  </si>
  <si>
    <t>10002847</t>
  </si>
  <si>
    <t>10002848</t>
  </si>
  <si>
    <t>10002849</t>
  </si>
  <si>
    <t>10002850</t>
  </si>
  <si>
    <t>10002851</t>
  </si>
  <si>
    <t>10002852</t>
  </si>
  <si>
    <t>10002853</t>
  </si>
  <si>
    <t>10002854</t>
  </si>
  <si>
    <t>10002856</t>
  </si>
  <si>
    <t>10002857</t>
  </si>
  <si>
    <t>10002859</t>
  </si>
  <si>
    <t>10002860</t>
  </si>
  <si>
    <t>10002861</t>
  </si>
  <si>
    <t>10002862</t>
  </si>
  <si>
    <t>10002863</t>
  </si>
  <si>
    <t>10002864</t>
  </si>
  <si>
    <t>10002866</t>
  </si>
  <si>
    <t>10002867</t>
  </si>
  <si>
    <t>10002868</t>
  </si>
  <si>
    <t>10002869</t>
  </si>
  <si>
    <t>10002870</t>
  </si>
  <si>
    <t>10002871</t>
  </si>
  <si>
    <t>10002872</t>
  </si>
  <si>
    <t>10002873</t>
  </si>
  <si>
    <t>10002874</t>
  </si>
  <si>
    <t>10002875</t>
  </si>
  <si>
    <t>10002876</t>
  </si>
  <si>
    <t>10002877</t>
  </si>
  <si>
    <t>10002878</t>
  </si>
  <si>
    <t>10002879</t>
  </si>
  <si>
    <t>10002880</t>
  </si>
  <si>
    <t>10002881</t>
  </si>
  <si>
    <t>10002882</t>
  </si>
  <si>
    <t>10002883</t>
  </si>
  <si>
    <t>10002884</t>
  </si>
  <si>
    <t>10002885</t>
  </si>
  <si>
    <t>10002886</t>
  </si>
  <si>
    <t>10002887</t>
  </si>
  <si>
    <t>10002888</t>
  </si>
  <si>
    <t>10002889</t>
  </si>
  <si>
    <t>10002890</t>
  </si>
  <si>
    <t>10002891</t>
  </si>
  <si>
    <t>10002892</t>
  </si>
  <si>
    <t>10002893</t>
  </si>
  <si>
    <t>10002894</t>
  </si>
  <si>
    <t>10002895</t>
  </si>
  <si>
    <t>10002896</t>
  </si>
  <si>
    <t>10002897</t>
  </si>
  <si>
    <t>10002898</t>
  </si>
  <si>
    <t>10002899</t>
  </si>
  <si>
    <t>10002900</t>
  </si>
  <si>
    <t>10002901</t>
  </si>
  <si>
    <t>10002902</t>
  </si>
  <si>
    <t>10002903</t>
  </si>
  <si>
    <t>10002904</t>
  </si>
  <si>
    <t>10002905</t>
  </si>
  <si>
    <t>10002906</t>
  </si>
  <si>
    <t>10002907</t>
  </si>
  <si>
    <t>10002908</t>
  </si>
  <si>
    <t>10002909</t>
  </si>
  <si>
    <t>10002910</t>
  </si>
  <si>
    <t>10002911</t>
  </si>
  <si>
    <t>10002912</t>
  </si>
  <si>
    <t>10002913</t>
  </si>
  <si>
    <t>10002914</t>
  </si>
  <si>
    <t>10002915</t>
  </si>
  <si>
    <t>10002916</t>
  </si>
  <si>
    <t>10002917</t>
  </si>
  <si>
    <t>10002918</t>
  </si>
  <si>
    <t>10002919</t>
  </si>
  <si>
    <t>10002920</t>
  </si>
  <si>
    <t>10002921</t>
  </si>
  <si>
    <t>10002922</t>
  </si>
  <si>
    <t>10002923</t>
  </si>
  <si>
    <t>10002924</t>
  </si>
  <si>
    <t>10002925</t>
  </si>
  <si>
    <t>10002926</t>
  </si>
  <si>
    <t>10002927</t>
  </si>
  <si>
    <t>10002928</t>
  </si>
  <si>
    <t>10002929</t>
  </si>
  <si>
    <t>10002930</t>
  </si>
  <si>
    <t>10002931</t>
  </si>
  <si>
    <t>10002932</t>
  </si>
  <si>
    <t>10002933</t>
  </si>
  <si>
    <t>10002934</t>
  </si>
  <si>
    <t>10002935</t>
  </si>
  <si>
    <t>10002936</t>
  </si>
  <si>
    <t>10002937</t>
  </si>
  <si>
    <t>10002938</t>
  </si>
  <si>
    <t>10002941</t>
  </si>
  <si>
    <t>10002942</t>
  </si>
  <si>
    <t>10002943</t>
  </si>
  <si>
    <t>10002944</t>
  </si>
  <si>
    <t>10002945</t>
  </si>
  <si>
    <t>10002946</t>
  </si>
  <si>
    <t>10002947</t>
  </si>
  <si>
    <t>10002948</t>
  </si>
  <si>
    <t>10002949</t>
  </si>
  <si>
    <t>10002950</t>
  </si>
  <si>
    <t>10002951</t>
  </si>
  <si>
    <t>10002952</t>
  </si>
  <si>
    <t>10002953</t>
  </si>
  <si>
    <t>10002954</t>
  </si>
  <si>
    <t>10002955</t>
  </si>
  <si>
    <t>10002956</t>
  </si>
  <si>
    <t>10002958</t>
  </si>
  <si>
    <t>10002960</t>
  </si>
  <si>
    <t>10002961</t>
  </si>
  <si>
    <t>10002962</t>
  </si>
  <si>
    <t>10002963</t>
  </si>
  <si>
    <t>10002964</t>
  </si>
  <si>
    <t>10002965</t>
  </si>
  <si>
    <t>10002966</t>
  </si>
  <si>
    <t>10002967</t>
  </si>
  <si>
    <t>10002968</t>
  </si>
  <si>
    <t>10002969</t>
  </si>
  <si>
    <t>10002970</t>
  </si>
  <si>
    <t>10002971</t>
  </si>
  <si>
    <t>10002972</t>
  </si>
  <si>
    <t>10002973</t>
  </si>
  <si>
    <t>10002974</t>
  </si>
  <si>
    <t>10002975</t>
  </si>
  <si>
    <t>10002976</t>
  </si>
  <si>
    <t>10002977</t>
  </si>
  <si>
    <t>10002978</t>
  </si>
  <si>
    <t>10002979</t>
  </si>
  <si>
    <t>10002980</t>
  </si>
  <si>
    <t>10002981</t>
  </si>
  <si>
    <t>10002982</t>
  </si>
  <si>
    <t>10002983</t>
  </si>
  <si>
    <t>10002984</t>
  </si>
  <si>
    <t>10002985</t>
  </si>
  <si>
    <t>10002986</t>
  </si>
  <si>
    <t>10002987</t>
  </si>
  <si>
    <t>10002988</t>
  </si>
  <si>
    <t>10002989</t>
  </si>
  <si>
    <t>10002990</t>
  </si>
  <si>
    <t>10002991</t>
  </si>
  <si>
    <t>10002992</t>
  </si>
  <si>
    <t>10002993</t>
  </si>
  <si>
    <t>10002994</t>
  </si>
  <si>
    <t>10002995</t>
  </si>
  <si>
    <t>10002996</t>
  </si>
  <si>
    <t>10002997</t>
  </si>
  <si>
    <t>10002998</t>
  </si>
  <si>
    <t>10002999</t>
  </si>
  <si>
    <t>10003000</t>
  </si>
  <si>
    <t>10003001</t>
  </si>
  <si>
    <t>10003002</t>
  </si>
  <si>
    <t>10003003</t>
  </si>
  <si>
    <t>10003004</t>
  </si>
  <si>
    <t>10003005</t>
  </si>
  <si>
    <t>10003006</t>
  </si>
  <si>
    <t>10003007</t>
  </si>
  <si>
    <t>10003008</t>
  </si>
  <si>
    <t>10003009</t>
  </si>
  <si>
    <t>10003010</t>
  </si>
  <si>
    <t>10003011</t>
  </si>
  <si>
    <t>10003012</t>
  </si>
  <si>
    <t>10003013</t>
  </si>
  <si>
    <t>10003014</t>
  </si>
  <si>
    <t>10003016</t>
  </si>
  <si>
    <t>10003017</t>
  </si>
  <si>
    <t>10003018</t>
  </si>
  <si>
    <t>10003019</t>
  </si>
  <si>
    <t>10003020</t>
  </si>
  <si>
    <t>10003021</t>
  </si>
  <si>
    <t>10003022</t>
  </si>
  <si>
    <t>10003023</t>
  </si>
  <si>
    <t>10003024</t>
  </si>
  <si>
    <t>10003025</t>
  </si>
  <si>
    <t>10003026</t>
  </si>
  <si>
    <t>10003027</t>
  </si>
  <si>
    <t>10003028</t>
  </si>
  <si>
    <t>10003029</t>
  </si>
  <si>
    <t>10003030</t>
  </si>
  <si>
    <t>10003031</t>
  </si>
  <si>
    <t>10003032</t>
  </si>
  <si>
    <t>10003033</t>
  </si>
  <si>
    <t>10003034</t>
  </si>
  <si>
    <t>10003035</t>
  </si>
  <si>
    <t>10003036</t>
  </si>
  <si>
    <t>10003037</t>
  </si>
  <si>
    <t>10003039</t>
  </si>
  <si>
    <t>10003040</t>
  </si>
  <si>
    <t>10003041</t>
  </si>
  <si>
    <t>10003043</t>
  </si>
  <si>
    <t>10003044</t>
  </si>
  <si>
    <t>10003045</t>
  </si>
  <si>
    <t>10003046</t>
  </si>
  <si>
    <t>10003047</t>
  </si>
  <si>
    <t>10003048</t>
  </si>
  <si>
    <t>10003049</t>
  </si>
  <si>
    <t>10003050</t>
  </si>
  <si>
    <t>10003053</t>
  </si>
  <si>
    <t>10003054</t>
  </si>
  <si>
    <t>10003055</t>
  </si>
  <si>
    <t>10003056</t>
  </si>
  <si>
    <t>10003057</t>
  </si>
  <si>
    <t>10003058</t>
  </si>
  <si>
    <t>10003059</t>
  </si>
  <si>
    <t>10003060</t>
  </si>
  <si>
    <t>10003061</t>
  </si>
  <si>
    <t>10003063</t>
  </si>
  <si>
    <t>10003064</t>
  </si>
  <si>
    <t>10003065</t>
  </si>
  <si>
    <t>10003066</t>
  </si>
  <si>
    <t>10003067</t>
  </si>
  <si>
    <t>10003068</t>
  </si>
  <si>
    <t>10003069</t>
  </si>
  <si>
    <t>10003070</t>
  </si>
  <si>
    <t>10003071</t>
  </si>
  <si>
    <t>10003072</t>
  </si>
  <si>
    <t>10003073</t>
  </si>
  <si>
    <t>10003074</t>
  </si>
  <si>
    <t>10003075</t>
  </si>
  <si>
    <t>10003076</t>
  </si>
  <si>
    <t>10003077</t>
  </si>
  <si>
    <t>10003078</t>
  </si>
  <si>
    <t>10003079</t>
  </si>
  <si>
    <t>10003080</t>
  </si>
  <si>
    <t>10003081</t>
  </si>
  <si>
    <t>10003083</t>
  </si>
  <si>
    <t>10003084</t>
  </si>
  <si>
    <t>10003085</t>
  </si>
  <si>
    <t>10003086</t>
  </si>
  <si>
    <t>10003087</t>
  </si>
  <si>
    <t>10003088</t>
  </si>
  <si>
    <t>10003089</t>
  </si>
  <si>
    <t>10003090</t>
  </si>
  <si>
    <t>10003091</t>
  </si>
  <si>
    <t>10003092</t>
  </si>
  <si>
    <t>10003093</t>
  </si>
  <si>
    <t>10003094</t>
  </si>
  <si>
    <t>10003095</t>
  </si>
  <si>
    <t>10003096</t>
  </si>
  <si>
    <t>10003097</t>
  </si>
  <si>
    <t>10003098</t>
  </si>
  <si>
    <t>10003099</t>
  </si>
  <si>
    <t>10003100</t>
  </si>
  <si>
    <t>10003101</t>
  </si>
  <si>
    <t>10003102</t>
  </si>
  <si>
    <t>10003103</t>
  </si>
  <si>
    <t>10003104</t>
  </si>
  <si>
    <t>10003106</t>
  </si>
  <si>
    <t>10003107</t>
  </si>
  <si>
    <t>10003108</t>
  </si>
  <si>
    <t>10003109</t>
  </si>
  <si>
    <t>10003111</t>
  </si>
  <si>
    <t>10003112</t>
  </si>
  <si>
    <t>10003113</t>
  </si>
  <si>
    <t>10003114</t>
  </si>
  <si>
    <t>10003115</t>
  </si>
  <si>
    <t>10003116</t>
  </si>
  <si>
    <t>10003117</t>
  </si>
  <si>
    <t>10003118</t>
  </si>
  <si>
    <t>10003119</t>
  </si>
  <si>
    <t>10003120</t>
  </si>
  <si>
    <t>10003121</t>
  </si>
  <si>
    <t>10003122</t>
  </si>
  <si>
    <t>10003124</t>
  </si>
  <si>
    <t>10003125</t>
  </si>
  <si>
    <t>10003126</t>
  </si>
  <si>
    <t>10003127</t>
  </si>
  <si>
    <t>10003128</t>
  </si>
  <si>
    <t>10003129</t>
  </si>
  <si>
    <t>10003131</t>
  </si>
  <si>
    <t>10003132</t>
  </si>
  <si>
    <t>10003133</t>
  </si>
  <si>
    <t>10003134</t>
  </si>
  <si>
    <t>10003135</t>
  </si>
  <si>
    <t>10003136</t>
  </si>
  <si>
    <t>10003137</t>
  </si>
  <si>
    <t>10003138</t>
  </si>
  <si>
    <t>10003139</t>
  </si>
  <si>
    <t>10003140</t>
  </si>
  <si>
    <t>10003141</t>
  </si>
  <si>
    <t>10003142</t>
  </si>
  <si>
    <t>10003143</t>
  </si>
  <si>
    <t>10003144</t>
  </si>
  <si>
    <t>10003145</t>
  </si>
  <si>
    <t>10003146</t>
  </si>
  <si>
    <t>10003147</t>
  </si>
  <si>
    <t>10003148</t>
  </si>
  <si>
    <t>10003149</t>
  </si>
  <si>
    <t>10003150</t>
  </si>
  <si>
    <t>10003151</t>
  </si>
  <si>
    <t>10003152</t>
  </si>
  <si>
    <t>10003153</t>
  </si>
  <si>
    <t>10003154</t>
  </si>
  <si>
    <t>10003155</t>
  </si>
  <si>
    <t>10003157</t>
  </si>
  <si>
    <t>10003158</t>
  </si>
  <si>
    <t>10003159</t>
  </si>
  <si>
    <t>10003160</t>
  </si>
  <si>
    <t>10003161</t>
  </si>
  <si>
    <t>10000001</t>
  </si>
  <si>
    <t>10000002</t>
  </si>
  <si>
    <t>10000003</t>
  </si>
  <si>
    <t>10000004</t>
  </si>
  <si>
    <t>10000005</t>
  </si>
  <si>
    <t>10000006</t>
  </si>
  <si>
    <t>10000007</t>
  </si>
  <si>
    <t>10000008</t>
  </si>
  <si>
    <t>10000009</t>
  </si>
  <si>
    <t>10000010</t>
  </si>
  <si>
    <t>10000015</t>
  </si>
  <si>
    <t>10000019</t>
  </si>
  <si>
    <t>10000022</t>
  </si>
  <si>
    <t>10000024</t>
  </si>
  <si>
    <t>10000026</t>
  </si>
  <si>
    <t>10000029</t>
  </si>
  <si>
    <t>10000030</t>
  </si>
  <si>
    <t>10000031</t>
  </si>
  <si>
    <t>10000032</t>
  </si>
  <si>
    <t>10000033</t>
  </si>
  <si>
    <t>10000034</t>
  </si>
  <si>
    <t>10000035</t>
  </si>
  <si>
    <t>10000036</t>
  </si>
  <si>
    <t>10000037</t>
  </si>
  <si>
    <t>10000038</t>
  </si>
  <si>
    <t>10000039</t>
  </si>
  <si>
    <t>10000040</t>
  </si>
  <si>
    <t>10000041</t>
  </si>
  <si>
    <t>10000042</t>
  </si>
  <si>
    <t>10000043</t>
  </si>
  <si>
    <t>10000044</t>
  </si>
  <si>
    <t>10000045</t>
  </si>
  <si>
    <t>10000046</t>
  </si>
  <si>
    <t>10000047</t>
  </si>
  <si>
    <t>10000048</t>
  </si>
  <si>
    <t>10000049</t>
  </si>
  <si>
    <t>10000050</t>
  </si>
  <si>
    <t>10000051</t>
  </si>
  <si>
    <t>10000052</t>
  </si>
  <si>
    <t>10000053</t>
  </si>
  <si>
    <t>10000054</t>
  </si>
  <si>
    <t>10000055</t>
  </si>
  <si>
    <t>10000056</t>
  </si>
  <si>
    <t>10000057</t>
  </si>
  <si>
    <t>10000058</t>
  </si>
  <si>
    <t>10000059</t>
  </si>
  <si>
    <t>10000060</t>
  </si>
  <si>
    <t>10000061</t>
  </si>
  <si>
    <t>10000062</t>
  </si>
  <si>
    <t>10000063</t>
  </si>
  <si>
    <t>10000064</t>
  </si>
  <si>
    <t>10000065</t>
  </si>
  <si>
    <t>10000066</t>
  </si>
  <si>
    <t>10000067</t>
  </si>
  <si>
    <t>10000068</t>
  </si>
  <si>
    <t>10000069</t>
  </si>
  <si>
    <t>10000070</t>
  </si>
  <si>
    <t>10000071</t>
  </si>
  <si>
    <t>10000072</t>
  </si>
  <si>
    <t>10000073</t>
  </si>
  <si>
    <t>10000074</t>
  </si>
  <si>
    <t>10000075</t>
  </si>
  <si>
    <t>10000076</t>
  </si>
  <si>
    <t>10000077</t>
  </si>
  <si>
    <t>10000078</t>
  </si>
  <si>
    <t>10000079</t>
  </si>
  <si>
    <t>10000080</t>
  </si>
  <si>
    <t>10000081</t>
  </si>
  <si>
    <t>10000082</t>
  </si>
  <si>
    <t>10000083</t>
  </si>
  <si>
    <t>10000084</t>
  </si>
  <si>
    <t>10000085</t>
  </si>
  <si>
    <t>10000086</t>
  </si>
  <si>
    <t>10000087</t>
  </si>
  <si>
    <t>10000088</t>
  </si>
  <si>
    <t>10000089</t>
  </si>
  <si>
    <t>10000090</t>
  </si>
  <si>
    <t>10000091</t>
  </si>
  <si>
    <t>10000092</t>
  </si>
  <si>
    <t>10000093</t>
  </si>
  <si>
    <t>10000094</t>
  </si>
  <si>
    <t>10000095</t>
  </si>
  <si>
    <t>10000096</t>
  </si>
  <si>
    <t>10000097</t>
  </si>
  <si>
    <t>10000098</t>
  </si>
  <si>
    <t>10000099</t>
  </si>
  <si>
    <t>10000100</t>
  </si>
  <si>
    <t>10000101</t>
  </si>
  <si>
    <t>10000102</t>
  </si>
  <si>
    <t>10000103</t>
  </si>
  <si>
    <t>10000104</t>
  </si>
  <si>
    <t>10000105</t>
  </si>
  <si>
    <t>10000106</t>
  </si>
  <si>
    <t>10000107</t>
  </si>
  <si>
    <t>10000108</t>
  </si>
  <si>
    <t>10000109</t>
  </si>
  <si>
    <t>10000110</t>
  </si>
  <si>
    <t>10000111</t>
  </si>
  <si>
    <t>10000112</t>
  </si>
  <si>
    <t>10000113</t>
  </si>
  <si>
    <t>10000114</t>
  </si>
  <si>
    <t>10000115</t>
  </si>
  <si>
    <t>10000116</t>
  </si>
  <si>
    <t>10000117</t>
  </si>
  <si>
    <t>10000118</t>
  </si>
  <si>
    <t>10000119</t>
  </si>
  <si>
    <t>10000120</t>
  </si>
  <si>
    <t>10000121</t>
  </si>
  <si>
    <t>10000122</t>
  </si>
  <si>
    <t>10000123</t>
  </si>
  <si>
    <t>10000124</t>
  </si>
  <si>
    <t>10000125</t>
  </si>
  <si>
    <t>10000126</t>
  </si>
  <si>
    <t>10000127</t>
  </si>
  <si>
    <t>10000128</t>
  </si>
  <si>
    <t>10000129</t>
  </si>
  <si>
    <t>10000130</t>
  </si>
  <si>
    <t>10000131</t>
  </si>
  <si>
    <t>10000132</t>
  </si>
  <si>
    <t>10000133</t>
  </si>
  <si>
    <t>10000134</t>
  </si>
  <si>
    <t>10000135</t>
  </si>
  <si>
    <t>10000136</t>
  </si>
  <si>
    <t>10000137</t>
  </si>
  <si>
    <t>10000138</t>
  </si>
  <si>
    <t>10000139</t>
  </si>
  <si>
    <t>10000140</t>
  </si>
  <si>
    <t>10000141</t>
  </si>
  <si>
    <t>10000142</t>
  </si>
  <si>
    <t>10000143</t>
  </si>
  <si>
    <t>10000144</t>
  </si>
  <si>
    <t>10000145</t>
  </si>
  <si>
    <t>10000146</t>
  </si>
  <si>
    <t>10000147</t>
  </si>
  <si>
    <t>10000148</t>
  </si>
  <si>
    <t>10000149</t>
  </si>
  <si>
    <t>10000150</t>
  </si>
  <si>
    <t>10000151</t>
  </si>
  <si>
    <t>10000152</t>
  </si>
  <si>
    <t>10000153</t>
  </si>
  <si>
    <t>10000154</t>
  </si>
  <si>
    <t>10000155</t>
  </si>
  <si>
    <t>10000156</t>
  </si>
  <si>
    <t>10000157</t>
  </si>
  <si>
    <t>10000158</t>
  </si>
  <si>
    <t>10000159</t>
  </si>
  <si>
    <t>10000160</t>
  </si>
  <si>
    <t>10000161</t>
  </si>
  <si>
    <t>10000162</t>
  </si>
  <si>
    <t>10000164</t>
  </si>
  <si>
    <t>10000165</t>
  </si>
  <si>
    <t>10000166</t>
  </si>
  <si>
    <t>10000167</t>
  </si>
  <si>
    <t>10000168</t>
  </si>
  <si>
    <t>10000169</t>
  </si>
  <si>
    <t>10000170</t>
  </si>
  <si>
    <t>10000171</t>
  </si>
  <si>
    <t>10000172</t>
  </si>
  <si>
    <t>10000173</t>
  </si>
  <si>
    <t>10000174</t>
  </si>
  <si>
    <t>10000175</t>
  </si>
  <si>
    <t>10000176</t>
  </si>
  <si>
    <t>10000177</t>
  </si>
  <si>
    <t>10000178</t>
  </si>
  <si>
    <t>10000179</t>
  </si>
  <si>
    <t>10000180</t>
  </si>
  <si>
    <t>10000181</t>
  </si>
  <si>
    <t>10000182</t>
  </si>
  <si>
    <t>10000183</t>
  </si>
  <si>
    <t>10000184</t>
  </si>
  <si>
    <t>10000185</t>
  </si>
  <si>
    <t>10000186</t>
  </si>
  <si>
    <t>10000187</t>
  </si>
  <si>
    <t>10000188</t>
  </si>
  <si>
    <t>10000189</t>
  </si>
  <si>
    <t>10000190</t>
  </si>
  <si>
    <t>10000191</t>
  </si>
  <si>
    <t>10000192</t>
  </si>
  <si>
    <t>10000193</t>
  </si>
  <si>
    <t>10000194</t>
  </si>
  <si>
    <t>10000195</t>
  </si>
  <si>
    <t>10000196</t>
  </si>
  <si>
    <t>10000197</t>
  </si>
  <si>
    <t>10000198</t>
  </si>
  <si>
    <t>10000199</t>
  </si>
  <si>
    <t>10000200</t>
  </si>
  <si>
    <t>10000201</t>
  </si>
  <si>
    <t>10000202</t>
  </si>
  <si>
    <t>10000203</t>
  </si>
  <si>
    <t>10000204</t>
  </si>
  <si>
    <t>10000205</t>
  </si>
  <si>
    <t>10000206</t>
  </si>
  <si>
    <t>10000207</t>
  </si>
  <si>
    <t>10000208</t>
  </si>
  <si>
    <t>10000209</t>
  </si>
  <si>
    <t>10000210</t>
  </si>
  <si>
    <t>10000211</t>
  </si>
  <si>
    <t>10000212</t>
  </si>
  <si>
    <t>10000213</t>
  </si>
  <si>
    <t>10000214</t>
  </si>
  <si>
    <t>10000215</t>
  </si>
  <si>
    <t>10000216</t>
  </si>
  <si>
    <t>10000217</t>
  </si>
  <si>
    <t>10000218</t>
  </si>
  <si>
    <t>10000219</t>
  </si>
  <si>
    <t>10000220</t>
  </si>
  <si>
    <t>10000221</t>
  </si>
  <si>
    <t>10000222</t>
  </si>
  <si>
    <t>10000223</t>
  </si>
  <si>
    <t>10000224</t>
  </si>
  <si>
    <t>10000225</t>
  </si>
  <si>
    <t>10000226</t>
  </si>
  <si>
    <t>10000227</t>
  </si>
  <si>
    <t>10000228</t>
  </si>
  <si>
    <t>10000229</t>
  </si>
  <si>
    <t>10000230</t>
  </si>
  <si>
    <t>10000231</t>
  </si>
  <si>
    <t>10000232</t>
  </si>
  <si>
    <t>10000233</t>
  </si>
  <si>
    <t>10000234</t>
  </si>
  <si>
    <t>10000235</t>
  </si>
  <si>
    <t>10000236</t>
  </si>
  <si>
    <t>10000237</t>
  </si>
  <si>
    <t>10000238</t>
  </si>
  <si>
    <t>10000239</t>
  </si>
  <si>
    <t>10000240</t>
  </si>
  <si>
    <t>10000241</t>
  </si>
  <si>
    <t>10000242</t>
  </si>
  <si>
    <t>10000243</t>
  </si>
  <si>
    <t>10000244</t>
  </si>
  <si>
    <t>10000245</t>
  </si>
  <si>
    <t>10000246</t>
  </si>
  <si>
    <t>10000247</t>
  </si>
  <si>
    <t>10000248</t>
  </si>
  <si>
    <t>10000249</t>
  </si>
  <si>
    <t>10000250</t>
  </si>
  <si>
    <t>10000251</t>
  </si>
  <si>
    <t>10000252</t>
  </si>
  <si>
    <t>10000253</t>
  </si>
  <si>
    <t>10000254</t>
  </si>
  <si>
    <t>10000255</t>
  </si>
  <si>
    <t>10000256</t>
  </si>
  <si>
    <t>10000257</t>
  </si>
  <si>
    <t>10000258</t>
  </si>
  <si>
    <t>10000259</t>
  </si>
  <si>
    <t>10000260</t>
  </si>
  <si>
    <t>10000261</t>
  </si>
  <si>
    <t>10000262</t>
  </si>
  <si>
    <t>10000263</t>
  </si>
  <si>
    <t>10000264</t>
  </si>
  <si>
    <t>10000265</t>
  </si>
  <si>
    <t>10000266</t>
  </si>
  <si>
    <t>10000267</t>
  </si>
  <si>
    <t>10000268</t>
  </si>
  <si>
    <t>10000269</t>
  </si>
  <si>
    <t>10000270</t>
  </si>
  <si>
    <t>10000271</t>
  </si>
  <si>
    <t>10000272</t>
  </si>
  <si>
    <t>10000273</t>
  </si>
  <si>
    <t>10000274</t>
  </si>
  <si>
    <t>10000275</t>
  </si>
  <si>
    <t>10000276</t>
  </si>
  <si>
    <t>10000277</t>
  </si>
  <si>
    <t>10000278</t>
  </si>
  <si>
    <t>10000279</t>
  </si>
  <si>
    <t>10000280</t>
  </si>
  <si>
    <t>10000281</t>
  </si>
  <si>
    <t>10000282</t>
  </si>
  <si>
    <t>10000283</t>
  </si>
  <si>
    <t>10000284</t>
  </si>
  <si>
    <t>10000285</t>
  </si>
  <si>
    <t>10000286</t>
  </si>
  <si>
    <t>10000287</t>
  </si>
  <si>
    <t>10000288</t>
  </si>
  <si>
    <t>10000289</t>
  </si>
  <si>
    <t>10000290</t>
  </si>
  <si>
    <t>10000291</t>
  </si>
  <si>
    <t>10000292</t>
  </si>
  <si>
    <t>10000293</t>
  </si>
  <si>
    <t>10000294</t>
  </si>
  <si>
    <t>10000295</t>
  </si>
  <si>
    <t>10000296</t>
  </si>
  <si>
    <t>10000297</t>
  </si>
  <si>
    <t>10000298</t>
  </si>
  <si>
    <t>10000299</t>
  </si>
  <si>
    <t>10000300</t>
  </si>
  <si>
    <t>10000301</t>
  </si>
  <si>
    <t>10000302</t>
  </si>
  <si>
    <t>10000303</t>
  </si>
  <si>
    <t>10000304</t>
  </si>
  <si>
    <t>10000305</t>
  </si>
  <si>
    <t>10000306</t>
  </si>
  <si>
    <t>10000307</t>
  </si>
  <si>
    <t>10000308</t>
  </si>
  <si>
    <t>10000309</t>
  </si>
  <si>
    <t>10000310</t>
  </si>
  <si>
    <t>10000311</t>
  </si>
  <si>
    <t>10000312</t>
  </si>
  <si>
    <t>10000313</t>
  </si>
  <si>
    <t>10000314</t>
  </si>
  <si>
    <t>10000315</t>
  </si>
  <si>
    <t>10000316</t>
  </si>
  <si>
    <t>10000317</t>
  </si>
  <si>
    <t>10000318</t>
  </si>
  <si>
    <t>10000319</t>
  </si>
  <si>
    <t>10000320</t>
  </si>
  <si>
    <t>10000321</t>
  </si>
  <si>
    <t>10000322</t>
  </si>
  <si>
    <t>10000323</t>
  </si>
  <si>
    <t>10000324</t>
  </si>
  <si>
    <t>10000325</t>
  </si>
  <si>
    <t>10000326</t>
  </si>
  <si>
    <t>10000327</t>
  </si>
  <si>
    <t>10000328</t>
  </si>
  <si>
    <t>10000329</t>
  </si>
  <si>
    <t>10000330</t>
  </si>
  <si>
    <t>10000331</t>
  </si>
  <si>
    <t>10000332</t>
  </si>
  <si>
    <t>10000333</t>
  </si>
  <si>
    <t>10000334</t>
  </si>
  <si>
    <t>10000335</t>
  </si>
  <si>
    <t>10000336</t>
  </si>
  <si>
    <t>10000337</t>
  </si>
  <si>
    <t>10000338</t>
  </si>
  <si>
    <t>10000339</t>
  </si>
  <si>
    <t>10000340</t>
  </si>
  <si>
    <t>10000341</t>
  </si>
  <si>
    <t>10000342</t>
  </si>
  <si>
    <t>10000343</t>
  </si>
  <si>
    <t>10000344</t>
  </si>
  <si>
    <t>10000345</t>
  </si>
  <si>
    <t>10000346</t>
  </si>
  <si>
    <t>10000347</t>
  </si>
  <si>
    <t>10000348</t>
  </si>
  <si>
    <t>10000349</t>
  </si>
  <si>
    <t>10000350</t>
  </si>
  <si>
    <t>10000351</t>
  </si>
  <si>
    <t>10000352</t>
  </si>
  <si>
    <t>10000353</t>
  </si>
  <si>
    <t>10000354</t>
  </si>
  <si>
    <t>10000355</t>
  </si>
  <si>
    <t>10000356</t>
  </si>
  <si>
    <t>10000357</t>
  </si>
  <si>
    <t>10000358</t>
  </si>
  <si>
    <t>10000359</t>
  </si>
  <si>
    <t>10000360</t>
  </si>
  <si>
    <t>10000361</t>
  </si>
  <si>
    <t>10000362</t>
  </si>
  <si>
    <t>10000363</t>
  </si>
  <si>
    <t>10000364</t>
  </si>
  <si>
    <t>10000365</t>
  </si>
  <si>
    <t>10000366</t>
  </si>
  <si>
    <t>10000367</t>
  </si>
  <si>
    <t>10000368</t>
  </si>
  <si>
    <t>10000369</t>
  </si>
  <si>
    <t>10000370</t>
  </si>
  <si>
    <t>10000371</t>
  </si>
  <si>
    <t>10000372</t>
  </si>
  <si>
    <t>10000373</t>
  </si>
  <si>
    <t>10000374</t>
  </si>
  <si>
    <t>10000375</t>
  </si>
  <si>
    <t>10000376</t>
  </si>
  <si>
    <t>10000377</t>
  </si>
  <si>
    <t>10000378</t>
  </si>
  <si>
    <t>10000379</t>
  </si>
  <si>
    <t>10000380</t>
  </si>
  <si>
    <t>10000381</t>
  </si>
  <si>
    <t>10000382</t>
  </si>
  <si>
    <t>10000383</t>
  </si>
  <si>
    <t>10000384</t>
  </si>
  <si>
    <t>10000385</t>
  </si>
  <si>
    <t>10000386</t>
  </si>
  <si>
    <t>10000387</t>
  </si>
  <si>
    <t>10000388</t>
  </si>
  <si>
    <t>10000389</t>
  </si>
  <si>
    <t>10000390</t>
  </si>
  <si>
    <t>10000391</t>
  </si>
  <si>
    <t>10000392</t>
  </si>
  <si>
    <t>10000393</t>
  </si>
  <si>
    <t>10000394</t>
  </si>
  <si>
    <t>10000395</t>
  </si>
  <si>
    <t>10000396</t>
  </si>
  <si>
    <t>10000397</t>
  </si>
  <si>
    <t>10000398</t>
  </si>
  <si>
    <t>10000399</t>
  </si>
  <si>
    <t>10000400</t>
  </si>
  <si>
    <t>10000401</t>
  </si>
  <si>
    <t>10000402</t>
  </si>
  <si>
    <t>10000403</t>
  </si>
  <si>
    <t>10000404</t>
  </si>
  <si>
    <t>10000405</t>
  </si>
  <si>
    <t>10000406</t>
  </si>
  <si>
    <t>10000407</t>
  </si>
  <si>
    <t>10000408</t>
  </si>
  <si>
    <t>10000409</t>
  </si>
  <si>
    <t>10000410</t>
  </si>
  <si>
    <t>10000411</t>
  </si>
  <si>
    <t>10000412</t>
  </si>
  <si>
    <t>10000413</t>
  </si>
  <si>
    <t>10000414</t>
  </si>
  <si>
    <t>10000415</t>
  </si>
  <si>
    <t>10000416</t>
  </si>
  <si>
    <t>10000417</t>
  </si>
  <si>
    <t>10000418</t>
  </si>
  <si>
    <t>10000419</t>
  </si>
  <si>
    <t>10000420</t>
  </si>
  <si>
    <t>10000421</t>
  </si>
  <si>
    <t>10000422</t>
  </si>
  <si>
    <t>10000423</t>
  </si>
  <si>
    <t>10000424</t>
  </si>
  <si>
    <t>10000425</t>
  </si>
  <si>
    <t>10000426</t>
  </si>
  <si>
    <t>10000427</t>
  </si>
  <si>
    <t>10000428</t>
  </si>
  <si>
    <t>10000429</t>
  </si>
  <si>
    <t>10000430</t>
  </si>
  <si>
    <t>10000431</t>
  </si>
  <si>
    <t>10000432</t>
  </si>
  <si>
    <t>10000433</t>
  </si>
  <si>
    <t>10000434</t>
  </si>
  <si>
    <t>10000435</t>
  </si>
  <si>
    <t>10000436</t>
  </si>
  <si>
    <t>10000437</t>
  </si>
  <si>
    <t>10000438</t>
  </si>
  <si>
    <t>10000439</t>
  </si>
  <si>
    <t>10000440</t>
  </si>
  <si>
    <t>10000441</t>
  </si>
  <si>
    <t>10000442</t>
  </si>
  <si>
    <t>10000443</t>
  </si>
  <si>
    <t>10000444</t>
  </si>
  <si>
    <t>10000445</t>
  </si>
  <si>
    <t>10000446</t>
  </si>
  <si>
    <t>10000447</t>
  </si>
  <si>
    <t>10000448</t>
  </si>
  <si>
    <t>10000449</t>
  </si>
  <si>
    <t>10000450</t>
  </si>
  <si>
    <t>10000451</t>
  </si>
  <si>
    <t>10000452</t>
  </si>
  <si>
    <t>10000453</t>
  </si>
  <si>
    <t>10000454</t>
  </si>
  <si>
    <t>10000455</t>
  </si>
  <si>
    <t>10000456</t>
  </si>
  <si>
    <t>10000457</t>
  </si>
  <si>
    <t>10000458</t>
  </si>
  <si>
    <t>10000459</t>
  </si>
  <si>
    <t>10000460</t>
  </si>
  <si>
    <t>10000461</t>
  </si>
  <si>
    <t>10000462</t>
  </si>
  <si>
    <t>10000463</t>
  </si>
  <si>
    <t>10000464</t>
  </si>
  <si>
    <t>10000465</t>
  </si>
  <si>
    <t>10000466</t>
  </si>
  <si>
    <t>10000467</t>
  </si>
  <si>
    <t>10000468</t>
  </si>
  <si>
    <t>10000469</t>
  </si>
  <si>
    <t>10000470</t>
  </si>
  <si>
    <t>10000471</t>
  </si>
  <si>
    <t>10000472</t>
  </si>
  <si>
    <t>10000473</t>
  </si>
  <si>
    <t>10000474</t>
  </si>
  <si>
    <t>10000475</t>
  </si>
  <si>
    <t>10000476</t>
  </si>
  <si>
    <t>10000477</t>
  </si>
  <si>
    <t>10000478</t>
  </si>
  <si>
    <t>10000479</t>
  </si>
  <si>
    <t>10000480</t>
  </si>
  <si>
    <t>10000481</t>
  </si>
  <si>
    <t>10000482</t>
  </si>
  <si>
    <t>10000483</t>
  </si>
  <si>
    <t>10000484</t>
  </si>
  <si>
    <t>10000485</t>
  </si>
  <si>
    <t>10000486</t>
  </si>
  <si>
    <t>10000487</t>
  </si>
  <si>
    <t>10000488</t>
  </si>
  <si>
    <t>10000489</t>
  </si>
  <si>
    <t>10000490</t>
  </si>
  <si>
    <t>10000491</t>
  </si>
  <si>
    <t>10000492</t>
  </si>
  <si>
    <t>10000493</t>
  </si>
  <si>
    <t>10000494</t>
  </si>
  <si>
    <t>10000495</t>
  </si>
  <si>
    <t>10000496</t>
  </si>
  <si>
    <t>10000497</t>
  </si>
  <si>
    <t>10000498</t>
  </si>
  <si>
    <t>10000499</t>
  </si>
  <si>
    <t>10000500</t>
  </si>
  <si>
    <t>10000501</t>
  </si>
  <si>
    <t>10000502</t>
  </si>
  <si>
    <t>10000503</t>
  </si>
  <si>
    <t>10000504</t>
  </si>
  <si>
    <t>10000505</t>
  </si>
  <si>
    <t>10000506</t>
  </si>
  <si>
    <t>10000507</t>
  </si>
  <si>
    <t>10000508</t>
  </si>
  <si>
    <t>10000509</t>
  </si>
  <si>
    <t>10000510</t>
  </si>
  <si>
    <t>10000511</t>
  </si>
  <si>
    <t>10000512</t>
  </si>
  <si>
    <t>10000513</t>
  </si>
  <si>
    <t>10000514</t>
  </si>
  <si>
    <t>10000515</t>
  </si>
  <si>
    <t>10000516</t>
  </si>
  <si>
    <t>10000517</t>
  </si>
  <si>
    <t>10000518</t>
  </si>
  <si>
    <t>10000519</t>
  </si>
  <si>
    <t>10000520</t>
  </si>
  <si>
    <t>10000521</t>
  </si>
  <si>
    <t>10000522</t>
  </si>
  <si>
    <t>10000523</t>
  </si>
  <si>
    <t>10000524</t>
  </si>
  <si>
    <t>10000525</t>
  </si>
  <si>
    <t>10000526</t>
  </si>
  <si>
    <t>10000527</t>
  </si>
  <si>
    <t>10000528</t>
  </si>
  <si>
    <t>10000529</t>
  </si>
  <si>
    <t>10000530</t>
  </si>
  <si>
    <t>10000531</t>
  </si>
  <si>
    <t>10000532</t>
  </si>
  <si>
    <t>10000533</t>
  </si>
  <si>
    <t>10000534</t>
  </si>
  <si>
    <t>10000535</t>
  </si>
  <si>
    <t>10000536</t>
  </si>
  <si>
    <t>10000537</t>
  </si>
  <si>
    <t>10000538</t>
  </si>
  <si>
    <t>10000539</t>
  </si>
  <si>
    <t>10000540</t>
  </si>
  <si>
    <t>10000541</t>
  </si>
  <si>
    <t>10000542</t>
  </si>
  <si>
    <t>10000543</t>
  </si>
  <si>
    <t>10000544</t>
  </si>
  <si>
    <t>10000545</t>
  </si>
  <si>
    <t>10000546</t>
  </si>
  <si>
    <t>10000547</t>
  </si>
  <si>
    <t>10000548</t>
  </si>
  <si>
    <t>10000549</t>
  </si>
  <si>
    <t>10000550</t>
  </si>
  <si>
    <t>10000551</t>
  </si>
  <si>
    <t>10000552</t>
  </si>
  <si>
    <t>10000553</t>
  </si>
  <si>
    <t>10000554</t>
  </si>
  <si>
    <t>10000555</t>
  </si>
  <si>
    <t>10000556</t>
  </si>
  <si>
    <t>10000557</t>
  </si>
  <si>
    <t>10000558</t>
  </si>
  <si>
    <t>10000559</t>
  </si>
  <si>
    <t>10000560</t>
  </si>
  <si>
    <t>10000561</t>
  </si>
  <si>
    <t>10000562</t>
  </si>
  <si>
    <t>10000563</t>
  </si>
  <si>
    <t>10000564</t>
  </si>
  <si>
    <t>10000565</t>
  </si>
  <si>
    <t>10000566</t>
  </si>
  <si>
    <t>10000567</t>
  </si>
  <si>
    <t>10000568</t>
  </si>
  <si>
    <t>10000569</t>
  </si>
  <si>
    <t>10000570</t>
  </si>
  <si>
    <t>10000571</t>
  </si>
  <si>
    <t>10000572</t>
  </si>
  <si>
    <t>10000573</t>
  </si>
  <si>
    <t>10000574</t>
  </si>
  <si>
    <t>10000575</t>
  </si>
  <si>
    <t>10000576</t>
  </si>
  <si>
    <t>10000577</t>
  </si>
  <si>
    <t>10000578</t>
  </si>
  <si>
    <t>10000579</t>
  </si>
  <si>
    <t>10000580</t>
  </si>
  <si>
    <t>10000581</t>
  </si>
  <si>
    <t>10000582</t>
  </si>
  <si>
    <t>10000583</t>
  </si>
  <si>
    <t>10000584</t>
  </si>
  <si>
    <t>10000585</t>
  </si>
  <si>
    <t>10000586</t>
  </si>
  <si>
    <t>10000587</t>
  </si>
  <si>
    <t>10000588</t>
  </si>
  <si>
    <t>10000589</t>
  </si>
  <si>
    <t>10000590</t>
  </si>
  <si>
    <t>10000591</t>
  </si>
  <si>
    <t>10000592</t>
  </si>
  <si>
    <t>10000593</t>
  </si>
  <si>
    <t>10000594</t>
  </si>
  <si>
    <t>10000595</t>
  </si>
  <si>
    <t>10000596</t>
  </si>
  <si>
    <t>10000597</t>
  </si>
  <si>
    <t>10000598</t>
  </si>
  <si>
    <t>10000599</t>
  </si>
  <si>
    <t>10000600</t>
  </si>
  <si>
    <t>10000601</t>
  </si>
  <si>
    <t>10000602</t>
  </si>
  <si>
    <t>10000603</t>
  </si>
  <si>
    <t>10000604</t>
  </si>
  <si>
    <t>10000605</t>
  </si>
  <si>
    <t>10000606</t>
  </si>
  <si>
    <t>10000607</t>
  </si>
  <si>
    <t>10000608</t>
  </si>
  <si>
    <t>10000609</t>
  </si>
  <si>
    <t>10000610</t>
  </si>
  <si>
    <t>10000611</t>
  </si>
  <si>
    <t>10000612</t>
  </si>
  <si>
    <t>10000613</t>
  </si>
  <si>
    <t>10000614</t>
  </si>
  <si>
    <t>10000615</t>
  </si>
  <si>
    <t>10000616</t>
  </si>
  <si>
    <t>10000617</t>
  </si>
  <si>
    <t>10000618</t>
  </si>
  <si>
    <t>10000619</t>
  </si>
  <si>
    <t>10000620</t>
  </si>
  <si>
    <t>10000621</t>
  </si>
  <si>
    <t>10000622</t>
  </si>
  <si>
    <t>10000623</t>
  </si>
  <si>
    <t>10000624</t>
  </si>
  <si>
    <t>10000625</t>
  </si>
  <si>
    <t>10000626</t>
  </si>
  <si>
    <t>10000627</t>
  </si>
  <si>
    <t>10000628</t>
  </si>
  <si>
    <t>10000629</t>
  </si>
  <si>
    <t>10000630</t>
  </si>
  <si>
    <t>10000631</t>
  </si>
  <si>
    <t>10000632</t>
  </si>
  <si>
    <t>10000633</t>
  </si>
  <si>
    <t>10000634</t>
  </si>
  <si>
    <t>10000635</t>
  </si>
  <si>
    <t>10000636</t>
  </si>
  <si>
    <t>10000637</t>
  </si>
  <si>
    <t>10000638</t>
  </si>
  <si>
    <t>10000639</t>
  </si>
  <si>
    <t>10000640</t>
  </si>
  <si>
    <t>10000641</t>
  </si>
  <si>
    <t>10000642</t>
  </si>
  <si>
    <t>10000643</t>
  </si>
  <si>
    <t>10000644</t>
  </si>
  <si>
    <t>10000645</t>
  </si>
  <si>
    <t>10000646</t>
  </si>
  <si>
    <t>10000647</t>
  </si>
  <si>
    <t>10000648</t>
  </si>
  <si>
    <t>10000649</t>
  </si>
  <si>
    <t>10000650</t>
  </si>
  <si>
    <t>10000651</t>
  </si>
  <si>
    <t>10000652</t>
  </si>
  <si>
    <t>10000653</t>
  </si>
  <si>
    <t>10000654</t>
  </si>
  <si>
    <t>10000655</t>
  </si>
  <si>
    <t>10000656</t>
  </si>
  <si>
    <t>10000657</t>
  </si>
  <si>
    <t>10000658</t>
  </si>
  <si>
    <t>10000659</t>
  </si>
  <si>
    <t>10000660</t>
  </si>
  <si>
    <t>10000661</t>
  </si>
  <si>
    <t>10000662</t>
  </si>
  <si>
    <t>10000663</t>
  </si>
  <si>
    <t>10000664</t>
  </si>
  <si>
    <t>10000665</t>
  </si>
  <si>
    <t>10000666</t>
  </si>
  <si>
    <t>10000667</t>
  </si>
  <si>
    <t>10000668</t>
  </si>
  <si>
    <t>10000669</t>
  </si>
  <si>
    <t>10000670</t>
  </si>
  <si>
    <t>10000671</t>
  </si>
  <si>
    <t>10000672</t>
  </si>
  <si>
    <t>10000673</t>
  </si>
  <si>
    <t>10000674</t>
  </si>
  <si>
    <t>10000675</t>
  </si>
  <si>
    <t>10000676</t>
  </si>
  <si>
    <t>10000677</t>
  </si>
  <si>
    <t>10000678</t>
  </si>
  <si>
    <t>10000679</t>
  </si>
  <si>
    <t>10000680</t>
  </si>
  <si>
    <t>10000681</t>
  </si>
  <si>
    <t>10000682</t>
  </si>
  <si>
    <t>10000683</t>
  </si>
  <si>
    <t>10000684</t>
  </si>
  <si>
    <t>10000685</t>
  </si>
  <si>
    <t>10000686</t>
  </si>
  <si>
    <t>10000687</t>
  </si>
  <si>
    <t>10000688</t>
  </si>
  <si>
    <t>10000689</t>
  </si>
  <si>
    <t>10000690</t>
  </si>
  <si>
    <t>10000691</t>
  </si>
  <si>
    <t>10000692</t>
  </si>
  <si>
    <t>10000693</t>
  </si>
  <si>
    <t>10000694</t>
  </si>
  <si>
    <t>10000695</t>
  </si>
  <si>
    <t>10000696</t>
  </si>
  <si>
    <t>10000697</t>
  </si>
  <si>
    <t>10000698</t>
  </si>
  <si>
    <t>10000699</t>
  </si>
  <si>
    <t>10000700</t>
  </si>
  <si>
    <t>10000701</t>
  </si>
  <si>
    <t>10000702</t>
  </si>
  <si>
    <t>10000703</t>
  </si>
  <si>
    <t>10000704</t>
  </si>
  <si>
    <t>10000705</t>
  </si>
  <si>
    <t>10000706</t>
  </si>
  <si>
    <t>10000707</t>
  </si>
  <si>
    <t>10000708</t>
  </si>
  <si>
    <t>10000709</t>
  </si>
  <si>
    <t>10000710</t>
  </si>
  <si>
    <t>10000711</t>
  </si>
  <si>
    <t>10000712</t>
  </si>
  <si>
    <t>10000713</t>
  </si>
  <si>
    <t>10000714</t>
  </si>
  <si>
    <t>10000715</t>
  </si>
  <si>
    <t>10000716</t>
  </si>
  <si>
    <t>10000717</t>
  </si>
  <si>
    <t>10000718</t>
  </si>
  <si>
    <t>10000719</t>
  </si>
  <si>
    <t>10000720</t>
  </si>
  <si>
    <t>10000721</t>
  </si>
  <si>
    <t>10000722</t>
  </si>
  <si>
    <t>10000723</t>
  </si>
  <si>
    <t>10000724</t>
  </si>
  <si>
    <t>10000725</t>
  </si>
  <si>
    <t>10000726</t>
  </si>
  <si>
    <t>10000727</t>
  </si>
  <si>
    <t>10000728</t>
  </si>
  <si>
    <t>10000729</t>
  </si>
  <si>
    <t>10000730</t>
  </si>
  <si>
    <t>10000731</t>
  </si>
  <si>
    <t>10000732</t>
  </si>
  <si>
    <t>10000733</t>
  </si>
  <si>
    <t>10000734</t>
  </si>
  <si>
    <t>10000735</t>
  </si>
  <si>
    <t>10000736</t>
  </si>
  <si>
    <t>10000737</t>
  </si>
  <si>
    <t>10000738</t>
  </si>
  <si>
    <t>10000739</t>
  </si>
  <si>
    <t>10000740</t>
  </si>
  <si>
    <t>10000741</t>
  </si>
  <si>
    <t>10000742</t>
  </si>
  <si>
    <t>10000743</t>
  </si>
  <si>
    <t>10000744</t>
  </si>
  <si>
    <t>10000745</t>
  </si>
  <si>
    <t>10000746</t>
  </si>
  <si>
    <t>10000747</t>
  </si>
  <si>
    <t>10000748</t>
  </si>
  <si>
    <t>10000749</t>
  </si>
  <si>
    <t>10000750</t>
  </si>
  <si>
    <t>10000751</t>
  </si>
  <si>
    <t>10000752</t>
  </si>
  <si>
    <t>10000753</t>
  </si>
  <si>
    <t>10000754</t>
  </si>
  <si>
    <t>10000755</t>
  </si>
  <si>
    <t>10000756</t>
  </si>
  <si>
    <t>10000757</t>
  </si>
  <si>
    <t>10000758</t>
  </si>
  <si>
    <t>10000759</t>
  </si>
  <si>
    <t>10000760</t>
  </si>
  <si>
    <t>10000761</t>
  </si>
  <si>
    <t>10000762</t>
  </si>
  <si>
    <t>10000763</t>
  </si>
  <si>
    <t>10000764</t>
  </si>
  <si>
    <t>10000765</t>
  </si>
  <si>
    <t>10000766</t>
  </si>
  <si>
    <t>10000767</t>
  </si>
  <si>
    <t>10000768</t>
  </si>
  <si>
    <t>10000769</t>
  </si>
  <si>
    <t>10000770</t>
  </si>
  <si>
    <t>10000771</t>
  </si>
  <si>
    <t>10000772</t>
  </si>
  <si>
    <t>10000773</t>
  </si>
  <si>
    <t>10000774</t>
  </si>
  <si>
    <t>10000775</t>
  </si>
  <si>
    <t>10000776</t>
  </si>
  <si>
    <t>10000777</t>
  </si>
  <si>
    <t>10000778</t>
  </si>
  <si>
    <t>10000779</t>
  </si>
  <si>
    <t>10000780</t>
  </si>
  <si>
    <t>10000781</t>
  </si>
  <si>
    <t>10000782</t>
  </si>
  <si>
    <t>10000783</t>
  </si>
  <si>
    <t>10000784</t>
  </si>
  <si>
    <t>10000785</t>
  </si>
  <si>
    <t>10000786</t>
  </si>
  <si>
    <t>10000787</t>
  </si>
  <si>
    <t>10000788</t>
  </si>
  <si>
    <t>10000789</t>
  </si>
  <si>
    <t>10000790</t>
  </si>
  <si>
    <t>10000791</t>
  </si>
  <si>
    <t>10000792</t>
  </si>
  <si>
    <t>10000793</t>
  </si>
  <si>
    <t>10000794</t>
  </si>
  <si>
    <t>10000795</t>
  </si>
  <si>
    <t>10000796</t>
  </si>
  <si>
    <t>10000797</t>
  </si>
  <si>
    <t>10000798</t>
  </si>
  <si>
    <t>10000799</t>
  </si>
  <si>
    <t>10000800</t>
  </si>
  <si>
    <t>10000801</t>
  </si>
  <si>
    <t>10000802</t>
  </si>
  <si>
    <t>10000803</t>
  </si>
  <si>
    <t>10000804</t>
  </si>
  <si>
    <t>10000805</t>
  </si>
  <si>
    <t>10000806</t>
  </si>
  <si>
    <t>10000807</t>
  </si>
  <si>
    <t>10000808</t>
  </si>
  <si>
    <t>10000809</t>
  </si>
  <si>
    <t>10000810</t>
  </si>
  <si>
    <t>10000811</t>
  </si>
  <si>
    <t>10000812</t>
  </si>
  <si>
    <t>10000813</t>
  </si>
  <si>
    <t>10000814</t>
  </si>
  <si>
    <t>10000815</t>
  </si>
  <si>
    <t>10000816</t>
  </si>
  <si>
    <t>10000817</t>
  </si>
  <si>
    <t>10000818</t>
  </si>
  <si>
    <t>10000819</t>
  </si>
  <si>
    <t>10000820</t>
  </si>
  <si>
    <t>10000821</t>
  </si>
  <si>
    <t>10000822</t>
  </si>
  <si>
    <t>10000823</t>
  </si>
  <si>
    <t>10000824</t>
  </si>
  <si>
    <t>10000825</t>
  </si>
  <si>
    <t>10000826</t>
  </si>
  <si>
    <t>10000827</t>
  </si>
  <si>
    <t>10000828</t>
  </si>
  <si>
    <t>10000829</t>
  </si>
  <si>
    <t>10000830</t>
  </si>
  <si>
    <t>10000831</t>
  </si>
  <si>
    <t>10000832</t>
  </si>
  <si>
    <t>10000833</t>
  </si>
  <si>
    <t>10000834</t>
  </si>
  <si>
    <t>10000835</t>
  </si>
  <si>
    <t>10000836</t>
  </si>
  <si>
    <t>10000837</t>
  </si>
  <si>
    <t>10000838</t>
  </si>
  <si>
    <t>10000839</t>
  </si>
  <si>
    <t>10000840</t>
  </si>
  <si>
    <t>10000841</t>
  </si>
  <si>
    <t>10000842</t>
  </si>
  <si>
    <t>10000843</t>
  </si>
  <si>
    <t>10000844</t>
  </si>
  <si>
    <t>10000845</t>
  </si>
  <si>
    <t>10000846</t>
  </si>
  <si>
    <t>10000847</t>
  </si>
  <si>
    <t>10000848</t>
  </si>
  <si>
    <t>10000849</t>
  </si>
  <si>
    <t>10000850</t>
  </si>
  <si>
    <t>10000851</t>
  </si>
  <si>
    <t>10000852</t>
  </si>
  <si>
    <t>10000853</t>
  </si>
  <si>
    <t>10000854</t>
  </si>
  <si>
    <t>10000855</t>
  </si>
  <si>
    <t>10000856</t>
  </si>
  <si>
    <t>10000857</t>
  </si>
  <si>
    <t>10000858</t>
  </si>
  <si>
    <t>10000859</t>
  </si>
  <si>
    <t>10000860</t>
  </si>
  <si>
    <t>10000861</t>
  </si>
  <si>
    <t>10000862</t>
  </si>
  <si>
    <t>10000863</t>
  </si>
  <si>
    <t>10000864</t>
  </si>
  <si>
    <t>10000865</t>
  </si>
  <si>
    <t>10000866</t>
  </si>
  <si>
    <t>10000867</t>
  </si>
  <si>
    <t>10000868</t>
  </si>
  <si>
    <t>10000869</t>
  </si>
  <si>
    <t>10000870</t>
  </si>
  <si>
    <t>10000871</t>
  </si>
  <si>
    <t>10000872</t>
  </si>
  <si>
    <t>10000873</t>
  </si>
  <si>
    <t>10000874</t>
  </si>
  <si>
    <t>10000875</t>
  </si>
  <si>
    <t>10000876</t>
  </si>
  <si>
    <t>10000877</t>
  </si>
  <si>
    <t>10000878</t>
  </si>
  <si>
    <t>10000879</t>
  </si>
  <si>
    <t>10000880</t>
  </si>
  <si>
    <t>10000881</t>
  </si>
  <si>
    <t>10000882</t>
  </si>
  <si>
    <t>10000883</t>
  </si>
  <si>
    <t>10000884</t>
  </si>
  <si>
    <t>10000885</t>
  </si>
  <si>
    <t>10000886</t>
  </si>
  <si>
    <t>10000887</t>
  </si>
  <si>
    <t>10000888</t>
  </si>
  <si>
    <t>10000889</t>
  </si>
  <si>
    <t>10000890</t>
  </si>
  <si>
    <t>10000891</t>
  </si>
  <si>
    <t>10000892</t>
  </si>
  <si>
    <t>10000893</t>
  </si>
  <si>
    <t>10000894</t>
  </si>
  <si>
    <t>10000895</t>
  </si>
  <si>
    <t>10000896</t>
  </si>
  <si>
    <t>10000897</t>
  </si>
  <si>
    <t>10000898</t>
  </si>
  <si>
    <t>10000899</t>
  </si>
  <si>
    <t>10000900</t>
  </si>
  <si>
    <t>10000901</t>
  </si>
  <si>
    <t>10000902</t>
  </si>
  <si>
    <t>10000903</t>
  </si>
  <si>
    <t>10000904</t>
  </si>
  <si>
    <t>10000905</t>
  </si>
  <si>
    <t>10000906</t>
  </si>
  <si>
    <t>10000907</t>
  </si>
  <si>
    <t>10000908</t>
  </si>
  <si>
    <t>10000909</t>
  </si>
  <si>
    <t>10000910</t>
  </si>
  <si>
    <t>10000911</t>
  </si>
  <si>
    <t>10000912</t>
  </si>
  <si>
    <t>10000913</t>
  </si>
  <si>
    <t>10000914</t>
  </si>
  <si>
    <t>10000915</t>
  </si>
  <si>
    <t>10000916</t>
  </si>
  <si>
    <t>10000917</t>
  </si>
  <si>
    <t>10000918</t>
  </si>
  <si>
    <t>10000919</t>
  </si>
  <si>
    <t>10000920</t>
  </si>
  <si>
    <t>10000921</t>
  </si>
  <si>
    <t>10000922</t>
  </si>
  <si>
    <t>10000923</t>
  </si>
  <si>
    <t>10000924</t>
  </si>
  <si>
    <t>10000925</t>
  </si>
  <si>
    <t>10000926</t>
  </si>
  <si>
    <t>10000927</t>
  </si>
  <si>
    <t>10000928</t>
  </si>
  <si>
    <t>10000929</t>
  </si>
  <si>
    <t>10000930</t>
  </si>
  <si>
    <t>10000931</t>
  </si>
  <si>
    <t>10000932</t>
  </si>
  <si>
    <t>10000933</t>
  </si>
  <si>
    <t>10000934</t>
  </si>
  <si>
    <t>10000935</t>
  </si>
  <si>
    <t>10000936</t>
  </si>
  <si>
    <t>10000937</t>
  </si>
  <si>
    <t>10001100</t>
  </si>
  <si>
    <t>10001111</t>
  </si>
  <si>
    <t>10001117</t>
  </si>
  <si>
    <t>10001122</t>
  </si>
  <si>
    <t>10001124</t>
  </si>
  <si>
    <t>10001132</t>
  </si>
  <si>
    <t>10001143</t>
  </si>
  <si>
    <t>10001235</t>
  </si>
  <si>
    <t>10001249</t>
  </si>
  <si>
    <t>10001260</t>
  </si>
  <si>
    <t>10001261</t>
  </si>
  <si>
    <t>10001264</t>
  </si>
  <si>
    <t>10001268</t>
  </si>
  <si>
    <t>10001304</t>
  </si>
  <si>
    <t>10001308</t>
  </si>
  <si>
    <t>10001322</t>
  </si>
  <si>
    <t>10001339</t>
  </si>
  <si>
    <t>10001350</t>
  </si>
  <si>
    <t>10001354</t>
  </si>
  <si>
    <t>10001358</t>
  </si>
  <si>
    <t>10001372</t>
  </si>
  <si>
    <t>10001383</t>
  </si>
  <si>
    <t>10001403</t>
  </si>
  <si>
    <t>10001472</t>
  </si>
  <si>
    <t>10001479</t>
  </si>
  <si>
    <t>10001482</t>
  </si>
  <si>
    <t>10001512</t>
  </si>
  <si>
    <t>10001516</t>
  </si>
  <si>
    <t>10001558</t>
  </si>
  <si>
    <t>10001562</t>
  </si>
  <si>
    <t>10001565</t>
  </si>
  <si>
    <t>10001585</t>
  </si>
  <si>
    <t>10001623</t>
  </si>
  <si>
    <t>10001657</t>
  </si>
  <si>
    <t>10001668</t>
  </si>
  <si>
    <t>10001700</t>
  </si>
  <si>
    <t>10001704</t>
  </si>
  <si>
    <t>10001739</t>
  </si>
  <si>
    <t>10001756</t>
  </si>
  <si>
    <t>10001790</t>
  </si>
  <si>
    <t>10001804</t>
  </si>
  <si>
    <t>10001813</t>
  </si>
  <si>
    <t>10001850</t>
  </si>
  <si>
    <t>10001875</t>
  </si>
  <si>
    <t>10001889</t>
  </si>
  <si>
    <t>10001908</t>
  </si>
  <si>
    <t>10001911</t>
  </si>
  <si>
    <t>10001952</t>
  </si>
  <si>
    <t>10001957</t>
  </si>
  <si>
    <t>10001979</t>
  </si>
  <si>
    <t>10001990</t>
  </si>
  <si>
    <t>10002013</t>
  </si>
  <si>
    <t>10002041</t>
  </si>
  <si>
    <t>10002043</t>
  </si>
  <si>
    <t>10002057</t>
  </si>
  <si>
    <t>10002072</t>
  </si>
  <si>
    <t>10002083</t>
  </si>
  <si>
    <t>10002088</t>
  </si>
  <si>
    <t>10002108</t>
  </si>
  <si>
    <t>10002129</t>
  </si>
  <si>
    <t>10002136</t>
  </si>
  <si>
    <t>10002142</t>
  </si>
  <si>
    <t>10002197</t>
  </si>
  <si>
    <t>10002222</t>
  </si>
  <si>
    <t>10002236</t>
  </si>
  <si>
    <t>10002284</t>
  </si>
  <si>
    <t>10002285</t>
  </si>
  <si>
    <t>10002306</t>
  </si>
  <si>
    <t>10002364</t>
  </si>
  <si>
    <t>10002375</t>
  </si>
  <si>
    <t>10002381</t>
  </si>
  <si>
    <t>10002383</t>
  </si>
  <si>
    <t>10002400</t>
  </si>
  <si>
    <t>10002424</t>
  </si>
  <si>
    <t>10002438</t>
  </si>
  <si>
    <t>10002440</t>
  </si>
  <si>
    <t>10002451</t>
  </si>
  <si>
    <t>10002465</t>
  </si>
  <si>
    <t>10002470</t>
  </si>
  <si>
    <t>10002472</t>
  </si>
  <si>
    <t>10002479</t>
  </si>
  <si>
    <t>10002490</t>
  </si>
  <si>
    <t>10002495</t>
  </si>
  <si>
    <t>10002497</t>
  </si>
  <si>
    <t>10002519</t>
  </si>
  <si>
    <t>10002548</t>
  </si>
  <si>
    <t>10002553</t>
  </si>
  <si>
    <t>10002554</t>
  </si>
  <si>
    <t>10002560</t>
  </si>
  <si>
    <t>10002563</t>
  </si>
  <si>
    <t>10002564</t>
  </si>
  <si>
    <t>10002565</t>
  </si>
  <si>
    <t>10002566</t>
  </si>
  <si>
    <t>10002569</t>
  </si>
  <si>
    <t>10002587</t>
  </si>
  <si>
    <t>10002593</t>
  </si>
  <si>
    <t>10002597</t>
  </si>
  <si>
    <t>10002601</t>
  </si>
  <si>
    <t>10002647</t>
  </si>
  <si>
    <t>10002666</t>
  </si>
  <si>
    <t>10002670</t>
  </si>
  <si>
    <t>10002689</t>
  </si>
  <si>
    <t>10002691</t>
  </si>
  <si>
    <t>10002692</t>
  </si>
  <si>
    <t>10002714</t>
  </si>
  <si>
    <t>10002717</t>
  </si>
  <si>
    <t>10002740</t>
  </si>
  <si>
    <t>10002744</t>
  </si>
  <si>
    <t>10002750</t>
  </si>
  <si>
    <t>10002761</t>
  </si>
  <si>
    <t>10002767</t>
  </si>
  <si>
    <t>10002770</t>
  </si>
  <si>
    <t>10002818</t>
  </si>
  <si>
    <t>10002855</t>
  </si>
  <si>
    <t>10002858</t>
  </si>
  <si>
    <t>10002865</t>
  </si>
  <si>
    <t>10002939</t>
  </si>
  <si>
    <t>10002940</t>
  </si>
  <si>
    <t>10002957</t>
  </si>
  <si>
    <t>10002959</t>
  </si>
  <si>
    <t>10003015</t>
  </si>
  <si>
    <t>10003038</t>
  </si>
  <si>
    <t>10003042</t>
  </si>
  <si>
    <t>10003051</t>
  </si>
  <si>
    <t>10003052</t>
  </si>
  <si>
    <t>10003062</t>
  </si>
  <si>
    <t>10003082</t>
  </si>
  <si>
    <t>10003105</t>
  </si>
  <si>
    <t>10003110</t>
  </si>
  <si>
    <t>10003123</t>
  </si>
  <si>
    <t>10003130</t>
  </si>
  <si>
    <t>10003156</t>
  </si>
  <si>
    <t>Motivo de operación</t>
  </si>
  <si>
    <t>Ubicación del aparato</t>
  </si>
  <si>
    <t/>
  </si>
  <si>
    <t>650000000000003</t>
  </si>
  <si>
    <t>650000000000002</t>
  </si>
  <si>
    <t>650000000000006</t>
  </si>
  <si>
    <t>650000000000013</t>
  </si>
  <si>
    <t>650000000000014</t>
  </si>
  <si>
    <t>650000000000015</t>
  </si>
  <si>
    <t>650000000000016</t>
  </si>
  <si>
    <t>650000000000018</t>
  </si>
  <si>
    <t>650000000000017</t>
  </si>
  <si>
    <t>650000000000080</t>
  </si>
  <si>
    <t>650000000000081</t>
  </si>
  <si>
    <t>650000000000083</t>
  </si>
  <si>
    <t>650000000000082</t>
  </si>
  <si>
    <t>02</t>
  </si>
  <si>
    <t>03</t>
  </si>
  <si>
    <t>650000000000108</t>
  </si>
  <si>
    <t>650000000000170</t>
  </si>
  <si>
    <t>650000000000057</t>
  </si>
  <si>
    <t>650000000000020</t>
  </si>
  <si>
    <t>650000000000169</t>
  </si>
  <si>
    <t>650000000000046</t>
  </si>
  <si>
    <t>650000000000168</t>
  </si>
  <si>
    <t>650000000000043</t>
  </si>
  <si>
    <t>650000000000155</t>
  </si>
  <si>
    <t>650000000000065</t>
  </si>
  <si>
    <t>650000000000157</t>
  </si>
  <si>
    <t>650000000000154</t>
  </si>
  <si>
    <t>650000000000164</t>
  </si>
  <si>
    <t>650000000000156</t>
  </si>
  <si>
    <t>650000000000167</t>
  </si>
  <si>
    <t>650000000000166</t>
  </si>
  <si>
    <t>650000000000160</t>
  </si>
  <si>
    <t>650000000000159</t>
  </si>
  <si>
    <t>650000000000048</t>
  </si>
  <si>
    <t>650000000000047</t>
  </si>
  <si>
    <t>650000000000044</t>
  </si>
  <si>
    <t>650000000000045</t>
  </si>
  <si>
    <t>650000000000042</t>
  </si>
  <si>
    <t>650000000000022</t>
  </si>
  <si>
    <t>650000000000035</t>
  </si>
  <si>
    <t>650000000000030</t>
  </si>
  <si>
    <t>650000000000029</t>
  </si>
  <si>
    <t>650000000000033</t>
  </si>
  <si>
    <t>650000000000034</t>
  </si>
  <si>
    <t>650000000000032</t>
  </si>
  <si>
    <t>650000000000028</t>
  </si>
  <si>
    <t>650000000000040</t>
  </si>
  <si>
    <t>650000000000039</t>
  </si>
  <si>
    <t>650000000000021</t>
  </si>
  <si>
    <t>650000000000038</t>
  </si>
  <si>
    <t>650000000000025</t>
  </si>
  <si>
    <t>650000000000037</t>
  </si>
  <si>
    <t>650000000000026</t>
  </si>
  <si>
    <t>650000000000027</t>
  </si>
  <si>
    <t>650000000000175</t>
  </si>
  <si>
    <t>650000000000117</t>
  </si>
  <si>
    <t>650000000000129</t>
  </si>
  <si>
    <t>650000000000144</t>
  </si>
  <si>
    <t>650000000000125</t>
  </si>
  <si>
    <t>650000000000130</t>
  </si>
  <si>
    <t>650000000000131</t>
  </si>
  <si>
    <t>650000000000177</t>
  </si>
  <si>
    <t>650000000000132</t>
  </si>
  <si>
    <t>650000000000189</t>
  </si>
  <si>
    <t>650000000000172</t>
  </si>
  <si>
    <t>650000000000133</t>
  </si>
  <si>
    <t>650000000000173</t>
  </si>
  <si>
    <t>650000000000134</t>
  </si>
  <si>
    <t>650000000000145</t>
  </si>
  <si>
    <t>650000000000146</t>
  </si>
  <si>
    <t>650000000000137</t>
  </si>
  <si>
    <t>650000000000148</t>
  </si>
  <si>
    <t>650000000000147</t>
  </si>
  <si>
    <t>650000000000135</t>
  </si>
  <si>
    <t>650000000000138</t>
  </si>
  <si>
    <t>650000000000139</t>
  </si>
  <si>
    <t>650000000000141</t>
  </si>
  <si>
    <t>650000000000181</t>
  </si>
  <si>
    <t>650000000000142</t>
  </si>
  <si>
    <t>650000000000149</t>
  </si>
  <si>
    <t>650000000000184</t>
  </si>
  <si>
    <t>650000000000185</t>
  </si>
  <si>
    <t>650000000000186</t>
  </si>
  <si>
    <t>650000000000187</t>
  </si>
  <si>
    <t>650000000000188</t>
  </si>
  <si>
    <t>650000000000118</t>
  </si>
  <si>
    <t>650000000000190</t>
  </si>
  <si>
    <t>650000000000191</t>
  </si>
  <si>
    <t>650000000000192</t>
  </si>
  <si>
    <t>650000000002161</t>
  </si>
  <si>
    <t>650000000002162</t>
  </si>
  <si>
    <t>650000000002163</t>
  </si>
  <si>
    <t>650000000000193</t>
  </si>
  <si>
    <t>650000000000194</t>
  </si>
  <si>
    <t>650000000000195</t>
  </si>
  <si>
    <t>650000000000196</t>
  </si>
  <si>
    <t>650000000000197</t>
  </si>
  <si>
    <t>650000000000198</t>
  </si>
  <si>
    <t>650000000000199</t>
  </si>
  <si>
    <t>650000000000200</t>
  </si>
  <si>
    <t>650000000001470</t>
  </si>
  <si>
    <t>650000000000201</t>
  </si>
  <si>
    <t>650000000000202</t>
  </si>
  <si>
    <t>650000000000203</t>
  </si>
  <si>
    <t>650000000000204</t>
  </si>
  <si>
    <t>650000000000205</t>
  </si>
  <si>
    <t>650000000000206</t>
  </si>
  <si>
    <t>650000000000207</t>
  </si>
  <si>
    <t>650000000000208</t>
  </si>
  <si>
    <t>650000000001471</t>
  </si>
  <si>
    <t>650000000000209</t>
  </si>
  <si>
    <t>650000000000210</t>
  </si>
  <si>
    <t>650000000000211</t>
  </si>
  <si>
    <t>650000000000212</t>
  </si>
  <si>
    <t>650000000001472</t>
  </si>
  <si>
    <t>650000000000213</t>
  </si>
  <si>
    <t>650000000001473</t>
  </si>
  <si>
    <t>650000000000214</t>
  </si>
  <si>
    <t>650000000000215</t>
  </si>
  <si>
    <t>650000000001474</t>
  </si>
  <si>
    <t>650000000001475</t>
  </si>
  <si>
    <t>650000000000216</t>
  </si>
  <si>
    <t>650000000000217</t>
  </si>
  <si>
    <t>650000000001476</t>
  </si>
  <si>
    <t>650000000000218</t>
  </si>
  <si>
    <t>650000000000219</t>
  </si>
  <si>
    <t>650000000000220</t>
  </si>
  <si>
    <t>650000000001477</t>
  </si>
  <si>
    <t>650000000000221</t>
  </si>
  <si>
    <t>650000000000222</t>
  </si>
  <si>
    <t>650000000001478</t>
  </si>
  <si>
    <t>650000000000223</t>
  </si>
  <si>
    <t>650000000000224</t>
  </si>
  <si>
    <t>650000000000225</t>
  </si>
  <si>
    <t>650000000000226</t>
  </si>
  <si>
    <t>650000000001479</t>
  </si>
  <si>
    <t>650000000000227</t>
  </si>
  <si>
    <t>650000000001480</t>
  </si>
  <si>
    <t>650000000001481</t>
  </si>
  <si>
    <t>650000000001482</t>
  </si>
  <si>
    <t>650000000000228</t>
  </si>
  <si>
    <t>650000000000229</t>
  </si>
  <si>
    <t>650000000000230</t>
  </si>
  <si>
    <t>650000000000231</t>
  </si>
  <si>
    <t>650000000000232</t>
  </si>
  <si>
    <t>650000000000233</t>
  </si>
  <si>
    <t>650000000000234</t>
  </si>
  <si>
    <t>650000000000235</t>
  </si>
  <si>
    <t>650000000000236</t>
  </si>
  <si>
    <t>650000000001483</t>
  </si>
  <si>
    <t>650000000001484</t>
  </si>
  <si>
    <t>650000000001485</t>
  </si>
  <si>
    <t>650000000000237</t>
  </si>
  <si>
    <t>650000000001486</t>
  </si>
  <si>
    <t>650000000000238</t>
  </si>
  <si>
    <t>650000000001487</t>
  </si>
  <si>
    <t>650000000000239</t>
  </si>
  <si>
    <t>650000000000240</t>
  </si>
  <si>
    <t>650000000000241</t>
  </si>
  <si>
    <t>650000000000242</t>
  </si>
  <si>
    <t>650000000000243</t>
  </si>
  <si>
    <t>650000000000244</t>
  </si>
  <si>
    <t>650000000000245</t>
  </si>
  <si>
    <t>650000000000246</t>
  </si>
  <si>
    <t>650000000000247</t>
  </si>
  <si>
    <t>650000000001488</t>
  </si>
  <si>
    <t>650000000000248</t>
  </si>
  <si>
    <t>650000000000249</t>
  </si>
  <si>
    <t>650000000000250</t>
  </si>
  <si>
    <t>650000000000251</t>
  </si>
  <si>
    <t>650000000000252</t>
  </si>
  <si>
    <t>650000000001489</t>
  </si>
  <si>
    <t>650000000001490</t>
  </si>
  <si>
    <t>650000000000253</t>
  </si>
  <si>
    <t>650000000000254</t>
  </si>
  <si>
    <t>650000000000255</t>
  </si>
  <si>
    <t>650000000000256</t>
  </si>
  <si>
    <t>650000000000257</t>
  </si>
  <si>
    <t>650000000001491</t>
  </si>
  <si>
    <t>650000000000258</t>
  </si>
  <si>
    <t>650000000000259</t>
  </si>
  <si>
    <t>650000000001492</t>
  </si>
  <si>
    <t>650000000000260</t>
  </si>
  <si>
    <t>650000000000261</t>
  </si>
  <si>
    <t>650000000000262</t>
  </si>
  <si>
    <t>650000000000263</t>
  </si>
  <si>
    <t>650000000000264</t>
  </si>
  <si>
    <t>650000000001493</t>
  </si>
  <si>
    <t>650000000001494</t>
  </si>
  <si>
    <t>650000000001495</t>
  </si>
  <si>
    <t>650000000000265</t>
  </si>
  <si>
    <t>650000000000266</t>
  </si>
  <si>
    <t>650000000000267</t>
  </si>
  <si>
    <t>650000000000268</t>
  </si>
  <si>
    <t>650000000000269</t>
  </si>
  <si>
    <t>650000000000270</t>
  </si>
  <si>
    <t>650000000000271</t>
  </si>
  <si>
    <t>650000000000272</t>
  </si>
  <si>
    <t>650000000000273</t>
  </si>
  <si>
    <t>650000000000274</t>
  </si>
  <si>
    <t>650000000000275</t>
  </si>
  <si>
    <t>650000000000276</t>
  </si>
  <si>
    <t>650000000000277</t>
  </si>
  <si>
    <t>650000000000278</t>
  </si>
  <si>
    <t>650000000000279</t>
  </si>
  <si>
    <t>650000000000280</t>
  </si>
  <si>
    <t>650000000000281</t>
  </si>
  <si>
    <t>650000000000282</t>
  </si>
  <si>
    <t>650000000000283</t>
  </si>
  <si>
    <t>650000000000284</t>
  </si>
  <si>
    <t>650000000000285</t>
  </si>
  <si>
    <t>650000000000286</t>
  </si>
  <si>
    <t>650000000000287</t>
  </si>
  <si>
    <t>650000000000288</t>
  </si>
  <si>
    <t>650000000000289</t>
  </si>
  <si>
    <t>650000000000290</t>
  </si>
  <si>
    <t>650000000000291</t>
  </si>
  <si>
    <t>650000000001496</t>
  </si>
  <si>
    <t>650000000000292</t>
  </si>
  <si>
    <t>650000000000293</t>
  </si>
  <si>
    <t>650000000000294</t>
  </si>
  <si>
    <t>650000000000295</t>
  </si>
  <si>
    <t>650000000000296</t>
  </si>
  <si>
    <t>650000000000297</t>
  </si>
  <si>
    <t>650000000000298</t>
  </si>
  <si>
    <t>650000000001497</t>
  </si>
  <si>
    <t>650000000001498</t>
  </si>
  <si>
    <t>650000000000299</t>
  </si>
  <si>
    <t>650000000000300</t>
  </si>
  <si>
    <t>650000000000301</t>
  </si>
  <si>
    <t>650000000001499</t>
  </si>
  <si>
    <t>650000000000302</t>
  </si>
  <si>
    <t>650000000000303</t>
  </si>
  <si>
    <t>650000000000304</t>
  </si>
  <si>
    <t>650000000000305</t>
  </si>
  <si>
    <t>650000000001500</t>
  </si>
  <si>
    <t>650000000001501</t>
  </si>
  <si>
    <t>650000000000306</t>
  </si>
  <si>
    <t>650000000001502</t>
  </si>
  <si>
    <t>650000000000307</t>
  </si>
  <si>
    <t>650000000001503</t>
  </si>
  <si>
    <t>650000000001504</t>
  </si>
  <si>
    <t>650000000001505</t>
  </si>
  <si>
    <t>650000000000308</t>
  </si>
  <si>
    <t>650000000001506</t>
  </si>
  <si>
    <t>650000000001507</t>
  </si>
  <si>
    <t>650000000001508</t>
  </si>
  <si>
    <t>650000000001509</t>
  </si>
  <si>
    <t>650000000000309</t>
  </si>
  <si>
    <t>650000000001510</t>
  </si>
  <si>
    <t>650000000000310</t>
  </si>
  <si>
    <t>650000000000311</t>
  </si>
  <si>
    <t>650000000001511</t>
  </si>
  <si>
    <t>650000000001512</t>
  </si>
  <si>
    <t>650000000000312</t>
  </si>
  <si>
    <t>650000000000313</t>
  </si>
  <si>
    <t>650000000001513</t>
  </si>
  <si>
    <t>650000000001514</t>
  </si>
  <si>
    <t>650000000000314</t>
  </si>
  <si>
    <t>650000000000315</t>
  </si>
  <si>
    <t>650000000000316</t>
  </si>
  <si>
    <t>650000000001515</t>
  </si>
  <si>
    <t>650000000001516</t>
  </si>
  <si>
    <t>650000000001517</t>
  </si>
  <si>
    <t>650000000000317</t>
  </si>
  <si>
    <t>650000000000318</t>
  </si>
  <si>
    <t>650000000000319</t>
  </si>
  <si>
    <t>650000000001518</t>
  </si>
  <si>
    <t>650000000000320</t>
  </si>
  <si>
    <t>650000000000321</t>
  </si>
  <si>
    <t>650000000001519</t>
  </si>
  <si>
    <t>650000000001520</t>
  </si>
  <si>
    <t>650000000001521</t>
  </si>
  <si>
    <t>650000000001522</t>
  </si>
  <si>
    <t>650000000001523</t>
  </si>
  <si>
    <t>650000000000322</t>
  </si>
  <si>
    <t>650000000001524</t>
  </si>
  <si>
    <t>650000000000323</t>
  </si>
  <si>
    <t>650000000000324</t>
  </si>
  <si>
    <t>650000000000325</t>
  </si>
  <si>
    <t>650000000000326</t>
  </si>
  <si>
    <t>650000000000327</t>
  </si>
  <si>
    <t>650000000000328</t>
  </si>
  <si>
    <t>650000000000329</t>
  </si>
  <si>
    <t>650000000001525</t>
  </si>
  <si>
    <t>650000000001526</t>
  </si>
  <si>
    <t>650000000000330</t>
  </si>
  <si>
    <t>650000000000331</t>
  </si>
  <si>
    <t>650000000001527</t>
  </si>
  <si>
    <t>650000000000332</t>
  </si>
  <si>
    <t>650000000001528</t>
  </si>
  <si>
    <t>650000000001529</t>
  </si>
  <si>
    <t>650000000001530</t>
  </si>
  <si>
    <t>650000000001531</t>
  </si>
  <si>
    <t>650000000000333</t>
  </si>
  <si>
    <t>650000000001532</t>
  </si>
  <si>
    <t>650000000000334</t>
  </si>
  <si>
    <t>650000000000335</t>
  </si>
  <si>
    <t>650000000001533</t>
  </si>
  <si>
    <t>650000000000336</t>
  </si>
  <si>
    <t>650000000000337</t>
  </si>
  <si>
    <t>650000000001534</t>
  </si>
  <si>
    <t>650000000000338</t>
  </si>
  <si>
    <t>650000000000339</t>
  </si>
  <si>
    <t>650000000000340</t>
  </si>
  <si>
    <t>650000000000341</t>
  </si>
  <si>
    <t>650000000000342</t>
  </si>
  <si>
    <t>650000000000343</t>
  </si>
  <si>
    <t>650000000001535</t>
  </si>
  <si>
    <t>650000000001536</t>
  </si>
  <si>
    <t>650000000000344</t>
  </si>
  <si>
    <t>650000000000345</t>
  </si>
  <si>
    <t>650000000001537</t>
  </si>
  <si>
    <t>650000000001538</t>
  </si>
  <si>
    <t>650000000000346</t>
  </si>
  <si>
    <t>650000000000347</t>
  </si>
  <si>
    <t>650000000000348</t>
  </si>
  <si>
    <t>650000000000349</t>
  </si>
  <si>
    <t>650000000000350</t>
  </si>
  <si>
    <t>650000000001539</t>
  </si>
  <si>
    <t>650000000001540</t>
  </si>
  <si>
    <t>650000000000351</t>
  </si>
  <si>
    <t>650000000000352</t>
  </si>
  <si>
    <t>650000000000353</t>
  </si>
  <si>
    <t>650000000000355</t>
  </si>
  <si>
    <t>650000000000356</t>
  </si>
  <si>
    <t>650000000000357</t>
  </si>
  <si>
    <t>650000000000358</t>
  </si>
  <si>
    <t>650000000001541</t>
  </si>
  <si>
    <t>650000000000360</t>
  </si>
  <si>
    <t>650000000001542</t>
  </si>
  <si>
    <t>650000000001543</t>
  </si>
  <si>
    <t>650000000001544</t>
  </si>
  <si>
    <t>650000000000361</t>
  </si>
  <si>
    <t>650000000000362</t>
  </si>
  <si>
    <t>650000000000363</t>
  </si>
  <si>
    <t>650000000000364</t>
  </si>
  <si>
    <t>650000000000365</t>
  </si>
  <si>
    <t>650000000000366</t>
  </si>
  <si>
    <t>650000000000367</t>
  </si>
  <si>
    <t>650000000001545</t>
  </si>
  <si>
    <t>650000000001546</t>
  </si>
  <si>
    <t>650000000001547</t>
  </si>
  <si>
    <t>650000000001548</t>
  </si>
  <si>
    <t>650000000000368</t>
  </si>
  <si>
    <t>650000000001549</t>
  </si>
  <si>
    <t>650000000001550</t>
  </si>
  <si>
    <t>650000000001551</t>
  </si>
  <si>
    <t>650000000001552</t>
  </si>
  <si>
    <t>650000000000369</t>
  </si>
  <si>
    <t>650000000000370</t>
  </si>
  <si>
    <t>650000000000371</t>
  </si>
  <si>
    <t>650000000001553</t>
  </si>
  <si>
    <t>650000000000372</t>
  </si>
  <si>
    <t>650000000001554</t>
  </si>
  <si>
    <t>650000000000373</t>
  </si>
  <si>
    <t>650000000000374</t>
  </si>
  <si>
    <t>650000000000375</t>
  </si>
  <si>
    <t>650000000000376</t>
  </si>
  <si>
    <t>650000000000377</t>
  </si>
  <si>
    <t>650000000001555</t>
  </si>
  <si>
    <t>650000000001556</t>
  </si>
  <si>
    <t>650000000000378</t>
  </si>
  <si>
    <t>650000000001557</t>
  </si>
  <si>
    <t>650000000000379</t>
  </si>
  <si>
    <t>650000000001558</t>
  </si>
  <si>
    <t>650000000001559</t>
  </si>
  <si>
    <t>650000000001560</t>
  </si>
  <si>
    <t>650000000001561</t>
  </si>
  <si>
    <t>650000000001562</t>
  </si>
  <si>
    <t>650000000001563</t>
  </si>
  <si>
    <t>650000000001564</t>
  </si>
  <si>
    <t>650000000000380</t>
  </si>
  <si>
    <t>650000000001565</t>
  </si>
  <si>
    <t>650000000000381</t>
  </si>
  <si>
    <t>650000000001566</t>
  </si>
  <si>
    <t>650000000001567</t>
  </si>
  <si>
    <t>650000000001568</t>
  </si>
  <si>
    <t>650000000000382</t>
  </si>
  <si>
    <t>650000000000383</t>
  </si>
  <si>
    <t>650000000000384</t>
  </si>
  <si>
    <t>650000000001569</t>
  </si>
  <si>
    <t>650000000000385</t>
  </si>
  <si>
    <t>650000000000386</t>
  </si>
  <si>
    <t>650000000000387</t>
  </si>
  <si>
    <t>650000000001570</t>
  </si>
  <si>
    <t>650000000001571</t>
  </si>
  <si>
    <t>650000000001572</t>
  </si>
  <si>
    <t>650000000000388</t>
  </si>
  <si>
    <t>650000000001573</t>
  </si>
  <si>
    <t>650000000000389</t>
  </si>
  <si>
    <t>650000000000390</t>
  </si>
  <si>
    <t>650000000000391</t>
  </si>
  <si>
    <t>650000000000392</t>
  </si>
  <si>
    <t>650000000000393</t>
  </si>
  <si>
    <t>650000000001574</t>
  </si>
  <si>
    <t>650000000000394</t>
  </si>
  <si>
    <t>650000000000395</t>
  </si>
  <si>
    <t>650000000000396</t>
  </si>
  <si>
    <t>650000000000397</t>
  </si>
  <si>
    <t>650000000000398</t>
  </si>
  <si>
    <t>650000000001575</t>
  </si>
  <si>
    <t>650000000000399</t>
  </si>
  <si>
    <t>650000000000400</t>
  </si>
  <si>
    <t>650000000001576</t>
  </si>
  <si>
    <t>650000000001577</t>
  </si>
  <si>
    <t>650000000001578</t>
  </si>
  <si>
    <t>650000000000401</t>
  </si>
  <si>
    <t>650000000000402</t>
  </si>
  <si>
    <t>650000000000403</t>
  </si>
  <si>
    <t>650000000000404</t>
  </si>
  <si>
    <t>650000000000405</t>
  </si>
  <si>
    <t>650000000001579</t>
  </si>
  <si>
    <t>650000000001580</t>
  </si>
  <si>
    <t>650000000000406</t>
  </si>
  <si>
    <t>650000000001581</t>
  </si>
  <si>
    <t>650000000000407</t>
  </si>
  <si>
    <t>650000000001582</t>
  </si>
  <si>
    <t>650000000000408</t>
  </si>
  <si>
    <t>650000000001583</t>
  </si>
  <si>
    <t>650000000001584</t>
  </si>
  <si>
    <t>650000000000409</t>
  </si>
  <si>
    <t>650000000000410</t>
  </si>
  <si>
    <t>650000000001585</t>
  </si>
  <si>
    <t>650000000001586</t>
  </si>
  <si>
    <t>650000000001587</t>
  </si>
  <si>
    <t>650000000001588</t>
  </si>
  <si>
    <t>650000000001589</t>
  </si>
  <si>
    <t>650000000001590</t>
  </si>
  <si>
    <t>650000000001591</t>
  </si>
  <si>
    <t>650000000000411</t>
  </si>
  <si>
    <t>650000000000412</t>
  </si>
  <si>
    <t>650000000000413</t>
  </si>
  <si>
    <t>650000000000414</t>
  </si>
  <si>
    <t>650000000000415</t>
  </si>
  <si>
    <t>650000000000416</t>
  </si>
  <si>
    <t>650000000000417</t>
  </si>
  <si>
    <t>650000000000418</t>
  </si>
  <si>
    <t>650000000000419</t>
  </si>
  <si>
    <t>650000000000420</t>
  </si>
  <si>
    <t>650000000001592</t>
  </si>
  <si>
    <t>650000000000421</t>
  </si>
  <si>
    <t>650000000000422</t>
  </si>
  <si>
    <t>650000000001593</t>
  </si>
  <si>
    <t>650000000000423</t>
  </si>
  <si>
    <t>650000000000424</t>
  </si>
  <si>
    <t>650000000000425</t>
  </si>
  <si>
    <t>650000000001594</t>
  </si>
  <si>
    <t>650000000000426</t>
  </si>
  <si>
    <t>650000000000427</t>
  </si>
  <si>
    <t>650000000000428</t>
  </si>
  <si>
    <t>650000000001595</t>
  </si>
  <si>
    <t>650000000001596</t>
  </si>
  <si>
    <t>650000000000429</t>
  </si>
  <si>
    <t>650000000000430</t>
  </si>
  <si>
    <t>650000000000431</t>
  </si>
  <si>
    <t>650000000000432</t>
  </si>
  <si>
    <t>650000000001597</t>
  </si>
  <si>
    <t>650000000000433</t>
  </si>
  <si>
    <t>650000000001598</t>
  </si>
  <si>
    <t>650000000000434</t>
  </si>
  <si>
    <t>650000000001599</t>
  </si>
  <si>
    <t>650000000001600</t>
  </si>
  <si>
    <t>650000000001601</t>
  </si>
  <si>
    <t>650000000000435</t>
  </si>
  <si>
    <t>650000000000436</t>
  </si>
  <si>
    <t>650000000000437</t>
  </si>
  <si>
    <t>650000000001602</t>
  </si>
  <si>
    <t>650000000001603</t>
  </si>
  <si>
    <t>650000000000438</t>
  </si>
  <si>
    <t>650000000000439</t>
  </si>
  <si>
    <t>650000000001604</t>
  </si>
  <si>
    <t>650000000001605</t>
  </si>
  <si>
    <t>650000000000440</t>
  </si>
  <si>
    <t>650000000001606</t>
  </si>
  <si>
    <t>650000000001607</t>
  </si>
  <si>
    <t>650000000000441</t>
  </si>
  <si>
    <t>650000000000442</t>
  </si>
  <si>
    <t>650000000000443</t>
  </si>
  <si>
    <t>650000000000444</t>
  </si>
  <si>
    <t>650000000000445</t>
  </si>
  <si>
    <t>650000000000446</t>
  </si>
  <si>
    <t>650000000000447</t>
  </si>
  <si>
    <t>650000000001608</t>
  </si>
  <si>
    <t>650000000000448</t>
  </si>
  <si>
    <t>650000000000449</t>
  </si>
  <si>
    <t>650000000000450</t>
  </si>
  <si>
    <t>650000000000451</t>
  </si>
  <si>
    <t>650000000000452</t>
  </si>
  <si>
    <t>650000000000453</t>
  </si>
  <si>
    <t>650000000000454</t>
  </si>
  <si>
    <t>650000000001609</t>
  </si>
  <si>
    <t>650000000001610</t>
  </si>
  <si>
    <t>650000000000455</t>
  </si>
  <si>
    <t>650000000000456</t>
  </si>
  <si>
    <t>650000000000457</t>
  </si>
  <si>
    <t>650000000000458</t>
  </si>
  <si>
    <t>650000000000459</t>
  </si>
  <si>
    <t>650000000001611</t>
  </si>
  <si>
    <t>650000000001612</t>
  </si>
  <si>
    <t>650000000001613</t>
  </si>
  <si>
    <t>650000000000460</t>
  </si>
  <si>
    <t>650000000000461</t>
  </si>
  <si>
    <t>650000000000462</t>
  </si>
  <si>
    <t>650000000000463</t>
  </si>
  <si>
    <t>650000000001614</t>
  </si>
  <si>
    <t>650000000000464</t>
  </si>
  <si>
    <t>650000000000465</t>
  </si>
  <si>
    <t>650000000000466</t>
  </si>
  <si>
    <t>650000000000467</t>
  </si>
  <si>
    <t>650000000001615</t>
  </si>
  <si>
    <t>650000000001616</t>
  </si>
  <si>
    <t>650000000000468</t>
  </si>
  <si>
    <t>650000000001617</t>
  </si>
  <si>
    <t>650000000000469</t>
  </si>
  <si>
    <t>650000000001618</t>
  </si>
  <si>
    <t>650000000000470</t>
  </si>
  <si>
    <t>650000000000471</t>
  </si>
  <si>
    <t>650000000001619</t>
  </si>
  <si>
    <t>650000000000472</t>
  </si>
  <si>
    <t>650000000000473</t>
  </si>
  <si>
    <t>650000000000474</t>
  </si>
  <si>
    <t>650000000000475</t>
  </si>
  <si>
    <t>650000000000476</t>
  </si>
  <si>
    <t>650000000000477</t>
  </si>
  <si>
    <t>650000000001620</t>
  </si>
  <si>
    <t>650000000000478</t>
  </si>
  <si>
    <t>650000000000479</t>
  </si>
  <si>
    <t>650000000000480</t>
  </si>
  <si>
    <t>650000000000481</t>
  </si>
  <si>
    <t>650000000000482</t>
  </si>
  <si>
    <t>650000000000483</t>
  </si>
  <si>
    <t>650000000000484</t>
  </si>
  <si>
    <t>650000000000485</t>
  </si>
  <si>
    <t>650000000000486</t>
  </si>
  <si>
    <t>650000000001621</t>
  </si>
  <si>
    <t>650000000001622</t>
  </si>
  <si>
    <t>650000000001623</t>
  </si>
  <si>
    <t>650000000001624</t>
  </si>
  <si>
    <t>650000000000487</t>
  </si>
  <si>
    <t>650000000000488</t>
  </si>
  <si>
    <t>650000000001625</t>
  </si>
  <si>
    <t>650000000000489</t>
  </si>
  <si>
    <t>650000000001626</t>
  </si>
  <si>
    <t>650000000000490</t>
  </si>
  <si>
    <t>650000000001627</t>
  </si>
  <si>
    <t>650000000000491</t>
  </si>
  <si>
    <t>650000000000492</t>
  </si>
  <si>
    <t>650000000001628</t>
  </si>
  <si>
    <t>650000000001629</t>
  </si>
  <si>
    <t>650000000000493</t>
  </si>
  <si>
    <t>650000000000494</t>
  </si>
  <si>
    <t>650000000001630</t>
  </si>
  <si>
    <t>650000000001631</t>
  </si>
  <si>
    <t>650000000001632</t>
  </si>
  <si>
    <t>650000000000495</t>
  </si>
  <si>
    <t>650000000001633</t>
  </si>
  <si>
    <t>650000000000496</t>
  </si>
  <si>
    <t>650000000001634</t>
  </si>
  <si>
    <t>650000000000497</t>
  </si>
  <si>
    <t>650000000000498</t>
  </si>
  <si>
    <t>650000000001635</t>
  </si>
  <si>
    <t>650000000000499</t>
  </si>
  <si>
    <t>650000000000500</t>
  </si>
  <si>
    <t>650000000000501</t>
  </si>
  <si>
    <t>650000000000502</t>
  </si>
  <si>
    <t>650000000000503</t>
  </si>
  <si>
    <t>650000000000504</t>
  </si>
  <si>
    <t>650000000001636</t>
  </si>
  <si>
    <t>650000000000505</t>
  </si>
  <si>
    <t>650000000000506</t>
  </si>
  <si>
    <t>650000000000507</t>
  </si>
  <si>
    <t>650000000001637</t>
  </si>
  <si>
    <t>650000000000508</t>
  </si>
  <si>
    <t>650000000000509</t>
  </si>
  <si>
    <t>650000000000510</t>
  </si>
  <si>
    <t>650000000000511</t>
  </si>
  <si>
    <t>650000000000512</t>
  </si>
  <si>
    <t>650000000000513</t>
  </si>
  <si>
    <t>650000000000514</t>
  </si>
  <si>
    <t>650000000000515</t>
  </si>
  <si>
    <t>650000000000516</t>
  </si>
  <si>
    <t>650000000000517</t>
  </si>
  <si>
    <t>650000000000518</t>
  </si>
  <si>
    <t>650000000000519</t>
  </si>
  <si>
    <t>650000000001638</t>
  </si>
  <si>
    <t>650000000001639</t>
  </si>
  <si>
    <t>650000000001640</t>
  </si>
  <si>
    <t>650000000001641</t>
  </si>
  <si>
    <t>650000000000520</t>
  </si>
  <si>
    <t>650000000001642</t>
  </si>
  <si>
    <t>650000000000521</t>
  </si>
  <si>
    <t>650000000001643</t>
  </si>
  <si>
    <t>650000000000522</t>
  </si>
  <si>
    <t>650000000000523</t>
  </si>
  <si>
    <t>650000000000524</t>
  </si>
  <si>
    <t>650000000000525</t>
  </si>
  <si>
    <t>650000000001644</t>
  </si>
  <si>
    <t>650000000000526</t>
  </si>
  <si>
    <t>650000000000527</t>
  </si>
  <si>
    <t>650000000001645</t>
  </si>
  <si>
    <t>650000000001646</t>
  </si>
  <si>
    <t>650000000000528</t>
  </si>
  <si>
    <t>650000000001647</t>
  </si>
  <si>
    <t>650000000001648</t>
  </si>
  <si>
    <t>650000000000529</t>
  </si>
  <si>
    <t>650000000000530</t>
  </si>
  <si>
    <t>650000000000531</t>
  </si>
  <si>
    <t>650000000000532</t>
  </si>
  <si>
    <t>650000000000533</t>
  </si>
  <si>
    <t>650000000000534</t>
  </si>
  <si>
    <t>650000000000535</t>
  </si>
  <si>
    <t>650000000000536</t>
  </si>
  <si>
    <t>650000000001649</t>
  </si>
  <si>
    <t>650000000000537</t>
  </si>
  <si>
    <t>650000000000538</t>
  </si>
  <si>
    <t>650000000001650</t>
  </si>
  <si>
    <t>650000000000539</t>
  </si>
  <si>
    <t>650000000001651</t>
  </si>
  <si>
    <t>650000000001652</t>
  </si>
  <si>
    <t>650000000000540</t>
  </si>
  <si>
    <t>650000000001653</t>
  </si>
  <si>
    <t>650000000000541</t>
  </si>
  <si>
    <t>650000000000542</t>
  </si>
  <si>
    <t>650000000000543</t>
  </si>
  <si>
    <t>650000000001654</t>
  </si>
  <si>
    <t>650000000000544</t>
  </si>
  <si>
    <t>650000000000545</t>
  </si>
  <si>
    <t>650000000000546</t>
  </si>
  <si>
    <t>650000000000547</t>
  </si>
  <si>
    <t>650000000001655</t>
  </si>
  <si>
    <t>650000000000548</t>
  </si>
  <si>
    <t>650000000000549</t>
  </si>
  <si>
    <t>650000000000550</t>
  </si>
  <si>
    <t>650000000000551</t>
  </si>
  <si>
    <t>650000000001656</t>
  </si>
  <si>
    <t>650000000001657</t>
  </si>
  <si>
    <t>650000000000552</t>
  </si>
  <si>
    <t>650000000001658</t>
  </si>
  <si>
    <t>650000000001659</t>
  </si>
  <si>
    <t>650000000000553</t>
  </si>
  <si>
    <t>650000000001660</t>
  </si>
  <si>
    <t>650000000000554</t>
  </si>
  <si>
    <t>650000000000555</t>
  </si>
  <si>
    <t>650000000000556</t>
  </si>
  <si>
    <t>650000000001661</t>
  </si>
  <si>
    <t>650000000000557</t>
  </si>
  <si>
    <t>650000000001662</t>
  </si>
  <si>
    <t>650000000001663</t>
  </si>
  <si>
    <t>650000000000558</t>
  </si>
  <si>
    <t>650000000001664</t>
  </si>
  <si>
    <t>650000000000559</t>
  </si>
  <si>
    <t>650000000001665</t>
  </si>
  <si>
    <t>650000000000560</t>
  </si>
  <si>
    <t>650000000001666</t>
  </si>
  <si>
    <t>650000000000561</t>
  </si>
  <si>
    <t>650000000000562</t>
  </si>
  <si>
    <t>650000000001667</t>
  </si>
  <si>
    <t>650000000000563</t>
  </si>
  <si>
    <t>650000000001668</t>
  </si>
  <si>
    <t>650000000000564</t>
  </si>
  <si>
    <t>650000000000565</t>
  </si>
  <si>
    <t>650000000000566</t>
  </si>
  <si>
    <t>650000000000567</t>
  </si>
  <si>
    <t>650000000000568</t>
  </si>
  <si>
    <t>650000000000569</t>
  </si>
  <si>
    <t>650000000001669</t>
  </si>
  <si>
    <t>650000000001670</t>
  </si>
  <si>
    <t>650000000000570</t>
  </si>
  <si>
    <t>650000000000571</t>
  </si>
  <si>
    <t>650000000001671</t>
  </si>
  <si>
    <t>650000000001672</t>
  </si>
  <si>
    <t>650000000001673</t>
  </si>
  <si>
    <t>650000000000572</t>
  </si>
  <si>
    <t>650000000001674</t>
  </si>
  <si>
    <t>650000000000573</t>
  </si>
  <si>
    <t>650000000000574</t>
  </si>
  <si>
    <t>650000000000575</t>
  </si>
  <si>
    <t>650000000000576</t>
  </si>
  <si>
    <t>650000000000577</t>
  </si>
  <si>
    <t>650000000000578</t>
  </si>
  <si>
    <t>650000000000579</t>
  </si>
  <si>
    <t>650000000000580</t>
  </si>
  <si>
    <t>650000000000581</t>
  </si>
  <si>
    <t>650000000000582</t>
  </si>
  <si>
    <t>650000000000583</t>
  </si>
  <si>
    <t>650000000000584</t>
  </si>
  <si>
    <t>650000000001675</t>
  </si>
  <si>
    <t>650000000001676</t>
  </si>
  <si>
    <t>650000000001677</t>
  </si>
  <si>
    <t>650000000000585</t>
  </si>
  <si>
    <t>650000000001678</t>
  </si>
  <si>
    <t>650000000001679</t>
  </si>
  <si>
    <t>650000000000586</t>
  </si>
  <si>
    <t>650000000001680</t>
  </si>
  <si>
    <t>650000000001681</t>
  </si>
  <si>
    <t>650000000000587</t>
  </si>
  <si>
    <t>650000000001682</t>
  </si>
  <si>
    <t>650000000001683</t>
  </si>
  <si>
    <t>650000000000588</t>
  </si>
  <si>
    <t>650000000001684</t>
  </si>
  <si>
    <t>650000000001685</t>
  </si>
  <si>
    <t>650000000000589</t>
  </si>
  <si>
    <t>650000000000590</t>
  </si>
  <si>
    <t>650000000001686</t>
  </si>
  <si>
    <t>650000000001687</t>
  </si>
  <si>
    <t>650000000001688</t>
  </si>
  <si>
    <t>650000000000591</t>
  </si>
  <si>
    <t>650000000001689</t>
  </si>
  <si>
    <t>650000000000592</t>
  </si>
  <si>
    <t>650000000001690</t>
  </si>
  <si>
    <t>650000000000593</t>
  </si>
  <si>
    <t>650000000000594</t>
  </si>
  <si>
    <t>650000000000595</t>
  </si>
  <si>
    <t>650000000000596</t>
  </si>
  <si>
    <t>650000000000597</t>
  </si>
  <si>
    <t>650000000000598</t>
  </si>
  <si>
    <t>650000000001691</t>
  </si>
  <si>
    <t>650000000000599</t>
  </si>
  <si>
    <t>650000000000600</t>
  </si>
  <si>
    <t>650000000000601</t>
  </si>
  <si>
    <t>650000000000602</t>
  </si>
  <si>
    <t>650000000000603</t>
  </si>
  <si>
    <t>650000000000604</t>
  </si>
  <si>
    <t>650000000001692</t>
  </si>
  <si>
    <t>650000000000605</t>
  </si>
  <si>
    <t>650000000001693</t>
  </si>
  <si>
    <t>650000000000606</t>
  </si>
  <si>
    <t>650000000000607</t>
  </si>
  <si>
    <t>650000000000608</t>
  </si>
  <si>
    <t>650000000000609</t>
  </si>
  <si>
    <t>650000000000610</t>
  </si>
  <si>
    <t>650000000001694</t>
  </si>
  <si>
    <t>650000000001695</t>
  </si>
  <si>
    <t>650000000000611</t>
  </si>
  <si>
    <t>650000000000612</t>
  </si>
  <si>
    <t>650000000000613</t>
  </si>
  <si>
    <t>650000000000614</t>
  </si>
  <si>
    <t>650000000000615</t>
  </si>
  <si>
    <t>650000000001696</t>
  </si>
  <si>
    <t>650000000000616</t>
  </si>
  <si>
    <t>650000000000617</t>
  </si>
  <si>
    <t>650000000000618</t>
  </si>
  <si>
    <t>650000000000619</t>
  </si>
  <si>
    <t>650000000000620</t>
  </si>
  <si>
    <t>650000000000621</t>
  </si>
  <si>
    <t>650000000001697</t>
  </si>
  <si>
    <t>650000000000622</t>
  </si>
  <si>
    <t>650000000001698</t>
  </si>
  <si>
    <t>650000000000623</t>
  </si>
  <si>
    <t>650000000001699</t>
  </si>
  <si>
    <t>650000000000624</t>
  </si>
  <si>
    <t>650000000000625</t>
  </si>
  <si>
    <t>650000000001700</t>
  </si>
  <si>
    <t>650000000000626</t>
  </si>
  <si>
    <t>650000000001701</t>
  </si>
  <si>
    <t>650000000001702</t>
  </si>
  <si>
    <t>650000000000627</t>
  </si>
  <si>
    <t>650000000001703</t>
  </si>
  <si>
    <t>650000000000628</t>
  </si>
  <si>
    <t>650000000000629</t>
  </si>
  <si>
    <t>650000000000630</t>
  </si>
  <si>
    <t>650000000000631</t>
  </si>
  <si>
    <t>650000000000632</t>
  </si>
  <si>
    <t>650000000001704</t>
  </si>
  <si>
    <t>650000000001705</t>
  </si>
  <si>
    <t>650000000001706</t>
  </si>
  <si>
    <t>650000000001707</t>
  </si>
  <si>
    <t>650000000000633</t>
  </si>
  <si>
    <t>650000000001708</t>
  </si>
  <si>
    <t>650000000000634</t>
  </si>
  <si>
    <t>650000000000635</t>
  </si>
  <si>
    <t>650000000001709</t>
  </si>
  <si>
    <t>650000000000636</t>
  </si>
  <si>
    <t>650000000001710</t>
  </si>
  <si>
    <t>650000000000638</t>
  </si>
  <si>
    <t>650000000001711</t>
  </si>
  <si>
    <t>650000000000639</t>
  </si>
  <si>
    <t>650000000000640</t>
  </si>
  <si>
    <t>650000000001712</t>
  </si>
  <si>
    <t>650000000000641</t>
  </si>
  <si>
    <t>650000000001713</t>
  </si>
  <si>
    <t>650000000001714</t>
  </si>
  <si>
    <t>650000000001715</t>
  </si>
  <si>
    <t>650000000001716</t>
  </si>
  <si>
    <t>650000000000642</t>
  </si>
  <si>
    <t>650000000001717</t>
  </si>
  <si>
    <t>650000000001718</t>
  </si>
  <si>
    <t>650000000000643</t>
  </si>
  <si>
    <t>650000000000644</t>
  </si>
  <si>
    <t>650000000000645</t>
  </si>
  <si>
    <t>650000000001719</t>
  </si>
  <si>
    <t>650000000001720</t>
  </si>
  <si>
    <t>650000000000646</t>
  </si>
  <si>
    <t>650000000001721</t>
  </si>
  <si>
    <t>650000000001722</t>
  </si>
  <si>
    <t>650000000000647</t>
  </si>
  <si>
    <t>650000000000648</t>
  </si>
  <si>
    <t>650000000000649</t>
  </si>
  <si>
    <t>650000000000650</t>
  </si>
  <si>
    <t>650000000000651</t>
  </si>
  <si>
    <t>650000000000652</t>
  </si>
  <si>
    <t>650000000000653</t>
  </si>
  <si>
    <t>650000000000654</t>
  </si>
  <si>
    <t>650000000001723</t>
  </si>
  <si>
    <t>650000000001724</t>
  </si>
  <si>
    <t>650000000000655</t>
  </si>
  <si>
    <t>650000000001725</t>
  </si>
  <si>
    <t>650000000001726</t>
  </si>
  <si>
    <t>650000000001727</t>
  </si>
  <si>
    <t>650000000000656</t>
  </si>
  <si>
    <t>650000000001728</t>
  </si>
  <si>
    <t>650000000001729</t>
  </si>
  <si>
    <t>650000000000657</t>
  </si>
  <si>
    <t>650000000001730</t>
  </si>
  <si>
    <t>650000000001731</t>
  </si>
  <si>
    <t>650000000001732</t>
  </si>
  <si>
    <t>650000000000658</t>
  </si>
  <si>
    <t>650000000000659</t>
  </si>
  <si>
    <t>650000000000660</t>
  </si>
  <si>
    <t>650000000001733</t>
  </si>
  <si>
    <t>650000000001734</t>
  </si>
  <si>
    <t>650000000000661</t>
  </si>
  <si>
    <t>650000000001735</t>
  </si>
  <si>
    <t>650000000000662</t>
  </si>
  <si>
    <t>650000000000663</t>
  </si>
  <si>
    <t>650000000000664</t>
  </si>
  <si>
    <t>650000000000665</t>
  </si>
  <si>
    <t>650000000001736</t>
  </si>
  <si>
    <t>650000000000666</t>
  </si>
  <si>
    <t>650000000000667</t>
  </si>
  <si>
    <t>650000000001737</t>
  </si>
  <si>
    <t>650000000000668</t>
  </si>
  <si>
    <t>650000000001738</t>
  </si>
  <si>
    <t>650000000001739</t>
  </si>
  <si>
    <t>650000000001740</t>
  </si>
  <si>
    <t>650000000000669</t>
  </si>
  <si>
    <t>650000000001741</t>
  </si>
  <si>
    <t>650000000000670</t>
  </si>
  <si>
    <t>650000000001742</t>
  </si>
  <si>
    <t>650000000001743</t>
  </si>
  <si>
    <t>650000000001744</t>
  </si>
  <si>
    <t>650000000000671</t>
  </si>
  <si>
    <t>650000000000672</t>
  </si>
  <si>
    <t>650000000000673</t>
  </si>
  <si>
    <t>650000000001745</t>
  </si>
  <si>
    <t>650000000000674</t>
  </si>
  <si>
    <t>650000000001746</t>
  </si>
  <si>
    <t>650000000001747</t>
  </si>
  <si>
    <t>650000000000675</t>
  </si>
  <si>
    <t>650000000000676</t>
  </si>
  <si>
    <t>650000000000677</t>
  </si>
  <si>
    <t>650000000000678</t>
  </si>
  <si>
    <t>650000000000679</t>
  </si>
  <si>
    <t>650000000000680</t>
  </si>
  <si>
    <t>650000000000681</t>
  </si>
  <si>
    <t>650000000000682</t>
  </si>
  <si>
    <t>650000000000683</t>
  </si>
  <si>
    <t>650000000001748</t>
  </si>
  <si>
    <t>650000000000684</t>
  </si>
  <si>
    <t>650000000001749</t>
  </si>
  <si>
    <t>650000000000685</t>
  </si>
  <si>
    <t>650000000000686</t>
  </si>
  <si>
    <t>650000000001750</t>
  </si>
  <si>
    <t>650000000001751</t>
  </si>
  <si>
    <t>650000000001752</t>
  </si>
  <si>
    <t>650000000000687</t>
  </si>
  <si>
    <t>650000000001753</t>
  </si>
  <si>
    <t>650000000001754</t>
  </si>
  <si>
    <t>650000000001755</t>
  </si>
  <si>
    <t>650000000000688</t>
  </si>
  <si>
    <t>650000000000689</t>
  </si>
  <si>
    <t>650000000000690</t>
  </si>
  <si>
    <t>650000000000691</t>
  </si>
  <si>
    <t>650000000000692</t>
  </si>
  <si>
    <t>650000000000693</t>
  </si>
  <si>
    <t>650000000000694</t>
  </si>
  <si>
    <t>650000000000695</t>
  </si>
  <si>
    <t>650000000000696</t>
  </si>
  <si>
    <t>650000000000697</t>
  </si>
  <si>
    <t>650000000000698</t>
  </si>
  <si>
    <t>650000000001756</t>
  </si>
  <si>
    <t>650000000000699</t>
  </si>
  <si>
    <t>650000000001757</t>
  </si>
  <si>
    <t>650000000000700</t>
  </si>
  <si>
    <t>650000000001758</t>
  </si>
  <si>
    <t>650000000001759</t>
  </si>
  <si>
    <t>650000000000701</t>
  </si>
  <si>
    <t>650000000000702</t>
  </si>
  <si>
    <t>650000000000703</t>
  </si>
  <si>
    <t>650000000001760</t>
  </si>
  <si>
    <t>650000000000704</t>
  </si>
  <si>
    <t>650000000000705</t>
  </si>
  <si>
    <t>650000000001761</t>
  </si>
  <si>
    <t>650000000000706</t>
  </si>
  <si>
    <t>650000000000707</t>
  </si>
  <si>
    <t>650000000000708</t>
  </si>
  <si>
    <t>650000000001762</t>
  </si>
  <si>
    <t>650000000000709</t>
  </si>
  <si>
    <t>650000000000710</t>
  </si>
  <si>
    <t>650000000000711</t>
  </si>
  <si>
    <t>650000000001763</t>
  </si>
  <si>
    <t>650000000000712</t>
  </si>
  <si>
    <t>650000000000713</t>
  </si>
  <si>
    <t>650000000001764</t>
  </si>
  <si>
    <t>650000000001765</t>
  </si>
  <si>
    <t>650000000000714</t>
  </si>
  <si>
    <t>650000000000715</t>
  </si>
  <si>
    <t>650000000001766</t>
  </si>
  <si>
    <t>650000000000716</t>
  </si>
  <si>
    <t>650000000000717</t>
  </si>
  <si>
    <t>650000000001767</t>
  </si>
  <si>
    <t>650000000001768</t>
  </si>
  <si>
    <t>650000000000718</t>
  </si>
  <si>
    <t>650000000000719</t>
  </si>
  <si>
    <t>650000000000720</t>
  </si>
  <si>
    <t>650000000000721</t>
  </si>
  <si>
    <t>650000000000722</t>
  </si>
  <si>
    <t>650000000001769</t>
  </si>
  <si>
    <t>650000000001770</t>
  </si>
  <si>
    <t>650000000000723</t>
  </si>
  <si>
    <t>650000000001771</t>
  </si>
  <si>
    <t>650000000001772</t>
  </si>
  <si>
    <t>650000000000724</t>
  </si>
  <si>
    <t>650000000000725</t>
  </si>
  <si>
    <t>650000000000726</t>
  </si>
  <si>
    <t>650000000000727</t>
  </si>
  <si>
    <t>650000000001773</t>
  </si>
  <si>
    <t>650000000000728</t>
  </si>
  <si>
    <t>650000000000729</t>
  </si>
  <si>
    <t>650000000001774</t>
  </si>
  <si>
    <t>650000000001775</t>
  </si>
  <si>
    <t>650000000001776</t>
  </si>
  <si>
    <t>650000000001777</t>
  </si>
  <si>
    <t>650000000000731</t>
  </si>
  <si>
    <t>650000000001778</t>
  </si>
  <si>
    <t>650000000001779</t>
  </si>
  <si>
    <t>650000000001780</t>
  </si>
  <si>
    <t>650000000000732</t>
  </si>
  <si>
    <t>650000000001781</t>
  </si>
  <si>
    <t>650000000001782</t>
  </si>
  <si>
    <t>650000000000733</t>
  </si>
  <si>
    <t>650000000001783</t>
  </si>
  <si>
    <t>650000000000734</t>
  </si>
  <si>
    <t>650000000000735</t>
  </si>
  <si>
    <t>650000000000736</t>
  </si>
  <si>
    <t>650000000001784</t>
  </si>
  <si>
    <t>650000000000737</t>
  </si>
  <si>
    <t>650000000001785</t>
  </si>
  <si>
    <t>650000000001786</t>
  </si>
  <si>
    <t>650000000000738</t>
  </si>
  <si>
    <t>650000000000739</t>
  </si>
  <si>
    <t>650000000000740</t>
  </si>
  <si>
    <t>650000000001787</t>
  </si>
  <si>
    <t>650000000001788</t>
  </si>
  <si>
    <t>650000000001789</t>
  </si>
  <si>
    <t>650000000000741</t>
  </si>
  <si>
    <t>650000000000742</t>
  </si>
  <si>
    <t>650000000000743</t>
  </si>
  <si>
    <t>650000000000744</t>
  </si>
  <si>
    <t>650000000001790</t>
  </si>
  <si>
    <t>650000000001791</t>
  </si>
  <si>
    <t>650000000001792</t>
  </si>
  <si>
    <t>650000000001793</t>
  </si>
  <si>
    <t>650000000001794</t>
  </si>
  <si>
    <t>650000000000745</t>
  </si>
  <si>
    <t>650000000001795</t>
  </si>
  <si>
    <t>650000000001796</t>
  </si>
  <si>
    <t>650000000000746</t>
  </si>
  <si>
    <t>650000000001797</t>
  </si>
  <si>
    <t>650000000000747</t>
  </si>
  <si>
    <t>650000000000748</t>
  </si>
  <si>
    <t>650000000000749</t>
  </si>
  <si>
    <t>650000000001798</t>
  </si>
  <si>
    <t>650000000000750</t>
  </si>
  <si>
    <t>650000000000751</t>
  </si>
  <si>
    <t>650000000001799</t>
  </si>
  <si>
    <t>650000000001800</t>
  </si>
  <si>
    <t>650000000000752</t>
  </si>
  <si>
    <t>650000000001801</t>
  </si>
  <si>
    <t>650000000000753</t>
  </si>
  <si>
    <t>650000000001802</t>
  </si>
  <si>
    <t>650000000000754</t>
  </si>
  <si>
    <t>650000000000755</t>
  </si>
  <si>
    <t>650000000001803</t>
  </si>
  <si>
    <t>650000000001804</t>
  </si>
  <si>
    <t>650000000001805</t>
  </si>
  <si>
    <t>650000000000756</t>
  </si>
  <si>
    <t>650000000000757</t>
  </si>
  <si>
    <t>650000000001806</t>
  </si>
  <si>
    <t>650000000000758</t>
  </si>
  <si>
    <t>650000000000759</t>
  </si>
  <si>
    <t>650000000001807</t>
  </si>
  <si>
    <t>650000000001808</t>
  </si>
  <si>
    <t>650000000001809</t>
  </si>
  <si>
    <t>650000000000760</t>
  </si>
  <si>
    <t>650000000001810</t>
  </si>
  <si>
    <t>650000000000761</t>
  </si>
  <si>
    <t>650000000001811</t>
  </si>
  <si>
    <t>650000000000762</t>
  </si>
  <si>
    <t>650000000000763</t>
  </si>
  <si>
    <t>650000000000764</t>
  </si>
  <si>
    <t>650000000000765</t>
  </si>
  <si>
    <t>650000000000766</t>
  </si>
  <si>
    <t>650000000000767</t>
  </si>
  <si>
    <t>650000000000768</t>
  </si>
  <si>
    <t>650000000000769</t>
  </si>
  <si>
    <t>650000000000770</t>
  </si>
  <si>
    <t>650000000000771</t>
  </si>
  <si>
    <t>650000000000772</t>
  </si>
  <si>
    <t>650000000000773</t>
  </si>
  <si>
    <t>650000000000774</t>
  </si>
  <si>
    <t>650000000001812</t>
  </si>
  <si>
    <t>650000000001813</t>
  </si>
  <si>
    <t>650000000001814</t>
  </si>
  <si>
    <t>650000000001815</t>
  </si>
  <si>
    <t>650000000000775</t>
  </si>
  <si>
    <t>650000000000776</t>
  </si>
  <si>
    <t>650000000000777</t>
  </si>
  <si>
    <t>650000000001816</t>
  </si>
  <si>
    <t>650000000000778</t>
  </si>
  <si>
    <t>650000000000779</t>
  </si>
  <si>
    <t>650000000000780</t>
  </si>
  <si>
    <t>650000000000781</t>
  </si>
  <si>
    <t>650000000000782</t>
  </si>
  <si>
    <t>650000000000783</t>
  </si>
  <si>
    <t>650000000000784</t>
  </si>
  <si>
    <t>650000000000785</t>
  </si>
  <si>
    <t>650000000000786</t>
  </si>
  <si>
    <t>650000000001817</t>
  </si>
  <si>
    <t>650000000000787</t>
  </si>
  <si>
    <t>650000000000788</t>
  </si>
  <si>
    <t>650000000000789</t>
  </si>
  <si>
    <t>650000000001818</t>
  </si>
  <si>
    <t>650000000000790</t>
  </si>
  <si>
    <t>650000000000791</t>
  </si>
  <si>
    <t>650000000000792</t>
  </si>
  <si>
    <t>650000000000793</t>
  </si>
  <si>
    <t>650000000001819</t>
  </si>
  <si>
    <t>650000000000794</t>
  </si>
  <si>
    <t>650000000001820</t>
  </si>
  <si>
    <t>650000000001821</t>
  </si>
  <si>
    <t>650000000000795</t>
  </si>
  <si>
    <t>650000000001822</t>
  </si>
  <si>
    <t>650000000001823</t>
  </si>
  <si>
    <t>650000000000796</t>
  </si>
  <si>
    <t>650000000000797</t>
  </si>
  <si>
    <t>650000000000798</t>
  </si>
  <si>
    <t>650000000001824</t>
  </si>
  <si>
    <t>650000000001825</t>
  </si>
  <si>
    <t>650000000001826</t>
  </si>
  <si>
    <t>650000000001827</t>
  </si>
  <si>
    <t>650000000001828</t>
  </si>
  <si>
    <t>650000000000799</t>
  </si>
  <si>
    <t>650000000001829</t>
  </si>
  <si>
    <t>650000000000800</t>
  </si>
  <si>
    <t>650000000001830</t>
  </si>
  <si>
    <t>650000000000801</t>
  </si>
  <si>
    <t>650000000000802</t>
  </si>
  <si>
    <t>650000000000803</t>
  </si>
  <si>
    <t>650000000001831</t>
  </si>
  <si>
    <t>650000000000804</t>
  </si>
  <si>
    <t>650000000001832</t>
  </si>
  <si>
    <t>650000000000805</t>
  </si>
  <si>
    <t>650000000000806</t>
  </si>
  <si>
    <t>650000000001833</t>
  </si>
  <si>
    <t>650000000001834</t>
  </si>
  <si>
    <t>650000000001835</t>
  </si>
  <si>
    <t>650000000000807</t>
  </si>
  <si>
    <t>650000000000808</t>
  </si>
  <si>
    <t>650000000000809</t>
  </si>
  <si>
    <t>650000000000810</t>
  </si>
  <si>
    <t>650000000001836</t>
  </si>
  <si>
    <t>650000000000811</t>
  </si>
  <si>
    <t>650000000001837</t>
  </si>
  <si>
    <t>650000000000812</t>
  </si>
  <si>
    <t>650000000000813</t>
  </si>
  <si>
    <t>650000000000814</t>
  </si>
  <si>
    <t>650000000001838</t>
  </si>
  <si>
    <t>650000000001839</t>
  </si>
  <si>
    <t>650000000001840</t>
  </si>
  <si>
    <t>650000000001841</t>
  </si>
  <si>
    <t>650000000000815</t>
  </si>
  <si>
    <t>650000000000816</t>
  </si>
  <si>
    <t>650000000001842</t>
  </si>
  <si>
    <t>650000000001843</t>
  </si>
  <si>
    <t>650000000001844</t>
  </si>
  <si>
    <t>650000000001845</t>
  </si>
  <si>
    <t>650000000000817</t>
  </si>
  <si>
    <t>650000000001846</t>
  </si>
  <si>
    <t>650000000000818</t>
  </si>
  <si>
    <t>650000000001847</t>
  </si>
  <si>
    <t>650000000000819</t>
  </si>
  <si>
    <t>650000000001848</t>
  </si>
  <si>
    <t>650000000000820</t>
  </si>
  <si>
    <t>650000000001849</t>
  </si>
  <si>
    <t>650000000001850</t>
  </si>
  <si>
    <t>650000000000821</t>
  </si>
  <si>
    <t>650000000000822</t>
  </si>
  <si>
    <t>650000000000823</t>
  </si>
  <si>
    <t>650000000000824</t>
  </si>
  <si>
    <t>650000000001851</t>
  </si>
  <si>
    <t>650000000000825</t>
  </si>
  <si>
    <t>650000000000826</t>
  </si>
  <si>
    <t>650000000000827</t>
  </si>
  <si>
    <t>650000000000828</t>
  </si>
  <si>
    <t>650000000001852</t>
  </si>
  <si>
    <t>650000000000829</t>
  </si>
  <si>
    <t>650000000000830</t>
  </si>
  <si>
    <t>650000000000831</t>
  </si>
  <si>
    <t>650000000001853</t>
  </si>
  <si>
    <t>650000000000832</t>
  </si>
  <si>
    <t>650000000000833</t>
  </si>
  <si>
    <t>650000000000834</t>
  </si>
  <si>
    <t>650000000000835</t>
  </si>
  <si>
    <t>650000000000836</t>
  </si>
  <si>
    <t>650000000001854</t>
  </si>
  <si>
    <t>650000000000837</t>
  </si>
  <si>
    <t>650000000000838</t>
  </si>
  <si>
    <t>650000000001855</t>
  </si>
  <si>
    <t>650000000001856</t>
  </si>
  <si>
    <t>650000000000839</t>
  </si>
  <si>
    <t>650000000000840</t>
  </si>
  <si>
    <t>650000000001857</t>
  </si>
  <si>
    <t>650000000000841</t>
  </si>
  <si>
    <t>650000000000842</t>
  </si>
  <si>
    <t>650000000000843</t>
  </si>
  <si>
    <t>650000000000844</t>
  </si>
  <si>
    <t>650000000000845</t>
  </si>
  <si>
    <t>650000000001858</t>
  </si>
  <si>
    <t>650000000000846</t>
  </si>
  <si>
    <t>650000000001859</t>
  </si>
  <si>
    <t>650000000001860</t>
  </si>
  <si>
    <t>650000000001861</t>
  </si>
  <si>
    <t>650000000000847</t>
  </si>
  <si>
    <t>650000000000848</t>
  </si>
  <si>
    <t>650000000000849</t>
  </si>
  <si>
    <t>650000000000850</t>
  </si>
  <si>
    <t>650000000000851</t>
  </si>
  <si>
    <t>650000000000852</t>
  </si>
  <si>
    <t>650000000001862</t>
  </si>
  <si>
    <t>650000000000853</t>
  </si>
  <si>
    <t>650000000000854</t>
  </si>
  <si>
    <t>650000000001863</t>
  </si>
  <si>
    <t>650000000000855</t>
  </si>
  <si>
    <t>650000000001864</t>
  </si>
  <si>
    <t>650000000000856</t>
  </si>
  <si>
    <t>650000000000857</t>
  </si>
  <si>
    <t>650000000001865</t>
  </si>
  <si>
    <t>650000000001866</t>
  </si>
  <si>
    <t>650000000000858</t>
  </si>
  <si>
    <t>650000000000859</t>
  </si>
  <si>
    <t>650000000000860</t>
  </si>
  <si>
    <t>650000000000861</t>
  </si>
  <si>
    <t>650000000001867</t>
  </si>
  <si>
    <t>650000000001868</t>
  </si>
  <si>
    <t>650000000000862</t>
  </si>
  <si>
    <t>650000000000863</t>
  </si>
  <si>
    <t>650000000000864</t>
  </si>
  <si>
    <t>650000000000865</t>
  </si>
  <si>
    <t>650000000001869</t>
  </si>
  <si>
    <t>650000000001870</t>
  </si>
  <si>
    <t>650000000001871</t>
  </si>
  <si>
    <t>650000000000866</t>
  </si>
  <si>
    <t>650000000000867</t>
  </si>
  <si>
    <t>650000000001872</t>
  </si>
  <si>
    <t>650000000001873</t>
  </si>
  <si>
    <t>650000000001874</t>
  </si>
  <si>
    <t>650000000000868</t>
  </si>
  <si>
    <t>650000000000869</t>
  </si>
  <si>
    <t>650000000001875</t>
  </si>
  <si>
    <t>650000000001876</t>
  </si>
  <si>
    <t>650000000000870</t>
  </si>
  <si>
    <t>650000000000871</t>
  </si>
  <si>
    <t>650000000001877</t>
  </si>
  <si>
    <t>650000000001878</t>
  </si>
  <si>
    <t>650000000001879</t>
  </si>
  <si>
    <t>650000000000872</t>
  </si>
  <si>
    <t>650000000000873</t>
  </si>
  <si>
    <t>650000000000874</t>
  </si>
  <si>
    <t>650000000001880</t>
  </si>
  <si>
    <t>650000000000875</t>
  </si>
  <si>
    <t>650000000000876</t>
  </si>
  <si>
    <t>650000000000877</t>
  </si>
  <si>
    <t>650000000000878</t>
  </si>
  <si>
    <t>650000000000879</t>
  </si>
  <si>
    <t>650000000000880</t>
  </si>
  <si>
    <t>650000000000881</t>
  </si>
  <si>
    <t>650000000001881</t>
  </si>
  <si>
    <t>650000000001882</t>
  </si>
  <si>
    <t>650000000000882</t>
  </si>
  <si>
    <t>650000000001883</t>
  </si>
  <si>
    <t>650000000000883</t>
  </si>
  <si>
    <t>650000000000884</t>
  </si>
  <si>
    <t>650000000001884</t>
  </si>
  <si>
    <t>650000000000885</t>
  </si>
  <si>
    <t>650000000001885</t>
  </si>
  <si>
    <t>650000000000886</t>
  </si>
  <si>
    <t>650000000001886</t>
  </si>
  <si>
    <t>650000000001887</t>
  </si>
  <si>
    <t>650000000000887</t>
  </si>
  <si>
    <t>650000000000888</t>
  </si>
  <si>
    <t>650000000000889</t>
  </si>
  <si>
    <t>650000000000890</t>
  </si>
  <si>
    <t>650000000000891</t>
  </si>
  <si>
    <t>650000000000892</t>
  </si>
  <si>
    <t>650000000000893</t>
  </si>
  <si>
    <t>650000000001888</t>
  </si>
  <si>
    <t>650000000000894</t>
  </si>
  <si>
    <t>650000000000895</t>
  </si>
  <si>
    <t>650000000001889</t>
  </si>
  <si>
    <t>650000000000896</t>
  </si>
  <si>
    <t>650000000000897</t>
  </si>
  <si>
    <t>650000000001890</t>
  </si>
  <si>
    <t>650000000001891</t>
  </si>
  <si>
    <t>650000000000898</t>
  </si>
  <si>
    <t>650000000001892</t>
  </si>
  <si>
    <t>650000000000899</t>
  </si>
  <si>
    <t>650000000000900</t>
  </si>
  <si>
    <t>650000000001893</t>
  </si>
  <si>
    <t>650000000000901</t>
  </si>
  <si>
    <t>650000000000902</t>
  </si>
  <si>
    <t>650000000000903</t>
  </si>
  <si>
    <t>650000000000904</t>
  </si>
  <si>
    <t>650000000000905</t>
  </si>
  <si>
    <t>650000000001894</t>
  </si>
  <si>
    <t>650000000000906</t>
  </si>
  <si>
    <t>650000000000907</t>
  </si>
  <si>
    <t>650000000000908</t>
  </si>
  <si>
    <t>650000000000909</t>
  </si>
  <si>
    <t>650000000000910</t>
  </si>
  <si>
    <t>650000000000911</t>
  </si>
  <si>
    <t>650000000000912</t>
  </si>
  <si>
    <t>650000000000913</t>
  </si>
  <si>
    <t>650000000000914</t>
  </si>
  <si>
    <t>650000000000915</t>
  </si>
  <si>
    <t>650000000001895</t>
  </si>
  <si>
    <t>650000000000916</t>
  </si>
  <si>
    <t>650000000000917</t>
  </si>
  <si>
    <t>650000000000918</t>
  </si>
  <si>
    <t>650000000000919</t>
  </si>
  <si>
    <t>650000000001896</t>
  </si>
  <si>
    <t>650000000000920</t>
  </si>
  <si>
    <t>650000000000921</t>
  </si>
  <si>
    <t>650000000001897</t>
  </si>
  <si>
    <t>650000000001898</t>
  </si>
  <si>
    <t>650000000001899</t>
  </si>
  <si>
    <t>650000000000922</t>
  </si>
  <si>
    <t>650000000000923</t>
  </si>
  <si>
    <t>650000000000924</t>
  </si>
  <si>
    <t>650000000000925</t>
  </si>
  <si>
    <t>650000000000926</t>
  </si>
  <si>
    <t>650000000000927</t>
  </si>
  <si>
    <t>650000000000928</t>
  </si>
  <si>
    <t>650000000000929</t>
  </si>
  <si>
    <t>650000000001900</t>
  </si>
  <si>
    <t>650000000000930</t>
  </si>
  <si>
    <t>650000000000931</t>
  </si>
  <si>
    <t>650000000000932</t>
  </si>
  <si>
    <t>650000000000933</t>
  </si>
  <si>
    <t>650000000000934</t>
  </si>
  <si>
    <t>650000000000935</t>
  </si>
  <si>
    <t>650000000001901</t>
  </si>
  <si>
    <t>650000000000936</t>
  </si>
  <si>
    <t>650000000001902</t>
  </si>
  <si>
    <t>650000000001903</t>
  </si>
  <si>
    <t>650000000000937</t>
  </si>
  <si>
    <t>650000000000938</t>
  </si>
  <si>
    <t>650000000000939</t>
  </si>
  <si>
    <t>650000000000940</t>
  </si>
  <si>
    <t>650000000000941</t>
  </si>
  <si>
    <t>650000000000942</t>
  </si>
  <si>
    <t>650000000001904</t>
  </si>
  <si>
    <t>650000000001905</t>
  </si>
  <si>
    <t>650000000000943</t>
  </si>
  <si>
    <t>650000000000944</t>
  </si>
  <si>
    <t>650000000000945</t>
  </si>
  <si>
    <t>650000000000946</t>
  </si>
  <si>
    <t>650000000000947</t>
  </si>
  <si>
    <t>650000000000948</t>
  </si>
  <si>
    <t>650000000000949</t>
  </si>
  <si>
    <t>650000000001906</t>
  </si>
  <si>
    <t>650000000000950</t>
  </si>
  <si>
    <t>650000000001907</t>
  </si>
  <si>
    <t>650000000001908</t>
  </si>
  <si>
    <t>650000000000951</t>
  </si>
  <si>
    <t>650000000000952</t>
  </si>
  <si>
    <t>650000000000953</t>
  </si>
  <si>
    <t>650000000000954</t>
  </si>
  <si>
    <t>650000000001909</t>
  </si>
  <si>
    <t>650000000001910</t>
  </si>
  <si>
    <t>650000000001911</t>
  </si>
  <si>
    <t>650000000001912</t>
  </si>
  <si>
    <t>650000000001913</t>
  </si>
  <si>
    <t>650000000000955</t>
  </si>
  <si>
    <t>650000000000956</t>
  </si>
  <si>
    <t>650000000001914</t>
  </si>
  <si>
    <t>650000000001915</t>
  </si>
  <si>
    <t>650000000001916</t>
  </si>
  <si>
    <t>650000000001917</t>
  </si>
  <si>
    <t>650000000000957</t>
  </si>
  <si>
    <t>650000000001918</t>
  </si>
  <si>
    <t>650000000000958</t>
  </si>
  <si>
    <t>650000000000959</t>
  </si>
  <si>
    <t>650000000001919</t>
  </si>
  <si>
    <t>650000000000960</t>
  </si>
  <si>
    <t>650000000000961</t>
  </si>
  <si>
    <t>650000000000962</t>
  </si>
  <si>
    <t>650000000001920</t>
  </si>
  <si>
    <t>650000000000963</t>
  </si>
  <si>
    <t>650000000000964</t>
  </si>
  <si>
    <t>650000000000965</t>
  </si>
  <si>
    <t>650000000000966</t>
  </si>
  <si>
    <t>650000000000967</t>
  </si>
  <si>
    <t>650000000000968</t>
  </si>
  <si>
    <t>650000000000969</t>
  </si>
  <si>
    <t>650000000000970</t>
  </si>
  <si>
    <t>650000000000971</t>
  </si>
  <si>
    <t>650000000000972</t>
  </si>
  <si>
    <t>650000000000973</t>
  </si>
  <si>
    <t>650000000000974</t>
  </si>
  <si>
    <t>650000000000975</t>
  </si>
  <si>
    <t>650000000000976</t>
  </si>
  <si>
    <t>650000000000977</t>
  </si>
  <si>
    <t>650000000001921</t>
  </si>
  <si>
    <t>650000000000978</t>
  </si>
  <si>
    <t>650000000000979</t>
  </si>
  <si>
    <t>650000000000980</t>
  </si>
  <si>
    <t>650000000000981</t>
  </si>
  <si>
    <t>650000000000982</t>
  </si>
  <si>
    <t>650000000000983</t>
  </si>
  <si>
    <t>650000000001922</t>
  </si>
  <si>
    <t>650000000000984</t>
  </si>
  <si>
    <t>650000000001923</t>
  </si>
  <si>
    <t>650000000001924</t>
  </si>
  <si>
    <t>650000000000985</t>
  </si>
  <si>
    <t>650000000000986</t>
  </si>
  <si>
    <t>650000000000987</t>
  </si>
  <si>
    <t>650000000001925</t>
  </si>
  <si>
    <t>650000000001926</t>
  </si>
  <si>
    <t>650000000001927</t>
  </si>
  <si>
    <t>650000000001928</t>
  </si>
  <si>
    <t>650000000000988</t>
  </si>
  <si>
    <t>650000000000989</t>
  </si>
  <si>
    <t>650000000000990</t>
  </si>
  <si>
    <t>650000000000991</t>
  </si>
  <si>
    <t>650000000000992</t>
  </si>
  <si>
    <t>650000000001929</t>
  </si>
  <si>
    <t>650000000000993</t>
  </si>
  <si>
    <t>650000000000994</t>
  </si>
  <si>
    <t>650000000000995</t>
  </si>
  <si>
    <t>650000000001930</t>
  </si>
  <si>
    <t>650000000001931</t>
  </si>
  <si>
    <t>650000000000996</t>
  </si>
  <si>
    <t>650000000000997</t>
  </si>
  <si>
    <t>650000000001932</t>
  </si>
  <si>
    <t>650000000000998</t>
  </si>
  <si>
    <t>650000000000999</t>
  </si>
  <si>
    <t>650000000001000</t>
  </si>
  <si>
    <t>650000000001001</t>
  </si>
  <si>
    <t>650000000001933</t>
  </si>
  <si>
    <t>650000000001002</t>
  </si>
  <si>
    <t>650000000001003</t>
  </si>
  <si>
    <t>650000000001934</t>
  </si>
  <si>
    <t>650000000001004</t>
  </si>
  <si>
    <t>650000000001935</t>
  </si>
  <si>
    <t>650000000001936</t>
  </si>
  <si>
    <t>650000000001005</t>
  </si>
  <si>
    <t>650000000001937</t>
  </si>
  <si>
    <t>650000000001006</t>
  </si>
  <si>
    <t>650000000001938</t>
  </si>
  <si>
    <t>650000000001939</t>
  </si>
  <si>
    <t>650000000001007</t>
  </si>
  <si>
    <t>650000000001008</t>
  </si>
  <si>
    <t>650000000001940</t>
  </si>
  <si>
    <t>650000000001941</t>
  </si>
  <si>
    <t>650000000001009</t>
  </si>
  <si>
    <t>650000000001010</t>
  </si>
  <si>
    <t>650000000001011</t>
  </si>
  <si>
    <t>650000000001942</t>
  </si>
  <si>
    <t>650000000001012</t>
  </si>
  <si>
    <t>650000000001013</t>
  </si>
  <si>
    <t>650000000001943</t>
  </si>
  <si>
    <t>650000000001014</t>
  </si>
  <si>
    <t>650000000001944</t>
  </si>
  <si>
    <t>650000000001945</t>
  </si>
  <si>
    <t>650000000001015</t>
  </si>
  <si>
    <t>650000000001946</t>
  </si>
  <si>
    <t>650000000001016</t>
  </si>
  <si>
    <t>650000000001017</t>
  </si>
  <si>
    <t>650000000001947</t>
  </si>
  <si>
    <t>650000000001018</t>
  </si>
  <si>
    <t>650000000001019</t>
  </si>
  <si>
    <t>650000000001020</t>
  </si>
  <si>
    <t>650000000001021</t>
  </si>
  <si>
    <t>650000000001022</t>
  </si>
  <si>
    <t>650000000001023</t>
  </si>
  <si>
    <t>650000000001024</t>
  </si>
  <si>
    <t>650000000001025</t>
  </si>
  <si>
    <t>650000000001026</t>
  </si>
  <si>
    <t>650000000001948</t>
  </si>
  <si>
    <t>650000000001949</t>
  </si>
  <si>
    <t>650000000001027</t>
  </si>
  <si>
    <t>650000000001028</t>
  </si>
  <si>
    <t>650000000001029</t>
  </si>
  <si>
    <t>650000000001030</t>
  </si>
  <si>
    <t>650000000001031</t>
  </si>
  <si>
    <t>650000000001032</t>
  </si>
  <si>
    <t>650000000001033</t>
  </si>
  <si>
    <t>650000000001034</t>
  </si>
  <si>
    <t>650000000001035</t>
  </si>
  <si>
    <t>650000000001950</t>
  </si>
  <si>
    <t>650000000001036</t>
  </si>
  <si>
    <t>650000000001037</t>
  </si>
  <si>
    <t>650000000001951</t>
  </si>
  <si>
    <t>650000000001952</t>
  </si>
  <si>
    <t>650000000001953</t>
  </si>
  <si>
    <t>650000000001954</t>
  </si>
  <si>
    <t>650000000001955</t>
  </si>
  <si>
    <t>650000000001956</t>
  </si>
  <si>
    <t>650000000001038</t>
  </si>
  <si>
    <t>650000000001957</t>
  </si>
  <si>
    <t>650000000001039</t>
  </si>
  <si>
    <t>650000000001040</t>
  </si>
  <si>
    <t>650000000001958</t>
  </si>
  <si>
    <t>650000000001041</t>
  </si>
  <si>
    <t>650000000001042</t>
  </si>
  <si>
    <t>650000000001959</t>
  </si>
  <si>
    <t>650000000001043</t>
  </si>
  <si>
    <t>650000000001044</t>
  </si>
  <si>
    <t>650000000001960</t>
  </si>
  <si>
    <t>650000000001045</t>
  </si>
  <si>
    <t>650000000001961</t>
  </si>
  <si>
    <t>650000000001046</t>
  </si>
  <si>
    <t>650000000001047</t>
  </si>
  <si>
    <t>650000000001048</t>
  </si>
  <si>
    <t>650000000001049</t>
  </si>
  <si>
    <t>650000000001962</t>
  </si>
  <si>
    <t>650000000001963</t>
  </si>
  <si>
    <t>650000000001964</t>
  </si>
  <si>
    <t>650000000001050</t>
  </si>
  <si>
    <t>650000000001965</t>
  </si>
  <si>
    <t>650000000001966</t>
  </si>
  <si>
    <t>650000000001967</t>
  </si>
  <si>
    <t>650000000001968</t>
  </si>
  <si>
    <t>650000000001051</t>
  </si>
  <si>
    <t>650000000001052</t>
  </si>
  <si>
    <t>650000000001969</t>
  </si>
  <si>
    <t>650000000001053</t>
  </si>
  <si>
    <t>650000000001054</t>
  </si>
  <si>
    <t>650000000001970</t>
  </si>
  <si>
    <t>650000000001971</t>
  </si>
  <si>
    <t>650000000001055</t>
  </si>
  <si>
    <t>650000000001056</t>
  </si>
  <si>
    <t>650000000001057</t>
  </si>
  <si>
    <t>650000000001058</t>
  </si>
  <si>
    <t>650000000001059</t>
  </si>
  <si>
    <t>650000000001060</t>
  </si>
  <si>
    <t>650000000001061</t>
  </si>
  <si>
    <t>650000000001062</t>
  </si>
  <si>
    <t>650000000001063</t>
  </si>
  <si>
    <t>650000000001064</t>
  </si>
  <si>
    <t>650000000001065</t>
  </si>
  <si>
    <t>650000000001066</t>
  </si>
  <si>
    <t>650000000001067</t>
  </si>
  <si>
    <t>650000000001068</t>
  </si>
  <si>
    <t>650000000001972</t>
  </si>
  <si>
    <t>650000000001069</t>
  </si>
  <si>
    <t>650000000001070</t>
  </si>
  <si>
    <t>650000000001973</t>
  </si>
  <si>
    <t>650000000001071</t>
  </si>
  <si>
    <t>650000000001072</t>
  </si>
  <si>
    <t>650000000001073</t>
  </si>
  <si>
    <t>650000000001074</t>
  </si>
  <si>
    <t>650000000001075</t>
  </si>
  <si>
    <t>650000000001076</t>
  </si>
  <si>
    <t>650000000001077</t>
  </si>
  <si>
    <t>650000000001078</t>
  </si>
  <si>
    <t>650000000001079</t>
  </si>
  <si>
    <t>650000000001080</t>
  </si>
  <si>
    <t>650000000001081</t>
  </si>
  <si>
    <t>650000000001974</t>
  </si>
  <si>
    <t>650000000001082</t>
  </si>
  <si>
    <t>650000000001975</t>
  </si>
  <si>
    <t>650000000001083</t>
  </si>
  <si>
    <t>650000000001084</t>
  </si>
  <si>
    <t>650000000001085</t>
  </si>
  <si>
    <t>650000000001976</t>
  </si>
  <si>
    <t>650000000001086</t>
  </si>
  <si>
    <t>650000000001977</t>
  </si>
  <si>
    <t>650000000001978</t>
  </si>
  <si>
    <t>650000000001979</t>
  </si>
  <si>
    <t>650000000001087</t>
  </si>
  <si>
    <t>650000000001088</t>
  </si>
  <si>
    <t>650000000001089</t>
  </si>
  <si>
    <t>650000000001980</t>
  </si>
  <si>
    <t>650000000001090</t>
  </si>
  <si>
    <t>650000000001981</t>
  </si>
  <si>
    <t>650000000001091</t>
  </si>
  <si>
    <t>650000000001092</t>
  </si>
  <si>
    <t>650000000001093</t>
  </si>
  <si>
    <t>650000000001982</t>
  </si>
  <si>
    <t>650000000001983</t>
  </si>
  <si>
    <t>650000000001094</t>
  </si>
  <si>
    <t>650000000001095</t>
  </si>
  <si>
    <t>650000000001984</t>
  </si>
  <si>
    <t>650000000001096</t>
  </si>
  <si>
    <t>650000000001097</t>
  </si>
  <si>
    <t>650000000001985</t>
  </si>
  <si>
    <t>650000000001986</t>
  </si>
  <si>
    <t>650000000001098</t>
  </si>
  <si>
    <t>650000000001987</t>
  </si>
  <si>
    <t>650000000001988</t>
  </si>
  <si>
    <t>650000000001989</t>
  </si>
  <si>
    <t>650000000001990</t>
  </si>
  <si>
    <t>650000000001099</t>
  </si>
  <si>
    <t>650000000001100</t>
  </si>
  <si>
    <t>650000000001101</t>
  </si>
  <si>
    <t>650000000001991</t>
  </si>
  <si>
    <t>650000000001102</t>
  </si>
  <si>
    <t>650000000001103</t>
  </si>
  <si>
    <t>650000000001992</t>
  </si>
  <si>
    <t>650000000001104</t>
  </si>
  <si>
    <t>650000000001105</t>
  </si>
  <si>
    <t>650000000001106</t>
  </si>
  <si>
    <t>650000000001107</t>
  </si>
  <si>
    <t>650000000001108</t>
  </si>
  <si>
    <t>650000000001109</t>
  </si>
  <si>
    <t>650000000001110</t>
  </si>
  <si>
    <t>650000000001993</t>
  </si>
  <si>
    <t>650000000001994</t>
  </si>
  <si>
    <t>650000000001111</t>
  </si>
  <si>
    <t>650000000001112</t>
  </si>
  <si>
    <t>650000000001113</t>
  </si>
  <si>
    <t>650000000001995</t>
  </si>
  <si>
    <t>650000000001114</t>
  </si>
  <si>
    <t>650000000001996</t>
  </si>
  <si>
    <t>650000000001997</t>
  </si>
  <si>
    <t>650000000001115</t>
  </si>
  <si>
    <t>650000000001116</t>
  </si>
  <si>
    <t>650000000001998</t>
  </si>
  <si>
    <t>650000000001117</t>
  </si>
  <si>
    <t>650000000001118</t>
  </si>
  <si>
    <t>650000000001999</t>
  </si>
  <si>
    <t>650000000001119</t>
  </si>
  <si>
    <t>650000000001120</t>
  </si>
  <si>
    <t>650000000001121</t>
  </si>
  <si>
    <t>650000000002000</t>
  </si>
  <si>
    <t>650000000001122</t>
  </si>
  <si>
    <t>650000000001123</t>
  </si>
  <si>
    <t>650000000002001</t>
  </si>
  <si>
    <t>650000000001124</t>
  </si>
  <si>
    <t>650000000001125</t>
  </si>
  <si>
    <t>650000000001126</t>
  </si>
  <si>
    <t>650000000002002</t>
  </si>
  <si>
    <t>650000000001127</t>
  </si>
  <si>
    <t>650000000001128</t>
  </si>
  <si>
    <t>650000000001129</t>
  </si>
  <si>
    <t>650000000001130</t>
  </si>
  <si>
    <t>650000000001131</t>
  </si>
  <si>
    <t>650000000002003</t>
  </si>
  <si>
    <t>650000000001132</t>
  </si>
  <si>
    <t>650000000001133</t>
  </si>
  <si>
    <t>650000000002004</t>
  </si>
  <si>
    <t>650000000001134</t>
  </si>
  <si>
    <t>650000000001135</t>
  </si>
  <si>
    <t>650000000001136</t>
  </si>
  <si>
    <t>650000000001137</t>
  </si>
  <si>
    <t>650000000001138</t>
  </si>
  <si>
    <t>650000000001139</t>
  </si>
  <si>
    <t>650000000001140</t>
  </si>
  <si>
    <t>650000000001141</t>
  </si>
  <si>
    <t>650000000002005</t>
  </si>
  <si>
    <t>650000000001142</t>
  </si>
  <si>
    <t>650000000001143</t>
  </si>
  <si>
    <t>650000000001144</t>
  </si>
  <si>
    <t>650000000001145</t>
  </si>
  <si>
    <t>650000000001146</t>
  </si>
  <si>
    <t>650000000001147</t>
  </si>
  <si>
    <t>650000000001148</t>
  </si>
  <si>
    <t>650000000001149</t>
  </si>
  <si>
    <t>650000000001150</t>
  </si>
  <si>
    <t>650000000002006</t>
  </si>
  <si>
    <t>650000000002007</t>
  </si>
  <si>
    <t>650000000001151</t>
  </si>
  <si>
    <t>650000000001152</t>
  </si>
  <si>
    <t>650000000002008</t>
  </si>
  <si>
    <t>650000000001153</t>
  </si>
  <si>
    <t>650000000001154</t>
  </si>
  <si>
    <t>650000000001155</t>
  </si>
  <si>
    <t>650000000001156</t>
  </si>
  <si>
    <t>650000000001157</t>
  </si>
  <si>
    <t>650000000001158</t>
  </si>
  <si>
    <t>650000000001159</t>
  </si>
  <si>
    <t>650000000002009</t>
  </si>
  <si>
    <t>650000000001160</t>
  </si>
  <si>
    <t>650000000002010</t>
  </si>
  <si>
    <t>650000000001161</t>
  </si>
  <si>
    <t>650000000001162</t>
  </si>
  <si>
    <t>650000000002011</t>
  </si>
  <si>
    <t>650000000001163</t>
  </si>
  <si>
    <t>650000000001164</t>
  </si>
  <si>
    <t>650000000001165</t>
  </si>
  <si>
    <t>650000000001166</t>
  </si>
  <si>
    <t>650000000002012</t>
  </si>
  <si>
    <t>650000000001167</t>
  </si>
  <si>
    <t>650000000002013</t>
  </si>
  <si>
    <t>650000000002014</t>
  </si>
  <si>
    <t>650000000001168</t>
  </si>
  <si>
    <t>650000000002015</t>
  </si>
  <si>
    <t>650000000001169</t>
  </si>
  <si>
    <t>650000000001170</t>
  </si>
  <si>
    <t>650000000001171</t>
  </si>
  <si>
    <t>650000000001172</t>
  </si>
  <si>
    <t>650000000001173</t>
  </si>
  <si>
    <t>650000000001174</t>
  </si>
  <si>
    <t>650000000001175</t>
  </si>
  <si>
    <t>650000000001176</t>
  </si>
  <si>
    <t>650000000002016</t>
  </si>
  <si>
    <t>650000000001177</t>
  </si>
  <si>
    <t>650000000001178</t>
  </si>
  <si>
    <t>650000000001179</t>
  </si>
  <si>
    <t>650000000001180</t>
  </si>
  <si>
    <t>650000000001181</t>
  </si>
  <si>
    <t>650000000001182</t>
  </si>
  <si>
    <t>650000000001183</t>
  </si>
  <si>
    <t>650000000001184</t>
  </si>
  <si>
    <t>650000000002017</t>
  </si>
  <si>
    <t>650000000002018</t>
  </si>
  <si>
    <t>650000000001185</t>
  </si>
  <si>
    <t>650000000001186</t>
  </si>
  <si>
    <t>650000000001187</t>
  </si>
  <si>
    <t>650000000001188</t>
  </si>
  <si>
    <t>650000000001189</t>
  </si>
  <si>
    <t>650000000001190</t>
  </si>
  <si>
    <t>650000000001191</t>
  </si>
  <si>
    <t>650000000001192</t>
  </si>
  <si>
    <t>650000000001193</t>
  </si>
  <si>
    <t>650000000001194</t>
  </si>
  <si>
    <t>650000000001195</t>
  </si>
  <si>
    <t>650000000001196</t>
  </si>
  <si>
    <t>650000000001197</t>
  </si>
  <si>
    <t>650000000001198</t>
  </si>
  <si>
    <t>650000000001199</t>
  </si>
  <si>
    <t>650000000001200</t>
  </si>
  <si>
    <t>650000000001201</t>
  </si>
  <si>
    <t>650000000001202</t>
  </si>
  <si>
    <t>650000000001203</t>
  </si>
  <si>
    <t>650000000001204</t>
  </si>
  <si>
    <t>650000000001205</t>
  </si>
  <si>
    <t>650000000001206</t>
  </si>
  <si>
    <t>650000000001207</t>
  </si>
  <si>
    <t>650000000001208</t>
  </si>
  <si>
    <t>650000000002019</t>
  </si>
  <si>
    <t>650000000002020</t>
  </si>
  <si>
    <t>650000000001209</t>
  </si>
  <si>
    <t>650000000001210</t>
  </si>
  <si>
    <t>650000000002021</t>
  </si>
  <si>
    <t>650000000002022</t>
  </si>
  <si>
    <t>650000000001211</t>
  </si>
  <si>
    <t>650000000001212</t>
  </si>
  <si>
    <t>650000000002023</t>
  </si>
  <si>
    <t>650000000001213</t>
  </si>
  <si>
    <t>650000000001214</t>
  </si>
  <si>
    <t>650000000001215</t>
  </si>
  <si>
    <t>650000000001216</t>
  </si>
  <si>
    <t>650000000001217</t>
  </si>
  <si>
    <t>650000000002024</t>
  </si>
  <si>
    <t>650000000001218</t>
  </si>
  <si>
    <t>650000000001219</t>
  </si>
  <si>
    <t>650000000002025</t>
  </si>
  <si>
    <t>650000000002026</t>
  </si>
  <si>
    <t>650000000001220</t>
  </si>
  <si>
    <t>650000000002027</t>
  </si>
  <si>
    <t>650000000001221</t>
  </si>
  <si>
    <t>650000000001222</t>
  </si>
  <si>
    <t>650000000001223</t>
  </si>
  <si>
    <t>650000000001224</t>
  </si>
  <si>
    <t>650000000001225</t>
  </si>
  <si>
    <t>650000000002028</t>
  </si>
  <si>
    <t>650000000002029</t>
  </si>
  <si>
    <t>650000000001226</t>
  </si>
  <si>
    <t>650000000002030</t>
  </si>
  <si>
    <t>650000000001227</t>
  </si>
  <si>
    <t>650000000002031</t>
  </si>
  <si>
    <t>650000000001228</t>
  </si>
  <si>
    <t>650000000002032</t>
  </si>
  <si>
    <t>650000000001229</t>
  </si>
  <si>
    <t>650000000001230</t>
  </si>
  <si>
    <t>650000000001231</t>
  </si>
  <si>
    <t>650000000002033</t>
  </si>
  <si>
    <t>650000000001232</t>
  </si>
  <si>
    <t>650000000001233</t>
  </si>
  <si>
    <t>650000000002034</t>
  </si>
  <si>
    <t>650000000002035</t>
  </si>
  <si>
    <t>650000000001234</t>
  </si>
  <si>
    <t>650000000002036</t>
  </si>
  <si>
    <t>650000000001235</t>
  </si>
  <si>
    <t>650000000002037</t>
  </si>
  <si>
    <t>650000000002038</t>
  </si>
  <si>
    <t>650000000001236</t>
  </si>
  <si>
    <t>650000000001237</t>
  </si>
  <si>
    <t>650000000001238</t>
  </si>
  <si>
    <t>650000000001239</t>
  </si>
  <si>
    <t>650000000001240</t>
  </si>
  <si>
    <t>650000000001241</t>
  </si>
  <si>
    <t>650000000001242</t>
  </si>
  <si>
    <t>650000000002039</t>
  </si>
  <si>
    <t>650000000001243</t>
  </si>
  <si>
    <t>650000000001244</t>
  </si>
  <si>
    <t>650000000002040</t>
  </si>
  <si>
    <t>650000000001245</t>
  </si>
  <si>
    <t>650000000001246</t>
  </si>
  <si>
    <t>650000000002041</t>
  </si>
  <si>
    <t>650000000001247</t>
  </si>
  <si>
    <t>650000000002042</t>
  </si>
  <si>
    <t>650000000001248</t>
  </si>
  <si>
    <t>650000000001249</t>
  </si>
  <si>
    <t>650000000002043</t>
  </si>
  <si>
    <t>650000000001250</t>
  </si>
  <si>
    <t>650000000002044</t>
  </si>
  <si>
    <t>650000000001251</t>
  </si>
  <si>
    <t>650000000001252</t>
  </si>
  <si>
    <t>650000000001253</t>
  </si>
  <si>
    <t>650000000001254</t>
  </si>
  <si>
    <t>650000000002045</t>
  </si>
  <si>
    <t>650000000001255</t>
  </si>
  <si>
    <t>650000000001256</t>
  </si>
  <si>
    <t>650000000001257</t>
  </si>
  <si>
    <t>650000000001258</t>
  </si>
  <si>
    <t>650000000001259</t>
  </si>
  <si>
    <t>650000000001260</t>
  </si>
  <si>
    <t>650000000001261</t>
  </si>
  <si>
    <t>650000000002046</t>
  </si>
  <si>
    <t>650000000002047</t>
  </si>
  <si>
    <t>650000000002048</t>
  </si>
  <si>
    <t>650000000001262</t>
  </si>
  <si>
    <t>650000000001263</t>
  </si>
  <si>
    <t>650000000002049</t>
  </si>
  <si>
    <t>650000000001264</t>
  </si>
  <si>
    <t>650000000001265</t>
  </si>
  <si>
    <t>650000000001266</t>
  </si>
  <si>
    <t>650000000001267</t>
  </si>
  <si>
    <t>650000000002050</t>
  </si>
  <si>
    <t>650000000001268</t>
  </si>
  <si>
    <t>650000000002051</t>
  </si>
  <si>
    <t>650000000001269</t>
  </si>
  <si>
    <t>650000000001270</t>
  </si>
  <si>
    <t>650000000001271</t>
  </si>
  <si>
    <t>650000000001272</t>
  </si>
  <si>
    <t>650000000002052</t>
  </si>
  <si>
    <t>650000000002053</t>
  </si>
  <si>
    <t>650000000001273</t>
  </si>
  <si>
    <t>650000000002054</t>
  </si>
  <si>
    <t>650000000001274</t>
  </si>
  <si>
    <t>650000000002055</t>
  </si>
  <si>
    <t>650000000001275</t>
  </si>
  <si>
    <t>650000000001276</t>
  </si>
  <si>
    <t>650000000001277</t>
  </si>
  <si>
    <t>650000000002056</t>
  </si>
  <si>
    <t>650000000001278</t>
  </si>
  <si>
    <t>650000000002057</t>
  </si>
  <si>
    <t>650000000001279</t>
  </si>
  <si>
    <t>650000000001280</t>
  </si>
  <si>
    <t>650000000002058</t>
  </si>
  <si>
    <t>650000000002059</t>
  </si>
  <si>
    <t>650000000001281</t>
  </si>
  <si>
    <t>650000000002060</t>
  </si>
  <si>
    <t>650000000001282</t>
  </si>
  <si>
    <t>650000000001283</t>
  </si>
  <si>
    <t>650000000001284</t>
  </si>
  <si>
    <t>650000000002061</t>
  </si>
  <si>
    <t>650000000001285</t>
  </si>
  <si>
    <t>650000000001286</t>
  </si>
  <si>
    <t>650000000002062</t>
  </si>
  <si>
    <t>650000000001287</t>
  </si>
  <si>
    <t>650000000002063</t>
  </si>
  <si>
    <t>650000000002064</t>
  </si>
  <si>
    <t>650000000002065</t>
  </si>
  <si>
    <t>650000000001288</t>
  </si>
  <si>
    <t>650000000001289</t>
  </si>
  <si>
    <t>650000000001290</t>
  </si>
  <si>
    <t>650000000001291</t>
  </si>
  <si>
    <t>650000000001292</t>
  </si>
  <si>
    <t>650000000002066</t>
  </si>
  <si>
    <t>650000000002067</t>
  </si>
  <si>
    <t>650000000002068</t>
  </si>
  <si>
    <t>650000000001293</t>
  </si>
  <si>
    <t>650000000002069</t>
  </si>
  <si>
    <t>650000000002070</t>
  </si>
  <si>
    <t>650000000002071</t>
  </si>
  <si>
    <t>650000000002072</t>
  </si>
  <si>
    <t>650000000002073</t>
  </si>
  <si>
    <t>650000000001294</t>
  </si>
  <si>
    <t>650000000001295</t>
  </si>
  <si>
    <t>650000000002074</t>
  </si>
  <si>
    <t>650000000001296</t>
  </si>
  <si>
    <t>650000000001297</t>
  </si>
  <si>
    <t>650000000002075</t>
  </si>
  <si>
    <t>650000000001298</t>
  </si>
  <si>
    <t>650000000001299</t>
  </si>
  <si>
    <t>650000000001300</t>
  </si>
  <si>
    <t>650000000001301</t>
  </si>
  <si>
    <t>650000000001302</t>
  </si>
  <si>
    <t>650000000001303</t>
  </si>
  <si>
    <t>650000000002076</t>
  </si>
  <si>
    <t>650000000002077</t>
  </si>
  <si>
    <t>650000000001304</t>
  </si>
  <si>
    <t>650000000001305</t>
  </si>
  <si>
    <t>650000000001306</t>
  </si>
  <si>
    <t>650000000002078</t>
  </si>
  <si>
    <t>650000000001307</t>
  </si>
  <si>
    <t>650000000002079</t>
  </si>
  <si>
    <t>650000000001308</t>
  </si>
  <si>
    <t>650000000001309</t>
  </si>
  <si>
    <t>650000000001310</t>
  </si>
  <si>
    <t>650000000001311</t>
  </si>
  <si>
    <t>650000000001312</t>
  </si>
  <si>
    <t>650000000001313</t>
  </si>
  <si>
    <t>650000000001314</t>
  </si>
  <si>
    <t>650000000001315</t>
  </si>
  <si>
    <t>650000000001316</t>
  </si>
  <si>
    <t>650000000002080</t>
  </si>
  <si>
    <t>650000000001317</t>
  </si>
  <si>
    <t>650000000002081</t>
  </si>
  <si>
    <t>650000000001318</t>
  </si>
  <si>
    <t>650000000001319</t>
  </si>
  <si>
    <t>650000000002082</t>
  </si>
  <si>
    <t>650000000001320</t>
  </si>
  <si>
    <t>650000000001321</t>
  </si>
  <si>
    <t>650000000001322</t>
  </si>
  <si>
    <t>650000000001323</t>
  </si>
  <si>
    <t>650000000001324</t>
  </si>
  <si>
    <t>650000000001325</t>
  </si>
  <si>
    <t>650000000002083</t>
  </si>
  <si>
    <t>650000000002084</t>
  </si>
  <si>
    <t>650000000001326</t>
  </si>
  <si>
    <t>650000000001327</t>
  </si>
  <si>
    <t>650000000001328</t>
  </si>
  <si>
    <t>650000000002085</t>
  </si>
  <si>
    <t>650000000002086</t>
  </si>
  <si>
    <t>650000000001329</t>
  </si>
  <si>
    <t>650000000001330</t>
  </si>
  <si>
    <t>650000000001331</t>
  </si>
  <si>
    <t>650000000002087</t>
  </si>
  <si>
    <t>650000000002088</t>
  </si>
  <si>
    <t>650000000002089</t>
  </si>
  <si>
    <t>650000000002090</t>
  </si>
  <si>
    <t>650000000002091</t>
  </si>
  <si>
    <t>650000000001332</t>
  </si>
  <si>
    <t>650000000002092</t>
  </si>
  <si>
    <t>650000000002093</t>
  </si>
  <si>
    <t>650000000001333</t>
  </si>
  <si>
    <t>650000000002094</t>
  </si>
  <si>
    <t>650000000001334</t>
  </si>
  <si>
    <t>650000000002095</t>
  </si>
  <si>
    <t>650000000001335</t>
  </si>
  <si>
    <t>650000000002096</t>
  </si>
  <si>
    <t>650000000001336</t>
  </si>
  <si>
    <t>650000000002097</t>
  </si>
  <si>
    <t>650000000001337</t>
  </si>
  <si>
    <t>650000000001338</t>
  </si>
  <si>
    <t>650000000001339</t>
  </si>
  <si>
    <t>650000000002098</t>
  </si>
  <si>
    <t>650000000002099</t>
  </si>
  <si>
    <t>650000000002100</t>
  </si>
  <si>
    <t>650000000001340</t>
  </si>
  <si>
    <t>650000000002101</t>
  </si>
  <si>
    <t>650000000001341</t>
  </si>
  <si>
    <t>650000000002102</t>
  </si>
  <si>
    <t>650000000002103</t>
  </si>
  <si>
    <t>650000000001342</t>
  </si>
  <si>
    <t>650000000001343</t>
  </si>
  <si>
    <t>650000000001344</t>
  </si>
  <si>
    <t>650000000001345</t>
  </si>
  <si>
    <t>650000000001346</t>
  </si>
  <si>
    <t>650000000001347</t>
  </si>
  <si>
    <t>650000000002104</t>
  </si>
  <si>
    <t>650000000001348</t>
  </si>
  <si>
    <t>650000000001349</t>
  </si>
  <si>
    <t>650000000001350</t>
  </si>
  <si>
    <t>650000000001351</t>
  </si>
  <si>
    <t>650000000001352</t>
  </si>
  <si>
    <t>650000000002105</t>
  </si>
  <si>
    <t>650000000002106</t>
  </si>
  <si>
    <t>650000000002107</t>
  </si>
  <si>
    <t>650000000001353</t>
  </si>
  <si>
    <t>650000000001354</t>
  </si>
  <si>
    <t>650000000001355</t>
  </si>
  <si>
    <t>650000000001356</t>
  </si>
  <si>
    <t>650000000001357</t>
  </si>
  <si>
    <t>650000000001358</t>
  </si>
  <si>
    <t>650000000001359</t>
  </si>
  <si>
    <t>650000000001360</t>
  </si>
  <si>
    <t>650000000001361</t>
  </si>
  <si>
    <t>650000000001362</t>
  </si>
  <si>
    <t>650000000001363</t>
  </si>
  <si>
    <t>650000000001364</t>
  </si>
  <si>
    <t>650000000001365</t>
  </si>
  <si>
    <t>650000000001366</t>
  </si>
  <si>
    <t>650000000001367</t>
  </si>
  <si>
    <t>650000000001368</t>
  </si>
  <si>
    <t>650000000002108</t>
  </si>
  <si>
    <t>650000000001369</t>
  </si>
  <si>
    <t>650000000002109</t>
  </si>
  <si>
    <t>650000000002110</t>
  </si>
  <si>
    <t>650000000001370</t>
  </si>
  <si>
    <t>650000000001371</t>
  </si>
  <si>
    <t>650000000001372</t>
  </si>
  <si>
    <t>650000000001373</t>
  </si>
  <si>
    <t>650000000002111</t>
  </si>
  <si>
    <t>650000000001374</t>
  </si>
  <si>
    <t>650000000002112</t>
  </si>
  <si>
    <t>650000000002113</t>
  </si>
  <si>
    <t>650000000001375</t>
  </si>
  <si>
    <t>650000000002114</t>
  </si>
  <si>
    <t>650000000001376</t>
  </si>
  <si>
    <t>650000000002115</t>
  </si>
  <si>
    <t>650000000002116</t>
  </si>
  <si>
    <t>650000000001377</t>
  </si>
  <si>
    <t>650000000001378</t>
  </si>
  <si>
    <t>650000000001379</t>
  </si>
  <si>
    <t>650000000001380</t>
  </si>
  <si>
    <t>650000000002117</t>
  </si>
  <si>
    <t>650000000001381</t>
  </si>
  <si>
    <t>650000000001382</t>
  </si>
  <si>
    <t>650000000001383</t>
  </si>
  <si>
    <t>650000000001384</t>
  </si>
  <si>
    <t>650000000001385</t>
  </si>
  <si>
    <t>650000000002118</t>
  </si>
  <si>
    <t>650000000002119</t>
  </si>
  <si>
    <t>650000000001386</t>
  </si>
  <si>
    <t>650000000001387</t>
  </si>
  <si>
    <t>650000000002120</t>
  </si>
  <si>
    <t>650000000001388</t>
  </si>
  <si>
    <t>650000000001389</t>
  </si>
  <si>
    <t>650000000002121</t>
  </si>
  <si>
    <t>650000000001390</t>
  </si>
  <si>
    <t>650000000001391</t>
  </si>
  <si>
    <t>650000000001392</t>
  </si>
  <si>
    <t>650000000001393</t>
  </si>
  <si>
    <t>650000000001394</t>
  </si>
  <si>
    <t>650000000002122</t>
  </si>
  <si>
    <t>650000000002123</t>
  </si>
  <si>
    <t>650000000001395</t>
  </si>
  <si>
    <t>650000000001396</t>
  </si>
  <si>
    <t>650000000001397</t>
  </si>
  <si>
    <t>650000000001398</t>
  </si>
  <si>
    <t>650000000001399</t>
  </si>
  <si>
    <t>650000000002124</t>
  </si>
  <si>
    <t>650000000002125</t>
  </si>
  <si>
    <t>650000000001400</t>
  </si>
  <si>
    <t>650000000001401</t>
  </si>
  <si>
    <t>650000000001402</t>
  </si>
  <si>
    <t>650000000001403</t>
  </si>
  <si>
    <t>650000000002126</t>
  </si>
  <si>
    <t>650000000002127</t>
  </si>
  <si>
    <t>650000000001404</t>
  </si>
  <si>
    <t>650000000002128</t>
  </si>
  <si>
    <t>650000000001405</t>
  </si>
  <si>
    <t>650000000001406</t>
  </si>
  <si>
    <t>650000000001407</t>
  </si>
  <si>
    <t>650000000002129</t>
  </si>
  <si>
    <t>650000000001408</t>
  </si>
  <si>
    <t>650000000001409</t>
  </si>
  <si>
    <t>650000000001410</t>
  </si>
  <si>
    <t>650000000001411</t>
  </si>
  <si>
    <t>650000000002130</t>
  </si>
  <si>
    <t>650000000001412</t>
  </si>
  <si>
    <t>650000000002131</t>
  </si>
  <si>
    <t>650000000001413</t>
  </si>
  <si>
    <t>650000000001414</t>
  </si>
  <si>
    <t>650000000001415</t>
  </si>
  <si>
    <t>650000000001416</t>
  </si>
  <si>
    <t>650000000001417</t>
  </si>
  <si>
    <t>650000000002132</t>
  </si>
  <si>
    <t>650000000001418</t>
  </si>
  <si>
    <t>650000000001419</t>
  </si>
  <si>
    <t>650000000001420</t>
  </si>
  <si>
    <t>650000000001421</t>
  </si>
  <si>
    <t>650000000001422</t>
  </si>
  <si>
    <t>650000000002133</t>
  </si>
  <si>
    <t>650000000002134</t>
  </si>
  <si>
    <t>650000000001423</t>
  </si>
  <si>
    <t>650000000001424</t>
  </si>
  <si>
    <t>650000000002135</t>
  </si>
  <si>
    <t>650000000001425</t>
  </si>
  <si>
    <t>650000000002136</t>
  </si>
  <si>
    <t>650000000001426</t>
  </si>
  <si>
    <t>650000000002137</t>
  </si>
  <si>
    <t>650000000002138</t>
  </si>
  <si>
    <t>650000000001427</t>
  </si>
  <si>
    <t>650000000001428</t>
  </si>
  <si>
    <t>650000000001429</t>
  </si>
  <si>
    <t>650000000001430</t>
  </si>
  <si>
    <t>650000000001431</t>
  </si>
  <si>
    <t>650000000001432</t>
  </si>
  <si>
    <t>650000000001433</t>
  </si>
  <si>
    <t>650000000001434</t>
  </si>
  <si>
    <t>650000000002139</t>
  </si>
  <si>
    <t>650000000001435</t>
  </si>
  <si>
    <t>650000000001436</t>
  </si>
  <si>
    <t>650000000002140</t>
  </si>
  <si>
    <t>650000000002141</t>
  </si>
  <si>
    <t>650000000002142</t>
  </si>
  <si>
    <t>650000000001437</t>
  </si>
  <si>
    <t>650000000002143</t>
  </si>
  <si>
    <t>650000000001438</t>
  </si>
  <si>
    <t>650000000001439</t>
  </si>
  <si>
    <t>650000000001440</t>
  </si>
  <si>
    <t>650000000001441</t>
  </si>
  <si>
    <t>650000000002144</t>
  </si>
  <si>
    <t>650000000001442</t>
  </si>
  <si>
    <t>650000000001443</t>
  </si>
  <si>
    <t>650000000001444</t>
  </si>
  <si>
    <t>650000000001445</t>
  </si>
  <si>
    <t>650000000001446</t>
  </si>
  <si>
    <t>650000000001447</t>
  </si>
  <si>
    <t>650000000002145</t>
  </si>
  <si>
    <t>650000000001448</t>
  </si>
  <si>
    <t>650000000001449</t>
  </si>
  <si>
    <t>650000000002146</t>
  </si>
  <si>
    <t>650000000002147</t>
  </si>
  <si>
    <t>650000000001450</t>
  </si>
  <si>
    <t>650000000002148</t>
  </si>
  <si>
    <t>650000000001451</t>
  </si>
  <si>
    <t>650000000002149</t>
  </si>
  <si>
    <t>650000000001452</t>
  </si>
  <si>
    <t>650000000001453</t>
  </si>
  <si>
    <t>650000000001454</t>
  </si>
  <si>
    <t>650000000001455</t>
  </si>
  <si>
    <t>650000000001456</t>
  </si>
  <si>
    <t>650000000001457</t>
  </si>
  <si>
    <t>650000000002150</t>
  </si>
  <si>
    <t>650000000002151</t>
  </si>
  <si>
    <t>650000000002152</t>
  </si>
  <si>
    <t>650000000001458</t>
  </si>
  <si>
    <t>650000000001459</t>
  </si>
  <si>
    <t>650000000001460</t>
  </si>
  <si>
    <t>650000000002153</t>
  </si>
  <si>
    <t>650000000002154</t>
  </si>
  <si>
    <t>650000000002155</t>
  </si>
  <si>
    <t>650000000001461</t>
  </si>
  <si>
    <t>650000000001462</t>
  </si>
  <si>
    <t>650000000001463</t>
  </si>
  <si>
    <t>650000000002156</t>
  </si>
  <si>
    <t>650000000001464</t>
  </si>
  <si>
    <t>650000000002157</t>
  </si>
  <si>
    <t>650000000001465</t>
  </si>
  <si>
    <t>650000000002158</t>
  </si>
  <si>
    <t>650000000001466</t>
  </si>
  <si>
    <t>650000000002159</t>
  </si>
  <si>
    <t>650000000001467</t>
  </si>
  <si>
    <t>650000000001468</t>
  </si>
  <si>
    <t>650000000001469</t>
  </si>
  <si>
    <t>650000000002160</t>
  </si>
  <si>
    <t>Grupo de numeradores</t>
  </si>
  <si>
    <t>GC-INI</t>
  </si>
  <si>
    <t>GC-04311</t>
  </si>
  <si>
    <t>GC-04314</t>
  </si>
  <si>
    <t>GC-04313</t>
  </si>
  <si>
    <t>GC-04315</t>
  </si>
  <si>
    <t>GC-04316</t>
  </si>
  <si>
    <t>GC-04312</t>
  </si>
  <si>
    <t>650000000002164</t>
  </si>
  <si>
    <t>650000000002167</t>
  </si>
  <si>
    <t>650000000002166</t>
  </si>
  <si>
    <t>650000000002172</t>
  </si>
  <si>
    <t>650000000002177</t>
  </si>
  <si>
    <t>650000000002179</t>
  </si>
  <si>
    <t>650000000002169</t>
  </si>
  <si>
    <t>650000000002180</t>
  </si>
  <si>
    <t>650000000002170</t>
  </si>
  <si>
    <t>650000000002183</t>
  </si>
  <si>
    <t>650000000002185</t>
  </si>
  <si>
    <t>650000000002187</t>
  </si>
  <si>
    <t>650000000002188</t>
  </si>
  <si>
    <t>650000000002189</t>
  </si>
  <si>
    <t>650000000002192</t>
  </si>
  <si>
    <t>650000000002194</t>
  </si>
  <si>
    <t>650000000002195</t>
  </si>
  <si>
    <t>650000000002196</t>
  </si>
  <si>
    <t>650000000002197</t>
  </si>
  <si>
    <t>650000000002198</t>
  </si>
  <si>
    <t>650000000002215</t>
  </si>
  <si>
    <t>650000000002207</t>
  </si>
  <si>
    <t>650000000002209</t>
  </si>
  <si>
    <t>650000000002210</t>
  </si>
  <si>
    <t>650000000002213</t>
  </si>
  <si>
    <t>650000000002214</t>
  </si>
  <si>
    <t>650000000002212</t>
  </si>
  <si>
    <t>650000000002201</t>
  </si>
  <si>
    <t>650000000002203</t>
  </si>
  <si>
    <t>650000000002204</t>
  </si>
  <si>
    <t>650000000002205</t>
  </si>
  <si>
    <t>650000000002218</t>
  </si>
  <si>
    <t>650000000002219</t>
  </si>
  <si>
    <t>650000000002220</t>
  </si>
  <si>
    <t>650000000002221</t>
  </si>
  <si>
    <t>650000000002241</t>
  </si>
  <si>
    <t>650000000002236</t>
  </si>
  <si>
    <t>650000000002237</t>
  </si>
  <si>
    <t>650000000002245</t>
  </si>
  <si>
    <t>650000000002246</t>
  </si>
  <si>
    <t>650000000002247</t>
  </si>
  <si>
    <t>650000000002228</t>
  </si>
  <si>
    <t>650000000002229</t>
  </si>
  <si>
    <t>650000000002230</t>
  </si>
  <si>
    <t>650000000002231</t>
  </si>
  <si>
    <t>650000000002232</t>
  </si>
  <si>
    <t>650000000002233</t>
  </si>
  <si>
    <t>650000000002256</t>
  </si>
  <si>
    <t>650000000002266</t>
  </si>
  <si>
    <t>650000000002251</t>
  </si>
  <si>
    <t>650000000002252</t>
  </si>
  <si>
    <t>650000000002222</t>
  </si>
  <si>
    <t>650000000002263</t>
  </si>
  <si>
    <t>Índice</t>
  </si>
  <si>
    <t>fecha_Ord_Lectura_Desde</t>
  </si>
  <si>
    <t>fecha_Calculo</t>
  </si>
  <si>
    <t>lectura_Pot_P</t>
  </si>
  <si>
    <t>lectura_Pot_R</t>
  </si>
  <si>
    <t>lectura_Pot_V</t>
  </si>
  <si>
    <t>lectura_Pot_P2</t>
  </si>
  <si>
    <t>lectura_Pot_R2</t>
  </si>
  <si>
    <t>lectura_Pot_V2</t>
  </si>
  <si>
    <t>lectura_E_act_P</t>
  </si>
  <si>
    <t>lectura_E_act_R</t>
  </si>
  <si>
    <t>lectura_E_act_V</t>
  </si>
  <si>
    <t>lectura_E_actP2</t>
  </si>
  <si>
    <t>lectura_E_actR2</t>
  </si>
  <si>
    <t>lectura_E_actV2</t>
  </si>
  <si>
    <t>lectura_E_actP3</t>
  </si>
  <si>
    <t>lectura_E_actR3</t>
  </si>
  <si>
    <t>lectura_E_actV3</t>
  </si>
  <si>
    <t>lectura_E_actP4</t>
  </si>
  <si>
    <t>lectura_E_actR4</t>
  </si>
  <si>
    <t>lectura_E_actV4</t>
  </si>
  <si>
    <t>lectura_E_react</t>
  </si>
  <si>
    <t>doc_calculo</t>
  </si>
  <si>
    <t>doc_impresion</t>
  </si>
  <si>
    <t>facturacion</t>
  </si>
  <si>
    <t>tipo_cliente</t>
  </si>
  <si>
    <t>PROSU</t>
  </si>
  <si>
    <t>lectura_E_act_P2</t>
  </si>
  <si>
    <t>lectura_E_act_R2</t>
  </si>
  <si>
    <t>lectura_E_act_V2</t>
  </si>
  <si>
    <t>lectura_E_act_P3</t>
  </si>
  <si>
    <t>lectura_E_act_R3</t>
  </si>
  <si>
    <t>lectura_E_act_V3</t>
  </si>
  <si>
    <t>lectura_E_act_P4</t>
  </si>
  <si>
    <t>lectura_E_act_R4</t>
  </si>
  <si>
    <t>lectura_E_act_V4</t>
  </si>
  <si>
    <t>CAPPI</t>
  </si>
  <si>
    <t>CAPFP</t>
  </si>
  <si>
    <t>ERET4_G1</t>
  </si>
  <si>
    <t>EPIT4_G1</t>
  </si>
  <si>
    <t>EVAT4_G1</t>
  </si>
  <si>
    <t>ERET4_G2</t>
  </si>
  <si>
    <t>EPIT4_G2</t>
  </si>
  <si>
    <t>EVAT4_G2</t>
  </si>
  <si>
    <t>ERET4_G3</t>
  </si>
  <si>
    <t>EPIT4_G3</t>
  </si>
  <si>
    <t>EVAT4_G3</t>
  </si>
  <si>
    <t>ERET4_G4</t>
  </si>
  <si>
    <t>EPIT4_G4</t>
  </si>
  <si>
    <t>EVAT4_G4</t>
  </si>
  <si>
    <t>ENREACT</t>
  </si>
  <si>
    <t>COOPS</t>
  </si>
  <si>
    <t>CAPVA</t>
  </si>
  <si>
    <t>ENACTRE</t>
  </si>
  <si>
    <t>ENACTP</t>
  </si>
  <si>
    <t>ENACTV</t>
  </si>
  <si>
    <t>CAPPI_R</t>
  </si>
  <si>
    <t>CAPFP_R</t>
  </si>
  <si>
    <t>CAPVA_R</t>
  </si>
  <si>
    <t>ENACTP_R</t>
  </si>
  <si>
    <t>ENACTV_R</t>
  </si>
  <si>
    <t>Clase de Tarifa</t>
  </si>
  <si>
    <t>ENACTR_R</t>
  </si>
  <si>
    <t>ENACTP_G</t>
  </si>
  <si>
    <t>ENACTR_G</t>
  </si>
  <si>
    <t>ENACTV_G</t>
  </si>
  <si>
    <t>GENERALES</t>
  </si>
  <si>
    <r>
      <t xml:space="preserve">C:\Users\hlussiatti\Desktop\ArmaJSON\Python-sap\Procesos\001-Carga_datos_SAP\carga_datos_sap.py </t>
    </r>
    <r>
      <rPr>
        <b/>
        <sz val="11"/>
        <color rgb="FFFF0000"/>
        <rFont val="Calibri"/>
        <family val="2"/>
      </rPr>
      <t>"390"</t>
    </r>
  </si>
  <si>
    <r>
      <t xml:space="preserve">C:\Users\hlussiatti\Desktop\ArmaJSON\Python-sap\Procesos\002-Facturacion\facturacion.py  </t>
    </r>
    <r>
      <rPr>
        <b/>
        <sz val="11"/>
        <color rgb="FFFF0000"/>
        <rFont val="Calibri"/>
        <family val="2"/>
      </rPr>
      <t>"390"</t>
    </r>
  </si>
  <si>
    <t>31.01.2022</t>
  </si>
  <si>
    <t>Infraestructura Territorial
Empresa Recuperada</t>
  </si>
  <si>
    <t>Empresa Recuperada
Infraestructura Territorial</t>
  </si>
  <si>
    <t>Empresa Recuperada
Programa para el Arraigo Industrial
Infraestructura Territorial</t>
  </si>
  <si>
    <t>Infraestructura Territorial
Beneficio Clubes Decreto N° 442</t>
  </si>
  <si>
    <t>Infraestructura Territorial
Beneficio Clubes Decreto N° 442
Empresa Recuperada</t>
  </si>
  <si>
    <t>Beneficio Clubes Decreto N° 442
Empresa Recuperada
Programa para el Arraigo Industrial</t>
  </si>
  <si>
    <t>Beneficio Clubes Decreto N° 442
Programa para el Arraigo Industrial
Infraestructura Territorial</t>
  </si>
  <si>
    <t>Infraestructura Territorial
Empresa Recuperada
Programa para el Arraigo Industrial</t>
  </si>
  <si>
    <t>&lt;300</t>
  </si>
  <si>
    <t>=300 Reg</t>
  </si>
  <si>
    <t>=300 Cont</t>
  </si>
  <si>
    <t>&gt;300</t>
  </si>
  <si>
    <t>CASO LECTURAS</t>
  </si>
  <si>
    <t>CONT. PICO</t>
  </si>
  <si>
    <t>CONT. F. PICO</t>
  </si>
  <si>
    <t>CASO 1 USUARIO GENERA</t>
  </si>
  <si>
    <t>CASO 1 USUARIO GENERA GUDI</t>
  </si>
  <si>
    <t>FlagGUDI</t>
  </si>
  <si>
    <t>CASO COOP</t>
  </si>
  <si>
    <t>PI_BORNES</t>
  </si>
  <si>
    <t>BORNES</t>
  </si>
  <si>
    <t>CASO COOP  &lt;50</t>
  </si>
  <si>
    <t>Descuento Cargo Comercial Cooperativa con dos puntos de conexión
Infraestructura Territorial</t>
  </si>
  <si>
    <t>hernanlussiatti@gmail.com</t>
  </si>
  <si>
    <t>Gr.Estr.Reg</t>
  </si>
  <si>
    <t>=1000 Reg sólo 13,2 kV</t>
  </si>
  <si>
    <t>&gt;1000 Reg y Cont &lt;1000 sólo 13,2 kV</t>
  </si>
  <si>
    <t>=1000 Cont sólo 13,2 kV</t>
  </si>
  <si>
    <t>&gt;1000 Cont y Reg sólo 13,2 kV</t>
  </si>
  <si>
    <t>CASO COOP entre 85 y 100</t>
  </si>
  <si>
    <t>FL_GUDIS</t>
  </si>
  <si>
    <t>10.02.2022</t>
  </si>
  <si>
    <t>15.02.2022</t>
  </si>
  <si>
    <t>05.02.2022</t>
  </si>
  <si>
    <t>COOP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</si>
</sst>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0000"/>
    <numFmt numFmtId="166" formatCode="dd\.mm\.yyyy"/>
  </numFmts>
  <fonts count="3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</font>
    <font>
      <i/>
      <sz val="11"/>
      <color theme="1"/>
      <name val="Calibri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</font>
    <font>
      <sz val="12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</font>
    <font>
      <b/>
      <i/>
      <sz val="11"/>
      <color theme="1"/>
      <name val="Calibri"/>
      <family val="2"/>
    </font>
    <font>
      <b/>
      <sz val="11"/>
      <color rgb="FFFF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E6913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F5FC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dash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8">
    <xf numFmtId="0" fontId="0" fillId="0" borderId="0"/>
    <xf numFmtId="0" fontId="4" fillId="0" borderId="0"/>
    <xf numFmtId="0" fontId="9" fillId="0" borderId="0"/>
    <xf numFmtId="0" fontId="2" fillId="0" borderId="0"/>
    <xf numFmtId="0" fontId="23" fillId="0" borderId="0"/>
    <xf numFmtId="0" fontId="1" fillId="0" borderId="0"/>
    <xf numFmtId="0" fontId="1" fillId="0" borderId="0"/>
    <xf numFmtId="0" fontId="25" fillId="0" borderId="0"/>
  </cellStyleXfs>
  <cellXfs count="288">
    <xf numFmtId="0" fontId="0" fillId="0" borderId="0" xfId="0"/>
    <xf numFmtId="0" fontId="4" fillId="0" borderId="0" xfId="1" applyAlignment="1">
      <alignment vertical="top"/>
    </xf>
    <xf numFmtId="0" fontId="6" fillId="2" borderId="1" xfId="1" applyFont="1" applyFill="1" applyBorder="1" applyAlignment="1">
      <alignment horizontal="center"/>
    </xf>
    <xf numFmtId="0" fontId="4" fillId="0" borderId="0" xfId="1" applyAlignment="1">
      <alignment horizontal="center" vertical="top"/>
    </xf>
    <xf numFmtId="0" fontId="4" fillId="0" borderId="2" xfId="1" applyBorder="1" applyAlignment="1">
      <alignment horizontal="center" vertical="top"/>
    </xf>
    <xf numFmtId="0" fontId="7" fillId="0" borderId="1" xfId="1" applyFont="1" applyBorder="1" applyAlignment="1">
      <alignment vertical="center"/>
    </xf>
    <xf numFmtId="0" fontId="8" fillId="0" borderId="1" xfId="1" applyFont="1" applyBorder="1" applyAlignment="1">
      <alignment horizontal="left"/>
    </xf>
    <xf numFmtId="0" fontId="8" fillId="0" borderId="1" xfId="1" applyFont="1" applyBorder="1" applyAlignment="1">
      <alignment horizontal="center"/>
    </xf>
    <xf numFmtId="0" fontId="4" fillId="2" borderId="0" xfId="1" applyFill="1" applyAlignment="1">
      <alignment horizontal="center" vertical="top"/>
    </xf>
    <xf numFmtId="0" fontId="4" fillId="2" borderId="3" xfId="1" applyFill="1" applyBorder="1" applyAlignment="1">
      <alignment horizontal="center" vertical="top"/>
    </xf>
    <xf numFmtId="0" fontId="4" fillId="0" borderId="3" xfId="1" applyBorder="1" applyAlignment="1">
      <alignment horizontal="center" vertical="top"/>
    </xf>
    <xf numFmtId="0" fontId="4" fillId="0" borderId="4" xfId="1" applyBorder="1" applyAlignment="1">
      <alignment horizontal="center" vertical="top"/>
    </xf>
    <xf numFmtId="0" fontId="9" fillId="0" borderId="0" xfId="2"/>
    <xf numFmtId="0" fontId="10" fillId="0" borderId="0" xfId="2" applyFont="1" applyAlignment="1">
      <alignment horizontal="center"/>
    </xf>
    <xf numFmtId="0" fontId="11" fillId="0" borderId="0" xfId="2" applyFont="1"/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9" fillId="0" borderId="7" xfId="2" applyBorder="1"/>
    <xf numFmtId="0" fontId="10" fillId="0" borderId="8" xfId="2" applyFont="1" applyBorder="1" applyAlignment="1">
      <alignment horizontal="center" vertical="center"/>
    </xf>
    <xf numFmtId="0" fontId="9" fillId="0" borderId="8" xfId="2" applyBorder="1"/>
    <xf numFmtId="0" fontId="10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5" fillId="0" borderId="0" xfId="1" applyFont="1" applyAlignment="1">
      <alignment vertical="top"/>
    </xf>
    <xf numFmtId="0" fontId="5" fillId="0" borderId="0" xfId="1" applyFont="1" applyAlignment="1">
      <alignment horizontal="center" vertical="center" wrapText="1"/>
    </xf>
    <xf numFmtId="0" fontId="5" fillId="0" borderId="12" xfId="1" applyFont="1" applyBorder="1" applyAlignment="1">
      <alignment horizontal="center" vertical="center" wrapText="1"/>
    </xf>
    <xf numFmtId="0" fontId="4" fillId="0" borderId="0" xfId="1" applyAlignment="1">
      <alignment vertical="center"/>
    </xf>
    <xf numFmtId="0" fontId="0" fillId="0" borderId="0" xfId="0" applyAlignment="1">
      <alignment vertical="center"/>
    </xf>
    <xf numFmtId="0" fontId="5" fillId="4" borderId="0" xfId="1" applyFont="1" applyFill="1" applyAlignment="1">
      <alignment horizontal="center" vertical="center" wrapText="1"/>
    </xf>
    <xf numFmtId="0" fontId="4" fillId="0" borderId="6" xfId="1" applyBorder="1" applyAlignment="1">
      <alignment horizontal="center" vertical="top"/>
    </xf>
    <xf numFmtId="0" fontId="5" fillId="0" borderId="13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4" fillId="0" borderId="14" xfId="1" applyBorder="1" applyAlignment="1">
      <alignment horizontal="center" vertical="top"/>
    </xf>
    <xf numFmtId="0" fontId="4" fillId="2" borderId="14" xfId="1" applyFill="1" applyBorder="1" applyAlignment="1">
      <alignment horizontal="center" vertical="top"/>
    </xf>
    <xf numFmtId="0" fontId="4" fillId="2" borderId="2" xfId="1" applyFill="1" applyBorder="1" applyAlignment="1">
      <alignment horizontal="center" vertical="top"/>
    </xf>
    <xf numFmtId="0" fontId="17" fillId="0" borderId="0" xfId="0" applyFon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0" borderId="11" xfId="1" applyBorder="1" applyAlignment="1">
      <alignment vertical="center"/>
    </xf>
    <xf numFmtId="0" fontId="4" fillId="5" borderId="0" xfId="1" applyFill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6" fillId="0" borderId="0" xfId="0" applyFont="1" applyAlignment="1">
      <alignment horizontal="center" vertical="center" wrapText="1"/>
    </xf>
    <xf numFmtId="0" fontId="18" fillId="0" borderId="0" xfId="1" applyFont="1" applyAlignment="1">
      <alignment horizontal="left" vertical="center"/>
    </xf>
    <xf numFmtId="0" fontId="10" fillId="0" borderId="18" xfId="2" applyFont="1" applyBorder="1" applyAlignment="1">
      <alignment horizontal="center" vertical="center"/>
    </xf>
    <xf numFmtId="0" fontId="9" fillId="0" borderId="5" xfId="2" applyBorder="1"/>
    <xf numFmtId="0" fontId="9" fillId="0" borderId="0" xfId="2" applyAlignment="1">
      <alignment horizontal="center"/>
    </xf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7" fillId="0" borderId="0" xfId="0" applyFont="1" applyAlignment="1">
      <alignment vertical="top"/>
    </xf>
    <xf numFmtId="0" fontId="7" fillId="0" borderId="0" xfId="1" applyFont="1" applyAlignment="1">
      <alignment vertical="top"/>
    </xf>
    <xf numFmtId="0" fontId="21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7" borderId="0" xfId="2" applyFont="1" applyFill="1" applyAlignment="1">
      <alignment horizontal="center" vertical="center"/>
    </xf>
    <xf numFmtId="0" fontId="22" fillId="7" borderId="0" xfId="2" applyFont="1" applyFill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0" fillId="0" borderId="20" xfId="2" applyFont="1" applyBorder="1" applyAlignment="1">
      <alignment horizontal="center"/>
    </xf>
    <xf numFmtId="0" fontId="12" fillId="0" borderId="21" xfId="2" applyFont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0" fillId="0" borderId="22" xfId="2" applyFont="1" applyBorder="1" applyAlignment="1">
      <alignment horizontal="center"/>
    </xf>
    <xf numFmtId="0" fontId="23" fillId="0" borderId="22" xfId="2" applyFont="1" applyBorder="1" applyAlignment="1">
      <alignment horizontal="center"/>
    </xf>
    <xf numFmtId="0" fontId="23" fillId="5" borderId="21" xfId="2" applyFont="1" applyFill="1" applyBorder="1" applyAlignment="1">
      <alignment horizontal="center"/>
    </xf>
    <xf numFmtId="9" fontId="12" fillId="5" borderId="21" xfId="2" applyNumberFormat="1" applyFont="1" applyFill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 wrapText="1"/>
    </xf>
    <xf numFmtId="0" fontId="23" fillId="0" borderId="21" xfId="2" applyFont="1" applyBorder="1" applyAlignment="1">
      <alignment horizontal="center"/>
    </xf>
    <xf numFmtId="0" fontId="23" fillId="0" borderId="21" xfId="2" applyFont="1" applyBorder="1"/>
    <xf numFmtId="0" fontId="12" fillId="0" borderId="25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/>
    </xf>
    <xf numFmtId="0" fontId="12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/>
    </xf>
    <xf numFmtId="0" fontId="9" fillId="0" borderId="25" xfId="2" applyBorder="1"/>
    <xf numFmtId="0" fontId="10" fillId="0" borderId="25" xfId="2" applyFont="1" applyBorder="1" applyAlignment="1">
      <alignment horizontal="center" vertical="center"/>
    </xf>
    <xf numFmtId="0" fontId="9" fillId="0" borderId="26" xfId="2" applyBorder="1"/>
    <xf numFmtId="0" fontId="10" fillId="0" borderId="26" xfId="2" applyFont="1" applyBorder="1" applyAlignment="1">
      <alignment horizontal="center" vertical="center"/>
    </xf>
    <xf numFmtId="0" fontId="9" fillId="0" borderId="26" xfId="2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6" borderId="0" xfId="0" applyFill="1" applyAlignment="1">
      <alignment vertical="center"/>
    </xf>
    <xf numFmtId="0" fontId="16" fillId="6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" fillId="0" borderId="0" xfId="1" applyFont="1" applyAlignment="1">
      <alignment vertical="top"/>
    </xf>
    <xf numFmtId="0" fontId="15" fillId="0" borderId="0" xfId="6" applyFont="1" applyAlignment="1">
      <alignment horizontal="center"/>
    </xf>
    <xf numFmtId="0" fontId="15" fillId="9" borderId="0" xfId="6" applyFont="1" applyFill="1" applyAlignment="1">
      <alignment horizontal="center"/>
    </xf>
    <xf numFmtId="0" fontId="8" fillId="0" borderId="0" xfId="6" applyFont="1" applyAlignment="1">
      <alignment horizontal="center"/>
    </xf>
    <xf numFmtId="0" fontId="1" fillId="0" borderId="0" xfId="6" applyAlignment="1">
      <alignment horizontal="center"/>
    </xf>
    <xf numFmtId="0" fontId="8" fillId="9" borderId="0" xfId="6" applyFont="1" applyFill="1" applyAlignment="1">
      <alignment horizontal="center"/>
    </xf>
    <xf numFmtId="0" fontId="1" fillId="9" borderId="0" xfId="6" applyFill="1" applyAlignment="1">
      <alignment horizontal="center"/>
    </xf>
    <xf numFmtId="0" fontId="1" fillId="0" borderId="0" xfId="6" applyAlignment="1">
      <alignment horizontal="center" vertical="center"/>
    </xf>
    <xf numFmtId="0" fontId="1" fillId="9" borderId="0" xfId="6" applyFill="1" applyAlignment="1">
      <alignment horizontal="center" vertical="center"/>
    </xf>
    <xf numFmtId="0" fontId="8" fillId="0" borderId="0" xfId="6" applyFont="1" applyAlignment="1">
      <alignment horizontal="center" vertical="center"/>
    </xf>
    <xf numFmtId="0" fontId="8" fillId="9" borderId="0" xfId="6" applyFont="1" applyFill="1" applyAlignment="1">
      <alignment horizontal="center" vertical="center"/>
    </xf>
    <xf numFmtId="0" fontId="1" fillId="0" borderId="0" xfId="6"/>
    <xf numFmtId="0" fontId="1" fillId="0" borderId="0" xfId="6" applyAlignment="1">
      <alignment horizontal="left"/>
    </xf>
    <xf numFmtId="0" fontId="10" fillId="0" borderId="28" xfId="0" applyFont="1" applyBorder="1"/>
    <xf numFmtId="0" fontId="10" fillId="10" borderId="28" xfId="0" applyFont="1" applyFill="1" applyBorder="1"/>
    <xf numFmtId="0" fontId="0" fillId="11" borderId="0" xfId="0" applyFill="1" applyAlignment="1">
      <alignment horizontal="center" vertical="center"/>
    </xf>
    <xf numFmtId="14" fontId="4" fillId="0" borderId="0" xfId="1" applyNumberFormat="1" applyAlignment="1">
      <alignment vertical="top"/>
    </xf>
    <xf numFmtId="0" fontId="0" fillId="2" borderId="0" xfId="0" applyFill="1"/>
    <xf numFmtId="0" fontId="4" fillId="2" borderId="0" xfId="1" applyFill="1" applyAlignment="1">
      <alignment vertical="top"/>
    </xf>
    <xf numFmtId="0" fontId="0" fillId="2" borderId="0" xfId="0" applyFill="1" applyAlignment="1">
      <alignment horizontal="center"/>
    </xf>
    <xf numFmtId="0" fontId="25" fillId="0" borderId="0" xfId="7"/>
    <xf numFmtId="0" fontId="27" fillId="0" borderId="0" xfId="7" applyFont="1"/>
    <xf numFmtId="0" fontId="26" fillId="0" borderId="0" xfId="7" applyFont="1"/>
    <xf numFmtId="0" fontId="24" fillId="12" borderId="2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0" xfId="0" quotePrefix="1" applyNumberFormat="1" applyAlignment="1">
      <alignment horizontal="center" vertical="center"/>
    </xf>
    <xf numFmtId="0" fontId="0" fillId="3" borderId="30" xfId="0" applyFill="1" applyBorder="1" applyAlignment="1">
      <alignment horizontal="center" vertical="center" wrapText="1"/>
    </xf>
    <xf numFmtId="165" fontId="0" fillId="0" borderId="0" xfId="0" quotePrefix="1" applyNumberForma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0" borderId="34" xfId="0" applyBorder="1"/>
    <xf numFmtId="0" fontId="0" fillId="0" borderId="2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right"/>
    </xf>
    <xf numFmtId="0" fontId="0" fillId="0" borderId="36" xfId="0" applyBorder="1"/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31" xfId="0" applyFill="1" applyBorder="1" applyAlignment="1">
      <alignment horizontal="center" vertical="center" wrapText="1"/>
    </xf>
    <xf numFmtId="1" fontId="0" fillId="11" borderId="32" xfId="0" applyNumberFormat="1" applyFill="1" applyBorder="1" applyAlignment="1">
      <alignment horizontal="center" vertical="center" wrapText="1"/>
    </xf>
    <xf numFmtId="0" fontId="0" fillId="11" borderId="33" xfId="0" applyFill="1" applyBorder="1" applyAlignment="1">
      <alignment horizontal="center" vertical="center" wrapText="1"/>
    </xf>
    <xf numFmtId="166" fontId="0" fillId="3" borderId="30" xfId="0" applyNumberForma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1" fillId="4" borderId="0" xfId="0" applyFont="1" applyFill="1" applyAlignment="1">
      <alignment horizontal="center" vertical="center"/>
    </xf>
    <xf numFmtId="0" fontId="0" fillId="10" borderId="0" xfId="0" applyFill="1"/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0" xfId="0" quotePrefix="1"/>
    <xf numFmtId="0" fontId="16" fillId="0" borderId="0" xfId="0" applyFont="1"/>
    <xf numFmtId="1" fontId="0" fillId="0" borderId="0" xfId="0" applyNumberFormat="1"/>
    <xf numFmtId="0" fontId="0" fillId="10" borderId="3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20" fillId="0" borderId="0" xfId="0" applyFont="1"/>
    <xf numFmtId="0" fontId="32" fillId="0" borderId="0" xfId="0" applyFont="1" applyAlignment="1">
      <alignment horizontal="center" vertical="center" wrapText="1"/>
    </xf>
    <xf numFmtId="0" fontId="16" fillId="11" borderId="31" xfId="0" applyFont="1" applyFill="1" applyBorder="1" applyAlignment="1">
      <alignment horizontal="center" vertical="center" wrapText="1"/>
    </xf>
    <xf numFmtId="0" fontId="0" fillId="3" borderId="0" xfId="0" applyFill="1"/>
    <xf numFmtId="0" fontId="0" fillId="1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13" borderId="1" xfId="0" applyFill="1" applyBorder="1" applyAlignment="1">
      <alignment vertical="top" wrapText="1"/>
    </xf>
    <xf numFmtId="1" fontId="0" fillId="11" borderId="31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left"/>
    </xf>
    <xf numFmtId="0" fontId="0" fillId="3" borderId="0" xfId="0" applyFill="1" applyAlignment="1">
      <alignment horizontal="left"/>
    </xf>
    <xf numFmtId="0" fontId="33" fillId="0" borderId="0" xfId="0" applyFont="1" applyAlignment="1">
      <alignment horizontal="center"/>
    </xf>
    <xf numFmtId="1" fontId="16" fillId="0" borderId="0" xfId="0" applyNumberFormat="1" applyFont="1" applyAlignment="1">
      <alignment horizontal="center" vertical="center" wrapText="1"/>
    </xf>
    <xf numFmtId="0" fontId="0" fillId="9" borderId="30" xfId="0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6" fillId="14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16" fillId="14" borderId="0" xfId="0" applyFont="1" applyFill="1" applyAlignment="1">
      <alignment horizontal="center" vertical="center"/>
    </xf>
    <xf numFmtId="0" fontId="22" fillId="0" borderId="0" xfId="0" applyFont="1" applyAlignment="1">
      <alignment wrapText="1"/>
    </xf>
    <xf numFmtId="0" fontId="0" fillId="15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6" borderId="40" xfId="0" applyFill="1" applyBorder="1" applyAlignment="1">
      <alignment wrapText="1"/>
    </xf>
    <xf numFmtId="0" fontId="0" fillId="14" borderId="0" xfId="0" applyFill="1" applyAlignment="1">
      <alignment wrapText="1"/>
    </xf>
    <xf numFmtId="0" fontId="0" fillId="14" borderId="0" xfId="0" applyFill="1"/>
    <xf numFmtId="0" fontId="0" fillId="17" borderId="41" xfId="0" applyFill="1" applyBorder="1" applyAlignment="1">
      <alignment wrapText="1"/>
    </xf>
    <xf numFmtId="0" fontId="0" fillId="17" borderId="42" xfId="0" applyFill="1" applyBorder="1" applyAlignment="1">
      <alignment wrapText="1"/>
    </xf>
    <xf numFmtId="0" fontId="0" fillId="17" borderId="0" xfId="0" applyFill="1" applyAlignment="1">
      <alignment wrapText="1"/>
    </xf>
    <xf numFmtId="0" fontId="0" fillId="17" borderId="43" xfId="0" applyFill="1" applyBorder="1" applyAlignment="1">
      <alignment wrapText="1"/>
    </xf>
    <xf numFmtId="0" fontId="0" fillId="10" borderId="30" xfId="0" applyFill="1" applyBorder="1" applyAlignment="1">
      <alignment horizontal="center" vertical="center" wrapText="1"/>
    </xf>
    <xf numFmtId="0" fontId="0" fillId="18" borderId="30" xfId="0" applyFill="1" applyBorder="1" applyAlignment="1">
      <alignment horizontal="center" vertical="center" wrapText="1"/>
    </xf>
    <xf numFmtId="0" fontId="0" fillId="19" borderId="30" xfId="0" applyFill="1" applyBorder="1" applyAlignment="1">
      <alignment horizontal="center" vertical="center" wrapText="1"/>
    </xf>
    <xf numFmtId="0" fontId="0" fillId="20" borderId="30" xfId="0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5" xfId="0" applyFont="1" applyBorder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0" fillId="0" borderId="43" xfId="0" applyFont="1" applyBorder="1" applyAlignment="1">
      <alignment horizontal="center" wrapText="1"/>
    </xf>
    <xf numFmtId="0" fontId="0" fillId="21" borderId="0" xfId="0" applyFill="1" applyAlignment="1">
      <alignment wrapText="1"/>
    </xf>
    <xf numFmtId="0" fontId="10" fillId="22" borderId="0" xfId="0" applyFont="1" applyFill="1" applyAlignment="1">
      <alignment horizontal="center" wrapText="1"/>
    </xf>
    <xf numFmtId="0" fontId="10" fillId="23" borderId="0" xfId="0" applyFont="1" applyFill="1" applyAlignment="1">
      <alignment horizontal="center" wrapText="1"/>
    </xf>
    <xf numFmtId="0" fontId="10" fillId="23" borderId="43" xfId="0" applyFont="1" applyFill="1" applyBorder="1" applyAlignment="1">
      <alignment horizontal="center" wrapText="1"/>
    </xf>
    <xf numFmtId="0" fontId="0" fillId="17" borderId="40" xfId="0" applyFill="1" applyBorder="1" applyAlignment="1">
      <alignment wrapText="1"/>
    </xf>
    <xf numFmtId="0" fontId="10" fillId="0" borderId="40" xfId="0" applyFont="1" applyBorder="1" applyAlignment="1">
      <alignment horizontal="center" wrapText="1"/>
    </xf>
    <xf numFmtId="0" fontId="10" fillId="22" borderId="40" xfId="0" applyFont="1" applyFill="1" applyBorder="1" applyAlignment="1">
      <alignment horizontal="center" wrapText="1"/>
    </xf>
    <xf numFmtId="0" fontId="10" fillId="22" borderId="46" xfId="0" applyFont="1" applyFill="1" applyBorder="1" applyAlignment="1">
      <alignment horizont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0" fillId="0" borderId="47" xfId="0" applyFont="1" applyBorder="1" applyAlignment="1">
      <alignment horizontal="center" wrapText="1"/>
    </xf>
    <xf numFmtId="0" fontId="10" fillId="24" borderId="43" xfId="0" applyFont="1" applyFill="1" applyBorder="1" applyAlignment="1">
      <alignment horizontal="center" wrapText="1"/>
    </xf>
    <xf numFmtId="0" fontId="10" fillId="0" borderId="48" xfId="0" applyFont="1" applyBorder="1" applyAlignment="1">
      <alignment horizontal="center" wrapText="1"/>
    </xf>
    <xf numFmtId="0" fontId="10" fillId="24" borderId="40" xfId="0" applyFont="1" applyFill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0" fontId="0" fillId="17" borderId="0" xfId="0" applyFill="1"/>
    <xf numFmtId="0" fontId="0" fillId="25" borderId="30" xfId="0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 wrapText="1"/>
    </xf>
    <xf numFmtId="0" fontId="10" fillId="0" borderId="0" xfId="0" applyFont="1" applyAlignment="1">
      <alignment horizontal="right" wrapText="1"/>
    </xf>
    <xf numFmtId="0" fontId="10" fillId="0" borderId="40" xfId="0" applyFont="1" applyBorder="1" applyAlignment="1">
      <alignment horizontal="right" wrapText="1"/>
    </xf>
    <xf numFmtId="0" fontId="0" fillId="25" borderId="0" xfId="0" applyFill="1" applyAlignment="1">
      <alignment horizontal="center" vertical="center" wrapText="1"/>
    </xf>
    <xf numFmtId="0" fontId="22" fillId="0" borderId="49" xfId="0" applyFont="1" applyBorder="1" applyAlignment="1">
      <alignment horizontal="center" vertical="center" wrapText="1"/>
    </xf>
    <xf numFmtId="0" fontId="10" fillId="22" borderId="47" xfId="0" applyFont="1" applyFill="1" applyBorder="1" applyAlignment="1">
      <alignment horizontal="center" wrapText="1"/>
    </xf>
    <xf numFmtId="0" fontId="4" fillId="9" borderId="0" xfId="1" applyFill="1" applyAlignment="1">
      <alignment horizontal="center" vertical="top"/>
    </xf>
    <xf numFmtId="0" fontId="4" fillId="9" borderId="2" xfId="1" applyFill="1" applyBorder="1" applyAlignment="1">
      <alignment horizontal="center" vertical="top"/>
    </xf>
    <xf numFmtId="0" fontId="1" fillId="9" borderId="14" xfId="1" applyFont="1" applyFill="1" applyBorder="1" applyAlignment="1">
      <alignment horizontal="center" vertical="top"/>
    </xf>
    <xf numFmtId="0" fontId="1" fillId="9" borderId="0" xfId="1" applyFont="1" applyFill="1" applyAlignment="1">
      <alignment horizontal="center" vertical="top"/>
    </xf>
    <xf numFmtId="0" fontId="4" fillId="9" borderId="3" xfId="1" applyFill="1" applyBorder="1" applyAlignment="1">
      <alignment horizontal="center" vertical="top"/>
    </xf>
    <xf numFmtId="0" fontId="4" fillId="9" borderId="16" xfId="1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1" fillId="9" borderId="15" xfId="1" applyFont="1" applyFill="1" applyBorder="1" applyAlignment="1">
      <alignment horizontal="center" vertical="top"/>
    </xf>
    <xf numFmtId="0" fontId="10" fillId="9" borderId="47" xfId="0" applyFont="1" applyFill="1" applyBorder="1" applyAlignment="1">
      <alignment horizontal="center" wrapText="1"/>
    </xf>
    <xf numFmtId="0" fontId="0" fillId="3" borderId="30" xfId="0" applyFill="1" applyBorder="1" applyAlignment="1">
      <alignment horizontal="center" vertical="center"/>
    </xf>
    <xf numFmtId="0" fontId="20" fillId="0" borderId="31" xfId="0" applyFont="1" applyBorder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1" fontId="0" fillId="11" borderId="0" xfId="0" applyNumberFormat="1" applyFill="1" applyAlignment="1">
      <alignment horizontal="center" vertical="center" wrapText="1"/>
    </xf>
    <xf numFmtId="0" fontId="0" fillId="26" borderId="31" xfId="0" applyFill="1" applyBorder="1" applyAlignment="1">
      <alignment horizontal="center" vertical="center" wrapText="1"/>
    </xf>
    <xf numFmtId="1" fontId="0" fillId="26" borderId="31" xfId="0" applyNumberFormat="1" applyFill="1" applyBorder="1" applyAlignment="1">
      <alignment horizontal="center" vertical="center" wrapText="1"/>
    </xf>
    <xf numFmtId="1" fontId="0" fillId="26" borderId="32" xfId="0" applyNumberFormat="1" applyFill="1" applyBorder="1" applyAlignment="1">
      <alignment horizontal="center" vertical="center" wrapText="1"/>
    </xf>
    <xf numFmtId="0" fontId="16" fillId="25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2" fillId="0" borderId="44" xfId="0" quotePrefix="1" applyFont="1" applyBorder="1" applyAlignment="1">
      <alignment horizontal="center" vertical="center" wrapText="1"/>
    </xf>
    <xf numFmtId="0" fontId="22" fillId="0" borderId="45" xfId="0" quotePrefix="1" applyFont="1" applyBorder="1" applyAlignment="1">
      <alignment horizontal="center" vertical="center" wrapText="1"/>
    </xf>
    <xf numFmtId="0" fontId="12" fillId="8" borderId="0" xfId="2" applyFont="1" applyFill="1" applyAlignment="1">
      <alignment horizontal="center" vertical="center"/>
    </xf>
    <xf numFmtId="0" fontId="9" fillId="0" borderId="0" xfId="2"/>
    <xf numFmtId="0" fontId="23" fillId="0" borderId="22" xfId="2" applyFont="1" applyBorder="1"/>
    <xf numFmtId="0" fontId="12" fillId="8" borderId="0" xfId="2" applyFont="1" applyFill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4" fillId="7" borderId="0" xfId="2" applyFont="1" applyFill="1" applyAlignment="1">
      <alignment horizontal="center" vertical="center" wrapText="1"/>
    </xf>
    <xf numFmtId="0" fontId="9" fillId="7" borderId="0" xfId="2" applyFill="1"/>
    <xf numFmtId="0" fontId="12" fillId="0" borderId="0" xfId="2" applyFont="1" applyAlignment="1">
      <alignment horizontal="center" vertical="center" wrapText="1"/>
    </xf>
    <xf numFmtId="0" fontId="9" fillId="0" borderId="0" xfId="2" applyAlignment="1">
      <alignment wrapText="1"/>
    </xf>
    <xf numFmtId="0" fontId="12" fillId="0" borderId="20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23" fillId="0" borderId="0" xfId="2" applyFont="1"/>
    <xf numFmtId="0" fontId="12" fillId="8" borderId="20" xfId="2" applyFont="1" applyFill="1" applyBorder="1" applyAlignment="1">
      <alignment horizontal="center" vertical="center"/>
    </xf>
    <xf numFmtId="0" fontId="12" fillId="0" borderId="20" xfId="2" applyFont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/>
    </xf>
    <xf numFmtId="0" fontId="12" fillId="0" borderId="8" xfId="2" applyFont="1" applyBorder="1" applyAlignment="1">
      <alignment horizontal="center" vertical="center"/>
    </xf>
    <xf numFmtId="0" fontId="12" fillId="0" borderId="24" xfId="2" applyFont="1" applyBorder="1" applyAlignment="1">
      <alignment horizontal="center" vertical="center"/>
    </xf>
    <xf numFmtId="0" fontId="12" fillId="0" borderId="23" xfId="2" applyFont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2" fillId="0" borderId="25" xfId="2" applyFont="1" applyBorder="1" applyAlignment="1">
      <alignment horizontal="center" vertical="center"/>
    </xf>
    <xf numFmtId="0" fontId="12" fillId="0" borderId="21" xfId="2" applyFont="1" applyBorder="1" applyAlignment="1">
      <alignment horizontal="center" vertical="center"/>
    </xf>
    <xf numFmtId="0" fontId="12" fillId="9" borderId="0" xfId="2" applyFont="1" applyFill="1" applyAlignment="1">
      <alignment horizontal="center" vertical="center" wrapText="1"/>
    </xf>
    <xf numFmtId="0" fontId="9" fillId="9" borderId="0" xfId="2" applyFill="1"/>
    <xf numFmtId="0" fontId="23" fillId="9" borderId="22" xfId="2" applyFont="1" applyFill="1" applyBorder="1"/>
    <xf numFmtId="0" fontId="23" fillId="0" borderId="26" xfId="2" applyFont="1" applyBorder="1"/>
    <xf numFmtId="0" fontId="12" fillId="0" borderId="26" xfId="2" applyFont="1" applyBorder="1" applyAlignment="1">
      <alignment horizontal="center" vertical="center"/>
    </xf>
    <xf numFmtId="0" fontId="23" fillId="0" borderId="21" xfId="2" applyFont="1" applyBorder="1"/>
    <xf numFmtId="0" fontId="12" fillId="0" borderId="23" xfId="2" applyFont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 wrapText="1"/>
    </xf>
    <xf numFmtId="0" fontId="12" fillId="0" borderId="25" xfId="2" applyFont="1" applyBorder="1" applyAlignment="1">
      <alignment horizontal="center" vertical="center" wrapText="1"/>
    </xf>
    <xf numFmtId="0" fontId="12" fillId="0" borderId="22" xfId="2" applyFont="1" applyBorder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/>
    </xf>
    <xf numFmtId="0" fontId="12" fillId="8" borderId="23" xfId="2" applyFont="1" applyFill="1" applyBorder="1" applyAlignment="1">
      <alignment horizontal="center" vertical="center" wrapText="1"/>
    </xf>
    <xf numFmtId="0" fontId="12" fillId="8" borderId="22" xfId="2" applyFont="1" applyFill="1" applyBorder="1" applyAlignment="1">
      <alignment horizontal="center" vertical="center" wrapText="1"/>
    </xf>
    <xf numFmtId="0" fontId="12" fillId="8" borderId="23" xfId="2" applyFont="1" applyFill="1" applyBorder="1" applyAlignment="1">
      <alignment horizontal="center" vertical="center"/>
    </xf>
    <xf numFmtId="0" fontId="12" fillId="8" borderId="22" xfId="2" applyFont="1" applyFill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3" fillId="0" borderId="8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9" fillId="0" borderId="7" xfId="2" applyBorder="1"/>
    <xf numFmtId="0" fontId="13" fillId="0" borderId="26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/>
    </xf>
    <xf numFmtId="0" fontId="13" fillId="0" borderId="5" xfId="2" applyFont="1" applyBorder="1" applyAlignment="1">
      <alignment horizontal="center" vertical="center" wrapText="1"/>
    </xf>
    <xf numFmtId="0" fontId="13" fillId="0" borderId="18" xfId="2" applyFont="1" applyBorder="1" applyAlignment="1">
      <alignment horizontal="center" vertical="center" wrapText="1"/>
    </xf>
    <xf numFmtId="0" fontId="12" fillId="0" borderId="26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0" fillId="0" borderId="25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0" fontId="10" fillId="0" borderId="18" xfId="2" applyFont="1" applyBorder="1" applyAlignment="1">
      <alignment horizontal="center" vertical="center"/>
    </xf>
    <xf numFmtId="0" fontId="9" fillId="0" borderId="18" xfId="2" applyBorder="1"/>
    <xf numFmtId="0" fontId="10" fillId="0" borderId="19" xfId="2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0" fillId="0" borderId="5" xfId="2" applyFont="1" applyBorder="1" applyAlignment="1">
      <alignment horizontal="center" vertical="center"/>
    </xf>
    <xf numFmtId="0" fontId="10" fillId="0" borderId="26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 wrapText="1"/>
    </xf>
    <xf numFmtId="0" fontId="9" fillId="0" borderId="26" xfId="2" applyBorder="1"/>
  </cellXfs>
  <cellStyles count="8">
    <cellStyle name="Normal" xfId="0" builtinId="0"/>
    <cellStyle name="Normal 2" xfId="1" xr:uid="{00000000-0005-0000-0000-000001000000}"/>
    <cellStyle name="Normal 2 2" xfId="4" xr:uid="{00000000-0005-0000-0000-000002000000}"/>
    <cellStyle name="Normal 2 3" xfId="6" xr:uid="{00000000-0005-0000-0000-000003000000}"/>
    <cellStyle name="Normal 3" xfId="2" xr:uid="{00000000-0005-0000-0000-000004000000}"/>
    <cellStyle name="Normal 4" xfId="3" xr:uid="{00000000-0005-0000-0000-000005000000}"/>
    <cellStyle name="Normal 5" xfId="5" xr:uid="{00000000-0005-0000-0000-000006000000}"/>
    <cellStyle name="Normal 6" xfId="7" xr:uid="{00000000-0005-0000-0000-000007000000}"/>
  </cellStyles>
  <dxfs count="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auto="1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border outline="0">
        <top style="thin">
          <color rgb="FF000000"/>
        </top>
      </border>
    </dxf>
    <dxf>
      <fill>
        <patternFill patternType="none">
          <fgColor rgb="FF000000"/>
          <bgColor auto="1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699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3</xdr:col>
      <xdr:colOff>47624</xdr:colOff>
      <xdr:row>3</xdr:row>
      <xdr:rowOff>57150</xdr:rowOff>
    </xdr:to>
    <xdr:sp macro="[0]!export_in_json_format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999" y="190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SALIDA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47625</xdr:colOff>
      <xdr:row>6</xdr:row>
      <xdr:rowOff>57150</xdr:rowOff>
    </xdr:to>
    <xdr:sp macro="[0]!run_carga_dato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2000" y="762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CARGA</a:t>
          </a:r>
          <a:r>
            <a:rPr lang="en-US" sz="1100" baseline="0"/>
            <a:t> SAP</a:t>
          </a:r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3</xdr:col>
      <xdr:colOff>47625</xdr:colOff>
      <xdr:row>9</xdr:row>
      <xdr:rowOff>57150</xdr:rowOff>
    </xdr:to>
    <xdr:sp macro="[0]!JsonToExcelAdvancedExample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2000" y="1333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47625</xdr:colOff>
      <xdr:row>15</xdr:row>
      <xdr:rowOff>57150</xdr:rowOff>
    </xdr:to>
    <xdr:sp macro="[0]!export_in_json_format_fact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2000" y="2476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FACT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3</xdr:col>
      <xdr:colOff>47625</xdr:colOff>
      <xdr:row>18</xdr:row>
      <xdr:rowOff>57150</xdr:rowOff>
    </xdr:to>
    <xdr:sp macro="[0]!run_carga_datos_fact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62000" y="3048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FACTURA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3</xdr:col>
      <xdr:colOff>47625</xdr:colOff>
      <xdr:row>21</xdr:row>
      <xdr:rowOff>57150</xdr:rowOff>
    </xdr:to>
    <xdr:sp macro="[0]!JsonToExcelAdvancedExample_Fact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62000" y="3619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103" displayName="Tabla103" ref="B1:O228" totalsRowShown="0" headerRowDxfId="28" dataDxfId="26" headerRowBorderDxfId="27" tableBorderDxfId="25">
  <autoFilter ref="B1:O228" xr:uid="{00000000-0009-0000-0100-000002000000}"/>
  <tableColumns count="14">
    <tableColumn id="1" xr3:uid="{00000000-0010-0000-0000-000001000000}" name="Tipo cta.contrato" dataDxfId="24"/>
    <tableColumn id="9" xr3:uid="{00000000-0010-0000-0000-000009000000}" name="Desc. Tipo Cta Ctro" dataDxfId="23">
      <calculatedColumnFormula>+VLOOKUP(Tabla103[[#This Row],[Tipo cta.contrato]],Datos!$C:$D,2,FALSE)</calculatedColumnFormula>
    </tableColumn>
    <tableColumn id="3" xr3:uid="{00000000-0010-0000-0000-000003000000}" name="Caract.determin.cta." dataDxfId="22" dataCellStyle="Normal 2"/>
    <tableColumn id="11" xr3:uid="{00000000-0010-0000-0000-00000B000000}" name="Desc. CDC" dataDxfId="21" dataCellStyle="Normal 2">
      <calculatedColumnFormula>+VLOOKUP(Tabla103[[#This Row],[Caract.determin.cta.]],Datos!$C:$D,2,FALSE)</calculatedColumnFormula>
    </tableColumn>
    <tableColumn id="2" xr3:uid="{00000000-0010-0000-0000-000002000000}" name="Categoría de cuenta" dataDxfId="20"/>
    <tableColumn id="10" xr3:uid="{00000000-0010-0000-0000-00000A000000}" name="Desc. Cat. Cuenta" dataDxfId="19" dataCellStyle="Normal 2">
      <calculatedColumnFormula>+VLOOKUP(Tabla103[[#This Row],[Caract.determin.cta.]],Datos!$C:$D,2,FALSE)</calculatedColumnFormula>
    </tableColumn>
    <tableColumn id="4" xr3:uid="{00000000-0010-0000-0000-000004000000}" name="Nivel de tensión" dataDxfId="18"/>
    <tableColumn id="12" xr3:uid="{00000000-0010-0000-0000-00000C000000}" name="Desc. N. Tensión" dataDxfId="17">
      <calculatedColumnFormula>+VLOOKUP(Tabla103[[#This Row],[Nivel de tensión]],Datos!$C:$D,2,FALSE)</calculatedColumnFormula>
    </tableColumn>
    <tableColumn id="5" xr3:uid="{00000000-0010-0000-0000-000005000000}" name="Tipo de tarifa" dataDxfId="16"/>
    <tableColumn id="6" xr3:uid="{00000000-0010-0000-0000-000006000000}" name="Operando" dataDxfId="15"/>
    <tableColumn id="7" xr3:uid="{00000000-0010-0000-0000-000007000000}" name="Clase de tarifa" dataDxfId="14"/>
    <tableColumn id="8" xr3:uid="{00000000-0010-0000-0000-000008000000}" name="Gr.val.concr.tarifa" dataDxfId="13"/>
    <tableColumn id="14" xr3:uid="{00000000-0010-0000-0000-00000E000000}" name="CAP" dataDxfId="12" dataCellStyle="Normal 2"/>
    <tableColumn id="13" xr3:uid="{00000000-0010-0000-0000-00000D000000}" name="Observaciones" dataDxfId="11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a5" displayName="Tabla5" ref="A1:C16" totalsRowShown="0">
  <autoFilter ref="A1:C16" xr:uid="{00000000-0009-0000-0100-000005000000}"/>
  <tableColumns count="3">
    <tableColumn id="1" xr3:uid="{00000000-0010-0000-0100-000001000000}" name="Código Sucursal"/>
    <tableColumn id="2" xr3:uid="{00000000-0010-0000-0100-000002000000}" name="Descripción"/>
    <tableColumn id="3" xr3:uid="{00000000-0010-0000-0100-000003000000}" name="Gerenci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a7" displayName="Tabla7" ref="E1:F5" totalsRowShown="0" headerRowDxfId="10">
  <autoFilter ref="E1:F5" xr:uid="{00000000-0009-0000-0100-000006000000}"/>
  <tableColumns count="2">
    <tableColumn id="1" xr3:uid="{00000000-0010-0000-0200-000001000000}" name="Código Tarifa" dataDxfId="9"/>
    <tableColumn id="2" xr3:uid="{00000000-0010-0000-0200-000002000000}" name="Descripción" dataDxfId="8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8" displayName="Tabla8" ref="H1:M23" totalsRowShown="0" headerRowDxfId="7" dataDxfId="6">
  <autoFilter ref="H1:M23" xr:uid="{00000000-0009-0000-0100-000007000000}"/>
  <tableColumns count="6">
    <tableColumn id="3" xr3:uid="{00000000-0010-0000-0300-000003000000}" name="LINK" dataDxfId="5">
      <calculatedColumnFormula>+CONCATENATE(Tabla8[[#This Row],[Tipo Cliente]],Tabla8[[#This Row],[Gerencia]],Tabla8[[#This Row],[Sucursal]])</calculatedColumnFormula>
    </tableColumn>
    <tableColumn id="4" xr3:uid="{00000000-0010-0000-0300-000004000000}" name="Gerencia" dataDxfId="4">
      <calculatedColumnFormula>+IF(Tabla8[[#This Row],[Tipo Cliente]]="Completo","",VLOOKUP(RIGHT(LEFT(Tabla8[[#This Row],[PORCION]],3),2),Tabla5[#All],3,FALSE()))</calculatedColumnFormula>
    </tableColumn>
    <tableColumn id="5" xr3:uid="{00000000-0010-0000-0300-000005000000}" name="Sucursal" dataDxfId="3">
      <calculatedColumnFormula>+IF(Tabla8[[#This Row],[Tipo Cliente]]="Completo",VLOOKUP(RIGHT(LEFT(Tabla8[[#This Row],[PORCION]],3),2),Tabla5[[Código Sucursal]:[Descripción]],2,FALSE),"")</calculatedColumnFormula>
    </tableColumn>
    <tableColumn id="6" xr3:uid="{00000000-0010-0000-0300-000006000000}" name="Tipo Cliente" dataDxfId="2">
      <calculatedColumnFormula>+VLOOKUP(RIGHT(Tabla8[[#This Row],[PORCION]],2),Tabla7[],2,FALSE())</calculatedColumnFormula>
    </tableColumn>
    <tableColumn id="1" xr3:uid="{00000000-0010-0000-0300-000001000000}" name="PORCION" dataDxfId="1"/>
    <tableColumn id="2" xr3:uid="{00000000-0010-0000-0300-000002000000}" name="UNIDAD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405059"/>
      </a:dk2>
      <a:lt2>
        <a:srgbClr val="F2F8F2"/>
      </a:lt2>
      <a:accent1>
        <a:srgbClr val="559F55"/>
      </a:accent1>
      <a:accent2>
        <a:srgbClr val="E98A1C"/>
      </a:accent2>
      <a:accent3>
        <a:srgbClr val="1F555A"/>
      </a:accent3>
      <a:accent4>
        <a:srgbClr val="3FABB5"/>
      </a:accent4>
      <a:accent5>
        <a:srgbClr val="74231A"/>
      </a:accent5>
      <a:accent6>
        <a:srgbClr val="AF3527"/>
      </a:accent6>
      <a:hlink>
        <a:srgbClr val="D65748"/>
      </a:hlink>
      <a:folHlink>
        <a:srgbClr val="632B8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E2:N18"/>
  <sheetViews>
    <sheetView showGridLines="0" zoomScale="85" zoomScaleNormal="85" workbookViewId="0">
      <selection activeCell="F22" sqref="F22"/>
    </sheetView>
  </sheetViews>
  <sheetFormatPr baseColWidth="10" defaultRowHeight="15" x14ac:dyDescent="0.25"/>
  <cols>
    <col min="7" max="7" width="15.42578125" bestFit="1" customWidth="1"/>
    <col min="14" max="14" width="17.140625" customWidth="1"/>
  </cols>
  <sheetData>
    <row r="2" spans="5:14" x14ac:dyDescent="0.25">
      <c r="E2" s="143" t="s">
        <v>2060</v>
      </c>
      <c r="G2" s="142" t="s">
        <v>2061</v>
      </c>
      <c r="H2" s="146"/>
      <c r="I2" s="146"/>
      <c r="J2" s="146"/>
      <c r="K2" s="146"/>
      <c r="L2" s="146"/>
      <c r="M2" s="146"/>
      <c r="N2" s="146"/>
    </row>
    <row r="5" spans="5:14" x14ac:dyDescent="0.25">
      <c r="E5" t="s">
        <v>2063</v>
      </c>
      <c r="G5" s="146" t="s">
        <v>2064</v>
      </c>
      <c r="H5" s="146"/>
      <c r="I5" s="146"/>
      <c r="J5" s="146"/>
      <c r="K5" s="146"/>
      <c r="L5" s="146"/>
      <c r="M5" s="146"/>
      <c r="N5" s="146"/>
    </row>
    <row r="6" spans="5:14" x14ac:dyDescent="0.25">
      <c r="E6" t="s">
        <v>2062</v>
      </c>
      <c r="G6" s="146" t="s">
        <v>9147</v>
      </c>
      <c r="H6" s="146"/>
      <c r="I6" s="146"/>
      <c r="J6" s="146"/>
      <c r="K6" s="146"/>
      <c r="L6" s="146"/>
      <c r="M6" s="146"/>
      <c r="N6" s="146"/>
    </row>
    <row r="11" spans="5:14" x14ac:dyDescent="0.25">
      <c r="E11" t="s">
        <v>2067</v>
      </c>
      <c r="G11" t="s">
        <v>2068</v>
      </c>
    </row>
    <row r="15" spans="5:14" x14ac:dyDescent="0.25">
      <c r="E15" s="143" t="s">
        <v>2060</v>
      </c>
      <c r="G15" s="152" t="s">
        <v>9104</v>
      </c>
      <c r="H15" s="146"/>
      <c r="I15" s="146"/>
      <c r="J15" s="146"/>
      <c r="K15" s="146"/>
      <c r="L15" s="146"/>
      <c r="M15" s="146"/>
      <c r="N15" s="146"/>
    </row>
    <row r="18" spans="5:14" x14ac:dyDescent="0.25">
      <c r="E18" t="s">
        <v>2062</v>
      </c>
      <c r="G18" s="146" t="s">
        <v>9148</v>
      </c>
      <c r="H18" s="146"/>
      <c r="I18" s="146"/>
      <c r="J18" s="146"/>
      <c r="K18" s="146"/>
      <c r="L18" s="146"/>
      <c r="M18" s="146"/>
      <c r="N18" s="14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 filterMode="1">
    <tabColor theme="4" tint="0.39997558519241921"/>
  </sheetPr>
  <dimension ref="A1:CL168"/>
  <sheetViews>
    <sheetView showGridLines="0" tabSelected="1" zoomScale="70" zoomScaleNormal="70" workbookViewId="0">
      <pane xSplit="4" ySplit="2" topLeftCell="S77" activePane="bottomRight" state="frozen"/>
      <selection pane="topRight" activeCell="D1" sqref="D1"/>
      <selection pane="bottomLeft" activeCell="A3" sqref="A3"/>
      <selection pane="bottomRight" activeCell="AB126" sqref="AB126:AC141"/>
    </sheetView>
  </sheetViews>
  <sheetFormatPr baseColWidth="10" defaultRowHeight="15" x14ac:dyDescent="0.25"/>
  <cols>
    <col min="1" max="1" width="6" style="139" bestFit="1" customWidth="1"/>
    <col min="2" max="2" width="14.140625" customWidth="1"/>
    <col min="3" max="3" width="21.140625" customWidth="1"/>
    <col min="4" max="4" width="12.85546875" style="38" customWidth="1"/>
    <col min="5" max="5" width="2.28515625" style="40" customWidth="1"/>
    <col min="6" max="6" width="12.5703125" customWidth="1"/>
    <col min="7" max="7" width="31" customWidth="1"/>
    <col min="8" max="8" width="30.42578125" customWidth="1"/>
    <col min="9" max="9" width="32.5703125" customWidth="1"/>
    <col min="10" max="10" width="19.85546875" customWidth="1"/>
    <col min="11" max="11" width="13.5703125" customWidth="1"/>
    <col min="12" max="12" width="44.7109375" customWidth="1"/>
    <col min="13" max="13" width="13.7109375" customWidth="1"/>
    <col min="14" max="14" width="1.85546875" customWidth="1"/>
    <col min="15" max="15" width="22.5703125" bestFit="1" customWidth="1"/>
    <col min="16" max="16" width="1.85546875" customWidth="1"/>
    <col min="17" max="17" width="15.5703125" bestFit="1" customWidth="1"/>
    <col min="18" max="18" width="1.85546875" customWidth="1"/>
    <col min="19" max="19" width="32" customWidth="1"/>
    <col min="20" max="20" width="16.5703125" customWidth="1"/>
    <col min="21" max="21" width="1.85546875" customWidth="1"/>
    <col min="22" max="22" width="39.7109375" customWidth="1"/>
    <col min="23" max="23" width="1.85546875" customWidth="1"/>
    <col min="26" max="26" width="1.85546875" customWidth="1"/>
    <col min="27" max="27" width="17.7109375" customWidth="1"/>
    <col min="30" max="30" width="19" customWidth="1"/>
    <col min="31" max="31" width="4.140625" customWidth="1"/>
    <col min="32" max="32" width="14.28515625" customWidth="1"/>
    <col min="33" max="33" width="11.42578125" customWidth="1"/>
    <col min="34" max="38" width="10" hidden="1" customWidth="1"/>
    <col min="39" max="45" width="11.42578125" hidden="1" customWidth="1"/>
    <col min="46" max="47" width="13.140625" hidden="1" customWidth="1"/>
    <col min="48" max="49" width="14.42578125" hidden="1" customWidth="1"/>
    <col min="50" max="50" width="18" hidden="1" customWidth="1"/>
    <col min="51" max="52" width="16.5703125" hidden="1" customWidth="1"/>
    <col min="53" max="53" width="11.42578125" hidden="1" customWidth="1"/>
    <col min="54" max="54" width="11.7109375" hidden="1" customWidth="1"/>
    <col min="55" max="61" width="11.42578125" hidden="1" customWidth="1"/>
    <col min="62" max="67" width="10" hidden="1" customWidth="1"/>
    <col min="68" max="74" width="11.42578125" hidden="1" customWidth="1"/>
    <col min="75" max="76" width="13.140625" hidden="1" customWidth="1"/>
    <col min="77" max="78" width="14.42578125" hidden="1" customWidth="1"/>
    <col min="79" max="79" width="18" hidden="1" customWidth="1"/>
    <col min="80" max="80" width="16.5703125" hidden="1" customWidth="1"/>
    <col min="81" max="88" width="11.42578125" hidden="1" customWidth="1"/>
    <col min="89" max="90" width="14.42578125" customWidth="1"/>
  </cols>
  <sheetData>
    <row r="1" spans="1:90" x14ac:dyDescent="0.25">
      <c r="A1" s="37"/>
      <c r="B1" s="37" t="s">
        <v>1917</v>
      </c>
      <c r="F1" s="37" t="s">
        <v>144</v>
      </c>
      <c r="H1" t="s">
        <v>9173</v>
      </c>
      <c r="N1" s="131"/>
      <c r="O1" s="37" t="s">
        <v>1964</v>
      </c>
      <c r="P1" s="131"/>
      <c r="Q1" s="37" t="s">
        <v>1920</v>
      </c>
      <c r="V1" s="55" t="s">
        <v>224</v>
      </c>
      <c r="X1" s="55" t="s">
        <v>1983</v>
      </c>
      <c r="AA1" s="55" t="s">
        <v>1986</v>
      </c>
      <c r="AS1" s="37" t="s">
        <v>1974</v>
      </c>
      <c r="BJ1" s="134">
        <f ca="1">+SUM(BJ3:BJ99706)</f>
        <v>0</v>
      </c>
      <c r="BV1" s="37" t="s">
        <v>1974</v>
      </c>
    </row>
    <row r="2" spans="1:90" s="83" customFormat="1" ht="60" x14ac:dyDescent="0.25">
      <c r="A2" s="144" t="s">
        <v>2065</v>
      </c>
      <c r="B2" s="84" t="s">
        <v>1910</v>
      </c>
      <c r="C2" s="84" t="s">
        <v>1911</v>
      </c>
      <c r="D2" s="84" t="s">
        <v>1912</v>
      </c>
      <c r="E2" s="84"/>
      <c r="F2" s="84" t="s">
        <v>1913</v>
      </c>
      <c r="G2" s="84" t="s">
        <v>1728</v>
      </c>
      <c r="H2" s="84" t="s">
        <v>145</v>
      </c>
      <c r="I2" s="84" t="s">
        <v>146</v>
      </c>
      <c r="J2" s="84" t="s">
        <v>2</v>
      </c>
      <c r="K2" s="84" t="s">
        <v>1968</v>
      </c>
      <c r="L2" s="84" t="s">
        <v>393</v>
      </c>
      <c r="M2" s="84" t="s">
        <v>405</v>
      </c>
      <c r="N2" s="131"/>
      <c r="O2" s="84" t="s">
        <v>768</v>
      </c>
      <c r="P2" s="131"/>
      <c r="Q2" s="84" t="s">
        <v>134</v>
      </c>
      <c r="S2" s="84" t="s">
        <v>243</v>
      </c>
      <c r="T2" s="84" t="s">
        <v>1998</v>
      </c>
      <c r="V2" s="83" t="s">
        <v>1976</v>
      </c>
      <c r="X2" s="84" t="s">
        <v>1985</v>
      </c>
      <c r="Y2" s="84" t="s">
        <v>1984</v>
      </c>
      <c r="AA2" s="84" t="s">
        <v>2004</v>
      </c>
      <c r="AB2" s="84" t="s">
        <v>1987</v>
      </c>
      <c r="AC2" s="84" t="s">
        <v>1988</v>
      </c>
      <c r="AD2" s="84" t="s">
        <v>378</v>
      </c>
      <c r="AF2" s="84" t="s">
        <v>9162</v>
      </c>
      <c r="AH2" s="84" t="s">
        <v>1993</v>
      </c>
      <c r="AI2" s="84" t="s">
        <v>253</v>
      </c>
      <c r="AJ2" s="84" t="s">
        <v>1994</v>
      </c>
      <c r="AK2" s="84" t="s">
        <v>1995</v>
      </c>
      <c r="AL2" s="84" t="s">
        <v>1996</v>
      </c>
      <c r="AM2" s="84" t="s">
        <v>1997</v>
      </c>
      <c r="AN2" s="84" t="s">
        <v>768</v>
      </c>
      <c r="AO2" s="84" t="s">
        <v>134</v>
      </c>
      <c r="AP2" s="84" t="s">
        <v>154</v>
      </c>
      <c r="AQ2" s="84" t="s">
        <v>154</v>
      </c>
      <c r="AR2" s="84" t="s">
        <v>1973</v>
      </c>
      <c r="AS2" s="84" t="s">
        <v>9</v>
      </c>
      <c r="AT2" s="84" t="s">
        <v>10</v>
      </c>
      <c r="AU2" s="84" t="s">
        <v>11</v>
      </c>
      <c r="AV2" s="84" t="s">
        <v>244</v>
      </c>
      <c r="AW2" s="84" t="s">
        <v>10</v>
      </c>
      <c r="AX2" s="84" t="s">
        <v>11</v>
      </c>
      <c r="AY2" s="84" t="s">
        <v>1990</v>
      </c>
      <c r="AZ2" s="84" t="s">
        <v>9167</v>
      </c>
      <c r="BA2" s="84" t="s">
        <v>1975</v>
      </c>
      <c r="BB2" s="84" t="s">
        <v>1977</v>
      </c>
      <c r="BC2" s="84" t="s">
        <v>1978</v>
      </c>
      <c r="BD2" s="84" t="s">
        <v>1979</v>
      </c>
      <c r="BE2" s="84" t="s">
        <v>1982</v>
      </c>
      <c r="BF2" s="84" t="s">
        <v>1992</v>
      </c>
      <c r="BG2" s="84" t="s">
        <v>1991</v>
      </c>
      <c r="BH2" s="84" t="s">
        <v>2004</v>
      </c>
      <c r="BJ2" s="84" t="s">
        <v>2011</v>
      </c>
      <c r="BK2" s="84" t="s">
        <v>1993</v>
      </c>
      <c r="BL2" s="84" t="s">
        <v>253</v>
      </c>
      <c r="BM2" s="84" t="s">
        <v>1994</v>
      </c>
      <c r="BN2" s="84" t="s">
        <v>1995</v>
      </c>
      <c r="BO2" s="84" t="s">
        <v>1996</v>
      </c>
      <c r="BP2" s="84" t="s">
        <v>1997</v>
      </c>
      <c r="BQ2" s="84" t="s">
        <v>768</v>
      </c>
      <c r="BR2" s="84" t="s">
        <v>134</v>
      </c>
      <c r="BS2" s="84" t="s">
        <v>154</v>
      </c>
      <c r="BT2" s="84" t="s">
        <v>154</v>
      </c>
      <c r="BU2" s="84" t="s">
        <v>1973</v>
      </c>
      <c r="BV2" s="84" t="s">
        <v>9</v>
      </c>
      <c r="BW2" s="84" t="s">
        <v>10</v>
      </c>
      <c r="BX2" s="84" t="s">
        <v>11</v>
      </c>
      <c r="BY2" s="84" t="s">
        <v>244</v>
      </c>
      <c r="BZ2" s="84" t="s">
        <v>10</v>
      </c>
      <c r="CA2" s="84" t="s">
        <v>11</v>
      </c>
      <c r="CB2" s="84" t="s">
        <v>1990</v>
      </c>
      <c r="CC2" s="84" t="s">
        <v>1975</v>
      </c>
      <c r="CD2" s="84" t="s">
        <v>1977</v>
      </c>
      <c r="CE2" s="84" t="s">
        <v>1978</v>
      </c>
      <c r="CF2" s="84" t="s">
        <v>1979</v>
      </c>
      <c r="CG2" s="84" t="s">
        <v>1982</v>
      </c>
      <c r="CH2" s="84" t="s">
        <v>1992</v>
      </c>
      <c r="CI2" s="84" t="s">
        <v>1991</v>
      </c>
      <c r="CJ2" s="84" t="s">
        <v>2004</v>
      </c>
      <c r="CK2" s="48" t="s">
        <v>9102</v>
      </c>
      <c r="CL2" s="48" t="s">
        <v>9103</v>
      </c>
    </row>
    <row r="3" spans="1:90" s="131" customFormat="1" ht="58.5" hidden="1" customHeight="1" x14ac:dyDescent="0.25">
      <c r="A3" s="145">
        <v>1</v>
      </c>
      <c r="B3" s="127">
        <v>256</v>
      </c>
      <c r="C3" s="128">
        <f>+VLOOKUP($B3,'Datos IC y OC'!$A:$D,3,FALSE)</f>
        <v>610000000000170</v>
      </c>
      <c r="D3" s="128" t="str">
        <f>+VLOOKUP($B3,'Datos IC y OC'!$A:$D,4,FALSE)</f>
        <v>S4010A12</v>
      </c>
      <c r="E3" s="83"/>
      <c r="F3" s="130">
        <v>44562</v>
      </c>
      <c r="G3" s="114" t="str">
        <f ca="1">+"ID" &amp;TEXT(A3,"000") &amp; "-" &amp; AH3 &amp; "-" &amp; AI3 &amp; "-" &amp; RIGHT(AQ3,2)&amp; "-" &amp; VLOOKUP(AO3,Datos!$E:$F,2,FALSE)</f>
        <v>ID001-GD-CU-T2-BT</v>
      </c>
      <c r="H3" s="114" t="s">
        <v>57</v>
      </c>
      <c r="I3" s="171" t="s">
        <v>66</v>
      </c>
      <c r="J3" s="171" t="s">
        <v>315</v>
      </c>
      <c r="K3" s="171" t="s">
        <v>1963</v>
      </c>
      <c r="L3" s="171" t="s">
        <v>271</v>
      </c>
      <c r="M3" s="171" t="s">
        <v>528</v>
      </c>
      <c r="O3" s="171" t="s">
        <v>1050</v>
      </c>
      <c r="Q3" s="171" t="s">
        <v>78</v>
      </c>
      <c r="S3" s="114"/>
      <c r="T3" s="114"/>
      <c r="V3" s="114" t="s">
        <v>153</v>
      </c>
      <c r="X3" s="114">
        <v>700034</v>
      </c>
      <c r="Y3" s="155">
        <v>102</v>
      </c>
      <c r="AA3" s="114" t="s">
        <v>2021</v>
      </c>
      <c r="AB3" s="114">
        <f>+HLOOKUP($AF3,Lecturas!$O:$AB,22,FALSE)</f>
        <v>50</v>
      </c>
      <c r="AC3" s="114">
        <f>+HLOOKUP($AF3,Lecturas!$O:$AB,23,FALSE)</f>
        <v>100</v>
      </c>
      <c r="AD3" s="114" t="str">
        <f>+"CASO: "&amp;INDEX(Lecturas!$AE$1:$AO$2,1,MATCH(AF3,Lecturas!$AE$2:$AO$2,0))</f>
        <v>CASO: &lt;300</v>
      </c>
      <c r="AF3" s="114">
        <v>2</v>
      </c>
      <c r="AH3" s="83" t="str">
        <f>+IF(H3="","",VLOOKUP(H3,Datos!$D:$E,2,FALSE))</f>
        <v>GD</v>
      </c>
      <c r="AI3" s="83" t="str">
        <f>+IF(I3="","",VLOOKUP(I3,Datos!$D$9:$E$19,2,FALSE))</f>
        <v>CU</v>
      </c>
      <c r="AJ3" s="83" t="str">
        <f>+IF(J3="","",VLOOKUP(J3,Datos!$D:$E,2,FALSE))</f>
        <v>G003</v>
      </c>
      <c r="AK3" s="83" t="str">
        <f>+IFERROR(IF(AI3="CG","",VLOOKUP(AI3,Datos!$E:$F,2,FALSE)),"")</f>
        <v>Urbano</v>
      </c>
      <c r="AL3" s="83" t="str">
        <f>+IF(L3="","",VLOOKUP(L3,Datos!$D:$E,2,FALSE))</f>
        <v>01</v>
      </c>
      <c r="AM3" s="83" t="str">
        <f ca="1">+IF(M3="","",TEXT(VLOOKUP(M3,Datos!$D:$E,2,FALSE),"000"))</f>
        <v>123</v>
      </c>
      <c r="AN3" s="83" t="str">
        <f ca="1">+IF(O3="","",TEXT(VLOOKUP(O3,Datos!$D:$E,2,FALSE),"000000"))</f>
        <v>239900</v>
      </c>
      <c r="AO3" s="83" t="str">
        <f>+IF(Q3="","",VLOOKUP(Q3,Datos!$D:$E,2,FALSE))</f>
        <v>G1</v>
      </c>
      <c r="AP3" s="83" t="str">
        <f>+IFERROR(HLOOKUP(AH3,Validaciones!$A$47:$C$48,2,FALSE),"")</f>
        <v>Tarifa T2</v>
      </c>
      <c r="AQ3" s="83" t="str">
        <f ca="1">+IF(AP3="","",VLOOKUP(AP3,Datos!$D:$E,2,FALSE))</f>
        <v>GD_T2</v>
      </c>
      <c r="AR3" s="83" t="str">
        <f>+VLOOKUP(CONCATENATE(K3,IF(K3="Completo",VLOOKUP(D3,'Gr.Estr.Reg.'!$C:$D,2,FALSE),VLOOKUP(D3,'Gr.Estr.Reg.'!$C:$H,6))),Tabla8[[LINK]:[PORCION]],5,FALSE)</f>
        <v>GRACC</v>
      </c>
      <c r="AS3" s="83" t="str">
        <f ca="1">+VLOOKUP(CONCATENATE($AH3,$AI3,$AJ3,$AO3,$AQ3),ZTDM_ARBOL_DES_D!$A:$O,11,FALSE)</f>
        <v>RT_CAT_CLI</v>
      </c>
      <c r="AT3" s="83" t="str">
        <f ca="1">+IFERROR(VLOOKUP(CONCATENATE($AH3,$AI3,$AJ3,$AO3,$AQ3),ZTDM_ARBOL_DES_D!$A:$O,12,FALSE),"")</f>
        <v>GD_PARQ</v>
      </c>
      <c r="AU3" s="83" t="str">
        <f ca="1">+IFERROR(VLOOKUP(CONCATENATE($AH3,$AI3,$AJ3,$AO3,$AQ3),ZTDM_ARBOL_DES_D!$A:$O,13,FALSE),"")</f>
        <v>PI_BAJA</v>
      </c>
      <c r="AV3" s="83" t="str">
        <f>+IF($S3=Datos!$G$71,"",IFERROR(INDEX(Datos!$C$71:$G$74,MATCH($S3,Datos!$G$71:$G$74,0),1),""))</f>
        <v/>
      </c>
      <c r="AW3" s="83" t="str">
        <f>IF($S3=Datos!$G$71,"",IFERROR(INDEX(Datos!$C$71:$G$74,MATCH($S3,Datos!$G$71:$G$74,0),2),""))</f>
        <v/>
      </c>
      <c r="AX3" s="83" t="str">
        <f>IF($S3=Datos!$G$71,"",IFERROR(INDEX(Datos!$C$71:$G$74,MATCH($S3,Datos!$G$71:$G$74,0),3),""))</f>
        <v/>
      </c>
      <c r="AY3" s="83" t="str">
        <f>+IF(AW3=Datos!$D$73,Datos!$C$76,"")</f>
        <v/>
      </c>
      <c r="AZ3" s="83" t="str">
        <f>+IF(K3="Completo",IF(MAX(AB3:AC3,FACTURADOR!G2:I2)&gt;=300,"FL_GUDI",""),"")</f>
        <v/>
      </c>
      <c r="BA3" s="83" t="str">
        <f>IF($AK3="Rural","FL_NO_CAP","")</f>
        <v/>
      </c>
      <c r="BB3" s="83" t="str">
        <f ca="1">+IF($AS3="Opción No Válida","",IFERROR(IF(FIND(Datos!$D$63,$V3)&gt;0,Datos!$E$63,""),""))</f>
        <v>FL_EMP_REC</v>
      </c>
      <c r="BC3" s="83" t="str">
        <f ca="1">+IF($AS3="Opción No Válida","",IFERROR(IF(FIND(Datos!$D$64,$V3)&gt;0,Datos!$E$64,""),""))</f>
        <v/>
      </c>
      <c r="BD3" s="83" t="str">
        <f ca="1">+IF($AS3="Opción No Válida","",IFERROR(IF(FIND(Datos!$D$65,$V3)&gt;0,Datos!$E$65,""),""))</f>
        <v/>
      </c>
      <c r="BE3" s="83" t="str">
        <f ca="1">+IF($AS3="Opción No Válida","",IFERROR(IF(FIND(Datos!$D$66,$V3)&gt;0,Datos!$E$66,""),""))</f>
        <v/>
      </c>
      <c r="BF3" s="83" t="str">
        <f ca="1">+IF($AS3="Opción No Válida","",IF(AH3="DP",Datos!$C$67,""))</f>
        <v/>
      </c>
      <c r="BG3" s="83" t="str">
        <f ca="1">+IF($AS3="Opción No Válida","",IFERROR(IF(FIND(Datos!$D$68,$V3)&gt;0,Datos!$E$68,""),""))</f>
        <v/>
      </c>
      <c r="BH3" s="83" t="str">
        <f ca="1">+VLOOKUP(AA3,Datos!$D:$E,2,FALSE)</f>
        <v>00</v>
      </c>
      <c r="BJ3" s="133">
        <f ca="1">+COUNTIFS(BK3:DW3,"ERROR")</f>
        <v>0</v>
      </c>
      <c r="BK3" s="133" t="str">
        <f>+IF(ISERROR( AH3)=TRUE,"ERROR","")</f>
        <v/>
      </c>
      <c r="BL3" s="133" t="str">
        <f>+IF(ISERROR( AI3)=TRUE,"ERROR","")</f>
        <v/>
      </c>
      <c r="BM3" s="133" t="str">
        <f>+IF(ISERROR( AJ3)=TRUE,"ERROR","")</f>
        <v/>
      </c>
      <c r="BN3" s="133" t="str">
        <f>+IF(ISERROR( AK3)=TRUE,"ERROR","")</f>
        <v/>
      </c>
      <c r="BO3" s="133" t="str">
        <f t="shared" ref="BO3:BX3" si="0">+IF(AL3="","ERROR",IF(ISERROR( AL3)=TRUE,"ERROR",""))</f>
        <v/>
      </c>
      <c r="BP3" s="133" t="str">
        <f t="shared" ca="1" si="0"/>
        <v/>
      </c>
      <c r="BQ3" s="133" t="str">
        <f t="shared" ca="1" si="0"/>
        <v/>
      </c>
      <c r="BR3" s="133" t="str">
        <f t="shared" si="0"/>
        <v/>
      </c>
      <c r="BS3" s="133" t="str">
        <f t="shared" si="0"/>
        <v/>
      </c>
      <c r="BT3" s="133" t="str">
        <f t="shared" ca="1" si="0"/>
        <v/>
      </c>
      <c r="BU3" s="133" t="str">
        <f t="shared" si="0"/>
        <v/>
      </c>
      <c r="BV3" s="133" t="str">
        <f t="shared" ca="1" si="0"/>
        <v/>
      </c>
      <c r="BW3" s="133" t="str">
        <f t="shared" ca="1" si="0"/>
        <v/>
      </c>
      <c r="BX3" s="133" t="str">
        <f t="shared" ca="1" si="0"/>
        <v/>
      </c>
      <c r="BY3" s="133" t="str">
        <f>+IF(ISERROR( AV3)=TRUE,"ERROR","")</f>
        <v/>
      </c>
      <c r="BZ3" s="133" t="str">
        <f>+IF(ISERROR( AW3)=TRUE,"ERROR","")</f>
        <v/>
      </c>
      <c r="CA3" s="133" t="str">
        <f>+IF(ISERROR( AX3)=TRUE,"ERROR","")</f>
        <v/>
      </c>
      <c r="CB3" s="133" t="str">
        <f>+IF(ISERROR( AY3)=TRUE,"ERROR","")</f>
        <v/>
      </c>
      <c r="CC3" s="133" t="str">
        <f t="shared" ref="CC3:CJ3" si="1">+IF(ISERROR( BA3)=TRUE,"ERROR","")</f>
        <v/>
      </c>
      <c r="CD3" s="133" t="str">
        <f t="shared" ca="1" si="1"/>
        <v/>
      </c>
      <c r="CE3" s="133" t="str">
        <f t="shared" ca="1" si="1"/>
        <v/>
      </c>
      <c r="CF3" s="133" t="str">
        <f t="shared" ca="1" si="1"/>
        <v/>
      </c>
      <c r="CG3" s="133" t="str">
        <f t="shared" ca="1" si="1"/>
        <v/>
      </c>
      <c r="CH3" s="133" t="str">
        <f t="shared" ca="1" si="1"/>
        <v/>
      </c>
      <c r="CI3" s="133" t="str">
        <f t="shared" ca="1" si="1"/>
        <v/>
      </c>
      <c r="CJ3" s="133" t="str">
        <f t="shared" ca="1" si="1"/>
        <v/>
      </c>
      <c r="CK3" s="131">
        <f>+'RESULTADOS Fact'!Z2</f>
        <v>20000000801</v>
      </c>
      <c r="CL3" s="131">
        <f>+'RESULTADOS Fact'!AA2</f>
        <v>10000000385</v>
      </c>
    </row>
    <row r="4" spans="1:90" s="131" customFormat="1" ht="58.5" hidden="1" customHeight="1" x14ac:dyDescent="0.25">
      <c r="A4" s="145">
        <f>+A3+1</f>
        <v>2</v>
      </c>
      <c r="B4" s="127">
        <v>256</v>
      </c>
      <c r="C4" s="128">
        <f>+VLOOKUP($B4,'Datos IC y OC'!$A:$D,3,FALSE)</f>
        <v>610000000000170</v>
      </c>
      <c r="D4" s="128" t="str">
        <f>+VLOOKUP($B4,'Datos IC y OC'!$A:$D,4,FALSE)</f>
        <v>S4010A12</v>
      </c>
      <c r="E4" s="83"/>
      <c r="F4" s="130">
        <v>44562</v>
      </c>
      <c r="G4" s="114" t="str">
        <f ca="1">+"ID" &amp;TEXT(A4,"000") &amp; "-" &amp; AH4 &amp; "-" &amp; AI4 &amp; "-" &amp; RIGHT(AQ4,2)&amp; "-" &amp; VLOOKUP(AO4,Datos!$E:$F,2,FALSE)</f>
        <v>ID002-GD-CU-T2-BT</v>
      </c>
      <c r="H4" s="114" t="s">
        <v>57</v>
      </c>
      <c r="I4" s="171" t="s">
        <v>66</v>
      </c>
      <c r="J4" s="171" t="s">
        <v>315</v>
      </c>
      <c r="K4" s="171" t="s">
        <v>1963</v>
      </c>
      <c r="L4" s="171" t="s">
        <v>275</v>
      </c>
      <c r="M4" s="171" t="s">
        <v>528</v>
      </c>
      <c r="O4" s="171" t="s">
        <v>1050</v>
      </c>
      <c r="Q4" s="171" t="s">
        <v>78</v>
      </c>
      <c r="S4" s="114"/>
      <c r="T4" s="114"/>
      <c r="V4" s="114" t="s">
        <v>1980</v>
      </c>
      <c r="X4" s="114">
        <v>700034</v>
      </c>
      <c r="Y4" s="114">
        <f>+Salida!CQ4</f>
        <v>103</v>
      </c>
      <c r="AA4" s="114" t="s">
        <v>2021</v>
      </c>
      <c r="AB4" s="114">
        <f>+HLOOKUP($AF4,Lecturas!$O:$AB,22,FALSE)</f>
        <v>100</v>
      </c>
      <c r="AC4" s="114">
        <f>+HLOOKUP($AF4,Lecturas!$O:$AB,23,FALSE)</f>
        <v>200</v>
      </c>
      <c r="AD4" s="114" t="str">
        <f>+"CASO: "&amp;INDEX(Lecturas!$AE$1:$AO$2,1,MATCH(AF4,Lecturas!$AE$2:$AO$2,0))</f>
        <v>CASO: =300 Reg</v>
      </c>
      <c r="AF4" s="114">
        <v>3</v>
      </c>
      <c r="AH4" s="83" t="str">
        <f>+IF(H4="","",VLOOKUP(H4,Datos!$D:$E,2,FALSE))</f>
        <v>GD</v>
      </c>
      <c r="AI4" s="83" t="str">
        <f>+IF(I4="","",VLOOKUP(I4,Datos!$D$9:$E$19,2,FALSE))</f>
        <v>CU</v>
      </c>
      <c r="AJ4" s="83" t="str">
        <f>+IF(J4="","",VLOOKUP(J4,Datos!$D:$E,2,FALSE))</f>
        <v>G003</v>
      </c>
      <c r="AK4" s="83" t="str">
        <f>+IFERROR(IF(AI4="CG","",VLOOKUP(AI4,Datos!$E:$F,2,FALSE)),"")</f>
        <v>Urbano</v>
      </c>
      <c r="AL4" s="83" t="str">
        <f>+IF(L4="","",VLOOKUP(L4,Datos!$D:$E,2,FALSE))</f>
        <v>04</v>
      </c>
      <c r="AM4" s="83" t="str">
        <f ca="1">+IF(M4="","",TEXT(VLOOKUP(M4,Datos!$D:$E,2,FALSE),"000"))</f>
        <v>123</v>
      </c>
      <c r="AN4" s="83" t="str">
        <f ca="1">+IF(O4="","",TEXT(VLOOKUP(O4,Datos!$D:$E,2,FALSE),"000000"))</f>
        <v>239900</v>
      </c>
      <c r="AO4" s="83" t="str">
        <f>+IF(Q4="","",VLOOKUP(Q4,Datos!$D:$E,2,FALSE))</f>
        <v>G1</v>
      </c>
      <c r="AP4" s="83" t="str">
        <f>+IFERROR(HLOOKUP(AH4,Validaciones!$A$47:$C$48,2,FALSE),"")</f>
        <v>Tarifa T2</v>
      </c>
      <c r="AQ4" s="83" t="str">
        <f ca="1">+IF(AP4="","",VLOOKUP(AP4,Datos!$D:$E,2,FALSE))</f>
        <v>GD_T2</v>
      </c>
      <c r="AR4" s="83" t="str">
        <f>+VLOOKUP(CONCATENATE(K4,IF(K4="Completo",VLOOKUP(D4,'Gr.Estr.Reg.'!$C:$D,2,FALSE),VLOOKUP(D4,'Gr.Estr.Reg.'!$C:$H,6))),Tabla8[[LINK]:[PORCION]],5,FALSE)</f>
        <v>GRACC</v>
      </c>
      <c r="AS4" s="83" t="str">
        <f ca="1">+VLOOKUP(CONCATENATE($AH4,$AI4,$AJ4,$AO4,$AQ4),ZTDM_ARBOL_DES_D!$A:$O,11,FALSE)</f>
        <v>RT_CAT_CLI</v>
      </c>
      <c r="AT4" s="83" t="str">
        <f ca="1">+IFERROR(VLOOKUP(CONCATENATE($AH4,$AI4,$AJ4,$AO4,$AQ4),ZTDM_ARBOL_DES_D!$A:$O,12,FALSE),"")</f>
        <v>GD_PARQ</v>
      </c>
      <c r="AU4" s="83" t="str">
        <f ca="1">+IFERROR(VLOOKUP(CONCATENATE($AH4,$AI4,$AJ4,$AO4,$AQ4),ZTDM_ARBOL_DES_D!$A:$O,13,FALSE),"")</f>
        <v>PI_BAJA</v>
      </c>
      <c r="AV4" s="83" t="str">
        <f>+IF($S4=Datos!$G$71,"",IFERROR(INDEX(Datos!$C$71:$G$74,MATCH($S4,Datos!$G$71:$G$74,0),1),""))</f>
        <v/>
      </c>
      <c r="AW4" s="83" t="str">
        <f>IF($S4=Datos!$G$71,"",IFERROR(INDEX(Datos!$C$71:$G$74,MATCH($S4,Datos!$G$71:$G$74,0),2),""))</f>
        <v/>
      </c>
      <c r="AX4" s="83" t="str">
        <f>IF($S4=Datos!$G$71,"",IFERROR(INDEX(Datos!$C$71:$G$74,MATCH($S4,Datos!$G$71:$G$74,0),3),""))</f>
        <v/>
      </c>
      <c r="AY4" s="83" t="str">
        <f>+IF(AW4=Datos!$D$73,Datos!$C$76,"")</f>
        <v/>
      </c>
      <c r="AZ4" s="83" t="str">
        <f>+IF(K4="Completo",IF(MAX(AB4:AC4,FACTURADOR!G3:I3)&gt;=300,"FL_GUDI",""),"")</f>
        <v>FL_GUDI</v>
      </c>
      <c r="BA4" s="83" t="str">
        <f>IF($AK4="Rural","FL_NO_CAP","")</f>
        <v/>
      </c>
      <c r="BB4" s="83" t="str">
        <f ca="1">+IF($AS4="Opción No Válida","",IFERROR(IF(FIND(Datos!$D$63,$V4)&gt;0,Datos!$E$63,""),""))</f>
        <v/>
      </c>
      <c r="BC4" s="83" t="str">
        <f ca="1">+IF($AS4="Opción No Válida","",IFERROR(IF(FIND(Datos!$D$64,$V4)&gt;0,Datos!$E$64,""),""))</f>
        <v/>
      </c>
      <c r="BD4" s="83" t="str">
        <f ca="1">+IF($AS4="Opción No Válida","",IFERROR(IF(FIND(Datos!$D$65,$V4)&gt;0,Datos!$E$65,""),""))</f>
        <v/>
      </c>
      <c r="BE4" s="83" t="str">
        <f ca="1">+IF($AS4="Opción No Válida","",IFERROR(IF(FIND(Datos!$D$66,$V4)&gt;0,Datos!$E$66,""),""))</f>
        <v>FL_BEN_INF</v>
      </c>
      <c r="BF4" s="83" t="str">
        <f ca="1">+IF($AS4="Opción No Válida","",IF(AH4="DP",Datos!$C$67,""))</f>
        <v/>
      </c>
      <c r="BG4" s="83" t="str">
        <f ca="1">+IF($AS4="Opción No Válida","",IFERROR(IF(FIND(Datos!$D$68,$V4)&gt;0,Datos!$E$68,""),""))</f>
        <v/>
      </c>
      <c r="BH4" s="83" t="str">
        <f ca="1">+VLOOKUP(AA4,Datos!$D:$E,2,FALSE)</f>
        <v>00</v>
      </c>
      <c r="BJ4" s="133">
        <f ca="1">+COUNTIFS(BK4:DW4,"ERROR")</f>
        <v>0</v>
      </c>
      <c r="BK4" s="133" t="str">
        <f t="shared" ref="BK4" si="2">+IF(ISERROR( AH4)=TRUE,"ERROR","")</f>
        <v/>
      </c>
      <c r="BL4" s="133" t="str">
        <f t="shared" ref="BL4" si="3">+IF(ISERROR( AI4)=TRUE,"ERROR","")</f>
        <v/>
      </c>
      <c r="BM4" s="133" t="str">
        <f t="shared" ref="BM4" si="4">+IF(ISERROR( AJ4)=TRUE,"ERROR","")</f>
        <v/>
      </c>
      <c r="BN4" s="133" t="str">
        <f t="shared" ref="BN4" si="5">+IF(ISERROR( AK4)=TRUE,"ERROR","")</f>
        <v/>
      </c>
      <c r="BO4" s="133" t="str">
        <f t="shared" ref="BO4" si="6">+IF(AL4="","ERROR",IF(ISERROR( AL4)=TRUE,"ERROR",""))</f>
        <v/>
      </c>
      <c r="BP4" s="133" t="str">
        <f t="shared" ref="BP4" ca="1" si="7">+IF(AM4="","ERROR",IF(ISERROR( AM4)=TRUE,"ERROR",""))</f>
        <v/>
      </c>
      <c r="BQ4" s="133" t="str">
        <f t="shared" ref="BQ4" ca="1" si="8">+IF(AN4="","ERROR",IF(ISERROR( AN4)=TRUE,"ERROR",""))</f>
        <v/>
      </c>
      <c r="BR4" s="133" t="str">
        <f t="shared" ref="BR4" si="9">+IF(AO4="","ERROR",IF(ISERROR( AO4)=TRUE,"ERROR",""))</f>
        <v/>
      </c>
      <c r="BS4" s="133" t="str">
        <f t="shared" ref="BS4" si="10">+IF(AP4="","ERROR",IF(ISERROR( AP4)=TRUE,"ERROR",""))</f>
        <v/>
      </c>
      <c r="BT4" s="133" t="str">
        <f t="shared" ref="BT4" ca="1" si="11">+IF(AQ4="","ERROR",IF(ISERROR( AQ4)=TRUE,"ERROR",""))</f>
        <v/>
      </c>
      <c r="BU4" s="133" t="str">
        <f t="shared" ref="BU4" si="12">+IF(AR4="","ERROR",IF(ISERROR( AR4)=TRUE,"ERROR",""))</f>
        <v/>
      </c>
      <c r="BV4" s="133" t="str">
        <f t="shared" ref="BV4" ca="1" si="13">+IF(AS4="","ERROR",IF(ISERROR( AS4)=TRUE,"ERROR",""))</f>
        <v/>
      </c>
      <c r="BW4" s="133" t="str">
        <f t="shared" ref="BW4" ca="1" si="14">+IF(AT4="","ERROR",IF(ISERROR( AT4)=TRUE,"ERROR",""))</f>
        <v/>
      </c>
      <c r="BX4" s="133" t="str">
        <f t="shared" ref="BX4" ca="1" si="15">+IF(AU4="","ERROR",IF(ISERROR( AU4)=TRUE,"ERROR",""))</f>
        <v/>
      </c>
      <c r="BY4" s="133" t="str">
        <f t="shared" ref="BY4" si="16">+IF(ISERROR( AV4)=TRUE,"ERROR","")</f>
        <v/>
      </c>
      <c r="BZ4" s="133" t="str">
        <f t="shared" ref="BZ4" si="17">+IF(ISERROR( AW4)=TRUE,"ERROR","")</f>
        <v/>
      </c>
      <c r="CA4" s="133" t="str">
        <f t="shared" ref="CA4" si="18">+IF(ISERROR( AX4)=TRUE,"ERROR","")</f>
        <v/>
      </c>
      <c r="CB4" s="133" t="str">
        <f t="shared" ref="CB4" si="19">+IF(ISERROR( AY4)=TRUE,"ERROR","")</f>
        <v/>
      </c>
      <c r="CC4" s="133" t="str">
        <f t="shared" ref="CC4" si="20">+IF(ISERROR( BA4)=TRUE,"ERROR","")</f>
        <v/>
      </c>
      <c r="CD4" s="133" t="str">
        <f t="shared" ref="CD4" ca="1" si="21">+IF(ISERROR( BB4)=TRUE,"ERROR","")</f>
        <v/>
      </c>
      <c r="CE4" s="133" t="str">
        <f t="shared" ref="CE4" ca="1" si="22">+IF(ISERROR( BC4)=TRUE,"ERROR","")</f>
        <v/>
      </c>
      <c r="CF4" s="133" t="str">
        <f t="shared" ref="CF4" ca="1" si="23">+IF(ISERROR( BD4)=TRUE,"ERROR","")</f>
        <v/>
      </c>
      <c r="CG4" s="133" t="str">
        <f t="shared" ref="CG4" ca="1" si="24">+IF(ISERROR( BE4)=TRUE,"ERROR","")</f>
        <v/>
      </c>
      <c r="CH4" s="133" t="str">
        <f t="shared" ref="CH4" ca="1" si="25">+IF(ISERROR( BF4)=TRUE,"ERROR","")</f>
        <v/>
      </c>
      <c r="CI4" s="133" t="str">
        <f t="shared" ref="CI4" ca="1" si="26">+IF(ISERROR( BG4)=TRUE,"ERROR","")</f>
        <v/>
      </c>
      <c r="CJ4" s="133" t="str">
        <f t="shared" ref="CJ4" ca="1" si="27">+IF(ISERROR( BH4)=TRUE,"ERROR","")</f>
        <v/>
      </c>
      <c r="CK4" s="131">
        <f>+'RESULTADOS Fact'!Z3</f>
        <v>20000000802</v>
      </c>
      <c r="CL4" s="131">
        <f>+'RESULTADOS Fact'!AA3</f>
        <v>10000000386</v>
      </c>
    </row>
    <row r="5" spans="1:90" s="131" customFormat="1" ht="58.5" hidden="1" customHeight="1" x14ac:dyDescent="0.25">
      <c r="A5" s="145">
        <f t="shared" ref="A5:A68" si="28">+A4+1</f>
        <v>3</v>
      </c>
      <c r="B5" s="127">
        <v>256</v>
      </c>
      <c r="C5" s="128">
        <f>+VLOOKUP($B5,'Datos IC y OC'!$A:$D,3,FALSE)</f>
        <v>610000000000170</v>
      </c>
      <c r="D5" s="128" t="str">
        <f>+VLOOKUP($B5,'Datos IC y OC'!$A:$D,4,FALSE)</f>
        <v>S4010A12</v>
      </c>
      <c r="E5" s="83"/>
      <c r="F5" s="130">
        <v>44562</v>
      </c>
      <c r="G5" s="114" t="str">
        <f ca="1">+"ID" &amp;TEXT(A5,"000") &amp; "-" &amp; AH5 &amp; "-" &amp; AI5 &amp; "-" &amp; RIGHT(AQ5,2)&amp; "-" &amp; VLOOKUP(AO5,Datos!$E:$F,2,FALSE)</f>
        <v>ID003-GD-CU-T2-BT</v>
      </c>
      <c r="H5" s="114" t="s">
        <v>57</v>
      </c>
      <c r="I5" s="171" t="s">
        <v>66</v>
      </c>
      <c r="J5" s="171" t="s">
        <v>315</v>
      </c>
      <c r="K5" s="171" t="s">
        <v>1963</v>
      </c>
      <c r="L5" s="171" t="s">
        <v>284</v>
      </c>
      <c r="M5" s="171" t="s">
        <v>528</v>
      </c>
      <c r="O5" s="171" t="s">
        <v>1050</v>
      </c>
      <c r="Q5" s="171" t="s">
        <v>78</v>
      </c>
      <c r="S5" s="114"/>
      <c r="T5" s="114"/>
      <c r="V5" s="114" t="s">
        <v>9150</v>
      </c>
      <c r="X5" s="114">
        <v>700034</v>
      </c>
      <c r="Y5" s="114">
        <f>+Salida!CQ5</f>
        <v>104</v>
      </c>
      <c r="AA5" s="114" t="s">
        <v>2021</v>
      </c>
      <c r="AB5" s="114">
        <f>+HLOOKUP($AF5,Lecturas!$O:$AB,22,FALSE)</f>
        <v>100</v>
      </c>
      <c r="AC5" s="114">
        <f>+HLOOKUP($AF5,Lecturas!$O:$AB,23,FALSE)</f>
        <v>300</v>
      </c>
      <c r="AD5" s="114" t="str">
        <f>+"CASO: "&amp;INDEX(Lecturas!$AE$1:$AO$2,1,MATCH(AF5,Lecturas!$AE$2:$AO$2,0))</f>
        <v>CASO: =300 Cont</v>
      </c>
      <c r="AF5" s="114">
        <v>4</v>
      </c>
      <c r="AH5" s="83" t="str">
        <f>+IF(H5="","",VLOOKUP(H5,Datos!$D:$E,2,FALSE))</f>
        <v>GD</v>
      </c>
      <c r="AI5" s="83" t="str">
        <f>+IF(I5="","",VLOOKUP(I5,Datos!$D$9:$E$19,2,FALSE))</f>
        <v>CU</v>
      </c>
      <c r="AJ5" s="83" t="str">
        <f>+IF(J5="","",VLOOKUP(J5,Datos!$D:$E,2,FALSE))</f>
        <v>G003</v>
      </c>
      <c r="AK5" s="83" t="str">
        <f>+IFERROR(IF(AI5="CG","",VLOOKUP(AI5,Datos!$E:$F,2,FALSE)),"")</f>
        <v>Urbano</v>
      </c>
      <c r="AL5" s="83" t="str">
        <f>+IF(L5="","",VLOOKUP(L5,Datos!$D:$E,2,FALSE))</f>
        <v>05</v>
      </c>
      <c r="AM5" s="83" t="str">
        <f ca="1">+IF(M5="","",TEXT(VLOOKUP(M5,Datos!$D:$E,2,FALSE),"000"))</f>
        <v>123</v>
      </c>
      <c r="AN5" s="83" t="str">
        <f ca="1">+IF(O5="","",TEXT(VLOOKUP(O5,Datos!$D:$E,2,FALSE),"000000"))</f>
        <v>239900</v>
      </c>
      <c r="AO5" s="83" t="str">
        <f>+IF(Q5="","",VLOOKUP(Q5,Datos!$D:$E,2,FALSE))</f>
        <v>G1</v>
      </c>
      <c r="AP5" s="83" t="str">
        <f>+IFERROR(HLOOKUP(AH5,Validaciones!$A$47:$C$48,2,FALSE),"")</f>
        <v>Tarifa T2</v>
      </c>
      <c r="AQ5" s="83" t="str">
        <f ca="1">+IF(AP5="","",VLOOKUP(AP5,Datos!$D:$E,2,FALSE))</f>
        <v>GD_T2</v>
      </c>
      <c r="AR5" s="83" t="str">
        <f>+VLOOKUP(CONCATENATE(K5,IF(K5="Completo",VLOOKUP(D5,'Gr.Estr.Reg.'!$C:$D,2,FALSE),VLOOKUP(D5,'Gr.Estr.Reg.'!$C:$H,6))),Tabla8[[LINK]:[PORCION]],5,FALSE)</f>
        <v>GRACC</v>
      </c>
      <c r="AS5" s="83" t="str">
        <f ca="1">+VLOOKUP(CONCATENATE($AH5,$AI5,$AJ5,$AO5,$AQ5),ZTDM_ARBOL_DES_D!$A:$O,11,FALSE)</f>
        <v>RT_CAT_CLI</v>
      </c>
      <c r="AT5" s="83" t="str">
        <f ca="1">+IFERROR(VLOOKUP(CONCATENATE($AH5,$AI5,$AJ5,$AO5,$AQ5),ZTDM_ARBOL_DES_D!$A:$O,12,FALSE),"")</f>
        <v>GD_PARQ</v>
      </c>
      <c r="AU5" s="83" t="str">
        <f ca="1">+IFERROR(VLOOKUP(CONCATENATE($AH5,$AI5,$AJ5,$AO5,$AQ5),ZTDM_ARBOL_DES_D!$A:$O,13,FALSE),"")</f>
        <v>PI_BAJA</v>
      </c>
      <c r="AV5" s="83" t="str">
        <f>+IF($S5=Datos!$G$71,"",IFERROR(INDEX(Datos!$C$71:$G$74,MATCH($S5,Datos!$G$71:$G$74,0),1),""))</f>
        <v/>
      </c>
      <c r="AW5" s="83" t="str">
        <f>IF($S5=Datos!$G$71,"",IFERROR(INDEX(Datos!$C$71:$G$74,MATCH($S5,Datos!$G$71:$G$74,0),2),""))</f>
        <v/>
      </c>
      <c r="AX5" s="83" t="str">
        <f>IF($S5=Datos!$G$71,"",IFERROR(INDEX(Datos!$C$71:$G$74,MATCH($S5,Datos!$G$71:$G$74,0),3),""))</f>
        <v/>
      </c>
      <c r="AY5" s="83" t="str">
        <f>+IF(AW5=Datos!$D$73,Datos!$C$76,"")</f>
        <v/>
      </c>
      <c r="AZ5" s="83" t="str">
        <f>+IF(K5="Completo",IF(MAX(AB5:AC5,FACTURADOR!G4:I4)&gt;=300,"FL_GUDI",""),"")</f>
        <v>FL_GUDI</v>
      </c>
      <c r="BA5" s="83" t="str">
        <f t="shared" ref="BA5:BA68" si="29">IF($AK5="Rural","FL_NO_CAP","")</f>
        <v/>
      </c>
      <c r="BB5" s="83" t="str">
        <f ca="1">+IF($AS5="Opción No Válida","",IFERROR(IF(FIND(Datos!$D$63,$V5)&gt;0,Datos!$E$63,""),""))</f>
        <v>FL_EMP_REC</v>
      </c>
      <c r="BC5" s="83" t="str">
        <f ca="1">+IF($AS5="Opción No Válida","",IFERROR(IF(FIND(Datos!$D$64,$V5)&gt;0,Datos!$E$64,""),""))</f>
        <v/>
      </c>
      <c r="BD5" s="83" t="str">
        <f ca="1">+IF($AS5="Opción No Válida","",IFERROR(IF(FIND(Datos!$D$65,$V5)&gt;0,Datos!$E$65,""),""))</f>
        <v/>
      </c>
      <c r="BE5" s="83" t="str">
        <f ca="1">+IF($AS5="Opción No Válida","",IFERROR(IF(FIND(Datos!$D$66,$V5)&gt;0,Datos!$E$66,""),""))</f>
        <v>FL_BEN_INF</v>
      </c>
      <c r="BF5" s="83" t="str">
        <f ca="1">+IF($AS5="Opción No Válida","",IF(AH5="DP",Datos!$C$67,""))</f>
        <v/>
      </c>
      <c r="BG5" s="83" t="str">
        <f ca="1">+IF($AS5="Opción No Válida","",IFERROR(IF(FIND(Datos!$D$68,$V5)&gt;0,Datos!$E$68,""),""))</f>
        <v/>
      </c>
      <c r="BH5" s="83" t="str">
        <f ca="1">+VLOOKUP(AA5,Datos!$D:$E,2,FALSE)</f>
        <v>00</v>
      </c>
      <c r="BJ5" s="133">
        <f t="shared" ref="BJ5" ca="1" si="30">+COUNTIFS(BK5:DW5,"ERROR")</f>
        <v>0</v>
      </c>
      <c r="BK5" s="133" t="str">
        <f t="shared" ref="BK5" si="31">+IF(ISERROR( AH5)=TRUE,"ERROR","")</f>
        <v/>
      </c>
      <c r="BL5" s="133" t="str">
        <f t="shared" ref="BL5" si="32">+IF(ISERROR( AI5)=TRUE,"ERROR","")</f>
        <v/>
      </c>
      <c r="BM5" s="133" t="str">
        <f t="shared" ref="BM5" si="33">+IF(ISERROR( AJ5)=TRUE,"ERROR","")</f>
        <v/>
      </c>
      <c r="BN5" s="133" t="str">
        <f t="shared" ref="BN5" si="34">+IF(ISERROR( AK5)=TRUE,"ERROR","")</f>
        <v/>
      </c>
      <c r="BO5" s="133" t="str">
        <f t="shared" ref="BO5" si="35">+IF(AL5="","ERROR",IF(ISERROR( AL5)=TRUE,"ERROR",""))</f>
        <v/>
      </c>
      <c r="BP5" s="133" t="str">
        <f t="shared" ref="BP5" ca="1" si="36">+IF(AM5="","ERROR",IF(ISERROR( AM5)=TRUE,"ERROR",""))</f>
        <v/>
      </c>
      <c r="BQ5" s="133" t="str">
        <f t="shared" ref="BQ5" ca="1" si="37">+IF(AN5="","ERROR",IF(ISERROR( AN5)=TRUE,"ERROR",""))</f>
        <v/>
      </c>
      <c r="BR5" s="133" t="str">
        <f t="shared" ref="BR5" si="38">+IF(AO5="","ERROR",IF(ISERROR( AO5)=TRUE,"ERROR",""))</f>
        <v/>
      </c>
      <c r="BS5" s="133" t="str">
        <f t="shared" ref="BS5" si="39">+IF(AP5="","ERROR",IF(ISERROR( AP5)=TRUE,"ERROR",""))</f>
        <v/>
      </c>
      <c r="BT5" s="133" t="str">
        <f t="shared" ref="BT5" ca="1" si="40">+IF(AQ5="","ERROR",IF(ISERROR( AQ5)=TRUE,"ERROR",""))</f>
        <v/>
      </c>
      <c r="BU5" s="133" t="str">
        <f t="shared" ref="BU5" si="41">+IF(AR5="","ERROR",IF(ISERROR( AR5)=TRUE,"ERROR",""))</f>
        <v/>
      </c>
      <c r="BV5" s="133" t="str">
        <f t="shared" ref="BV5" ca="1" si="42">+IF(AS5="","ERROR",IF(ISERROR( AS5)=TRUE,"ERROR",""))</f>
        <v/>
      </c>
      <c r="BW5" s="133" t="str">
        <f t="shared" ref="BW5" ca="1" si="43">+IF(AT5="","ERROR",IF(ISERROR( AT5)=TRUE,"ERROR",""))</f>
        <v/>
      </c>
      <c r="BX5" s="133" t="str">
        <f t="shared" ref="BX5" ca="1" si="44">+IF(AU5="","ERROR",IF(ISERROR( AU5)=TRUE,"ERROR",""))</f>
        <v/>
      </c>
      <c r="BY5" s="133" t="str">
        <f t="shared" ref="BY5" si="45">+IF(ISERROR( AV5)=TRUE,"ERROR","")</f>
        <v/>
      </c>
      <c r="BZ5" s="133" t="str">
        <f t="shared" ref="BZ5" si="46">+IF(ISERROR( AW5)=TRUE,"ERROR","")</f>
        <v/>
      </c>
      <c r="CA5" s="133" t="str">
        <f t="shared" ref="CA5" si="47">+IF(ISERROR( AX5)=TRUE,"ERROR","")</f>
        <v/>
      </c>
      <c r="CB5" s="133" t="str">
        <f t="shared" ref="CB5" si="48">+IF(ISERROR( AY5)=TRUE,"ERROR","")</f>
        <v/>
      </c>
      <c r="CC5" s="133" t="str">
        <f t="shared" ref="CC5" si="49">+IF(ISERROR( BA5)=TRUE,"ERROR","")</f>
        <v/>
      </c>
      <c r="CD5" s="133" t="str">
        <f t="shared" ref="CD5" ca="1" si="50">+IF(ISERROR( BB5)=TRUE,"ERROR","")</f>
        <v/>
      </c>
      <c r="CE5" s="133" t="str">
        <f t="shared" ref="CE5" ca="1" si="51">+IF(ISERROR( BC5)=TRUE,"ERROR","")</f>
        <v/>
      </c>
      <c r="CF5" s="133" t="str">
        <f t="shared" ref="CF5" ca="1" si="52">+IF(ISERROR( BD5)=TRUE,"ERROR","")</f>
        <v/>
      </c>
      <c r="CG5" s="133" t="str">
        <f t="shared" ref="CG5" ca="1" si="53">+IF(ISERROR( BE5)=TRUE,"ERROR","")</f>
        <v/>
      </c>
      <c r="CH5" s="133" t="str">
        <f t="shared" ref="CH5" ca="1" si="54">+IF(ISERROR( BF5)=TRUE,"ERROR","")</f>
        <v/>
      </c>
      <c r="CI5" s="133" t="str">
        <f t="shared" ref="CI5" ca="1" si="55">+IF(ISERROR( BG5)=TRUE,"ERROR","")</f>
        <v/>
      </c>
      <c r="CJ5" s="133" t="str">
        <f t="shared" ref="CJ5" ca="1" si="56">+IF(ISERROR( BH5)=TRUE,"ERROR","")</f>
        <v/>
      </c>
      <c r="CK5" s="131">
        <f>+'RESULTADOS Fact'!Z4</f>
        <v>20000000803</v>
      </c>
      <c r="CL5" s="131">
        <f>+'RESULTADOS Fact'!AA4</f>
        <v>10000000387</v>
      </c>
    </row>
    <row r="6" spans="1:90" s="131" customFormat="1" ht="58.5" hidden="1" customHeight="1" x14ac:dyDescent="0.25">
      <c r="A6" s="145">
        <f t="shared" si="28"/>
        <v>4</v>
      </c>
      <c r="B6" s="127">
        <v>256</v>
      </c>
      <c r="C6" s="128">
        <f>+VLOOKUP($B6,'Datos IC y OC'!$A:$D,3,FALSE)</f>
        <v>610000000000170</v>
      </c>
      <c r="D6" s="128" t="str">
        <f>+VLOOKUP($B6,'Datos IC y OC'!$A:$D,4,FALSE)</f>
        <v>S4010A12</v>
      </c>
      <c r="E6" s="83"/>
      <c r="F6" s="130">
        <v>44562</v>
      </c>
      <c r="G6" s="114" t="str">
        <f ca="1">+"ID" &amp;TEXT(A6,"000") &amp; "-" &amp; AH6 &amp; "-" &amp; AI6 &amp; "-" &amp; RIGHT(AQ6,2)&amp; "-" &amp; VLOOKUP(AO6,Datos!$E:$F,2,FALSE)</f>
        <v>ID004-GD-CU-T2-BT</v>
      </c>
      <c r="H6" s="114" t="s">
        <v>57</v>
      </c>
      <c r="I6" s="171" t="s">
        <v>66</v>
      </c>
      <c r="J6" s="171" t="s">
        <v>315</v>
      </c>
      <c r="K6" s="171" t="s">
        <v>1963</v>
      </c>
      <c r="L6" s="171" t="s">
        <v>285</v>
      </c>
      <c r="M6" s="171" t="s">
        <v>528</v>
      </c>
      <c r="O6" s="171" t="s">
        <v>1050</v>
      </c>
      <c r="Q6" s="171" t="s">
        <v>78</v>
      </c>
      <c r="S6" s="114"/>
      <c r="T6" s="114"/>
      <c r="V6" s="114" t="s">
        <v>153</v>
      </c>
      <c r="X6" s="114">
        <v>700034</v>
      </c>
      <c r="Y6" s="114">
        <f>+Salida!CQ6</f>
        <v>105</v>
      </c>
      <c r="AA6" s="114" t="s">
        <v>2021</v>
      </c>
      <c r="AB6" s="114">
        <f>+HLOOKUP($AF6,Lecturas!$O:$AB,22,FALSE)</f>
        <v>100</v>
      </c>
      <c r="AC6" s="114">
        <f>+HLOOKUP($AF6,Lecturas!$O:$AB,23,FALSE)</f>
        <v>300</v>
      </c>
      <c r="AD6" s="114" t="str">
        <f>+"CASO: "&amp;INDEX(Lecturas!$AE$1:$AO$2,1,MATCH(AF6,Lecturas!$AE$2:$AO$2,0))</f>
        <v>CASO: &gt;300</v>
      </c>
      <c r="AF6" s="114">
        <v>5</v>
      </c>
      <c r="AH6" s="83" t="str">
        <f>+IF(H6="","",VLOOKUP(H6,Datos!$D:$E,2,FALSE))</f>
        <v>GD</v>
      </c>
      <c r="AI6" s="83" t="str">
        <f>+IF(I6="","",VLOOKUP(I6,Datos!$D$9:$E$19,2,FALSE))</f>
        <v>CU</v>
      </c>
      <c r="AJ6" s="83" t="str">
        <f>+IF(J6="","",VLOOKUP(J6,Datos!$D:$E,2,FALSE))</f>
        <v>G003</v>
      </c>
      <c r="AK6" s="83" t="str">
        <f>+IFERROR(IF(AI6="CG","",VLOOKUP(AI6,Datos!$E:$F,2,FALSE)),"")</f>
        <v>Urbano</v>
      </c>
      <c r="AL6" s="83" t="str">
        <f>+IF(L6="","",VLOOKUP(L6,Datos!$D:$E,2,FALSE))</f>
        <v>06</v>
      </c>
      <c r="AM6" s="83" t="str">
        <f ca="1">+IF(M6="","",TEXT(VLOOKUP(M6,Datos!$D:$E,2,FALSE),"000"))</f>
        <v>123</v>
      </c>
      <c r="AN6" s="83" t="str">
        <f ca="1">+IF(O6="","",TEXT(VLOOKUP(O6,Datos!$D:$E,2,FALSE),"000000"))</f>
        <v>239900</v>
      </c>
      <c r="AO6" s="83" t="str">
        <f>+IF(Q6="","",VLOOKUP(Q6,Datos!$D:$E,2,FALSE))</f>
        <v>G1</v>
      </c>
      <c r="AP6" s="83" t="str">
        <f>+IFERROR(HLOOKUP(AH6,Validaciones!$A$47:$C$48,2,FALSE),"")</f>
        <v>Tarifa T2</v>
      </c>
      <c r="AQ6" s="83" t="str">
        <f ca="1">+IF(AP6="","",VLOOKUP(AP6,Datos!$D:$E,2,FALSE))</f>
        <v>GD_T2</v>
      </c>
      <c r="AR6" s="83" t="str">
        <f>+VLOOKUP(CONCATENATE(K6,IF(K6="Completo",VLOOKUP(D6,'Gr.Estr.Reg.'!$C:$D,2,FALSE),VLOOKUP(D6,'Gr.Estr.Reg.'!$C:$H,6))),Tabla8[[LINK]:[PORCION]],5,FALSE)</f>
        <v>GRACC</v>
      </c>
      <c r="AS6" s="83" t="str">
        <f ca="1">+VLOOKUP(CONCATENATE($AH6,$AI6,$AJ6,$AO6,$AQ6),ZTDM_ARBOL_DES_D!$A:$O,11,FALSE)</f>
        <v>RT_CAT_CLI</v>
      </c>
      <c r="AT6" s="83" t="str">
        <f ca="1">+IFERROR(VLOOKUP(CONCATENATE($AH6,$AI6,$AJ6,$AO6,$AQ6),ZTDM_ARBOL_DES_D!$A:$O,12,FALSE),"")</f>
        <v>GD_PARQ</v>
      </c>
      <c r="AU6" s="83" t="str">
        <f ca="1">+IFERROR(VLOOKUP(CONCATENATE($AH6,$AI6,$AJ6,$AO6,$AQ6),ZTDM_ARBOL_DES_D!$A:$O,13,FALSE),"")</f>
        <v>PI_BAJA</v>
      </c>
      <c r="AV6" s="83" t="str">
        <f>+IF($S6=Datos!$G$71,"",IFERROR(INDEX(Datos!$C$71:$G$74,MATCH($S6,Datos!$G$71:$G$74,0),1),""))</f>
        <v/>
      </c>
      <c r="AW6" s="83" t="str">
        <f>IF($S6=Datos!$G$71,"",IFERROR(INDEX(Datos!$C$71:$G$74,MATCH($S6,Datos!$G$71:$G$74,0),2),""))</f>
        <v/>
      </c>
      <c r="AX6" s="83" t="str">
        <f>IF($S6=Datos!$G$71,"",IFERROR(INDEX(Datos!$C$71:$G$74,MATCH($S6,Datos!$G$71:$G$74,0),3),""))</f>
        <v/>
      </c>
      <c r="AY6" s="83" t="str">
        <f>+IF(AW6=Datos!$D$73,Datos!$C$76,"")</f>
        <v/>
      </c>
      <c r="AZ6" s="83" t="str">
        <f>+IF(K6="Completo",IF(MAX(AB6:AC6,FACTURADOR!G5:I5)&gt;=300,"FL_GUDI",""),"")</f>
        <v>FL_GUDI</v>
      </c>
      <c r="BA6" s="83" t="str">
        <f t="shared" si="29"/>
        <v/>
      </c>
      <c r="BB6" s="83" t="str">
        <f ca="1">+IF($AS6="Opción No Válida","",IFERROR(IF(FIND(Datos!$D$63,$V6)&gt;0,Datos!$E$63,""),""))</f>
        <v>FL_EMP_REC</v>
      </c>
      <c r="BC6" s="83" t="str">
        <f ca="1">+IF($AS6="Opción No Válida","",IFERROR(IF(FIND(Datos!$D$64,$V6)&gt;0,Datos!$E$64,""),""))</f>
        <v/>
      </c>
      <c r="BD6" s="83" t="str">
        <f ca="1">+IF($AS6="Opción No Válida","",IFERROR(IF(FIND(Datos!$D$65,$V6)&gt;0,Datos!$E$65,""),""))</f>
        <v/>
      </c>
      <c r="BE6" s="83" t="str">
        <f ca="1">+IF($AS6="Opción No Válida","",IFERROR(IF(FIND(Datos!$D$66,$V6)&gt;0,Datos!$E$66,""),""))</f>
        <v/>
      </c>
      <c r="BF6" s="83" t="str">
        <f ca="1">+IF($AS6="Opción No Válida","",IF(AH6="DP",Datos!$C$67,""))</f>
        <v/>
      </c>
      <c r="BG6" s="83" t="str">
        <f ca="1">+IF($AS6="Opción No Válida","",IFERROR(IF(FIND(Datos!$D$68,$V6)&gt;0,Datos!$E$68,""),""))</f>
        <v/>
      </c>
      <c r="BH6" s="83" t="str">
        <f ca="1">+VLOOKUP(AA6,Datos!$D:$E,2,FALSE)</f>
        <v>00</v>
      </c>
      <c r="BJ6" s="133">
        <f t="shared" ref="BJ6:BJ69" ca="1" si="57">+COUNTIFS(BK6:DW6,"ERROR")</f>
        <v>0</v>
      </c>
      <c r="BK6" s="133" t="str">
        <f t="shared" ref="BK6:BK69" si="58">+IF(ISERROR( AH6)=TRUE,"ERROR","")</f>
        <v/>
      </c>
      <c r="BL6" s="133" t="str">
        <f t="shared" ref="BL6:BL69" si="59">+IF(ISERROR( AI6)=TRUE,"ERROR","")</f>
        <v/>
      </c>
      <c r="BM6" s="133" t="str">
        <f t="shared" ref="BM6:BM69" si="60">+IF(ISERROR( AJ6)=TRUE,"ERROR","")</f>
        <v/>
      </c>
      <c r="BN6" s="133" t="str">
        <f t="shared" ref="BN6:BN69" si="61">+IF(ISERROR( AK6)=TRUE,"ERROR","")</f>
        <v/>
      </c>
      <c r="BO6" s="133" t="str">
        <f t="shared" ref="BO6:BO69" si="62">+IF(AL6="","ERROR",IF(ISERROR( AL6)=TRUE,"ERROR",""))</f>
        <v/>
      </c>
      <c r="BP6" s="133" t="str">
        <f t="shared" ref="BP6:BP69" ca="1" si="63">+IF(AM6="","ERROR",IF(ISERROR( AM6)=TRUE,"ERROR",""))</f>
        <v/>
      </c>
      <c r="BQ6" s="133" t="str">
        <f t="shared" ref="BQ6:BQ69" ca="1" si="64">+IF(AN6="","ERROR",IF(ISERROR( AN6)=TRUE,"ERROR",""))</f>
        <v/>
      </c>
      <c r="BR6" s="133" t="str">
        <f t="shared" ref="BR6:BR69" si="65">+IF(AO6="","ERROR",IF(ISERROR( AO6)=TRUE,"ERROR",""))</f>
        <v/>
      </c>
      <c r="BS6" s="133" t="str">
        <f t="shared" ref="BS6:BS69" si="66">+IF(AP6="","ERROR",IF(ISERROR( AP6)=TRUE,"ERROR",""))</f>
        <v/>
      </c>
      <c r="BT6" s="133" t="str">
        <f t="shared" ref="BT6:BT69" ca="1" si="67">+IF(AQ6="","ERROR",IF(ISERROR( AQ6)=TRUE,"ERROR",""))</f>
        <v/>
      </c>
      <c r="BU6" s="133" t="str">
        <f t="shared" ref="BU6:BU69" si="68">+IF(AR6="","ERROR",IF(ISERROR( AR6)=TRUE,"ERROR",""))</f>
        <v/>
      </c>
      <c r="BV6" s="133" t="str">
        <f t="shared" ref="BV6:BV69" ca="1" si="69">+IF(AS6="","ERROR",IF(ISERROR( AS6)=TRUE,"ERROR",""))</f>
        <v/>
      </c>
      <c r="BW6" s="133" t="str">
        <f t="shared" ref="BW6:BW69" ca="1" si="70">+IF(AT6="","ERROR",IF(ISERROR( AT6)=TRUE,"ERROR",""))</f>
        <v/>
      </c>
      <c r="BX6" s="133" t="str">
        <f t="shared" ref="BX6:BX69" ca="1" si="71">+IF(AU6="","ERROR",IF(ISERROR( AU6)=TRUE,"ERROR",""))</f>
        <v/>
      </c>
      <c r="BY6" s="133" t="str">
        <f t="shared" ref="BY6:BY69" si="72">+IF(ISERROR( AV6)=TRUE,"ERROR","")</f>
        <v/>
      </c>
      <c r="BZ6" s="133" t="str">
        <f t="shared" ref="BZ6:BZ69" si="73">+IF(ISERROR( AW6)=TRUE,"ERROR","")</f>
        <v/>
      </c>
      <c r="CA6" s="133" t="str">
        <f t="shared" ref="CA6:CA69" si="74">+IF(ISERROR( AX6)=TRUE,"ERROR","")</f>
        <v/>
      </c>
      <c r="CB6" s="133" t="str">
        <f t="shared" ref="CB6:CB69" si="75">+IF(ISERROR( AY6)=TRUE,"ERROR","")</f>
        <v/>
      </c>
      <c r="CC6" s="133" t="str">
        <f t="shared" ref="CC6:CC69" si="76">+IF(ISERROR( BA6)=TRUE,"ERROR","")</f>
        <v/>
      </c>
      <c r="CD6" s="133" t="str">
        <f t="shared" ref="CD6:CD69" ca="1" si="77">+IF(ISERROR( BB6)=TRUE,"ERROR","")</f>
        <v/>
      </c>
      <c r="CE6" s="133" t="str">
        <f t="shared" ref="CE6:CE69" ca="1" si="78">+IF(ISERROR( BC6)=TRUE,"ERROR","")</f>
        <v/>
      </c>
      <c r="CF6" s="133" t="str">
        <f t="shared" ref="CF6:CF69" ca="1" si="79">+IF(ISERROR( BD6)=TRUE,"ERROR","")</f>
        <v/>
      </c>
      <c r="CG6" s="133" t="str">
        <f t="shared" ref="CG6:CG69" ca="1" si="80">+IF(ISERROR( BE6)=TRUE,"ERROR","")</f>
        <v/>
      </c>
      <c r="CH6" s="133" t="str">
        <f t="shared" ref="CH6:CH69" ca="1" si="81">+IF(ISERROR( BF6)=TRUE,"ERROR","")</f>
        <v/>
      </c>
      <c r="CI6" s="133" t="str">
        <f t="shared" ref="CI6:CI69" ca="1" si="82">+IF(ISERROR( BG6)=TRUE,"ERROR","")</f>
        <v/>
      </c>
      <c r="CJ6" s="133" t="str">
        <f t="shared" ref="CJ6:CJ69" ca="1" si="83">+IF(ISERROR( BH6)=TRUE,"ERROR","")</f>
        <v/>
      </c>
      <c r="CK6" s="131">
        <f>+'RESULTADOS Fact'!Z5</f>
        <v>20000000804</v>
      </c>
      <c r="CL6" s="131">
        <f>+'RESULTADOS Fact'!AA5</f>
        <v>10000000388</v>
      </c>
    </row>
    <row r="7" spans="1:90" s="131" customFormat="1" ht="58.5" hidden="1" customHeight="1" x14ac:dyDescent="0.25">
      <c r="A7" s="145">
        <f t="shared" si="28"/>
        <v>5</v>
      </c>
      <c r="B7" s="127">
        <v>256</v>
      </c>
      <c r="C7" s="128">
        <f>+VLOOKUP($B7,'Datos IC y OC'!$A:$D,3,FALSE)</f>
        <v>610000000000170</v>
      </c>
      <c r="D7" s="128" t="str">
        <f>+VLOOKUP($B7,'Datos IC y OC'!$A:$D,4,FALSE)</f>
        <v>S4010A12</v>
      </c>
      <c r="E7" s="83"/>
      <c r="F7" s="130">
        <v>44562</v>
      </c>
      <c r="G7" s="114" t="str">
        <f ca="1">+"ID" &amp;TEXT(A7,"000") &amp; "-" &amp; AH7 &amp; "-" &amp; AI7 &amp; "-" &amp; RIGHT(AQ7,2)&amp; "-" &amp; VLOOKUP(AO7,Datos!$E:$F,2,FALSE)</f>
        <v>ID005-GD-CU-T2-MT 13,2 kV</v>
      </c>
      <c r="H7" s="114" t="s">
        <v>57</v>
      </c>
      <c r="I7" s="171" t="s">
        <v>66</v>
      </c>
      <c r="J7" s="171" t="s">
        <v>315</v>
      </c>
      <c r="K7" s="171" t="s">
        <v>1963</v>
      </c>
      <c r="L7" s="171" t="s">
        <v>306</v>
      </c>
      <c r="M7" s="171" t="s">
        <v>528</v>
      </c>
      <c r="O7" s="171" t="s">
        <v>1050</v>
      </c>
      <c r="Q7" s="171" t="s">
        <v>248</v>
      </c>
      <c r="S7" s="114"/>
      <c r="T7" s="114"/>
      <c r="V7" s="114" t="s">
        <v>1980</v>
      </c>
      <c r="X7" s="114">
        <v>700034</v>
      </c>
      <c r="Y7" s="114">
        <f>+Salida!CQ7</f>
        <v>106</v>
      </c>
      <c r="AA7" s="114" t="s">
        <v>2021</v>
      </c>
      <c r="AB7" s="114">
        <f>+HLOOKUP($AF7,Lecturas!$O:$AB,22,FALSE)</f>
        <v>50</v>
      </c>
      <c r="AC7" s="114">
        <f>+HLOOKUP($AF7,Lecturas!$O:$AB,23,FALSE)</f>
        <v>100</v>
      </c>
      <c r="AD7" s="114" t="str">
        <f>+"CASO: "&amp;INDEX(Lecturas!$AE$1:$AO$2,1,MATCH(AF7,Lecturas!$AE$2:$AO$2,0))</f>
        <v>CASO: &lt;300</v>
      </c>
      <c r="AF7" s="114">
        <v>2</v>
      </c>
      <c r="AH7" s="83" t="str">
        <f>+IF(H7="","",VLOOKUP(H7,Datos!$D:$E,2,FALSE))</f>
        <v>GD</v>
      </c>
      <c r="AI7" s="83" t="str">
        <f>+IF(I7="","",VLOOKUP(I7,Datos!$D$9:$E$19,2,FALSE))</f>
        <v>CU</v>
      </c>
      <c r="AJ7" s="83" t="str">
        <f>+IF(J7="","",VLOOKUP(J7,Datos!$D:$E,2,FALSE))</f>
        <v>G003</v>
      </c>
      <c r="AK7" s="83" t="str">
        <f>+IFERROR(IF(AI7="CG","",VLOOKUP(AI7,Datos!$E:$F,2,FALSE)),"")</f>
        <v>Urbano</v>
      </c>
      <c r="AL7" s="83" t="str">
        <f>+IF(L7="","",VLOOKUP(L7,Datos!$D:$E,2,FALSE))</f>
        <v>07</v>
      </c>
      <c r="AM7" s="83" t="str">
        <f ca="1">+IF(M7="","",TEXT(VLOOKUP(M7,Datos!$D:$E,2,FALSE),"000"))</f>
        <v>123</v>
      </c>
      <c r="AN7" s="83" t="str">
        <f ca="1">+IF(O7="","",TEXT(VLOOKUP(O7,Datos!$D:$E,2,FALSE),"000000"))</f>
        <v>239900</v>
      </c>
      <c r="AO7" s="83" t="str">
        <f>+IF(Q7="","",VLOOKUP(Q7,Datos!$D:$E,2,FALSE))</f>
        <v>G3</v>
      </c>
      <c r="AP7" s="83" t="str">
        <f>+IFERROR(HLOOKUP(AH7,Validaciones!$A$47:$C$48,2,FALSE),"")</f>
        <v>Tarifa T2</v>
      </c>
      <c r="AQ7" s="83" t="str">
        <f ca="1">+IF(AP7="","",VLOOKUP(AP7,Datos!$D:$E,2,FALSE))</f>
        <v>GD_T2</v>
      </c>
      <c r="AR7" s="83" t="str">
        <f>+VLOOKUP(CONCATENATE(K7,IF(K7="Completo",VLOOKUP(D7,'Gr.Estr.Reg.'!$C:$D,2,FALSE),VLOOKUP(D7,'Gr.Estr.Reg.'!$C:$H,6))),Tabla8[[LINK]:[PORCION]],5,FALSE)</f>
        <v>GRACC</v>
      </c>
      <c r="AS7" s="83" t="str">
        <f ca="1">+VLOOKUP(CONCATENATE($AH7,$AI7,$AJ7,$AO7,$AQ7),ZTDM_ARBOL_DES_D!$A:$O,11,FALSE)</f>
        <v>RT_CAT_CLI</v>
      </c>
      <c r="AT7" s="83" t="str">
        <f ca="1">+IFERROR(VLOOKUP(CONCATENATE($AH7,$AI7,$AJ7,$AO7,$AQ7),ZTDM_ARBOL_DES_D!$A:$O,12,FALSE),"")</f>
        <v>GD_PARQ</v>
      </c>
      <c r="AU7" s="83" t="str">
        <f ca="1">+IFERROR(VLOOKUP(CONCATENATE($AH7,$AI7,$AJ7,$AO7,$AQ7),ZTDM_ARBOL_DES_D!$A:$O,13,FALSE),"")</f>
        <v>PI_MED13.2</v>
      </c>
      <c r="AV7" s="83" t="str">
        <f>+IF($S7=Datos!$G$71,"",IFERROR(INDEX(Datos!$C$71:$G$74,MATCH($S7,Datos!$G$71:$G$74,0),1),""))</f>
        <v/>
      </c>
      <c r="AW7" s="83" t="str">
        <f>IF($S7=Datos!$G$71,"",IFERROR(INDEX(Datos!$C$71:$G$74,MATCH($S7,Datos!$G$71:$G$74,0),2),""))</f>
        <v/>
      </c>
      <c r="AX7" s="83" t="str">
        <f>IF($S7=Datos!$G$71,"",IFERROR(INDEX(Datos!$C$71:$G$74,MATCH($S7,Datos!$G$71:$G$74,0),3),""))</f>
        <v/>
      </c>
      <c r="AY7" s="83" t="str">
        <f>+IF(AW7=Datos!$D$73,Datos!$C$76,"")</f>
        <v/>
      </c>
      <c r="AZ7" s="83" t="str">
        <f>+IF(K7="Completo",IF(MAX(AB7:AC7,FACTURADOR!G6:I6)&gt;=300,"FL_GUDI",""),"")</f>
        <v/>
      </c>
      <c r="BA7" s="83" t="str">
        <f t="shared" si="29"/>
        <v/>
      </c>
      <c r="BB7" s="83" t="str">
        <f ca="1">+IF($AS7="Opción No Válida","",IFERROR(IF(FIND(Datos!$D$63,$V7)&gt;0,Datos!$E$63,""),""))</f>
        <v/>
      </c>
      <c r="BC7" s="83" t="str">
        <f ca="1">+IF($AS7="Opción No Válida","",IFERROR(IF(FIND(Datos!$D$64,$V7)&gt;0,Datos!$E$64,""),""))</f>
        <v/>
      </c>
      <c r="BD7" s="83" t="str">
        <f ca="1">+IF($AS7="Opción No Válida","",IFERROR(IF(FIND(Datos!$D$65,$V7)&gt;0,Datos!$E$65,""),""))</f>
        <v/>
      </c>
      <c r="BE7" s="83" t="str">
        <f ca="1">+IF($AS7="Opción No Válida","",IFERROR(IF(FIND(Datos!$D$66,$V7)&gt;0,Datos!$E$66,""),""))</f>
        <v>FL_BEN_INF</v>
      </c>
      <c r="BF7" s="83" t="str">
        <f ca="1">+IF($AS7="Opción No Válida","",IF(AH7="DP",Datos!$C$67,""))</f>
        <v/>
      </c>
      <c r="BG7" s="83" t="str">
        <f ca="1">+IF($AS7="Opción No Válida","",IFERROR(IF(FIND(Datos!$D$68,$V7)&gt;0,Datos!$E$68,""),""))</f>
        <v/>
      </c>
      <c r="BH7" s="83" t="str">
        <f ca="1">+VLOOKUP(AA7,Datos!$D:$E,2,FALSE)</f>
        <v>00</v>
      </c>
      <c r="BJ7" s="133">
        <f t="shared" ca="1" si="57"/>
        <v>0</v>
      </c>
      <c r="BK7" s="133" t="str">
        <f t="shared" si="58"/>
        <v/>
      </c>
      <c r="BL7" s="133" t="str">
        <f t="shared" si="59"/>
        <v/>
      </c>
      <c r="BM7" s="133" t="str">
        <f t="shared" si="60"/>
        <v/>
      </c>
      <c r="BN7" s="133" t="str">
        <f t="shared" si="61"/>
        <v/>
      </c>
      <c r="BO7" s="133" t="str">
        <f t="shared" si="62"/>
        <v/>
      </c>
      <c r="BP7" s="133" t="str">
        <f t="shared" ca="1" si="63"/>
        <v/>
      </c>
      <c r="BQ7" s="133" t="str">
        <f t="shared" ca="1" si="64"/>
        <v/>
      </c>
      <c r="BR7" s="133" t="str">
        <f t="shared" si="65"/>
        <v/>
      </c>
      <c r="BS7" s="133" t="str">
        <f t="shared" si="66"/>
        <v/>
      </c>
      <c r="BT7" s="133" t="str">
        <f t="shared" ca="1" si="67"/>
        <v/>
      </c>
      <c r="BU7" s="133" t="str">
        <f t="shared" si="68"/>
        <v/>
      </c>
      <c r="BV7" s="133" t="str">
        <f t="shared" ca="1" si="69"/>
        <v/>
      </c>
      <c r="BW7" s="133" t="str">
        <f t="shared" ca="1" si="70"/>
        <v/>
      </c>
      <c r="BX7" s="133" t="str">
        <f t="shared" ca="1" si="71"/>
        <v/>
      </c>
      <c r="BY7" s="133" t="str">
        <f t="shared" si="72"/>
        <v/>
      </c>
      <c r="BZ7" s="133" t="str">
        <f t="shared" si="73"/>
        <v/>
      </c>
      <c r="CA7" s="133" t="str">
        <f t="shared" si="74"/>
        <v/>
      </c>
      <c r="CB7" s="133" t="str">
        <f t="shared" si="75"/>
        <v/>
      </c>
      <c r="CC7" s="133" t="str">
        <f t="shared" si="76"/>
        <v/>
      </c>
      <c r="CD7" s="133" t="str">
        <f t="shared" ca="1" si="77"/>
        <v/>
      </c>
      <c r="CE7" s="133" t="str">
        <f t="shared" ca="1" si="78"/>
        <v/>
      </c>
      <c r="CF7" s="133" t="str">
        <f t="shared" ca="1" si="79"/>
        <v/>
      </c>
      <c r="CG7" s="133" t="str">
        <f t="shared" ca="1" si="80"/>
        <v/>
      </c>
      <c r="CH7" s="133" t="str">
        <f t="shared" ca="1" si="81"/>
        <v/>
      </c>
      <c r="CI7" s="133" t="str">
        <f t="shared" ca="1" si="82"/>
        <v/>
      </c>
      <c r="CJ7" s="133" t="str">
        <f t="shared" ca="1" si="83"/>
        <v/>
      </c>
      <c r="CK7" s="131">
        <f>+'RESULTADOS Fact'!Z6</f>
        <v>20000000805</v>
      </c>
      <c r="CL7" s="131">
        <f>+'RESULTADOS Fact'!AA6</f>
        <v>10000000389</v>
      </c>
    </row>
    <row r="8" spans="1:90" s="131" customFormat="1" ht="58.5" hidden="1" customHeight="1" x14ac:dyDescent="0.25">
      <c r="A8" s="145">
        <f t="shared" si="28"/>
        <v>6</v>
      </c>
      <c r="B8" s="127">
        <v>256</v>
      </c>
      <c r="C8" s="128">
        <f>+VLOOKUP($B8,'Datos IC y OC'!$A:$D,3,FALSE)</f>
        <v>610000000000170</v>
      </c>
      <c r="D8" s="128" t="str">
        <f>+VLOOKUP($B8,'Datos IC y OC'!$A:$D,4,FALSE)</f>
        <v>S4010A12</v>
      </c>
      <c r="E8" s="83"/>
      <c r="F8" s="130">
        <v>44562</v>
      </c>
      <c r="G8" s="114" t="str">
        <f ca="1">+"ID" &amp;TEXT(A8,"000") &amp; "-" &amp; AH8 &amp; "-" &amp; AI8 &amp; "-" &amp; RIGHT(AQ8,2)&amp; "-" &amp; VLOOKUP(AO8,Datos!$E:$F,2,FALSE)</f>
        <v>ID006-GD-CU-T2-MT 13,2 kV</v>
      </c>
      <c r="H8" s="114" t="s">
        <v>57</v>
      </c>
      <c r="I8" s="171" t="s">
        <v>66</v>
      </c>
      <c r="J8" s="171" t="s">
        <v>315</v>
      </c>
      <c r="K8" s="171" t="s">
        <v>1963</v>
      </c>
      <c r="L8" s="171" t="s">
        <v>277</v>
      </c>
      <c r="M8" s="171" t="s">
        <v>528</v>
      </c>
      <c r="O8" s="171" t="s">
        <v>1050</v>
      </c>
      <c r="Q8" s="171" t="s">
        <v>248</v>
      </c>
      <c r="S8" s="114"/>
      <c r="T8" s="114"/>
      <c r="V8" s="114" t="s">
        <v>9150</v>
      </c>
      <c r="X8" s="114">
        <v>700034</v>
      </c>
      <c r="Y8" s="114">
        <f>+Salida!CQ8</f>
        <v>107</v>
      </c>
      <c r="AA8" s="114" t="s">
        <v>2021</v>
      </c>
      <c r="AB8" s="114">
        <f>+HLOOKUP($AF8,Lecturas!$O:$AB,22,FALSE)</f>
        <v>100</v>
      </c>
      <c r="AC8" s="114">
        <f>+HLOOKUP($AF8,Lecturas!$O:$AB,23,FALSE)</f>
        <v>300</v>
      </c>
      <c r="AD8" s="114" t="str">
        <f>+"CASO: "&amp;INDEX(Lecturas!$AE$1:$AO$2,1,MATCH(AF8,Lecturas!$AE$2:$AO$2,0))</f>
        <v>CASO: &gt;300</v>
      </c>
      <c r="AF8" s="114">
        <v>5</v>
      </c>
      <c r="AH8" s="83" t="str">
        <f>+IF(H8="","",VLOOKUP(H8,Datos!$D:$E,2,FALSE))</f>
        <v>GD</v>
      </c>
      <c r="AI8" s="83" t="str">
        <f>+IF(I8="","",VLOOKUP(I8,Datos!$D$9:$E$19,2,FALSE))</f>
        <v>CU</v>
      </c>
      <c r="AJ8" s="83" t="str">
        <f>+IF(J8="","",VLOOKUP(J8,Datos!$D:$E,2,FALSE))</f>
        <v>G003</v>
      </c>
      <c r="AK8" s="83" t="str">
        <f>+IFERROR(IF(AI8="CG","",VLOOKUP(AI8,Datos!$E:$F,2,FALSE)),"")</f>
        <v>Urbano</v>
      </c>
      <c r="AL8" s="83">
        <f>+IF(L8="","",VLOOKUP(L8,Datos!$D:$E,2,FALSE))</f>
        <v>11</v>
      </c>
      <c r="AM8" s="83" t="str">
        <f ca="1">+IF(M8="","",TEXT(VLOOKUP(M8,Datos!$D:$E,2,FALSE),"000"))</f>
        <v>123</v>
      </c>
      <c r="AN8" s="83" t="str">
        <f ca="1">+IF(O8="","",TEXT(VLOOKUP(O8,Datos!$D:$E,2,FALSE),"000000"))</f>
        <v>239900</v>
      </c>
      <c r="AO8" s="83" t="str">
        <f>+IF(Q8="","",VLOOKUP(Q8,Datos!$D:$E,2,FALSE))</f>
        <v>G3</v>
      </c>
      <c r="AP8" s="83" t="str">
        <f>+IFERROR(HLOOKUP(AH8,Validaciones!$A$47:$C$48,2,FALSE),"")</f>
        <v>Tarifa T2</v>
      </c>
      <c r="AQ8" s="83" t="str">
        <f ca="1">+IF(AP8="","",VLOOKUP(AP8,Datos!$D:$E,2,FALSE))</f>
        <v>GD_T2</v>
      </c>
      <c r="AR8" s="83" t="str">
        <f>+VLOOKUP(CONCATENATE(K8,IF(K8="Completo",VLOOKUP(D8,'Gr.Estr.Reg.'!$C:$D,2,FALSE),VLOOKUP(D8,'Gr.Estr.Reg.'!$C:$H,6))),Tabla8[[LINK]:[PORCION]],5,FALSE)</f>
        <v>GRACC</v>
      </c>
      <c r="AS8" s="83" t="str">
        <f ca="1">+VLOOKUP(CONCATENATE($AH8,$AI8,$AJ8,$AO8,$AQ8),ZTDM_ARBOL_DES_D!$A:$O,11,FALSE)</f>
        <v>RT_CAT_CLI</v>
      </c>
      <c r="AT8" s="83" t="str">
        <f ca="1">+IFERROR(VLOOKUP(CONCATENATE($AH8,$AI8,$AJ8,$AO8,$AQ8),ZTDM_ARBOL_DES_D!$A:$O,12,FALSE),"")</f>
        <v>GD_PARQ</v>
      </c>
      <c r="AU8" s="83" t="str">
        <f ca="1">+IFERROR(VLOOKUP(CONCATENATE($AH8,$AI8,$AJ8,$AO8,$AQ8),ZTDM_ARBOL_DES_D!$A:$O,13,FALSE),"")</f>
        <v>PI_MED13.2</v>
      </c>
      <c r="AV8" s="83" t="str">
        <f>+IF($S8=Datos!$G$71,"",IFERROR(INDEX(Datos!$C$71:$G$74,MATCH($S8,Datos!$G$71:$G$74,0),1),""))</f>
        <v/>
      </c>
      <c r="AW8" s="83" t="str">
        <f>IF($S8=Datos!$G$71,"",IFERROR(INDEX(Datos!$C$71:$G$74,MATCH($S8,Datos!$G$71:$G$74,0),2),""))</f>
        <v/>
      </c>
      <c r="AX8" s="83" t="str">
        <f>IF($S8=Datos!$G$71,"",IFERROR(INDEX(Datos!$C$71:$G$74,MATCH($S8,Datos!$G$71:$G$74,0),3),""))</f>
        <v/>
      </c>
      <c r="AY8" s="83" t="str">
        <f>+IF(AW8=Datos!$D$73,Datos!$C$76,"")</f>
        <v/>
      </c>
      <c r="AZ8" s="83" t="str">
        <f>+IF(K8="Completo",IF(MAX(AB8:AC8,FACTURADOR!G7:I7)&gt;=300,"FL_GUDI",""),"")</f>
        <v>FL_GUDI</v>
      </c>
      <c r="BA8" s="83" t="str">
        <f t="shared" si="29"/>
        <v/>
      </c>
      <c r="BB8" s="83" t="str">
        <f ca="1">+IF($AS8="Opción No Válida","",IFERROR(IF(FIND(Datos!$D$63,$V8)&gt;0,Datos!$E$63,""),""))</f>
        <v>FL_EMP_REC</v>
      </c>
      <c r="BC8" s="83" t="str">
        <f ca="1">+IF($AS8="Opción No Válida","",IFERROR(IF(FIND(Datos!$D$64,$V8)&gt;0,Datos!$E$64,""),""))</f>
        <v/>
      </c>
      <c r="BD8" s="83" t="str">
        <f ca="1">+IF($AS8="Opción No Válida","",IFERROR(IF(FIND(Datos!$D$65,$V8)&gt;0,Datos!$E$65,""),""))</f>
        <v/>
      </c>
      <c r="BE8" s="83" t="str">
        <f ca="1">+IF($AS8="Opción No Válida","",IFERROR(IF(FIND(Datos!$D$66,$V8)&gt;0,Datos!$E$66,""),""))</f>
        <v>FL_BEN_INF</v>
      </c>
      <c r="BF8" s="83" t="str">
        <f ca="1">+IF($AS8="Opción No Válida","",IF(AH8="DP",Datos!$C$67,""))</f>
        <v/>
      </c>
      <c r="BG8" s="83" t="str">
        <f ca="1">+IF($AS8="Opción No Válida","",IFERROR(IF(FIND(Datos!$D$68,$V8)&gt;0,Datos!$E$68,""),""))</f>
        <v/>
      </c>
      <c r="BH8" s="83" t="str">
        <f ca="1">+VLOOKUP(AA8,Datos!$D:$E,2,FALSE)</f>
        <v>00</v>
      </c>
      <c r="BJ8" s="133">
        <f t="shared" ca="1" si="57"/>
        <v>0</v>
      </c>
      <c r="BK8" s="133" t="str">
        <f t="shared" si="58"/>
        <v/>
      </c>
      <c r="BL8" s="133" t="str">
        <f t="shared" si="59"/>
        <v/>
      </c>
      <c r="BM8" s="133" t="str">
        <f t="shared" si="60"/>
        <v/>
      </c>
      <c r="BN8" s="133" t="str">
        <f t="shared" si="61"/>
        <v/>
      </c>
      <c r="BO8" s="133" t="str">
        <f t="shared" si="62"/>
        <v/>
      </c>
      <c r="BP8" s="133" t="str">
        <f t="shared" ca="1" si="63"/>
        <v/>
      </c>
      <c r="BQ8" s="133" t="str">
        <f t="shared" ca="1" si="64"/>
        <v/>
      </c>
      <c r="BR8" s="133" t="str">
        <f t="shared" si="65"/>
        <v/>
      </c>
      <c r="BS8" s="133" t="str">
        <f t="shared" si="66"/>
        <v/>
      </c>
      <c r="BT8" s="133" t="str">
        <f t="shared" ca="1" si="67"/>
        <v/>
      </c>
      <c r="BU8" s="133" t="str">
        <f t="shared" si="68"/>
        <v/>
      </c>
      <c r="BV8" s="133" t="str">
        <f t="shared" ca="1" si="69"/>
        <v/>
      </c>
      <c r="BW8" s="133" t="str">
        <f t="shared" ca="1" si="70"/>
        <v/>
      </c>
      <c r="BX8" s="133" t="str">
        <f t="shared" ca="1" si="71"/>
        <v/>
      </c>
      <c r="BY8" s="133" t="str">
        <f t="shared" si="72"/>
        <v/>
      </c>
      <c r="BZ8" s="133" t="str">
        <f t="shared" si="73"/>
        <v/>
      </c>
      <c r="CA8" s="133" t="str">
        <f t="shared" si="74"/>
        <v/>
      </c>
      <c r="CB8" s="133" t="str">
        <f t="shared" si="75"/>
        <v/>
      </c>
      <c r="CC8" s="133" t="str">
        <f t="shared" si="76"/>
        <v/>
      </c>
      <c r="CD8" s="133" t="str">
        <f t="shared" ca="1" si="77"/>
        <v/>
      </c>
      <c r="CE8" s="133" t="str">
        <f t="shared" ca="1" si="78"/>
        <v/>
      </c>
      <c r="CF8" s="133" t="str">
        <f t="shared" ca="1" si="79"/>
        <v/>
      </c>
      <c r="CG8" s="133" t="str">
        <f t="shared" ca="1" si="80"/>
        <v/>
      </c>
      <c r="CH8" s="133" t="str">
        <f t="shared" ca="1" si="81"/>
        <v/>
      </c>
      <c r="CI8" s="133" t="str">
        <f t="shared" ca="1" si="82"/>
        <v/>
      </c>
      <c r="CJ8" s="133" t="str">
        <f t="shared" ca="1" si="83"/>
        <v/>
      </c>
      <c r="CK8" s="131">
        <f>+'RESULTADOS Fact'!Z7</f>
        <v>20000000806</v>
      </c>
      <c r="CL8" s="131">
        <f>+'RESULTADOS Fact'!AA7</f>
        <v>10000000390</v>
      </c>
    </row>
    <row r="9" spans="1:90" s="131" customFormat="1" ht="58.5" hidden="1" customHeight="1" x14ac:dyDescent="0.25">
      <c r="A9" s="145">
        <f t="shared" si="28"/>
        <v>7</v>
      </c>
      <c r="B9" s="127">
        <v>256</v>
      </c>
      <c r="C9" s="128">
        <f>+VLOOKUP($B9,'Datos IC y OC'!$A:$D,3,FALSE)</f>
        <v>610000000000170</v>
      </c>
      <c r="D9" s="128" t="str">
        <f>+VLOOKUP($B9,'Datos IC y OC'!$A:$D,4,FALSE)</f>
        <v>S4010A12</v>
      </c>
      <c r="E9" s="83"/>
      <c r="F9" s="130">
        <v>44562</v>
      </c>
      <c r="G9" s="114" t="str">
        <f ca="1">+"ID" &amp;TEXT(A9,"000") &amp; "-" &amp; AH9 &amp; "-" &amp; AI9 &amp; "-" &amp; RIGHT(AQ9,2)&amp; "-" &amp; VLOOKUP(AO9,Datos!$E:$F,2,FALSE)</f>
        <v>ID007-GD-CU-T2-MT 13,2 kV</v>
      </c>
      <c r="H9" s="114" t="s">
        <v>57</v>
      </c>
      <c r="I9" s="171" t="s">
        <v>66</v>
      </c>
      <c r="J9" s="171" t="s">
        <v>315</v>
      </c>
      <c r="K9" s="171" t="s">
        <v>1963</v>
      </c>
      <c r="L9" s="171" t="s">
        <v>402</v>
      </c>
      <c r="M9" s="171" t="s">
        <v>528</v>
      </c>
      <c r="O9" s="171" t="s">
        <v>1050</v>
      </c>
      <c r="Q9" s="171" t="s">
        <v>248</v>
      </c>
      <c r="S9" s="114"/>
      <c r="T9" s="114"/>
      <c r="V9" s="114" t="s">
        <v>153</v>
      </c>
      <c r="X9" s="114">
        <v>700034</v>
      </c>
      <c r="Y9" s="114">
        <f>+Salida!CQ9</f>
        <v>108</v>
      </c>
      <c r="AA9" s="114" t="s">
        <v>2021</v>
      </c>
      <c r="AB9" s="114">
        <f>+HLOOKUP($AF9,Lecturas!$O:$AB,22,FALSE)</f>
        <v>100</v>
      </c>
      <c r="AC9" s="114">
        <f>+HLOOKUP($AF9,Lecturas!$O:$AB,23,FALSE)</f>
        <v>350</v>
      </c>
      <c r="AD9" s="114" t="str">
        <f>+"CASO: "&amp;INDEX(Lecturas!$AE$1:$AO$2,1,MATCH(AF9,Lecturas!$AE$2:$AO$2,0))</f>
        <v>CASO: =1000 Reg sólo 13,2 kV</v>
      </c>
      <c r="AF9" s="114">
        <v>6</v>
      </c>
      <c r="AH9" s="83" t="str">
        <f>+IF(H9="","",VLOOKUP(H9,Datos!$D:$E,2,FALSE))</f>
        <v>GD</v>
      </c>
      <c r="AI9" s="83" t="str">
        <f>+IF(I9="","",VLOOKUP(I9,Datos!$D$9:$E$19,2,FALSE))</f>
        <v>CU</v>
      </c>
      <c r="AJ9" s="83" t="str">
        <f>+IF(J9="","",VLOOKUP(J9,Datos!$D:$E,2,FALSE))</f>
        <v>G003</v>
      </c>
      <c r="AK9" s="83" t="str">
        <f>+IFERROR(IF(AI9="CG","",VLOOKUP(AI9,Datos!$E:$F,2,FALSE)),"")</f>
        <v>Urbano</v>
      </c>
      <c r="AL9" s="83">
        <f>+IF(L9="","",VLOOKUP(L9,Datos!$D:$E,2,FALSE))</f>
        <v>10</v>
      </c>
      <c r="AM9" s="83" t="str">
        <f ca="1">+IF(M9="","",TEXT(VLOOKUP(M9,Datos!$D:$E,2,FALSE),"000"))</f>
        <v>123</v>
      </c>
      <c r="AN9" s="83" t="str">
        <f ca="1">+IF(O9="","",TEXT(VLOOKUP(O9,Datos!$D:$E,2,FALSE),"000000"))</f>
        <v>239900</v>
      </c>
      <c r="AO9" s="83" t="str">
        <f>+IF(Q9="","",VLOOKUP(Q9,Datos!$D:$E,2,FALSE))</f>
        <v>G3</v>
      </c>
      <c r="AP9" s="83" t="str">
        <f>+IFERROR(HLOOKUP(AH9,Validaciones!$A$47:$C$48,2,FALSE),"")</f>
        <v>Tarifa T2</v>
      </c>
      <c r="AQ9" s="83" t="str">
        <f ca="1">+IF(AP9="","",VLOOKUP(AP9,Datos!$D:$E,2,FALSE))</f>
        <v>GD_T2</v>
      </c>
      <c r="AR9" s="83" t="str">
        <f>+VLOOKUP(CONCATENATE(K9,IF(K9="Completo",VLOOKUP(D9,'Gr.Estr.Reg.'!$C:$D,2,FALSE),VLOOKUP(D9,'Gr.Estr.Reg.'!$C:$H,6))),Tabla8[[LINK]:[PORCION]],5,FALSE)</f>
        <v>GRACC</v>
      </c>
      <c r="AS9" s="83" t="str">
        <f ca="1">+VLOOKUP(CONCATENATE($AH9,$AI9,$AJ9,$AO9,$AQ9),ZTDM_ARBOL_DES_D!$A:$O,11,FALSE)</f>
        <v>RT_CAT_CLI</v>
      </c>
      <c r="AT9" s="83" t="str">
        <f ca="1">+IFERROR(VLOOKUP(CONCATENATE($AH9,$AI9,$AJ9,$AO9,$AQ9),ZTDM_ARBOL_DES_D!$A:$O,12,FALSE),"")</f>
        <v>GD_PARQ</v>
      </c>
      <c r="AU9" s="83" t="str">
        <f ca="1">+IFERROR(VLOOKUP(CONCATENATE($AH9,$AI9,$AJ9,$AO9,$AQ9),ZTDM_ARBOL_DES_D!$A:$O,13,FALSE),"")</f>
        <v>PI_MED13.2</v>
      </c>
      <c r="AV9" s="83" t="str">
        <f>+IF($S9=Datos!$G$71,"",IFERROR(INDEX(Datos!$C$71:$G$74,MATCH($S9,Datos!$G$71:$G$74,0),1),""))</f>
        <v/>
      </c>
      <c r="AW9" s="83" t="str">
        <f>IF($S9=Datos!$G$71,"",IFERROR(INDEX(Datos!$C$71:$G$74,MATCH($S9,Datos!$G$71:$G$74,0),2),""))</f>
        <v/>
      </c>
      <c r="AX9" s="83" t="str">
        <f>IF($S9=Datos!$G$71,"",IFERROR(INDEX(Datos!$C$71:$G$74,MATCH($S9,Datos!$G$71:$G$74,0),3),""))</f>
        <v/>
      </c>
      <c r="AY9" s="83" t="str">
        <f>+IF(AW9=Datos!$D$73,Datos!$C$76,"")</f>
        <v/>
      </c>
      <c r="AZ9" s="83" t="str">
        <f>+IF(K9="Completo",IF(MAX(AB9:AC9,FACTURADOR!G8:I8)&gt;=300,"FL_GUDI",""),"")</f>
        <v>FL_GUDI</v>
      </c>
      <c r="BA9" s="83" t="str">
        <f t="shared" si="29"/>
        <v/>
      </c>
      <c r="BB9" s="83" t="str">
        <f ca="1">+IF($AS9="Opción No Válida","",IFERROR(IF(FIND(Datos!$D$63,$V9)&gt;0,Datos!$E$63,""),""))</f>
        <v>FL_EMP_REC</v>
      </c>
      <c r="BC9" s="83" t="str">
        <f ca="1">+IF($AS9="Opción No Válida","",IFERROR(IF(FIND(Datos!$D$64,$V9)&gt;0,Datos!$E$64,""),""))</f>
        <v/>
      </c>
      <c r="BD9" s="83" t="str">
        <f ca="1">+IF($AS9="Opción No Válida","",IFERROR(IF(FIND(Datos!$D$65,$V9)&gt;0,Datos!$E$65,""),""))</f>
        <v/>
      </c>
      <c r="BE9" s="83" t="str">
        <f ca="1">+IF($AS9="Opción No Válida","",IFERROR(IF(FIND(Datos!$D$66,$V9)&gt;0,Datos!$E$66,""),""))</f>
        <v/>
      </c>
      <c r="BF9" s="83" t="str">
        <f ca="1">+IF($AS9="Opción No Válida","",IF(AH9="DP",Datos!$C$67,""))</f>
        <v/>
      </c>
      <c r="BG9" s="83" t="str">
        <f ca="1">+IF($AS9="Opción No Válida","",IFERROR(IF(FIND(Datos!$D$68,$V9)&gt;0,Datos!$E$68,""),""))</f>
        <v/>
      </c>
      <c r="BH9" s="83" t="str">
        <f ca="1">+VLOOKUP(AA9,Datos!$D:$E,2,FALSE)</f>
        <v>00</v>
      </c>
      <c r="BJ9" s="133">
        <f t="shared" ca="1" si="57"/>
        <v>0</v>
      </c>
      <c r="BK9" s="133" t="str">
        <f t="shared" si="58"/>
        <v/>
      </c>
      <c r="BL9" s="133" t="str">
        <f t="shared" si="59"/>
        <v/>
      </c>
      <c r="BM9" s="133" t="str">
        <f t="shared" si="60"/>
        <v/>
      </c>
      <c r="BN9" s="133" t="str">
        <f t="shared" si="61"/>
        <v/>
      </c>
      <c r="BO9" s="133" t="str">
        <f t="shared" si="62"/>
        <v/>
      </c>
      <c r="BP9" s="133" t="str">
        <f t="shared" ca="1" si="63"/>
        <v/>
      </c>
      <c r="BQ9" s="133" t="str">
        <f t="shared" ca="1" si="64"/>
        <v/>
      </c>
      <c r="BR9" s="133" t="str">
        <f t="shared" si="65"/>
        <v/>
      </c>
      <c r="BS9" s="133" t="str">
        <f t="shared" si="66"/>
        <v/>
      </c>
      <c r="BT9" s="133" t="str">
        <f t="shared" ca="1" si="67"/>
        <v/>
      </c>
      <c r="BU9" s="133" t="str">
        <f t="shared" si="68"/>
        <v/>
      </c>
      <c r="BV9" s="133" t="str">
        <f t="shared" ca="1" si="69"/>
        <v/>
      </c>
      <c r="BW9" s="133" t="str">
        <f t="shared" ca="1" si="70"/>
        <v/>
      </c>
      <c r="BX9" s="133" t="str">
        <f t="shared" ca="1" si="71"/>
        <v/>
      </c>
      <c r="BY9" s="133" t="str">
        <f t="shared" si="72"/>
        <v/>
      </c>
      <c r="BZ9" s="133" t="str">
        <f t="shared" si="73"/>
        <v/>
      </c>
      <c r="CA9" s="133" t="str">
        <f t="shared" si="74"/>
        <v/>
      </c>
      <c r="CB9" s="133" t="str">
        <f t="shared" si="75"/>
        <v/>
      </c>
      <c r="CC9" s="133" t="str">
        <f t="shared" si="76"/>
        <v/>
      </c>
      <c r="CD9" s="133" t="str">
        <f t="shared" ca="1" si="77"/>
        <v/>
      </c>
      <c r="CE9" s="133" t="str">
        <f t="shared" ca="1" si="78"/>
        <v/>
      </c>
      <c r="CF9" s="133" t="str">
        <f t="shared" ca="1" si="79"/>
        <v/>
      </c>
      <c r="CG9" s="133" t="str">
        <f t="shared" ca="1" si="80"/>
        <v/>
      </c>
      <c r="CH9" s="133" t="str">
        <f t="shared" ca="1" si="81"/>
        <v/>
      </c>
      <c r="CI9" s="133" t="str">
        <f t="shared" ca="1" si="82"/>
        <v/>
      </c>
      <c r="CJ9" s="133" t="str">
        <f t="shared" ca="1" si="83"/>
        <v/>
      </c>
      <c r="CK9" s="131">
        <f>+'RESULTADOS Fact'!Z8</f>
        <v>20000000807</v>
      </c>
      <c r="CL9" s="131">
        <f>+'RESULTADOS Fact'!AA8</f>
        <v>10000000391</v>
      </c>
    </row>
    <row r="10" spans="1:90" s="131" customFormat="1" ht="58.5" hidden="1" customHeight="1" x14ac:dyDescent="0.25">
      <c r="A10" s="145">
        <f t="shared" si="28"/>
        <v>8</v>
      </c>
      <c r="B10" s="127">
        <v>257</v>
      </c>
      <c r="C10" s="128">
        <f>+VLOOKUP($B10,'Datos IC y OC'!$A:$D,3,FALSE)</f>
        <v>610000000000171</v>
      </c>
      <c r="D10" s="128" t="str">
        <f>+VLOOKUP($B10,'Datos IC y OC'!$A:$D,4,FALSE)</f>
        <v>S1010A13</v>
      </c>
      <c r="E10" s="83"/>
      <c r="F10" s="130">
        <v>44562</v>
      </c>
      <c r="G10" s="114" t="str">
        <f ca="1">+"ID" &amp;TEXT(A10,"000") &amp; "-" &amp; AH10 &amp; "-" &amp; AI10 &amp; "-" &amp; RIGHT(AQ10,2)&amp; "-" &amp; VLOOKUP(AO10,Datos!$E:$F,2,FALSE)</f>
        <v>ID008-GD-CU-T2-MT 13,2 kV</v>
      </c>
      <c r="H10" s="114" t="s">
        <v>57</v>
      </c>
      <c r="I10" s="171" t="s">
        <v>66</v>
      </c>
      <c r="J10" s="171" t="s">
        <v>315</v>
      </c>
      <c r="K10" s="171" t="s">
        <v>1963</v>
      </c>
      <c r="L10" s="171" t="s">
        <v>271</v>
      </c>
      <c r="M10" s="171" t="s">
        <v>268</v>
      </c>
      <c r="O10" s="171" t="s">
        <v>1050</v>
      </c>
      <c r="Q10" s="171" t="s">
        <v>248</v>
      </c>
      <c r="S10" s="114"/>
      <c r="T10" s="114"/>
      <c r="V10" s="114" t="s">
        <v>1980</v>
      </c>
      <c r="X10" s="114">
        <v>700034</v>
      </c>
      <c r="Y10" s="114">
        <f>+Salida!CQ10</f>
        <v>109</v>
      </c>
      <c r="AA10" s="114" t="s">
        <v>2021</v>
      </c>
      <c r="AB10" s="114">
        <f>+HLOOKUP($AF10,Lecturas!$O:$AB,22,FALSE)</f>
        <v>50</v>
      </c>
      <c r="AC10" s="114">
        <f>+HLOOKUP($AF10,Lecturas!$O:$AB,23,FALSE)</f>
        <v>50</v>
      </c>
      <c r="AD10" s="114" t="str">
        <f>+"CASO: "&amp;INDEX(Lecturas!$AE$1:$AO$2,1,MATCH(AF10,Lecturas!$AE$2:$AO$2,0))</f>
        <v>CASO: &gt;1000 Reg y Cont &lt;1000 sólo 13,2 kV</v>
      </c>
      <c r="AF10" s="114">
        <v>7</v>
      </c>
      <c r="AH10" s="83" t="str">
        <f>+IF(H10="","",VLOOKUP(H10,Datos!$D:$E,2,FALSE))</f>
        <v>GD</v>
      </c>
      <c r="AI10" s="83" t="str">
        <f>+IF(I10="","",VLOOKUP(I10,Datos!$D$9:$E$19,2,FALSE))</f>
        <v>CU</v>
      </c>
      <c r="AJ10" s="83" t="str">
        <f>+IF(J10="","",VLOOKUP(J10,Datos!$D:$E,2,FALSE))</f>
        <v>G003</v>
      </c>
      <c r="AK10" s="83" t="str">
        <f>+IFERROR(IF(AI10="CG","",VLOOKUP(AI10,Datos!$E:$F,2,FALSE)),"")</f>
        <v>Urbano</v>
      </c>
      <c r="AL10" s="83" t="str">
        <f>+IF(L10="","",VLOOKUP(L10,Datos!$D:$E,2,FALSE))</f>
        <v>01</v>
      </c>
      <c r="AM10" s="83" t="str">
        <f ca="1">+IF(M10="","",TEXT(VLOOKUP(M10,Datos!$D:$E,2,FALSE),"000"))</f>
        <v>198</v>
      </c>
      <c r="AN10" s="83" t="str">
        <f ca="1">+IF(O10="","",TEXT(VLOOKUP(O10,Datos!$D:$E,2,FALSE),"000000"))</f>
        <v>239900</v>
      </c>
      <c r="AO10" s="83" t="str">
        <f>+IF(Q10="","",VLOOKUP(Q10,Datos!$D:$E,2,FALSE))</f>
        <v>G3</v>
      </c>
      <c r="AP10" s="83" t="str">
        <f>+IFERROR(HLOOKUP(AH10,Validaciones!$A$47:$C$48,2,FALSE),"")</f>
        <v>Tarifa T2</v>
      </c>
      <c r="AQ10" s="83" t="str">
        <f ca="1">+IF(AP10="","",VLOOKUP(AP10,Datos!$D:$E,2,FALSE))</f>
        <v>GD_T2</v>
      </c>
      <c r="AR10" s="83" t="str">
        <f>+VLOOKUP(CONCATENATE(K10,IF(K10="Completo",VLOOKUP(D10,'Gr.Estr.Reg.'!$C:$D,2,FALSE),VLOOKUP(D10,'Gr.Estr.Reg.'!$C:$H,6))),Tabla8[[LINK]:[PORCION]],5,FALSE)</f>
        <v>GSNCC</v>
      </c>
      <c r="AS10" s="83" t="str">
        <f ca="1">+VLOOKUP(CONCATENATE($AH10,$AI10,$AJ10,$AO10,$AQ10),ZTDM_ARBOL_DES_D!$A:$O,11,FALSE)</f>
        <v>RT_CAT_CLI</v>
      </c>
      <c r="AT10" s="83" t="str">
        <f ca="1">+IFERROR(VLOOKUP(CONCATENATE($AH10,$AI10,$AJ10,$AO10,$AQ10),ZTDM_ARBOL_DES_D!$A:$O,12,FALSE),"")</f>
        <v>GD_PARQ</v>
      </c>
      <c r="AU10" s="83" t="str">
        <f ca="1">+IFERROR(VLOOKUP(CONCATENATE($AH10,$AI10,$AJ10,$AO10,$AQ10),ZTDM_ARBOL_DES_D!$A:$O,13,FALSE),"")</f>
        <v>PI_MED13.2</v>
      </c>
      <c r="AV10" s="83" t="str">
        <f>+IF($S10=Datos!$G$71,"",IFERROR(INDEX(Datos!$C$71:$G$74,MATCH($S10,Datos!$G$71:$G$74,0),1),""))</f>
        <v/>
      </c>
      <c r="AW10" s="83" t="str">
        <f>IF($S10=Datos!$G$71,"",IFERROR(INDEX(Datos!$C$71:$G$74,MATCH($S10,Datos!$G$71:$G$74,0),2),""))</f>
        <v/>
      </c>
      <c r="AX10" s="83" t="str">
        <f>IF($S10=Datos!$G$71,"",IFERROR(INDEX(Datos!$C$71:$G$74,MATCH($S10,Datos!$G$71:$G$74,0),3),""))</f>
        <v/>
      </c>
      <c r="AY10" s="83" t="str">
        <f>+IF(AW10=Datos!$D$73,Datos!$C$76,"")</f>
        <v/>
      </c>
      <c r="AZ10" s="83" t="str">
        <f>+IF(K10="Completo",IF(MAX(AB10:AC10,FACTURADOR!G9:I9)&gt;=300,"FL_GUDI",""),"")</f>
        <v>FL_GUDI</v>
      </c>
      <c r="BA10" s="83" t="str">
        <f t="shared" si="29"/>
        <v/>
      </c>
      <c r="BB10" s="83" t="str">
        <f ca="1">+IF($AS10="Opción No Válida","",IFERROR(IF(FIND(Datos!$D$63,$V10)&gt;0,Datos!$E$63,""),""))</f>
        <v/>
      </c>
      <c r="BC10" s="83" t="str">
        <f ca="1">+IF($AS10="Opción No Válida","",IFERROR(IF(FIND(Datos!$D$64,$V10)&gt;0,Datos!$E$64,""),""))</f>
        <v/>
      </c>
      <c r="BD10" s="83" t="str">
        <f ca="1">+IF($AS10="Opción No Válida","",IFERROR(IF(FIND(Datos!$D$65,$V10)&gt;0,Datos!$E$65,""),""))</f>
        <v/>
      </c>
      <c r="BE10" s="83" t="str">
        <f ca="1">+IF($AS10="Opción No Válida","",IFERROR(IF(FIND(Datos!$D$66,$V10)&gt;0,Datos!$E$66,""),""))</f>
        <v>FL_BEN_INF</v>
      </c>
      <c r="BF10" s="83" t="str">
        <f ca="1">+IF($AS10="Opción No Válida","",IF(AH10="DP",Datos!$C$67,""))</f>
        <v/>
      </c>
      <c r="BG10" s="83" t="str">
        <f ca="1">+IF($AS10="Opción No Válida","",IFERROR(IF(FIND(Datos!$D$68,$V10)&gt;0,Datos!$E$68,""),""))</f>
        <v/>
      </c>
      <c r="BH10" s="83" t="str">
        <f ca="1">+VLOOKUP(AA10,Datos!$D:$E,2,FALSE)</f>
        <v>00</v>
      </c>
      <c r="BJ10" s="133">
        <f t="shared" ca="1" si="57"/>
        <v>0</v>
      </c>
      <c r="BK10" s="133" t="str">
        <f t="shared" si="58"/>
        <v/>
      </c>
      <c r="BL10" s="133" t="str">
        <f t="shared" si="59"/>
        <v/>
      </c>
      <c r="BM10" s="133" t="str">
        <f t="shared" si="60"/>
        <v/>
      </c>
      <c r="BN10" s="133" t="str">
        <f t="shared" si="61"/>
        <v/>
      </c>
      <c r="BO10" s="133" t="str">
        <f t="shared" si="62"/>
        <v/>
      </c>
      <c r="BP10" s="133" t="str">
        <f t="shared" ca="1" si="63"/>
        <v/>
      </c>
      <c r="BQ10" s="133" t="str">
        <f t="shared" ca="1" si="64"/>
        <v/>
      </c>
      <c r="BR10" s="133" t="str">
        <f t="shared" si="65"/>
        <v/>
      </c>
      <c r="BS10" s="133" t="str">
        <f t="shared" si="66"/>
        <v/>
      </c>
      <c r="BT10" s="133" t="str">
        <f t="shared" ca="1" si="67"/>
        <v/>
      </c>
      <c r="BU10" s="133" t="str">
        <f t="shared" si="68"/>
        <v/>
      </c>
      <c r="BV10" s="133" t="str">
        <f t="shared" ca="1" si="69"/>
        <v/>
      </c>
      <c r="BW10" s="133" t="str">
        <f t="shared" ca="1" si="70"/>
        <v/>
      </c>
      <c r="BX10" s="133" t="str">
        <f t="shared" ca="1" si="71"/>
        <v/>
      </c>
      <c r="BY10" s="133" t="str">
        <f t="shared" si="72"/>
        <v/>
      </c>
      <c r="BZ10" s="133" t="str">
        <f t="shared" si="73"/>
        <v/>
      </c>
      <c r="CA10" s="133" t="str">
        <f t="shared" si="74"/>
        <v/>
      </c>
      <c r="CB10" s="133" t="str">
        <f t="shared" si="75"/>
        <v/>
      </c>
      <c r="CC10" s="133" t="str">
        <f t="shared" si="76"/>
        <v/>
      </c>
      <c r="CD10" s="133" t="str">
        <f t="shared" ca="1" si="77"/>
        <v/>
      </c>
      <c r="CE10" s="133" t="str">
        <f t="shared" ca="1" si="78"/>
        <v/>
      </c>
      <c r="CF10" s="133" t="str">
        <f t="shared" ca="1" si="79"/>
        <v/>
      </c>
      <c r="CG10" s="133" t="str">
        <f t="shared" ca="1" si="80"/>
        <v/>
      </c>
      <c r="CH10" s="133" t="str">
        <f t="shared" ca="1" si="81"/>
        <v/>
      </c>
      <c r="CI10" s="133" t="str">
        <f t="shared" ca="1" si="82"/>
        <v/>
      </c>
      <c r="CJ10" s="133" t="str">
        <f t="shared" ca="1" si="83"/>
        <v/>
      </c>
      <c r="CK10" s="131">
        <f>+'RESULTADOS Fact'!Z9</f>
        <v>20000000808</v>
      </c>
      <c r="CL10" s="131">
        <f>+'RESULTADOS Fact'!AA9</f>
        <v>10000000392</v>
      </c>
    </row>
    <row r="11" spans="1:90" s="131" customFormat="1" ht="58.5" hidden="1" customHeight="1" x14ac:dyDescent="0.25">
      <c r="A11" s="145">
        <f t="shared" si="28"/>
        <v>9</v>
      </c>
      <c r="B11" s="127">
        <v>257</v>
      </c>
      <c r="C11" s="128">
        <f>+VLOOKUP($B11,'Datos IC y OC'!$A:$D,3,FALSE)</f>
        <v>610000000000171</v>
      </c>
      <c r="D11" s="128" t="str">
        <f>+VLOOKUP($B11,'Datos IC y OC'!$A:$D,4,FALSE)</f>
        <v>S1010A13</v>
      </c>
      <c r="E11" s="83"/>
      <c r="F11" s="130">
        <v>44562</v>
      </c>
      <c r="G11" s="114" t="str">
        <f ca="1">+"ID" &amp;TEXT(A11,"000") &amp; "-" &amp; AH11 &amp; "-" &amp; AI11 &amp; "-" &amp; RIGHT(AQ11,2)&amp; "-" &amp; VLOOKUP(AO11,Datos!$E:$F,2,FALSE)</f>
        <v>ID009-GD-CU-T2-MT 13,2 kV</v>
      </c>
      <c r="H11" s="114" t="s">
        <v>57</v>
      </c>
      <c r="I11" s="171" t="s">
        <v>66</v>
      </c>
      <c r="J11" s="171" t="s">
        <v>315</v>
      </c>
      <c r="K11" s="171" t="s">
        <v>1963</v>
      </c>
      <c r="L11" s="171" t="s">
        <v>275</v>
      </c>
      <c r="M11" s="171" t="s">
        <v>268</v>
      </c>
      <c r="O11" s="171" t="s">
        <v>1050</v>
      </c>
      <c r="Q11" s="171" t="s">
        <v>248</v>
      </c>
      <c r="S11" s="114"/>
      <c r="T11" s="114"/>
      <c r="V11" s="114" t="s">
        <v>9150</v>
      </c>
      <c r="X11" s="114">
        <v>700034</v>
      </c>
      <c r="Y11" s="114">
        <f>+Salida!CQ11</f>
        <v>110</v>
      </c>
      <c r="AA11" s="114" t="s">
        <v>2021</v>
      </c>
      <c r="AB11" s="114">
        <f>+HLOOKUP($AF11,Lecturas!$O:$AB,22,FALSE)</f>
        <v>50</v>
      </c>
      <c r="AC11" s="114">
        <f>+HLOOKUP($AF11,Lecturas!$O:$AB,23,FALSE)</f>
        <v>1000</v>
      </c>
      <c r="AD11" s="114" t="str">
        <f>+"CASO: "&amp;INDEX(Lecturas!$AE$1:$AO$2,1,MATCH(AF11,Lecturas!$AE$2:$AO$2,0))</f>
        <v>CASO: =1000 Cont sólo 13,2 kV</v>
      </c>
      <c r="AF11" s="114">
        <v>8</v>
      </c>
      <c r="AH11" s="83" t="str">
        <f>+IF(H11="","",VLOOKUP(H11,Datos!$D:$E,2,FALSE))</f>
        <v>GD</v>
      </c>
      <c r="AI11" s="83" t="str">
        <f>+IF(I11="","",VLOOKUP(I11,Datos!$D$9:$E$19,2,FALSE))</f>
        <v>CU</v>
      </c>
      <c r="AJ11" s="83" t="str">
        <f>+IF(J11="","",VLOOKUP(J11,Datos!$D:$E,2,FALSE))</f>
        <v>G003</v>
      </c>
      <c r="AK11" s="83" t="str">
        <f>+IFERROR(IF(AI11="CG","",VLOOKUP(AI11,Datos!$E:$F,2,FALSE)),"")</f>
        <v>Urbano</v>
      </c>
      <c r="AL11" s="83" t="str">
        <f>+IF(L11="","",VLOOKUP(L11,Datos!$D:$E,2,FALSE))</f>
        <v>04</v>
      </c>
      <c r="AM11" s="83" t="str">
        <f ca="1">+IF(M11="","",TEXT(VLOOKUP(M11,Datos!$D:$E,2,FALSE),"000"))</f>
        <v>198</v>
      </c>
      <c r="AN11" s="83" t="str">
        <f ca="1">+IF(O11="","",TEXT(VLOOKUP(O11,Datos!$D:$E,2,FALSE),"000000"))</f>
        <v>239900</v>
      </c>
      <c r="AO11" s="83" t="str">
        <f>+IF(Q11="","",VLOOKUP(Q11,Datos!$D:$E,2,FALSE))</f>
        <v>G3</v>
      </c>
      <c r="AP11" s="83" t="str">
        <f>+IFERROR(HLOOKUP(AH11,Validaciones!$A$47:$C$48,2,FALSE),"")</f>
        <v>Tarifa T2</v>
      </c>
      <c r="AQ11" s="83" t="str">
        <f ca="1">+IF(AP11="","",VLOOKUP(AP11,Datos!$D:$E,2,FALSE))</f>
        <v>GD_T2</v>
      </c>
      <c r="AR11" s="83" t="str">
        <f>+VLOOKUP(CONCATENATE(K11,IF(K11="Completo",VLOOKUP(D11,'Gr.Estr.Reg.'!$C:$D,2,FALSE),VLOOKUP(D11,'Gr.Estr.Reg.'!$C:$H,6))),Tabla8[[LINK]:[PORCION]],5,FALSE)</f>
        <v>GSNCC</v>
      </c>
      <c r="AS11" s="83" t="str">
        <f ca="1">+VLOOKUP(CONCATENATE($AH11,$AI11,$AJ11,$AO11,$AQ11),ZTDM_ARBOL_DES_D!$A:$O,11,FALSE)</f>
        <v>RT_CAT_CLI</v>
      </c>
      <c r="AT11" s="83" t="str">
        <f ca="1">+IFERROR(VLOOKUP(CONCATENATE($AH11,$AI11,$AJ11,$AO11,$AQ11),ZTDM_ARBOL_DES_D!$A:$O,12,FALSE),"")</f>
        <v>GD_PARQ</v>
      </c>
      <c r="AU11" s="83" t="str">
        <f ca="1">+IFERROR(VLOOKUP(CONCATENATE($AH11,$AI11,$AJ11,$AO11,$AQ11),ZTDM_ARBOL_DES_D!$A:$O,13,FALSE),"")</f>
        <v>PI_MED13.2</v>
      </c>
      <c r="AV11" s="83" t="str">
        <f>+IF($S11=Datos!$G$71,"",IFERROR(INDEX(Datos!$C$71:$G$74,MATCH($S11,Datos!$G$71:$G$74,0),1),""))</f>
        <v/>
      </c>
      <c r="AW11" s="83" t="str">
        <f>IF($S11=Datos!$G$71,"",IFERROR(INDEX(Datos!$C$71:$G$74,MATCH($S11,Datos!$G$71:$G$74,0),2),""))</f>
        <v/>
      </c>
      <c r="AX11" s="83" t="str">
        <f>IF($S11=Datos!$G$71,"",IFERROR(INDEX(Datos!$C$71:$G$74,MATCH($S11,Datos!$G$71:$G$74,0),3),""))</f>
        <v/>
      </c>
      <c r="AY11" s="83" t="str">
        <f>+IF(AW11=Datos!$D$73,Datos!$C$76,"")</f>
        <v/>
      </c>
      <c r="AZ11" s="83" t="str">
        <f>+IF(K11="Completo",IF(MAX(AB11:AC11,FACTURADOR!G10:I10)&gt;=300,"FL_GUDI",""),"")</f>
        <v>FL_GUDI</v>
      </c>
      <c r="BA11" s="83" t="str">
        <f t="shared" si="29"/>
        <v/>
      </c>
      <c r="BB11" s="83" t="str">
        <f ca="1">+IF($AS11="Opción No Válida","",IFERROR(IF(FIND(Datos!$D$63,$V11)&gt;0,Datos!$E$63,""),""))</f>
        <v>FL_EMP_REC</v>
      </c>
      <c r="BC11" s="83" t="str">
        <f ca="1">+IF($AS11="Opción No Válida","",IFERROR(IF(FIND(Datos!$D$64,$V11)&gt;0,Datos!$E$64,""),""))</f>
        <v/>
      </c>
      <c r="BD11" s="83" t="str">
        <f ca="1">+IF($AS11="Opción No Válida","",IFERROR(IF(FIND(Datos!$D$65,$V11)&gt;0,Datos!$E$65,""),""))</f>
        <v/>
      </c>
      <c r="BE11" s="83" t="str">
        <f ca="1">+IF($AS11="Opción No Válida","",IFERROR(IF(FIND(Datos!$D$66,$V11)&gt;0,Datos!$E$66,""),""))</f>
        <v>FL_BEN_INF</v>
      </c>
      <c r="BF11" s="83" t="str">
        <f ca="1">+IF($AS11="Opción No Válida","",IF(AH11="DP",Datos!$C$67,""))</f>
        <v/>
      </c>
      <c r="BG11" s="83" t="str">
        <f ca="1">+IF($AS11="Opción No Válida","",IFERROR(IF(FIND(Datos!$D$68,$V11)&gt;0,Datos!$E$68,""),""))</f>
        <v/>
      </c>
      <c r="BH11" s="83" t="str">
        <f ca="1">+VLOOKUP(AA11,Datos!$D:$E,2,FALSE)</f>
        <v>00</v>
      </c>
      <c r="BJ11" s="133">
        <f t="shared" ca="1" si="57"/>
        <v>0</v>
      </c>
      <c r="BK11" s="133" t="str">
        <f t="shared" si="58"/>
        <v/>
      </c>
      <c r="BL11" s="133" t="str">
        <f t="shared" si="59"/>
        <v/>
      </c>
      <c r="BM11" s="133" t="str">
        <f t="shared" si="60"/>
        <v/>
      </c>
      <c r="BN11" s="133" t="str">
        <f t="shared" si="61"/>
        <v/>
      </c>
      <c r="BO11" s="133" t="str">
        <f t="shared" si="62"/>
        <v/>
      </c>
      <c r="BP11" s="133" t="str">
        <f t="shared" ca="1" si="63"/>
        <v/>
      </c>
      <c r="BQ11" s="133" t="str">
        <f t="shared" ca="1" si="64"/>
        <v/>
      </c>
      <c r="BR11" s="133" t="str">
        <f t="shared" si="65"/>
        <v/>
      </c>
      <c r="BS11" s="133" t="str">
        <f t="shared" si="66"/>
        <v/>
      </c>
      <c r="BT11" s="133" t="str">
        <f t="shared" ca="1" si="67"/>
        <v/>
      </c>
      <c r="BU11" s="133" t="str">
        <f t="shared" si="68"/>
        <v/>
      </c>
      <c r="BV11" s="133" t="str">
        <f t="shared" ca="1" si="69"/>
        <v/>
      </c>
      <c r="BW11" s="133" t="str">
        <f t="shared" ca="1" si="70"/>
        <v/>
      </c>
      <c r="BX11" s="133" t="str">
        <f t="shared" ca="1" si="71"/>
        <v/>
      </c>
      <c r="BY11" s="133" t="str">
        <f t="shared" si="72"/>
        <v/>
      </c>
      <c r="BZ11" s="133" t="str">
        <f t="shared" si="73"/>
        <v/>
      </c>
      <c r="CA11" s="133" t="str">
        <f t="shared" si="74"/>
        <v/>
      </c>
      <c r="CB11" s="133" t="str">
        <f t="shared" si="75"/>
        <v/>
      </c>
      <c r="CC11" s="133" t="str">
        <f t="shared" si="76"/>
        <v/>
      </c>
      <c r="CD11" s="133" t="str">
        <f t="shared" ca="1" si="77"/>
        <v/>
      </c>
      <c r="CE11" s="133" t="str">
        <f t="shared" ca="1" si="78"/>
        <v/>
      </c>
      <c r="CF11" s="133" t="str">
        <f t="shared" ca="1" si="79"/>
        <v/>
      </c>
      <c r="CG11" s="133" t="str">
        <f t="shared" ca="1" si="80"/>
        <v/>
      </c>
      <c r="CH11" s="133" t="str">
        <f t="shared" ca="1" si="81"/>
        <v/>
      </c>
      <c r="CI11" s="133" t="str">
        <f t="shared" ca="1" si="82"/>
        <v/>
      </c>
      <c r="CJ11" s="133" t="str">
        <f t="shared" ca="1" si="83"/>
        <v/>
      </c>
      <c r="CK11" s="131">
        <f>+'RESULTADOS Fact'!Z10</f>
        <v>20000000809</v>
      </c>
      <c r="CL11" s="131">
        <f>+'RESULTADOS Fact'!AA10</f>
        <v>10000000393</v>
      </c>
    </row>
    <row r="12" spans="1:90" s="131" customFormat="1" ht="58.5" customHeight="1" x14ac:dyDescent="0.25">
      <c r="A12" s="145">
        <f t="shared" si="28"/>
        <v>10</v>
      </c>
      <c r="B12" s="127">
        <v>257</v>
      </c>
      <c r="C12" s="128">
        <f>+VLOOKUP($B12,'Datos IC y OC'!$A:$D,3,FALSE)</f>
        <v>610000000000171</v>
      </c>
      <c r="D12" s="128" t="str">
        <f>+VLOOKUP($B12,'Datos IC y OC'!$A:$D,4,FALSE)</f>
        <v>S1010A13</v>
      </c>
      <c r="E12" s="83"/>
      <c r="F12" s="130">
        <v>44562</v>
      </c>
      <c r="G12" s="114" t="str">
        <f ca="1">+"ID" &amp;TEXT(A12,"000") &amp; "-" &amp; AH12 &amp; "-" &amp; AI12 &amp; "-" &amp; RIGHT(AQ12,2)&amp; "-" &amp; VLOOKUP(AO12,Datos!$E:$F,2,FALSE)</f>
        <v>ID010-GD-CU-T2-MT 13,2 kV</v>
      </c>
      <c r="H12" s="114" t="s">
        <v>57</v>
      </c>
      <c r="I12" s="171" t="s">
        <v>66</v>
      </c>
      <c r="J12" s="171" t="s">
        <v>315</v>
      </c>
      <c r="K12" s="171" t="s">
        <v>1963</v>
      </c>
      <c r="L12" s="171" t="s">
        <v>284</v>
      </c>
      <c r="M12" s="171" t="s">
        <v>268</v>
      </c>
      <c r="O12" s="171" t="s">
        <v>1050</v>
      </c>
      <c r="Q12" s="171" t="s">
        <v>248</v>
      </c>
      <c r="S12" s="114"/>
      <c r="T12" s="114"/>
      <c r="V12" s="114" t="s">
        <v>153</v>
      </c>
      <c r="X12" s="114">
        <v>700034</v>
      </c>
      <c r="Y12" s="114">
        <f>+Salida!CQ12</f>
        <v>111</v>
      </c>
      <c r="AA12" s="114" t="s">
        <v>2021</v>
      </c>
      <c r="AB12" s="114">
        <f>+HLOOKUP($AF12,Lecturas!$O:$AB,22,FALSE)</f>
        <v>1200</v>
      </c>
      <c r="AC12" s="114">
        <f>+HLOOKUP($AF12,Lecturas!$O:$AB,23,FALSE)</f>
        <v>50</v>
      </c>
      <c r="AD12" s="114" t="str">
        <f>+"CASO: "&amp;INDEX(Lecturas!$AE$1:$AO$2,1,MATCH(AF12,Lecturas!$AE$2:$AO$2,0))</f>
        <v>CASO: &gt;1000 Cont y Reg sólo 13,2 kV</v>
      </c>
      <c r="AF12" s="114">
        <v>9</v>
      </c>
      <c r="AH12" s="83" t="str">
        <f>+IF(H12="","",VLOOKUP(H12,Datos!$D:$E,2,FALSE))</f>
        <v>GD</v>
      </c>
      <c r="AI12" s="83" t="str">
        <f>+IF(I12="","",VLOOKUP(I12,Datos!$D$9:$E$19,2,FALSE))</f>
        <v>CU</v>
      </c>
      <c r="AJ12" s="83" t="str">
        <f>+IF(J12="","",VLOOKUP(J12,Datos!$D:$E,2,FALSE))</f>
        <v>G003</v>
      </c>
      <c r="AK12" s="83" t="str">
        <f>+IFERROR(IF(AI12="CG","",VLOOKUP(AI12,Datos!$E:$F,2,FALSE)),"")</f>
        <v>Urbano</v>
      </c>
      <c r="AL12" s="83" t="str">
        <f>+IF(L12="","",VLOOKUP(L12,Datos!$D:$E,2,FALSE))</f>
        <v>05</v>
      </c>
      <c r="AM12" s="83" t="str">
        <f ca="1">+IF(M12="","",TEXT(VLOOKUP(M12,Datos!$D:$E,2,FALSE),"000"))</f>
        <v>198</v>
      </c>
      <c r="AN12" s="83" t="str">
        <f ca="1">+IF(O12="","",TEXT(VLOOKUP(O12,Datos!$D:$E,2,FALSE),"000000"))</f>
        <v>239900</v>
      </c>
      <c r="AO12" s="83" t="str">
        <f>+IF(Q12="","",VLOOKUP(Q12,Datos!$D:$E,2,FALSE))</f>
        <v>G3</v>
      </c>
      <c r="AP12" s="83" t="str">
        <f>+IFERROR(HLOOKUP(AH12,Validaciones!$A$47:$C$48,2,FALSE),"")</f>
        <v>Tarifa T2</v>
      </c>
      <c r="AQ12" s="83" t="str">
        <f ca="1">+IF(AP12="","",VLOOKUP(AP12,Datos!$D:$E,2,FALSE))</f>
        <v>GD_T2</v>
      </c>
      <c r="AR12" s="83" t="str">
        <f>+VLOOKUP(CONCATENATE(K12,IF(K12="Completo",VLOOKUP(D12,'Gr.Estr.Reg.'!$C:$D,2,FALSE),VLOOKUP(D12,'Gr.Estr.Reg.'!$C:$H,6))),Tabla8[[LINK]:[PORCION]],5,FALSE)</f>
        <v>GSNCC</v>
      </c>
      <c r="AS12" s="83" t="str">
        <f ca="1">+VLOOKUP(CONCATENATE($AH12,$AI12,$AJ12,$AO12,$AQ12),ZTDM_ARBOL_DES_D!$A:$O,11,FALSE)</f>
        <v>RT_CAT_CLI</v>
      </c>
      <c r="AT12" s="83" t="str">
        <f ca="1">+IFERROR(VLOOKUP(CONCATENATE($AH12,$AI12,$AJ12,$AO12,$AQ12),ZTDM_ARBOL_DES_D!$A:$O,12,FALSE),"")</f>
        <v>GD_PARQ</v>
      </c>
      <c r="AU12" s="83" t="str">
        <f ca="1">+IFERROR(VLOOKUP(CONCATENATE($AH12,$AI12,$AJ12,$AO12,$AQ12),ZTDM_ARBOL_DES_D!$A:$O,13,FALSE),"")</f>
        <v>PI_MED13.2</v>
      </c>
      <c r="AV12" s="83" t="str">
        <f>+IF($S12=Datos!$G$71,"",IFERROR(INDEX(Datos!$C$71:$G$74,MATCH($S12,Datos!$G$71:$G$74,0),1),""))</f>
        <v/>
      </c>
      <c r="AW12" s="83" t="str">
        <f>IF($S12=Datos!$G$71,"",IFERROR(INDEX(Datos!$C$71:$G$74,MATCH($S12,Datos!$G$71:$G$74,0),2),""))</f>
        <v/>
      </c>
      <c r="AX12" s="83" t="str">
        <f>IF($S12=Datos!$G$71,"",IFERROR(INDEX(Datos!$C$71:$G$74,MATCH($S12,Datos!$G$71:$G$74,0),3),""))</f>
        <v/>
      </c>
      <c r="AY12" s="83" t="str">
        <f>+IF(AW12=Datos!$D$73,Datos!$C$76,"")</f>
        <v/>
      </c>
      <c r="AZ12" s="83" t="str">
        <f>+IF(K12="Completo",IF(MAX(AB12:AC12,FACTURADOR!G11:I11)&gt;=300,"FL_GUDI",""),"")</f>
        <v>FL_GUDI</v>
      </c>
      <c r="BA12" s="83" t="str">
        <f t="shared" si="29"/>
        <v/>
      </c>
      <c r="BB12" s="83" t="str">
        <f ca="1">+IF($AS12="Opción No Válida","",IFERROR(IF(FIND(Datos!$D$63,$V12)&gt;0,Datos!$E$63,""),""))</f>
        <v>FL_EMP_REC</v>
      </c>
      <c r="BC12" s="83" t="str">
        <f ca="1">+IF($AS12="Opción No Válida","",IFERROR(IF(FIND(Datos!$D$64,$V12)&gt;0,Datos!$E$64,""),""))</f>
        <v/>
      </c>
      <c r="BD12" s="83" t="str">
        <f ca="1">+IF($AS12="Opción No Válida","",IFERROR(IF(FIND(Datos!$D$65,$V12)&gt;0,Datos!$E$65,""),""))</f>
        <v/>
      </c>
      <c r="BE12" s="83" t="str">
        <f ca="1">+IF($AS12="Opción No Válida","",IFERROR(IF(FIND(Datos!$D$66,$V12)&gt;0,Datos!$E$66,""),""))</f>
        <v/>
      </c>
      <c r="BF12" s="83" t="str">
        <f ca="1">+IF($AS12="Opción No Válida","",IF(AH12="DP",Datos!$C$67,""))</f>
        <v/>
      </c>
      <c r="BG12" s="83" t="str">
        <f ca="1">+IF($AS12="Opción No Válida","",IFERROR(IF(FIND(Datos!$D$68,$V12)&gt;0,Datos!$E$68,""),""))</f>
        <v/>
      </c>
      <c r="BH12" s="83" t="str">
        <f ca="1">+VLOOKUP(AA12,Datos!$D:$E,2,FALSE)</f>
        <v>00</v>
      </c>
      <c r="BJ12" s="133">
        <f t="shared" ca="1" si="57"/>
        <v>0</v>
      </c>
      <c r="BK12" s="133" t="str">
        <f t="shared" si="58"/>
        <v/>
      </c>
      <c r="BL12" s="133" t="str">
        <f t="shared" si="59"/>
        <v/>
      </c>
      <c r="BM12" s="133" t="str">
        <f t="shared" si="60"/>
        <v/>
      </c>
      <c r="BN12" s="133" t="str">
        <f t="shared" si="61"/>
        <v/>
      </c>
      <c r="BO12" s="133" t="str">
        <f t="shared" si="62"/>
        <v/>
      </c>
      <c r="BP12" s="133" t="str">
        <f t="shared" ca="1" si="63"/>
        <v/>
      </c>
      <c r="BQ12" s="133" t="str">
        <f t="shared" ca="1" si="64"/>
        <v/>
      </c>
      <c r="BR12" s="133" t="str">
        <f t="shared" si="65"/>
        <v/>
      </c>
      <c r="BS12" s="133" t="str">
        <f t="shared" si="66"/>
        <v/>
      </c>
      <c r="BT12" s="133" t="str">
        <f t="shared" ca="1" si="67"/>
        <v/>
      </c>
      <c r="BU12" s="133" t="str">
        <f t="shared" si="68"/>
        <v/>
      </c>
      <c r="BV12" s="133" t="str">
        <f t="shared" ca="1" si="69"/>
        <v/>
      </c>
      <c r="BW12" s="133" t="str">
        <f t="shared" ca="1" si="70"/>
        <v/>
      </c>
      <c r="BX12" s="133" t="str">
        <f t="shared" ca="1" si="71"/>
        <v/>
      </c>
      <c r="BY12" s="133" t="str">
        <f t="shared" si="72"/>
        <v/>
      </c>
      <c r="BZ12" s="133" t="str">
        <f t="shared" si="73"/>
        <v/>
      </c>
      <c r="CA12" s="133" t="str">
        <f t="shared" si="74"/>
        <v/>
      </c>
      <c r="CB12" s="133" t="str">
        <f t="shared" si="75"/>
        <v/>
      </c>
      <c r="CC12" s="133" t="str">
        <f t="shared" si="76"/>
        <v/>
      </c>
      <c r="CD12" s="133" t="str">
        <f t="shared" ca="1" si="77"/>
        <v/>
      </c>
      <c r="CE12" s="133" t="str">
        <f t="shared" ca="1" si="78"/>
        <v/>
      </c>
      <c r="CF12" s="133" t="str">
        <f t="shared" ca="1" si="79"/>
        <v/>
      </c>
      <c r="CG12" s="133" t="str">
        <f t="shared" ca="1" si="80"/>
        <v/>
      </c>
      <c r="CH12" s="133" t="str">
        <f t="shared" ca="1" si="81"/>
        <v/>
      </c>
      <c r="CI12" s="133" t="str">
        <f t="shared" ca="1" si="82"/>
        <v/>
      </c>
      <c r="CJ12" s="133" t="str">
        <f t="shared" ca="1" si="83"/>
        <v/>
      </c>
      <c r="CK12" s="131">
        <f>+'RESULTADOS Fact'!Z11</f>
        <v>0</v>
      </c>
      <c r="CL12" s="131">
        <f>+'RESULTADOS Fact'!AA11</f>
        <v>0</v>
      </c>
    </row>
    <row r="13" spans="1:90" s="131" customFormat="1" ht="58.5" hidden="1" customHeight="1" x14ac:dyDescent="0.25">
      <c r="A13" s="145">
        <f t="shared" si="28"/>
        <v>11</v>
      </c>
      <c r="B13" s="127">
        <v>257</v>
      </c>
      <c r="C13" s="128">
        <f>+VLOOKUP($B13,'Datos IC y OC'!$A:$D,3,FALSE)</f>
        <v>610000000000171</v>
      </c>
      <c r="D13" s="128" t="str">
        <f>+VLOOKUP($B13,'Datos IC y OC'!$A:$D,4,FALSE)</f>
        <v>S1010A13</v>
      </c>
      <c r="E13" s="83"/>
      <c r="F13" s="130">
        <v>44562</v>
      </c>
      <c r="G13" s="114" t="str">
        <f ca="1">+"ID" &amp;TEXT(A13,"000") &amp; "-" &amp; AH13 &amp; "-" &amp; AI13 &amp; "-" &amp; RIGHT(AQ13,2)&amp; "-" &amp; VLOOKUP(AO13,Datos!$E:$F,2,FALSE)</f>
        <v>ID011-GD-CU-T2-MT 33,0 kV</v>
      </c>
      <c r="H13" s="114" t="s">
        <v>57</v>
      </c>
      <c r="I13" s="171" t="s">
        <v>66</v>
      </c>
      <c r="J13" s="171" t="s">
        <v>315</v>
      </c>
      <c r="K13" s="171" t="s">
        <v>1963</v>
      </c>
      <c r="L13" s="171" t="s">
        <v>285</v>
      </c>
      <c r="M13" s="171" t="s">
        <v>268</v>
      </c>
      <c r="O13" s="171" t="s">
        <v>1050</v>
      </c>
      <c r="Q13" s="171" t="s">
        <v>245</v>
      </c>
      <c r="S13" s="114"/>
      <c r="T13" s="114"/>
      <c r="V13" s="114" t="s">
        <v>1980</v>
      </c>
      <c r="X13" s="114">
        <v>700034</v>
      </c>
      <c r="Y13" s="114">
        <f>+Salida!CQ13</f>
        <v>112</v>
      </c>
      <c r="AA13" s="114" t="s">
        <v>2021</v>
      </c>
      <c r="AB13" s="114">
        <f>+HLOOKUP($AF13,Lecturas!$O:$AB,22,FALSE)</f>
        <v>50</v>
      </c>
      <c r="AC13" s="114">
        <f>+HLOOKUP($AF13,Lecturas!$O:$AB,23,FALSE)</f>
        <v>100</v>
      </c>
      <c r="AD13" s="114" t="str">
        <f>+"CASO: "&amp;INDEX(Lecturas!$AE$1:$AO$2,1,MATCH(AF13,Lecturas!$AE$2:$AO$2,0))</f>
        <v>CASO: &lt;300</v>
      </c>
      <c r="AF13" s="114">
        <v>2</v>
      </c>
      <c r="AH13" s="83" t="str">
        <f>+IF(H13="","",VLOOKUP(H13,Datos!$D:$E,2,FALSE))</f>
        <v>GD</v>
      </c>
      <c r="AI13" s="83" t="str">
        <f>+IF(I13="","",VLOOKUP(I13,Datos!$D$9:$E$19,2,FALSE))</f>
        <v>CU</v>
      </c>
      <c r="AJ13" s="83" t="str">
        <f>+IF(J13="","",VLOOKUP(J13,Datos!$D:$E,2,FALSE))</f>
        <v>G003</v>
      </c>
      <c r="AK13" s="83" t="str">
        <f>+IFERROR(IF(AI13="CG","",VLOOKUP(AI13,Datos!$E:$F,2,FALSE)),"")</f>
        <v>Urbano</v>
      </c>
      <c r="AL13" s="83" t="str">
        <f>+IF(L13="","",VLOOKUP(L13,Datos!$D:$E,2,FALSE))</f>
        <v>06</v>
      </c>
      <c r="AM13" s="83" t="str">
        <f ca="1">+IF(M13="","",TEXT(VLOOKUP(M13,Datos!$D:$E,2,FALSE),"000"))</f>
        <v>198</v>
      </c>
      <c r="AN13" s="83" t="str">
        <f ca="1">+IF(O13="","",TEXT(VLOOKUP(O13,Datos!$D:$E,2,FALSE),"000000"))</f>
        <v>239900</v>
      </c>
      <c r="AO13" s="83" t="str">
        <f>+IF(Q13="","",VLOOKUP(Q13,Datos!$D:$E,2,FALSE))</f>
        <v>G4</v>
      </c>
      <c r="AP13" s="83" t="str">
        <f>+IFERROR(HLOOKUP(AH13,Validaciones!$A$47:$C$48,2,FALSE),"")</f>
        <v>Tarifa T2</v>
      </c>
      <c r="AQ13" s="83" t="str">
        <f ca="1">+IF(AP13="","",VLOOKUP(AP13,Datos!$D:$E,2,FALSE))</f>
        <v>GD_T2</v>
      </c>
      <c r="AR13" s="83" t="str">
        <f>+VLOOKUP(CONCATENATE(K13,IF(K13="Completo",VLOOKUP(D13,'Gr.Estr.Reg.'!$C:$D,2,FALSE),VLOOKUP(D13,'Gr.Estr.Reg.'!$C:$H,6))),Tabla8[[LINK]:[PORCION]],5,FALSE)</f>
        <v>GSNCC</v>
      </c>
      <c r="AS13" s="83" t="str">
        <f ca="1">+VLOOKUP(CONCATENATE($AH13,$AI13,$AJ13,$AO13,$AQ13),ZTDM_ARBOL_DES_D!$A:$O,11,FALSE)</f>
        <v>RT_CAT_CLI</v>
      </c>
      <c r="AT13" s="83" t="str">
        <f ca="1">+IFERROR(VLOOKUP(CONCATENATE($AH13,$AI13,$AJ13,$AO13,$AQ13),ZTDM_ARBOL_DES_D!$A:$O,12,FALSE),"")</f>
        <v>GD_PARQ</v>
      </c>
      <c r="AU13" s="83" t="str">
        <f ca="1">+IFERROR(VLOOKUP(CONCATENATE($AH13,$AI13,$AJ13,$AO13,$AQ13),ZTDM_ARBOL_DES_D!$A:$O,13,FALSE),"")</f>
        <v>PI_MEDIA33</v>
      </c>
      <c r="AV13" s="83" t="str">
        <f>+IF($S13=Datos!$G$71,"",IFERROR(INDEX(Datos!$C$71:$G$74,MATCH($S13,Datos!$G$71:$G$74,0),1),""))</f>
        <v/>
      </c>
      <c r="AW13" s="83" t="str">
        <f>IF($S13=Datos!$G$71,"",IFERROR(INDEX(Datos!$C$71:$G$74,MATCH($S13,Datos!$G$71:$G$74,0),2),""))</f>
        <v/>
      </c>
      <c r="AX13" s="83" t="str">
        <f>IF($S13=Datos!$G$71,"",IFERROR(INDEX(Datos!$C$71:$G$74,MATCH($S13,Datos!$G$71:$G$74,0),3),""))</f>
        <v/>
      </c>
      <c r="AY13" s="83" t="str">
        <f>+IF(AW13=Datos!$D$73,Datos!$C$76,"")</f>
        <v/>
      </c>
      <c r="AZ13" s="83" t="str">
        <f>+IF(K13="Completo",IF(MAX(AB13:AC13,FACTURADOR!G12:I12)&gt;=300,"FL_GUDI",""),"")</f>
        <v/>
      </c>
      <c r="BA13" s="83" t="str">
        <f t="shared" si="29"/>
        <v/>
      </c>
      <c r="BB13" s="83" t="str">
        <f ca="1">+IF($AS13="Opción No Válida","",IFERROR(IF(FIND(Datos!$D$63,$V13)&gt;0,Datos!$E$63,""),""))</f>
        <v/>
      </c>
      <c r="BC13" s="83" t="str">
        <f ca="1">+IF($AS13="Opción No Válida","",IFERROR(IF(FIND(Datos!$D$64,$V13)&gt;0,Datos!$E$64,""),""))</f>
        <v/>
      </c>
      <c r="BD13" s="83" t="str">
        <f ca="1">+IF($AS13="Opción No Válida","",IFERROR(IF(FIND(Datos!$D$65,$V13)&gt;0,Datos!$E$65,""),""))</f>
        <v/>
      </c>
      <c r="BE13" s="83" t="str">
        <f ca="1">+IF($AS13="Opción No Válida","",IFERROR(IF(FIND(Datos!$D$66,$V13)&gt;0,Datos!$E$66,""),""))</f>
        <v>FL_BEN_INF</v>
      </c>
      <c r="BF13" s="83" t="str">
        <f ca="1">+IF($AS13="Opción No Válida","",IF(AH13="DP",Datos!$C$67,""))</f>
        <v/>
      </c>
      <c r="BG13" s="83" t="str">
        <f ca="1">+IF($AS13="Opción No Válida","",IFERROR(IF(FIND(Datos!$D$68,$V13)&gt;0,Datos!$E$68,""),""))</f>
        <v/>
      </c>
      <c r="BH13" s="83" t="str">
        <f ca="1">+VLOOKUP(AA13,Datos!$D:$E,2,FALSE)</f>
        <v>00</v>
      </c>
      <c r="BJ13" s="133">
        <f t="shared" ca="1" si="57"/>
        <v>0</v>
      </c>
      <c r="BK13" s="133" t="str">
        <f t="shared" si="58"/>
        <v/>
      </c>
      <c r="BL13" s="133" t="str">
        <f t="shared" si="59"/>
        <v/>
      </c>
      <c r="BM13" s="133" t="str">
        <f t="shared" si="60"/>
        <v/>
      </c>
      <c r="BN13" s="133" t="str">
        <f t="shared" si="61"/>
        <v/>
      </c>
      <c r="BO13" s="133" t="str">
        <f t="shared" si="62"/>
        <v/>
      </c>
      <c r="BP13" s="133" t="str">
        <f t="shared" ca="1" si="63"/>
        <v/>
      </c>
      <c r="BQ13" s="133" t="str">
        <f t="shared" ca="1" si="64"/>
        <v/>
      </c>
      <c r="BR13" s="133" t="str">
        <f t="shared" si="65"/>
        <v/>
      </c>
      <c r="BS13" s="133" t="str">
        <f t="shared" si="66"/>
        <v/>
      </c>
      <c r="BT13" s="133" t="str">
        <f t="shared" ca="1" si="67"/>
        <v/>
      </c>
      <c r="BU13" s="133" t="str">
        <f t="shared" si="68"/>
        <v/>
      </c>
      <c r="BV13" s="133" t="str">
        <f t="shared" ca="1" si="69"/>
        <v/>
      </c>
      <c r="BW13" s="133" t="str">
        <f t="shared" ca="1" si="70"/>
        <v/>
      </c>
      <c r="BX13" s="133" t="str">
        <f t="shared" ca="1" si="71"/>
        <v/>
      </c>
      <c r="BY13" s="133" t="str">
        <f t="shared" si="72"/>
        <v/>
      </c>
      <c r="BZ13" s="133" t="str">
        <f t="shared" si="73"/>
        <v/>
      </c>
      <c r="CA13" s="133" t="str">
        <f t="shared" si="74"/>
        <v/>
      </c>
      <c r="CB13" s="133" t="str">
        <f t="shared" si="75"/>
        <v/>
      </c>
      <c r="CC13" s="133" t="str">
        <f t="shared" si="76"/>
        <v/>
      </c>
      <c r="CD13" s="133" t="str">
        <f t="shared" ca="1" si="77"/>
        <v/>
      </c>
      <c r="CE13" s="133" t="str">
        <f t="shared" ca="1" si="78"/>
        <v/>
      </c>
      <c r="CF13" s="133" t="str">
        <f t="shared" ca="1" si="79"/>
        <v/>
      </c>
      <c r="CG13" s="133" t="str">
        <f t="shared" ca="1" si="80"/>
        <v/>
      </c>
      <c r="CH13" s="133" t="str">
        <f t="shared" ca="1" si="81"/>
        <v/>
      </c>
      <c r="CI13" s="133" t="str">
        <f t="shared" ca="1" si="82"/>
        <v/>
      </c>
      <c r="CJ13" s="133" t="str">
        <f t="shared" ca="1" si="83"/>
        <v/>
      </c>
      <c r="CK13" s="131">
        <f>+'RESULTADOS Fact'!Z12</f>
        <v>20000000810</v>
      </c>
      <c r="CL13" s="131">
        <f>+'RESULTADOS Fact'!AA12</f>
        <v>10000000394</v>
      </c>
    </row>
    <row r="14" spans="1:90" s="131" customFormat="1" ht="58.5" hidden="1" customHeight="1" x14ac:dyDescent="0.25">
      <c r="A14" s="145">
        <f t="shared" si="28"/>
        <v>12</v>
      </c>
      <c r="B14" s="127">
        <v>257</v>
      </c>
      <c r="C14" s="128">
        <f>+VLOOKUP($B14,'Datos IC y OC'!$A:$D,3,FALSE)</f>
        <v>610000000000171</v>
      </c>
      <c r="D14" s="128" t="str">
        <f>+VLOOKUP($B14,'Datos IC y OC'!$A:$D,4,FALSE)</f>
        <v>S1010A13</v>
      </c>
      <c r="E14" s="83"/>
      <c r="F14" s="130">
        <v>44562</v>
      </c>
      <c r="G14" s="114" t="str">
        <f ca="1">+"ID" &amp;TEXT(A14,"000") &amp; "-" &amp; AH14 &amp; "-" &amp; AI14 &amp; "-" &amp; RIGHT(AQ14,2)&amp; "-" &amp; VLOOKUP(AO14,Datos!$E:$F,2,FALSE)</f>
        <v>ID012-GD-CU-T2-MT 33,0 kV</v>
      </c>
      <c r="H14" s="114" t="s">
        <v>57</v>
      </c>
      <c r="I14" s="171" t="s">
        <v>66</v>
      </c>
      <c r="J14" s="171" t="s">
        <v>315</v>
      </c>
      <c r="K14" s="171" t="s">
        <v>1963</v>
      </c>
      <c r="L14" s="171" t="s">
        <v>306</v>
      </c>
      <c r="M14" s="171" t="s">
        <v>268</v>
      </c>
      <c r="O14" s="171" t="s">
        <v>1050</v>
      </c>
      <c r="Q14" s="171" t="s">
        <v>245</v>
      </c>
      <c r="S14" s="114"/>
      <c r="T14" s="114"/>
      <c r="V14" s="114" t="s">
        <v>9150</v>
      </c>
      <c r="X14" s="114">
        <v>700034</v>
      </c>
      <c r="Y14" s="114">
        <f>+Salida!CQ14</f>
        <v>113</v>
      </c>
      <c r="AA14" s="114" t="s">
        <v>2021</v>
      </c>
      <c r="AB14" s="114">
        <f>+HLOOKUP($AF14,Lecturas!$O:$AB,22,FALSE)</f>
        <v>100</v>
      </c>
      <c r="AC14" s="114">
        <f>+HLOOKUP($AF14,Lecturas!$O:$AB,23,FALSE)</f>
        <v>300</v>
      </c>
      <c r="AD14" s="114" t="str">
        <f>+"CASO: "&amp;INDEX(Lecturas!$AE$1:$AO$2,1,MATCH(AF14,Lecturas!$AE$2:$AO$2,0))</f>
        <v>CASO: &gt;300</v>
      </c>
      <c r="AF14" s="114">
        <v>5</v>
      </c>
      <c r="AH14" s="83" t="str">
        <f>+IF(H14="","",VLOOKUP(H14,Datos!$D:$E,2,FALSE))</f>
        <v>GD</v>
      </c>
      <c r="AI14" s="83" t="str">
        <f>+IF(I14="","",VLOOKUP(I14,Datos!$D$9:$E$19,2,FALSE))</f>
        <v>CU</v>
      </c>
      <c r="AJ14" s="83" t="str">
        <f>+IF(J14="","",VLOOKUP(J14,Datos!$D:$E,2,FALSE))</f>
        <v>G003</v>
      </c>
      <c r="AK14" s="83" t="str">
        <f>+IFERROR(IF(AI14="CG","",VLOOKUP(AI14,Datos!$E:$F,2,FALSE)),"")</f>
        <v>Urbano</v>
      </c>
      <c r="AL14" s="83" t="str">
        <f>+IF(L14="","",VLOOKUP(L14,Datos!$D:$E,2,FALSE))</f>
        <v>07</v>
      </c>
      <c r="AM14" s="83" t="str">
        <f ca="1">+IF(M14="","",TEXT(VLOOKUP(M14,Datos!$D:$E,2,FALSE),"000"))</f>
        <v>198</v>
      </c>
      <c r="AN14" s="83" t="str">
        <f ca="1">+IF(O14="","",TEXT(VLOOKUP(O14,Datos!$D:$E,2,FALSE),"000000"))</f>
        <v>239900</v>
      </c>
      <c r="AO14" s="83" t="str">
        <f>+IF(Q14="","",VLOOKUP(Q14,Datos!$D:$E,2,FALSE))</f>
        <v>G4</v>
      </c>
      <c r="AP14" s="83" t="str">
        <f>+IFERROR(HLOOKUP(AH14,Validaciones!$A$47:$C$48,2,FALSE),"")</f>
        <v>Tarifa T2</v>
      </c>
      <c r="AQ14" s="83" t="str">
        <f ca="1">+IF(AP14="","",VLOOKUP(AP14,Datos!$D:$E,2,FALSE))</f>
        <v>GD_T2</v>
      </c>
      <c r="AR14" s="83" t="str">
        <f>+VLOOKUP(CONCATENATE(K14,IF(K14="Completo",VLOOKUP(D14,'Gr.Estr.Reg.'!$C:$D,2,FALSE),VLOOKUP(D14,'Gr.Estr.Reg.'!$C:$H,6))),Tabla8[[LINK]:[PORCION]],5,FALSE)</f>
        <v>GSNCC</v>
      </c>
      <c r="AS14" s="83" t="str">
        <f ca="1">+VLOOKUP(CONCATENATE($AH14,$AI14,$AJ14,$AO14,$AQ14),ZTDM_ARBOL_DES_D!$A:$O,11,FALSE)</f>
        <v>RT_CAT_CLI</v>
      </c>
      <c r="AT14" s="83" t="str">
        <f ca="1">+IFERROR(VLOOKUP(CONCATENATE($AH14,$AI14,$AJ14,$AO14,$AQ14),ZTDM_ARBOL_DES_D!$A:$O,12,FALSE),"")</f>
        <v>GD_PARQ</v>
      </c>
      <c r="AU14" s="83" t="str">
        <f ca="1">+IFERROR(VLOOKUP(CONCATENATE($AH14,$AI14,$AJ14,$AO14,$AQ14),ZTDM_ARBOL_DES_D!$A:$O,13,FALSE),"")</f>
        <v>PI_MEDIA33</v>
      </c>
      <c r="AV14" s="83" t="str">
        <f>+IF($S14=Datos!$G$71,"",IFERROR(INDEX(Datos!$C$71:$G$74,MATCH($S14,Datos!$G$71:$G$74,0),1),""))</f>
        <v/>
      </c>
      <c r="AW14" s="83" t="str">
        <f>IF($S14=Datos!$G$71,"",IFERROR(INDEX(Datos!$C$71:$G$74,MATCH($S14,Datos!$G$71:$G$74,0),2),""))</f>
        <v/>
      </c>
      <c r="AX14" s="83" t="str">
        <f>IF($S14=Datos!$G$71,"",IFERROR(INDEX(Datos!$C$71:$G$74,MATCH($S14,Datos!$G$71:$G$74,0),3),""))</f>
        <v/>
      </c>
      <c r="AY14" s="83" t="str">
        <f>+IF(AW14=Datos!$D$73,Datos!$C$76,"")</f>
        <v/>
      </c>
      <c r="AZ14" s="83" t="str">
        <f>+IF(K14="Completo",IF(MAX(AB14:AC14,FACTURADOR!G13:I13)&gt;=300,"FL_GUDI",""),"")</f>
        <v>FL_GUDI</v>
      </c>
      <c r="BA14" s="83" t="str">
        <f t="shared" si="29"/>
        <v/>
      </c>
      <c r="BB14" s="83" t="str">
        <f ca="1">+IF($AS14="Opción No Válida","",IFERROR(IF(FIND(Datos!$D$63,$V14)&gt;0,Datos!$E$63,""),""))</f>
        <v>FL_EMP_REC</v>
      </c>
      <c r="BC14" s="83" t="str">
        <f ca="1">+IF($AS14="Opción No Válida","",IFERROR(IF(FIND(Datos!$D$64,$V14)&gt;0,Datos!$E$64,""),""))</f>
        <v/>
      </c>
      <c r="BD14" s="83" t="str">
        <f ca="1">+IF($AS14="Opción No Válida","",IFERROR(IF(FIND(Datos!$D$65,$V14)&gt;0,Datos!$E$65,""),""))</f>
        <v/>
      </c>
      <c r="BE14" s="83" t="str">
        <f ca="1">+IF($AS14="Opción No Válida","",IFERROR(IF(FIND(Datos!$D$66,$V14)&gt;0,Datos!$E$66,""),""))</f>
        <v>FL_BEN_INF</v>
      </c>
      <c r="BF14" s="83" t="str">
        <f ca="1">+IF($AS14="Opción No Válida","",IF(AH14="DP",Datos!$C$67,""))</f>
        <v/>
      </c>
      <c r="BG14" s="83" t="str">
        <f ca="1">+IF($AS14="Opción No Válida","",IFERROR(IF(FIND(Datos!$D$68,$V14)&gt;0,Datos!$E$68,""),""))</f>
        <v/>
      </c>
      <c r="BH14" s="83" t="str">
        <f ca="1">+VLOOKUP(AA14,Datos!$D:$E,2,FALSE)</f>
        <v>00</v>
      </c>
      <c r="BJ14" s="133">
        <f t="shared" ca="1" si="57"/>
        <v>0</v>
      </c>
      <c r="BK14" s="133" t="str">
        <f t="shared" si="58"/>
        <v/>
      </c>
      <c r="BL14" s="133" t="str">
        <f t="shared" si="59"/>
        <v/>
      </c>
      <c r="BM14" s="133" t="str">
        <f t="shared" si="60"/>
        <v/>
      </c>
      <c r="BN14" s="133" t="str">
        <f t="shared" si="61"/>
        <v/>
      </c>
      <c r="BO14" s="133" t="str">
        <f t="shared" si="62"/>
        <v/>
      </c>
      <c r="BP14" s="133" t="str">
        <f t="shared" ca="1" si="63"/>
        <v/>
      </c>
      <c r="BQ14" s="133" t="str">
        <f t="shared" ca="1" si="64"/>
        <v/>
      </c>
      <c r="BR14" s="133" t="str">
        <f t="shared" si="65"/>
        <v/>
      </c>
      <c r="BS14" s="133" t="str">
        <f t="shared" si="66"/>
        <v/>
      </c>
      <c r="BT14" s="133" t="str">
        <f t="shared" ca="1" si="67"/>
        <v/>
      </c>
      <c r="BU14" s="133" t="str">
        <f t="shared" si="68"/>
        <v/>
      </c>
      <c r="BV14" s="133" t="str">
        <f t="shared" ca="1" si="69"/>
        <v/>
      </c>
      <c r="BW14" s="133" t="str">
        <f t="shared" ca="1" si="70"/>
        <v/>
      </c>
      <c r="BX14" s="133" t="str">
        <f t="shared" ca="1" si="71"/>
        <v/>
      </c>
      <c r="BY14" s="133" t="str">
        <f t="shared" si="72"/>
        <v/>
      </c>
      <c r="BZ14" s="133" t="str">
        <f t="shared" si="73"/>
        <v/>
      </c>
      <c r="CA14" s="133" t="str">
        <f t="shared" si="74"/>
        <v/>
      </c>
      <c r="CB14" s="133" t="str">
        <f t="shared" si="75"/>
        <v/>
      </c>
      <c r="CC14" s="133" t="str">
        <f t="shared" si="76"/>
        <v/>
      </c>
      <c r="CD14" s="133" t="str">
        <f t="shared" ca="1" si="77"/>
        <v/>
      </c>
      <c r="CE14" s="133" t="str">
        <f t="shared" ca="1" si="78"/>
        <v/>
      </c>
      <c r="CF14" s="133" t="str">
        <f t="shared" ca="1" si="79"/>
        <v/>
      </c>
      <c r="CG14" s="133" t="str">
        <f t="shared" ca="1" si="80"/>
        <v/>
      </c>
      <c r="CH14" s="133" t="str">
        <f t="shared" ca="1" si="81"/>
        <v/>
      </c>
      <c r="CI14" s="133" t="str">
        <f t="shared" ca="1" si="82"/>
        <v/>
      </c>
      <c r="CJ14" s="133" t="str">
        <f t="shared" ca="1" si="83"/>
        <v/>
      </c>
      <c r="CK14" s="131">
        <f>+'RESULTADOS Fact'!Z13</f>
        <v>20000000811</v>
      </c>
      <c r="CL14" s="131">
        <f>+'RESULTADOS Fact'!AA13</f>
        <v>10000000395</v>
      </c>
    </row>
    <row r="15" spans="1:90" s="131" customFormat="1" ht="58.5" hidden="1" customHeight="1" x14ac:dyDescent="0.25">
      <c r="A15" s="145">
        <f t="shared" si="28"/>
        <v>13</v>
      </c>
      <c r="B15" s="127">
        <v>257</v>
      </c>
      <c r="C15" s="128">
        <f>+VLOOKUP($B15,'Datos IC y OC'!$A:$D,3,FALSE)</f>
        <v>610000000000171</v>
      </c>
      <c r="D15" s="128" t="str">
        <f>+VLOOKUP($B15,'Datos IC y OC'!$A:$D,4,FALSE)</f>
        <v>S1010A13</v>
      </c>
      <c r="E15" s="83"/>
      <c r="F15" s="130">
        <v>44562</v>
      </c>
      <c r="G15" s="114" t="str">
        <f ca="1">+"ID" &amp;TEXT(A15,"000") &amp; "-" &amp; AH15 &amp; "-" &amp; AI15 &amp; "-" &amp; RIGHT(AQ15,2)&amp; "-" &amp; VLOOKUP(AO15,Datos!$E:$F,2,FALSE)</f>
        <v>ID013-GD-CU-T2-AT/MT</v>
      </c>
      <c r="H15" s="114" t="s">
        <v>57</v>
      </c>
      <c r="I15" s="171" t="s">
        <v>66</v>
      </c>
      <c r="J15" s="171" t="s">
        <v>315</v>
      </c>
      <c r="K15" s="171" t="s">
        <v>1963</v>
      </c>
      <c r="L15" s="171" t="s">
        <v>277</v>
      </c>
      <c r="M15" s="171" t="s">
        <v>268</v>
      </c>
      <c r="O15" s="171" t="s">
        <v>1050</v>
      </c>
      <c r="Q15" s="171" t="s">
        <v>246</v>
      </c>
      <c r="S15" s="114"/>
      <c r="T15" s="114"/>
      <c r="V15" s="114" t="s">
        <v>153</v>
      </c>
      <c r="X15" s="114">
        <v>700034</v>
      </c>
      <c r="Y15" s="114">
        <f>+Salida!CQ15</f>
        <v>114</v>
      </c>
      <c r="AA15" s="114" t="s">
        <v>2021</v>
      </c>
      <c r="AB15" s="114">
        <f>+HLOOKUP($AF15,Lecturas!$O:$AB,22,FALSE)</f>
        <v>50</v>
      </c>
      <c r="AC15" s="114">
        <f>+HLOOKUP($AF15,Lecturas!$O:$AB,23,FALSE)</f>
        <v>100</v>
      </c>
      <c r="AD15" s="114" t="str">
        <f>+"CASO: "&amp;INDEX(Lecturas!$AE$1:$AO$2,1,MATCH(AF15,Lecturas!$AE$2:$AO$2,0))</f>
        <v>CASO: &lt;300</v>
      </c>
      <c r="AF15" s="114">
        <v>2</v>
      </c>
      <c r="AH15" s="83" t="str">
        <f>+IF(H15="","",VLOOKUP(H15,Datos!$D:$E,2,FALSE))</f>
        <v>GD</v>
      </c>
      <c r="AI15" s="83" t="str">
        <f>+IF(I15="","",VLOOKUP(I15,Datos!$D$9:$E$19,2,FALSE))</f>
        <v>CU</v>
      </c>
      <c r="AJ15" s="83" t="str">
        <f>+IF(J15="","",VLOOKUP(J15,Datos!$D:$E,2,FALSE))</f>
        <v>G003</v>
      </c>
      <c r="AK15" s="83" t="str">
        <f>+IFERROR(IF(AI15="CG","",VLOOKUP(AI15,Datos!$E:$F,2,FALSE)),"")</f>
        <v>Urbano</v>
      </c>
      <c r="AL15" s="83">
        <f>+IF(L15="","",VLOOKUP(L15,Datos!$D:$E,2,FALSE))</f>
        <v>11</v>
      </c>
      <c r="AM15" s="83" t="str">
        <f ca="1">+IF(M15="","",TEXT(VLOOKUP(M15,Datos!$D:$E,2,FALSE),"000"))</f>
        <v>198</v>
      </c>
      <c r="AN15" s="83" t="str">
        <f ca="1">+IF(O15="","",TEXT(VLOOKUP(O15,Datos!$D:$E,2,FALSE),"000000"))</f>
        <v>239900</v>
      </c>
      <c r="AO15" s="83" t="str">
        <f>+IF(Q15="","",VLOOKUP(Q15,Datos!$D:$E,2,FALSE))</f>
        <v>G5</v>
      </c>
      <c r="AP15" s="83" t="str">
        <f>+IFERROR(HLOOKUP(AH15,Validaciones!$A$47:$C$48,2,FALSE),"")</f>
        <v>Tarifa T2</v>
      </c>
      <c r="AQ15" s="83" t="str">
        <f ca="1">+IF(AP15="","",VLOOKUP(AP15,Datos!$D:$E,2,FALSE))</f>
        <v>GD_T2</v>
      </c>
      <c r="AR15" s="83" t="str">
        <f>+VLOOKUP(CONCATENATE(K15,IF(K15="Completo",VLOOKUP(D15,'Gr.Estr.Reg.'!$C:$D,2,FALSE),VLOOKUP(D15,'Gr.Estr.Reg.'!$C:$H,6))),Tabla8[[LINK]:[PORCION]],5,FALSE)</f>
        <v>GSNCC</v>
      </c>
      <c r="AS15" s="83" t="str">
        <f ca="1">+VLOOKUP(CONCATENATE($AH15,$AI15,$AJ15,$AO15,$AQ15),ZTDM_ARBOL_DES_D!$A:$O,11,FALSE)</f>
        <v>RT_CAT_CLI</v>
      </c>
      <c r="AT15" s="83" t="str">
        <f ca="1">+IFERROR(VLOOKUP(CONCATENATE($AH15,$AI15,$AJ15,$AO15,$AQ15),ZTDM_ARBOL_DES_D!$A:$O,12,FALSE),"")</f>
        <v>GD_PARQ</v>
      </c>
      <c r="AU15" s="83" t="str">
        <f ca="1">+IFERROR(VLOOKUP(CONCATENATE($AH15,$AI15,$AJ15,$AO15,$AQ15),ZTDM_ARBOL_DES_D!$A:$O,13,FALSE),"")</f>
        <v>PI_BORNES</v>
      </c>
      <c r="AV15" s="83" t="str">
        <f>+IF($S15=Datos!$G$71,"",IFERROR(INDEX(Datos!$C$71:$G$74,MATCH($S15,Datos!$G$71:$G$74,0),1),""))</f>
        <v/>
      </c>
      <c r="AW15" s="83" t="str">
        <f>IF($S15=Datos!$G$71,"",IFERROR(INDEX(Datos!$C$71:$G$74,MATCH($S15,Datos!$G$71:$G$74,0),2),""))</f>
        <v/>
      </c>
      <c r="AX15" s="83" t="str">
        <f>IF($S15=Datos!$G$71,"",IFERROR(INDEX(Datos!$C$71:$G$74,MATCH($S15,Datos!$G$71:$G$74,0),3),""))</f>
        <v/>
      </c>
      <c r="AY15" s="83" t="str">
        <f>+IF(AW15=Datos!$D$73,Datos!$C$76,"")</f>
        <v/>
      </c>
      <c r="AZ15" s="83" t="str">
        <f>+IF(K15="Completo",IF(MAX(AB15:AC15,FACTURADOR!G14:I14)&gt;=300,"FL_GUDI",""),"")</f>
        <v/>
      </c>
      <c r="BA15" s="83" t="str">
        <f t="shared" si="29"/>
        <v/>
      </c>
      <c r="BB15" s="83" t="str">
        <f ca="1">+IF($AS15="Opción No Válida","",IFERROR(IF(FIND(Datos!$D$63,$V15)&gt;0,Datos!$E$63,""),""))</f>
        <v>FL_EMP_REC</v>
      </c>
      <c r="BC15" s="83" t="str">
        <f ca="1">+IF($AS15="Opción No Válida","",IFERROR(IF(FIND(Datos!$D$64,$V15)&gt;0,Datos!$E$64,""),""))</f>
        <v/>
      </c>
      <c r="BD15" s="83" t="str">
        <f ca="1">+IF($AS15="Opción No Válida","",IFERROR(IF(FIND(Datos!$D$65,$V15)&gt;0,Datos!$E$65,""),""))</f>
        <v/>
      </c>
      <c r="BE15" s="83" t="str">
        <f ca="1">+IF($AS15="Opción No Válida","",IFERROR(IF(FIND(Datos!$D$66,$V15)&gt;0,Datos!$E$66,""),""))</f>
        <v/>
      </c>
      <c r="BF15" s="83" t="str">
        <f ca="1">+IF($AS15="Opción No Válida","",IF(AH15="DP",Datos!$C$67,""))</f>
        <v/>
      </c>
      <c r="BG15" s="83" t="str">
        <f ca="1">+IF($AS15="Opción No Válida","",IFERROR(IF(FIND(Datos!$D$68,$V15)&gt;0,Datos!$E$68,""),""))</f>
        <v/>
      </c>
      <c r="BH15" s="83" t="str">
        <f ca="1">+VLOOKUP(AA15,Datos!$D:$E,2,FALSE)</f>
        <v>00</v>
      </c>
      <c r="BJ15" s="133">
        <f t="shared" ca="1" si="57"/>
        <v>0</v>
      </c>
      <c r="BK15" s="133" t="str">
        <f t="shared" si="58"/>
        <v/>
      </c>
      <c r="BL15" s="133" t="str">
        <f t="shared" si="59"/>
        <v/>
      </c>
      <c r="BM15" s="133" t="str">
        <f t="shared" si="60"/>
        <v/>
      </c>
      <c r="BN15" s="133" t="str">
        <f t="shared" si="61"/>
        <v/>
      </c>
      <c r="BO15" s="133" t="str">
        <f t="shared" si="62"/>
        <v/>
      </c>
      <c r="BP15" s="133" t="str">
        <f t="shared" ca="1" si="63"/>
        <v/>
      </c>
      <c r="BQ15" s="133" t="str">
        <f t="shared" ca="1" si="64"/>
        <v/>
      </c>
      <c r="BR15" s="133" t="str">
        <f t="shared" si="65"/>
        <v/>
      </c>
      <c r="BS15" s="133" t="str">
        <f t="shared" si="66"/>
        <v/>
      </c>
      <c r="BT15" s="133" t="str">
        <f t="shared" ca="1" si="67"/>
        <v/>
      </c>
      <c r="BU15" s="133" t="str">
        <f t="shared" si="68"/>
        <v/>
      </c>
      <c r="BV15" s="133" t="str">
        <f t="shared" ca="1" si="69"/>
        <v/>
      </c>
      <c r="BW15" s="133" t="str">
        <f t="shared" ca="1" si="70"/>
        <v/>
      </c>
      <c r="BX15" s="133" t="str">
        <f t="shared" ca="1" si="71"/>
        <v/>
      </c>
      <c r="BY15" s="133" t="str">
        <f t="shared" si="72"/>
        <v/>
      </c>
      <c r="BZ15" s="133" t="str">
        <f t="shared" si="73"/>
        <v/>
      </c>
      <c r="CA15" s="133" t="str">
        <f t="shared" si="74"/>
        <v/>
      </c>
      <c r="CB15" s="133" t="str">
        <f t="shared" si="75"/>
        <v/>
      </c>
      <c r="CC15" s="133" t="str">
        <f t="shared" si="76"/>
        <v/>
      </c>
      <c r="CD15" s="133" t="str">
        <f t="shared" ca="1" si="77"/>
        <v/>
      </c>
      <c r="CE15" s="133" t="str">
        <f t="shared" ca="1" si="78"/>
        <v/>
      </c>
      <c r="CF15" s="133" t="str">
        <f t="shared" ca="1" si="79"/>
        <v/>
      </c>
      <c r="CG15" s="133" t="str">
        <f t="shared" ca="1" si="80"/>
        <v/>
      </c>
      <c r="CH15" s="133" t="str">
        <f t="shared" ca="1" si="81"/>
        <v/>
      </c>
      <c r="CI15" s="133" t="str">
        <f t="shared" ca="1" si="82"/>
        <v/>
      </c>
      <c r="CJ15" s="133" t="str">
        <f t="shared" ca="1" si="83"/>
        <v/>
      </c>
      <c r="CK15" s="131">
        <f>+'RESULTADOS Fact'!Z14</f>
        <v>20000000812</v>
      </c>
      <c r="CL15" s="131">
        <f>+'RESULTADOS Fact'!AA14</f>
        <v>10000000396</v>
      </c>
    </row>
    <row r="16" spans="1:90" s="131" customFormat="1" ht="58.5" hidden="1" customHeight="1" x14ac:dyDescent="0.25">
      <c r="A16" s="145">
        <f t="shared" si="28"/>
        <v>14</v>
      </c>
      <c r="B16" s="127">
        <v>257</v>
      </c>
      <c r="C16" s="128">
        <f>+VLOOKUP($B16,'Datos IC y OC'!$A:$D,3,FALSE)</f>
        <v>610000000000171</v>
      </c>
      <c r="D16" s="128" t="str">
        <f>+VLOOKUP($B16,'Datos IC y OC'!$A:$D,4,FALSE)</f>
        <v>S1010A13</v>
      </c>
      <c r="E16" s="83"/>
      <c r="F16" s="130">
        <v>44562</v>
      </c>
      <c r="G16" s="114" t="str">
        <f ca="1">+"ID" &amp;TEXT(A16,"000") &amp; "-" &amp; AH16 &amp; "-" &amp; AI16 &amp; "-" &amp; RIGHT(AQ16,2)&amp; "-" &amp; VLOOKUP(AO16,Datos!$E:$F,2,FALSE)</f>
        <v>ID014-GD-CU-T2-AT/MT</v>
      </c>
      <c r="H16" s="114" t="s">
        <v>57</v>
      </c>
      <c r="I16" s="171" t="s">
        <v>66</v>
      </c>
      <c r="J16" s="171" t="s">
        <v>315</v>
      </c>
      <c r="K16" s="171" t="s">
        <v>1963</v>
      </c>
      <c r="L16" s="171" t="s">
        <v>402</v>
      </c>
      <c r="M16" s="171" t="s">
        <v>268</v>
      </c>
      <c r="O16" s="171" t="s">
        <v>1050</v>
      </c>
      <c r="Q16" s="171" t="s">
        <v>246</v>
      </c>
      <c r="S16" s="114"/>
      <c r="T16" s="114"/>
      <c r="V16" s="114" t="s">
        <v>1980</v>
      </c>
      <c r="X16" s="114">
        <v>700034</v>
      </c>
      <c r="Y16" s="114">
        <f>+Salida!CQ16</f>
        <v>115</v>
      </c>
      <c r="AA16" s="114" t="s">
        <v>2021</v>
      </c>
      <c r="AB16" s="114">
        <f>+HLOOKUP($AF16,Lecturas!$O:$AB,22,FALSE)</f>
        <v>100</v>
      </c>
      <c r="AC16" s="114">
        <f>+HLOOKUP($AF16,Lecturas!$O:$AB,23,FALSE)</f>
        <v>300</v>
      </c>
      <c r="AD16" s="114" t="str">
        <f>+"CASO: "&amp;INDEX(Lecturas!$AE$1:$AO$2,1,MATCH(AF16,Lecturas!$AE$2:$AO$2,0))</f>
        <v>CASO: &gt;300</v>
      </c>
      <c r="AF16" s="114">
        <v>5</v>
      </c>
      <c r="AH16" s="83" t="str">
        <f>+IF(H16="","",VLOOKUP(H16,Datos!$D:$E,2,FALSE))</f>
        <v>GD</v>
      </c>
      <c r="AI16" s="83" t="str">
        <f>+IF(I16="","",VLOOKUP(I16,Datos!$D$9:$E$19,2,FALSE))</f>
        <v>CU</v>
      </c>
      <c r="AJ16" s="83" t="str">
        <f>+IF(J16="","",VLOOKUP(J16,Datos!$D:$E,2,FALSE))</f>
        <v>G003</v>
      </c>
      <c r="AK16" s="83" t="str">
        <f>+IFERROR(IF(AI16="CG","",VLOOKUP(AI16,Datos!$E:$F,2,FALSE)),"")</f>
        <v>Urbano</v>
      </c>
      <c r="AL16" s="83">
        <f>+IF(L16="","",VLOOKUP(L16,Datos!$D:$E,2,FALSE))</f>
        <v>10</v>
      </c>
      <c r="AM16" s="83" t="str">
        <f ca="1">+IF(M16="","",TEXT(VLOOKUP(M16,Datos!$D:$E,2,FALSE),"000"))</f>
        <v>198</v>
      </c>
      <c r="AN16" s="83" t="str">
        <f ca="1">+IF(O16="","",TEXT(VLOOKUP(O16,Datos!$D:$E,2,FALSE),"000000"))</f>
        <v>239900</v>
      </c>
      <c r="AO16" s="83" t="str">
        <f>+IF(Q16="","",VLOOKUP(Q16,Datos!$D:$E,2,FALSE))</f>
        <v>G5</v>
      </c>
      <c r="AP16" s="83" t="str">
        <f>+IFERROR(HLOOKUP(AH16,Validaciones!$A$47:$C$48,2,FALSE),"")</f>
        <v>Tarifa T2</v>
      </c>
      <c r="AQ16" s="83" t="str">
        <f ca="1">+IF(AP16="","",VLOOKUP(AP16,Datos!$D:$E,2,FALSE))</f>
        <v>GD_T2</v>
      </c>
      <c r="AR16" s="83" t="str">
        <f>+VLOOKUP(CONCATENATE(K16,IF(K16="Completo",VLOOKUP(D16,'Gr.Estr.Reg.'!$C:$D,2,FALSE),VLOOKUP(D16,'Gr.Estr.Reg.'!$C:$H,6))),Tabla8[[LINK]:[PORCION]],5,FALSE)</f>
        <v>GSNCC</v>
      </c>
      <c r="AS16" s="83" t="str">
        <f ca="1">+VLOOKUP(CONCATENATE($AH16,$AI16,$AJ16,$AO16,$AQ16),ZTDM_ARBOL_DES_D!$A:$O,11,FALSE)</f>
        <v>RT_CAT_CLI</v>
      </c>
      <c r="AT16" s="83" t="str">
        <f ca="1">+IFERROR(VLOOKUP(CONCATENATE($AH16,$AI16,$AJ16,$AO16,$AQ16),ZTDM_ARBOL_DES_D!$A:$O,12,FALSE),"")</f>
        <v>GD_PARQ</v>
      </c>
      <c r="AU16" s="83" t="str">
        <f ca="1">+IFERROR(VLOOKUP(CONCATENATE($AH16,$AI16,$AJ16,$AO16,$AQ16),ZTDM_ARBOL_DES_D!$A:$O,13,FALSE),"")</f>
        <v>PI_BORNES</v>
      </c>
      <c r="AV16" s="83" t="str">
        <f>+IF($S16=Datos!$G$71,"",IFERROR(INDEX(Datos!$C$71:$G$74,MATCH($S16,Datos!$G$71:$G$74,0),1),""))</f>
        <v/>
      </c>
      <c r="AW16" s="83" t="str">
        <f>IF($S16=Datos!$G$71,"",IFERROR(INDEX(Datos!$C$71:$G$74,MATCH($S16,Datos!$G$71:$G$74,0),2),""))</f>
        <v/>
      </c>
      <c r="AX16" s="83" t="str">
        <f>IF($S16=Datos!$G$71,"",IFERROR(INDEX(Datos!$C$71:$G$74,MATCH($S16,Datos!$G$71:$G$74,0),3),""))</f>
        <v/>
      </c>
      <c r="AY16" s="83" t="str">
        <f>+IF(AW16=Datos!$D$73,Datos!$C$76,"")</f>
        <v/>
      </c>
      <c r="AZ16" s="83" t="str">
        <f>+IF(K16="Completo",IF(MAX(AB16:AC16,FACTURADOR!G15:I15)&gt;=300,"FL_GUDI",""),"")</f>
        <v>FL_GUDI</v>
      </c>
      <c r="BA16" s="83" t="str">
        <f t="shared" si="29"/>
        <v/>
      </c>
      <c r="BB16" s="83" t="str">
        <f ca="1">+IF($AS16="Opción No Válida","",IFERROR(IF(FIND(Datos!$D$63,$V16)&gt;0,Datos!$E$63,""),""))</f>
        <v/>
      </c>
      <c r="BC16" s="83" t="str">
        <f ca="1">+IF($AS16="Opción No Válida","",IFERROR(IF(FIND(Datos!$D$64,$V16)&gt;0,Datos!$E$64,""),""))</f>
        <v/>
      </c>
      <c r="BD16" s="83" t="str">
        <f ca="1">+IF($AS16="Opción No Válida","",IFERROR(IF(FIND(Datos!$D$65,$V16)&gt;0,Datos!$E$65,""),""))</f>
        <v/>
      </c>
      <c r="BE16" s="83" t="str">
        <f ca="1">+IF($AS16="Opción No Válida","",IFERROR(IF(FIND(Datos!$D$66,$V16)&gt;0,Datos!$E$66,""),""))</f>
        <v>FL_BEN_INF</v>
      </c>
      <c r="BF16" s="83" t="str">
        <f ca="1">+IF($AS16="Opción No Válida","",IF(AH16="DP",Datos!$C$67,""))</f>
        <v/>
      </c>
      <c r="BG16" s="83" t="str">
        <f ca="1">+IF($AS16="Opción No Válida","",IFERROR(IF(FIND(Datos!$D$68,$V16)&gt;0,Datos!$E$68,""),""))</f>
        <v/>
      </c>
      <c r="BH16" s="83" t="str">
        <f ca="1">+VLOOKUP(AA16,Datos!$D:$E,2,FALSE)</f>
        <v>00</v>
      </c>
      <c r="BJ16" s="133">
        <f t="shared" ca="1" si="57"/>
        <v>0</v>
      </c>
      <c r="BK16" s="133" t="str">
        <f t="shared" si="58"/>
        <v/>
      </c>
      <c r="BL16" s="133" t="str">
        <f t="shared" si="59"/>
        <v/>
      </c>
      <c r="BM16" s="133" t="str">
        <f t="shared" si="60"/>
        <v/>
      </c>
      <c r="BN16" s="133" t="str">
        <f t="shared" si="61"/>
        <v/>
      </c>
      <c r="BO16" s="133" t="str">
        <f t="shared" si="62"/>
        <v/>
      </c>
      <c r="BP16" s="133" t="str">
        <f t="shared" ca="1" si="63"/>
        <v/>
      </c>
      <c r="BQ16" s="133" t="str">
        <f t="shared" ca="1" si="64"/>
        <v/>
      </c>
      <c r="BR16" s="133" t="str">
        <f t="shared" si="65"/>
        <v/>
      </c>
      <c r="BS16" s="133" t="str">
        <f t="shared" si="66"/>
        <v/>
      </c>
      <c r="BT16" s="133" t="str">
        <f t="shared" ca="1" si="67"/>
        <v/>
      </c>
      <c r="BU16" s="133" t="str">
        <f t="shared" si="68"/>
        <v/>
      </c>
      <c r="BV16" s="133" t="str">
        <f t="shared" ca="1" si="69"/>
        <v/>
      </c>
      <c r="BW16" s="133" t="str">
        <f t="shared" ca="1" si="70"/>
        <v/>
      </c>
      <c r="BX16" s="133" t="str">
        <f t="shared" ca="1" si="71"/>
        <v/>
      </c>
      <c r="BY16" s="133" t="str">
        <f t="shared" si="72"/>
        <v/>
      </c>
      <c r="BZ16" s="133" t="str">
        <f t="shared" si="73"/>
        <v/>
      </c>
      <c r="CA16" s="133" t="str">
        <f t="shared" si="74"/>
        <v/>
      </c>
      <c r="CB16" s="133" t="str">
        <f t="shared" si="75"/>
        <v/>
      </c>
      <c r="CC16" s="133" t="str">
        <f t="shared" si="76"/>
        <v/>
      </c>
      <c r="CD16" s="133" t="str">
        <f t="shared" ca="1" si="77"/>
        <v/>
      </c>
      <c r="CE16" s="133" t="str">
        <f t="shared" ca="1" si="78"/>
        <v/>
      </c>
      <c r="CF16" s="133" t="str">
        <f t="shared" ca="1" si="79"/>
        <v/>
      </c>
      <c r="CG16" s="133" t="str">
        <f t="shared" ca="1" si="80"/>
        <v/>
      </c>
      <c r="CH16" s="133" t="str">
        <f t="shared" ca="1" si="81"/>
        <v/>
      </c>
      <c r="CI16" s="133" t="str">
        <f t="shared" ca="1" si="82"/>
        <v/>
      </c>
      <c r="CJ16" s="133" t="str">
        <f t="shared" ca="1" si="83"/>
        <v/>
      </c>
      <c r="CK16" s="131">
        <f>+'RESULTADOS Fact'!Z15</f>
        <v>20000000813</v>
      </c>
      <c r="CL16" s="131">
        <f>+'RESULTADOS Fact'!AA15</f>
        <v>10000000397</v>
      </c>
    </row>
    <row r="17" spans="1:90" s="131" customFormat="1" ht="58.5" hidden="1" customHeight="1" x14ac:dyDescent="0.25">
      <c r="A17" s="145">
        <f t="shared" si="28"/>
        <v>15</v>
      </c>
      <c r="B17" s="127">
        <v>251</v>
      </c>
      <c r="C17" s="128">
        <f>+VLOOKUP($B17,'Datos IC y OC'!$A:$D,3,FALSE)</f>
        <v>610000000000165</v>
      </c>
      <c r="D17" s="128" t="str">
        <f>+VLOOKUP($B17,'Datos IC y OC'!$A:$D,4,FALSE)</f>
        <v>S6020A21</v>
      </c>
      <c r="E17" s="83"/>
      <c r="F17" s="130">
        <v>44562</v>
      </c>
      <c r="G17" s="114" t="str">
        <f ca="1">+"ID" &amp;TEXT(A17,"000") &amp; "-" &amp; AH17 &amp; "-" &amp; AI17 &amp; "-" &amp; RIGHT(AQ17,2)&amp; "-" &amp; VLOOKUP(AO17,Datos!$E:$F,2,FALSE)</f>
        <v>ID015-GD-CU-T2-AT</v>
      </c>
      <c r="H17" s="114" t="s">
        <v>57</v>
      </c>
      <c r="I17" s="171" t="s">
        <v>66</v>
      </c>
      <c r="J17" s="171" t="s">
        <v>315</v>
      </c>
      <c r="K17" s="171" t="s">
        <v>1963</v>
      </c>
      <c r="L17" s="171" t="s">
        <v>271</v>
      </c>
      <c r="M17" s="171" t="s">
        <v>266</v>
      </c>
      <c r="O17" s="171" t="s">
        <v>1050</v>
      </c>
      <c r="Q17" s="171" t="s">
        <v>77</v>
      </c>
      <c r="S17" s="114"/>
      <c r="T17" s="114"/>
      <c r="V17" s="114" t="s">
        <v>9150</v>
      </c>
      <c r="X17" s="114">
        <v>700034</v>
      </c>
      <c r="Y17" s="114">
        <f>+Salida!CQ17</f>
        <v>116</v>
      </c>
      <c r="AA17" s="114" t="s">
        <v>2021</v>
      </c>
      <c r="AB17" s="114">
        <f>+HLOOKUP($AF17,Lecturas!$O:$AB,22,FALSE)</f>
        <v>50</v>
      </c>
      <c r="AC17" s="114">
        <f>+HLOOKUP($AF17,Lecturas!$O:$AB,23,FALSE)</f>
        <v>100</v>
      </c>
      <c r="AD17" s="114" t="str">
        <f>+"CASO: "&amp;INDEX(Lecturas!$AE$1:$AO$2,1,MATCH(AF17,Lecturas!$AE$2:$AO$2,0))</f>
        <v>CASO: &lt;300</v>
      </c>
      <c r="AF17" s="114">
        <v>2</v>
      </c>
      <c r="AH17" s="83" t="str">
        <f>+IF(H17="","",VLOOKUP(H17,Datos!$D:$E,2,FALSE))</f>
        <v>GD</v>
      </c>
      <c r="AI17" s="83" t="str">
        <f>+IF(I17="","",VLOOKUP(I17,Datos!$D$9:$E$19,2,FALSE))</f>
        <v>CU</v>
      </c>
      <c r="AJ17" s="83" t="str">
        <f>+IF(J17="","",VLOOKUP(J17,Datos!$D:$E,2,FALSE))</f>
        <v>G003</v>
      </c>
      <c r="AK17" s="83" t="str">
        <f>+IFERROR(IF(AI17="CG","",VLOOKUP(AI17,Datos!$E:$F,2,FALSE)),"")</f>
        <v>Urbano</v>
      </c>
      <c r="AL17" s="83" t="str">
        <f>+IF(L17="","",VLOOKUP(L17,Datos!$D:$E,2,FALSE))</f>
        <v>01</v>
      </c>
      <c r="AM17" s="83" t="str">
        <f ca="1">+IF(M17="","",TEXT(VLOOKUP(M17,Datos!$D:$E,2,FALSE),"000"))</f>
        <v>317</v>
      </c>
      <c r="AN17" s="83" t="str">
        <f ca="1">+IF(O17="","",TEXT(VLOOKUP(O17,Datos!$D:$E,2,FALSE),"000000"))</f>
        <v>239900</v>
      </c>
      <c r="AO17" s="83" t="str">
        <f>+IF(Q17="","",VLOOKUP(Q17,Datos!$D:$E,2,FALSE))</f>
        <v>G0</v>
      </c>
      <c r="AP17" s="83" t="str">
        <f>+IFERROR(HLOOKUP(AH17,Validaciones!$A$47:$C$48,2,FALSE),"")</f>
        <v>Tarifa T2</v>
      </c>
      <c r="AQ17" s="83" t="str">
        <f ca="1">+IF(AP17="","",VLOOKUP(AP17,Datos!$D:$E,2,FALSE))</f>
        <v>GD_T2</v>
      </c>
      <c r="AR17" s="83" t="str">
        <f>+VLOOKUP(CONCATENATE(K17,IF(K17="Completo",VLOOKUP(D17,'Gr.Estr.Reg.'!$C:$D,2,FALSE),VLOOKUP(D17,'Gr.Estr.Reg.'!$C:$H,6))),Tabla8[[LINK]:[PORCION]],5,FALSE)</f>
        <v>GROCC</v>
      </c>
      <c r="AS17" s="83" t="str">
        <f ca="1">+VLOOKUP(CONCATENATE($AH17,$AI17,$AJ17,$AO17,$AQ17),ZTDM_ARBOL_DES_D!$A:$O,11,FALSE)</f>
        <v>RT_CAT_CLI</v>
      </c>
      <c r="AT17" s="83" t="str">
        <f ca="1">+IFERROR(VLOOKUP(CONCATENATE($AH17,$AI17,$AJ17,$AO17,$AQ17),ZTDM_ARBOL_DES_D!$A:$O,12,FALSE),"")</f>
        <v>GD_PARQ</v>
      </c>
      <c r="AU17" s="83" t="str">
        <f ca="1">+IFERROR(VLOOKUP(CONCATENATE($AH17,$AI17,$AJ17,$AO17,$AQ17),ZTDM_ARBOL_DES_D!$A:$O,13,FALSE),"")</f>
        <v>PI_ALTA132</v>
      </c>
      <c r="AV17" s="83" t="str">
        <f>+IF($S17=Datos!$G$71,"",IFERROR(INDEX(Datos!$C$71:$G$74,MATCH($S17,Datos!$G$71:$G$74,0),1),""))</f>
        <v/>
      </c>
      <c r="AW17" s="83" t="str">
        <f>IF($S17=Datos!$G$71,"",IFERROR(INDEX(Datos!$C$71:$G$74,MATCH($S17,Datos!$G$71:$G$74,0),2),""))</f>
        <v/>
      </c>
      <c r="AX17" s="83" t="str">
        <f>IF($S17=Datos!$G$71,"",IFERROR(INDEX(Datos!$C$71:$G$74,MATCH($S17,Datos!$G$71:$G$74,0),3),""))</f>
        <v/>
      </c>
      <c r="AY17" s="83" t="str">
        <f>+IF(AW17=Datos!$D$73,Datos!$C$76,"")</f>
        <v/>
      </c>
      <c r="AZ17" s="83" t="str">
        <f>+IF(K17="Completo",IF(MAX(AB17:AC17,FACTURADOR!G16:I16)&gt;=300,"FL_GUDI",""),"")</f>
        <v/>
      </c>
      <c r="BA17" s="83" t="str">
        <f t="shared" si="29"/>
        <v/>
      </c>
      <c r="BB17" s="83" t="str">
        <f ca="1">+IF($AS17="Opción No Válida","",IFERROR(IF(FIND(Datos!$D$63,$V17)&gt;0,Datos!$E$63,""),""))</f>
        <v>FL_EMP_REC</v>
      </c>
      <c r="BC17" s="83" t="str">
        <f ca="1">+IF($AS17="Opción No Válida","",IFERROR(IF(FIND(Datos!$D$64,$V17)&gt;0,Datos!$E$64,""),""))</f>
        <v/>
      </c>
      <c r="BD17" s="83" t="str">
        <f ca="1">+IF($AS17="Opción No Válida","",IFERROR(IF(FIND(Datos!$D$65,$V17)&gt;0,Datos!$E$65,""),""))</f>
        <v/>
      </c>
      <c r="BE17" s="83" t="str">
        <f ca="1">+IF($AS17="Opción No Válida","",IFERROR(IF(FIND(Datos!$D$66,$V17)&gt;0,Datos!$E$66,""),""))</f>
        <v>FL_BEN_INF</v>
      </c>
      <c r="BF17" s="83" t="str">
        <f ca="1">+IF($AS17="Opción No Válida","",IF(AH17="DP",Datos!$C$67,""))</f>
        <v/>
      </c>
      <c r="BG17" s="83" t="str">
        <f ca="1">+IF($AS17="Opción No Válida","",IFERROR(IF(FIND(Datos!$D$68,$V17)&gt;0,Datos!$E$68,""),""))</f>
        <v/>
      </c>
      <c r="BH17" s="83" t="str">
        <f ca="1">+VLOOKUP(AA17,Datos!$D:$E,2,FALSE)</f>
        <v>00</v>
      </c>
      <c r="BJ17" s="133">
        <f t="shared" ca="1" si="57"/>
        <v>0</v>
      </c>
      <c r="BK17" s="133" t="str">
        <f t="shared" si="58"/>
        <v/>
      </c>
      <c r="BL17" s="133" t="str">
        <f t="shared" si="59"/>
        <v/>
      </c>
      <c r="BM17" s="133" t="str">
        <f t="shared" si="60"/>
        <v/>
      </c>
      <c r="BN17" s="133" t="str">
        <f t="shared" si="61"/>
        <v/>
      </c>
      <c r="BO17" s="133" t="str">
        <f t="shared" si="62"/>
        <v/>
      </c>
      <c r="BP17" s="133" t="str">
        <f t="shared" ca="1" si="63"/>
        <v/>
      </c>
      <c r="BQ17" s="133" t="str">
        <f t="shared" ca="1" si="64"/>
        <v/>
      </c>
      <c r="BR17" s="133" t="str">
        <f t="shared" si="65"/>
        <v/>
      </c>
      <c r="BS17" s="133" t="str">
        <f t="shared" si="66"/>
        <v/>
      </c>
      <c r="BT17" s="133" t="str">
        <f t="shared" ca="1" si="67"/>
        <v/>
      </c>
      <c r="BU17" s="133" t="str">
        <f t="shared" si="68"/>
        <v/>
      </c>
      <c r="BV17" s="133" t="str">
        <f t="shared" ca="1" si="69"/>
        <v/>
      </c>
      <c r="BW17" s="133" t="str">
        <f t="shared" ca="1" si="70"/>
        <v/>
      </c>
      <c r="BX17" s="133" t="str">
        <f t="shared" ca="1" si="71"/>
        <v/>
      </c>
      <c r="BY17" s="133" t="str">
        <f t="shared" si="72"/>
        <v/>
      </c>
      <c r="BZ17" s="133" t="str">
        <f t="shared" si="73"/>
        <v/>
      </c>
      <c r="CA17" s="133" t="str">
        <f t="shared" si="74"/>
        <v/>
      </c>
      <c r="CB17" s="133" t="str">
        <f t="shared" si="75"/>
        <v/>
      </c>
      <c r="CC17" s="133" t="str">
        <f t="shared" si="76"/>
        <v/>
      </c>
      <c r="CD17" s="133" t="str">
        <f t="shared" ca="1" si="77"/>
        <v/>
      </c>
      <c r="CE17" s="133" t="str">
        <f t="shared" ca="1" si="78"/>
        <v/>
      </c>
      <c r="CF17" s="133" t="str">
        <f t="shared" ca="1" si="79"/>
        <v/>
      </c>
      <c r="CG17" s="133" t="str">
        <f t="shared" ca="1" si="80"/>
        <v/>
      </c>
      <c r="CH17" s="133" t="str">
        <f t="shared" ca="1" si="81"/>
        <v/>
      </c>
      <c r="CI17" s="133" t="str">
        <f t="shared" ca="1" si="82"/>
        <v/>
      </c>
      <c r="CJ17" s="133" t="str">
        <f t="shared" ca="1" si="83"/>
        <v/>
      </c>
      <c r="CK17" s="131">
        <f>+'RESULTADOS Fact'!Z16</f>
        <v>20000000814</v>
      </c>
      <c r="CL17" s="131">
        <f>+'RESULTADOS Fact'!AA16</f>
        <v>10000000398</v>
      </c>
    </row>
    <row r="18" spans="1:90" s="131" customFormat="1" ht="58.5" hidden="1" customHeight="1" x14ac:dyDescent="0.25">
      <c r="A18" s="145">
        <f t="shared" si="28"/>
        <v>16</v>
      </c>
      <c r="B18" s="127">
        <v>251</v>
      </c>
      <c r="C18" s="128">
        <f>+VLOOKUP($B18,'Datos IC y OC'!$A:$D,3,FALSE)</f>
        <v>610000000000165</v>
      </c>
      <c r="D18" s="128" t="str">
        <f>+VLOOKUP($B18,'Datos IC y OC'!$A:$D,4,FALSE)</f>
        <v>S6020A21</v>
      </c>
      <c r="E18" s="83"/>
      <c r="F18" s="130">
        <v>44562</v>
      </c>
      <c r="G18" s="114" t="str">
        <f ca="1">+"ID" &amp;TEXT(A18,"000") &amp; "-" &amp; AH18 &amp; "-" &amp; AI18 &amp; "-" &amp; RIGHT(AQ18,2)&amp; "-" &amp; VLOOKUP(AO18,Datos!$E:$F,2,FALSE)</f>
        <v>ID016-GD-CU-T2-AT</v>
      </c>
      <c r="H18" s="114" t="s">
        <v>57</v>
      </c>
      <c r="I18" s="171" t="s">
        <v>66</v>
      </c>
      <c r="J18" s="171" t="s">
        <v>315</v>
      </c>
      <c r="K18" s="171" t="s">
        <v>1963</v>
      </c>
      <c r="L18" s="171" t="s">
        <v>275</v>
      </c>
      <c r="M18" s="171" t="s">
        <v>266</v>
      </c>
      <c r="O18" s="171" t="s">
        <v>1050</v>
      </c>
      <c r="Q18" s="171" t="s">
        <v>77</v>
      </c>
      <c r="S18" s="114"/>
      <c r="T18" s="114"/>
      <c r="V18" s="114"/>
      <c r="X18" s="114">
        <v>700034</v>
      </c>
      <c r="Y18" s="114">
        <f>+Salida!CQ18</f>
        <v>117</v>
      </c>
      <c r="AA18" s="114" t="s">
        <v>2021</v>
      </c>
      <c r="AB18" s="114">
        <f>+HLOOKUP($AF18,Lecturas!$O:$AB,22,FALSE)</f>
        <v>100</v>
      </c>
      <c r="AC18" s="114">
        <f>+HLOOKUP($AF18,Lecturas!$O:$AB,23,FALSE)</f>
        <v>300</v>
      </c>
      <c r="AD18" s="114" t="str">
        <f>+"CASO: "&amp;INDEX(Lecturas!$AE$1:$AO$2,1,MATCH(AF18,Lecturas!$AE$2:$AO$2,0))</f>
        <v>CASO: &gt;300</v>
      </c>
      <c r="AF18" s="114">
        <v>5</v>
      </c>
      <c r="AH18" s="83" t="str">
        <f>+IF(H18="","",VLOOKUP(H18,Datos!$D:$E,2,FALSE))</f>
        <v>GD</v>
      </c>
      <c r="AI18" s="83" t="str">
        <f>+IF(I18="","",VLOOKUP(I18,Datos!$D$9:$E$19,2,FALSE))</f>
        <v>CU</v>
      </c>
      <c r="AJ18" s="83" t="str">
        <f>+IF(J18="","",VLOOKUP(J18,Datos!$D:$E,2,FALSE))</f>
        <v>G003</v>
      </c>
      <c r="AK18" s="83" t="str">
        <f>+IFERROR(IF(AI18="CG","",VLOOKUP(AI18,Datos!$E:$F,2,FALSE)),"")</f>
        <v>Urbano</v>
      </c>
      <c r="AL18" s="83" t="str">
        <f>+IF(L18="","",VLOOKUP(L18,Datos!$D:$E,2,FALSE))</f>
        <v>04</v>
      </c>
      <c r="AM18" s="83" t="str">
        <f ca="1">+IF(M18="","",TEXT(VLOOKUP(M18,Datos!$D:$E,2,FALSE),"000"))</f>
        <v>317</v>
      </c>
      <c r="AN18" s="83" t="str">
        <f ca="1">+IF(O18="","",TEXT(VLOOKUP(O18,Datos!$D:$E,2,FALSE),"000000"))</f>
        <v>239900</v>
      </c>
      <c r="AO18" s="83" t="str">
        <f>+IF(Q18="","",VLOOKUP(Q18,Datos!$D:$E,2,FALSE))</f>
        <v>G0</v>
      </c>
      <c r="AP18" s="83" t="str">
        <f>+IFERROR(HLOOKUP(AH18,Validaciones!$A$47:$C$48,2,FALSE),"")</f>
        <v>Tarifa T2</v>
      </c>
      <c r="AQ18" s="83" t="str">
        <f ca="1">+IF(AP18="","",VLOOKUP(AP18,Datos!$D:$E,2,FALSE))</f>
        <v>GD_T2</v>
      </c>
      <c r="AR18" s="83" t="str">
        <f>+VLOOKUP(CONCATENATE(K18,IF(K18="Completo",VLOOKUP(D18,'Gr.Estr.Reg.'!$C:$D,2,FALSE),VLOOKUP(D18,'Gr.Estr.Reg.'!$C:$H,6))),Tabla8[[LINK]:[PORCION]],5,FALSE)</f>
        <v>GROCC</v>
      </c>
      <c r="AS18" s="83" t="str">
        <f ca="1">+VLOOKUP(CONCATENATE($AH18,$AI18,$AJ18,$AO18,$AQ18),ZTDM_ARBOL_DES_D!$A:$O,11,FALSE)</f>
        <v>RT_CAT_CLI</v>
      </c>
      <c r="AT18" s="83" t="str">
        <f ca="1">+IFERROR(VLOOKUP(CONCATENATE($AH18,$AI18,$AJ18,$AO18,$AQ18),ZTDM_ARBOL_DES_D!$A:$O,12,FALSE),"")</f>
        <v>GD_PARQ</v>
      </c>
      <c r="AU18" s="83" t="str">
        <f ca="1">+IFERROR(VLOOKUP(CONCATENATE($AH18,$AI18,$AJ18,$AO18,$AQ18),ZTDM_ARBOL_DES_D!$A:$O,13,FALSE),"")</f>
        <v>PI_ALTA132</v>
      </c>
      <c r="AV18" s="83" t="str">
        <f>+IF($S18=Datos!$G$71,"",IFERROR(INDEX(Datos!$C$71:$G$74,MATCH($S18,Datos!$G$71:$G$74,0),1),""))</f>
        <v/>
      </c>
      <c r="AW18" s="83" t="str">
        <f>IF($S18=Datos!$G$71,"",IFERROR(INDEX(Datos!$C$71:$G$74,MATCH($S18,Datos!$G$71:$G$74,0),2),""))</f>
        <v/>
      </c>
      <c r="AX18" s="83" t="str">
        <f>IF($S18=Datos!$G$71,"",IFERROR(INDEX(Datos!$C$71:$G$74,MATCH($S18,Datos!$G$71:$G$74,0),3),""))</f>
        <v/>
      </c>
      <c r="AY18" s="83" t="str">
        <f>+IF(AW18=Datos!$D$73,Datos!$C$76,"")</f>
        <v/>
      </c>
      <c r="AZ18" s="83" t="str">
        <f>+IF(K18="Completo",IF(MAX(AB18:AC18,FACTURADOR!G17:I17)&gt;=300,"FL_GUDI",""),"")</f>
        <v>FL_GUDI</v>
      </c>
      <c r="BA18" s="83" t="str">
        <f t="shared" si="29"/>
        <v/>
      </c>
      <c r="BB18" s="83" t="str">
        <f ca="1">+IF($AS18="Opción No Válida","",IFERROR(IF(FIND(Datos!$D$63,$V18)&gt;0,Datos!$E$63,""),""))</f>
        <v/>
      </c>
      <c r="BC18" s="83" t="str">
        <f ca="1">+IF($AS18="Opción No Válida","",IFERROR(IF(FIND(Datos!$D$64,$V18)&gt;0,Datos!$E$64,""),""))</f>
        <v/>
      </c>
      <c r="BD18" s="83" t="str">
        <f ca="1">+IF($AS18="Opción No Válida","",IFERROR(IF(FIND(Datos!$D$65,$V18)&gt;0,Datos!$E$65,""),""))</f>
        <v/>
      </c>
      <c r="BE18" s="83" t="str">
        <f ca="1">+IF($AS18="Opción No Válida","",IFERROR(IF(FIND(Datos!$D$66,$V18)&gt;0,Datos!$E$66,""),""))</f>
        <v/>
      </c>
      <c r="BF18" s="83" t="str">
        <f ca="1">+IF($AS18="Opción No Válida","",IF(AH18="DP",Datos!$C$67,""))</f>
        <v/>
      </c>
      <c r="BG18" s="83" t="str">
        <f ca="1">+IF($AS18="Opción No Válida","",IFERROR(IF(FIND(Datos!$D$68,$V18)&gt;0,Datos!$E$68,""),""))</f>
        <v/>
      </c>
      <c r="BH18" s="83" t="str">
        <f ca="1">+VLOOKUP(AA18,Datos!$D:$E,2,FALSE)</f>
        <v>00</v>
      </c>
      <c r="BJ18" s="133">
        <f t="shared" ca="1" si="57"/>
        <v>0</v>
      </c>
      <c r="BK18" s="133" t="str">
        <f t="shared" si="58"/>
        <v/>
      </c>
      <c r="BL18" s="133" t="str">
        <f t="shared" si="59"/>
        <v/>
      </c>
      <c r="BM18" s="133" t="str">
        <f t="shared" si="60"/>
        <v/>
      </c>
      <c r="BN18" s="133" t="str">
        <f t="shared" si="61"/>
        <v/>
      </c>
      <c r="BO18" s="133" t="str">
        <f t="shared" si="62"/>
        <v/>
      </c>
      <c r="BP18" s="133" t="str">
        <f t="shared" ca="1" si="63"/>
        <v/>
      </c>
      <c r="BQ18" s="133" t="str">
        <f t="shared" ca="1" si="64"/>
        <v/>
      </c>
      <c r="BR18" s="133" t="str">
        <f t="shared" si="65"/>
        <v/>
      </c>
      <c r="BS18" s="133" t="str">
        <f t="shared" si="66"/>
        <v/>
      </c>
      <c r="BT18" s="133" t="str">
        <f t="shared" ca="1" si="67"/>
        <v/>
      </c>
      <c r="BU18" s="133" t="str">
        <f t="shared" si="68"/>
        <v/>
      </c>
      <c r="BV18" s="133" t="str">
        <f t="shared" ca="1" si="69"/>
        <v/>
      </c>
      <c r="BW18" s="133" t="str">
        <f t="shared" ca="1" si="70"/>
        <v/>
      </c>
      <c r="BX18" s="133" t="str">
        <f t="shared" ca="1" si="71"/>
        <v/>
      </c>
      <c r="BY18" s="133" t="str">
        <f t="shared" si="72"/>
        <v/>
      </c>
      <c r="BZ18" s="133" t="str">
        <f t="shared" si="73"/>
        <v/>
      </c>
      <c r="CA18" s="133" t="str">
        <f t="shared" si="74"/>
        <v/>
      </c>
      <c r="CB18" s="133" t="str">
        <f t="shared" si="75"/>
        <v/>
      </c>
      <c r="CC18" s="133" t="str">
        <f t="shared" si="76"/>
        <v/>
      </c>
      <c r="CD18" s="133" t="str">
        <f t="shared" ca="1" si="77"/>
        <v/>
      </c>
      <c r="CE18" s="133" t="str">
        <f t="shared" ca="1" si="78"/>
        <v/>
      </c>
      <c r="CF18" s="133" t="str">
        <f t="shared" ca="1" si="79"/>
        <v/>
      </c>
      <c r="CG18" s="133" t="str">
        <f t="shared" ca="1" si="80"/>
        <v/>
      </c>
      <c r="CH18" s="133" t="str">
        <f t="shared" ca="1" si="81"/>
        <v/>
      </c>
      <c r="CI18" s="133" t="str">
        <f t="shared" ca="1" si="82"/>
        <v/>
      </c>
      <c r="CJ18" s="133" t="str">
        <f t="shared" ca="1" si="83"/>
        <v/>
      </c>
      <c r="CK18" s="131">
        <f>+'RESULTADOS Fact'!Z17</f>
        <v>20000000815</v>
      </c>
      <c r="CL18" s="131">
        <f>+'RESULTADOS Fact'!AA17</f>
        <v>10000000399</v>
      </c>
    </row>
    <row r="19" spans="1:90" s="131" customFormat="1" ht="58.5" hidden="1" customHeight="1" x14ac:dyDescent="0.25">
      <c r="A19" s="145">
        <f t="shared" si="28"/>
        <v>17</v>
      </c>
      <c r="B19" s="127">
        <v>251</v>
      </c>
      <c r="C19" s="128">
        <f>+VLOOKUP($B19,'Datos IC y OC'!$A:$D,3,FALSE)</f>
        <v>610000000000165</v>
      </c>
      <c r="D19" s="128" t="str">
        <f>+VLOOKUP($B19,'Datos IC y OC'!$A:$D,4,FALSE)</f>
        <v>S6020A21</v>
      </c>
      <c r="E19" s="83"/>
      <c r="F19" s="130">
        <v>44562</v>
      </c>
      <c r="G19" s="114" t="str">
        <f ca="1">+"ID" &amp;TEXT(A19,"000") &amp; "-" &amp; AH19 &amp; "-" &amp; AI19 &amp; "-" &amp; RIGHT(AQ19,2)&amp; "-" &amp; VLOOKUP(AO19,Datos!$E:$F,2,FALSE)</f>
        <v>ID017-GD-CU-T2-BT</v>
      </c>
      <c r="H19" s="114" t="s">
        <v>57</v>
      </c>
      <c r="I19" s="114" t="s">
        <v>66</v>
      </c>
      <c r="J19" s="114" t="s">
        <v>316</v>
      </c>
      <c r="K19" s="114" t="s">
        <v>1963</v>
      </c>
      <c r="L19" s="114" t="s">
        <v>284</v>
      </c>
      <c r="M19" s="114" t="s">
        <v>266</v>
      </c>
      <c r="O19" s="114" t="s">
        <v>1050</v>
      </c>
      <c r="Q19" s="114" t="s">
        <v>78</v>
      </c>
      <c r="S19" s="114"/>
      <c r="T19" s="114"/>
      <c r="V19" s="114" t="s">
        <v>223</v>
      </c>
      <c r="X19" s="114">
        <v>700034</v>
      </c>
      <c r="Y19" s="114">
        <f>+Salida!CQ19</f>
        <v>118</v>
      </c>
      <c r="AA19" s="114" t="s">
        <v>2021</v>
      </c>
      <c r="AB19" s="114">
        <f>+HLOOKUP($AF19,Lecturas!$O:$AB,22,FALSE)</f>
        <v>50</v>
      </c>
      <c r="AC19" s="114">
        <f>+HLOOKUP($AF19,Lecturas!$O:$AB,23,FALSE)</f>
        <v>100</v>
      </c>
      <c r="AD19" s="114" t="str">
        <f>+"CASO: "&amp;INDEX(Lecturas!$AE$1:$AO$2,1,MATCH(AF19,Lecturas!$AE$2:$AO$2,0))</f>
        <v>CASO: &lt;300</v>
      </c>
      <c r="AF19" s="114">
        <v>2</v>
      </c>
      <c r="AH19" s="83" t="str">
        <f>+IF(H19="","",VLOOKUP(H19,Datos!$D:$E,2,FALSE))</f>
        <v>GD</v>
      </c>
      <c r="AI19" s="83" t="str">
        <f>+IF(I19="","",VLOOKUP(I19,Datos!$D$9:$E$19,2,FALSE))</f>
        <v>CU</v>
      </c>
      <c r="AJ19" s="83" t="str">
        <f>+IF(J19="","",VLOOKUP(J19,Datos!$D:$E,2,FALSE))</f>
        <v>G002</v>
      </c>
      <c r="AK19" s="83" t="str">
        <f>+IFERROR(IF(AI19="CG","",VLOOKUP(AI19,Datos!$E:$F,2,FALSE)),"")</f>
        <v>Urbano</v>
      </c>
      <c r="AL19" s="83" t="str">
        <f>+IF(L19="","",VLOOKUP(L19,Datos!$D:$E,2,FALSE))</f>
        <v>05</v>
      </c>
      <c r="AM19" s="83" t="str">
        <f ca="1">+IF(M19="","",TEXT(VLOOKUP(M19,Datos!$D:$E,2,FALSE),"000"))</f>
        <v>317</v>
      </c>
      <c r="AN19" s="83" t="str">
        <f ca="1">+IF(O19="","",TEXT(VLOOKUP(O19,Datos!$D:$E,2,FALSE),"000000"))</f>
        <v>239900</v>
      </c>
      <c r="AO19" s="83" t="str">
        <f>+IF(Q19="","",VLOOKUP(Q19,Datos!$D:$E,2,FALSE))</f>
        <v>G1</v>
      </c>
      <c r="AP19" s="83" t="str">
        <f>+IFERROR(HLOOKUP(AH19,Validaciones!$A$47:$C$48,2,FALSE),"")</f>
        <v>Tarifa T2</v>
      </c>
      <c r="AQ19" s="83" t="str">
        <f ca="1">+IF(AP19="","",VLOOKUP(AP19,Datos!$D:$E,2,FALSE))</f>
        <v>GD_T2</v>
      </c>
      <c r="AR19" s="83" t="str">
        <f>+VLOOKUP(CONCATENATE(K19,IF(K19="Completo",VLOOKUP(D19,'Gr.Estr.Reg.'!$C:$D,2,FALSE),VLOOKUP(D19,'Gr.Estr.Reg.'!$C:$H,6))),Tabla8[[LINK]:[PORCION]],5,FALSE)</f>
        <v>GROCC</v>
      </c>
      <c r="AS19" s="83" t="str">
        <f ca="1">+VLOOKUP(CONCATENATE($AH19,$AI19,$AJ19,$AO19,$AQ19),ZTDM_ARBOL_DES_D!$A:$O,11,FALSE)</f>
        <v>RT_CAT_CLI</v>
      </c>
      <c r="AT19" s="83" t="str">
        <f ca="1">+IFERROR(VLOOKUP(CONCATENATE($AH19,$AI19,$AJ19,$AO19,$AQ19),ZTDM_ARBOL_DES_D!$A:$O,12,FALSE),"")</f>
        <v>GD_NORM</v>
      </c>
      <c r="AU19" s="83" t="str">
        <f ca="1">+IFERROR(VLOOKUP(CONCATENATE($AH19,$AI19,$AJ19,$AO19,$AQ19),ZTDM_ARBOL_DES_D!$A:$O,13,FALSE),"")</f>
        <v>BAJA</v>
      </c>
      <c r="AV19" s="83" t="str">
        <f>+IF($S19=Datos!$G$71,"",IFERROR(INDEX(Datos!$C$71:$G$74,MATCH($S19,Datos!$G$71:$G$74,0),1),""))</f>
        <v/>
      </c>
      <c r="AW19" s="83" t="str">
        <f>IF($S19=Datos!$G$71,"",IFERROR(INDEX(Datos!$C$71:$G$74,MATCH($S19,Datos!$G$71:$G$74,0),2),""))</f>
        <v/>
      </c>
      <c r="AX19" s="83" t="str">
        <f>IF($S19=Datos!$G$71,"",IFERROR(INDEX(Datos!$C$71:$G$74,MATCH($S19,Datos!$G$71:$G$74,0),3),""))</f>
        <v/>
      </c>
      <c r="AY19" s="83" t="str">
        <f>+IF(AW19=Datos!$D$73,Datos!$C$76,"")</f>
        <v/>
      </c>
      <c r="AZ19" s="83" t="str">
        <f>+IF(K19="Completo",IF(MAX(AB19:AC19,FACTURADOR!G18:I18)&gt;=300,"FL_GUDI",""),"")</f>
        <v/>
      </c>
      <c r="BA19" s="83" t="str">
        <f t="shared" si="29"/>
        <v/>
      </c>
      <c r="BB19" s="83" t="str">
        <f ca="1">+IF($AS19="Opción No Válida","",IFERROR(IF(FIND(Datos!$D$63,$V19)&gt;0,Datos!$E$63,""),""))</f>
        <v/>
      </c>
      <c r="BC19" s="83" t="str">
        <f ca="1">+IF($AS19="Opción No Válida","",IFERROR(IF(FIND(Datos!$D$64,$V19)&gt;0,Datos!$E$64,""),""))</f>
        <v>FL_PRG_IND</v>
      </c>
      <c r="BD19" s="83" t="str">
        <f ca="1">+IF($AS19="Opción No Válida","",IFERROR(IF(FIND(Datos!$D$65,$V19)&gt;0,Datos!$E$65,""),""))</f>
        <v/>
      </c>
      <c r="BE19" s="83" t="str">
        <f ca="1">+IF($AS19="Opción No Válida","",IFERROR(IF(FIND(Datos!$D$66,$V19)&gt;0,Datos!$E$66,""),""))</f>
        <v/>
      </c>
      <c r="BF19" s="83" t="str">
        <f ca="1">+IF($AS19="Opción No Válida","",IF(AH19="DP",Datos!$C$67,""))</f>
        <v/>
      </c>
      <c r="BG19" s="83" t="str">
        <f ca="1">+IF($AS19="Opción No Válida","",IFERROR(IF(FIND(Datos!$D$68,$V19)&gt;0,Datos!$E$68,""),""))</f>
        <v/>
      </c>
      <c r="BH19" s="83" t="str">
        <f ca="1">+VLOOKUP(AA19,Datos!$D:$E,2,FALSE)</f>
        <v>00</v>
      </c>
      <c r="BJ19" s="133">
        <f t="shared" ca="1" si="57"/>
        <v>0</v>
      </c>
      <c r="BK19" s="133" t="str">
        <f t="shared" si="58"/>
        <v/>
      </c>
      <c r="BL19" s="133" t="str">
        <f t="shared" si="59"/>
        <v/>
      </c>
      <c r="BM19" s="133" t="str">
        <f t="shared" si="60"/>
        <v/>
      </c>
      <c r="BN19" s="133" t="str">
        <f t="shared" si="61"/>
        <v/>
      </c>
      <c r="BO19" s="133" t="str">
        <f t="shared" si="62"/>
        <v/>
      </c>
      <c r="BP19" s="133" t="str">
        <f t="shared" ca="1" si="63"/>
        <v/>
      </c>
      <c r="BQ19" s="133" t="str">
        <f t="shared" ca="1" si="64"/>
        <v/>
      </c>
      <c r="BR19" s="133" t="str">
        <f t="shared" si="65"/>
        <v/>
      </c>
      <c r="BS19" s="133" t="str">
        <f t="shared" si="66"/>
        <v/>
      </c>
      <c r="BT19" s="133" t="str">
        <f t="shared" ca="1" si="67"/>
        <v/>
      </c>
      <c r="BU19" s="133" t="str">
        <f t="shared" si="68"/>
        <v/>
      </c>
      <c r="BV19" s="133" t="str">
        <f t="shared" ca="1" si="69"/>
        <v/>
      </c>
      <c r="BW19" s="133" t="str">
        <f t="shared" ca="1" si="70"/>
        <v/>
      </c>
      <c r="BX19" s="133" t="str">
        <f t="shared" ca="1" si="71"/>
        <v/>
      </c>
      <c r="BY19" s="133" t="str">
        <f t="shared" si="72"/>
        <v/>
      </c>
      <c r="BZ19" s="133" t="str">
        <f t="shared" si="73"/>
        <v/>
      </c>
      <c r="CA19" s="133" t="str">
        <f t="shared" si="74"/>
        <v/>
      </c>
      <c r="CB19" s="133" t="str">
        <f t="shared" si="75"/>
        <v/>
      </c>
      <c r="CC19" s="133" t="str">
        <f t="shared" si="76"/>
        <v/>
      </c>
      <c r="CD19" s="133" t="str">
        <f t="shared" ca="1" si="77"/>
        <v/>
      </c>
      <c r="CE19" s="133" t="str">
        <f t="shared" ca="1" si="78"/>
        <v/>
      </c>
      <c r="CF19" s="133" t="str">
        <f t="shared" ca="1" si="79"/>
        <v/>
      </c>
      <c r="CG19" s="133" t="str">
        <f t="shared" ca="1" si="80"/>
        <v/>
      </c>
      <c r="CH19" s="133" t="str">
        <f t="shared" ca="1" si="81"/>
        <v/>
      </c>
      <c r="CI19" s="133" t="str">
        <f t="shared" ca="1" si="82"/>
        <v/>
      </c>
      <c r="CJ19" s="133" t="str">
        <f t="shared" ca="1" si="83"/>
        <v/>
      </c>
      <c r="CK19" s="131">
        <f>+'RESULTADOS Fact'!Z18</f>
        <v>20000000816</v>
      </c>
      <c r="CL19" s="131">
        <f>+'RESULTADOS Fact'!AA18</f>
        <v>10000000400</v>
      </c>
    </row>
    <row r="20" spans="1:90" s="131" customFormat="1" ht="58.5" hidden="1" customHeight="1" x14ac:dyDescent="0.25">
      <c r="A20" s="145">
        <f t="shared" si="28"/>
        <v>18</v>
      </c>
      <c r="B20" s="127">
        <v>251</v>
      </c>
      <c r="C20" s="128">
        <f>+VLOOKUP($B20,'Datos IC y OC'!$A:$D,3,FALSE)</f>
        <v>610000000000165</v>
      </c>
      <c r="D20" s="128" t="str">
        <f>+VLOOKUP($B20,'Datos IC y OC'!$A:$D,4,FALSE)</f>
        <v>S6020A21</v>
      </c>
      <c r="E20" s="83"/>
      <c r="F20" s="130">
        <v>44562</v>
      </c>
      <c r="G20" s="114" t="str">
        <f ca="1">+"ID" &amp;TEXT(A20,"000") &amp; "-" &amp; AH20 &amp; "-" &amp; AI20 &amp; "-" &amp; RIGHT(AQ20,2)&amp; "-" &amp; VLOOKUP(AO20,Datos!$E:$F,2,FALSE)</f>
        <v>ID018-GD-CU-T2-BT</v>
      </c>
      <c r="H20" s="114" t="s">
        <v>57</v>
      </c>
      <c r="I20" s="114" t="s">
        <v>66</v>
      </c>
      <c r="J20" s="114" t="s">
        <v>316</v>
      </c>
      <c r="K20" s="114" t="s">
        <v>1963</v>
      </c>
      <c r="L20" s="114" t="s">
        <v>285</v>
      </c>
      <c r="M20" s="114" t="s">
        <v>266</v>
      </c>
      <c r="O20" s="114" t="s">
        <v>1050</v>
      </c>
      <c r="Q20" s="114" t="s">
        <v>78</v>
      </c>
      <c r="S20" s="114"/>
      <c r="T20" s="114"/>
      <c r="V20" s="114" t="s">
        <v>153</v>
      </c>
      <c r="X20" s="114">
        <v>700034</v>
      </c>
      <c r="Y20" s="114">
        <f>+Salida!CQ20</f>
        <v>119</v>
      </c>
      <c r="AA20" s="114" t="s">
        <v>2021</v>
      </c>
      <c r="AB20" s="114">
        <f>+HLOOKUP($AF20,Lecturas!$O:$AB,22,FALSE)</f>
        <v>100</v>
      </c>
      <c r="AC20" s="114">
        <f>+HLOOKUP($AF20,Lecturas!$O:$AB,23,FALSE)</f>
        <v>200</v>
      </c>
      <c r="AD20" s="114" t="str">
        <f>+"CASO: "&amp;INDEX(Lecturas!$AE$1:$AO$2,1,MATCH(AF20,Lecturas!$AE$2:$AO$2,0))</f>
        <v>CASO: =300 Reg</v>
      </c>
      <c r="AF20" s="114">
        <v>3</v>
      </c>
      <c r="AH20" s="83" t="str">
        <f>+IF(H20="","",VLOOKUP(H20,Datos!$D:$E,2,FALSE))</f>
        <v>GD</v>
      </c>
      <c r="AI20" s="83" t="str">
        <f>+IF(I20="","",VLOOKUP(I20,Datos!$D$9:$E$19,2,FALSE))</f>
        <v>CU</v>
      </c>
      <c r="AJ20" s="83" t="str">
        <f>+IF(J20="","",VLOOKUP(J20,Datos!$D:$E,2,FALSE))</f>
        <v>G002</v>
      </c>
      <c r="AK20" s="83" t="str">
        <f>+IFERROR(IF(AI20="CG","",VLOOKUP(AI20,Datos!$E:$F,2,FALSE)),"")</f>
        <v>Urbano</v>
      </c>
      <c r="AL20" s="83" t="str">
        <f>+IF(L20="","",VLOOKUP(L20,Datos!$D:$E,2,FALSE))</f>
        <v>06</v>
      </c>
      <c r="AM20" s="83" t="str">
        <f ca="1">+IF(M20="","",TEXT(VLOOKUP(M20,Datos!$D:$E,2,FALSE),"000"))</f>
        <v>317</v>
      </c>
      <c r="AN20" s="83" t="str">
        <f ca="1">+IF(O20="","",TEXT(VLOOKUP(O20,Datos!$D:$E,2,FALSE),"000000"))</f>
        <v>239900</v>
      </c>
      <c r="AO20" s="83" t="str">
        <f>+IF(Q20="","",VLOOKUP(Q20,Datos!$D:$E,2,FALSE))</f>
        <v>G1</v>
      </c>
      <c r="AP20" s="83" t="str">
        <f>+IFERROR(HLOOKUP(AH20,Validaciones!$A$47:$C$48,2,FALSE),"")</f>
        <v>Tarifa T2</v>
      </c>
      <c r="AQ20" s="83" t="str">
        <f ca="1">+IF(AP20="","",VLOOKUP(AP20,Datos!$D:$E,2,FALSE))</f>
        <v>GD_T2</v>
      </c>
      <c r="AR20" s="83" t="str">
        <f>+VLOOKUP(CONCATENATE(K20,IF(K20="Completo",VLOOKUP(D20,'Gr.Estr.Reg.'!$C:$D,2,FALSE),VLOOKUP(D20,'Gr.Estr.Reg.'!$C:$H,6))),Tabla8[[LINK]:[PORCION]],5,FALSE)</f>
        <v>GROCC</v>
      </c>
      <c r="AS20" s="83" t="str">
        <f ca="1">+VLOOKUP(CONCATENATE($AH20,$AI20,$AJ20,$AO20,$AQ20),ZTDM_ARBOL_DES_D!$A:$O,11,FALSE)</f>
        <v>RT_CAT_CLI</v>
      </c>
      <c r="AT20" s="83" t="str">
        <f ca="1">+IFERROR(VLOOKUP(CONCATENATE($AH20,$AI20,$AJ20,$AO20,$AQ20),ZTDM_ARBOL_DES_D!$A:$O,12,FALSE),"")</f>
        <v>GD_NORM</v>
      </c>
      <c r="AU20" s="83" t="str">
        <f ca="1">+IFERROR(VLOOKUP(CONCATENATE($AH20,$AI20,$AJ20,$AO20,$AQ20),ZTDM_ARBOL_DES_D!$A:$O,13,FALSE),"")</f>
        <v>BAJA</v>
      </c>
      <c r="AV20" s="83" t="str">
        <f>+IF($S20=Datos!$G$71,"",IFERROR(INDEX(Datos!$C$71:$G$74,MATCH($S20,Datos!$G$71:$G$74,0),1),""))</f>
        <v/>
      </c>
      <c r="AW20" s="83" t="str">
        <f>IF($S20=Datos!$G$71,"",IFERROR(INDEX(Datos!$C$71:$G$74,MATCH($S20,Datos!$G$71:$G$74,0),2),""))</f>
        <v/>
      </c>
      <c r="AX20" s="83" t="str">
        <f>IF($S20=Datos!$G$71,"",IFERROR(INDEX(Datos!$C$71:$G$74,MATCH($S20,Datos!$G$71:$G$74,0),3),""))</f>
        <v/>
      </c>
      <c r="AY20" s="83" t="str">
        <f>+IF(AW20=Datos!$D$73,Datos!$C$76,"")</f>
        <v/>
      </c>
      <c r="AZ20" s="83" t="str">
        <f>+IF(K20="Completo",IF(MAX(AB20:AC20,FACTURADOR!G19:I19)&gt;=300,"FL_GUDI",""),"")</f>
        <v>FL_GUDI</v>
      </c>
      <c r="BA20" s="83" t="str">
        <f t="shared" si="29"/>
        <v/>
      </c>
      <c r="BB20" s="83" t="str">
        <f ca="1">+IF($AS20="Opción No Válida","",IFERROR(IF(FIND(Datos!$D$63,$V20)&gt;0,Datos!$E$63,""),""))</f>
        <v>FL_EMP_REC</v>
      </c>
      <c r="BC20" s="83" t="str">
        <f ca="1">+IF($AS20="Opción No Válida","",IFERROR(IF(FIND(Datos!$D$64,$V20)&gt;0,Datos!$E$64,""),""))</f>
        <v/>
      </c>
      <c r="BD20" s="83" t="str">
        <f ca="1">+IF($AS20="Opción No Válida","",IFERROR(IF(FIND(Datos!$D$65,$V20)&gt;0,Datos!$E$65,""),""))</f>
        <v/>
      </c>
      <c r="BE20" s="83" t="str">
        <f ca="1">+IF($AS20="Opción No Válida","",IFERROR(IF(FIND(Datos!$D$66,$V20)&gt;0,Datos!$E$66,""),""))</f>
        <v/>
      </c>
      <c r="BF20" s="83" t="str">
        <f ca="1">+IF($AS20="Opción No Válida","",IF(AH20="DP",Datos!$C$67,""))</f>
        <v/>
      </c>
      <c r="BG20" s="83" t="str">
        <f ca="1">+IF($AS20="Opción No Válida","",IFERROR(IF(FIND(Datos!$D$68,$V20)&gt;0,Datos!$E$68,""),""))</f>
        <v/>
      </c>
      <c r="BH20" s="83" t="str">
        <f ca="1">+VLOOKUP(AA20,Datos!$D:$E,2,FALSE)</f>
        <v>00</v>
      </c>
      <c r="BJ20" s="133">
        <f t="shared" ca="1" si="57"/>
        <v>0</v>
      </c>
      <c r="BK20" s="133" t="str">
        <f t="shared" si="58"/>
        <v/>
      </c>
      <c r="BL20" s="133" t="str">
        <f t="shared" si="59"/>
        <v/>
      </c>
      <c r="BM20" s="133" t="str">
        <f t="shared" si="60"/>
        <v/>
      </c>
      <c r="BN20" s="133" t="str">
        <f t="shared" si="61"/>
        <v/>
      </c>
      <c r="BO20" s="133" t="str">
        <f t="shared" si="62"/>
        <v/>
      </c>
      <c r="BP20" s="133" t="str">
        <f t="shared" ca="1" si="63"/>
        <v/>
      </c>
      <c r="BQ20" s="133" t="str">
        <f t="shared" ca="1" si="64"/>
        <v/>
      </c>
      <c r="BR20" s="133" t="str">
        <f t="shared" si="65"/>
        <v/>
      </c>
      <c r="BS20" s="133" t="str">
        <f t="shared" si="66"/>
        <v/>
      </c>
      <c r="BT20" s="133" t="str">
        <f t="shared" ca="1" si="67"/>
        <v/>
      </c>
      <c r="BU20" s="133" t="str">
        <f t="shared" si="68"/>
        <v/>
      </c>
      <c r="BV20" s="133" t="str">
        <f t="shared" ca="1" si="69"/>
        <v/>
      </c>
      <c r="BW20" s="133" t="str">
        <f t="shared" ca="1" si="70"/>
        <v/>
      </c>
      <c r="BX20" s="133" t="str">
        <f t="shared" ca="1" si="71"/>
        <v/>
      </c>
      <c r="BY20" s="133" t="str">
        <f t="shared" si="72"/>
        <v/>
      </c>
      <c r="BZ20" s="133" t="str">
        <f t="shared" si="73"/>
        <v/>
      </c>
      <c r="CA20" s="133" t="str">
        <f t="shared" si="74"/>
        <v/>
      </c>
      <c r="CB20" s="133" t="str">
        <f t="shared" si="75"/>
        <v/>
      </c>
      <c r="CC20" s="133" t="str">
        <f t="shared" si="76"/>
        <v/>
      </c>
      <c r="CD20" s="133" t="str">
        <f t="shared" ca="1" si="77"/>
        <v/>
      </c>
      <c r="CE20" s="133" t="str">
        <f t="shared" ca="1" si="78"/>
        <v/>
      </c>
      <c r="CF20" s="133" t="str">
        <f t="shared" ca="1" si="79"/>
        <v/>
      </c>
      <c r="CG20" s="133" t="str">
        <f t="shared" ca="1" si="80"/>
        <v/>
      </c>
      <c r="CH20" s="133" t="str">
        <f t="shared" ca="1" si="81"/>
        <v/>
      </c>
      <c r="CI20" s="133" t="str">
        <f t="shared" ca="1" si="82"/>
        <v/>
      </c>
      <c r="CJ20" s="133" t="str">
        <f t="shared" ca="1" si="83"/>
        <v/>
      </c>
      <c r="CK20" s="131">
        <f>+'RESULTADOS Fact'!Z19</f>
        <v>20000000817</v>
      </c>
      <c r="CL20" s="131">
        <f>+'RESULTADOS Fact'!AA19</f>
        <v>10000000401</v>
      </c>
    </row>
    <row r="21" spans="1:90" s="131" customFormat="1" ht="58.5" hidden="1" customHeight="1" x14ac:dyDescent="0.25">
      <c r="A21" s="145">
        <f t="shared" si="28"/>
        <v>19</v>
      </c>
      <c r="B21" s="127">
        <v>251</v>
      </c>
      <c r="C21" s="128">
        <f>+VLOOKUP($B21,'Datos IC y OC'!$A:$D,3,FALSE)</f>
        <v>610000000000165</v>
      </c>
      <c r="D21" s="128" t="str">
        <f>+VLOOKUP($B21,'Datos IC y OC'!$A:$D,4,FALSE)</f>
        <v>S6020A21</v>
      </c>
      <c r="E21" s="83"/>
      <c r="F21" s="130">
        <v>44562</v>
      </c>
      <c r="G21" s="114" t="str">
        <f ca="1">+"ID" &amp;TEXT(A21,"000") &amp; "-" &amp; AH21 &amp; "-" &amp; AI21 &amp; "-" &amp; RIGHT(AQ21,2)&amp; "-" &amp; VLOOKUP(AO21,Datos!$E:$F,2,FALSE)</f>
        <v>ID019-GD-CU-T2-BT</v>
      </c>
      <c r="H21" s="114" t="s">
        <v>57</v>
      </c>
      <c r="I21" s="114" t="s">
        <v>66</v>
      </c>
      <c r="J21" s="114" t="s">
        <v>316</v>
      </c>
      <c r="K21" s="114" t="s">
        <v>1963</v>
      </c>
      <c r="L21" s="114" t="s">
        <v>306</v>
      </c>
      <c r="M21" s="114" t="s">
        <v>266</v>
      </c>
      <c r="O21" s="114" t="s">
        <v>1050</v>
      </c>
      <c r="Q21" s="114" t="s">
        <v>78</v>
      </c>
      <c r="S21" s="114"/>
      <c r="T21" s="114"/>
      <c r="V21" s="114" t="s">
        <v>222</v>
      </c>
      <c r="X21" s="114">
        <v>700034</v>
      </c>
      <c r="Y21" s="114">
        <f>+Salida!CQ21</f>
        <v>120</v>
      </c>
      <c r="AA21" s="114" t="s">
        <v>2021</v>
      </c>
      <c r="AB21" s="114">
        <f>+HLOOKUP($AF21,Lecturas!$O:$AB,22,FALSE)</f>
        <v>100</v>
      </c>
      <c r="AC21" s="114">
        <f>+HLOOKUP($AF21,Lecturas!$O:$AB,23,FALSE)</f>
        <v>300</v>
      </c>
      <c r="AD21" s="114" t="str">
        <f>+"CASO: "&amp;INDEX(Lecturas!$AE$1:$AO$2,1,MATCH(AF21,Lecturas!$AE$2:$AO$2,0))</f>
        <v>CASO: =300 Cont</v>
      </c>
      <c r="AF21" s="114">
        <v>4</v>
      </c>
      <c r="AH21" s="83" t="str">
        <f>+IF(H21="","",VLOOKUP(H21,Datos!$D:$E,2,FALSE))</f>
        <v>GD</v>
      </c>
      <c r="AI21" s="83" t="str">
        <f>+IF(I21="","",VLOOKUP(I21,Datos!$D$9:$E$19,2,FALSE))</f>
        <v>CU</v>
      </c>
      <c r="AJ21" s="83" t="str">
        <f>+IF(J21="","",VLOOKUP(J21,Datos!$D:$E,2,FALSE))</f>
        <v>G002</v>
      </c>
      <c r="AK21" s="83" t="str">
        <f>+IFERROR(IF(AI21="CG","",VLOOKUP(AI21,Datos!$E:$F,2,FALSE)),"")</f>
        <v>Urbano</v>
      </c>
      <c r="AL21" s="83" t="str">
        <f>+IF(L21="","",VLOOKUP(L21,Datos!$D:$E,2,FALSE))</f>
        <v>07</v>
      </c>
      <c r="AM21" s="83" t="str">
        <f ca="1">+IF(M21="","",TEXT(VLOOKUP(M21,Datos!$D:$E,2,FALSE),"000"))</f>
        <v>317</v>
      </c>
      <c r="AN21" s="83" t="str">
        <f ca="1">+IF(O21="","",TEXT(VLOOKUP(O21,Datos!$D:$E,2,FALSE),"000000"))</f>
        <v>239900</v>
      </c>
      <c r="AO21" s="83" t="str">
        <f>+IF(Q21="","",VLOOKUP(Q21,Datos!$D:$E,2,FALSE))</f>
        <v>G1</v>
      </c>
      <c r="AP21" s="83" t="str">
        <f>+IFERROR(HLOOKUP(AH21,Validaciones!$A$47:$C$48,2,FALSE),"")</f>
        <v>Tarifa T2</v>
      </c>
      <c r="AQ21" s="83" t="str">
        <f ca="1">+IF(AP21="","",VLOOKUP(AP21,Datos!$D:$E,2,FALSE))</f>
        <v>GD_T2</v>
      </c>
      <c r="AR21" s="83" t="str">
        <f>+VLOOKUP(CONCATENATE(K21,IF(K21="Completo",VLOOKUP(D21,'Gr.Estr.Reg.'!$C:$D,2,FALSE),VLOOKUP(D21,'Gr.Estr.Reg.'!$C:$H,6))),Tabla8[[LINK]:[PORCION]],5,FALSE)</f>
        <v>GROCC</v>
      </c>
      <c r="AS21" s="83" t="str">
        <f ca="1">+VLOOKUP(CONCATENATE($AH21,$AI21,$AJ21,$AO21,$AQ21),ZTDM_ARBOL_DES_D!$A:$O,11,FALSE)</f>
        <v>RT_CAT_CLI</v>
      </c>
      <c r="AT21" s="83" t="str">
        <f ca="1">+IFERROR(VLOOKUP(CONCATENATE($AH21,$AI21,$AJ21,$AO21,$AQ21),ZTDM_ARBOL_DES_D!$A:$O,12,FALSE),"")</f>
        <v>GD_NORM</v>
      </c>
      <c r="AU21" s="83" t="str">
        <f ca="1">+IFERROR(VLOOKUP(CONCATENATE($AH21,$AI21,$AJ21,$AO21,$AQ21),ZTDM_ARBOL_DES_D!$A:$O,13,FALSE),"")</f>
        <v>BAJA</v>
      </c>
      <c r="AV21" s="83" t="str">
        <f>+IF($S21=Datos!$G$71,"",IFERROR(INDEX(Datos!$C$71:$G$74,MATCH($S21,Datos!$G$71:$G$74,0),1),""))</f>
        <v/>
      </c>
      <c r="AW21" s="83" t="str">
        <f>IF($S21=Datos!$G$71,"",IFERROR(INDEX(Datos!$C$71:$G$74,MATCH($S21,Datos!$G$71:$G$74,0),2),""))</f>
        <v/>
      </c>
      <c r="AX21" s="83" t="str">
        <f>IF($S21=Datos!$G$71,"",IFERROR(INDEX(Datos!$C$71:$G$74,MATCH($S21,Datos!$G$71:$G$74,0),3),""))</f>
        <v/>
      </c>
      <c r="AY21" s="83" t="str">
        <f>+IF(AW21=Datos!$D$73,Datos!$C$76,"")</f>
        <v/>
      </c>
      <c r="AZ21" s="83" t="str">
        <f>+IF(K21="Completo",IF(MAX(AB21:AC21,FACTURADOR!G20:I20)&gt;=300,"FL_GUDI",""),"")</f>
        <v>FL_GUDI</v>
      </c>
      <c r="BA21" s="83" t="str">
        <f t="shared" si="29"/>
        <v/>
      </c>
      <c r="BB21" s="83" t="str">
        <f ca="1">+IF($AS21="Opción No Válida","",IFERROR(IF(FIND(Datos!$D$63,$V21)&gt;0,Datos!$E$63,""),""))</f>
        <v/>
      </c>
      <c r="BC21" s="83" t="str">
        <f ca="1">+IF($AS21="Opción No Válida","",IFERROR(IF(FIND(Datos!$D$64,$V21)&gt;0,Datos!$E$64,""),""))</f>
        <v/>
      </c>
      <c r="BD21" s="83" t="str">
        <f ca="1">+IF($AS21="Opción No Válida","",IFERROR(IF(FIND(Datos!$D$65,$V21)&gt;0,Datos!$E$65,""),""))</f>
        <v>FL_CLUB</v>
      </c>
      <c r="BE21" s="83" t="str">
        <f ca="1">+IF($AS21="Opción No Válida","",IFERROR(IF(FIND(Datos!$D$66,$V21)&gt;0,Datos!$E$66,""),""))</f>
        <v/>
      </c>
      <c r="BF21" s="83" t="str">
        <f ca="1">+IF($AS21="Opción No Válida","",IF(AH21="DP",Datos!$C$67,""))</f>
        <v/>
      </c>
      <c r="BG21" s="83" t="str">
        <f ca="1">+IF($AS21="Opción No Válida","",IFERROR(IF(FIND(Datos!$D$68,$V21)&gt;0,Datos!$E$68,""),""))</f>
        <v/>
      </c>
      <c r="BH21" s="83" t="str">
        <f ca="1">+VLOOKUP(AA21,Datos!$D:$E,2,FALSE)</f>
        <v>00</v>
      </c>
      <c r="BJ21" s="133">
        <f t="shared" ca="1" si="57"/>
        <v>0</v>
      </c>
      <c r="BK21" s="133" t="str">
        <f t="shared" si="58"/>
        <v/>
      </c>
      <c r="BL21" s="133" t="str">
        <f t="shared" si="59"/>
        <v/>
      </c>
      <c r="BM21" s="133" t="str">
        <f t="shared" si="60"/>
        <v/>
      </c>
      <c r="BN21" s="133" t="str">
        <f t="shared" si="61"/>
        <v/>
      </c>
      <c r="BO21" s="133" t="str">
        <f t="shared" si="62"/>
        <v/>
      </c>
      <c r="BP21" s="133" t="str">
        <f t="shared" ca="1" si="63"/>
        <v/>
      </c>
      <c r="BQ21" s="133" t="str">
        <f t="shared" ca="1" si="64"/>
        <v/>
      </c>
      <c r="BR21" s="133" t="str">
        <f t="shared" si="65"/>
        <v/>
      </c>
      <c r="BS21" s="133" t="str">
        <f t="shared" si="66"/>
        <v/>
      </c>
      <c r="BT21" s="133" t="str">
        <f t="shared" ca="1" si="67"/>
        <v/>
      </c>
      <c r="BU21" s="133" t="str">
        <f t="shared" si="68"/>
        <v/>
      </c>
      <c r="BV21" s="133" t="str">
        <f t="shared" ca="1" si="69"/>
        <v/>
      </c>
      <c r="BW21" s="133" t="str">
        <f t="shared" ca="1" si="70"/>
        <v/>
      </c>
      <c r="BX21" s="133" t="str">
        <f t="shared" ca="1" si="71"/>
        <v/>
      </c>
      <c r="BY21" s="133" t="str">
        <f t="shared" si="72"/>
        <v/>
      </c>
      <c r="BZ21" s="133" t="str">
        <f t="shared" si="73"/>
        <v/>
      </c>
      <c r="CA21" s="133" t="str">
        <f t="shared" si="74"/>
        <v/>
      </c>
      <c r="CB21" s="133" t="str">
        <f t="shared" si="75"/>
        <v/>
      </c>
      <c r="CC21" s="133" t="str">
        <f t="shared" si="76"/>
        <v/>
      </c>
      <c r="CD21" s="133" t="str">
        <f t="shared" ca="1" si="77"/>
        <v/>
      </c>
      <c r="CE21" s="133" t="str">
        <f t="shared" ca="1" si="78"/>
        <v/>
      </c>
      <c r="CF21" s="133" t="str">
        <f t="shared" ca="1" si="79"/>
        <v/>
      </c>
      <c r="CG21" s="133" t="str">
        <f t="shared" ca="1" si="80"/>
        <v/>
      </c>
      <c r="CH21" s="133" t="str">
        <f t="shared" ca="1" si="81"/>
        <v/>
      </c>
      <c r="CI21" s="133" t="str">
        <f t="shared" ca="1" si="82"/>
        <v/>
      </c>
      <c r="CJ21" s="133" t="str">
        <f t="shared" ca="1" si="83"/>
        <v/>
      </c>
      <c r="CK21" s="131">
        <f>+'RESULTADOS Fact'!Z20</f>
        <v>20000000818</v>
      </c>
      <c r="CL21" s="131">
        <f>+'RESULTADOS Fact'!AA20</f>
        <v>10000000402</v>
      </c>
    </row>
    <row r="22" spans="1:90" s="131" customFormat="1" ht="58.5" hidden="1" customHeight="1" x14ac:dyDescent="0.25">
      <c r="A22" s="145">
        <f t="shared" si="28"/>
        <v>20</v>
      </c>
      <c r="B22" s="127">
        <v>251</v>
      </c>
      <c r="C22" s="128">
        <f>+VLOOKUP($B22,'Datos IC y OC'!$A:$D,3,FALSE)</f>
        <v>610000000000165</v>
      </c>
      <c r="D22" s="128" t="str">
        <f>+VLOOKUP($B22,'Datos IC y OC'!$A:$D,4,FALSE)</f>
        <v>S6020A21</v>
      </c>
      <c r="E22" s="83"/>
      <c r="F22" s="130">
        <v>44562</v>
      </c>
      <c r="G22" s="114" t="str">
        <f ca="1">+"ID" &amp;TEXT(A22,"000") &amp; "-" &amp; AH22 &amp; "-" &amp; AI22 &amp; "-" &amp; RIGHT(AQ22,2)&amp; "-" &amp; VLOOKUP(AO22,Datos!$E:$F,2,FALSE)</f>
        <v>ID020-GD-CU-T2-BT</v>
      </c>
      <c r="H22" s="114" t="s">
        <v>57</v>
      </c>
      <c r="I22" s="114" t="s">
        <v>66</v>
      </c>
      <c r="J22" s="114" t="s">
        <v>316</v>
      </c>
      <c r="K22" s="114" t="s">
        <v>1963</v>
      </c>
      <c r="L22" s="114" t="s">
        <v>277</v>
      </c>
      <c r="M22" s="114" t="s">
        <v>266</v>
      </c>
      <c r="O22" s="114" t="s">
        <v>1050</v>
      </c>
      <c r="Q22" s="114" t="s">
        <v>78</v>
      </c>
      <c r="S22" s="114"/>
      <c r="T22" s="114"/>
      <c r="V22" s="114" t="s">
        <v>1980</v>
      </c>
      <c r="X22" s="114">
        <v>700034</v>
      </c>
      <c r="Y22" s="114">
        <f>+Salida!CQ22</f>
        <v>121</v>
      </c>
      <c r="AA22" s="114" t="s">
        <v>2021</v>
      </c>
      <c r="AB22" s="114">
        <f>+HLOOKUP($AF22,Lecturas!$O:$AB,22,FALSE)</f>
        <v>100</v>
      </c>
      <c r="AC22" s="114">
        <f>+HLOOKUP($AF22,Lecturas!$O:$AB,23,FALSE)</f>
        <v>300</v>
      </c>
      <c r="AD22" s="114" t="str">
        <f>+"CASO: "&amp;INDEX(Lecturas!$AE$1:$AO$2,1,MATCH(AF22,Lecturas!$AE$2:$AO$2,0))</f>
        <v>CASO: &gt;300</v>
      </c>
      <c r="AF22" s="114">
        <v>5</v>
      </c>
      <c r="AH22" s="83" t="str">
        <f>+IF(H22="","",VLOOKUP(H22,Datos!$D:$E,2,FALSE))</f>
        <v>GD</v>
      </c>
      <c r="AI22" s="83" t="str">
        <f>+IF(I22="","",VLOOKUP(I22,Datos!$D$9:$E$19,2,FALSE))</f>
        <v>CU</v>
      </c>
      <c r="AJ22" s="83" t="str">
        <f>+IF(J22="","",VLOOKUP(J22,Datos!$D:$E,2,FALSE))</f>
        <v>G002</v>
      </c>
      <c r="AK22" s="83" t="str">
        <f>+IFERROR(IF(AI22="CG","",VLOOKUP(AI22,Datos!$E:$F,2,FALSE)),"")</f>
        <v>Urbano</v>
      </c>
      <c r="AL22" s="83">
        <f>+IF(L22="","",VLOOKUP(L22,Datos!$D:$E,2,FALSE))</f>
        <v>11</v>
      </c>
      <c r="AM22" s="83" t="str">
        <f ca="1">+IF(M22="","",TEXT(VLOOKUP(M22,Datos!$D:$E,2,FALSE),"000"))</f>
        <v>317</v>
      </c>
      <c r="AN22" s="83" t="str">
        <f ca="1">+IF(O22="","",TEXT(VLOOKUP(O22,Datos!$D:$E,2,FALSE),"000000"))</f>
        <v>239900</v>
      </c>
      <c r="AO22" s="83" t="str">
        <f>+IF(Q22="","",VLOOKUP(Q22,Datos!$D:$E,2,FALSE))</f>
        <v>G1</v>
      </c>
      <c r="AP22" s="83" t="str">
        <f>+IFERROR(HLOOKUP(AH22,Validaciones!$A$47:$C$48,2,FALSE),"")</f>
        <v>Tarifa T2</v>
      </c>
      <c r="AQ22" s="83" t="str">
        <f ca="1">+IF(AP22="","",VLOOKUP(AP22,Datos!$D:$E,2,FALSE))</f>
        <v>GD_T2</v>
      </c>
      <c r="AR22" s="83" t="str">
        <f>+VLOOKUP(CONCATENATE(K22,IF(K22="Completo",VLOOKUP(D22,'Gr.Estr.Reg.'!$C:$D,2,FALSE),VLOOKUP(D22,'Gr.Estr.Reg.'!$C:$H,6))),Tabla8[[LINK]:[PORCION]],5,FALSE)</f>
        <v>GROCC</v>
      </c>
      <c r="AS22" s="83" t="str">
        <f ca="1">+VLOOKUP(CONCATENATE($AH22,$AI22,$AJ22,$AO22,$AQ22),ZTDM_ARBOL_DES_D!$A:$O,11,FALSE)</f>
        <v>RT_CAT_CLI</v>
      </c>
      <c r="AT22" s="83" t="str">
        <f ca="1">+IFERROR(VLOOKUP(CONCATENATE($AH22,$AI22,$AJ22,$AO22,$AQ22),ZTDM_ARBOL_DES_D!$A:$O,12,FALSE),"")</f>
        <v>GD_NORM</v>
      </c>
      <c r="AU22" s="83" t="str">
        <f ca="1">+IFERROR(VLOOKUP(CONCATENATE($AH22,$AI22,$AJ22,$AO22,$AQ22),ZTDM_ARBOL_DES_D!$A:$O,13,FALSE),"")</f>
        <v>BAJA</v>
      </c>
      <c r="AV22" s="83" t="str">
        <f>+IF($S22=Datos!$G$71,"",IFERROR(INDEX(Datos!$C$71:$G$74,MATCH($S22,Datos!$G$71:$G$74,0),1),""))</f>
        <v/>
      </c>
      <c r="AW22" s="83" t="str">
        <f>IF($S22=Datos!$G$71,"",IFERROR(INDEX(Datos!$C$71:$G$74,MATCH($S22,Datos!$G$71:$G$74,0),2),""))</f>
        <v/>
      </c>
      <c r="AX22" s="83" t="str">
        <f>IF($S22=Datos!$G$71,"",IFERROR(INDEX(Datos!$C$71:$G$74,MATCH($S22,Datos!$G$71:$G$74,0),3),""))</f>
        <v/>
      </c>
      <c r="AY22" s="83" t="str">
        <f>+IF(AW22=Datos!$D$73,Datos!$C$76,"")</f>
        <v/>
      </c>
      <c r="AZ22" s="83" t="str">
        <f>+IF(K22="Completo",IF(MAX(AB22:AC22,FACTURADOR!G21:I21)&gt;=300,"FL_GUDI",""),"")</f>
        <v>FL_GUDI</v>
      </c>
      <c r="BA22" s="83" t="str">
        <f t="shared" si="29"/>
        <v/>
      </c>
      <c r="BB22" s="83" t="str">
        <f ca="1">+IF($AS22="Opción No Válida","",IFERROR(IF(FIND(Datos!$D$63,$V22)&gt;0,Datos!$E$63,""),""))</f>
        <v/>
      </c>
      <c r="BC22" s="83" t="str">
        <f ca="1">+IF($AS22="Opción No Válida","",IFERROR(IF(FIND(Datos!$D$64,$V22)&gt;0,Datos!$E$64,""),""))</f>
        <v/>
      </c>
      <c r="BD22" s="83" t="str">
        <f ca="1">+IF($AS22="Opción No Válida","",IFERROR(IF(FIND(Datos!$D$65,$V22)&gt;0,Datos!$E$65,""),""))</f>
        <v/>
      </c>
      <c r="BE22" s="83" t="str">
        <f ca="1">+IF($AS22="Opción No Válida","",IFERROR(IF(FIND(Datos!$D$66,$V22)&gt;0,Datos!$E$66,""),""))</f>
        <v>FL_BEN_INF</v>
      </c>
      <c r="BF22" s="83" t="str">
        <f ca="1">+IF($AS22="Opción No Válida","",IF(AH22="DP",Datos!$C$67,""))</f>
        <v/>
      </c>
      <c r="BG22" s="83" t="str">
        <f ca="1">+IF($AS22="Opción No Válida","",IFERROR(IF(FIND(Datos!$D$68,$V22)&gt;0,Datos!$E$68,""),""))</f>
        <v/>
      </c>
      <c r="BH22" s="83" t="str">
        <f ca="1">+VLOOKUP(AA22,Datos!$D:$E,2,FALSE)</f>
        <v>00</v>
      </c>
      <c r="BJ22" s="133">
        <f t="shared" ca="1" si="57"/>
        <v>0</v>
      </c>
      <c r="BK22" s="133" t="str">
        <f t="shared" si="58"/>
        <v/>
      </c>
      <c r="BL22" s="133" t="str">
        <f t="shared" si="59"/>
        <v/>
      </c>
      <c r="BM22" s="133" t="str">
        <f t="shared" si="60"/>
        <v/>
      </c>
      <c r="BN22" s="133" t="str">
        <f t="shared" si="61"/>
        <v/>
      </c>
      <c r="BO22" s="133" t="str">
        <f t="shared" si="62"/>
        <v/>
      </c>
      <c r="BP22" s="133" t="str">
        <f t="shared" ca="1" si="63"/>
        <v/>
      </c>
      <c r="BQ22" s="133" t="str">
        <f t="shared" ca="1" si="64"/>
        <v/>
      </c>
      <c r="BR22" s="133" t="str">
        <f t="shared" si="65"/>
        <v/>
      </c>
      <c r="BS22" s="133" t="str">
        <f t="shared" si="66"/>
        <v/>
      </c>
      <c r="BT22" s="133" t="str">
        <f t="shared" ca="1" si="67"/>
        <v/>
      </c>
      <c r="BU22" s="133" t="str">
        <f t="shared" si="68"/>
        <v/>
      </c>
      <c r="BV22" s="133" t="str">
        <f t="shared" ca="1" si="69"/>
        <v/>
      </c>
      <c r="BW22" s="133" t="str">
        <f t="shared" ca="1" si="70"/>
        <v/>
      </c>
      <c r="BX22" s="133" t="str">
        <f t="shared" ca="1" si="71"/>
        <v/>
      </c>
      <c r="BY22" s="133" t="str">
        <f t="shared" si="72"/>
        <v/>
      </c>
      <c r="BZ22" s="133" t="str">
        <f t="shared" si="73"/>
        <v/>
      </c>
      <c r="CA22" s="133" t="str">
        <f t="shared" si="74"/>
        <v/>
      </c>
      <c r="CB22" s="133" t="str">
        <f t="shared" si="75"/>
        <v/>
      </c>
      <c r="CC22" s="133" t="str">
        <f t="shared" si="76"/>
        <v/>
      </c>
      <c r="CD22" s="133" t="str">
        <f t="shared" ca="1" si="77"/>
        <v/>
      </c>
      <c r="CE22" s="133" t="str">
        <f t="shared" ca="1" si="78"/>
        <v/>
      </c>
      <c r="CF22" s="133" t="str">
        <f t="shared" ca="1" si="79"/>
        <v/>
      </c>
      <c r="CG22" s="133" t="str">
        <f t="shared" ca="1" si="80"/>
        <v/>
      </c>
      <c r="CH22" s="133" t="str">
        <f t="shared" ca="1" si="81"/>
        <v/>
      </c>
      <c r="CI22" s="133" t="str">
        <f t="shared" ca="1" si="82"/>
        <v/>
      </c>
      <c r="CJ22" s="133" t="str">
        <f t="shared" ca="1" si="83"/>
        <v/>
      </c>
      <c r="CK22" s="131">
        <f>+'RESULTADOS Fact'!Z21</f>
        <v>20000000819</v>
      </c>
      <c r="CL22" s="131">
        <f>+'RESULTADOS Fact'!AA21</f>
        <v>10000000403</v>
      </c>
    </row>
    <row r="23" spans="1:90" s="131" customFormat="1" ht="58.5" customHeight="1" x14ac:dyDescent="0.25">
      <c r="A23" s="145">
        <f t="shared" si="28"/>
        <v>21</v>
      </c>
      <c r="B23" s="127">
        <v>251</v>
      </c>
      <c r="C23" s="128">
        <f>+VLOOKUP($B23,'Datos IC y OC'!$A:$D,3,FALSE)</f>
        <v>610000000000165</v>
      </c>
      <c r="D23" s="128" t="str">
        <f>+VLOOKUP($B23,'Datos IC y OC'!$A:$D,4,FALSE)</f>
        <v>S6020A21</v>
      </c>
      <c r="E23" s="83"/>
      <c r="F23" s="130">
        <v>44562</v>
      </c>
      <c r="G23" s="114" t="str">
        <f ca="1">+"ID" &amp;TEXT(A23,"000") &amp; "-" &amp; AH23 &amp; "-" &amp; AI23 &amp; "-" &amp; RIGHT(AQ23,2)&amp; "-" &amp; VLOOKUP(AO23,Datos!$E:$F,2,FALSE)</f>
        <v>ID021-GD-CU-T2-MT 13,2 kV</v>
      </c>
      <c r="H23" s="114" t="s">
        <v>57</v>
      </c>
      <c r="I23" s="114" t="s">
        <v>66</v>
      </c>
      <c r="J23" s="114" t="s">
        <v>316</v>
      </c>
      <c r="K23" s="114" t="s">
        <v>1963</v>
      </c>
      <c r="L23" s="114" t="s">
        <v>402</v>
      </c>
      <c r="M23" s="114" t="s">
        <v>266</v>
      </c>
      <c r="O23" s="114" t="s">
        <v>1050</v>
      </c>
      <c r="Q23" s="114" t="s">
        <v>248</v>
      </c>
      <c r="S23" s="114"/>
      <c r="T23" s="114"/>
      <c r="V23" s="114" t="s">
        <v>9152</v>
      </c>
      <c r="X23" s="114">
        <v>700034</v>
      </c>
      <c r="Y23" s="114">
        <f>+Salida!CQ23</f>
        <v>122</v>
      </c>
      <c r="AA23" s="114" t="s">
        <v>2021</v>
      </c>
      <c r="AB23" s="114">
        <f>+HLOOKUP($AF23,Lecturas!$O:$AB,22,FALSE)</f>
        <v>1200</v>
      </c>
      <c r="AC23" s="114">
        <f>+HLOOKUP($AF23,Lecturas!$O:$AB,23,FALSE)</f>
        <v>50</v>
      </c>
      <c r="AD23" s="114" t="str">
        <f>+"CASO: "&amp;INDEX(Lecturas!$AE$1:$AO$2,1,MATCH(AF23,Lecturas!$AE$2:$AO$2,0))</f>
        <v>CASO: &gt;1000 Cont y Reg sólo 13,2 kV</v>
      </c>
      <c r="AF23" s="114">
        <v>9</v>
      </c>
      <c r="AH23" s="83" t="str">
        <f>+IF(H23="","",VLOOKUP(H23,Datos!$D:$E,2,FALSE))</f>
        <v>GD</v>
      </c>
      <c r="AI23" s="83" t="str">
        <f>+IF(I23="","",VLOOKUP(I23,Datos!$D$9:$E$19,2,FALSE))</f>
        <v>CU</v>
      </c>
      <c r="AJ23" s="83" t="str">
        <f>+IF(J23="","",VLOOKUP(J23,Datos!$D:$E,2,FALSE))</f>
        <v>G002</v>
      </c>
      <c r="AK23" s="83" t="str">
        <f>+IFERROR(IF(AI23="CG","",VLOOKUP(AI23,Datos!$E:$F,2,FALSE)),"")</f>
        <v>Urbano</v>
      </c>
      <c r="AL23" s="83">
        <f>+IF(L23="","",VLOOKUP(L23,Datos!$D:$E,2,FALSE))</f>
        <v>10</v>
      </c>
      <c r="AM23" s="83" t="str">
        <f ca="1">+IF(M23="","",TEXT(VLOOKUP(M23,Datos!$D:$E,2,FALSE),"000"))</f>
        <v>317</v>
      </c>
      <c r="AN23" s="83" t="str">
        <f ca="1">+IF(O23="","",TEXT(VLOOKUP(O23,Datos!$D:$E,2,FALSE),"000000"))</f>
        <v>239900</v>
      </c>
      <c r="AO23" s="83" t="str">
        <f>+IF(Q23="","",VLOOKUP(Q23,Datos!$D:$E,2,FALSE))</f>
        <v>G3</v>
      </c>
      <c r="AP23" s="83" t="str">
        <f>+IFERROR(HLOOKUP(AH23,Validaciones!$A$47:$C$48,2,FALSE),"")</f>
        <v>Tarifa T2</v>
      </c>
      <c r="AQ23" s="83" t="str">
        <f ca="1">+IF(AP23="","",VLOOKUP(AP23,Datos!$D:$E,2,FALSE))</f>
        <v>GD_T2</v>
      </c>
      <c r="AR23" s="83" t="str">
        <f>+VLOOKUP(CONCATENATE(K23,IF(K23="Completo",VLOOKUP(D23,'Gr.Estr.Reg.'!$C:$D,2,FALSE),VLOOKUP(D23,'Gr.Estr.Reg.'!$C:$H,6))),Tabla8[[LINK]:[PORCION]],5,FALSE)</f>
        <v>GROCC</v>
      </c>
      <c r="AS23" s="83" t="str">
        <f ca="1">+VLOOKUP(CONCATENATE($AH23,$AI23,$AJ23,$AO23,$AQ23),ZTDM_ARBOL_DES_D!$A:$O,11,FALSE)</f>
        <v>RT_CAT_CLI</v>
      </c>
      <c r="AT23" s="83" t="str">
        <f ca="1">+IFERROR(VLOOKUP(CONCATENATE($AH23,$AI23,$AJ23,$AO23,$AQ23),ZTDM_ARBOL_DES_D!$A:$O,12,FALSE),"")</f>
        <v>GD_NORM</v>
      </c>
      <c r="AU23" s="83" t="str">
        <f ca="1">+IFERROR(VLOOKUP(CONCATENATE($AH23,$AI23,$AJ23,$AO23,$AQ23),ZTDM_ARBOL_DES_D!$A:$O,13,FALSE),"")</f>
        <v>MEDIA13.2</v>
      </c>
      <c r="AV23" s="83" t="str">
        <f>+IF($S23=Datos!$G$71,"",IFERROR(INDEX(Datos!$C$71:$G$74,MATCH($S23,Datos!$G$71:$G$74,0),1),""))</f>
        <v/>
      </c>
      <c r="AW23" s="83" t="str">
        <f>IF($S23=Datos!$G$71,"",IFERROR(INDEX(Datos!$C$71:$G$74,MATCH($S23,Datos!$G$71:$G$74,0),2),""))</f>
        <v/>
      </c>
      <c r="AX23" s="83" t="str">
        <f>IF($S23=Datos!$G$71,"",IFERROR(INDEX(Datos!$C$71:$G$74,MATCH($S23,Datos!$G$71:$G$74,0),3),""))</f>
        <v/>
      </c>
      <c r="AY23" s="83" t="str">
        <f>+IF(AW23=Datos!$D$73,Datos!$C$76,"")</f>
        <v/>
      </c>
      <c r="AZ23" s="83" t="str">
        <f>+IF(K23="Completo",IF(MAX(AB23:AC23,FACTURADOR!G22:I22)&gt;=300,"FL_GUDI",""),"")</f>
        <v>FL_GUDI</v>
      </c>
      <c r="BA23" s="83" t="str">
        <f t="shared" si="29"/>
        <v/>
      </c>
      <c r="BB23" s="83" t="str">
        <f ca="1">+IF($AS23="Opción No Válida","",IFERROR(IF(FIND(Datos!$D$63,$V23)&gt;0,Datos!$E$63,""),""))</f>
        <v>FL_EMP_REC</v>
      </c>
      <c r="BC23" s="83" t="str">
        <f ca="1">+IF($AS23="Opción No Válida","",IFERROR(IF(FIND(Datos!$D$64,$V23)&gt;0,Datos!$E$64,""),""))</f>
        <v>FL_PRG_IND</v>
      </c>
      <c r="BD23" s="83" t="str">
        <f ca="1">+IF($AS23="Opción No Válida","",IFERROR(IF(FIND(Datos!$D$65,$V23)&gt;0,Datos!$E$65,""),""))</f>
        <v/>
      </c>
      <c r="BE23" s="83" t="str">
        <f ca="1">+IF($AS23="Opción No Válida","",IFERROR(IF(FIND(Datos!$D$66,$V23)&gt;0,Datos!$E$66,""),""))</f>
        <v>FL_BEN_INF</v>
      </c>
      <c r="BF23" s="83" t="str">
        <f ca="1">+IF($AS23="Opción No Válida","",IF(AH23="DP",Datos!$C$67,""))</f>
        <v/>
      </c>
      <c r="BG23" s="83" t="str">
        <f ca="1">+IF($AS23="Opción No Válida","",IFERROR(IF(FIND(Datos!$D$68,$V23)&gt;0,Datos!$E$68,""),""))</f>
        <v/>
      </c>
      <c r="BH23" s="83" t="str">
        <f ca="1">+VLOOKUP(AA23,Datos!$D:$E,2,FALSE)</f>
        <v>00</v>
      </c>
      <c r="BJ23" s="133">
        <f t="shared" ca="1" si="57"/>
        <v>0</v>
      </c>
      <c r="BK23" s="133" t="str">
        <f t="shared" si="58"/>
        <v/>
      </c>
      <c r="BL23" s="133" t="str">
        <f t="shared" si="59"/>
        <v/>
      </c>
      <c r="BM23" s="133" t="str">
        <f t="shared" si="60"/>
        <v/>
      </c>
      <c r="BN23" s="133" t="str">
        <f t="shared" si="61"/>
        <v/>
      </c>
      <c r="BO23" s="133" t="str">
        <f t="shared" si="62"/>
        <v/>
      </c>
      <c r="BP23" s="133" t="str">
        <f t="shared" ca="1" si="63"/>
        <v/>
      </c>
      <c r="BQ23" s="133" t="str">
        <f t="shared" ca="1" si="64"/>
        <v/>
      </c>
      <c r="BR23" s="133" t="str">
        <f t="shared" si="65"/>
        <v/>
      </c>
      <c r="BS23" s="133" t="str">
        <f t="shared" si="66"/>
        <v/>
      </c>
      <c r="BT23" s="133" t="str">
        <f t="shared" ca="1" si="67"/>
        <v/>
      </c>
      <c r="BU23" s="133" t="str">
        <f t="shared" si="68"/>
        <v/>
      </c>
      <c r="BV23" s="133" t="str">
        <f t="shared" ca="1" si="69"/>
        <v/>
      </c>
      <c r="BW23" s="133" t="str">
        <f t="shared" ca="1" si="70"/>
        <v/>
      </c>
      <c r="BX23" s="133" t="str">
        <f t="shared" ca="1" si="71"/>
        <v/>
      </c>
      <c r="BY23" s="133" t="str">
        <f t="shared" si="72"/>
        <v/>
      </c>
      <c r="BZ23" s="133" t="str">
        <f t="shared" si="73"/>
        <v/>
      </c>
      <c r="CA23" s="133" t="str">
        <f t="shared" si="74"/>
        <v/>
      </c>
      <c r="CB23" s="133" t="str">
        <f t="shared" si="75"/>
        <v/>
      </c>
      <c r="CC23" s="133" t="str">
        <f t="shared" si="76"/>
        <v/>
      </c>
      <c r="CD23" s="133" t="str">
        <f t="shared" ca="1" si="77"/>
        <v/>
      </c>
      <c r="CE23" s="133" t="str">
        <f t="shared" ca="1" si="78"/>
        <v/>
      </c>
      <c r="CF23" s="133" t="str">
        <f t="shared" ca="1" si="79"/>
        <v/>
      </c>
      <c r="CG23" s="133" t="str">
        <f t="shared" ca="1" si="80"/>
        <v/>
      </c>
      <c r="CH23" s="133" t="str">
        <f t="shared" ca="1" si="81"/>
        <v/>
      </c>
      <c r="CI23" s="133" t="str">
        <f t="shared" ca="1" si="82"/>
        <v/>
      </c>
      <c r="CJ23" s="133" t="str">
        <f t="shared" ca="1" si="83"/>
        <v/>
      </c>
      <c r="CK23" s="131">
        <f>+'RESULTADOS Fact'!Z22</f>
        <v>0</v>
      </c>
      <c r="CL23" s="131">
        <f>+'RESULTADOS Fact'!AA22</f>
        <v>0</v>
      </c>
    </row>
    <row r="24" spans="1:90" s="131" customFormat="1" ht="58.5" customHeight="1" x14ac:dyDescent="0.25">
      <c r="A24" s="145">
        <f t="shared" si="28"/>
        <v>22</v>
      </c>
      <c r="B24" s="127">
        <v>258</v>
      </c>
      <c r="C24" s="128">
        <f>+VLOOKUP($B24,'Datos IC y OC'!$A:$D,3,FALSE)</f>
        <v>610000000000172</v>
      </c>
      <c r="D24" s="128" t="str">
        <f>+VLOOKUP($B24,'Datos IC y OC'!$A:$D,4,FALSE)</f>
        <v>S4010A12</v>
      </c>
      <c r="E24" s="83"/>
      <c r="F24" s="130">
        <v>44562</v>
      </c>
      <c r="G24" s="114" t="str">
        <f ca="1">+"ID" &amp;TEXT(A24,"000") &amp; "-" &amp; AH24 &amp; "-" &amp; AI24 &amp; "-" &amp; RIGHT(AQ24,2)&amp; "-" &amp; VLOOKUP(AO24,Datos!$E:$F,2,FALSE)</f>
        <v>ID022-GD-NU-T2-BT</v>
      </c>
      <c r="H24" s="114" t="s">
        <v>57</v>
      </c>
      <c r="I24" s="172" t="s">
        <v>61</v>
      </c>
      <c r="J24" s="172" t="s">
        <v>316</v>
      </c>
      <c r="K24" s="172" t="s">
        <v>1963</v>
      </c>
      <c r="L24" s="172" t="s">
        <v>271</v>
      </c>
      <c r="M24" s="172" t="s">
        <v>528</v>
      </c>
      <c r="O24" s="172" t="s">
        <v>1050</v>
      </c>
      <c r="Q24" s="172" t="s">
        <v>78</v>
      </c>
      <c r="S24" s="114"/>
      <c r="T24" s="114"/>
      <c r="V24" s="114" t="s">
        <v>223</v>
      </c>
      <c r="X24" s="114">
        <v>700034</v>
      </c>
      <c r="Y24" s="114">
        <f>+Salida!CQ24</f>
        <v>123</v>
      </c>
      <c r="AA24" s="114" t="s">
        <v>2021</v>
      </c>
      <c r="AB24" s="114">
        <f>+HLOOKUP($AF24,Lecturas!$O:$AB,22,FALSE)</f>
        <v>50</v>
      </c>
      <c r="AC24" s="114">
        <f>+HLOOKUP($AF24,Lecturas!$O:$AB,23,FALSE)</f>
        <v>100</v>
      </c>
      <c r="AD24" s="114" t="str">
        <f>+"CASO: "&amp;INDEX(Lecturas!$AE$1:$AO$2,1,MATCH(AF24,Lecturas!$AE$2:$AO$2,0))</f>
        <v>CASO: &lt;300</v>
      </c>
      <c r="AF24" s="114">
        <v>2</v>
      </c>
      <c r="AH24" s="83" t="str">
        <f>+IF(H24="","",VLOOKUP(H24,Datos!$D:$E,2,FALSE))</f>
        <v>GD</v>
      </c>
      <c r="AI24" s="83" t="str">
        <f>+IF(I24="","",VLOOKUP(I24,Datos!$D$9:$E$19,2,FALSE))</f>
        <v>NU</v>
      </c>
      <c r="AJ24" s="83" t="str">
        <f>+IF(J24="","",VLOOKUP(J24,Datos!$D:$E,2,FALSE))</f>
        <v>G002</v>
      </c>
      <c r="AK24" s="83" t="str">
        <f>+IFERROR(IF(AI24="CG","",VLOOKUP(AI24,Datos!$E:$F,2,FALSE)),"")</f>
        <v>Urbano</v>
      </c>
      <c r="AL24" s="83" t="str">
        <f>+IF(L24="","",VLOOKUP(L24,Datos!$D:$E,2,FALSE))</f>
        <v>01</v>
      </c>
      <c r="AM24" s="83" t="str">
        <f ca="1">+IF(M24="","",TEXT(VLOOKUP(M24,Datos!$D:$E,2,FALSE),"000"))</f>
        <v>123</v>
      </c>
      <c r="AN24" s="83" t="str">
        <f ca="1">+IF(O24="","",TEXT(VLOOKUP(O24,Datos!$D:$E,2,FALSE),"000000"))</f>
        <v>239900</v>
      </c>
      <c r="AO24" s="83" t="str">
        <f>+IF(Q24="","",VLOOKUP(Q24,Datos!$D:$E,2,FALSE))</f>
        <v>G1</v>
      </c>
      <c r="AP24" s="83" t="str">
        <f>+IFERROR(HLOOKUP(AH24,Validaciones!$A$47:$C$48,2,FALSE),"")</f>
        <v>Tarifa T2</v>
      </c>
      <c r="AQ24" s="83" t="str">
        <f ca="1">+IF(AP24="","",VLOOKUP(AP24,Datos!$D:$E,2,FALSE))</f>
        <v>GD_T2</v>
      </c>
      <c r="AR24" s="83" t="str">
        <f>+VLOOKUP(CONCATENATE(K24,IF(K24="Completo",VLOOKUP(D24,'Gr.Estr.Reg.'!$C:$D,2,FALSE),VLOOKUP(D24,'Gr.Estr.Reg.'!$C:$H,6))),Tabla8[[LINK]:[PORCION]],5,FALSE)</f>
        <v>GRACC</v>
      </c>
      <c r="AS24" s="83" t="str">
        <f ca="1">+VLOOKUP(CONCATENATE($AH24,$AI24,$AJ24,$AO24,$AQ24),ZTDM_ARBOL_DES_D!$A:$O,11,FALSE)</f>
        <v>RT_CAT_CLI</v>
      </c>
      <c r="AT24" s="83" t="str">
        <f ca="1">+IFERROR(VLOOKUP(CONCATENATE($AH24,$AI24,$AJ24,$AO24,$AQ24),ZTDM_ARBOL_DES_D!$A:$O,12,FALSE),"")</f>
        <v>GD_NORM</v>
      </c>
      <c r="AU24" s="83" t="str">
        <f ca="1">+IFERROR(VLOOKUP(CONCATENATE($AH24,$AI24,$AJ24,$AO24,$AQ24),ZTDM_ARBOL_DES_D!$A:$O,13,FALSE),"")</f>
        <v>BAJA</v>
      </c>
      <c r="AV24" s="83" t="str">
        <f>+IF($S24=Datos!$G$71,"",IFERROR(INDEX(Datos!$C$71:$G$74,MATCH($S24,Datos!$G$71:$G$74,0),1),""))</f>
        <v/>
      </c>
      <c r="AW24" s="83" t="str">
        <f>IF($S24=Datos!$G$71,"",IFERROR(INDEX(Datos!$C$71:$G$74,MATCH($S24,Datos!$G$71:$G$74,0),2),""))</f>
        <v/>
      </c>
      <c r="AX24" s="83" t="str">
        <f>IF($S24=Datos!$G$71,"",IFERROR(INDEX(Datos!$C$71:$G$74,MATCH($S24,Datos!$G$71:$G$74,0),3),""))</f>
        <v/>
      </c>
      <c r="AY24" s="83" t="str">
        <f>+IF(AW24=Datos!$D$73,Datos!$C$76,"")</f>
        <v/>
      </c>
      <c r="AZ24" s="83" t="str">
        <f>+IF(K24="Completo",IF(MAX(AB24:AC24,FACTURADOR!G23:I23)&gt;=300,"FL_GUDI",""),"")</f>
        <v/>
      </c>
      <c r="BA24" s="83" t="str">
        <f t="shared" si="29"/>
        <v/>
      </c>
      <c r="BB24" s="83" t="str">
        <f ca="1">+IF($AS24="Opción No Válida","",IFERROR(IF(FIND(Datos!$D$63,$V24)&gt;0,Datos!$E$63,""),""))</f>
        <v/>
      </c>
      <c r="BC24" s="83" t="str">
        <f ca="1">+IF($AS24="Opción No Válida","",IFERROR(IF(FIND(Datos!$D$64,$V24)&gt;0,Datos!$E$64,""),""))</f>
        <v>FL_PRG_IND</v>
      </c>
      <c r="BD24" s="83" t="str">
        <f ca="1">+IF($AS24="Opción No Válida","",IFERROR(IF(FIND(Datos!$D$65,$V24)&gt;0,Datos!$E$65,""),""))</f>
        <v/>
      </c>
      <c r="BE24" s="83" t="str">
        <f ca="1">+IF($AS24="Opción No Válida","",IFERROR(IF(FIND(Datos!$D$66,$V24)&gt;0,Datos!$E$66,""),""))</f>
        <v/>
      </c>
      <c r="BF24" s="83" t="str">
        <f ca="1">+IF($AS24="Opción No Válida","",IF(AH24="DP",Datos!$C$67,""))</f>
        <v/>
      </c>
      <c r="BG24" s="83" t="str">
        <f ca="1">+IF($AS24="Opción No Válida","",IFERROR(IF(FIND(Datos!$D$68,$V24)&gt;0,Datos!$E$68,""),""))</f>
        <v/>
      </c>
      <c r="BH24" s="83" t="str">
        <f ca="1">+VLOOKUP(AA24,Datos!$D:$E,2,FALSE)</f>
        <v>00</v>
      </c>
      <c r="BJ24" s="133">
        <f t="shared" ca="1" si="57"/>
        <v>0</v>
      </c>
      <c r="BK24" s="133" t="str">
        <f t="shared" si="58"/>
        <v/>
      </c>
      <c r="BL24" s="133" t="str">
        <f t="shared" si="59"/>
        <v/>
      </c>
      <c r="BM24" s="133" t="str">
        <f t="shared" si="60"/>
        <v/>
      </c>
      <c r="BN24" s="133" t="str">
        <f t="shared" si="61"/>
        <v/>
      </c>
      <c r="BO24" s="133" t="str">
        <f t="shared" si="62"/>
        <v/>
      </c>
      <c r="BP24" s="133" t="str">
        <f t="shared" ca="1" si="63"/>
        <v/>
      </c>
      <c r="BQ24" s="133" t="str">
        <f t="shared" ca="1" si="64"/>
        <v/>
      </c>
      <c r="BR24" s="133" t="str">
        <f t="shared" si="65"/>
        <v/>
      </c>
      <c r="BS24" s="133" t="str">
        <f t="shared" si="66"/>
        <v/>
      </c>
      <c r="BT24" s="133" t="str">
        <f t="shared" ca="1" si="67"/>
        <v/>
      </c>
      <c r="BU24" s="133" t="str">
        <f t="shared" si="68"/>
        <v/>
      </c>
      <c r="BV24" s="133" t="str">
        <f t="shared" ca="1" si="69"/>
        <v/>
      </c>
      <c r="BW24" s="133" t="str">
        <f t="shared" ca="1" si="70"/>
        <v/>
      </c>
      <c r="BX24" s="133" t="str">
        <f t="shared" ca="1" si="71"/>
        <v/>
      </c>
      <c r="BY24" s="133" t="str">
        <f t="shared" si="72"/>
        <v/>
      </c>
      <c r="BZ24" s="133" t="str">
        <f t="shared" si="73"/>
        <v/>
      </c>
      <c r="CA24" s="133" t="str">
        <f t="shared" si="74"/>
        <v/>
      </c>
      <c r="CB24" s="133" t="str">
        <f t="shared" si="75"/>
        <v/>
      </c>
      <c r="CC24" s="133" t="str">
        <f t="shared" si="76"/>
        <v/>
      </c>
      <c r="CD24" s="133" t="str">
        <f t="shared" ca="1" si="77"/>
        <v/>
      </c>
      <c r="CE24" s="133" t="str">
        <f t="shared" ca="1" si="78"/>
        <v/>
      </c>
      <c r="CF24" s="133" t="str">
        <f t="shared" ca="1" si="79"/>
        <v/>
      </c>
      <c r="CG24" s="133" t="str">
        <f t="shared" ca="1" si="80"/>
        <v/>
      </c>
      <c r="CH24" s="133" t="str">
        <f t="shared" ca="1" si="81"/>
        <v/>
      </c>
      <c r="CI24" s="133" t="str">
        <f t="shared" ca="1" si="82"/>
        <v/>
      </c>
      <c r="CJ24" s="133" t="str">
        <f t="shared" ca="1" si="83"/>
        <v/>
      </c>
      <c r="CK24" s="131">
        <f>+'RESULTADOS Fact'!Z23</f>
        <v>0</v>
      </c>
      <c r="CL24" s="131">
        <f>+'RESULTADOS Fact'!AA23</f>
        <v>0</v>
      </c>
    </row>
    <row r="25" spans="1:90" s="131" customFormat="1" ht="58.5" customHeight="1" x14ac:dyDescent="0.25">
      <c r="A25" s="145">
        <f t="shared" si="28"/>
        <v>23</v>
      </c>
      <c r="B25" s="127">
        <v>258</v>
      </c>
      <c r="C25" s="128">
        <f>+VLOOKUP($B25,'Datos IC y OC'!$A:$D,3,FALSE)</f>
        <v>610000000000172</v>
      </c>
      <c r="D25" s="128" t="str">
        <f>+VLOOKUP($B25,'Datos IC y OC'!$A:$D,4,FALSE)</f>
        <v>S4010A12</v>
      </c>
      <c r="E25" s="83"/>
      <c r="F25" s="130">
        <v>44562</v>
      </c>
      <c r="G25" s="114" t="str">
        <f ca="1">+"ID" &amp;TEXT(A25,"000") &amp; "-" &amp; AH25 &amp; "-" &amp; AI25 &amp; "-" &amp; RIGHT(AQ25,2)&amp; "-" &amp; VLOOKUP(AO25,Datos!$E:$F,2,FALSE)</f>
        <v>ID023-GD-NU-T2-BT</v>
      </c>
      <c r="H25" s="114" t="s">
        <v>57</v>
      </c>
      <c r="I25" s="172" t="s">
        <v>61</v>
      </c>
      <c r="J25" s="172" t="s">
        <v>316</v>
      </c>
      <c r="K25" s="172" t="s">
        <v>1963</v>
      </c>
      <c r="L25" s="172" t="s">
        <v>275</v>
      </c>
      <c r="M25" s="172" t="s">
        <v>528</v>
      </c>
      <c r="O25" s="172" t="s">
        <v>1050</v>
      </c>
      <c r="Q25" s="172" t="s">
        <v>78</v>
      </c>
      <c r="S25" s="114"/>
      <c r="T25" s="114"/>
      <c r="V25" s="114" t="s">
        <v>153</v>
      </c>
      <c r="X25" s="114">
        <v>700034</v>
      </c>
      <c r="Y25" s="114">
        <f>+Salida!CQ25</f>
        <v>124</v>
      </c>
      <c r="AA25" s="114" t="s">
        <v>2021</v>
      </c>
      <c r="AB25" s="114">
        <f>+HLOOKUP($AF25,Lecturas!$O:$AB,22,FALSE)</f>
        <v>100</v>
      </c>
      <c r="AC25" s="114">
        <f>+HLOOKUP($AF25,Lecturas!$O:$AB,23,FALSE)</f>
        <v>200</v>
      </c>
      <c r="AD25" s="114" t="str">
        <f>+"CASO: "&amp;INDEX(Lecturas!$AE$1:$AO$2,1,MATCH(AF25,Lecturas!$AE$2:$AO$2,0))</f>
        <v>CASO: =300 Reg</v>
      </c>
      <c r="AF25" s="114">
        <v>3</v>
      </c>
      <c r="AH25" s="83" t="str">
        <f>+IF(H25="","",VLOOKUP(H25,Datos!$D:$E,2,FALSE))</f>
        <v>GD</v>
      </c>
      <c r="AI25" s="83" t="str">
        <f>+IF(I25="","",VLOOKUP(I25,Datos!$D$9:$E$19,2,FALSE))</f>
        <v>NU</v>
      </c>
      <c r="AJ25" s="83" t="str">
        <f>+IF(J25="","",VLOOKUP(J25,Datos!$D:$E,2,FALSE))</f>
        <v>G002</v>
      </c>
      <c r="AK25" s="83" t="str">
        <f>+IFERROR(IF(AI25="CG","",VLOOKUP(AI25,Datos!$E:$F,2,FALSE)),"")</f>
        <v>Urbano</v>
      </c>
      <c r="AL25" s="83" t="str">
        <f>+IF(L25="","",VLOOKUP(L25,Datos!$D:$E,2,FALSE))</f>
        <v>04</v>
      </c>
      <c r="AM25" s="83" t="str">
        <f ca="1">+IF(M25="","",TEXT(VLOOKUP(M25,Datos!$D:$E,2,FALSE),"000"))</f>
        <v>123</v>
      </c>
      <c r="AN25" s="83" t="str">
        <f ca="1">+IF(O25="","",TEXT(VLOOKUP(O25,Datos!$D:$E,2,FALSE),"000000"))</f>
        <v>239900</v>
      </c>
      <c r="AO25" s="83" t="str">
        <f>+IF(Q25="","",VLOOKUP(Q25,Datos!$D:$E,2,FALSE))</f>
        <v>G1</v>
      </c>
      <c r="AP25" s="83" t="str">
        <f>+IFERROR(HLOOKUP(AH25,Validaciones!$A$47:$C$48,2,FALSE),"")</f>
        <v>Tarifa T2</v>
      </c>
      <c r="AQ25" s="83" t="str">
        <f ca="1">+IF(AP25="","",VLOOKUP(AP25,Datos!$D:$E,2,FALSE))</f>
        <v>GD_T2</v>
      </c>
      <c r="AR25" s="83" t="str">
        <f>+VLOOKUP(CONCATENATE(K25,IF(K25="Completo",VLOOKUP(D25,'Gr.Estr.Reg.'!$C:$D,2,FALSE),VLOOKUP(D25,'Gr.Estr.Reg.'!$C:$H,6))),Tabla8[[LINK]:[PORCION]],5,FALSE)</f>
        <v>GRACC</v>
      </c>
      <c r="AS25" s="83" t="str">
        <f ca="1">+VLOOKUP(CONCATENATE($AH25,$AI25,$AJ25,$AO25,$AQ25),ZTDM_ARBOL_DES_D!$A:$O,11,FALSE)</f>
        <v>RT_CAT_CLI</v>
      </c>
      <c r="AT25" s="83" t="str">
        <f ca="1">+IFERROR(VLOOKUP(CONCATENATE($AH25,$AI25,$AJ25,$AO25,$AQ25),ZTDM_ARBOL_DES_D!$A:$O,12,FALSE),"")</f>
        <v>GD_NORM</v>
      </c>
      <c r="AU25" s="83" t="str">
        <f ca="1">+IFERROR(VLOOKUP(CONCATENATE($AH25,$AI25,$AJ25,$AO25,$AQ25),ZTDM_ARBOL_DES_D!$A:$O,13,FALSE),"")</f>
        <v>BAJA</v>
      </c>
      <c r="AV25" s="83" t="str">
        <f>+IF($S25=Datos!$G$71,"",IFERROR(INDEX(Datos!$C$71:$G$74,MATCH($S25,Datos!$G$71:$G$74,0),1),""))</f>
        <v/>
      </c>
      <c r="AW25" s="83" t="str">
        <f>IF($S25=Datos!$G$71,"",IFERROR(INDEX(Datos!$C$71:$G$74,MATCH($S25,Datos!$G$71:$G$74,0),2),""))</f>
        <v/>
      </c>
      <c r="AX25" s="83" t="str">
        <f>IF($S25=Datos!$G$71,"",IFERROR(INDEX(Datos!$C$71:$G$74,MATCH($S25,Datos!$G$71:$G$74,0),3),""))</f>
        <v/>
      </c>
      <c r="AY25" s="83" t="str">
        <f>+IF(AW25=Datos!$D$73,Datos!$C$76,"")</f>
        <v/>
      </c>
      <c r="AZ25" s="83" t="str">
        <f>+IF(K25="Completo",IF(MAX(AB25:AC25,FACTURADOR!G24:I24)&gt;=300,"FL_GUDI",""),"")</f>
        <v>FL_GUDI</v>
      </c>
      <c r="BA25" s="83" t="str">
        <f t="shared" si="29"/>
        <v/>
      </c>
      <c r="BB25" s="83" t="str">
        <f ca="1">+IF($AS25="Opción No Válida","",IFERROR(IF(FIND(Datos!$D$63,$V25)&gt;0,Datos!$E$63,""),""))</f>
        <v>FL_EMP_REC</v>
      </c>
      <c r="BC25" s="83" t="str">
        <f ca="1">+IF($AS25="Opción No Válida","",IFERROR(IF(FIND(Datos!$D$64,$V25)&gt;0,Datos!$E$64,""),""))</f>
        <v/>
      </c>
      <c r="BD25" s="83" t="str">
        <f ca="1">+IF($AS25="Opción No Válida","",IFERROR(IF(FIND(Datos!$D$65,$V25)&gt;0,Datos!$E$65,""),""))</f>
        <v/>
      </c>
      <c r="BE25" s="83" t="str">
        <f ca="1">+IF($AS25="Opción No Válida","",IFERROR(IF(FIND(Datos!$D$66,$V25)&gt;0,Datos!$E$66,""),""))</f>
        <v/>
      </c>
      <c r="BF25" s="83" t="str">
        <f ca="1">+IF($AS25="Opción No Válida","",IF(AH25="DP",Datos!$C$67,""))</f>
        <v/>
      </c>
      <c r="BG25" s="83" t="str">
        <f ca="1">+IF($AS25="Opción No Válida","",IFERROR(IF(FIND(Datos!$D$68,$V25)&gt;0,Datos!$E$68,""),""))</f>
        <v/>
      </c>
      <c r="BH25" s="83" t="str">
        <f ca="1">+VLOOKUP(AA25,Datos!$D:$E,2,FALSE)</f>
        <v>00</v>
      </c>
      <c r="BJ25" s="133">
        <f t="shared" ca="1" si="57"/>
        <v>0</v>
      </c>
      <c r="BK25" s="133" t="str">
        <f t="shared" si="58"/>
        <v/>
      </c>
      <c r="BL25" s="133" t="str">
        <f t="shared" si="59"/>
        <v/>
      </c>
      <c r="BM25" s="133" t="str">
        <f t="shared" si="60"/>
        <v/>
      </c>
      <c r="BN25" s="133" t="str">
        <f t="shared" si="61"/>
        <v/>
      </c>
      <c r="BO25" s="133" t="str">
        <f t="shared" si="62"/>
        <v/>
      </c>
      <c r="BP25" s="133" t="str">
        <f t="shared" ca="1" si="63"/>
        <v/>
      </c>
      <c r="BQ25" s="133" t="str">
        <f t="shared" ca="1" si="64"/>
        <v/>
      </c>
      <c r="BR25" s="133" t="str">
        <f t="shared" si="65"/>
        <v/>
      </c>
      <c r="BS25" s="133" t="str">
        <f t="shared" si="66"/>
        <v/>
      </c>
      <c r="BT25" s="133" t="str">
        <f t="shared" ca="1" si="67"/>
        <v/>
      </c>
      <c r="BU25" s="133" t="str">
        <f t="shared" si="68"/>
        <v/>
      </c>
      <c r="BV25" s="133" t="str">
        <f t="shared" ca="1" si="69"/>
        <v/>
      </c>
      <c r="BW25" s="133" t="str">
        <f t="shared" ca="1" si="70"/>
        <v/>
      </c>
      <c r="BX25" s="133" t="str">
        <f t="shared" ca="1" si="71"/>
        <v/>
      </c>
      <c r="BY25" s="133" t="str">
        <f t="shared" si="72"/>
        <v/>
      </c>
      <c r="BZ25" s="133" t="str">
        <f t="shared" si="73"/>
        <v/>
      </c>
      <c r="CA25" s="133" t="str">
        <f t="shared" si="74"/>
        <v/>
      </c>
      <c r="CB25" s="133" t="str">
        <f t="shared" si="75"/>
        <v/>
      </c>
      <c r="CC25" s="133" t="str">
        <f t="shared" si="76"/>
        <v/>
      </c>
      <c r="CD25" s="133" t="str">
        <f t="shared" ca="1" si="77"/>
        <v/>
      </c>
      <c r="CE25" s="133" t="str">
        <f t="shared" ca="1" si="78"/>
        <v/>
      </c>
      <c r="CF25" s="133" t="str">
        <f t="shared" ca="1" si="79"/>
        <v/>
      </c>
      <c r="CG25" s="133" t="str">
        <f t="shared" ca="1" si="80"/>
        <v/>
      </c>
      <c r="CH25" s="133" t="str">
        <f t="shared" ca="1" si="81"/>
        <v/>
      </c>
      <c r="CI25" s="133" t="str">
        <f t="shared" ca="1" si="82"/>
        <v/>
      </c>
      <c r="CJ25" s="133" t="str">
        <f t="shared" ca="1" si="83"/>
        <v/>
      </c>
      <c r="CK25" s="131">
        <f>+'RESULTADOS Fact'!Z24</f>
        <v>0</v>
      </c>
      <c r="CL25" s="131">
        <f>+'RESULTADOS Fact'!AA24</f>
        <v>0</v>
      </c>
    </row>
    <row r="26" spans="1:90" s="131" customFormat="1" ht="58.5" customHeight="1" x14ac:dyDescent="0.25">
      <c r="A26" s="145">
        <f t="shared" si="28"/>
        <v>24</v>
      </c>
      <c r="B26" s="127">
        <v>258</v>
      </c>
      <c r="C26" s="128">
        <f>+VLOOKUP($B26,'Datos IC y OC'!$A:$D,3,FALSE)</f>
        <v>610000000000172</v>
      </c>
      <c r="D26" s="128" t="str">
        <f>+VLOOKUP($B26,'Datos IC y OC'!$A:$D,4,FALSE)</f>
        <v>S4010A12</v>
      </c>
      <c r="E26" s="83"/>
      <c r="F26" s="130">
        <v>44562</v>
      </c>
      <c r="G26" s="114" t="str">
        <f ca="1">+"ID" &amp;TEXT(A26,"000") &amp; "-" &amp; AH26 &amp; "-" &amp; AI26 &amp; "-" &amp; RIGHT(AQ26,2)&amp; "-" &amp; VLOOKUP(AO26,Datos!$E:$F,2,FALSE)</f>
        <v>ID024-GD-NU-T2-BT</v>
      </c>
      <c r="H26" s="114" t="s">
        <v>57</v>
      </c>
      <c r="I26" s="172" t="s">
        <v>61</v>
      </c>
      <c r="J26" s="172" t="s">
        <v>316</v>
      </c>
      <c r="K26" s="172" t="s">
        <v>1963</v>
      </c>
      <c r="L26" s="172" t="s">
        <v>306</v>
      </c>
      <c r="M26" s="172" t="s">
        <v>528</v>
      </c>
      <c r="O26" s="172" t="s">
        <v>1050</v>
      </c>
      <c r="Q26" s="172" t="s">
        <v>78</v>
      </c>
      <c r="S26" s="114"/>
      <c r="T26" s="114"/>
      <c r="V26" s="114" t="s">
        <v>222</v>
      </c>
      <c r="X26" s="114">
        <v>700034</v>
      </c>
      <c r="Y26" s="114">
        <f>+Salida!CQ26</f>
        <v>125</v>
      </c>
      <c r="AA26" s="114" t="s">
        <v>2021</v>
      </c>
      <c r="AB26" s="114">
        <f>+HLOOKUP($AF26,Lecturas!$O:$AB,22,FALSE)</f>
        <v>100</v>
      </c>
      <c r="AC26" s="114">
        <f>+HLOOKUP($AF26,Lecturas!$O:$AB,23,FALSE)</f>
        <v>300</v>
      </c>
      <c r="AD26" s="114" t="str">
        <f>+"CASO: "&amp;INDEX(Lecturas!$AE$1:$AO$2,1,MATCH(AF26,Lecturas!$AE$2:$AO$2,0))</f>
        <v>CASO: =300 Cont</v>
      </c>
      <c r="AF26" s="114">
        <v>4</v>
      </c>
      <c r="AH26" s="83" t="str">
        <f>+IF(H26="","",VLOOKUP(H26,Datos!$D:$E,2,FALSE))</f>
        <v>GD</v>
      </c>
      <c r="AI26" s="83" t="str">
        <f>+IF(I26="","",VLOOKUP(I26,Datos!$D$9:$E$19,2,FALSE))</f>
        <v>NU</v>
      </c>
      <c r="AJ26" s="83" t="str">
        <f>+IF(J26="","",VLOOKUP(J26,Datos!$D:$E,2,FALSE))</f>
        <v>G002</v>
      </c>
      <c r="AK26" s="83" t="str">
        <f>+IFERROR(IF(AI26="CG","",VLOOKUP(AI26,Datos!$E:$F,2,FALSE)),"")</f>
        <v>Urbano</v>
      </c>
      <c r="AL26" s="83" t="str">
        <f>+IF(L26="","",VLOOKUP(L26,Datos!$D:$E,2,FALSE))</f>
        <v>07</v>
      </c>
      <c r="AM26" s="83" t="str">
        <f ca="1">+IF(M26="","",TEXT(VLOOKUP(M26,Datos!$D:$E,2,FALSE),"000"))</f>
        <v>123</v>
      </c>
      <c r="AN26" s="83" t="str">
        <f ca="1">+IF(O26="","",TEXT(VLOOKUP(O26,Datos!$D:$E,2,FALSE),"000000"))</f>
        <v>239900</v>
      </c>
      <c r="AO26" s="83" t="str">
        <f>+IF(Q26="","",VLOOKUP(Q26,Datos!$D:$E,2,FALSE))</f>
        <v>G1</v>
      </c>
      <c r="AP26" s="83" t="str">
        <f>+IFERROR(HLOOKUP(AH26,Validaciones!$A$47:$C$48,2,FALSE),"")</f>
        <v>Tarifa T2</v>
      </c>
      <c r="AQ26" s="83" t="str">
        <f ca="1">+IF(AP26="","",VLOOKUP(AP26,Datos!$D:$E,2,FALSE))</f>
        <v>GD_T2</v>
      </c>
      <c r="AR26" s="83" t="str">
        <f>+VLOOKUP(CONCATENATE(K26,IF(K26="Completo",VLOOKUP(D26,'Gr.Estr.Reg.'!$C:$D,2,FALSE),VLOOKUP(D26,'Gr.Estr.Reg.'!$C:$H,6))),Tabla8[[LINK]:[PORCION]],5,FALSE)</f>
        <v>GRACC</v>
      </c>
      <c r="AS26" s="83" t="str">
        <f ca="1">+VLOOKUP(CONCATENATE($AH26,$AI26,$AJ26,$AO26,$AQ26),ZTDM_ARBOL_DES_D!$A:$O,11,FALSE)</f>
        <v>RT_CAT_CLI</v>
      </c>
      <c r="AT26" s="83" t="str">
        <f ca="1">+IFERROR(VLOOKUP(CONCATENATE($AH26,$AI26,$AJ26,$AO26,$AQ26),ZTDM_ARBOL_DES_D!$A:$O,12,FALSE),"")</f>
        <v>GD_NORM</v>
      </c>
      <c r="AU26" s="83" t="str">
        <f ca="1">+IFERROR(VLOOKUP(CONCATENATE($AH26,$AI26,$AJ26,$AO26,$AQ26),ZTDM_ARBOL_DES_D!$A:$O,13,FALSE),"")</f>
        <v>BAJA</v>
      </c>
      <c r="AV26" s="83" t="str">
        <f>+IF($S26=Datos!$G$71,"",IFERROR(INDEX(Datos!$C$71:$G$74,MATCH($S26,Datos!$G$71:$G$74,0),1),""))</f>
        <v/>
      </c>
      <c r="AW26" s="83" t="str">
        <f>IF($S26=Datos!$G$71,"",IFERROR(INDEX(Datos!$C$71:$G$74,MATCH($S26,Datos!$G$71:$G$74,0),2),""))</f>
        <v/>
      </c>
      <c r="AX26" s="83" t="str">
        <f>IF($S26=Datos!$G$71,"",IFERROR(INDEX(Datos!$C$71:$G$74,MATCH($S26,Datos!$G$71:$G$74,0),3),""))</f>
        <v/>
      </c>
      <c r="AY26" s="83" t="str">
        <f>+IF(AW26=Datos!$D$73,Datos!$C$76,"")</f>
        <v/>
      </c>
      <c r="AZ26" s="83" t="str">
        <f>+IF(K26="Completo",IF(MAX(AB26:AC26,FACTURADOR!G25:I25)&gt;=300,"FL_GUDI",""),"")</f>
        <v>FL_GUDI</v>
      </c>
      <c r="BA26" s="83" t="str">
        <f t="shared" si="29"/>
        <v/>
      </c>
      <c r="BB26" s="83" t="str">
        <f ca="1">+IF($AS26="Opción No Válida","",IFERROR(IF(FIND(Datos!$D$63,$V26)&gt;0,Datos!$E$63,""),""))</f>
        <v/>
      </c>
      <c r="BC26" s="83" t="str">
        <f ca="1">+IF($AS26="Opción No Válida","",IFERROR(IF(FIND(Datos!$D$64,$V26)&gt;0,Datos!$E$64,""),""))</f>
        <v/>
      </c>
      <c r="BD26" s="83" t="str">
        <f ca="1">+IF($AS26="Opción No Válida","",IFERROR(IF(FIND(Datos!$D$65,$V26)&gt;0,Datos!$E$65,""),""))</f>
        <v>FL_CLUB</v>
      </c>
      <c r="BE26" s="83" t="str">
        <f ca="1">+IF($AS26="Opción No Válida","",IFERROR(IF(FIND(Datos!$D$66,$V26)&gt;0,Datos!$E$66,""),""))</f>
        <v/>
      </c>
      <c r="BF26" s="83" t="str">
        <f ca="1">+IF($AS26="Opción No Válida","",IF(AH26="DP",Datos!$C$67,""))</f>
        <v/>
      </c>
      <c r="BG26" s="83" t="str">
        <f ca="1">+IF($AS26="Opción No Válida","",IFERROR(IF(FIND(Datos!$D$68,$V26)&gt;0,Datos!$E$68,""),""))</f>
        <v/>
      </c>
      <c r="BH26" s="83" t="str">
        <f ca="1">+VLOOKUP(AA26,Datos!$D:$E,2,FALSE)</f>
        <v>00</v>
      </c>
      <c r="BJ26" s="133">
        <f t="shared" ca="1" si="57"/>
        <v>0</v>
      </c>
      <c r="BK26" s="133" t="str">
        <f t="shared" si="58"/>
        <v/>
      </c>
      <c r="BL26" s="133" t="str">
        <f t="shared" si="59"/>
        <v/>
      </c>
      <c r="BM26" s="133" t="str">
        <f t="shared" si="60"/>
        <v/>
      </c>
      <c r="BN26" s="133" t="str">
        <f t="shared" si="61"/>
        <v/>
      </c>
      <c r="BO26" s="133" t="str">
        <f t="shared" si="62"/>
        <v/>
      </c>
      <c r="BP26" s="133" t="str">
        <f t="shared" ca="1" si="63"/>
        <v/>
      </c>
      <c r="BQ26" s="133" t="str">
        <f t="shared" ca="1" si="64"/>
        <v/>
      </c>
      <c r="BR26" s="133" t="str">
        <f t="shared" si="65"/>
        <v/>
      </c>
      <c r="BS26" s="133" t="str">
        <f t="shared" si="66"/>
        <v/>
      </c>
      <c r="BT26" s="133" t="str">
        <f t="shared" ca="1" si="67"/>
        <v/>
      </c>
      <c r="BU26" s="133" t="str">
        <f t="shared" si="68"/>
        <v/>
      </c>
      <c r="BV26" s="133" t="str">
        <f t="shared" ca="1" si="69"/>
        <v/>
      </c>
      <c r="BW26" s="133" t="str">
        <f t="shared" ca="1" si="70"/>
        <v/>
      </c>
      <c r="BX26" s="133" t="str">
        <f t="shared" ca="1" si="71"/>
        <v/>
      </c>
      <c r="BY26" s="133" t="str">
        <f t="shared" si="72"/>
        <v/>
      </c>
      <c r="BZ26" s="133" t="str">
        <f t="shared" si="73"/>
        <v/>
      </c>
      <c r="CA26" s="133" t="str">
        <f t="shared" si="74"/>
        <v/>
      </c>
      <c r="CB26" s="133" t="str">
        <f t="shared" si="75"/>
        <v/>
      </c>
      <c r="CC26" s="133" t="str">
        <f t="shared" si="76"/>
        <v/>
      </c>
      <c r="CD26" s="133" t="str">
        <f t="shared" ca="1" si="77"/>
        <v/>
      </c>
      <c r="CE26" s="133" t="str">
        <f t="shared" ca="1" si="78"/>
        <v/>
      </c>
      <c r="CF26" s="133" t="str">
        <f t="shared" ca="1" si="79"/>
        <v/>
      </c>
      <c r="CG26" s="133" t="str">
        <f t="shared" ca="1" si="80"/>
        <v/>
      </c>
      <c r="CH26" s="133" t="str">
        <f t="shared" ca="1" si="81"/>
        <v/>
      </c>
      <c r="CI26" s="133" t="str">
        <f t="shared" ca="1" si="82"/>
        <v/>
      </c>
      <c r="CJ26" s="133" t="str">
        <f t="shared" ca="1" si="83"/>
        <v/>
      </c>
      <c r="CK26" s="131">
        <f>+'RESULTADOS Fact'!Z25</f>
        <v>0</v>
      </c>
      <c r="CL26" s="131">
        <f>+'RESULTADOS Fact'!AA25</f>
        <v>0</v>
      </c>
    </row>
    <row r="27" spans="1:90" s="131" customFormat="1" ht="58.5" hidden="1" customHeight="1" x14ac:dyDescent="0.25">
      <c r="A27" s="145">
        <f t="shared" si="28"/>
        <v>25</v>
      </c>
      <c r="B27" s="127">
        <v>258</v>
      </c>
      <c r="C27" s="128">
        <f>+VLOOKUP($B27,'Datos IC y OC'!$A:$D,3,FALSE)</f>
        <v>610000000000172</v>
      </c>
      <c r="D27" s="128" t="str">
        <f>+VLOOKUP($B27,'Datos IC y OC'!$A:$D,4,FALSE)</f>
        <v>S4010A12</v>
      </c>
      <c r="E27" s="83"/>
      <c r="F27" s="130">
        <v>44562</v>
      </c>
      <c r="G27" s="114" t="str">
        <f ca="1">+"ID" &amp;TEXT(A27,"000") &amp; "-" &amp; AH27 &amp; "-" &amp; AI27 &amp; "-" &amp; RIGHT(AQ27,2)&amp; "-" &amp; VLOOKUP(AO27,Datos!$E:$F,2,FALSE)</f>
        <v>ID025-GD-NU-T2-BT</v>
      </c>
      <c r="H27" s="114" t="s">
        <v>57</v>
      </c>
      <c r="I27" s="172" t="s">
        <v>61</v>
      </c>
      <c r="J27" s="172" t="s">
        <v>316</v>
      </c>
      <c r="K27" s="172" t="s">
        <v>1963</v>
      </c>
      <c r="L27" s="172" t="s">
        <v>277</v>
      </c>
      <c r="M27" s="172" t="s">
        <v>528</v>
      </c>
      <c r="O27" s="172" t="s">
        <v>1050</v>
      </c>
      <c r="Q27" s="172" t="s">
        <v>78</v>
      </c>
      <c r="S27" s="114"/>
      <c r="T27" s="114"/>
      <c r="V27" s="114" t="s">
        <v>1980</v>
      </c>
      <c r="X27" s="114">
        <v>700034</v>
      </c>
      <c r="Y27" s="114">
        <f>+Salida!CQ27</f>
        <v>126</v>
      </c>
      <c r="AA27" s="114" t="s">
        <v>2021</v>
      </c>
      <c r="AB27" s="114">
        <f>+HLOOKUP($AF27,Lecturas!$O:$AB,22,FALSE)</f>
        <v>100</v>
      </c>
      <c r="AC27" s="114">
        <f>+HLOOKUP($AF27,Lecturas!$O:$AB,23,FALSE)</f>
        <v>300</v>
      </c>
      <c r="AD27" s="114" t="str">
        <f>+"CASO: "&amp;INDEX(Lecturas!$AE$1:$AO$2,1,MATCH(AF27,Lecturas!$AE$2:$AO$2,0))</f>
        <v>CASO: &gt;300</v>
      </c>
      <c r="AF27" s="114">
        <v>5</v>
      </c>
      <c r="AH27" s="83" t="str">
        <f>+IF(H27="","",VLOOKUP(H27,Datos!$D:$E,2,FALSE))</f>
        <v>GD</v>
      </c>
      <c r="AI27" s="83" t="str">
        <f>+IF(I27="","",VLOOKUP(I27,Datos!$D$9:$E$19,2,FALSE))</f>
        <v>NU</v>
      </c>
      <c r="AJ27" s="83" t="str">
        <f>+IF(J27="","",VLOOKUP(J27,Datos!$D:$E,2,FALSE))</f>
        <v>G002</v>
      </c>
      <c r="AK27" s="83" t="str">
        <f>+IFERROR(IF(AI27="CG","",VLOOKUP(AI27,Datos!$E:$F,2,FALSE)),"")</f>
        <v>Urbano</v>
      </c>
      <c r="AL27" s="83">
        <f>+IF(L27="","",VLOOKUP(L27,Datos!$D:$E,2,FALSE))</f>
        <v>11</v>
      </c>
      <c r="AM27" s="83" t="str">
        <f ca="1">+IF(M27="","",TEXT(VLOOKUP(M27,Datos!$D:$E,2,FALSE),"000"))</f>
        <v>123</v>
      </c>
      <c r="AN27" s="83" t="str">
        <f ca="1">+IF(O27="","",TEXT(VLOOKUP(O27,Datos!$D:$E,2,FALSE),"000000"))</f>
        <v>239900</v>
      </c>
      <c r="AO27" s="83" t="str">
        <f>+IF(Q27="","",VLOOKUP(Q27,Datos!$D:$E,2,FALSE))</f>
        <v>G1</v>
      </c>
      <c r="AP27" s="83" t="str">
        <f>+IFERROR(HLOOKUP(AH27,Validaciones!$A$47:$C$48,2,FALSE),"")</f>
        <v>Tarifa T2</v>
      </c>
      <c r="AQ27" s="83" t="str">
        <f ca="1">+IF(AP27="","",VLOOKUP(AP27,Datos!$D:$E,2,FALSE))</f>
        <v>GD_T2</v>
      </c>
      <c r="AR27" s="83" t="str">
        <f>+VLOOKUP(CONCATENATE(K27,IF(K27="Completo",VLOOKUP(D27,'Gr.Estr.Reg.'!$C:$D,2,FALSE),VLOOKUP(D27,'Gr.Estr.Reg.'!$C:$H,6))),Tabla8[[LINK]:[PORCION]],5,FALSE)</f>
        <v>GRACC</v>
      </c>
      <c r="AS27" s="83" t="str">
        <f ca="1">+VLOOKUP(CONCATENATE($AH27,$AI27,$AJ27,$AO27,$AQ27),ZTDM_ARBOL_DES_D!$A:$O,11,FALSE)</f>
        <v>RT_CAT_CLI</v>
      </c>
      <c r="AT27" s="83" t="str">
        <f ca="1">+IFERROR(VLOOKUP(CONCATENATE($AH27,$AI27,$AJ27,$AO27,$AQ27),ZTDM_ARBOL_DES_D!$A:$O,12,FALSE),"")</f>
        <v>GD_NORM</v>
      </c>
      <c r="AU27" s="83" t="str">
        <f ca="1">+IFERROR(VLOOKUP(CONCATENATE($AH27,$AI27,$AJ27,$AO27,$AQ27),ZTDM_ARBOL_DES_D!$A:$O,13,FALSE),"")</f>
        <v>BAJA</v>
      </c>
      <c r="AV27" s="83" t="str">
        <f>+IF($S27=Datos!$G$71,"",IFERROR(INDEX(Datos!$C$71:$G$74,MATCH($S27,Datos!$G$71:$G$74,0),1),""))</f>
        <v/>
      </c>
      <c r="AW27" s="83" t="str">
        <f>IF($S27=Datos!$G$71,"",IFERROR(INDEX(Datos!$C$71:$G$74,MATCH($S27,Datos!$G$71:$G$74,0),2),""))</f>
        <v/>
      </c>
      <c r="AX27" s="83" t="str">
        <f>IF($S27=Datos!$G$71,"",IFERROR(INDEX(Datos!$C$71:$G$74,MATCH($S27,Datos!$G$71:$G$74,0),3),""))</f>
        <v/>
      </c>
      <c r="AY27" s="83" t="str">
        <f>+IF(AW27=Datos!$D$73,Datos!$C$76,"")</f>
        <v/>
      </c>
      <c r="AZ27" s="83" t="str">
        <f>+IF(K27="Completo",IF(MAX(AB27:AC27,FACTURADOR!G26:I26)&gt;=300,"FL_GUDI",""),"")</f>
        <v>FL_GUDI</v>
      </c>
      <c r="BA27" s="83" t="str">
        <f t="shared" si="29"/>
        <v/>
      </c>
      <c r="BB27" s="83" t="str">
        <f ca="1">+IF($AS27="Opción No Válida","",IFERROR(IF(FIND(Datos!$D$63,$V27)&gt;0,Datos!$E$63,""),""))</f>
        <v/>
      </c>
      <c r="BC27" s="83" t="str">
        <f ca="1">+IF($AS27="Opción No Válida","",IFERROR(IF(FIND(Datos!$D$64,$V27)&gt;0,Datos!$E$64,""),""))</f>
        <v/>
      </c>
      <c r="BD27" s="83" t="str">
        <f ca="1">+IF($AS27="Opción No Válida","",IFERROR(IF(FIND(Datos!$D$65,$V27)&gt;0,Datos!$E$65,""),""))</f>
        <v/>
      </c>
      <c r="BE27" s="83" t="str">
        <f ca="1">+IF($AS27="Opción No Válida","",IFERROR(IF(FIND(Datos!$D$66,$V27)&gt;0,Datos!$E$66,""),""))</f>
        <v>FL_BEN_INF</v>
      </c>
      <c r="BF27" s="83" t="str">
        <f ca="1">+IF($AS27="Opción No Válida","",IF(AH27="DP",Datos!$C$67,""))</f>
        <v/>
      </c>
      <c r="BG27" s="83" t="str">
        <f ca="1">+IF($AS27="Opción No Válida","",IFERROR(IF(FIND(Datos!$D$68,$V27)&gt;0,Datos!$E$68,""),""))</f>
        <v/>
      </c>
      <c r="BH27" s="83" t="str">
        <f ca="1">+VLOOKUP(AA27,Datos!$D:$E,2,FALSE)</f>
        <v>00</v>
      </c>
      <c r="BJ27" s="133">
        <f t="shared" ca="1" si="57"/>
        <v>0</v>
      </c>
      <c r="BK27" s="133" t="str">
        <f t="shared" si="58"/>
        <v/>
      </c>
      <c r="BL27" s="133" t="str">
        <f t="shared" si="59"/>
        <v/>
      </c>
      <c r="BM27" s="133" t="str">
        <f t="shared" si="60"/>
        <v/>
      </c>
      <c r="BN27" s="133" t="str">
        <f t="shared" si="61"/>
        <v/>
      </c>
      <c r="BO27" s="133" t="str">
        <f t="shared" si="62"/>
        <v/>
      </c>
      <c r="BP27" s="133" t="str">
        <f t="shared" ca="1" si="63"/>
        <v/>
      </c>
      <c r="BQ27" s="133" t="str">
        <f t="shared" ca="1" si="64"/>
        <v/>
      </c>
      <c r="BR27" s="133" t="str">
        <f t="shared" si="65"/>
        <v/>
      </c>
      <c r="BS27" s="133" t="str">
        <f t="shared" si="66"/>
        <v/>
      </c>
      <c r="BT27" s="133" t="str">
        <f t="shared" ca="1" si="67"/>
        <v/>
      </c>
      <c r="BU27" s="133" t="str">
        <f t="shared" si="68"/>
        <v/>
      </c>
      <c r="BV27" s="133" t="str">
        <f t="shared" ca="1" si="69"/>
        <v/>
      </c>
      <c r="BW27" s="133" t="str">
        <f t="shared" ca="1" si="70"/>
        <v/>
      </c>
      <c r="BX27" s="133" t="str">
        <f t="shared" ca="1" si="71"/>
        <v/>
      </c>
      <c r="BY27" s="133" t="str">
        <f t="shared" si="72"/>
        <v/>
      </c>
      <c r="BZ27" s="133" t="str">
        <f t="shared" si="73"/>
        <v/>
      </c>
      <c r="CA27" s="133" t="str">
        <f t="shared" si="74"/>
        <v/>
      </c>
      <c r="CB27" s="133" t="str">
        <f t="shared" si="75"/>
        <v/>
      </c>
      <c r="CC27" s="133" t="str">
        <f t="shared" si="76"/>
        <v/>
      </c>
      <c r="CD27" s="133" t="str">
        <f t="shared" ca="1" si="77"/>
        <v/>
      </c>
      <c r="CE27" s="133" t="str">
        <f t="shared" ca="1" si="78"/>
        <v/>
      </c>
      <c r="CF27" s="133" t="str">
        <f t="shared" ca="1" si="79"/>
        <v/>
      </c>
      <c r="CG27" s="133" t="str">
        <f t="shared" ca="1" si="80"/>
        <v/>
      </c>
      <c r="CH27" s="133" t="str">
        <f t="shared" ca="1" si="81"/>
        <v/>
      </c>
      <c r="CI27" s="133" t="str">
        <f t="shared" ca="1" si="82"/>
        <v/>
      </c>
      <c r="CJ27" s="133" t="str">
        <f t="shared" ca="1" si="83"/>
        <v/>
      </c>
      <c r="CK27" s="131">
        <f>+'RESULTADOS Fact'!Z26</f>
        <v>20000000823</v>
      </c>
      <c r="CL27" s="131">
        <f>+'RESULTADOS Fact'!AA26</f>
        <v>10000000404</v>
      </c>
    </row>
    <row r="28" spans="1:90" s="131" customFormat="1" ht="58.5" customHeight="1" x14ac:dyDescent="0.25">
      <c r="A28" s="145">
        <f t="shared" si="28"/>
        <v>26</v>
      </c>
      <c r="B28" s="127">
        <v>259</v>
      </c>
      <c r="C28" s="128">
        <f>+VLOOKUP($B28,'Datos IC y OC'!$A:$D,3,FALSE)</f>
        <v>610000000000173</v>
      </c>
      <c r="D28" s="128" t="str">
        <f>+VLOOKUP($B28,'Datos IC y OC'!$A:$D,4,FALSE)</f>
        <v>S1010A13</v>
      </c>
      <c r="E28" s="83"/>
      <c r="F28" s="130">
        <v>44562</v>
      </c>
      <c r="G28" s="114" t="str">
        <f ca="1">+"ID" &amp;TEXT(A28,"000") &amp; "-" &amp; AH28 &amp; "-" &amp; AI28 &amp; "-" &amp; RIGHT(AQ28,2)&amp; "-" &amp; VLOOKUP(AO28,Datos!$E:$F,2,FALSE)</f>
        <v>ID026-GD-NU-T2-MT 13,2 kV</v>
      </c>
      <c r="H28" s="114" t="s">
        <v>57</v>
      </c>
      <c r="I28" s="172" t="s">
        <v>61</v>
      </c>
      <c r="J28" s="172" t="s">
        <v>316</v>
      </c>
      <c r="K28" s="172" t="s">
        <v>1963</v>
      </c>
      <c r="L28" s="172" t="s">
        <v>271</v>
      </c>
      <c r="M28" s="172" t="s">
        <v>268</v>
      </c>
      <c r="O28" s="172" t="s">
        <v>1050</v>
      </c>
      <c r="Q28" s="172" t="s">
        <v>248</v>
      </c>
      <c r="S28" s="114"/>
      <c r="T28" s="114"/>
      <c r="V28" s="114" t="s">
        <v>9154</v>
      </c>
      <c r="X28" s="114">
        <v>700034</v>
      </c>
      <c r="Y28" s="114">
        <f>+Salida!CQ28</f>
        <v>127</v>
      </c>
      <c r="AA28" s="114" t="s">
        <v>2021</v>
      </c>
      <c r="AB28" s="114">
        <f>+HLOOKUP($AF28,Lecturas!$O:$AB,22,FALSE)</f>
        <v>50</v>
      </c>
      <c r="AC28" s="114">
        <f>+HLOOKUP($AF28,Lecturas!$O:$AB,23,FALSE)</f>
        <v>100</v>
      </c>
      <c r="AD28" s="114" t="str">
        <f>+"CASO: "&amp;INDEX(Lecturas!$AE$1:$AO$2,1,MATCH(AF28,Lecturas!$AE$2:$AO$2,0))</f>
        <v>CASO: &lt;300</v>
      </c>
      <c r="AF28" s="114">
        <v>2</v>
      </c>
      <c r="AH28" s="83" t="str">
        <f>+IF(H28="","",VLOOKUP(H28,Datos!$D:$E,2,FALSE))</f>
        <v>GD</v>
      </c>
      <c r="AI28" s="83" t="str">
        <f>+IF(I28="","",VLOOKUP(I28,Datos!$D$9:$E$19,2,FALSE))</f>
        <v>NU</v>
      </c>
      <c r="AJ28" s="83" t="str">
        <f>+IF(J28="","",VLOOKUP(J28,Datos!$D:$E,2,FALSE))</f>
        <v>G002</v>
      </c>
      <c r="AK28" s="83" t="str">
        <f>+IFERROR(IF(AI28="CG","",VLOOKUP(AI28,Datos!$E:$F,2,FALSE)),"")</f>
        <v>Urbano</v>
      </c>
      <c r="AL28" s="83" t="str">
        <f>+IF(L28="","",VLOOKUP(L28,Datos!$D:$E,2,FALSE))</f>
        <v>01</v>
      </c>
      <c r="AM28" s="83" t="str">
        <f ca="1">+IF(M28="","",TEXT(VLOOKUP(M28,Datos!$D:$E,2,FALSE),"000"))</f>
        <v>198</v>
      </c>
      <c r="AN28" s="83" t="str">
        <f ca="1">+IF(O28="","",TEXT(VLOOKUP(O28,Datos!$D:$E,2,FALSE),"000000"))</f>
        <v>239900</v>
      </c>
      <c r="AO28" s="83" t="str">
        <f>+IF(Q28="","",VLOOKUP(Q28,Datos!$D:$E,2,FALSE))</f>
        <v>G3</v>
      </c>
      <c r="AP28" s="83" t="str">
        <f>+IFERROR(HLOOKUP(AH28,Validaciones!$A$47:$C$48,2,FALSE),"")</f>
        <v>Tarifa T2</v>
      </c>
      <c r="AQ28" s="83" t="str">
        <f ca="1">+IF(AP28="","",VLOOKUP(AP28,Datos!$D:$E,2,FALSE))</f>
        <v>GD_T2</v>
      </c>
      <c r="AR28" s="83" t="str">
        <f>+VLOOKUP(CONCATENATE(K28,IF(K28="Completo",VLOOKUP(D28,'Gr.Estr.Reg.'!$C:$D,2,FALSE),VLOOKUP(D28,'Gr.Estr.Reg.'!$C:$H,6))),Tabla8[[LINK]:[PORCION]],5,FALSE)</f>
        <v>GSNCC</v>
      </c>
      <c r="AS28" s="83" t="str">
        <f ca="1">+VLOOKUP(CONCATENATE($AH28,$AI28,$AJ28,$AO28,$AQ28),ZTDM_ARBOL_DES_D!$A:$O,11,FALSE)</f>
        <v>RT_CAT_CLI</v>
      </c>
      <c r="AT28" s="83" t="str">
        <f ca="1">+IFERROR(VLOOKUP(CONCATENATE($AH28,$AI28,$AJ28,$AO28,$AQ28),ZTDM_ARBOL_DES_D!$A:$O,12,FALSE),"")</f>
        <v>GD_NORM</v>
      </c>
      <c r="AU28" s="83" t="str">
        <f ca="1">+IFERROR(VLOOKUP(CONCATENATE($AH28,$AI28,$AJ28,$AO28,$AQ28),ZTDM_ARBOL_DES_D!$A:$O,13,FALSE),"")</f>
        <v>MEDIA13.2</v>
      </c>
      <c r="AV28" s="83" t="str">
        <f>+IF($S28=Datos!$G$71,"",IFERROR(INDEX(Datos!$C$71:$G$74,MATCH($S28,Datos!$G$71:$G$74,0),1),""))</f>
        <v/>
      </c>
      <c r="AW28" s="83" t="str">
        <f>IF($S28=Datos!$G$71,"",IFERROR(INDEX(Datos!$C$71:$G$74,MATCH($S28,Datos!$G$71:$G$74,0),2),""))</f>
        <v/>
      </c>
      <c r="AX28" s="83" t="str">
        <f>IF($S28=Datos!$G$71,"",IFERROR(INDEX(Datos!$C$71:$G$74,MATCH($S28,Datos!$G$71:$G$74,0),3),""))</f>
        <v/>
      </c>
      <c r="AY28" s="83" t="str">
        <f>+IF(AW28=Datos!$D$73,Datos!$C$76,"")</f>
        <v/>
      </c>
      <c r="AZ28" s="83" t="str">
        <f>+IF(K28="Completo",IF(MAX(AB28:AC28,FACTURADOR!G27:I27)&gt;=300,"FL_GUDI",""),"")</f>
        <v/>
      </c>
      <c r="BA28" s="83" t="str">
        <f t="shared" si="29"/>
        <v/>
      </c>
      <c r="BB28" s="83" t="str">
        <f ca="1">+IF($AS28="Opción No Válida","",IFERROR(IF(FIND(Datos!$D$63,$V28)&gt;0,Datos!$E$63,""),""))</f>
        <v>FL_EMP_REC</v>
      </c>
      <c r="BC28" s="83" t="str">
        <f ca="1">+IF($AS28="Opción No Válida","",IFERROR(IF(FIND(Datos!$D$64,$V28)&gt;0,Datos!$E$64,""),""))</f>
        <v/>
      </c>
      <c r="BD28" s="83" t="str">
        <f ca="1">+IF($AS28="Opción No Válida","",IFERROR(IF(FIND(Datos!$D$65,$V28)&gt;0,Datos!$E$65,""),""))</f>
        <v>FL_CLUB</v>
      </c>
      <c r="BE28" s="83" t="str">
        <f ca="1">+IF($AS28="Opción No Válida","",IFERROR(IF(FIND(Datos!$D$66,$V28)&gt;0,Datos!$E$66,""),""))</f>
        <v>FL_BEN_INF</v>
      </c>
      <c r="BF28" s="83" t="str">
        <f ca="1">+IF($AS28="Opción No Válida","",IF(AH28="DP",Datos!$C$67,""))</f>
        <v/>
      </c>
      <c r="BG28" s="83" t="str">
        <f ca="1">+IF($AS28="Opción No Válida","",IFERROR(IF(FIND(Datos!$D$68,$V28)&gt;0,Datos!$E$68,""),""))</f>
        <v/>
      </c>
      <c r="BH28" s="83" t="str">
        <f ca="1">+VLOOKUP(AA28,Datos!$D:$E,2,FALSE)</f>
        <v>00</v>
      </c>
      <c r="BJ28" s="133">
        <f t="shared" ca="1" si="57"/>
        <v>0</v>
      </c>
      <c r="BK28" s="133" t="str">
        <f t="shared" si="58"/>
        <v/>
      </c>
      <c r="BL28" s="133" t="str">
        <f t="shared" si="59"/>
        <v/>
      </c>
      <c r="BM28" s="133" t="str">
        <f t="shared" si="60"/>
        <v/>
      </c>
      <c r="BN28" s="133" t="str">
        <f t="shared" si="61"/>
        <v/>
      </c>
      <c r="BO28" s="133" t="str">
        <f t="shared" si="62"/>
        <v/>
      </c>
      <c r="BP28" s="133" t="str">
        <f t="shared" ca="1" si="63"/>
        <v/>
      </c>
      <c r="BQ28" s="133" t="str">
        <f t="shared" ca="1" si="64"/>
        <v/>
      </c>
      <c r="BR28" s="133" t="str">
        <f t="shared" si="65"/>
        <v/>
      </c>
      <c r="BS28" s="133" t="str">
        <f t="shared" si="66"/>
        <v/>
      </c>
      <c r="BT28" s="133" t="str">
        <f t="shared" ca="1" si="67"/>
        <v/>
      </c>
      <c r="BU28" s="133" t="str">
        <f t="shared" si="68"/>
        <v/>
      </c>
      <c r="BV28" s="133" t="str">
        <f t="shared" ca="1" si="69"/>
        <v/>
      </c>
      <c r="BW28" s="133" t="str">
        <f t="shared" ca="1" si="70"/>
        <v/>
      </c>
      <c r="BX28" s="133" t="str">
        <f t="shared" ca="1" si="71"/>
        <v/>
      </c>
      <c r="BY28" s="133" t="str">
        <f t="shared" si="72"/>
        <v/>
      </c>
      <c r="BZ28" s="133" t="str">
        <f t="shared" si="73"/>
        <v/>
      </c>
      <c r="CA28" s="133" t="str">
        <f t="shared" si="74"/>
        <v/>
      </c>
      <c r="CB28" s="133" t="str">
        <f t="shared" si="75"/>
        <v/>
      </c>
      <c r="CC28" s="133" t="str">
        <f t="shared" si="76"/>
        <v/>
      </c>
      <c r="CD28" s="133" t="str">
        <f t="shared" ca="1" si="77"/>
        <v/>
      </c>
      <c r="CE28" s="133" t="str">
        <f t="shared" ca="1" si="78"/>
        <v/>
      </c>
      <c r="CF28" s="133" t="str">
        <f t="shared" ca="1" si="79"/>
        <v/>
      </c>
      <c r="CG28" s="133" t="str">
        <f t="shared" ca="1" si="80"/>
        <v/>
      </c>
      <c r="CH28" s="133" t="str">
        <f t="shared" ca="1" si="81"/>
        <v/>
      </c>
      <c r="CI28" s="133" t="str">
        <f t="shared" ca="1" si="82"/>
        <v/>
      </c>
      <c r="CJ28" s="133" t="str">
        <f t="shared" ca="1" si="83"/>
        <v/>
      </c>
      <c r="CK28" s="131">
        <f>+'RESULTADOS Fact'!Z27</f>
        <v>0</v>
      </c>
      <c r="CL28" s="131">
        <f>+'RESULTADOS Fact'!AA27</f>
        <v>0</v>
      </c>
    </row>
    <row r="29" spans="1:90" s="131" customFormat="1" ht="58.5" hidden="1" customHeight="1" x14ac:dyDescent="0.25">
      <c r="A29" s="145">
        <f t="shared" si="28"/>
        <v>27</v>
      </c>
      <c r="B29" s="127">
        <v>259</v>
      </c>
      <c r="C29" s="128">
        <f>+VLOOKUP($B29,'Datos IC y OC'!$A:$D,3,FALSE)</f>
        <v>610000000000173</v>
      </c>
      <c r="D29" s="128" t="str">
        <f>+VLOOKUP($B29,'Datos IC y OC'!$A:$D,4,FALSE)</f>
        <v>S1010A13</v>
      </c>
      <c r="E29" s="83"/>
      <c r="F29" s="130">
        <v>44562</v>
      </c>
      <c r="G29" s="114" t="str">
        <f ca="1">+"ID" &amp;TEXT(A29,"000") &amp; "-" &amp; AH29 &amp; "-" &amp; AI29 &amp; "-" &amp; RIGHT(AQ29,2)&amp; "-" &amp; VLOOKUP(AO29,Datos!$E:$F,2,FALSE)</f>
        <v>ID027-GD-NU-T2-MT 13,2 kV</v>
      </c>
      <c r="H29" s="114" t="s">
        <v>57</v>
      </c>
      <c r="I29" s="172" t="s">
        <v>61</v>
      </c>
      <c r="J29" s="172" t="s">
        <v>316</v>
      </c>
      <c r="K29" s="172" t="s">
        <v>1963</v>
      </c>
      <c r="L29" s="172" t="s">
        <v>275</v>
      </c>
      <c r="M29" s="172" t="s">
        <v>268</v>
      </c>
      <c r="O29" s="172" t="s">
        <v>1050</v>
      </c>
      <c r="Q29" s="172" t="s">
        <v>248</v>
      </c>
      <c r="S29" s="114"/>
      <c r="T29" s="114"/>
      <c r="V29" s="114"/>
      <c r="X29" s="114">
        <v>700034</v>
      </c>
      <c r="Y29" s="114">
        <f>+Salida!CQ29</f>
        <v>128</v>
      </c>
      <c r="AA29" s="114" t="s">
        <v>2021</v>
      </c>
      <c r="AB29" s="114">
        <f>+HLOOKUP($AF29,Lecturas!$O:$AB,22,FALSE)</f>
        <v>100</v>
      </c>
      <c r="AC29" s="114">
        <f>+HLOOKUP($AF29,Lecturas!$O:$AB,23,FALSE)</f>
        <v>300</v>
      </c>
      <c r="AD29" s="114" t="str">
        <f>+"CASO: "&amp;INDEX(Lecturas!$AE$1:$AO$2,1,MATCH(AF29,Lecturas!$AE$2:$AO$2,0))</f>
        <v>CASO: &gt;300</v>
      </c>
      <c r="AF29" s="114">
        <v>5</v>
      </c>
      <c r="AH29" s="83" t="str">
        <f>+IF(H29="","",VLOOKUP(H29,Datos!$D:$E,2,FALSE))</f>
        <v>GD</v>
      </c>
      <c r="AI29" s="83" t="str">
        <f>+IF(I29="","",VLOOKUP(I29,Datos!$D$9:$E$19,2,FALSE))</f>
        <v>NU</v>
      </c>
      <c r="AJ29" s="83" t="str">
        <f>+IF(J29="","",VLOOKUP(J29,Datos!$D:$E,2,FALSE))</f>
        <v>G002</v>
      </c>
      <c r="AK29" s="83" t="str">
        <f>+IFERROR(IF(AI29="CG","",VLOOKUP(AI29,Datos!$E:$F,2,FALSE)),"")</f>
        <v>Urbano</v>
      </c>
      <c r="AL29" s="83" t="str">
        <f>+IF(L29="","",VLOOKUP(L29,Datos!$D:$E,2,FALSE))</f>
        <v>04</v>
      </c>
      <c r="AM29" s="83" t="str">
        <f ca="1">+IF(M29="","",TEXT(VLOOKUP(M29,Datos!$D:$E,2,FALSE),"000"))</f>
        <v>198</v>
      </c>
      <c r="AN29" s="83" t="str">
        <f ca="1">+IF(O29="","",TEXT(VLOOKUP(O29,Datos!$D:$E,2,FALSE),"000000"))</f>
        <v>239900</v>
      </c>
      <c r="AO29" s="83" t="str">
        <f>+IF(Q29="","",VLOOKUP(Q29,Datos!$D:$E,2,FALSE))</f>
        <v>G3</v>
      </c>
      <c r="AP29" s="83" t="str">
        <f>+IFERROR(HLOOKUP(AH29,Validaciones!$A$47:$C$48,2,FALSE),"")</f>
        <v>Tarifa T2</v>
      </c>
      <c r="AQ29" s="83" t="str">
        <f ca="1">+IF(AP29="","",VLOOKUP(AP29,Datos!$D:$E,2,FALSE))</f>
        <v>GD_T2</v>
      </c>
      <c r="AR29" s="83" t="str">
        <f>+VLOOKUP(CONCATENATE(K29,IF(K29="Completo",VLOOKUP(D29,'Gr.Estr.Reg.'!$C:$D,2,FALSE),VLOOKUP(D29,'Gr.Estr.Reg.'!$C:$H,6))),Tabla8[[LINK]:[PORCION]],5,FALSE)</f>
        <v>GSNCC</v>
      </c>
      <c r="AS29" s="83" t="str">
        <f ca="1">+VLOOKUP(CONCATENATE($AH29,$AI29,$AJ29,$AO29,$AQ29),ZTDM_ARBOL_DES_D!$A:$O,11,FALSE)</f>
        <v>RT_CAT_CLI</v>
      </c>
      <c r="AT29" s="83" t="str">
        <f ca="1">+IFERROR(VLOOKUP(CONCATENATE($AH29,$AI29,$AJ29,$AO29,$AQ29),ZTDM_ARBOL_DES_D!$A:$O,12,FALSE),"")</f>
        <v>GD_NORM</v>
      </c>
      <c r="AU29" s="83" t="str">
        <f ca="1">+IFERROR(VLOOKUP(CONCATENATE($AH29,$AI29,$AJ29,$AO29,$AQ29),ZTDM_ARBOL_DES_D!$A:$O,13,FALSE),"")</f>
        <v>MEDIA13.2</v>
      </c>
      <c r="AV29" s="83" t="str">
        <f>+IF($S29=Datos!$G$71,"",IFERROR(INDEX(Datos!$C$71:$G$74,MATCH($S29,Datos!$G$71:$G$74,0),1),""))</f>
        <v/>
      </c>
      <c r="AW29" s="83" t="str">
        <f>IF($S29=Datos!$G$71,"",IFERROR(INDEX(Datos!$C$71:$G$74,MATCH($S29,Datos!$G$71:$G$74,0),2),""))</f>
        <v/>
      </c>
      <c r="AX29" s="83" t="str">
        <f>IF($S29=Datos!$G$71,"",IFERROR(INDEX(Datos!$C$71:$G$74,MATCH($S29,Datos!$G$71:$G$74,0),3),""))</f>
        <v/>
      </c>
      <c r="AY29" s="83" t="str">
        <f>+IF(AW29=Datos!$D$73,Datos!$C$76,"")</f>
        <v/>
      </c>
      <c r="AZ29" s="83" t="str">
        <f>+IF(K29="Completo",IF(MAX(AB29:AC29,FACTURADOR!G28:I28)&gt;=300,"FL_GUDI",""),"")</f>
        <v>FL_GUDI</v>
      </c>
      <c r="BA29" s="83" t="str">
        <f t="shared" si="29"/>
        <v/>
      </c>
      <c r="BB29" s="83" t="str">
        <f ca="1">+IF($AS29="Opción No Válida","",IFERROR(IF(FIND(Datos!$D$63,$V29)&gt;0,Datos!$E$63,""),""))</f>
        <v/>
      </c>
      <c r="BC29" s="83" t="str">
        <f ca="1">+IF($AS29="Opción No Válida","",IFERROR(IF(FIND(Datos!$D$64,$V29)&gt;0,Datos!$E$64,""),""))</f>
        <v/>
      </c>
      <c r="BD29" s="83" t="str">
        <f ca="1">+IF($AS29="Opción No Válida","",IFERROR(IF(FIND(Datos!$D$65,$V29)&gt;0,Datos!$E$65,""),""))</f>
        <v/>
      </c>
      <c r="BE29" s="83" t="str">
        <f ca="1">+IF($AS29="Opción No Válida","",IFERROR(IF(FIND(Datos!$D$66,$V29)&gt;0,Datos!$E$66,""),""))</f>
        <v/>
      </c>
      <c r="BF29" s="83" t="str">
        <f ca="1">+IF($AS29="Opción No Válida","",IF(AH29="DP",Datos!$C$67,""))</f>
        <v/>
      </c>
      <c r="BG29" s="83" t="str">
        <f ca="1">+IF($AS29="Opción No Válida","",IFERROR(IF(FIND(Datos!$D$68,$V29)&gt;0,Datos!$E$68,""),""))</f>
        <v/>
      </c>
      <c r="BH29" s="83" t="str">
        <f ca="1">+VLOOKUP(AA29,Datos!$D:$E,2,FALSE)</f>
        <v>00</v>
      </c>
      <c r="BJ29" s="133">
        <f t="shared" ca="1" si="57"/>
        <v>0</v>
      </c>
      <c r="BK29" s="133" t="str">
        <f t="shared" si="58"/>
        <v/>
      </c>
      <c r="BL29" s="133" t="str">
        <f t="shared" si="59"/>
        <v/>
      </c>
      <c r="BM29" s="133" t="str">
        <f t="shared" si="60"/>
        <v/>
      </c>
      <c r="BN29" s="133" t="str">
        <f t="shared" si="61"/>
        <v/>
      </c>
      <c r="BO29" s="133" t="str">
        <f t="shared" si="62"/>
        <v/>
      </c>
      <c r="BP29" s="133" t="str">
        <f t="shared" ca="1" si="63"/>
        <v/>
      </c>
      <c r="BQ29" s="133" t="str">
        <f t="shared" ca="1" si="64"/>
        <v/>
      </c>
      <c r="BR29" s="133" t="str">
        <f t="shared" si="65"/>
        <v/>
      </c>
      <c r="BS29" s="133" t="str">
        <f t="shared" si="66"/>
        <v/>
      </c>
      <c r="BT29" s="133" t="str">
        <f t="shared" ca="1" si="67"/>
        <v/>
      </c>
      <c r="BU29" s="133" t="str">
        <f t="shared" si="68"/>
        <v/>
      </c>
      <c r="BV29" s="133" t="str">
        <f t="shared" ca="1" si="69"/>
        <v/>
      </c>
      <c r="BW29" s="133" t="str">
        <f t="shared" ca="1" si="70"/>
        <v/>
      </c>
      <c r="BX29" s="133" t="str">
        <f t="shared" ca="1" si="71"/>
        <v/>
      </c>
      <c r="BY29" s="133" t="str">
        <f t="shared" si="72"/>
        <v/>
      </c>
      <c r="BZ29" s="133" t="str">
        <f t="shared" si="73"/>
        <v/>
      </c>
      <c r="CA29" s="133" t="str">
        <f t="shared" si="74"/>
        <v/>
      </c>
      <c r="CB29" s="133" t="str">
        <f t="shared" si="75"/>
        <v/>
      </c>
      <c r="CC29" s="133" t="str">
        <f t="shared" si="76"/>
        <v/>
      </c>
      <c r="CD29" s="133" t="str">
        <f t="shared" ca="1" si="77"/>
        <v/>
      </c>
      <c r="CE29" s="133" t="str">
        <f t="shared" ca="1" si="78"/>
        <v/>
      </c>
      <c r="CF29" s="133" t="str">
        <f t="shared" ca="1" si="79"/>
        <v/>
      </c>
      <c r="CG29" s="133" t="str">
        <f t="shared" ca="1" si="80"/>
        <v/>
      </c>
      <c r="CH29" s="133" t="str">
        <f t="shared" ca="1" si="81"/>
        <v/>
      </c>
      <c r="CI29" s="133" t="str">
        <f t="shared" ca="1" si="82"/>
        <v/>
      </c>
      <c r="CJ29" s="133" t="str">
        <f t="shared" ca="1" si="83"/>
        <v/>
      </c>
      <c r="CK29" s="131">
        <f>+'RESULTADOS Fact'!Z28</f>
        <v>20000000825</v>
      </c>
      <c r="CL29" s="131">
        <f>+'RESULTADOS Fact'!AA28</f>
        <v>10000000405</v>
      </c>
    </row>
    <row r="30" spans="1:90" s="131" customFormat="1" ht="58.5" hidden="1" customHeight="1" x14ac:dyDescent="0.25">
      <c r="A30" s="145">
        <f t="shared" si="28"/>
        <v>28</v>
      </c>
      <c r="B30" s="127">
        <v>259</v>
      </c>
      <c r="C30" s="128">
        <f>+VLOOKUP($B30,'Datos IC y OC'!$A:$D,3,FALSE)</f>
        <v>610000000000173</v>
      </c>
      <c r="D30" s="128" t="str">
        <f>+VLOOKUP($B30,'Datos IC y OC'!$A:$D,4,FALSE)</f>
        <v>S1010A13</v>
      </c>
      <c r="E30" s="83"/>
      <c r="F30" s="130">
        <v>44562</v>
      </c>
      <c r="G30" s="114" t="str">
        <f ca="1">+"ID" &amp;TEXT(A30,"000") &amp; "-" &amp; AH30 &amp; "-" &amp; AI30 &amp; "-" &amp; RIGHT(AQ30,2)&amp; "-" &amp; VLOOKUP(AO30,Datos!$E:$F,2,FALSE)</f>
        <v>ID028-GD-NU-T2-MT 13,2 kV</v>
      </c>
      <c r="H30" s="114" t="s">
        <v>57</v>
      </c>
      <c r="I30" s="172" t="s">
        <v>61</v>
      </c>
      <c r="J30" s="172" t="s">
        <v>316</v>
      </c>
      <c r="K30" s="172" t="s">
        <v>1963</v>
      </c>
      <c r="L30" s="172" t="s">
        <v>306</v>
      </c>
      <c r="M30" s="172" t="s">
        <v>268</v>
      </c>
      <c r="O30" s="172" t="s">
        <v>1050</v>
      </c>
      <c r="Q30" s="172" t="s">
        <v>248</v>
      </c>
      <c r="S30" s="114"/>
      <c r="T30" s="114"/>
      <c r="V30" s="114"/>
      <c r="X30" s="114">
        <v>700034</v>
      </c>
      <c r="Y30" s="114">
        <f>+Salida!CQ30</f>
        <v>129</v>
      </c>
      <c r="AA30" s="114" t="s">
        <v>2021</v>
      </c>
      <c r="AB30" s="114">
        <f>+HLOOKUP($AF30,Lecturas!$O:$AB,22,FALSE)</f>
        <v>100</v>
      </c>
      <c r="AC30" s="114">
        <f>+HLOOKUP($AF30,Lecturas!$O:$AB,23,FALSE)</f>
        <v>350</v>
      </c>
      <c r="AD30" s="114" t="str">
        <f>+"CASO: "&amp;INDEX(Lecturas!$AE$1:$AO$2,1,MATCH(AF30,Lecturas!$AE$2:$AO$2,0))</f>
        <v>CASO: =1000 Reg sólo 13,2 kV</v>
      </c>
      <c r="AF30" s="114">
        <v>6</v>
      </c>
      <c r="AH30" s="83" t="str">
        <f>+IF(H30="","",VLOOKUP(H30,Datos!$D:$E,2,FALSE))</f>
        <v>GD</v>
      </c>
      <c r="AI30" s="83" t="str">
        <f>+IF(I30="","",VLOOKUP(I30,Datos!$D$9:$E$19,2,FALSE))</f>
        <v>NU</v>
      </c>
      <c r="AJ30" s="83" t="str">
        <f>+IF(J30="","",VLOOKUP(J30,Datos!$D:$E,2,FALSE))</f>
        <v>G002</v>
      </c>
      <c r="AK30" s="83" t="str">
        <f>+IFERROR(IF(AI30="CG","",VLOOKUP(AI30,Datos!$E:$F,2,FALSE)),"")</f>
        <v>Urbano</v>
      </c>
      <c r="AL30" s="83" t="str">
        <f>+IF(L30="","",VLOOKUP(L30,Datos!$D:$E,2,FALSE))</f>
        <v>07</v>
      </c>
      <c r="AM30" s="83" t="str">
        <f ca="1">+IF(M30="","",TEXT(VLOOKUP(M30,Datos!$D:$E,2,FALSE),"000"))</f>
        <v>198</v>
      </c>
      <c r="AN30" s="83" t="str">
        <f ca="1">+IF(O30="","",TEXT(VLOOKUP(O30,Datos!$D:$E,2,FALSE),"000000"))</f>
        <v>239900</v>
      </c>
      <c r="AO30" s="83" t="str">
        <f>+IF(Q30="","",VLOOKUP(Q30,Datos!$D:$E,2,FALSE))</f>
        <v>G3</v>
      </c>
      <c r="AP30" s="83" t="str">
        <f>+IFERROR(HLOOKUP(AH30,Validaciones!$A$47:$C$48,2,FALSE),"")</f>
        <v>Tarifa T2</v>
      </c>
      <c r="AQ30" s="83" t="str">
        <f ca="1">+IF(AP30="","",VLOOKUP(AP30,Datos!$D:$E,2,FALSE))</f>
        <v>GD_T2</v>
      </c>
      <c r="AR30" s="83" t="str">
        <f>+VLOOKUP(CONCATENATE(K30,IF(K30="Completo",VLOOKUP(D30,'Gr.Estr.Reg.'!$C:$D,2,FALSE),VLOOKUP(D30,'Gr.Estr.Reg.'!$C:$H,6))),Tabla8[[LINK]:[PORCION]],5,FALSE)</f>
        <v>GSNCC</v>
      </c>
      <c r="AS30" s="83" t="str">
        <f ca="1">+VLOOKUP(CONCATENATE($AH30,$AI30,$AJ30,$AO30,$AQ30),ZTDM_ARBOL_DES_D!$A:$O,11,FALSE)</f>
        <v>RT_CAT_CLI</v>
      </c>
      <c r="AT30" s="83" t="str">
        <f ca="1">+IFERROR(VLOOKUP(CONCATENATE($AH30,$AI30,$AJ30,$AO30,$AQ30),ZTDM_ARBOL_DES_D!$A:$O,12,FALSE),"")</f>
        <v>GD_NORM</v>
      </c>
      <c r="AU30" s="83" t="str">
        <f ca="1">+IFERROR(VLOOKUP(CONCATENATE($AH30,$AI30,$AJ30,$AO30,$AQ30),ZTDM_ARBOL_DES_D!$A:$O,13,FALSE),"")</f>
        <v>MEDIA13.2</v>
      </c>
      <c r="AV30" s="83" t="str">
        <f>+IF($S30=Datos!$G$71,"",IFERROR(INDEX(Datos!$C$71:$G$74,MATCH($S30,Datos!$G$71:$G$74,0),1),""))</f>
        <v/>
      </c>
      <c r="AW30" s="83" t="str">
        <f>IF($S30=Datos!$G$71,"",IFERROR(INDEX(Datos!$C$71:$G$74,MATCH($S30,Datos!$G$71:$G$74,0),2),""))</f>
        <v/>
      </c>
      <c r="AX30" s="83" t="str">
        <f>IF($S30=Datos!$G$71,"",IFERROR(INDEX(Datos!$C$71:$G$74,MATCH($S30,Datos!$G$71:$G$74,0),3),""))</f>
        <v/>
      </c>
      <c r="AY30" s="83" t="str">
        <f>+IF(AW30=Datos!$D$73,Datos!$C$76,"")</f>
        <v/>
      </c>
      <c r="AZ30" s="83" t="str">
        <f>+IF(K30="Completo",IF(MAX(AB30:AC30,FACTURADOR!G29:I29)&gt;=300,"FL_GUDI",""),"")</f>
        <v>FL_GUDI</v>
      </c>
      <c r="BA30" s="83" t="str">
        <f t="shared" si="29"/>
        <v/>
      </c>
      <c r="BB30" s="83" t="str">
        <f ca="1">+IF($AS30="Opción No Válida","",IFERROR(IF(FIND(Datos!$D$63,$V30)&gt;0,Datos!$E$63,""),""))</f>
        <v/>
      </c>
      <c r="BC30" s="83" t="str">
        <f ca="1">+IF($AS30="Opción No Válida","",IFERROR(IF(FIND(Datos!$D$64,$V30)&gt;0,Datos!$E$64,""),""))</f>
        <v/>
      </c>
      <c r="BD30" s="83" t="str">
        <f ca="1">+IF($AS30="Opción No Válida","",IFERROR(IF(FIND(Datos!$D$65,$V30)&gt;0,Datos!$E$65,""),""))</f>
        <v/>
      </c>
      <c r="BE30" s="83" t="str">
        <f ca="1">+IF($AS30="Opción No Válida","",IFERROR(IF(FIND(Datos!$D$66,$V30)&gt;0,Datos!$E$66,""),""))</f>
        <v/>
      </c>
      <c r="BF30" s="83" t="str">
        <f ca="1">+IF($AS30="Opción No Válida","",IF(AH30="DP",Datos!$C$67,""))</f>
        <v/>
      </c>
      <c r="BG30" s="83" t="str">
        <f ca="1">+IF($AS30="Opción No Válida","",IFERROR(IF(FIND(Datos!$D$68,$V30)&gt;0,Datos!$E$68,""),""))</f>
        <v/>
      </c>
      <c r="BH30" s="83" t="str">
        <f ca="1">+VLOOKUP(AA30,Datos!$D:$E,2,FALSE)</f>
        <v>00</v>
      </c>
      <c r="BJ30" s="133">
        <f t="shared" ca="1" si="57"/>
        <v>0</v>
      </c>
      <c r="BK30" s="133" t="str">
        <f t="shared" si="58"/>
        <v/>
      </c>
      <c r="BL30" s="133" t="str">
        <f t="shared" si="59"/>
        <v/>
      </c>
      <c r="BM30" s="133" t="str">
        <f t="shared" si="60"/>
        <v/>
      </c>
      <c r="BN30" s="133" t="str">
        <f t="shared" si="61"/>
        <v/>
      </c>
      <c r="BO30" s="133" t="str">
        <f t="shared" si="62"/>
        <v/>
      </c>
      <c r="BP30" s="133" t="str">
        <f t="shared" ca="1" si="63"/>
        <v/>
      </c>
      <c r="BQ30" s="133" t="str">
        <f t="shared" ca="1" si="64"/>
        <v/>
      </c>
      <c r="BR30" s="133" t="str">
        <f t="shared" si="65"/>
        <v/>
      </c>
      <c r="BS30" s="133" t="str">
        <f t="shared" si="66"/>
        <v/>
      </c>
      <c r="BT30" s="133" t="str">
        <f t="shared" ca="1" si="67"/>
        <v/>
      </c>
      <c r="BU30" s="133" t="str">
        <f t="shared" si="68"/>
        <v/>
      </c>
      <c r="BV30" s="133" t="str">
        <f t="shared" ca="1" si="69"/>
        <v/>
      </c>
      <c r="BW30" s="133" t="str">
        <f t="shared" ca="1" si="70"/>
        <v/>
      </c>
      <c r="BX30" s="133" t="str">
        <f t="shared" ca="1" si="71"/>
        <v/>
      </c>
      <c r="BY30" s="133" t="str">
        <f t="shared" si="72"/>
        <v/>
      </c>
      <c r="BZ30" s="133" t="str">
        <f t="shared" si="73"/>
        <v/>
      </c>
      <c r="CA30" s="133" t="str">
        <f t="shared" si="74"/>
        <v/>
      </c>
      <c r="CB30" s="133" t="str">
        <f t="shared" si="75"/>
        <v/>
      </c>
      <c r="CC30" s="133" t="str">
        <f t="shared" si="76"/>
        <v/>
      </c>
      <c r="CD30" s="133" t="str">
        <f t="shared" ca="1" si="77"/>
        <v/>
      </c>
      <c r="CE30" s="133" t="str">
        <f t="shared" ca="1" si="78"/>
        <v/>
      </c>
      <c r="CF30" s="133" t="str">
        <f t="shared" ca="1" si="79"/>
        <v/>
      </c>
      <c r="CG30" s="133" t="str">
        <f t="shared" ca="1" si="80"/>
        <v/>
      </c>
      <c r="CH30" s="133" t="str">
        <f t="shared" ca="1" si="81"/>
        <v/>
      </c>
      <c r="CI30" s="133" t="str">
        <f t="shared" ca="1" si="82"/>
        <v/>
      </c>
      <c r="CJ30" s="133" t="str">
        <f t="shared" ca="1" si="83"/>
        <v/>
      </c>
      <c r="CK30" s="131">
        <f>+'RESULTADOS Fact'!Z29</f>
        <v>20000000826</v>
      </c>
      <c r="CL30" s="131">
        <f>+'RESULTADOS Fact'!AA29</f>
        <v>10000000406</v>
      </c>
    </row>
    <row r="31" spans="1:90" s="131" customFormat="1" ht="58.5" hidden="1" customHeight="1" x14ac:dyDescent="0.25">
      <c r="A31" s="145">
        <f t="shared" si="28"/>
        <v>29</v>
      </c>
      <c r="B31" s="127">
        <v>259</v>
      </c>
      <c r="C31" s="128">
        <f>+VLOOKUP($B31,'Datos IC y OC'!$A:$D,3,FALSE)</f>
        <v>610000000000173</v>
      </c>
      <c r="D31" s="128" t="str">
        <f>+VLOOKUP($B31,'Datos IC y OC'!$A:$D,4,FALSE)</f>
        <v>S1010A13</v>
      </c>
      <c r="E31" s="83"/>
      <c r="F31" s="130">
        <v>44562</v>
      </c>
      <c r="G31" s="114" t="str">
        <f ca="1">+"ID" &amp;TEXT(A31,"000") &amp; "-" &amp; AH31 &amp; "-" &amp; AI31 &amp; "-" &amp; RIGHT(AQ31,2)&amp; "-" &amp; VLOOKUP(AO31,Datos!$E:$F,2,FALSE)</f>
        <v>ID029-GD-NU-T2-MT 13,2 kV</v>
      </c>
      <c r="H31" s="114" t="s">
        <v>57</v>
      </c>
      <c r="I31" s="172" t="s">
        <v>61</v>
      </c>
      <c r="J31" s="172" t="s">
        <v>316</v>
      </c>
      <c r="K31" s="172" t="s">
        <v>1963</v>
      </c>
      <c r="L31" s="172" t="s">
        <v>277</v>
      </c>
      <c r="M31" s="172" t="s">
        <v>268</v>
      </c>
      <c r="O31" s="172" t="s">
        <v>1050</v>
      </c>
      <c r="Q31" s="172" t="s">
        <v>248</v>
      </c>
      <c r="S31" s="114"/>
      <c r="T31" s="114"/>
      <c r="V31" s="114"/>
      <c r="X31" s="114">
        <v>700034</v>
      </c>
      <c r="Y31" s="114">
        <f>+Salida!CQ31</f>
        <v>130</v>
      </c>
      <c r="AA31" s="114" t="s">
        <v>2021</v>
      </c>
      <c r="AB31" s="114">
        <f>+HLOOKUP($AF31,Lecturas!$O:$AB,22,FALSE)</f>
        <v>50</v>
      </c>
      <c r="AC31" s="114">
        <f>+HLOOKUP($AF31,Lecturas!$O:$AB,23,FALSE)</f>
        <v>50</v>
      </c>
      <c r="AD31" s="114" t="str">
        <f>+"CASO: "&amp;INDEX(Lecturas!$AE$1:$AO$2,1,MATCH(AF31,Lecturas!$AE$2:$AO$2,0))</f>
        <v>CASO: &gt;1000 Reg y Cont &lt;1000 sólo 13,2 kV</v>
      </c>
      <c r="AF31" s="114">
        <v>7</v>
      </c>
      <c r="AH31" s="83" t="str">
        <f>+IF(H31="","",VLOOKUP(H31,Datos!$D:$E,2,FALSE))</f>
        <v>GD</v>
      </c>
      <c r="AI31" s="83" t="str">
        <f>+IF(I31="","",VLOOKUP(I31,Datos!$D$9:$E$19,2,FALSE))</f>
        <v>NU</v>
      </c>
      <c r="AJ31" s="83" t="str">
        <f>+IF(J31="","",VLOOKUP(J31,Datos!$D:$E,2,FALSE))</f>
        <v>G002</v>
      </c>
      <c r="AK31" s="83" t="str">
        <f>+IFERROR(IF(AI31="CG","",VLOOKUP(AI31,Datos!$E:$F,2,FALSE)),"")</f>
        <v>Urbano</v>
      </c>
      <c r="AL31" s="83">
        <f>+IF(L31="","",VLOOKUP(L31,Datos!$D:$E,2,FALSE))</f>
        <v>11</v>
      </c>
      <c r="AM31" s="83" t="str">
        <f ca="1">+IF(M31="","",TEXT(VLOOKUP(M31,Datos!$D:$E,2,FALSE),"000"))</f>
        <v>198</v>
      </c>
      <c r="AN31" s="83" t="str">
        <f ca="1">+IF(O31="","",TEXT(VLOOKUP(O31,Datos!$D:$E,2,FALSE),"000000"))</f>
        <v>239900</v>
      </c>
      <c r="AO31" s="83" t="str">
        <f>+IF(Q31="","",VLOOKUP(Q31,Datos!$D:$E,2,FALSE))</f>
        <v>G3</v>
      </c>
      <c r="AP31" s="83" t="str">
        <f>+IFERROR(HLOOKUP(AH31,Validaciones!$A$47:$C$48,2,FALSE),"")</f>
        <v>Tarifa T2</v>
      </c>
      <c r="AQ31" s="83" t="str">
        <f ca="1">+IF(AP31="","",VLOOKUP(AP31,Datos!$D:$E,2,FALSE))</f>
        <v>GD_T2</v>
      </c>
      <c r="AR31" s="83" t="str">
        <f>+VLOOKUP(CONCATENATE(K31,IF(K31="Completo",VLOOKUP(D31,'Gr.Estr.Reg.'!$C:$D,2,FALSE),VLOOKUP(D31,'Gr.Estr.Reg.'!$C:$H,6))),Tabla8[[LINK]:[PORCION]],5,FALSE)</f>
        <v>GSNCC</v>
      </c>
      <c r="AS31" s="83" t="str">
        <f ca="1">+VLOOKUP(CONCATENATE($AH31,$AI31,$AJ31,$AO31,$AQ31),ZTDM_ARBOL_DES_D!$A:$O,11,FALSE)</f>
        <v>RT_CAT_CLI</v>
      </c>
      <c r="AT31" s="83" t="str">
        <f ca="1">+IFERROR(VLOOKUP(CONCATENATE($AH31,$AI31,$AJ31,$AO31,$AQ31),ZTDM_ARBOL_DES_D!$A:$O,12,FALSE),"")</f>
        <v>GD_NORM</v>
      </c>
      <c r="AU31" s="83" t="str">
        <f ca="1">+IFERROR(VLOOKUP(CONCATENATE($AH31,$AI31,$AJ31,$AO31,$AQ31),ZTDM_ARBOL_DES_D!$A:$O,13,FALSE),"")</f>
        <v>MEDIA13.2</v>
      </c>
      <c r="AV31" s="83" t="str">
        <f>+IF($S31=Datos!$G$71,"",IFERROR(INDEX(Datos!$C$71:$G$74,MATCH($S31,Datos!$G$71:$G$74,0),1),""))</f>
        <v/>
      </c>
      <c r="AW31" s="83" t="str">
        <f>IF($S31=Datos!$G$71,"",IFERROR(INDEX(Datos!$C$71:$G$74,MATCH($S31,Datos!$G$71:$G$74,0),2),""))</f>
        <v/>
      </c>
      <c r="AX31" s="83" t="str">
        <f>IF($S31=Datos!$G$71,"",IFERROR(INDEX(Datos!$C$71:$G$74,MATCH($S31,Datos!$G$71:$G$74,0),3),""))</f>
        <v/>
      </c>
      <c r="AY31" s="83" t="str">
        <f>+IF(AW31=Datos!$D$73,Datos!$C$76,"")</f>
        <v/>
      </c>
      <c r="AZ31" s="83" t="str">
        <f>+IF(K31="Completo",IF(MAX(AB31:AC31,FACTURADOR!G30:I30)&gt;=300,"FL_GUDI",""),"")</f>
        <v>FL_GUDI</v>
      </c>
      <c r="BA31" s="83" t="str">
        <f t="shared" si="29"/>
        <v/>
      </c>
      <c r="BB31" s="83" t="str">
        <f ca="1">+IF($AS31="Opción No Válida","",IFERROR(IF(FIND(Datos!$D$63,$V31)&gt;0,Datos!$E$63,""),""))</f>
        <v/>
      </c>
      <c r="BC31" s="83" t="str">
        <f ca="1">+IF($AS31="Opción No Válida","",IFERROR(IF(FIND(Datos!$D$64,$V31)&gt;0,Datos!$E$64,""),""))</f>
        <v/>
      </c>
      <c r="BD31" s="83" t="str">
        <f ca="1">+IF($AS31="Opción No Válida","",IFERROR(IF(FIND(Datos!$D$65,$V31)&gt;0,Datos!$E$65,""),""))</f>
        <v/>
      </c>
      <c r="BE31" s="83" t="str">
        <f ca="1">+IF($AS31="Opción No Válida","",IFERROR(IF(FIND(Datos!$D$66,$V31)&gt;0,Datos!$E$66,""),""))</f>
        <v/>
      </c>
      <c r="BF31" s="83" t="str">
        <f ca="1">+IF($AS31="Opción No Válida","",IF(AH31="DP",Datos!$C$67,""))</f>
        <v/>
      </c>
      <c r="BG31" s="83" t="str">
        <f ca="1">+IF($AS31="Opción No Válida","",IFERROR(IF(FIND(Datos!$D$68,$V31)&gt;0,Datos!$E$68,""),""))</f>
        <v/>
      </c>
      <c r="BH31" s="83" t="str">
        <f ca="1">+VLOOKUP(AA31,Datos!$D:$E,2,FALSE)</f>
        <v>00</v>
      </c>
      <c r="BJ31" s="133">
        <f t="shared" ca="1" si="57"/>
        <v>0</v>
      </c>
      <c r="BK31" s="133" t="str">
        <f t="shared" si="58"/>
        <v/>
      </c>
      <c r="BL31" s="133" t="str">
        <f t="shared" si="59"/>
        <v/>
      </c>
      <c r="BM31" s="133" t="str">
        <f t="shared" si="60"/>
        <v/>
      </c>
      <c r="BN31" s="133" t="str">
        <f t="shared" si="61"/>
        <v/>
      </c>
      <c r="BO31" s="133" t="str">
        <f t="shared" si="62"/>
        <v/>
      </c>
      <c r="BP31" s="133" t="str">
        <f t="shared" ca="1" si="63"/>
        <v/>
      </c>
      <c r="BQ31" s="133" t="str">
        <f t="shared" ca="1" si="64"/>
        <v/>
      </c>
      <c r="BR31" s="133" t="str">
        <f t="shared" si="65"/>
        <v/>
      </c>
      <c r="BS31" s="133" t="str">
        <f t="shared" si="66"/>
        <v/>
      </c>
      <c r="BT31" s="133" t="str">
        <f t="shared" ca="1" si="67"/>
        <v/>
      </c>
      <c r="BU31" s="133" t="str">
        <f t="shared" si="68"/>
        <v/>
      </c>
      <c r="BV31" s="133" t="str">
        <f t="shared" ca="1" si="69"/>
        <v/>
      </c>
      <c r="BW31" s="133" t="str">
        <f t="shared" ca="1" si="70"/>
        <v/>
      </c>
      <c r="BX31" s="133" t="str">
        <f t="shared" ca="1" si="71"/>
        <v/>
      </c>
      <c r="BY31" s="133" t="str">
        <f t="shared" si="72"/>
        <v/>
      </c>
      <c r="BZ31" s="133" t="str">
        <f t="shared" si="73"/>
        <v/>
      </c>
      <c r="CA31" s="133" t="str">
        <f t="shared" si="74"/>
        <v/>
      </c>
      <c r="CB31" s="133" t="str">
        <f t="shared" si="75"/>
        <v/>
      </c>
      <c r="CC31" s="133" t="str">
        <f t="shared" si="76"/>
        <v/>
      </c>
      <c r="CD31" s="133" t="str">
        <f t="shared" ca="1" si="77"/>
        <v/>
      </c>
      <c r="CE31" s="133" t="str">
        <f t="shared" ca="1" si="78"/>
        <v/>
      </c>
      <c r="CF31" s="133" t="str">
        <f t="shared" ca="1" si="79"/>
        <v/>
      </c>
      <c r="CG31" s="133" t="str">
        <f t="shared" ca="1" si="80"/>
        <v/>
      </c>
      <c r="CH31" s="133" t="str">
        <f t="shared" ca="1" si="81"/>
        <v/>
      </c>
      <c r="CI31" s="133" t="str">
        <f t="shared" ca="1" si="82"/>
        <v/>
      </c>
      <c r="CJ31" s="133" t="str">
        <f t="shared" ca="1" si="83"/>
        <v/>
      </c>
      <c r="CK31" s="131">
        <f>+'RESULTADOS Fact'!Z30</f>
        <v>20000000827</v>
      </c>
      <c r="CL31" s="131">
        <f>+'RESULTADOS Fact'!AA30</f>
        <v>10000000407</v>
      </c>
    </row>
    <row r="32" spans="1:90" s="131" customFormat="1" ht="58.5" hidden="1" customHeight="1" x14ac:dyDescent="0.25">
      <c r="A32" s="145">
        <f t="shared" si="28"/>
        <v>30</v>
      </c>
      <c r="B32" s="127">
        <v>252</v>
      </c>
      <c r="C32" s="128">
        <f>+VLOOKUP($B32,'Datos IC y OC'!$A:$D,3,FALSE)</f>
        <v>610000000000166</v>
      </c>
      <c r="D32" s="128" t="str">
        <f>+VLOOKUP($B32,'Datos IC y OC'!$A:$D,4,FALSE)</f>
        <v>S6020A21</v>
      </c>
      <c r="E32" s="83"/>
      <c r="F32" s="130">
        <v>44562</v>
      </c>
      <c r="G32" s="114" t="str">
        <f ca="1">+"ID" &amp;TEXT(A32,"000") &amp; "-" &amp; AH32 &amp; "-" &amp; AI32 &amp; "-" &amp; RIGHT(AQ32,2)&amp; "-" &amp; VLOOKUP(AO32,Datos!$E:$F,2,FALSE)</f>
        <v>ID030-GD-NU-T2-MT 13,2 kV</v>
      </c>
      <c r="H32" s="114" t="s">
        <v>57</v>
      </c>
      <c r="I32" s="172" t="s">
        <v>61</v>
      </c>
      <c r="J32" s="172" t="s">
        <v>316</v>
      </c>
      <c r="K32" s="172" t="s">
        <v>1963</v>
      </c>
      <c r="L32" s="172" t="s">
        <v>271</v>
      </c>
      <c r="M32" s="172" t="s">
        <v>266</v>
      </c>
      <c r="O32" s="172" t="s">
        <v>1050</v>
      </c>
      <c r="Q32" s="172" t="s">
        <v>248</v>
      </c>
      <c r="S32" s="114"/>
      <c r="T32" s="114"/>
      <c r="V32" s="114"/>
      <c r="X32" s="114">
        <v>700034</v>
      </c>
      <c r="Y32" s="114">
        <f>+Salida!CQ32</f>
        <v>131</v>
      </c>
      <c r="AA32" s="114" t="s">
        <v>2021</v>
      </c>
      <c r="AB32" s="114">
        <f>+HLOOKUP($AF32,Lecturas!$O:$AB,22,FALSE)</f>
        <v>50</v>
      </c>
      <c r="AC32" s="114">
        <f>+HLOOKUP($AF32,Lecturas!$O:$AB,23,FALSE)</f>
        <v>1000</v>
      </c>
      <c r="AD32" s="114" t="str">
        <f>+"CASO: "&amp;INDEX(Lecturas!$AE$1:$AO$2,1,MATCH(AF32,Lecturas!$AE$2:$AO$2,0))</f>
        <v>CASO: =1000 Cont sólo 13,2 kV</v>
      </c>
      <c r="AF32" s="114">
        <v>8</v>
      </c>
      <c r="AH32" s="83" t="str">
        <f>+IF(H32="","",VLOOKUP(H32,Datos!$D:$E,2,FALSE))</f>
        <v>GD</v>
      </c>
      <c r="AI32" s="83" t="str">
        <f>+IF(I32="","",VLOOKUP(I32,Datos!$D$9:$E$19,2,FALSE))</f>
        <v>NU</v>
      </c>
      <c r="AJ32" s="83" t="str">
        <f>+IF(J32="","",VLOOKUP(J32,Datos!$D:$E,2,FALSE))</f>
        <v>G002</v>
      </c>
      <c r="AK32" s="83" t="str">
        <f>+IFERROR(IF(AI32="CG","",VLOOKUP(AI32,Datos!$E:$F,2,FALSE)),"")</f>
        <v>Urbano</v>
      </c>
      <c r="AL32" s="83" t="str">
        <f>+IF(L32="","",VLOOKUP(L32,Datos!$D:$E,2,FALSE))</f>
        <v>01</v>
      </c>
      <c r="AM32" s="83" t="str">
        <f ca="1">+IF(M32="","",TEXT(VLOOKUP(M32,Datos!$D:$E,2,FALSE),"000"))</f>
        <v>317</v>
      </c>
      <c r="AN32" s="83" t="str">
        <f ca="1">+IF(O32="","",TEXT(VLOOKUP(O32,Datos!$D:$E,2,FALSE),"000000"))</f>
        <v>239900</v>
      </c>
      <c r="AO32" s="83" t="str">
        <f>+IF(Q32="","",VLOOKUP(Q32,Datos!$D:$E,2,FALSE))</f>
        <v>G3</v>
      </c>
      <c r="AP32" s="83" t="str">
        <f>+IFERROR(HLOOKUP(AH32,Validaciones!$A$47:$C$48,2,FALSE),"")</f>
        <v>Tarifa T2</v>
      </c>
      <c r="AQ32" s="83" t="str">
        <f ca="1">+IF(AP32="","",VLOOKUP(AP32,Datos!$D:$E,2,FALSE))</f>
        <v>GD_T2</v>
      </c>
      <c r="AR32" s="83" t="str">
        <f>+VLOOKUP(CONCATENATE(K32,IF(K32="Completo",VLOOKUP(D32,'Gr.Estr.Reg.'!$C:$D,2,FALSE),VLOOKUP(D32,'Gr.Estr.Reg.'!$C:$H,6))),Tabla8[[LINK]:[PORCION]],5,FALSE)</f>
        <v>GROCC</v>
      </c>
      <c r="AS32" s="83" t="str">
        <f ca="1">+VLOOKUP(CONCATENATE($AH32,$AI32,$AJ32,$AO32,$AQ32),ZTDM_ARBOL_DES_D!$A:$O,11,FALSE)</f>
        <v>RT_CAT_CLI</v>
      </c>
      <c r="AT32" s="83" t="str">
        <f ca="1">+IFERROR(VLOOKUP(CONCATENATE($AH32,$AI32,$AJ32,$AO32,$AQ32),ZTDM_ARBOL_DES_D!$A:$O,12,FALSE),"")</f>
        <v>GD_NORM</v>
      </c>
      <c r="AU32" s="83" t="str">
        <f ca="1">+IFERROR(VLOOKUP(CONCATENATE($AH32,$AI32,$AJ32,$AO32,$AQ32),ZTDM_ARBOL_DES_D!$A:$O,13,FALSE),"")</f>
        <v>MEDIA13.2</v>
      </c>
      <c r="AV32" s="83" t="str">
        <f>+IF($S32=Datos!$G$71,"",IFERROR(INDEX(Datos!$C$71:$G$74,MATCH($S32,Datos!$G$71:$G$74,0),1),""))</f>
        <v/>
      </c>
      <c r="AW32" s="83" t="str">
        <f>IF($S32=Datos!$G$71,"",IFERROR(INDEX(Datos!$C$71:$G$74,MATCH($S32,Datos!$G$71:$G$74,0),2),""))</f>
        <v/>
      </c>
      <c r="AX32" s="83" t="str">
        <f>IF($S32=Datos!$G$71,"",IFERROR(INDEX(Datos!$C$71:$G$74,MATCH($S32,Datos!$G$71:$G$74,0),3),""))</f>
        <v/>
      </c>
      <c r="AY32" s="83" t="str">
        <f>+IF(AW32=Datos!$D$73,Datos!$C$76,"")</f>
        <v/>
      </c>
      <c r="AZ32" s="83" t="str">
        <f>+IF(K32="Completo",IF(MAX(AB32:AC32,FACTURADOR!G31:I31)&gt;=300,"FL_GUDI",""),"")</f>
        <v>FL_GUDI</v>
      </c>
      <c r="BA32" s="83" t="str">
        <f t="shared" si="29"/>
        <v/>
      </c>
      <c r="BB32" s="83" t="str">
        <f ca="1">+IF($AS32="Opción No Válida","",IFERROR(IF(FIND(Datos!$D$63,$V32)&gt;0,Datos!$E$63,""),""))</f>
        <v/>
      </c>
      <c r="BC32" s="83" t="str">
        <f ca="1">+IF($AS32="Opción No Válida","",IFERROR(IF(FIND(Datos!$D$64,$V32)&gt;0,Datos!$E$64,""),""))</f>
        <v/>
      </c>
      <c r="BD32" s="83" t="str">
        <f ca="1">+IF($AS32="Opción No Válida","",IFERROR(IF(FIND(Datos!$D$65,$V32)&gt;0,Datos!$E$65,""),""))</f>
        <v/>
      </c>
      <c r="BE32" s="83" t="str">
        <f ca="1">+IF($AS32="Opción No Válida","",IFERROR(IF(FIND(Datos!$D$66,$V32)&gt;0,Datos!$E$66,""),""))</f>
        <v/>
      </c>
      <c r="BF32" s="83" t="str">
        <f ca="1">+IF($AS32="Opción No Válida","",IF(AH32="DP",Datos!$C$67,""))</f>
        <v/>
      </c>
      <c r="BG32" s="83" t="str">
        <f ca="1">+IF($AS32="Opción No Válida","",IFERROR(IF(FIND(Datos!$D$68,$V32)&gt;0,Datos!$E$68,""),""))</f>
        <v/>
      </c>
      <c r="BH32" s="83" t="str">
        <f ca="1">+VLOOKUP(AA32,Datos!$D:$E,2,FALSE)</f>
        <v>00</v>
      </c>
      <c r="BJ32" s="133">
        <f t="shared" ca="1" si="57"/>
        <v>0</v>
      </c>
      <c r="BK32" s="133" t="str">
        <f t="shared" si="58"/>
        <v/>
      </c>
      <c r="BL32" s="133" t="str">
        <f t="shared" si="59"/>
        <v/>
      </c>
      <c r="BM32" s="133" t="str">
        <f t="shared" si="60"/>
        <v/>
      </c>
      <c r="BN32" s="133" t="str">
        <f t="shared" si="61"/>
        <v/>
      </c>
      <c r="BO32" s="133" t="str">
        <f t="shared" si="62"/>
        <v/>
      </c>
      <c r="BP32" s="133" t="str">
        <f t="shared" ca="1" si="63"/>
        <v/>
      </c>
      <c r="BQ32" s="133" t="str">
        <f t="shared" ca="1" si="64"/>
        <v/>
      </c>
      <c r="BR32" s="133" t="str">
        <f t="shared" si="65"/>
        <v/>
      </c>
      <c r="BS32" s="133" t="str">
        <f t="shared" si="66"/>
        <v/>
      </c>
      <c r="BT32" s="133" t="str">
        <f t="shared" ca="1" si="67"/>
        <v/>
      </c>
      <c r="BU32" s="133" t="str">
        <f t="shared" si="68"/>
        <v/>
      </c>
      <c r="BV32" s="133" t="str">
        <f t="shared" ca="1" si="69"/>
        <v/>
      </c>
      <c r="BW32" s="133" t="str">
        <f t="shared" ca="1" si="70"/>
        <v/>
      </c>
      <c r="BX32" s="133" t="str">
        <f t="shared" ca="1" si="71"/>
        <v/>
      </c>
      <c r="BY32" s="133" t="str">
        <f t="shared" si="72"/>
        <v/>
      </c>
      <c r="BZ32" s="133" t="str">
        <f t="shared" si="73"/>
        <v/>
      </c>
      <c r="CA32" s="133" t="str">
        <f t="shared" si="74"/>
        <v/>
      </c>
      <c r="CB32" s="133" t="str">
        <f t="shared" si="75"/>
        <v/>
      </c>
      <c r="CC32" s="133" t="str">
        <f t="shared" si="76"/>
        <v/>
      </c>
      <c r="CD32" s="133" t="str">
        <f t="shared" ca="1" si="77"/>
        <v/>
      </c>
      <c r="CE32" s="133" t="str">
        <f t="shared" ca="1" si="78"/>
        <v/>
      </c>
      <c r="CF32" s="133" t="str">
        <f t="shared" ca="1" si="79"/>
        <v/>
      </c>
      <c r="CG32" s="133" t="str">
        <f t="shared" ca="1" si="80"/>
        <v/>
      </c>
      <c r="CH32" s="133" t="str">
        <f t="shared" ca="1" si="81"/>
        <v/>
      </c>
      <c r="CI32" s="133" t="str">
        <f t="shared" ca="1" si="82"/>
        <v/>
      </c>
      <c r="CJ32" s="133" t="str">
        <f t="shared" ca="1" si="83"/>
        <v/>
      </c>
      <c r="CK32" s="131">
        <f>+'RESULTADOS Fact'!Z31</f>
        <v>20000000828</v>
      </c>
      <c r="CL32" s="131">
        <f>+'RESULTADOS Fact'!AA31</f>
        <v>10000000408</v>
      </c>
    </row>
    <row r="33" spans="1:90" s="131" customFormat="1" ht="58.5" customHeight="1" x14ac:dyDescent="0.25">
      <c r="A33" s="145">
        <f t="shared" si="28"/>
        <v>31</v>
      </c>
      <c r="B33" s="127">
        <v>252</v>
      </c>
      <c r="C33" s="128">
        <f>+VLOOKUP($B33,'Datos IC y OC'!$A:$D,3,FALSE)</f>
        <v>610000000000166</v>
      </c>
      <c r="D33" s="128" t="str">
        <f>+VLOOKUP($B33,'Datos IC y OC'!$A:$D,4,FALSE)</f>
        <v>S6020A21</v>
      </c>
      <c r="E33" s="83"/>
      <c r="F33" s="130">
        <v>44562</v>
      </c>
      <c r="G33" s="114" t="str">
        <f ca="1">+"ID" &amp;TEXT(A33,"000") &amp; "-" &amp; AH33 &amp; "-" &amp; AI33 &amp; "-" &amp; RIGHT(AQ33,2)&amp; "-" &amp; VLOOKUP(AO33,Datos!$E:$F,2,FALSE)</f>
        <v>ID031-GD-NU-T2-MT 13,2 kV</v>
      </c>
      <c r="H33" s="114" t="s">
        <v>57</v>
      </c>
      <c r="I33" s="172" t="s">
        <v>61</v>
      </c>
      <c r="J33" s="172" t="s">
        <v>316</v>
      </c>
      <c r="K33" s="172" t="s">
        <v>1963</v>
      </c>
      <c r="L33" s="172" t="s">
        <v>275</v>
      </c>
      <c r="M33" s="172" t="s">
        <v>266</v>
      </c>
      <c r="O33" s="172" t="s">
        <v>1050</v>
      </c>
      <c r="Q33" s="172" t="s">
        <v>248</v>
      </c>
      <c r="S33" s="114"/>
      <c r="T33" s="114"/>
      <c r="V33" s="114"/>
      <c r="X33" s="114">
        <v>700034</v>
      </c>
      <c r="Y33" s="114">
        <f>+Salida!CQ33</f>
        <v>132</v>
      </c>
      <c r="AA33" s="114" t="s">
        <v>2021</v>
      </c>
      <c r="AB33" s="114">
        <f>+HLOOKUP($AF33,Lecturas!$O:$AB,22,FALSE)</f>
        <v>1200</v>
      </c>
      <c r="AC33" s="114">
        <f>+HLOOKUP($AF33,Lecturas!$O:$AB,23,FALSE)</f>
        <v>50</v>
      </c>
      <c r="AD33" s="114" t="str">
        <f>+"CASO: "&amp;INDEX(Lecturas!$AE$1:$AO$2,1,MATCH(AF33,Lecturas!$AE$2:$AO$2,0))</f>
        <v>CASO: &gt;1000 Cont y Reg sólo 13,2 kV</v>
      </c>
      <c r="AF33" s="114">
        <v>9</v>
      </c>
      <c r="AH33" s="83" t="str">
        <f>+IF(H33="","",VLOOKUP(H33,Datos!$D:$E,2,FALSE))</f>
        <v>GD</v>
      </c>
      <c r="AI33" s="83" t="str">
        <f>+IF(I33="","",VLOOKUP(I33,Datos!$D$9:$E$19,2,FALSE))</f>
        <v>NU</v>
      </c>
      <c r="AJ33" s="83" t="str">
        <f>+IF(J33="","",VLOOKUP(J33,Datos!$D:$E,2,FALSE))</f>
        <v>G002</v>
      </c>
      <c r="AK33" s="83" t="str">
        <f>+IFERROR(IF(AI33="CG","",VLOOKUP(AI33,Datos!$E:$F,2,FALSE)),"")</f>
        <v>Urbano</v>
      </c>
      <c r="AL33" s="83" t="str">
        <f>+IF(L33="","",VLOOKUP(L33,Datos!$D:$E,2,FALSE))</f>
        <v>04</v>
      </c>
      <c r="AM33" s="83" t="str">
        <f ca="1">+IF(M33="","",TEXT(VLOOKUP(M33,Datos!$D:$E,2,FALSE),"000"))</f>
        <v>317</v>
      </c>
      <c r="AN33" s="83" t="str">
        <f ca="1">+IF(O33="","",TEXT(VLOOKUP(O33,Datos!$D:$E,2,FALSE),"000000"))</f>
        <v>239900</v>
      </c>
      <c r="AO33" s="83" t="str">
        <f>+IF(Q33="","",VLOOKUP(Q33,Datos!$D:$E,2,FALSE))</f>
        <v>G3</v>
      </c>
      <c r="AP33" s="83" t="str">
        <f>+IFERROR(HLOOKUP(AH33,Validaciones!$A$47:$C$48,2,FALSE),"")</f>
        <v>Tarifa T2</v>
      </c>
      <c r="AQ33" s="83" t="str">
        <f ca="1">+IF(AP33="","",VLOOKUP(AP33,Datos!$D:$E,2,FALSE))</f>
        <v>GD_T2</v>
      </c>
      <c r="AR33" s="83" t="str">
        <f>+VLOOKUP(CONCATENATE(K33,IF(K33="Completo",VLOOKUP(D33,'Gr.Estr.Reg.'!$C:$D,2,FALSE),VLOOKUP(D33,'Gr.Estr.Reg.'!$C:$H,6))),Tabla8[[LINK]:[PORCION]],5,FALSE)</f>
        <v>GROCC</v>
      </c>
      <c r="AS33" s="83" t="str">
        <f ca="1">+VLOOKUP(CONCATENATE($AH33,$AI33,$AJ33,$AO33,$AQ33),ZTDM_ARBOL_DES_D!$A:$O,11,FALSE)</f>
        <v>RT_CAT_CLI</v>
      </c>
      <c r="AT33" s="83" t="str">
        <f ca="1">+IFERROR(VLOOKUP(CONCATENATE($AH33,$AI33,$AJ33,$AO33,$AQ33),ZTDM_ARBOL_DES_D!$A:$O,12,FALSE),"")</f>
        <v>GD_NORM</v>
      </c>
      <c r="AU33" s="83" t="str">
        <f ca="1">+IFERROR(VLOOKUP(CONCATENATE($AH33,$AI33,$AJ33,$AO33,$AQ33),ZTDM_ARBOL_DES_D!$A:$O,13,FALSE),"")</f>
        <v>MEDIA13.2</v>
      </c>
      <c r="AV33" s="83" t="str">
        <f>+IF($S33=Datos!$G$71,"",IFERROR(INDEX(Datos!$C$71:$G$74,MATCH($S33,Datos!$G$71:$G$74,0),1),""))</f>
        <v/>
      </c>
      <c r="AW33" s="83" t="str">
        <f>IF($S33=Datos!$G$71,"",IFERROR(INDEX(Datos!$C$71:$G$74,MATCH($S33,Datos!$G$71:$G$74,0),2),""))</f>
        <v/>
      </c>
      <c r="AX33" s="83" t="str">
        <f>IF($S33=Datos!$G$71,"",IFERROR(INDEX(Datos!$C$71:$G$74,MATCH($S33,Datos!$G$71:$G$74,0),3),""))</f>
        <v/>
      </c>
      <c r="AY33" s="83" t="str">
        <f>+IF(AW33=Datos!$D$73,Datos!$C$76,"")</f>
        <v/>
      </c>
      <c r="AZ33" s="83" t="str">
        <f>+IF(K33="Completo",IF(MAX(AB33:AC33,FACTURADOR!G32:I32)&gt;=300,"FL_GUDI",""),"")</f>
        <v>FL_GUDI</v>
      </c>
      <c r="BA33" s="83" t="str">
        <f t="shared" si="29"/>
        <v/>
      </c>
      <c r="BB33" s="83" t="str">
        <f ca="1">+IF($AS33="Opción No Válida","",IFERROR(IF(FIND(Datos!$D$63,$V33)&gt;0,Datos!$E$63,""),""))</f>
        <v/>
      </c>
      <c r="BC33" s="83" t="str">
        <f ca="1">+IF($AS33="Opción No Válida","",IFERROR(IF(FIND(Datos!$D$64,$V33)&gt;0,Datos!$E$64,""),""))</f>
        <v/>
      </c>
      <c r="BD33" s="83" t="str">
        <f ca="1">+IF($AS33="Opción No Válida","",IFERROR(IF(FIND(Datos!$D$65,$V33)&gt;0,Datos!$E$65,""),""))</f>
        <v/>
      </c>
      <c r="BE33" s="83" t="str">
        <f ca="1">+IF($AS33="Opción No Válida","",IFERROR(IF(FIND(Datos!$D$66,$V33)&gt;0,Datos!$E$66,""),""))</f>
        <v/>
      </c>
      <c r="BF33" s="83" t="str">
        <f ca="1">+IF($AS33="Opción No Válida","",IF(AH33="DP",Datos!$C$67,""))</f>
        <v/>
      </c>
      <c r="BG33" s="83" t="str">
        <f ca="1">+IF($AS33="Opción No Válida","",IFERROR(IF(FIND(Datos!$D$68,$V33)&gt;0,Datos!$E$68,""),""))</f>
        <v/>
      </c>
      <c r="BH33" s="83" t="str">
        <f ca="1">+VLOOKUP(AA33,Datos!$D:$E,2,FALSE)</f>
        <v>00</v>
      </c>
      <c r="BJ33" s="133">
        <f t="shared" ca="1" si="57"/>
        <v>0</v>
      </c>
      <c r="BK33" s="133" t="str">
        <f t="shared" si="58"/>
        <v/>
      </c>
      <c r="BL33" s="133" t="str">
        <f t="shared" si="59"/>
        <v/>
      </c>
      <c r="BM33" s="133" t="str">
        <f t="shared" si="60"/>
        <v/>
      </c>
      <c r="BN33" s="133" t="str">
        <f t="shared" si="61"/>
        <v/>
      </c>
      <c r="BO33" s="133" t="str">
        <f t="shared" si="62"/>
        <v/>
      </c>
      <c r="BP33" s="133" t="str">
        <f t="shared" ca="1" si="63"/>
        <v/>
      </c>
      <c r="BQ33" s="133" t="str">
        <f t="shared" ca="1" si="64"/>
        <v/>
      </c>
      <c r="BR33" s="133" t="str">
        <f t="shared" si="65"/>
        <v/>
      </c>
      <c r="BS33" s="133" t="str">
        <f t="shared" si="66"/>
        <v/>
      </c>
      <c r="BT33" s="133" t="str">
        <f t="shared" ca="1" si="67"/>
        <v/>
      </c>
      <c r="BU33" s="133" t="str">
        <f t="shared" si="68"/>
        <v/>
      </c>
      <c r="BV33" s="133" t="str">
        <f t="shared" ca="1" si="69"/>
        <v/>
      </c>
      <c r="BW33" s="133" t="str">
        <f t="shared" ca="1" si="70"/>
        <v/>
      </c>
      <c r="BX33" s="133" t="str">
        <f t="shared" ca="1" si="71"/>
        <v/>
      </c>
      <c r="BY33" s="133" t="str">
        <f t="shared" si="72"/>
        <v/>
      </c>
      <c r="BZ33" s="133" t="str">
        <f t="shared" si="73"/>
        <v/>
      </c>
      <c r="CA33" s="133" t="str">
        <f t="shared" si="74"/>
        <v/>
      </c>
      <c r="CB33" s="133" t="str">
        <f t="shared" si="75"/>
        <v/>
      </c>
      <c r="CC33" s="133" t="str">
        <f t="shared" si="76"/>
        <v/>
      </c>
      <c r="CD33" s="133" t="str">
        <f t="shared" ca="1" si="77"/>
        <v/>
      </c>
      <c r="CE33" s="133" t="str">
        <f t="shared" ca="1" si="78"/>
        <v/>
      </c>
      <c r="CF33" s="133" t="str">
        <f t="shared" ca="1" si="79"/>
        <v/>
      </c>
      <c r="CG33" s="133" t="str">
        <f t="shared" ca="1" si="80"/>
        <v/>
      </c>
      <c r="CH33" s="133" t="str">
        <f t="shared" ca="1" si="81"/>
        <v/>
      </c>
      <c r="CI33" s="133" t="str">
        <f t="shared" ca="1" si="82"/>
        <v/>
      </c>
      <c r="CJ33" s="133" t="str">
        <f t="shared" ca="1" si="83"/>
        <v/>
      </c>
      <c r="CK33" s="131">
        <f>+'RESULTADOS Fact'!Z32</f>
        <v>0</v>
      </c>
      <c r="CL33" s="131">
        <f>+'RESULTADOS Fact'!AA32</f>
        <v>0</v>
      </c>
    </row>
    <row r="34" spans="1:90" s="131" customFormat="1" ht="58.5" hidden="1" customHeight="1" x14ac:dyDescent="0.25">
      <c r="A34" s="145">
        <f t="shared" si="28"/>
        <v>32</v>
      </c>
      <c r="B34" s="127">
        <v>252</v>
      </c>
      <c r="C34" s="128">
        <f>+VLOOKUP($B34,'Datos IC y OC'!$A:$D,3,FALSE)</f>
        <v>610000000000166</v>
      </c>
      <c r="D34" s="128" t="str">
        <f>+VLOOKUP($B34,'Datos IC y OC'!$A:$D,4,FALSE)</f>
        <v>S6020A21</v>
      </c>
      <c r="E34" s="83"/>
      <c r="F34" s="130">
        <v>44562</v>
      </c>
      <c r="G34" s="114" t="str">
        <f ca="1">+"ID" &amp;TEXT(A34,"000") &amp; "-" &amp; AH34 &amp; "-" &amp; AI34 &amp; "-" &amp; RIGHT(AQ34,2)&amp; "-" &amp; VLOOKUP(AO34,Datos!$E:$F,2,FALSE)</f>
        <v>ID032-GD-NU-T2-MT 33,0 kV</v>
      </c>
      <c r="H34" s="114" t="s">
        <v>57</v>
      </c>
      <c r="I34" s="172" t="s">
        <v>61</v>
      </c>
      <c r="J34" s="172" t="s">
        <v>316</v>
      </c>
      <c r="K34" s="172" t="s">
        <v>1963</v>
      </c>
      <c r="L34" s="172" t="s">
        <v>306</v>
      </c>
      <c r="M34" s="172" t="s">
        <v>266</v>
      </c>
      <c r="O34" s="172" t="s">
        <v>1050</v>
      </c>
      <c r="Q34" s="172" t="s">
        <v>245</v>
      </c>
      <c r="S34" s="114"/>
      <c r="T34" s="114"/>
      <c r="V34" s="114"/>
      <c r="X34" s="114">
        <v>700034</v>
      </c>
      <c r="Y34" s="114">
        <f>+Salida!CQ34</f>
        <v>133</v>
      </c>
      <c r="AA34" s="114" t="s">
        <v>2021</v>
      </c>
      <c r="AB34" s="114">
        <f>+HLOOKUP($AF34,Lecturas!$O:$AB,22,FALSE)</f>
        <v>50</v>
      </c>
      <c r="AC34" s="114">
        <f>+HLOOKUP($AF34,Lecturas!$O:$AB,23,FALSE)</f>
        <v>100</v>
      </c>
      <c r="AD34" s="114" t="str">
        <f>+"CASO: "&amp;INDEX(Lecturas!$AE$1:$AO$2,1,MATCH(AF34,Lecturas!$AE$2:$AO$2,0))</f>
        <v>CASO: &lt;300</v>
      </c>
      <c r="AF34" s="114">
        <v>2</v>
      </c>
      <c r="AH34" s="83" t="str">
        <f>+IF(H34="","",VLOOKUP(H34,Datos!$D:$E,2,FALSE))</f>
        <v>GD</v>
      </c>
      <c r="AI34" s="83" t="str">
        <f>+IF(I34="","",VLOOKUP(I34,Datos!$D$9:$E$19,2,FALSE))</f>
        <v>NU</v>
      </c>
      <c r="AJ34" s="83" t="str">
        <f>+IF(J34="","",VLOOKUP(J34,Datos!$D:$E,2,FALSE))</f>
        <v>G002</v>
      </c>
      <c r="AK34" s="83" t="str">
        <f>+IFERROR(IF(AI34="CG","",VLOOKUP(AI34,Datos!$E:$F,2,FALSE)),"")</f>
        <v>Urbano</v>
      </c>
      <c r="AL34" s="83" t="str">
        <f>+IF(L34="","",VLOOKUP(L34,Datos!$D:$E,2,FALSE))</f>
        <v>07</v>
      </c>
      <c r="AM34" s="83" t="str">
        <f ca="1">+IF(M34="","",TEXT(VLOOKUP(M34,Datos!$D:$E,2,FALSE),"000"))</f>
        <v>317</v>
      </c>
      <c r="AN34" s="83" t="str">
        <f ca="1">+IF(O34="","",TEXT(VLOOKUP(O34,Datos!$D:$E,2,FALSE),"000000"))</f>
        <v>239900</v>
      </c>
      <c r="AO34" s="83" t="str">
        <f>+IF(Q34="","",VLOOKUP(Q34,Datos!$D:$E,2,FALSE))</f>
        <v>G4</v>
      </c>
      <c r="AP34" s="83" t="str">
        <f>+IFERROR(HLOOKUP(AH34,Validaciones!$A$47:$C$48,2,FALSE),"")</f>
        <v>Tarifa T2</v>
      </c>
      <c r="AQ34" s="83" t="str">
        <f ca="1">+IF(AP34="","",VLOOKUP(AP34,Datos!$D:$E,2,FALSE))</f>
        <v>GD_T2</v>
      </c>
      <c r="AR34" s="83" t="str">
        <f>+VLOOKUP(CONCATENATE(K34,IF(K34="Completo",VLOOKUP(D34,'Gr.Estr.Reg.'!$C:$D,2,FALSE),VLOOKUP(D34,'Gr.Estr.Reg.'!$C:$H,6))),Tabla8[[LINK]:[PORCION]],5,FALSE)</f>
        <v>GROCC</v>
      </c>
      <c r="AS34" s="83" t="str">
        <f ca="1">+VLOOKUP(CONCATENATE($AH34,$AI34,$AJ34,$AO34,$AQ34),ZTDM_ARBOL_DES_D!$A:$O,11,FALSE)</f>
        <v>RT_CAT_CLI</v>
      </c>
      <c r="AT34" s="83" t="str">
        <f ca="1">+IFERROR(VLOOKUP(CONCATENATE($AH34,$AI34,$AJ34,$AO34,$AQ34),ZTDM_ARBOL_DES_D!$A:$O,12,FALSE),"")</f>
        <v>GD_NORM</v>
      </c>
      <c r="AU34" s="83" t="str">
        <f ca="1">+IFERROR(VLOOKUP(CONCATENATE($AH34,$AI34,$AJ34,$AO34,$AQ34),ZTDM_ARBOL_DES_D!$A:$O,13,FALSE),"")</f>
        <v>MEDIA33</v>
      </c>
      <c r="AV34" s="83" t="str">
        <f>+IF($S34=Datos!$G$71,"",IFERROR(INDEX(Datos!$C$71:$G$74,MATCH($S34,Datos!$G$71:$G$74,0),1),""))</f>
        <v/>
      </c>
      <c r="AW34" s="83" t="str">
        <f>IF($S34=Datos!$G$71,"",IFERROR(INDEX(Datos!$C$71:$G$74,MATCH($S34,Datos!$G$71:$G$74,0),2),""))</f>
        <v/>
      </c>
      <c r="AX34" s="83" t="str">
        <f>IF($S34=Datos!$G$71,"",IFERROR(INDEX(Datos!$C$71:$G$74,MATCH($S34,Datos!$G$71:$G$74,0),3),""))</f>
        <v/>
      </c>
      <c r="AY34" s="83" t="str">
        <f>+IF(AW34=Datos!$D$73,Datos!$C$76,"")</f>
        <v/>
      </c>
      <c r="AZ34" s="83" t="str">
        <f>+IF(K34="Completo",IF(MAX(AB34:AC34,FACTURADOR!G33:I33)&gt;=300,"FL_GUDI",""),"")</f>
        <v/>
      </c>
      <c r="BA34" s="83" t="str">
        <f t="shared" si="29"/>
        <v/>
      </c>
      <c r="BB34" s="83" t="str">
        <f ca="1">+IF($AS34="Opción No Válida","",IFERROR(IF(FIND(Datos!$D$63,$V34)&gt;0,Datos!$E$63,""),""))</f>
        <v/>
      </c>
      <c r="BC34" s="83" t="str">
        <f ca="1">+IF($AS34="Opción No Válida","",IFERROR(IF(FIND(Datos!$D$64,$V34)&gt;0,Datos!$E$64,""),""))</f>
        <v/>
      </c>
      <c r="BD34" s="83" t="str">
        <f ca="1">+IF($AS34="Opción No Válida","",IFERROR(IF(FIND(Datos!$D$65,$V34)&gt;0,Datos!$E$65,""),""))</f>
        <v/>
      </c>
      <c r="BE34" s="83" t="str">
        <f ca="1">+IF($AS34="Opción No Válida","",IFERROR(IF(FIND(Datos!$D$66,$V34)&gt;0,Datos!$E$66,""),""))</f>
        <v/>
      </c>
      <c r="BF34" s="83" t="str">
        <f ca="1">+IF($AS34="Opción No Válida","",IF(AH34="DP",Datos!$C$67,""))</f>
        <v/>
      </c>
      <c r="BG34" s="83" t="str">
        <f ca="1">+IF($AS34="Opción No Válida","",IFERROR(IF(FIND(Datos!$D$68,$V34)&gt;0,Datos!$E$68,""),""))</f>
        <v/>
      </c>
      <c r="BH34" s="83" t="str">
        <f ca="1">+VLOOKUP(AA34,Datos!$D:$E,2,FALSE)</f>
        <v>00</v>
      </c>
      <c r="BJ34" s="133">
        <f t="shared" ca="1" si="57"/>
        <v>0</v>
      </c>
      <c r="BK34" s="133" t="str">
        <f t="shared" si="58"/>
        <v/>
      </c>
      <c r="BL34" s="133" t="str">
        <f t="shared" si="59"/>
        <v/>
      </c>
      <c r="BM34" s="133" t="str">
        <f t="shared" si="60"/>
        <v/>
      </c>
      <c r="BN34" s="133" t="str">
        <f t="shared" si="61"/>
        <v/>
      </c>
      <c r="BO34" s="133" t="str">
        <f t="shared" si="62"/>
        <v/>
      </c>
      <c r="BP34" s="133" t="str">
        <f t="shared" ca="1" si="63"/>
        <v/>
      </c>
      <c r="BQ34" s="133" t="str">
        <f t="shared" ca="1" si="64"/>
        <v/>
      </c>
      <c r="BR34" s="133" t="str">
        <f t="shared" si="65"/>
        <v/>
      </c>
      <c r="BS34" s="133" t="str">
        <f t="shared" si="66"/>
        <v/>
      </c>
      <c r="BT34" s="133" t="str">
        <f t="shared" ca="1" si="67"/>
        <v/>
      </c>
      <c r="BU34" s="133" t="str">
        <f t="shared" si="68"/>
        <v/>
      </c>
      <c r="BV34" s="133" t="str">
        <f t="shared" ca="1" si="69"/>
        <v/>
      </c>
      <c r="BW34" s="133" t="str">
        <f t="shared" ca="1" si="70"/>
        <v/>
      </c>
      <c r="BX34" s="133" t="str">
        <f t="shared" ca="1" si="71"/>
        <v/>
      </c>
      <c r="BY34" s="133" t="str">
        <f t="shared" si="72"/>
        <v/>
      </c>
      <c r="BZ34" s="133" t="str">
        <f t="shared" si="73"/>
        <v/>
      </c>
      <c r="CA34" s="133" t="str">
        <f t="shared" si="74"/>
        <v/>
      </c>
      <c r="CB34" s="133" t="str">
        <f t="shared" si="75"/>
        <v/>
      </c>
      <c r="CC34" s="133" t="str">
        <f t="shared" si="76"/>
        <v/>
      </c>
      <c r="CD34" s="133" t="str">
        <f t="shared" ca="1" si="77"/>
        <v/>
      </c>
      <c r="CE34" s="133" t="str">
        <f t="shared" ca="1" si="78"/>
        <v/>
      </c>
      <c r="CF34" s="133" t="str">
        <f t="shared" ca="1" si="79"/>
        <v/>
      </c>
      <c r="CG34" s="133" t="str">
        <f t="shared" ca="1" si="80"/>
        <v/>
      </c>
      <c r="CH34" s="133" t="str">
        <f t="shared" ca="1" si="81"/>
        <v/>
      </c>
      <c r="CI34" s="133" t="str">
        <f t="shared" ca="1" si="82"/>
        <v/>
      </c>
      <c r="CJ34" s="133" t="str">
        <f t="shared" ca="1" si="83"/>
        <v/>
      </c>
      <c r="CK34" s="131">
        <f>+'RESULTADOS Fact'!Z33</f>
        <v>20000000829</v>
      </c>
      <c r="CL34" s="131">
        <f>+'RESULTADOS Fact'!AA33</f>
        <v>10000000409</v>
      </c>
    </row>
    <row r="35" spans="1:90" s="131" customFormat="1" ht="58.5" hidden="1" customHeight="1" x14ac:dyDescent="0.25">
      <c r="A35" s="145">
        <f t="shared" si="28"/>
        <v>33</v>
      </c>
      <c r="B35" s="127">
        <v>252</v>
      </c>
      <c r="C35" s="128">
        <f>+VLOOKUP($B35,'Datos IC y OC'!$A:$D,3,FALSE)</f>
        <v>610000000000166</v>
      </c>
      <c r="D35" s="128" t="str">
        <f>+VLOOKUP($B35,'Datos IC y OC'!$A:$D,4,FALSE)</f>
        <v>S6020A21</v>
      </c>
      <c r="E35" s="83"/>
      <c r="F35" s="130">
        <v>44562</v>
      </c>
      <c r="G35" s="114" t="str">
        <f ca="1">+"ID" &amp;TEXT(A35,"000") &amp; "-" &amp; AH35 &amp; "-" &amp; AI35 &amp; "-" &amp; RIGHT(AQ35,2)&amp; "-" &amp; VLOOKUP(AO35,Datos!$E:$F,2,FALSE)</f>
        <v>ID033-GD-NU-T2-MT 33,0 kV</v>
      </c>
      <c r="H35" s="114" t="s">
        <v>57</v>
      </c>
      <c r="I35" s="172" t="s">
        <v>61</v>
      </c>
      <c r="J35" s="172" t="s">
        <v>316</v>
      </c>
      <c r="K35" s="172" t="s">
        <v>1963</v>
      </c>
      <c r="L35" s="172" t="s">
        <v>277</v>
      </c>
      <c r="M35" s="172" t="s">
        <v>266</v>
      </c>
      <c r="O35" s="172" t="s">
        <v>1050</v>
      </c>
      <c r="Q35" s="172" t="s">
        <v>245</v>
      </c>
      <c r="S35" s="114"/>
      <c r="T35" s="114"/>
      <c r="V35" s="114"/>
      <c r="X35" s="114">
        <v>700034</v>
      </c>
      <c r="Y35" s="114">
        <f>+Salida!CQ35</f>
        <v>134</v>
      </c>
      <c r="AA35" s="114" t="s">
        <v>2021</v>
      </c>
      <c r="AB35" s="114">
        <f>+HLOOKUP($AF35,Lecturas!$O:$AB,22,FALSE)</f>
        <v>100</v>
      </c>
      <c r="AC35" s="114">
        <f>+HLOOKUP($AF35,Lecturas!$O:$AB,23,FALSE)</f>
        <v>300</v>
      </c>
      <c r="AD35" s="114" t="str">
        <f>+"CASO: "&amp;INDEX(Lecturas!$AE$1:$AO$2,1,MATCH(AF35,Lecturas!$AE$2:$AO$2,0))</f>
        <v>CASO: &gt;300</v>
      </c>
      <c r="AF35" s="114">
        <v>5</v>
      </c>
      <c r="AH35" s="83" t="str">
        <f>+IF(H35="","",VLOOKUP(H35,Datos!$D:$E,2,FALSE))</f>
        <v>GD</v>
      </c>
      <c r="AI35" s="83" t="str">
        <f>+IF(I35="","",VLOOKUP(I35,Datos!$D$9:$E$19,2,FALSE))</f>
        <v>NU</v>
      </c>
      <c r="AJ35" s="83" t="str">
        <f>+IF(J35="","",VLOOKUP(J35,Datos!$D:$E,2,FALSE))</f>
        <v>G002</v>
      </c>
      <c r="AK35" s="83" t="str">
        <f>+IFERROR(IF(AI35="CG","",VLOOKUP(AI35,Datos!$E:$F,2,FALSE)),"")</f>
        <v>Urbano</v>
      </c>
      <c r="AL35" s="83">
        <f>+IF(L35="","",VLOOKUP(L35,Datos!$D:$E,2,FALSE))</f>
        <v>11</v>
      </c>
      <c r="AM35" s="83" t="str">
        <f ca="1">+IF(M35="","",TEXT(VLOOKUP(M35,Datos!$D:$E,2,FALSE),"000"))</f>
        <v>317</v>
      </c>
      <c r="AN35" s="83" t="str">
        <f ca="1">+IF(O35="","",TEXT(VLOOKUP(O35,Datos!$D:$E,2,FALSE),"000000"))</f>
        <v>239900</v>
      </c>
      <c r="AO35" s="83" t="str">
        <f>+IF(Q35="","",VLOOKUP(Q35,Datos!$D:$E,2,FALSE))</f>
        <v>G4</v>
      </c>
      <c r="AP35" s="83" t="str">
        <f>+IFERROR(HLOOKUP(AH35,Validaciones!$A$47:$C$48,2,FALSE),"")</f>
        <v>Tarifa T2</v>
      </c>
      <c r="AQ35" s="83" t="str">
        <f ca="1">+IF(AP35="","",VLOOKUP(AP35,Datos!$D:$E,2,FALSE))</f>
        <v>GD_T2</v>
      </c>
      <c r="AR35" s="83" t="str">
        <f>+VLOOKUP(CONCATENATE(K35,IF(K35="Completo",VLOOKUP(D35,'Gr.Estr.Reg.'!$C:$D,2,FALSE),VLOOKUP(D35,'Gr.Estr.Reg.'!$C:$H,6))),Tabla8[[LINK]:[PORCION]],5,FALSE)</f>
        <v>GROCC</v>
      </c>
      <c r="AS35" s="83" t="str">
        <f ca="1">+VLOOKUP(CONCATENATE($AH35,$AI35,$AJ35,$AO35,$AQ35),ZTDM_ARBOL_DES_D!$A:$O,11,FALSE)</f>
        <v>RT_CAT_CLI</v>
      </c>
      <c r="AT35" s="83" t="str">
        <f ca="1">+IFERROR(VLOOKUP(CONCATENATE($AH35,$AI35,$AJ35,$AO35,$AQ35),ZTDM_ARBOL_DES_D!$A:$O,12,FALSE),"")</f>
        <v>GD_NORM</v>
      </c>
      <c r="AU35" s="83" t="str">
        <f ca="1">+IFERROR(VLOOKUP(CONCATENATE($AH35,$AI35,$AJ35,$AO35,$AQ35),ZTDM_ARBOL_DES_D!$A:$O,13,FALSE),"")</f>
        <v>MEDIA33</v>
      </c>
      <c r="AV35" s="83" t="str">
        <f>+IF($S35=Datos!$G$71,"",IFERROR(INDEX(Datos!$C$71:$G$74,MATCH($S35,Datos!$G$71:$G$74,0),1),""))</f>
        <v/>
      </c>
      <c r="AW35" s="83" t="str">
        <f>IF($S35=Datos!$G$71,"",IFERROR(INDEX(Datos!$C$71:$G$74,MATCH($S35,Datos!$G$71:$G$74,0),2),""))</f>
        <v/>
      </c>
      <c r="AX35" s="83" t="str">
        <f>IF($S35=Datos!$G$71,"",IFERROR(INDEX(Datos!$C$71:$G$74,MATCH($S35,Datos!$G$71:$G$74,0),3),""))</f>
        <v/>
      </c>
      <c r="AY35" s="83" t="str">
        <f>+IF(AW35=Datos!$D$73,Datos!$C$76,"")</f>
        <v/>
      </c>
      <c r="AZ35" s="83" t="str">
        <f>+IF(K35="Completo",IF(MAX(AB35:AC35,FACTURADOR!G34:I34)&gt;=300,"FL_GUDI",""),"")</f>
        <v>FL_GUDI</v>
      </c>
      <c r="BA35" s="83" t="str">
        <f t="shared" si="29"/>
        <v/>
      </c>
      <c r="BB35" s="83" t="str">
        <f ca="1">+IF($AS35="Opción No Válida","",IFERROR(IF(FIND(Datos!$D$63,$V35)&gt;0,Datos!$E$63,""),""))</f>
        <v/>
      </c>
      <c r="BC35" s="83" t="str">
        <f ca="1">+IF($AS35="Opción No Válida","",IFERROR(IF(FIND(Datos!$D$64,$V35)&gt;0,Datos!$E$64,""),""))</f>
        <v/>
      </c>
      <c r="BD35" s="83" t="str">
        <f ca="1">+IF($AS35="Opción No Válida","",IFERROR(IF(FIND(Datos!$D$65,$V35)&gt;0,Datos!$E$65,""),""))</f>
        <v/>
      </c>
      <c r="BE35" s="83" t="str">
        <f ca="1">+IF($AS35="Opción No Válida","",IFERROR(IF(FIND(Datos!$D$66,$V35)&gt;0,Datos!$E$66,""),""))</f>
        <v/>
      </c>
      <c r="BF35" s="83" t="str">
        <f ca="1">+IF($AS35="Opción No Válida","",IF(AH35="DP",Datos!$C$67,""))</f>
        <v/>
      </c>
      <c r="BG35" s="83" t="str">
        <f ca="1">+IF($AS35="Opción No Válida","",IFERROR(IF(FIND(Datos!$D$68,$V35)&gt;0,Datos!$E$68,""),""))</f>
        <v/>
      </c>
      <c r="BH35" s="83" t="str">
        <f ca="1">+VLOOKUP(AA35,Datos!$D:$E,2,FALSE)</f>
        <v>00</v>
      </c>
      <c r="BJ35" s="133">
        <f t="shared" ca="1" si="57"/>
        <v>0</v>
      </c>
      <c r="BK35" s="133" t="str">
        <f t="shared" si="58"/>
        <v/>
      </c>
      <c r="BL35" s="133" t="str">
        <f t="shared" si="59"/>
        <v/>
      </c>
      <c r="BM35" s="133" t="str">
        <f t="shared" si="60"/>
        <v/>
      </c>
      <c r="BN35" s="133" t="str">
        <f t="shared" si="61"/>
        <v/>
      </c>
      <c r="BO35" s="133" t="str">
        <f t="shared" si="62"/>
        <v/>
      </c>
      <c r="BP35" s="133" t="str">
        <f t="shared" ca="1" si="63"/>
        <v/>
      </c>
      <c r="BQ35" s="133" t="str">
        <f t="shared" ca="1" si="64"/>
        <v/>
      </c>
      <c r="BR35" s="133" t="str">
        <f t="shared" si="65"/>
        <v/>
      </c>
      <c r="BS35" s="133" t="str">
        <f t="shared" si="66"/>
        <v/>
      </c>
      <c r="BT35" s="133" t="str">
        <f t="shared" ca="1" si="67"/>
        <v/>
      </c>
      <c r="BU35" s="133" t="str">
        <f t="shared" si="68"/>
        <v/>
      </c>
      <c r="BV35" s="133" t="str">
        <f t="shared" ca="1" si="69"/>
        <v/>
      </c>
      <c r="BW35" s="133" t="str">
        <f t="shared" ca="1" si="70"/>
        <v/>
      </c>
      <c r="BX35" s="133" t="str">
        <f t="shared" ca="1" si="71"/>
        <v/>
      </c>
      <c r="BY35" s="133" t="str">
        <f t="shared" si="72"/>
        <v/>
      </c>
      <c r="BZ35" s="133" t="str">
        <f t="shared" si="73"/>
        <v/>
      </c>
      <c r="CA35" s="133" t="str">
        <f t="shared" si="74"/>
        <v/>
      </c>
      <c r="CB35" s="133" t="str">
        <f t="shared" si="75"/>
        <v/>
      </c>
      <c r="CC35" s="133" t="str">
        <f t="shared" si="76"/>
        <v/>
      </c>
      <c r="CD35" s="133" t="str">
        <f t="shared" ca="1" si="77"/>
        <v/>
      </c>
      <c r="CE35" s="133" t="str">
        <f t="shared" ca="1" si="78"/>
        <v/>
      </c>
      <c r="CF35" s="133" t="str">
        <f t="shared" ca="1" si="79"/>
        <v/>
      </c>
      <c r="CG35" s="133" t="str">
        <f t="shared" ca="1" si="80"/>
        <v/>
      </c>
      <c r="CH35" s="133" t="str">
        <f t="shared" ca="1" si="81"/>
        <v/>
      </c>
      <c r="CI35" s="133" t="str">
        <f t="shared" ca="1" si="82"/>
        <v/>
      </c>
      <c r="CJ35" s="133" t="str">
        <f t="shared" ca="1" si="83"/>
        <v/>
      </c>
      <c r="CK35" s="131">
        <f>+'RESULTADOS Fact'!Z34</f>
        <v>20000000830</v>
      </c>
      <c r="CL35" s="131">
        <f>+'RESULTADOS Fact'!AA34</f>
        <v>10000000410</v>
      </c>
    </row>
    <row r="36" spans="1:90" s="131" customFormat="1" ht="58.5" customHeight="1" x14ac:dyDescent="0.25">
      <c r="A36" s="145">
        <f t="shared" si="28"/>
        <v>34</v>
      </c>
      <c r="B36" s="127">
        <v>260</v>
      </c>
      <c r="C36" s="128">
        <f>+VLOOKUP($B36,'Datos IC y OC'!$A:$D,3,FALSE)</f>
        <v>610000000000174</v>
      </c>
      <c r="D36" s="128" t="str">
        <f>+VLOOKUP($B36,'Datos IC y OC'!$A:$D,4,FALSE)</f>
        <v>S4010A12</v>
      </c>
      <c r="E36" s="83"/>
      <c r="F36" s="130">
        <v>44562</v>
      </c>
      <c r="G36" s="114" t="str">
        <f ca="1">+"ID" &amp;TEXT(A36,"000") &amp; "-" &amp; AH36 &amp; "-" &amp; AI36 &amp; "-" &amp; RIGHT(AQ36,2)&amp; "-" &amp; VLOOKUP(AO36,Datos!$E:$F,2,FALSE)</f>
        <v>ID034-GD-PU-T2-AT/MT</v>
      </c>
      <c r="H36" s="114" t="s">
        <v>57</v>
      </c>
      <c r="I36" s="172" t="s">
        <v>62</v>
      </c>
      <c r="J36" s="172" t="s">
        <v>316</v>
      </c>
      <c r="K36" s="172" t="s">
        <v>1963</v>
      </c>
      <c r="L36" s="172" t="s">
        <v>271</v>
      </c>
      <c r="M36" s="172" t="s">
        <v>528</v>
      </c>
      <c r="O36" s="172" t="s">
        <v>1050</v>
      </c>
      <c r="Q36" s="172" t="s">
        <v>246</v>
      </c>
      <c r="S36" s="114"/>
      <c r="T36" s="114"/>
      <c r="V36" s="114" t="s">
        <v>223</v>
      </c>
      <c r="X36" s="114">
        <v>700034</v>
      </c>
      <c r="Y36" s="114">
        <f>+Salida!CQ36</f>
        <v>135</v>
      </c>
      <c r="AA36" s="114" t="s">
        <v>2021</v>
      </c>
      <c r="AB36" s="114">
        <f>+HLOOKUP($AF36,Lecturas!$O:$AB,22,FALSE)</f>
        <v>50</v>
      </c>
      <c r="AC36" s="114">
        <f>+HLOOKUP($AF36,Lecturas!$O:$AB,23,FALSE)</f>
        <v>100</v>
      </c>
      <c r="AD36" s="114" t="str">
        <f>+"CASO: "&amp;INDEX(Lecturas!$AE$1:$AO$2,1,MATCH(AF36,Lecturas!$AE$2:$AO$2,0))</f>
        <v>CASO: &lt;300</v>
      </c>
      <c r="AF36" s="114">
        <v>2</v>
      </c>
      <c r="AH36" s="83" t="str">
        <f>+IF(H36="","",VLOOKUP(H36,Datos!$D:$E,2,FALSE))</f>
        <v>GD</v>
      </c>
      <c r="AI36" s="83" t="str">
        <f>+IF(I36="","",VLOOKUP(I36,Datos!$D$9:$E$19,2,FALSE))</f>
        <v>PU</v>
      </c>
      <c r="AJ36" s="83" t="str">
        <f>+IF(J36="","",VLOOKUP(J36,Datos!$D:$E,2,FALSE))</f>
        <v>G002</v>
      </c>
      <c r="AK36" s="83" t="str">
        <f>+IFERROR(IF(AI36="CG","",VLOOKUP(AI36,Datos!$E:$F,2,FALSE)),"")</f>
        <v>Urbano</v>
      </c>
      <c r="AL36" s="83" t="str">
        <f>+IF(L36="","",VLOOKUP(L36,Datos!$D:$E,2,FALSE))</f>
        <v>01</v>
      </c>
      <c r="AM36" s="83" t="str">
        <f ca="1">+IF(M36="","",TEXT(VLOOKUP(M36,Datos!$D:$E,2,FALSE),"000"))</f>
        <v>123</v>
      </c>
      <c r="AN36" s="83" t="str">
        <f ca="1">+IF(O36="","",TEXT(VLOOKUP(O36,Datos!$D:$E,2,FALSE),"000000"))</f>
        <v>239900</v>
      </c>
      <c r="AO36" s="83" t="str">
        <f>+IF(Q36="","",VLOOKUP(Q36,Datos!$D:$E,2,FALSE))</f>
        <v>G5</v>
      </c>
      <c r="AP36" s="83" t="str">
        <f>+IFERROR(HLOOKUP(AH36,Validaciones!$A$47:$C$48,2,FALSE),"")</f>
        <v>Tarifa T2</v>
      </c>
      <c r="AQ36" s="83" t="str">
        <f ca="1">+IF(AP36="","",VLOOKUP(AP36,Datos!$D:$E,2,FALSE))</f>
        <v>GD_T2</v>
      </c>
      <c r="AR36" s="83" t="str">
        <f>+VLOOKUP(CONCATENATE(K36,IF(K36="Completo",VLOOKUP(D36,'Gr.Estr.Reg.'!$C:$D,2,FALSE),VLOOKUP(D36,'Gr.Estr.Reg.'!$C:$H,6))),Tabla8[[LINK]:[PORCION]],5,FALSE)</f>
        <v>GRACC</v>
      </c>
      <c r="AS36" s="83" t="str">
        <f ca="1">+VLOOKUP(CONCATENATE($AH36,$AI36,$AJ36,$AO36,$AQ36),ZTDM_ARBOL_DES_D!$A:$O,11,FALSE)</f>
        <v>RT_CAT_CLI</v>
      </c>
      <c r="AT36" s="83" t="str">
        <f ca="1">+IFERROR(VLOOKUP(CONCATENATE($AH36,$AI36,$AJ36,$AO36,$AQ36),ZTDM_ARBOL_DES_D!$A:$O,12,FALSE),"")</f>
        <v>GD_NORM</v>
      </c>
      <c r="AU36" s="83" t="str">
        <f ca="1">+IFERROR(VLOOKUP(CONCATENATE($AH36,$AI36,$AJ36,$AO36,$AQ36),ZTDM_ARBOL_DES_D!$A:$O,13,FALSE),"")</f>
        <v>BORNES</v>
      </c>
      <c r="AV36" s="83" t="str">
        <f>+IF($S36=Datos!$G$71,"",IFERROR(INDEX(Datos!$C$71:$G$74,MATCH($S36,Datos!$G$71:$G$74,0),1),""))</f>
        <v/>
      </c>
      <c r="AW36" s="83" t="str">
        <f>IF($S36=Datos!$G$71,"",IFERROR(INDEX(Datos!$C$71:$G$74,MATCH($S36,Datos!$G$71:$G$74,0),2),""))</f>
        <v/>
      </c>
      <c r="AX36" s="83" t="str">
        <f>IF($S36=Datos!$G$71,"",IFERROR(INDEX(Datos!$C$71:$G$74,MATCH($S36,Datos!$G$71:$G$74,0),3),""))</f>
        <v/>
      </c>
      <c r="AY36" s="83" t="str">
        <f>+IF(AW36=Datos!$D$73,Datos!$C$76,"")</f>
        <v/>
      </c>
      <c r="AZ36" s="83" t="str">
        <f>+IF(K36="Completo",IF(MAX(AB36:AC36,FACTURADOR!G35:I35)&gt;=300,"FL_GUDI",""),"")</f>
        <v/>
      </c>
      <c r="BA36" s="83" t="str">
        <f t="shared" si="29"/>
        <v/>
      </c>
      <c r="BB36" s="83" t="str">
        <f ca="1">+IF($AS36="Opción No Válida","",IFERROR(IF(FIND(Datos!$D$63,$V36)&gt;0,Datos!$E$63,""),""))</f>
        <v/>
      </c>
      <c r="BC36" s="83" t="str">
        <f ca="1">+IF($AS36="Opción No Válida","",IFERROR(IF(FIND(Datos!$D$64,$V36)&gt;0,Datos!$E$64,""),""))</f>
        <v>FL_PRG_IND</v>
      </c>
      <c r="BD36" s="83" t="str">
        <f ca="1">+IF($AS36="Opción No Válida","",IFERROR(IF(FIND(Datos!$D$65,$V36)&gt;0,Datos!$E$65,""),""))</f>
        <v/>
      </c>
      <c r="BE36" s="83" t="str">
        <f ca="1">+IF($AS36="Opción No Válida","",IFERROR(IF(FIND(Datos!$D$66,$V36)&gt;0,Datos!$E$66,""),""))</f>
        <v/>
      </c>
      <c r="BF36" s="83" t="str">
        <f ca="1">+IF($AS36="Opción No Válida","",IF(AH36="DP",Datos!$C$67,""))</f>
        <v/>
      </c>
      <c r="BG36" s="83" t="str">
        <f ca="1">+IF($AS36="Opción No Válida","",IFERROR(IF(FIND(Datos!$D$68,$V36)&gt;0,Datos!$E$68,""),""))</f>
        <v/>
      </c>
      <c r="BH36" s="83" t="str">
        <f ca="1">+VLOOKUP(AA36,Datos!$D:$E,2,FALSE)</f>
        <v>00</v>
      </c>
      <c r="BJ36" s="133">
        <f t="shared" ca="1" si="57"/>
        <v>0</v>
      </c>
      <c r="BK36" s="133" t="str">
        <f t="shared" si="58"/>
        <v/>
      </c>
      <c r="BL36" s="133" t="str">
        <f t="shared" si="59"/>
        <v/>
      </c>
      <c r="BM36" s="133" t="str">
        <f t="shared" si="60"/>
        <v/>
      </c>
      <c r="BN36" s="133" t="str">
        <f t="shared" si="61"/>
        <v/>
      </c>
      <c r="BO36" s="133" t="str">
        <f t="shared" si="62"/>
        <v/>
      </c>
      <c r="BP36" s="133" t="str">
        <f t="shared" ca="1" si="63"/>
        <v/>
      </c>
      <c r="BQ36" s="133" t="str">
        <f t="shared" ca="1" si="64"/>
        <v/>
      </c>
      <c r="BR36" s="133" t="str">
        <f t="shared" si="65"/>
        <v/>
      </c>
      <c r="BS36" s="133" t="str">
        <f t="shared" si="66"/>
        <v/>
      </c>
      <c r="BT36" s="133" t="str">
        <f t="shared" ca="1" si="67"/>
        <v/>
      </c>
      <c r="BU36" s="133" t="str">
        <f t="shared" si="68"/>
        <v/>
      </c>
      <c r="BV36" s="133" t="str">
        <f t="shared" ca="1" si="69"/>
        <v/>
      </c>
      <c r="BW36" s="133" t="str">
        <f t="shared" ca="1" si="70"/>
        <v/>
      </c>
      <c r="BX36" s="133" t="str">
        <f t="shared" ca="1" si="71"/>
        <v/>
      </c>
      <c r="BY36" s="133" t="str">
        <f t="shared" si="72"/>
        <v/>
      </c>
      <c r="BZ36" s="133" t="str">
        <f t="shared" si="73"/>
        <v/>
      </c>
      <c r="CA36" s="133" t="str">
        <f t="shared" si="74"/>
        <v/>
      </c>
      <c r="CB36" s="133" t="str">
        <f t="shared" si="75"/>
        <v/>
      </c>
      <c r="CC36" s="133" t="str">
        <f t="shared" si="76"/>
        <v/>
      </c>
      <c r="CD36" s="133" t="str">
        <f t="shared" ca="1" si="77"/>
        <v/>
      </c>
      <c r="CE36" s="133" t="str">
        <f t="shared" ca="1" si="78"/>
        <v/>
      </c>
      <c r="CF36" s="133" t="str">
        <f t="shared" ca="1" si="79"/>
        <v/>
      </c>
      <c r="CG36" s="133" t="str">
        <f t="shared" ca="1" si="80"/>
        <v/>
      </c>
      <c r="CH36" s="133" t="str">
        <f t="shared" ca="1" si="81"/>
        <v/>
      </c>
      <c r="CI36" s="133" t="str">
        <f t="shared" ca="1" si="82"/>
        <v/>
      </c>
      <c r="CJ36" s="133" t="str">
        <f t="shared" ca="1" si="83"/>
        <v/>
      </c>
      <c r="CK36" s="131">
        <f>+'RESULTADOS Fact'!Z35</f>
        <v>0</v>
      </c>
      <c r="CL36" s="131">
        <f>+'RESULTADOS Fact'!AA35</f>
        <v>0</v>
      </c>
    </row>
    <row r="37" spans="1:90" s="131" customFormat="1" ht="58.5" customHeight="1" x14ac:dyDescent="0.25">
      <c r="A37" s="145">
        <f t="shared" si="28"/>
        <v>35</v>
      </c>
      <c r="B37" s="127">
        <v>260</v>
      </c>
      <c r="C37" s="128">
        <f>+VLOOKUP($B37,'Datos IC y OC'!$A:$D,3,FALSE)</f>
        <v>610000000000174</v>
      </c>
      <c r="D37" s="128" t="str">
        <f>+VLOOKUP($B37,'Datos IC y OC'!$A:$D,4,FALSE)</f>
        <v>S4010A12</v>
      </c>
      <c r="E37" s="83"/>
      <c r="F37" s="130">
        <v>44562</v>
      </c>
      <c r="G37" s="114" t="str">
        <f ca="1">+"ID" &amp;TEXT(A37,"000") &amp; "-" &amp; AH37 &amp; "-" &amp; AI37 &amp; "-" &amp; RIGHT(AQ37,2)&amp; "-" &amp; VLOOKUP(AO37,Datos!$E:$F,2,FALSE)</f>
        <v>ID035-GD-PU-T2-AT/MT</v>
      </c>
      <c r="H37" s="114" t="s">
        <v>57</v>
      </c>
      <c r="I37" s="172" t="s">
        <v>62</v>
      </c>
      <c r="J37" s="172" t="s">
        <v>316</v>
      </c>
      <c r="K37" s="172" t="s">
        <v>1963</v>
      </c>
      <c r="L37" s="172" t="s">
        <v>275</v>
      </c>
      <c r="M37" s="172" t="s">
        <v>528</v>
      </c>
      <c r="O37" s="172" t="s">
        <v>1050</v>
      </c>
      <c r="Q37" s="172" t="s">
        <v>246</v>
      </c>
      <c r="S37" s="114"/>
      <c r="T37" s="114"/>
      <c r="V37" s="114" t="s">
        <v>153</v>
      </c>
      <c r="X37" s="114">
        <v>700034</v>
      </c>
      <c r="Y37" s="114">
        <f>+Salida!CQ37</f>
        <v>136</v>
      </c>
      <c r="AA37" s="114" t="s">
        <v>2021</v>
      </c>
      <c r="AB37" s="114">
        <f>+HLOOKUP($AF37,Lecturas!$O:$AB,22,FALSE)</f>
        <v>100</v>
      </c>
      <c r="AC37" s="114">
        <f>+HLOOKUP($AF37,Lecturas!$O:$AB,23,FALSE)</f>
        <v>300</v>
      </c>
      <c r="AD37" s="114" t="str">
        <f>+"CASO: "&amp;INDEX(Lecturas!$AE$1:$AO$2,1,MATCH(AF37,Lecturas!$AE$2:$AO$2,0))</f>
        <v>CASO: &gt;300</v>
      </c>
      <c r="AF37" s="114">
        <v>5</v>
      </c>
      <c r="AH37" s="83" t="str">
        <f>+IF(H37="","",VLOOKUP(H37,Datos!$D:$E,2,FALSE))</f>
        <v>GD</v>
      </c>
      <c r="AI37" s="83" t="str">
        <f>+IF(I37="","",VLOOKUP(I37,Datos!$D$9:$E$19,2,FALSE))</f>
        <v>PU</v>
      </c>
      <c r="AJ37" s="83" t="str">
        <f>+IF(J37="","",VLOOKUP(J37,Datos!$D:$E,2,FALSE))</f>
        <v>G002</v>
      </c>
      <c r="AK37" s="83" t="str">
        <f>+IFERROR(IF(AI37="CG","",VLOOKUP(AI37,Datos!$E:$F,2,FALSE)),"")</f>
        <v>Urbano</v>
      </c>
      <c r="AL37" s="83" t="str">
        <f>+IF(L37="","",VLOOKUP(L37,Datos!$D:$E,2,FALSE))</f>
        <v>04</v>
      </c>
      <c r="AM37" s="83" t="str">
        <f ca="1">+IF(M37="","",TEXT(VLOOKUP(M37,Datos!$D:$E,2,FALSE),"000"))</f>
        <v>123</v>
      </c>
      <c r="AN37" s="83" t="str">
        <f ca="1">+IF(O37="","",TEXT(VLOOKUP(O37,Datos!$D:$E,2,FALSE),"000000"))</f>
        <v>239900</v>
      </c>
      <c r="AO37" s="83" t="str">
        <f>+IF(Q37="","",VLOOKUP(Q37,Datos!$D:$E,2,FALSE))</f>
        <v>G5</v>
      </c>
      <c r="AP37" s="83" t="str">
        <f>+IFERROR(HLOOKUP(AH37,Validaciones!$A$47:$C$48,2,FALSE),"")</f>
        <v>Tarifa T2</v>
      </c>
      <c r="AQ37" s="83" t="str">
        <f ca="1">+IF(AP37="","",VLOOKUP(AP37,Datos!$D:$E,2,FALSE))</f>
        <v>GD_T2</v>
      </c>
      <c r="AR37" s="83" t="str">
        <f>+VLOOKUP(CONCATENATE(K37,IF(K37="Completo",VLOOKUP(D37,'Gr.Estr.Reg.'!$C:$D,2,FALSE),VLOOKUP(D37,'Gr.Estr.Reg.'!$C:$H,6))),Tabla8[[LINK]:[PORCION]],5,FALSE)</f>
        <v>GRACC</v>
      </c>
      <c r="AS37" s="83" t="str">
        <f ca="1">+VLOOKUP(CONCATENATE($AH37,$AI37,$AJ37,$AO37,$AQ37),ZTDM_ARBOL_DES_D!$A:$O,11,FALSE)</f>
        <v>RT_CAT_CLI</v>
      </c>
      <c r="AT37" s="83" t="str">
        <f ca="1">+IFERROR(VLOOKUP(CONCATENATE($AH37,$AI37,$AJ37,$AO37,$AQ37),ZTDM_ARBOL_DES_D!$A:$O,12,FALSE),"")</f>
        <v>GD_NORM</v>
      </c>
      <c r="AU37" s="83" t="str">
        <f ca="1">+IFERROR(VLOOKUP(CONCATENATE($AH37,$AI37,$AJ37,$AO37,$AQ37),ZTDM_ARBOL_DES_D!$A:$O,13,FALSE),"")</f>
        <v>BORNES</v>
      </c>
      <c r="AV37" s="83" t="str">
        <f>+IF($S37=Datos!$G$71,"",IFERROR(INDEX(Datos!$C$71:$G$74,MATCH($S37,Datos!$G$71:$G$74,0),1),""))</f>
        <v/>
      </c>
      <c r="AW37" s="83" t="str">
        <f>IF($S37=Datos!$G$71,"",IFERROR(INDEX(Datos!$C$71:$G$74,MATCH($S37,Datos!$G$71:$G$74,0),2),""))</f>
        <v/>
      </c>
      <c r="AX37" s="83" t="str">
        <f>IF($S37=Datos!$G$71,"",IFERROR(INDEX(Datos!$C$71:$G$74,MATCH($S37,Datos!$G$71:$G$74,0),3),""))</f>
        <v/>
      </c>
      <c r="AY37" s="83" t="str">
        <f>+IF(AW37=Datos!$D$73,Datos!$C$76,"")</f>
        <v/>
      </c>
      <c r="AZ37" s="83" t="str">
        <f>+IF(K37="Completo",IF(MAX(AB37:AC37,FACTURADOR!G36:I36)&gt;=300,"FL_GUDI",""),"")</f>
        <v>FL_GUDI</v>
      </c>
      <c r="BA37" s="83" t="str">
        <f t="shared" si="29"/>
        <v/>
      </c>
      <c r="BB37" s="83" t="str">
        <f ca="1">+IF($AS37="Opción No Válida","",IFERROR(IF(FIND(Datos!$D$63,$V37)&gt;0,Datos!$E$63,""),""))</f>
        <v>FL_EMP_REC</v>
      </c>
      <c r="BC37" s="83" t="str">
        <f ca="1">+IF($AS37="Opción No Válida","",IFERROR(IF(FIND(Datos!$D$64,$V37)&gt;0,Datos!$E$64,""),""))</f>
        <v/>
      </c>
      <c r="BD37" s="83" t="str">
        <f ca="1">+IF($AS37="Opción No Válida","",IFERROR(IF(FIND(Datos!$D$65,$V37)&gt;0,Datos!$E$65,""),""))</f>
        <v/>
      </c>
      <c r="BE37" s="83" t="str">
        <f ca="1">+IF($AS37="Opción No Válida","",IFERROR(IF(FIND(Datos!$D$66,$V37)&gt;0,Datos!$E$66,""),""))</f>
        <v/>
      </c>
      <c r="BF37" s="83" t="str">
        <f ca="1">+IF($AS37="Opción No Válida","",IF(AH37="DP",Datos!$C$67,""))</f>
        <v/>
      </c>
      <c r="BG37" s="83" t="str">
        <f ca="1">+IF($AS37="Opción No Válida","",IFERROR(IF(FIND(Datos!$D$68,$V37)&gt;0,Datos!$E$68,""),""))</f>
        <v/>
      </c>
      <c r="BH37" s="83" t="str">
        <f ca="1">+VLOOKUP(AA37,Datos!$D:$E,2,FALSE)</f>
        <v>00</v>
      </c>
      <c r="BJ37" s="133">
        <f t="shared" ca="1" si="57"/>
        <v>0</v>
      </c>
      <c r="BK37" s="133" t="str">
        <f t="shared" si="58"/>
        <v/>
      </c>
      <c r="BL37" s="133" t="str">
        <f t="shared" si="59"/>
        <v/>
      </c>
      <c r="BM37" s="133" t="str">
        <f t="shared" si="60"/>
        <v/>
      </c>
      <c r="BN37" s="133" t="str">
        <f t="shared" si="61"/>
        <v/>
      </c>
      <c r="BO37" s="133" t="str">
        <f t="shared" si="62"/>
        <v/>
      </c>
      <c r="BP37" s="133" t="str">
        <f t="shared" ca="1" si="63"/>
        <v/>
      </c>
      <c r="BQ37" s="133" t="str">
        <f t="shared" ca="1" si="64"/>
        <v/>
      </c>
      <c r="BR37" s="133" t="str">
        <f t="shared" si="65"/>
        <v/>
      </c>
      <c r="BS37" s="133" t="str">
        <f t="shared" si="66"/>
        <v/>
      </c>
      <c r="BT37" s="133" t="str">
        <f t="shared" ca="1" si="67"/>
        <v/>
      </c>
      <c r="BU37" s="133" t="str">
        <f t="shared" si="68"/>
        <v/>
      </c>
      <c r="BV37" s="133" t="str">
        <f t="shared" ca="1" si="69"/>
        <v/>
      </c>
      <c r="BW37" s="133" t="str">
        <f t="shared" ca="1" si="70"/>
        <v/>
      </c>
      <c r="BX37" s="133" t="str">
        <f t="shared" ca="1" si="71"/>
        <v/>
      </c>
      <c r="BY37" s="133" t="str">
        <f t="shared" si="72"/>
        <v/>
      </c>
      <c r="BZ37" s="133" t="str">
        <f t="shared" si="73"/>
        <v/>
      </c>
      <c r="CA37" s="133" t="str">
        <f t="shared" si="74"/>
        <v/>
      </c>
      <c r="CB37" s="133" t="str">
        <f t="shared" si="75"/>
        <v/>
      </c>
      <c r="CC37" s="133" t="str">
        <f t="shared" si="76"/>
        <v/>
      </c>
      <c r="CD37" s="133" t="str">
        <f t="shared" ca="1" si="77"/>
        <v/>
      </c>
      <c r="CE37" s="133" t="str">
        <f t="shared" ca="1" si="78"/>
        <v/>
      </c>
      <c r="CF37" s="133" t="str">
        <f t="shared" ca="1" si="79"/>
        <v/>
      </c>
      <c r="CG37" s="133" t="str">
        <f t="shared" ca="1" si="80"/>
        <v/>
      </c>
      <c r="CH37" s="133" t="str">
        <f t="shared" ca="1" si="81"/>
        <v/>
      </c>
      <c r="CI37" s="133" t="str">
        <f t="shared" ca="1" si="82"/>
        <v/>
      </c>
      <c r="CJ37" s="133" t="str">
        <f t="shared" ca="1" si="83"/>
        <v/>
      </c>
      <c r="CK37" s="131">
        <f>+'RESULTADOS Fact'!Z36</f>
        <v>0</v>
      </c>
      <c r="CL37" s="131">
        <f>+'RESULTADOS Fact'!AA36</f>
        <v>0</v>
      </c>
    </row>
    <row r="38" spans="1:90" s="131" customFormat="1" ht="58.5" customHeight="1" x14ac:dyDescent="0.25">
      <c r="A38" s="145">
        <f t="shared" si="28"/>
        <v>36</v>
      </c>
      <c r="B38" s="127">
        <v>260</v>
      </c>
      <c r="C38" s="128">
        <f>+VLOOKUP($B38,'Datos IC y OC'!$A:$D,3,FALSE)</f>
        <v>610000000000174</v>
      </c>
      <c r="D38" s="128" t="str">
        <f>+VLOOKUP($B38,'Datos IC y OC'!$A:$D,4,FALSE)</f>
        <v>S4010A12</v>
      </c>
      <c r="E38" s="83"/>
      <c r="F38" s="130">
        <v>44562</v>
      </c>
      <c r="G38" s="114" t="str">
        <f ca="1">+"ID" &amp;TEXT(A38,"000") &amp; "-" &amp; AH38 &amp; "-" &amp; AI38 &amp; "-" &amp; RIGHT(AQ38,2)&amp; "-" &amp; VLOOKUP(AO38,Datos!$E:$F,2,FALSE)</f>
        <v>ID036-GD-PU-T2-AT</v>
      </c>
      <c r="H38" s="114" t="s">
        <v>57</v>
      </c>
      <c r="I38" s="172" t="s">
        <v>62</v>
      </c>
      <c r="J38" s="172" t="s">
        <v>316</v>
      </c>
      <c r="K38" s="172" t="s">
        <v>1963</v>
      </c>
      <c r="L38" s="172" t="s">
        <v>306</v>
      </c>
      <c r="M38" s="172" t="s">
        <v>528</v>
      </c>
      <c r="O38" s="172" t="s">
        <v>1050</v>
      </c>
      <c r="Q38" s="172" t="s">
        <v>77</v>
      </c>
      <c r="S38" s="114"/>
      <c r="T38" s="114"/>
      <c r="V38" s="114" t="s">
        <v>222</v>
      </c>
      <c r="X38" s="114">
        <v>700034</v>
      </c>
      <c r="Y38" s="114">
        <f>+Salida!CQ38</f>
        <v>137</v>
      </c>
      <c r="AA38" s="114" t="s">
        <v>2021</v>
      </c>
      <c r="AB38" s="114">
        <f>+HLOOKUP($AF38,Lecturas!$O:$AB,22,FALSE)</f>
        <v>50</v>
      </c>
      <c r="AC38" s="114">
        <f>+HLOOKUP($AF38,Lecturas!$O:$AB,23,FALSE)</f>
        <v>100</v>
      </c>
      <c r="AD38" s="114" t="str">
        <f>+"CASO: "&amp;INDEX(Lecturas!$AE$1:$AO$2,1,MATCH(AF38,Lecturas!$AE$2:$AO$2,0))</f>
        <v>CASO: &lt;300</v>
      </c>
      <c r="AF38" s="114">
        <v>2</v>
      </c>
      <c r="AH38" s="83" t="str">
        <f>+IF(H38="","",VLOOKUP(H38,Datos!$D:$E,2,FALSE))</f>
        <v>GD</v>
      </c>
      <c r="AI38" s="83" t="str">
        <f>+IF(I38="","",VLOOKUP(I38,Datos!$D$9:$E$19,2,FALSE))</f>
        <v>PU</v>
      </c>
      <c r="AJ38" s="83" t="str">
        <f>+IF(J38="","",VLOOKUP(J38,Datos!$D:$E,2,FALSE))</f>
        <v>G002</v>
      </c>
      <c r="AK38" s="83" t="str">
        <f>+IFERROR(IF(AI38="CG","",VLOOKUP(AI38,Datos!$E:$F,2,FALSE)),"")</f>
        <v>Urbano</v>
      </c>
      <c r="AL38" s="83" t="str">
        <f>+IF(L38="","",VLOOKUP(L38,Datos!$D:$E,2,FALSE))</f>
        <v>07</v>
      </c>
      <c r="AM38" s="83" t="str">
        <f ca="1">+IF(M38="","",TEXT(VLOOKUP(M38,Datos!$D:$E,2,FALSE),"000"))</f>
        <v>123</v>
      </c>
      <c r="AN38" s="83" t="str">
        <f ca="1">+IF(O38="","",TEXT(VLOOKUP(O38,Datos!$D:$E,2,FALSE),"000000"))</f>
        <v>239900</v>
      </c>
      <c r="AO38" s="83" t="str">
        <f>+IF(Q38="","",VLOOKUP(Q38,Datos!$D:$E,2,FALSE))</f>
        <v>G0</v>
      </c>
      <c r="AP38" s="83" t="str">
        <f>+IFERROR(HLOOKUP(AH38,Validaciones!$A$47:$C$48,2,FALSE),"")</f>
        <v>Tarifa T2</v>
      </c>
      <c r="AQ38" s="83" t="str">
        <f ca="1">+IF(AP38="","",VLOOKUP(AP38,Datos!$D:$E,2,FALSE))</f>
        <v>GD_T2</v>
      </c>
      <c r="AR38" s="83" t="str">
        <f>+VLOOKUP(CONCATENATE(K38,IF(K38="Completo",VLOOKUP(D38,'Gr.Estr.Reg.'!$C:$D,2,FALSE),VLOOKUP(D38,'Gr.Estr.Reg.'!$C:$H,6))),Tabla8[[LINK]:[PORCION]],5,FALSE)</f>
        <v>GRACC</v>
      </c>
      <c r="AS38" s="83" t="str">
        <f ca="1">+VLOOKUP(CONCATENATE($AH38,$AI38,$AJ38,$AO38,$AQ38),ZTDM_ARBOL_DES_D!$A:$O,11,FALSE)</f>
        <v>RT_CAT_CLI</v>
      </c>
      <c r="AT38" s="83" t="str">
        <f ca="1">+IFERROR(VLOOKUP(CONCATENATE($AH38,$AI38,$AJ38,$AO38,$AQ38),ZTDM_ARBOL_DES_D!$A:$O,12,FALSE),"")</f>
        <v>GD_NORM</v>
      </c>
      <c r="AU38" s="83" t="str">
        <f ca="1">+IFERROR(VLOOKUP(CONCATENATE($AH38,$AI38,$AJ38,$AO38,$AQ38),ZTDM_ARBOL_DES_D!$A:$O,13,FALSE),"")</f>
        <v>ALTA132</v>
      </c>
      <c r="AV38" s="83" t="str">
        <f>+IF($S38=Datos!$G$71,"",IFERROR(INDEX(Datos!$C$71:$G$74,MATCH($S38,Datos!$G$71:$G$74,0),1),""))</f>
        <v/>
      </c>
      <c r="AW38" s="83" t="str">
        <f>IF($S38=Datos!$G$71,"",IFERROR(INDEX(Datos!$C$71:$G$74,MATCH($S38,Datos!$G$71:$G$74,0),2),""))</f>
        <v/>
      </c>
      <c r="AX38" s="83" t="str">
        <f>IF($S38=Datos!$G$71,"",IFERROR(INDEX(Datos!$C$71:$G$74,MATCH($S38,Datos!$G$71:$G$74,0),3),""))</f>
        <v/>
      </c>
      <c r="AY38" s="83" t="str">
        <f>+IF(AW38=Datos!$D$73,Datos!$C$76,"")</f>
        <v/>
      </c>
      <c r="AZ38" s="83" t="str">
        <f>+IF(K38="Completo",IF(MAX(AB38:AC38,FACTURADOR!G37:I37)&gt;=300,"FL_GUDI",""),"")</f>
        <v/>
      </c>
      <c r="BA38" s="83" t="str">
        <f t="shared" si="29"/>
        <v/>
      </c>
      <c r="BB38" s="83" t="str">
        <f ca="1">+IF($AS38="Opción No Válida","",IFERROR(IF(FIND(Datos!$D$63,$V38)&gt;0,Datos!$E$63,""),""))</f>
        <v/>
      </c>
      <c r="BC38" s="83" t="str">
        <f ca="1">+IF($AS38="Opción No Válida","",IFERROR(IF(FIND(Datos!$D$64,$V38)&gt;0,Datos!$E$64,""),""))</f>
        <v/>
      </c>
      <c r="BD38" s="83" t="str">
        <f ca="1">+IF($AS38="Opción No Válida","",IFERROR(IF(FIND(Datos!$D$65,$V38)&gt;0,Datos!$E$65,""),""))</f>
        <v>FL_CLUB</v>
      </c>
      <c r="BE38" s="83" t="str">
        <f ca="1">+IF($AS38="Opción No Válida","",IFERROR(IF(FIND(Datos!$D$66,$V38)&gt;0,Datos!$E$66,""),""))</f>
        <v/>
      </c>
      <c r="BF38" s="83" t="str">
        <f ca="1">+IF($AS38="Opción No Válida","",IF(AH38="DP",Datos!$C$67,""))</f>
        <v/>
      </c>
      <c r="BG38" s="83" t="str">
        <f ca="1">+IF($AS38="Opción No Válida","",IFERROR(IF(FIND(Datos!$D$68,$V38)&gt;0,Datos!$E$68,""),""))</f>
        <v/>
      </c>
      <c r="BH38" s="83" t="str">
        <f ca="1">+VLOOKUP(AA38,Datos!$D:$E,2,FALSE)</f>
        <v>00</v>
      </c>
      <c r="BJ38" s="133">
        <f t="shared" ca="1" si="57"/>
        <v>0</v>
      </c>
      <c r="BK38" s="133" t="str">
        <f t="shared" si="58"/>
        <v/>
      </c>
      <c r="BL38" s="133" t="str">
        <f t="shared" si="59"/>
        <v/>
      </c>
      <c r="BM38" s="133" t="str">
        <f t="shared" si="60"/>
        <v/>
      </c>
      <c r="BN38" s="133" t="str">
        <f t="shared" si="61"/>
        <v/>
      </c>
      <c r="BO38" s="133" t="str">
        <f t="shared" si="62"/>
        <v/>
      </c>
      <c r="BP38" s="133" t="str">
        <f t="shared" ca="1" si="63"/>
        <v/>
      </c>
      <c r="BQ38" s="133" t="str">
        <f t="shared" ca="1" si="64"/>
        <v/>
      </c>
      <c r="BR38" s="133" t="str">
        <f t="shared" si="65"/>
        <v/>
      </c>
      <c r="BS38" s="133" t="str">
        <f t="shared" si="66"/>
        <v/>
      </c>
      <c r="BT38" s="133" t="str">
        <f t="shared" ca="1" si="67"/>
        <v/>
      </c>
      <c r="BU38" s="133" t="str">
        <f t="shared" si="68"/>
        <v/>
      </c>
      <c r="BV38" s="133" t="str">
        <f t="shared" ca="1" si="69"/>
        <v/>
      </c>
      <c r="BW38" s="133" t="str">
        <f t="shared" ca="1" si="70"/>
        <v/>
      </c>
      <c r="BX38" s="133" t="str">
        <f t="shared" ca="1" si="71"/>
        <v/>
      </c>
      <c r="BY38" s="133" t="str">
        <f t="shared" si="72"/>
        <v/>
      </c>
      <c r="BZ38" s="133" t="str">
        <f t="shared" si="73"/>
        <v/>
      </c>
      <c r="CA38" s="133" t="str">
        <f t="shared" si="74"/>
        <v/>
      </c>
      <c r="CB38" s="133" t="str">
        <f t="shared" si="75"/>
        <v/>
      </c>
      <c r="CC38" s="133" t="str">
        <f t="shared" si="76"/>
        <v/>
      </c>
      <c r="CD38" s="133" t="str">
        <f t="shared" ca="1" si="77"/>
        <v/>
      </c>
      <c r="CE38" s="133" t="str">
        <f t="shared" ca="1" si="78"/>
        <v/>
      </c>
      <c r="CF38" s="133" t="str">
        <f t="shared" ca="1" si="79"/>
        <v/>
      </c>
      <c r="CG38" s="133" t="str">
        <f t="shared" ca="1" si="80"/>
        <v/>
      </c>
      <c r="CH38" s="133" t="str">
        <f t="shared" ca="1" si="81"/>
        <v/>
      </c>
      <c r="CI38" s="133" t="str">
        <f t="shared" ca="1" si="82"/>
        <v/>
      </c>
      <c r="CJ38" s="133" t="str">
        <f t="shared" ca="1" si="83"/>
        <v/>
      </c>
      <c r="CK38" s="131">
        <f>+'RESULTADOS Fact'!Z37</f>
        <v>0</v>
      </c>
      <c r="CL38" s="131">
        <f>+'RESULTADOS Fact'!AA37</f>
        <v>0</v>
      </c>
    </row>
    <row r="39" spans="1:90" s="131" customFormat="1" ht="58.5" hidden="1" customHeight="1" x14ac:dyDescent="0.25">
      <c r="A39" s="145">
        <f t="shared" si="28"/>
        <v>37</v>
      </c>
      <c r="B39" s="127">
        <v>260</v>
      </c>
      <c r="C39" s="128">
        <f>+VLOOKUP($B39,'Datos IC y OC'!$A:$D,3,FALSE)</f>
        <v>610000000000174</v>
      </c>
      <c r="D39" s="128" t="str">
        <f>+VLOOKUP($B39,'Datos IC y OC'!$A:$D,4,FALSE)</f>
        <v>S4010A12</v>
      </c>
      <c r="E39" s="83"/>
      <c r="F39" s="130">
        <v>44562</v>
      </c>
      <c r="G39" s="114" t="str">
        <f ca="1">+"ID" &amp;TEXT(A39,"000") &amp; "-" &amp; AH39 &amp; "-" &amp; AI39 &amp; "-" &amp; RIGHT(AQ39,2)&amp; "-" &amp; VLOOKUP(AO39,Datos!$E:$F,2,FALSE)</f>
        <v>ID037-GD-PU-T2-AT</v>
      </c>
      <c r="H39" s="114" t="s">
        <v>57</v>
      </c>
      <c r="I39" s="172" t="s">
        <v>62</v>
      </c>
      <c r="J39" s="172" t="s">
        <v>316</v>
      </c>
      <c r="K39" s="172" t="s">
        <v>1963</v>
      </c>
      <c r="L39" s="172" t="s">
        <v>277</v>
      </c>
      <c r="M39" s="172" t="s">
        <v>528</v>
      </c>
      <c r="O39" s="172" t="s">
        <v>1050</v>
      </c>
      <c r="Q39" s="172" t="s">
        <v>77</v>
      </c>
      <c r="S39" s="114"/>
      <c r="T39" s="114"/>
      <c r="V39" s="114" t="s">
        <v>1980</v>
      </c>
      <c r="X39" s="114">
        <v>700034</v>
      </c>
      <c r="Y39" s="114">
        <f>+Salida!CQ39</f>
        <v>138</v>
      </c>
      <c r="AA39" s="114" t="s">
        <v>2021</v>
      </c>
      <c r="AB39" s="114">
        <f>+HLOOKUP($AF39,Lecturas!$O:$AB,22,FALSE)</f>
        <v>100</v>
      </c>
      <c r="AC39" s="114">
        <f>+HLOOKUP($AF39,Lecturas!$O:$AB,23,FALSE)</f>
        <v>300</v>
      </c>
      <c r="AD39" s="114" t="str">
        <f>+"CASO: "&amp;INDEX(Lecturas!$AE$1:$AO$2,1,MATCH(AF39,Lecturas!$AE$2:$AO$2,0))</f>
        <v>CASO: &gt;300</v>
      </c>
      <c r="AF39" s="114">
        <v>5</v>
      </c>
      <c r="AH39" s="83" t="str">
        <f>+IF(H39="","",VLOOKUP(H39,Datos!$D:$E,2,FALSE))</f>
        <v>GD</v>
      </c>
      <c r="AI39" s="83" t="str">
        <f>+IF(I39="","",VLOOKUP(I39,Datos!$D$9:$E$19,2,FALSE))</f>
        <v>PU</v>
      </c>
      <c r="AJ39" s="83" t="str">
        <f>+IF(J39="","",VLOOKUP(J39,Datos!$D:$E,2,FALSE))</f>
        <v>G002</v>
      </c>
      <c r="AK39" s="83" t="str">
        <f>+IFERROR(IF(AI39="CG","",VLOOKUP(AI39,Datos!$E:$F,2,FALSE)),"")</f>
        <v>Urbano</v>
      </c>
      <c r="AL39" s="83">
        <f>+IF(L39="","",VLOOKUP(L39,Datos!$D:$E,2,FALSE))</f>
        <v>11</v>
      </c>
      <c r="AM39" s="83" t="str">
        <f ca="1">+IF(M39="","",TEXT(VLOOKUP(M39,Datos!$D:$E,2,FALSE),"000"))</f>
        <v>123</v>
      </c>
      <c r="AN39" s="83" t="str">
        <f ca="1">+IF(O39="","",TEXT(VLOOKUP(O39,Datos!$D:$E,2,FALSE),"000000"))</f>
        <v>239900</v>
      </c>
      <c r="AO39" s="83" t="str">
        <f>+IF(Q39="","",VLOOKUP(Q39,Datos!$D:$E,2,FALSE))</f>
        <v>G0</v>
      </c>
      <c r="AP39" s="83" t="str">
        <f>+IFERROR(HLOOKUP(AH39,Validaciones!$A$47:$C$48,2,FALSE),"")</f>
        <v>Tarifa T2</v>
      </c>
      <c r="AQ39" s="83" t="str">
        <f ca="1">+IF(AP39="","",VLOOKUP(AP39,Datos!$D:$E,2,FALSE))</f>
        <v>GD_T2</v>
      </c>
      <c r="AR39" s="83" t="str">
        <f>+VLOOKUP(CONCATENATE(K39,IF(K39="Completo",VLOOKUP(D39,'Gr.Estr.Reg.'!$C:$D,2,FALSE),VLOOKUP(D39,'Gr.Estr.Reg.'!$C:$H,6))),Tabla8[[LINK]:[PORCION]],5,FALSE)</f>
        <v>GRACC</v>
      </c>
      <c r="AS39" s="83" t="str">
        <f ca="1">+VLOOKUP(CONCATENATE($AH39,$AI39,$AJ39,$AO39,$AQ39),ZTDM_ARBOL_DES_D!$A:$O,11,FALSE)</f>
        <v>RT_CAT_CLI</v>
      </c>
      <c r="AT39" s="83" t="str">
        <f ca="1">+IFERROR(VLOOKUP(CONCATENATE($AH39,$AI39,$AJ39,$AO39,$AQ39),ZTDM_ARBOL_DES_D!$A:$O,12,FALSE),"")</f>
        <v>GD_NORM</v>
      </c>
      <c r="AU39" s="83" t="str">
        <f ca="1">+IFERROR(VLOOKUP(CONCATENATE($AH39,$AI39,$AJ39,$AO39,$AQ39),ZTDM_ARBOL_DES_D!$A:$O,13,FALSE),"")</f>
        <v>ALTA132</v>
      </c>
      <c r="AV39" s="83" t="str">
        <f>+IF($S39=Datos!$G$71,"",IFERROR(INDEX(Datos!$C$71:$G$74,MATCH($S39,Datos!$G$71:$G$74,0),1),""))</f>
        <v/>
      </c>
      <c r="AW39" s="83" t="str">
        <f>IF($S39=Datos!$G$71,"",IFERROR(INDEX(Datos!$C$71:$G$74,MATCH($S39,Datos!$G$71:$G$74,0),2),""))</f>
        <v/>
      </c>
      <c r="AX39" s="83" t="str">
        <f>IF($S39=Datos!$G$71,"",IFERROR(INDEX(Datos!$C$71:$G$74,MATCH($S39,Datos!$G$71:$G$74,0),3),""))</f>
        <v/>
      </c>
      <c r="AY39" s="83" t="str">
        <f>+IF(AW39=Datos!$D$73,Datos!$C$76,"")</f>
        <v/>
      </c>
      <c r="AZ39" s="83" t="str">
        <f>+IF(K39="Completo",IF(MAX(AB39:AC39,FACTURADOR!G38:I38)&gt;=300,"FL_GUDI",""),"")</f>
        <v>FL_GUDI</v>
      </c>
      <c r="BA39" s="83" t="str">
        <f t="shared" si="29"/>
        <v/>
      </c>
      <c r="BB39" s="83" t="str">
        <f ca="1">+IF($AS39="Opción No Válida","",IFERROR(IF(FIND(Datos!$D$63,$V39)&gt;0,Datos!$E$63,""),""))</f>
        <v/>
      </c>
      <c r="BC39" s="83" t="str">
        <f ca="1">+IF($AS39="Opción No Válida","",IFERROR(IF(FIND(Datos!$D$64,$V39)&gt;0,Datos!$E$64,""),""))</f>
        <v/>
      </c>
      <c r="BD39" s="83" t="str">
        <f ca="1">+IF($AS39="Opción No Válida","",IFERROR(IF(FIND(Datos!$D$65,$V39)&gt;0,Datos!$E$65,""),""))</f>
        <v/>
      </c>
      <c r="BE39" s="83" t="str">
        <f ca="1">+IF($AS39="Opción No Válida","",IFERROR(IF(FIND(Datos!$D$66,$V39)&gt;0,Datos!$E$66,""),""))</f>
        <v>FL_BEN_INF</v>
      </c>
      <c r="BF39" s="83" t="str">
        <f ca="1">+IF($AS39="Opción No Válida","",IF(AH39="DP",Datos!$C$67,""))</f>
        <v/>
      </c>
      <c r="BG39" s="83" t="str">
        <f ca="1">+IF($AS39="Opción No Válida","",IFERROR(IF(FIND(Datos!$D$68,$V39)&gt;0,Datos!$E$68,""),""))</f>
        <v/>
      </c>
      <c r="BH39" s="83" t="str">
        <f ca="1">+VLOOKUP(AA39,Datos!$D:$E,2,FALSE)</f>
        <v>00</v>
      </c>
      <c r="BJ39" s="133">
        <f t="shared" ca="1" si="57"/>
        <v>0</v>
      </c>
      <c r="BK39" s="133" t="str">
        <f t="shared" si="58"/>
        <v/>
      </c>
      <c r="BL39" s="133" t="str">
        <f t="shared" si="59"/>
        <v/>
      </c>
      <c r="BM39" s="133" t="str">
        <f t="shared" si="60"/>
        <v/>
      </c>
      <c r="BN39" s="133" t="str">
        <f t="shared" si="61"/>
        <v/>
      </c>
      <c r="BO39" s="133" t="str">
        <f t="shared" si="62"/>
        <v/>
      </c>
      <c r="BP39" s="133" t="str">
        <f t="shared" ca="1" si="63"/>
        <v/>
      </c>
      <c r="BQ39" s="133" t="str">
        <f t="shared" ca="1" si="64"/>
        <v/>
      </c>
      <c r="BR39" s="133" t="str">
        <f t="shared" si="65"/>
        <v/>
      </c>
      <c r="BS39" s="133" t="str">
        <f t="shared" si="66"/>
        <v/>
      </c>
      <c r="BT39" s="133" t="str">
        <f t="shared" ca="1" si="67"/>
        <v/>
      </c>
      <c r="BU39" s="133" t="str">
        <f t="shared" si="68"/>
        <v/>
      </c>
      <c r="BV39" s="133" t="str">
        <f t="shared" ca="1" si="69"/>
        <v/>
      </c>
      <c r="BW39" s="133" t="str">
        <f t="shared" ca="1" si="70"/>
        <v/>
      </c>
      <c r="BX39" s="133" t="str">
        <f t="shared" ca="1" si="71"/>
        <v/>
      </c>
      <c r="BY39" s="133" t="str">
        <f t="shared" si="72"/>
        <v/>
      </c>
      <c r="BZ39" s="133" t="str">
        <f t="shared" si="73"/>
        <v/>
      </c>
      <c r="CA39" s="133" t="str">
        <f t="shared" si="74"/>
        <v/>
      </c>
      <c r="CB39" s="133" t="str">
        <f t="shared" si="75"/>
        <v/>
      </c>
      <c r="CC39" s="133" t="str">
        <f t="shared" si="76"/>
        <v/>
      </c>
      <c r="CD39" s="133" t="str">
        <f t="shared" ca="1" si="77"/>
        <v/>
      </c>
      <c r="CE39" s="133" t="str">
        <f t="shared" ca="1" si="78"/>
        <v/>
      </c>
      <c r="CF39" s="133" t="str">
        <f t="shared" ca="1" si="79"/>
        <v/>
      </c>
      <c r="CG39" s="133" t="str">
        <f t="shared" ca="1" si="80"/>
        <v/>
      </c>
      <c r="CH39" s="133" t="str">
        <f t="shared" ca="1" si="81"/>
        <v/>
      </c>
      <c r="CI39" s="133" t="str">
        <f t="shared" ca="1" si="82"/>
        <v/>
      </c>
      <c r="CJ39" s="133" t="str">
        <f t="shared" ca="1" si="83"/>
        <v/>
      </c>
      <c r="CK39" s="131">
        <f>+'RESULTADOS Fact'!Z38</f>
        <v>20000000834</v>
      </c>
      <c r="CL39" s="131">
        <f>+'RESULTADOS Fact'!AA38</f>
        <v>10000000411</v>
      </c>
    </row>
    <row r="40" spans="1:90" s="131" customFormat="1" ht="58.5" customHeight="1" x14ac:dyDescent="0.25">
      <c r="A40" s="145">
        <f t="shared" si="28"/>
        <v>38</v>
      </c>
      <c r="B40" s="127">
        <v>261</v>
      </c>
      <c r="C40" s="128">
        <f>+VLOOKUP($B40,'Datos IC y OC'!$A:$D,3,FALSE)</f>
        <v>610000000000175</v>
      </c>
      <c r="D40" s="128" t="str">
        <f>+VLOOKUP($B40,'Datos IC y OC'!$A:$D,4,FALSE)</f>
        <v>S1010A13</v>
      </c>
      <c r="E40" s="83"/>
      <c r="F40" s="130">
        <v>44562</v>
      </c>
      <c r="G40" s="114" t="str">
        <f ca="1">+"ID" &amp;TEXT(A40,"000") &amp; "-" &amp; AH40 &amp; "-" &amp; AI40 &amp; "-" &amp; RIGHT(AQ40,2)&amp; "-" &amp; VLOOKUP(AO40,Datos!$E:$F,2,FALSE)</f>
        <v>ID038-GD-PU-T2-BT</v>
      </c>
      <c r="H40" s="114" t="s">
        <v>57</v>
      </c>
      <c r="I40" s="114" t="s">
        <v>62</v>
      </c>
      <c r="J40" s="114" t="s">
        <v>316</v>
      </c>
      <c r="K40" s="114" t="s">
        <v>1963</v>
      </c>
      <c r="L40" s="114" t="s">
        <v>271</v>
      </c>
      <c r="M40" s="114" t="s">
        <v>268</v>
      </c>
      <c r="O40" s="114" t="s">
        <v>1050</v>
      </c>
      <c r="Q40" s="114" t="s">
        <v>78</v>
      </c>
      <c r="S40" s="114"/>
      <c r="T40" s="114"/>
      <c r="V40" s="114" t="s">
        <v>9155</v>
      </c>
      <c r="X40" s="114">
        <v>700034</v>
      </c>
      <c r="Y40" s="114">
        <f>+Salida!CQ40</f>
        <v>139</v>
      </c>
      <c r="AA40" s="114" t="s">
        <v>2021</v>
      </c>
      <c r="AB40" s="114">
        <f>+HLOOKUP($AF40,Lecturas!$O:$AB,22,FALSE)</f>
        <v>50</v>
      </c>
      <c r="AC40" s="114">
        <f>+HLOOKUP($AF40,Lecturas!$O:$AB,23,FALSE)</f>
        <v>50</v>
      </c>
      <c r="AD40" s="114" t="str">
        <f>+"CASO: "&amp;INDEX(Lecturas!$AE$1:$AO$2,1,MATCH(AF40,Lecturas!$AE$2:$AO$2,0))</f>
        <v>CASO: &gt;1000 Reg y Cont &lt;1000 sólo 13,2 kV</v>
      </c>
      <c r="AF40" s="114">
        <v>7</v>
      </c>
      <c r="AH40" s="83" t="str">
        <f>+IF(H40="","",VLOOKUP(H40,Datos!$D:$E,2,FALSE))</f>
        <v>GD</v>
      </c>
      <c r="AI40" s="83" t="str">
        <f>+IF(I40="","",VLOOKUP(I40,Datos!$D$9:$E$19,2,FALSE))</f>
        <v>PU</v>
      </c>
      <c r="AJ40" s="83" t="str">
        <f>+IF(J40="","",VLOOKUP(J40,Datos!$D:$E,2,FALSE))</f>
        <v>G002</v>
      </c>
      <c r="AK40" s="83" t="str">
        <f>+IFERROR(IF(AI40="CG","",VLOOKUP(AI40,Datos!$E:$F,2,FALSE)),"")</f>
        <v>Urbano</v>
      </c>
      <c r="AL40" s="83" t="str">
        <f>+IF(L40="","",VLOOKUP(L40,Datos!$D:$E,2,FALSE))</f>
        <v>01</v>
      </c>
      <c r="AM40" s="83" t="str">
        <f ca="1">+IF(M40="","",TEXT(VLOOKUP(M40,Datos!$D:$E,2,FALSE),"000"))</f>
        <v>198</v>
      </c>
      <c r="AN40" s="83" t="str">
        <f ca="1">+IF(O40="","",TEXT(VLOOKUP(O40,Datos!$D:$E,2,FALSE),"000000"))</f>
        <v>239900</v>
      </c>
      <c r="AO40" s="83" t="str">
        <f>+IF(Q40="","",VLOOKUP(Q40,Datos!$D:$E,2,FALSE))</f>
        <v>G1</v>
      </c>
      <c r="AP40" s="83" t="str">
        <f>+IFERROR(HLOOKUP(AH40,Validaciones!$A$47:$C$48,2,FALSE),"")</f>
        <v>Tarifa T2</v>
      </c>
      <c r="AQ40" s="83" t="str">
        <f ca="1">+IF(AP40="","",VLOOKUP(AP40,Datos!$D:$E,2,FALSE))</f>
        <v>GD_T2</v>
      </c>
      <c r="AR40" s="83" t="str">
        <f>+VLOOKUP(CONCATENATE(K40,IF(K40="Completo",VLOOKUP(D40,'Gr.Estr.Reg.'!$C:$D,2,FALSE),VLOOKUP(D40,'Gr.Estr.Reg.'!$C:$H,6))),Tabla8[[LINK]:[PORCION]],5,FALSE)</f>
        <v>GSNCC</v>
      </c>
      <c r="AS40" s="83" t="str">
        <f ca="1">+VLOOKUP(CONCATENATE($AH40,$AI40,$AJ40,$AO40,$AQ40),ZTDM_ARBOL_DES_D!$A:$O,11,FALSE)</f>
        <v>RT_CAT_CLI</v>
      </c>
      <c r="AT40" s="83" t="str">
        <f ca="1">+IFERROR(VLOOKUP(CONCATENATE($AH40,$AI40,$AJ40,$AO40,$AQ40),ZTDM_ARBOL_DES_D!$A:$O,12,FALSE),"")</f>
        <v>GD_NORM</v>
      </c>
      <c r="AU40" s="83" t="str">
        <f ca="1">+IFERROR(VLOOKUP(CONCATENATE($AH40,$AI40,$AJ40,$AO40,$AQ40),ZTDM_ARBOL_DES_D!$A:$O,13,FALSE),"")</f>
        <v>BAJA</v>
      </c>
      <c r="AV40" s="83" t="str">
        <f>+IF($S40=Datos!$G$71,"",IFERROR(INDEX(Datos!$C$71:$G$74,MATCH($S40,Datos!$G$71:$G$74,0),1),""))</f>
        <v/>
      </c>
      <c r="AW40" s="83" t="str">
        <f>IF($S40=Datos!$G$71,"",IFERROR(INDEX(Datos!$C$71:$G$74,MATCH($S40,Datos!$G$71:$G$74,0),2),""))</f>
        <v/>
      </c>
      <c r="AX40" s="83" t="str">
        <f>IF($S40=Datos!$G$71,"",IFERROR(INDEX(Datos!$C$71:$G$74,MATCH($S40,Datos!$G$71:$G$74,0),3),""))</f>
        <v/>
      </c>
      <c r="AY40" s="83" t="str">
        <f>+IF(AW40=Datos!$D$73,Datos!$C$76,"")</f>
        <v/>
      </c>
      <c r="AZ40" s="83" t="str">
        <f>+IF(K40="Completo",IF(MAX(AB40:AC40,FACTURADOR!G39:I39)&gt;=300,"FL_GUDI",""),"")</f>
        <v>FL_GUDI</v>
      </c>
      <c r="BA40" s="83" t="str">
        <f t="shared" si="29"/>
        <v/>
      </c>
      <c r="BB40" s="83" t="str">
        <f ca="1">+IF($AS40="Opción No Válida","",IFERROR(IF(FIND(Datos!$D$63,$V40)&gt;0,Datos!$E$63,""),""))</f>
        <v>FL_EMP_REC</v>
      </c>
      <c r="BC40" s="83" t="str">
        <f ca="1">+IF($AS40="Opción No Válida","",IFERROR(IF(FIND(Datos!$D$64,$V40)&gt;0,Datos!$E$64,""),""))</f>
        <v>FL_PRG_IND</v>
      </c>
      <c r="BD40" s="83" t="str">
        <f ca="1">+IF($AS40="Opción No Válida","",IFERROR(IF(FIND(Datos!$D$65,$V40)&gt;0,Datos!$E$65,""),""))</f>
        <v>FL_CLUB</v>
      </c>
      <c r="BE40" s="83" t="str">
        <f ca="1">+IF($AS40="Opción No Válida","",IFERROR(IF(FIND(Datos!$D$66,$V40)&gt;0,Datos!$E$66,""),""))</f>
        <v/>
      </c>
      <c r="BF40" s="83" t="str">
        <f ca="1">+IF($AS40="Opción No Válida","",IF(AH40="DP",Datos!$C$67,""))</f>
        <v/>
      </c>
      <c r="BG40" s="83" t="str">
        <f ca="1">+IF($AS40="Opción No Válida","",IFERROR(IF(FIND(Datos!$D$68,$V40)&gt;0,Datos!$E$68,""),""))</f>
        <v/>
      </c>
      <c r="BH40" s="83" t="str">
        <f ca="1">+VLOOKUP(AA40,Datos!$D:$E,2,FALSE)</f>
        <v>00</v>
      </c>
      <c r="BJ40" s="133">
        <f t="shared" ca="1" si="57"/>
        <v>0</v>
      </c>
      <c r="BK40" s="133" t="str">
        <f t="shared" si="58"/>
        <v/>
      </c>
      <c r="BL40" s="133" t="str">
        <f t="shared" si="59"/>
        <v/>
      </c>
      <c r="BM40" s="133" t="str">
        <f t="shared" si="60"/>
        <v/>
      </c>
      <c r="BN40" s="133" t="str">
        <f t="shared" si="61"/>
        <v/>
      </c>
      <c r="BO40" s="133" t="str">
        <f t="shared" si="62"/>
        <v/>
      </c>
      <c r="BP40" s="133" t="str">
        <f t="shared" ca="1" si="63"/>
        <v/>
      </c>
      <c r="BQ40" s="133" t="str">
        <f t="shared" ca="1" si="64"/>
        <v/>
      </c>
      <c r="BR40" s="133" t="str">
        <f t="shared" si="65"/>
        <v/>
      </c>
      <c r="BS40" s="133" t="str">
        <f t="shared" si="66"/>
        <v/>
      </c>
      <c r="BT40" s="133" t="str">
        <f t="shared" ca="1" si="67"/>
        <v/>
      </c>
      <c r="BU40" s="133" t="str">
        <f t="shared" si="68"/>
        <v/>
      </c>
      <c r="BV40" s="133" t="str">
        <f t="shared" ca="1" si="69"/>
        <v/>
      </c>
      <c r="BW40" s="133" t="str">
        <f t="shared" ca="1" si="70"/>
        <v/>
      </c>
      <c r="BX40" s="133" t="str">
        <f t="shared" ca="1" si="71"/>
        <v/>
      </c>
      <c r="BY40" s="133" t="str">
        <f t="shared" si="72"/>
        <v/>
      </c>
      <c r="BZ40" s="133" t="str">
        <f t="shared" si="73"/>
        <v/>
      </c>
      <c r="CA40" s="133" t="str">
        <f t="shared" si="74"/>
        <v/>
      </c>
      <c r="CB40" s="133" t="str">
        <f t="shared" si="75"/>
        <v/>
      </c>
      <c r="CC40" s="133" t="str">
        <f t="shared" si="76"/>
        <v/>
      </c>
      <c r="CD40" s="133" t="str">
        <f t="shared" ca="1" si="77"/>
        <v/>
      </c>
      <c r="CE40" s="133" t="str">
        <f t="shared" ca="1" si="78"/>
        <v/>
      </c>
      <c r="CF40" s="133" t="str">
        <f t="shared" ca="1" si="79"/>
        <v/>
      </c>
      <c r="CG40" s="133" t="str">
        <f t="shared" ca="1" si="80"/>
        <v/>
      </c>
      <c r="CH40" s="133" t="str">
        <f t="shared" ca="1" si="81"/>
        <v/>
      </c>
      <c r="CI40" s="133" t="str">
        <f t="shared" ca="1" si="82"/>
        <v/>
      </c>
      <c r="CJ40" s="133" t="str">
        <f t="shared" ca="1" si="83"/>
        <v/>
      </c>
      <c r="CK40" s="131">
        <f>+'RESULTADOS Fact'!Z39</f>
        <v>0</v>
      </c>
      <c r="CL40" s="131">
        <f>+'RESULTADOS Fact'!AA39</f>
        <v>0</v>
      </c>
    </row>
    <row r="41" spans="1:90" s="131" customFormat="1" ht="58.5" hidden="1" customHeight="1" x14ac:dyDescent="0.25">
      <c r="A41" s="145">
        <f t="shared" si="28"/>
        <v>39</v>
      </c>
      <c r="B41" s="127">
        <v>261</v>
      </c>
      <c r="C41" s="128">
        <f>+VLOOKUP($B41,'Datos IC y OC'!$A:$D,3,FALSE)</f>
        <v>610000000000175</v>
      </c>
      <c r="D41" s="128" t="str">
        <f>+VLOOKUP($B41,'Datos IC y OC'!$A:$D,4,FALSE)</f>
        <v>S1010A13</v>
      </c>
      <c r="E41" s="83"/>
      <c r="F41" s="130">
        <v>44562</v>
      </c>
      <c r="G41" s="114" t="str">
        <f ca="1">+"ID" &amp;TEXT(A41,"000") &amp; "-" &amp; AH41 &amp; "-" &amp; AI41 &amp; "-" &amp; RIGHT(AQ41,2)&amp; "-" &amp; VLOOKUP(AO41,Datos!$E:$F,2,FALSE)</f>
        <v>ID039-GD-PU-T2-BT</v>
      </c>
      <c r="H41" s="114" t="s">
        <v>57</v>
      </c>
      <c r="I41" s="114" t="s">
        <v>62</v>
      </c>
      <c r="J41" s="114" t="s">
        <v>316</v>
      </c>
      <c r="K41" s="114" t="s">
        <v>1963</v>
      </c>
      <c r="L41" s="114" t="s">
        <v>275</v>
      </c>
      <c r="M41" s="114" t="s">
        <v>268</v>
      </c>
      <c r="O41" s="114" t="s">
        <v>1050</v>
      </c>
      <c r="Q41" s="114" t="s">
        <v>78</v>
      </c>
      <c r="S41" s="114"/>
      <c r="T41" s="114"/>
      <c r="V41" s="114"/>
      <c r="X41" s="114">
        <v>700034</v>
      </c>
      <c r="Y41" s="114">
        <f>+Salida!CQ41</f>
        <v>140</v>
      </c>
      <c r="AA41" s="114" t="s">
        <v>2021</v>
      </c>
      <c r="AB41" s="114">
        <f>+HLOOKUP($AF41,Lecturas!$O:$AB,22,FALSE)</f>
        <v>100</v>
      </c>
      <c r="AC41" s="114">
        <f>+HLOOKUP($AF41,Lecturas!$O:$AB,23,FALSE)</f>
        <v>350</v>
      </c>
      <c r="AD41" s="114" t="str">
        <f>+"CASO: "&amp;INDEX(Lecturas!$AE$1:$AO$2,1,MATCH(AF41,Lecturas!$AE$2:$AO$2,0))</f>
        <v>CASO: =1000 Reg sólo 13,2 kV</v>
      </c>
      <c r="AF41" s="114">
        <v>6</v>
      </c>
      <c r="AH41" s="83" t="str">
        <f>+IF(H41="","",VLOOKUP(H41,Datos!$D:$E,2,FALSE))</f>
        <v>GD</v>
      </c>
      <c r="AI41" s="83" t="str">
        <f>+IF(I41="","",VLOOKUP(I41,Datos!$D$9:$E$19,2,FALSE))</f>
        <v>PU</v>
      </c>
      <c r="AJ41" s="83" t="str">
        <f>+IF(J41="","",VLOOKUP(J41,Datos!$D:$E,2,FALSE))</f>
        <v>G002</v>
      </c>
      <c r="AK41" s="83" t="str">
        <f>+IFERROR(IF(AI41="CG","",VLOOKUP(AI41,Datos!$E:$F,2,FALSE)),"")</f>
        <v>Urbano</v>
      </c>
      <c r="AL41" s="83" t="str">
        <f>+IF(L41="","",VLOOKUP(L41,Datos!$D:$E,2,FALSE))</f>
        <v>04</v>
      </c>
      <c r="AM41" s="83" t="str">
        <f ca="1">+IF(M41="","",TEXT(VLOOKUP(M41,Datos!$D:$E,2,FALSE),"000"))</f>
        <v>198</v>
      </c>
      <c r="AN41" s="83" t="str">
        <f ca="1">+IF(O41="","",TEXT(VLOOKUP(O41,Datos!$D:$E,2,FALSE),"000000"))</f>
        <v>239900</v>
      </c>
      <c r="AO41" s="83" t="str">
        <f>+IF(Q41="","",VLOOKUP(Q41,Datos!$D:$E,2,FALSE))</f>
        <v>G1</v>
      </c>
      <c r="AP41" s="83" t="str">
        <f>+IFERROR(HLOOKUP(AH41,Validaciones!$A$47:$C$48,2,FALSE),"")</f>
        <v>Tarifa T2</v>
      </c>
      <c r="AQ41" s="83" t="str">
        <f ca="1">+IF(AP41="","",VLOOKUP(AP41,Datos!$D:$E,2,FALSE))</f>
        <v>GD_T2</v>
      </c>
      <c r="AR41" s="83" t="str">
        <f>+VLOOKUP(CONCATENATE(K41,IF(K41="Completo",VLOOKUP(D41,'Gr.Estr.Reg.'!$C:$D,2,FALSE),VLOOKUP(D41,'Gr.Estr.Reg.'!$C:$H,6))),Tabla8[[LINK]:[PORCION]],5,FALSE)</f>
        <v>GSNCC</v>
      </c>
      <c r="AS41" s="83" t="str">
        <f ca="1">+VLOOKUP(CONCATENATE($AH41,$AI41,$AJ41,$AO41,$AQ41),ZTDM_ARBOL_DES_D!$A:$O,11,FALSE)</f>
        <v>RT_CAT_CLI</v>
      </c>
      <c r="AT41" s="83" t="str">
        <f ca="1">+IFERROR(VLOOKUP(CONCATENATE($AH41,$AI41,$AJ41,$AO41,$AQ41),ZTDM_ARBOL_DES_D!$A:$O,12,FALSE),"")</f>
        <v>GD_NORM</v>
      </c>
      <c r="AU41" s="83" t="str">
        <f ca="1">+IFERROR(VLOOKUP(CONCATENATE($AH41,$AI41,$AJ41,$AO41,$AQ41),ZTDM_ARBOL_DES_D!$A:$O,13,FALSE),"")</f>
        <v>BAJA</v>
      </c>
      <c r="AV41" s="83" t="str">
        <f>+IF($S41=Datos!$G$71,"",IFERROR(INDEX(Datos!$C$71:$G$74,MATCH($S41,Datos!$G$71:$G$74,0),1),""))</f>
        <v/>
      </c>
      <c r="AW41" s="83" t="str">
        <f>IF($S41=Datos!$G$71,"",IFERROR(INDEX(Datos!$C$71:$G$74,MATCH($S41,Datos!$G$71:$G$74,0),2),""))</f>
        <v/>
      </c>
      <c r="AX41" s="83" t="str">
        <f>IF($S41=Datos!$G$71,"",IFERROR(INDEX(Datos!$C$71:$G$74,MATCH($S41,Datos!$G$71:$G$74,0),3),""))</f>
        <v/>
      </c>
      <c r="AY41" s="83" t="str">
        <f>+IF(AW41=Datos!$D$73,Datos!$C$76,"")</f>
        <v/>
      </c>
      <c r="AZ41" s="83" t="str">
        <f>+IF(K41="Completo",IF(MAX(AB41:AC41,FACTURADOR!G40:I40)&gt;=300,"FL_GUDI",""),"")</f>
        <v>FL_GUDI</v>
      </c>
      <c r="BA41" s="83" t="str">
        <f t="shared" si="29"/>
        <v/>
      </c>
      <c r="BB41" s="83" t="str">
        <f ca="1">+IF($AS41="Opción No Válida","",IFERROR(IF(FIND(Datos!$D$63,$V41)&gt;0,Datos!$E$63,""),""))</f>
        <v/>
      </c>
      <c r="BC41" s="83" t="str">
        <f ca="1">+IF($AS41="Opción No Válida","",IFERROR(IF(FIND(Datos!$D$64,$V41)&gt;0,Datos!$E$64,""),""))</f>
        <v/>
      </c>
      <c r="BD41" s="83" t="str">
        <f ca="1">+IF($AS41="Opción No Válida","",IFERROR(IF(FIND(Datos!$D$65,$V41)&gt;0,Datos!$E$65,""),""))</f>
        <v/>
      </c>
      <c r="BE41" s="83" t="str">
        <f ca="1">+IF($AS41="Opción No Válida","",IFERROR(IF(FIND(Datos!$D$66,$V41)&gt;0,Datos!$E$66,""),""))</f>
        <v/>
      </c>
      <c r="BF41" s="83" t="str">
        <f ca="1">+IF($AS41="Opción No Válida","",IF(AH41="DP",Datos!$C$67,""))</f>
        <v/>
      </c>
      <c r="BG41" s="83" t="str">
        <f ca="1">+IF($AS41="Opción No Válida","",IFERROR(IF(FIND(Datos!$D$68,$V41)&gt;0,Datos!$E$68,""),""))</f>
        <v/>
      </c>
      <c r="BH41" s="83" t="str">
        <f ca="1">+VLOOKUP(AA41,Datos!$D:$E,2,FALSE)</f>
        <v>00</v>
      </c>
      <c r="BJ41" s="133">
        <f t="shared" ca="1" si="57"/>
        <v>0</v>
      </c>
      <c r="BK41" s="133" t="str">
        <f t="shared" si="58"/>
        <v/>
      </c>
      <c r="BL41" s="133" t="str">
        <f t="shared" si="59"/>
        <v/>
      </c>
      <c r="BM41" s="133" t="str">
        <f t="shared" si="60"/>
        <v/>
      </c>
      <c r="BN41" s="133" t="str">
        <f t="shared" si="61"/>
        <v/>
      </c>
      <c r="BO41" s="133" t="str">
        <f t="shared" si="62"/>
        <v/>
      </c>
      <c r="BP41" s="133" t="str">
        <f t="shared" ca="1" si="63"/>
        <v/>
      </c>
      <c r="BQ41" s="133" t="str">
        <f t="shared" ca="1" si="64"/>
        <v/>
      </c>
      <c r="BR41" s="133" t="str">
        <f t="shared" si="65"/>
        <v/>
      </c>
      <c r="BS41" s="133" t="str">
        <f t="shared" si="66"/>
        <v/>
      </c>
      <c r="BT41" s="133" t="str">
        <f t="shared" ca="1" si="67"/>
        <v/>
      </c>
      <c r="BU41" s="133" t="str">
        <f t="shared" si="68"/>
        <v/>
      </c>
      <c r="BV41" s="133" t="str">
        <f t="shared" ca="1" si="69"/>
        <v/>
      </c>
      <c r="BW41" s="133" t="str">
        <f t="shared" ca="1" si="70"/>
        <v/>
      </c>
      <c r="BX41" s="133" t="str">
        <f t="shared" ca="1" si="71"/>
        <v/>
      </c>
      <c r="BY41" s="133" t="str">
        <f t="shared" si="72"/>
        <v/>
      </c>
      <c r="BZ41" s="133" t="str">
        <f t="shared" si="73"/>
        <v/>
      </c>
      <c r="CA41" s="133" t="str">
        <f t="shared" si="74"/>
        <v/>
      </c>
      <c r="CB41" s="133" t="str">
        <f t="shared" si="75"/>
        <v/>
      </c>
      <c r="CC41" s="133" t="str">
        <f t="shared" si="76"/>
        <v/>
      </c>
      <c r="CD41" s="133" t="str">
        <f t="shared" ca="1" si="77"/>
        <v/>
      </c>
      <c r="CE41" s="133" t="str">
        <f t="shared" ca="1" si="78"/>
        <v/>
      </c>
      <c r="CF41" s="133" t="str">
        <f t="shared" ca="1" si="79"/>
        <v/>
      </c>
      <c r="CG41" s="133" t="str">
        <f t="shared" ca="1" si="80"/>
        <v/>
      </c>
      <c r="CH41" s="133" t="str">
        <f t="shared" ca="1" si="81"/>
        <v/>
      </c>
      <c r="CI41" s="133" t="str">
        <f t="shared" ca="1" si="82"/>
        <v/>
      </c>
      <c r="CJ41" s="133" t="str">
        <f t="shared" ca="1" si="83"/>
        <v/>
      </c>
      <c r="CK41" s="131">
        <f>+'RESULTADOS Fact'!Z40</f>
        <v>20000000836</v>
      </c>
      <c r="CL41" s="131">
        <f>+'RESULTADOS Fact'!AA40</f>
        <v>10000000412</v>
      </c>
    </row>
    <row r="42" spans="1:90" s="131" customFormat="1" ht="58.5" hidden="1" customHeight="1" x14ac:dyDescent="0.25">
      <c r="A42" s="145">
        <f t="shared" si="28"/>
        <v>40</v>
      </c>
      <c r="B42" s="127">
        <v>261</v>
      </c>
      <c r="C42" s="128">
        <f>+VLOOKUP($B42,'Datos IC y OC'!$A:$D,3,FALSE)</f>
        <v>610000000000175</v>
      </c>
      <c r="D42" s="128" t="str">
        <f>+VLOOKUP($B42,'Datos IC y OC'!$A:$D,4,FALSE)</f>
        <v>S1010A13</v>
      </c>
      <c r="E42" s="83"/>
      <c r="F42" s="130">
        <v>44562</v>
      </c>
      <c r="G42" s="114" t="str">
        <f ca="1">+"ID" &amp;TEXT(A42,"000") &amp; "-" &amp; AH42 &amp; "-" &amp; AI42 &amp; "-" &amp; RIGHT(AQ42,2)&amp; "-" &amp; VLOOKUP(AO42,Datos!$E:$F,2,FALSE)</f>
        <v>ID040-GD-PU-T2-BT</v>
      </c>
      <c r="H42" s="114" t="s">
        <v>57</v>
      </c>
      <c r="I42" s="114" t="s">
        <v>62</v>
      </c>
      <c r="J42" s="114" t="s">
        <v>316</v>
      </c>
      <c r="K42" s="114" t="s">
        <v>1963</v>
      </c>
      <c r="L42" s="114" t="s">
        <v>306</v>
      </c>
      <c r="M42" s="114" t="s">
        <v>268</v>
      </c>
      <c r="O42" s="114" t="s">
        <v>1050</v>
      </c>
      <c r="Q42" s="114" t="s">
        <v>78</v>
      </c>
      <c r="S42" s="114"/>
      <c r="T42" s="114"/>
      <c r="V42" s="114"/>
      <c r="X42" s="114">
        <v>700034</v>
      </c>
      <c r="Y42" s="114">
        <f>+Salida!CQ42</f>
        <v>141</v>
      </c>
      <c r="AA42" s="114" t="s">
        <v>2021</v>
      </c>
      <c r="AB42" s="114">
        <f>+HLOOKUP($AF42,Lecturas!$O:$AB,22,FALSE)</f>
        <v>50</v>
      </c>
      <c r="AC42" s="114">
        <f>+HLOOKUP($AF42,Lecturas!$O:$AB,23,FALSE)</f>
        <v>50</v>
      </c>
      <c r="AD42" s="114" t="str">
        <f>+"CASO: "&amp;INDEX(Lecturas!$AE$1:$AO$2,1,MATCH(AF42,Lecturas!$AE$2:$AO$2,0))</f>
        <v>CASO: &gt;1000 Reg y Cont &lt;1000 sólo 13,2 kV</v>
      </c>
      <c r="AF42" s="114">
        <v>7</v>
      </c>
      <c r="AH42" s="83" t="str">
        <f>+IF(H42="","",VLOOKUP(H42,Datos!$D:$E,2,FALSE))</f>
        <v>GD</v>
      </c>
      <c r="AI42" s="83" t="str">
        <f>+IF(I42="","",VLOOKUP(I42,Datos!$D$9:$E$19,2,FALSE))</f>
        <v>PU</v>
      </c>
      <c r="AJ42" s="83" t="str">
        <f>+IF(J42="","",VLOOKUP(J42,Datos!$D:$E,2,FALSE))</f>
        <v>G002</v>
      </c>
      <c r="AK42" s="83" t="str">
        <f>+IFERROR(IF(AI42="CG","",VLOOKUP(AI42,Datos!$E:$F,2,FALSE)),"")</f>
        <v>Urbano</v>
      </c>
      <c r="AL42" s="83" t="str">
        <f>+IF(L42="","",VLOOKUP(L42,Datos!$D:$E,2,FALSE))</f>
        <v>07</v>
      </c>
      <c r="AM42" s="83" t="str">
        <f ca="1">+IF(M42="","",TEXT(VLOOKUP(M42,Datos!$D:$E,2,FALSE),"000"))</f>
        <v>198</v>
      </c>
      <c r="AN42" s="83" t="str">
        <f ca="1">+IF(O42="","",TEXT(VLOOKUP(O42,Datos!$D:$E,2,FALSE),"000000"))</f>
        <v>239900</v>
      </c>
      <c r="AO42" s="83" t="str">
        <f>+IF(Q42="","",VLOOKUP(Q42,Datos!$D:$E,2,FALSE))</f>
        <v>G1</v>
      </c>
      <c r="AP42" s="83" t="str">
        <f>+IFERROR(HLOOKUP(AH42,Validaciones!$A$47:$C$48,2,FALSE),"")</f>
        <v>Tarifa T2</v>
      </c>
      <c r="AQ42" s="83" t="str">
        <f ca="1">+IF(AP42="","",VLOOKUP(AP42,Datos!$D:$E,2,FALSE))</f>
        <v>GD_T2</v>
      </c>
      <c r="AR42" s="83" t="str">
        <f>+VLOOKUP(CONCATENATE(K42,IF(K42="Completo",VLOOKUP(D42,'Gr.Estr.Reg.'!$C:$D,2,FALSE),VLOOKUP(D42,'Gr.Estr.Reg.'!$C:$H,6))),Tabla8[[LINK]:[PORCION]],5,FALSE)</f>
        <v>GSNCC</v>
      </c>
      <c r="AS42" s="83" t="str">
        <f ca="1">+VLOOKUP(CONCATENATE($AH42,$AI42,$AJ42,$AO42,$AQ42),ZTDM_ARBOL_DES_D!$A:$O,11,FALSE)</f>
        <v>RT_CAT_CLI</v>
      </c>
      <c r="AT42" s="83" t="str">
        <f ca="1">+IFERROR(VLOOKUP(CONCATENATE($AH42,$AI42,$AJ42,$AO42,$AQ42),ZTDM_ARBOL_DES_D!$A:$O,12,FALSE),"")</f>
        <v>GD_NORM</v>
      </c>
      <c r="AU42" s="83" t="str">
        <f ca="1">+IFERROR(VLOOKUP(CONCATENATE($AH42,$AI42,$AJ42,$AO42,$AQ42),ZTDM_ARBOL_DES_D!$A:$O,13,FALSE),"")</f>
        <v>BAJA</v>
      </c>
      <c r="AV42" s="83" t="str">
        <f>+IF($S42=Datos!$G$71,"",IFERROR(INDEX(Datos!$C$71:$G$74,MATCH($S42,Datos!$G$71:$G$74,0),1),""))</f>
        <v/>
      </c>
      <c r="AW42" s="83" t="str">
        <f>IF($S42=Datos!$G$71,"",IFERROR(INDEX(Datos!$C$71:$G$74,MATCH($S42,Datos!$G$71:$G$74,0),2),""))</f>
        <v/>
      </c>
      <c r="AX42" s="83" t="str">
        <f>IF($S42=Datos!$G$71,"",IFERROR(INDEX(Datos!$C$71:$G$74,MATCH($S42,Datos!$G$71:$G$74,0),3),""))</f>
        <v/>
      </c>
      <c r="AY42" s="83" t="str">
        <f>+IF(AW42=Datos!$D$73,Datos!$C$76,"")</f>
        <v/>
      </c>
      <c r="AZ42" s="83" t="str">
        <f>+IF(K42="Completo",IF(MAX(AB42:AC42,FACTURADOR!G41:I41)&gt;=300,"FL_GUDI",""),"")</f>
        <v>FL_GUDI</v>
      </c>
      <c r="BA42" s="83" t="str">
        <f t="shared" si="29"/>
        <v/>
      </c>
      <c r="BB42" s="83" t="str">
        <f ca="1">+IF($AS42="Opción No Válida","",IFERROR(IF(FIND(Datos!$D$63,$V42)&gt;0,Datos!$E$63,""),""))</f>
        <v/>
      </c>
      <c r="BC42" s="83" t="str">
        <f ca="1">+IF($AS42="Opción No Válida","",IFERROR(IF(FIND(Datos!$D$64,$V42)&gt;0,Datos!$E$64,""),""))</f>
        <v/>
      </c>
      <c r="BD42" s="83" t="str">
        <f ca="1">+IF($AS42="Opción No Válida","",IFERROR(IF(FIND(Datos!$D$65,$V42)&gt;0,Datos!$E$65,""),""))</f>
        <v/>
      </c>
      <c r="BE42" s="83" t="str">
        <f ca="1">+IF($AS42="Opción No Válida","",IFERROR(IF(FIND(Datos!$D$66,$V42)&gt;0,Datos!$E$66,""),""))</f>
        <v/>
      </c>
      <c r="BF42" s="83" t="str">
        <f ca="1">+IF($AS42="Opción No Válida","",IF(AH42="DP",Datos!$C$67,""))</f>
        <v/>
      </c>
      <c r="BG42" s="83" t="str">
        <f ca="1">+IF($AS42="Opción No Válida","",IFERROR(IF(FIND(Datos!$D$68,$V42)&gt;0,Datos!$E$68,""),""))</f>
        <v/>
      </c>
      <c r="BH42" s="83" t="str">
        <f ca="1">+VLOOKUP(AA42,Datos!$D:$E,2,FALSE)</f>
        <v>00</v>
      </c>
      <c r="BJ42" s="133">
        <f t="shared" ca="1" si="57"/>
        <v>0</v>
      </c>
      <c r="BK42" s="133" t="str">
        <f t="shared" si="58"/>
        <v/>
      </c>
      <c r="BL42" s="133" t="str">
        <f t="shared" si="59"/>
        <v/>
      </c>
      <c r="BM42" s="133" t="str">
        <f t="shared" si="60"/>
        <v/>
      </c>
      <c r="BN42" s="133" t="str">
        <f t="shared" si="61"/>
        <v/>
      </c>
      <c r="BO42" s="133" t="str">
        <f t="shared" si="62"/>
        <v/>
      </c>
      <c r="BP42" s="133" t="str">
        <f t="shared" ca="1" si="63"/>
        <v/>
      </c>
      <c r="BQ42" s="133" t="str">
        <f t="shared" ca="1" si="64"/>
        <v/>
      </c>
      <c r="BR42" s="133" t="str">
        <f t="shared" si="65"/>
        <v/>
      </c>
      <c r="BS42" s="133" t="str">
        <f t="shared" si="66"/>
        <v/>
      </c>
      <c r="BT42" s="133" t="str">
        <f t="shared" ca="1" si="67"/>
        <v/>
      </c>
      <c r="BU42" s="133" t="str">
        <f t="shared" si="68"/>
        <v/>
      </c>
      <c r="BV42" s="133" t="str">
        <f t="shared" ca="1" si="69"/>
        <v/>
      </c>
      <c r="BW42" s="133" t="str">
        <f t="shared" ca="1" si="70"/>
        <v/>
      </c>
      <c r="BX42" s="133" t="str">
        <f t="shared" ca="1" si="71"/>
        <v/>
      </c>
      <c r="BY42" s="133" t="str">
        <f t="shared" si="72"/>
        <v/>
      </c>
      <c r="BZ42" s="133" t="str">
        <f t="shared" si="73"/>
        <v/>
      </c>
      <c r="CA42" s="133" t="str">
        <f t="shared" si="74"/>
        <v/>
      </c>
      <c r="CB42" s="133" t="str">
        <f t="shared" si="75"/>
        <v/>
      </c>
      <c r="CC42" s="133" t="str">
        <f t="shared" si="76"/>
        <v/>
      </c>
      <c r="CD42" s="133" t="str">
        <f t="shared" ca="1" si="77"/>
        <v/>
      </c>
      <c r="CE42" s="133" t="str">
        <f t="shared" ca="1" si="78"/>
        <v/>
      </c>
      <c r="CF42" s="133" t="str">
        <f t="shared" ca="1" si="79"/>
        <v/>
      </c>
      <c r="CG42" s="133" t="str">
        <f t="shared" ca="1" si="80"/>
        <v/>
      </c>
      <c r="CH42" s="133" t="str">
        <f t="shared" ca="1" si="81"/>
        <v/>
      </c>
      <c r="CI42" s="133" t="str">
        <f t="shared" ca="1" si="82"/>
        <v/>
      </c>
      <c r="CJ42" s="133" t="str">
        <f t="shared" ca="1" si="83"/>
        <v/>
      </c>
      <c r="CK42" s="131">
        <f>+'RESULTADOS Fact'!Z41</f>
        <v>20000000837</v>
      </c>
      <c r="CL42" s="131">
        <f>+'RESULTADOS Fact'!AA41</f>
        <v>10000000413</v>
      </c>
    </row>
    <row r="43" spans="1:90" s="131" customFormat="1" ht="58.5" hidden="1" customHeight="1" x14ac:dyDescent="0.25">
      <c r="A43" s="145">
        <f t="shared" si="28"/>
        <v>41</v>
      </c>
      <c r="B43" s="127">
        <v>261</v>
      </c>
      <c r="C43" s="128">
        <f>+VLOOKUP($B43,'Datos IC y OC'!$A:$D,3,FALSE)</f>
        <v>610000000000175</v>
      </c>
      <c r="D43" s="128" t="str">
        <f>+VLOOKUP($B43,'Datos IC y OC'!$A:$D,4,FALSE)</f>
        <v>S1010A13</v>
      </c>
      <c r="E43" s="83"/>
      <c r="F43" s="130">
        <v>44562</v>
      </c>
      <c r="G43" s="114" t="str">
        <f ca="1">+"ID" &amp;TEXT(A43,"000") &amp; "-" &amp; AH43 &amp; "-" &amp; AI43 &amp; "-" &amp; RIGHT(AQ43,2)&amp; "-" &amp; VLOOKUP(AO43,Datos!$E:$F,2,FALSE)</f>
        <v>ID041-GD-PU-T2-BT</v>
      </c>
      <c r="H43" s="114" t="s">
        <v>57</v>
      </c>
      <c r="I43" s="114" t="s">
        <v>62</v>
      </c>
      <c r="J43" s="114" t="s">
        <v>316</v>
      </c>
      <c r="K43" s="114" t="s">
        <v>1963</v>
      </c>
      <c r="L43" s="114" t="s">
        <v>277</v>
      </c>
      <c r="M43" s="114" t="s">
        <v>268</v>
      </c>
      <c r="O43" s="114" t="s">
        <v>1050</v>
      </c>
      <c r="Q43" s="114" t="s">
        <v>78</v>
      </c>
      <c r="S43" s="114"/>
      <c r="T43" s="114"/>
      <c r="V43" s="114"/>
      <c r="X43" s="114">
        <v>700034</v>
      </c>
      <c r="Y43" s="114">
        <f>+Salida!CQ43</f>
        <v>142</v>
      </c>
      <c r="AA43" s="114" t="s">
        <v>2021</v>
      </c>
      <c r="AB43" s="114">
        <f>+HLOOKUP($AF43,Lecturas!$O:$AB,22,FALSE)</f>
        <v>50</v>
      </c>
      <c r="AC43" s="114">
        <f>+HLOOKUP($AF43,Lecturas!$O:$AB,23,FALSE)</f>
        <v>50</v>
      </c>
      <c r="AD43" s="114" t="str">
        <f>+"CASO: "&amp;INDEX(Lecturas!$AE$1:$AO$2,1,MATCH(AF43,Lecturas!$AE$2:$AO$2,0))</f>
        <v>CASO: &gt;1000 Reg y Cont &lt;1000 sólo 13,2 kV</v>
      </c>
      <c r="AF43" s="114">
        <v>7</v>
      </c>
      <c r="AH43" s="83" t="str">
        <f>+IF(H43="","",VLOOKUP(H43,Datos!$D:$E,2,FALSE))</f>
        <v>GD</v>
      </c>
      <c r="AI43" s="83" t="str">
        <f>+IF(I43="","",VLOOKUP(I43,Datos!$D$9:$E$19,2,FALSE))</f>
        <v>PU</v>
      </c>
      <c r="AJ43" s="83" t="str">
        <f>+IF(J43="","",VLOOKUP(J43,Datos!$D:$E,2,FALSE))</f>
        <v>G002</v>
      </c>
      <c r="AK43" s="83" t="str">
        <f>+IFERROR(IF(AI43="CG","",VLOOKUP(AI43,Datos!$E:$F,2,FALSE)),"")</f>
        <v>Urbano</v>
      </c>
      <c r="AL43" s="83">
        <f>+IF(L43="","",VLOOKUP(L43,Datos!$D:$E,2,FALSE))</f>
        <v>11</v>
      </c>
      <c r="AM43" s="83" t="str">
        <f ca="1">+IF(M43="","",TEXT(VLOOKUP(M43,Datos!$D:$E,2,FALSE),"000"))</f>
        <v>198</v>
      </c>
      <c r="AN43" s="83" t="str">
        <f ca="1">+IF(O43="","",TEXT(VLOOKUP(O43,Datos!$D:$E,2,FALSE),"000000"))</f>
        <v>239900</v>
      </c>
      <c r="AO43" s="83" t="str">
        <f>+IF(Q43="","",VLOOKUP(Q43,Datos!$D:$E,2,FALSE))</f>
        <v>G1</v>
      </c>
      <c r="AP43" s="83" t="str">
        <f>+IFERROR(HLOOKUP(AH43,Validaciones!$A$47:$C$48,2,FALSE),"")</f>
        <v>Tarifa T2</v>
      </c>
      <c r="AQ43" s="83" t="str">
        <f ca="1">+IF(AP43="","",VLOOKUP(AP43,Datos!$D:$E,2,FALSE))</f>
        <v>GD_T2</v>
      </c>
      <c r="AR43" s="83" t="str">
        <f>+VLOOKUP(CONCATENATE(K43,IF(K43="Completo",VLOOKUP(D43,'Gr.Estr.Reg.'!$C:$D,2,FALSE),VLOOKUP(D43,'Gr.Estr.Reg.'!$C:$H,6))),Tabla8[[LINK]:[PORCION]],5,FALSE)</f>
        <v>GSNCC</v>
      </c>
      <c r="AS43" s="83" t="str">
        <f ca="1">+VLOOKUP(CONCATENATE($AH43,$AI43,$AJ43,$AO43,$AQ43),ZTDM_ARBOL_DES_D!$A:$O,11,FALSE)</f>
        <v>RT_CAT_CLI</v>
      </c>
      <c r="AT43" s="83" t="str">
        <f ca="1">+IFERROR(VLOOKUP(CONCATENATE($AH43,$AI43,$AJ43,$AO43,$AQ43),ZTDM_ARBOL_DES_D!$A:$O,12,FALSE),"")</f>
        <v>GD_NORM</v>
      </c>
      <c r="AU43" s="83" t="str">
        <f ca="1">+IFERROR(VLOOKUP(CONCATENATE($AH43,$AI43,$AJ43,$AO43,$AQ43),ZTDM_ARBOL_DES_D!$A:$O,13,FALSE),"")</f>
        <v>BAJA</v>
      </c>
      <c r="AV43" s="83" t="str">
        <f>+IF($S43=Datos!$G$71,"",IFERROR(INDEX(Datos!$C$71:$G$74,MATCH($S43,Datos!$G$71:$G$74,0),1),""))</f>
        <v/>
      </c>
      <c r="AW43" s="83" t="str">
        <f>IF($S43=Datos!$G$71,"",IFERROR(INDEX(Datos!$C$71:$G$74,MATCH($S43,Datos!$G$71:$G$74,0),2),""))</f>
        <v/>
      </c>
      <c r="AX43" s="83" t="str">
        <f>IF($S43=Datos!$G$71,"",IFERROR(INDEX(Datos!$C$71:$G$74,MATCH($S43,Datos!$G$71:$G$74,0),3),""))</f>
        <v/>
      </c>
      <c r="AY43" s="83" t="str">
        <f>+IF(AW43=Datos!$D$73,Datos!$C$76,"")</f>
        <v/>
      </c>
      <c r="AZ43" s="83" t="str">
        <f>+IF(K43="Completo",IF(MAX(AB43:AC43,FACTURADOR!G42:I42)&gt;=300,"FL_GUDI",""),"")</f>
        <v>FL_GUDI</v>
      </c>
      <c r="BA43" s="83" t="str">
        <f t="shared" si="29"/>
        <v/>
      </c>
      <c r="BB43" s="83" t="str">
        <f ca="1">+IF($AS43="Opción No Válida","",IFERROR(IF(FIND(Datos!$D$63,$V43)&gt;0,Datos!$E$63,""),""))</f>
        <v/>
      </c>
      <c r="BC43" s="83" t="str">
        <f ca="1">+IF($AS43="Opción No Válida","",IFERROR(IF(FIND(Datos!$D$64,$V43)&gt;0,Datos!$E$64,""),""))</f>
        <v/>
      </c>
      <c r="BD43" s="83" t="str">
        <f ca="1">+IF($AS43="Opción No Válida","",IFERROR(IF(FIND(Datos!$D$65,$V43)&gt;0,Datos!$E$65,""),""))</f>
        <v/>
      </c>
      <c r="BE43" s="83" t="str">
        <f ca="1">+IF($AS43="Opción No Válida","",IFERROR(IF(FIND(Datos!$D$66,$V43)&gt;0,Datos!$E$66,""),""))</f>
        <v/>
      </c>
      <c r="BF43" s="83" t="str">
        <f ca="1">+IF($AS43="Opción No Válida","",IF(AH43="DP",Datos!$C$67,""))</f>
        <v/>
      </c>
      <c r="BG43" s="83" t="str">
        <f ca="1">+IF($AS43="Opción No Válida","",IFERROR(IF(FIND(Datos!$D$68,$V43)&gt;0,Datos!$E$68,""),""))</f>
        <v/>
      </c>
      <c r="BH43" s="83" t="str">
        <f ca="1">+VLOOKUP(AA43,Datos!$D:$E,2,FALSE)</f>
        <v>00</v>
      </c>
      <c r="BJ43" s="133">
        <f t="shared" ca="1" si="57"/>
        <v>0</v>
      </c>
      <c r="BK43" s="133" t="str">
        <f t="shared" si="58"/>
        <v/>
      </c>
      <c r="BL43" s="133" t="str">
        <f t="shared" si="59"/>
        <v/>
      </c>
      <c r="BM43" s="133" t="str">
        <f t="shared" si="60"/>
        <v/>
      </c>
      <c r="BN43" s="133" t="str">
        <f t="shared" si="61"/>
        <v/>
      </c>
      <c r="BO43" s="133" t="str">
        <f t="shared" si="62"/>
        <v/>
      </c>
      <c r="BP43" s="133" t="str">
        <f t="shared" ca="1" si="63"/>
        <v/>
      </c>
      <c r="BQ43" s="133" t="str">
        <f t="shared" ca="1" si="64"/>
        <v/>
      </c>
      <c r="BR43" s="133" t="str">
        <f t="shared" si="65"/>
        <v/>
      </c>
      <c r="BS43" s="133" t="str">
        <f t="shared" si="66"/>
        <v/>
      </c>
      <c r="BT43" s="133" t="str">
        <f t="shared" ca="1" si="67"/>
        <v/>
      </c>
      <c r="BU43" s="133" t="str">
        <f t="shared" si="68"/>
        <v/>
      </c>
      <c r="BV43" s="133" t="str">
        <f t="shared" ca="1" si="69"/>
        <v/>
      </c>
      <c r="BW43" s="133" t="str">
        <f t="shared" ca="1" si="70"/>
        <v/>
      </c>
      <c r="BX43" s="133" t="str">
        <f t="shared" ca="1" si="71"/>
        <v/>
      </c>
      <c r="BY43" s="133" t="str">
        <f t="shared" si="72"/>
        <v/>
      </c>
      <c r="BZ43" s="133" t="str">
        <f t="shared" si="73"/>
        <v/>
      </c>
      <c r="CA43" s="133" t="str">
        <f t="shared" si="74"/>
        <v/>
      </c>
      <c r="CB43" s="133" t="str">
        <f t="shared" si="75"/>
        <v/>
      </c>
      <c r="CC43" s="133" t="str">
        <f t="shared" si="76"/>
        <v/>
      </c>
      <c r="CD43" s="133" t="str">
        <f t="shared" ca="1" si="77"/>
        <v/>
      </c>
      <c r="CE43" s="133" t="str">
        <f t="shared" ca="1" si="78"/>
        <v/>
      </c>
      <c r="CF43" s="133" t="str">
        <f t="shared" ca="1" si="79"/>
        <v/>
      </c>
      <c r="CG43" s="133" t="str">
        <f t="shared" ca="1" si="80"/>
        <v/>
      </c>
      <c r="CH43" s="133" t="str">
        <f t="shared" ca="1" si="81"/>
        <v/>
      </c>
      <c r="CI43" s="133" t="str">
        <f t="shared" ca="1" si="82"/>
        <v/>
      </c>
      <c r="CJ43" s="133" t="str">
        <f t="shared" ca="1" si="83"/>
        <v/>
      </c>
      <c r="CK43" s="131">
        <f>+'RESULTADOS Fact'!Z42</f>
        <v>20000000838</v>
      </c>
      <c r="CL43" s="131">
        <f>+'RESULTADOS Fact'!AA42</f>
        <v>10000000414</v>
      </c>
    </row>
    <row r="44" spans="1:90" s="131" customFormat="1" ht="58.5" hidden="1" customHeight="1" x14ac:dyDescent="0.25">
      <c r="A44" s="145">
        <f t="shared" si="28"/>
        <v>42</v>
      </c>
      <c r="B44" s="127">
        <v>252</v>
      </c>
      <c r="C44" s="128">
        <f>+VLOOKUP($B44,'Datos IC y OC'!$A:$D,3,FALSE)</f>
        <v>610000000000166</v>
      </c>
      <c r="D44" s="128" t="str">
        <f>+VLOOKUP($B44,'Datos IC y OC'!$A:$D,4,FALSE)</f>
        <v>S6020A21</v>
      </c>
      <c r="E44" s="83"/>
      <c r="F44" s="130">
        <v>44562</v>
      </c>
      <c r="G44" s="114" t="str">
        <f ca="1">+"ID" &amp;TEXT(A44,"000") &amp; "-" &amp; AH44 &amp; "-" &amp; AI44 &amp; "-" &amp; RIGHT(AQ44,2)&amp; "-" &amp; VLOOKUP(AO44,Datos!$E:$F,2,FALSE)</f>
        <v>ID042-GD-PU-T2-MT 13,2 kV</v>
      </c>
      <c r="H44" s="114" t="s">
        <v>57</v>
      </c>
      <c r="I44" s="114" t="s">
        <v>62</v>
      </c>
      <c r="J44" s="114" t="s">
        <v>316</v>
      </c>
      <c r="K44" s="114" t="s">
        <v>1963</v>
      </c>
      <c r="L44" s="114" t="s">
        <v>271</v>
      </c>
      <c r="M44" s="114" t="s">
        <v>266</v>
      </c>
      <c r="O44" s="114" t="s">
        <v>1050</v>
      </c>
      <c r="Q44" s="114" t="s">
        <v>248</v>
      </c>
      <c r="S44" s="114"/>
      <c r="T44" s="114"/>
      <c r="V44" s="114"/>
      <c r="X44" s="114">
        <v>700034</v>
      </c>
      <c r="Y44" s="114">
        <f>+Salida!CQ44</f>
        <v>143</v>
      </c>
      <c r="AA44" s="114" t="s">
        <v>2021</v>
      </c>
      <c r="AB44" s="114">
        <f>+HLOOKUP($AF44,Lecturas!$O:$AB,22,FALSE)</f>
        <v>50</v>
      </c>
      <c r="AC44" s="114">
        <f>+HLOOKUP($AF44,Lecturas!$O:$AB,23,FALSE)</f>
        <v>1000</v>
      </c>
      <c r="AD44" s="114" t="str">
        <f>+"CASO: "&amp;INDEX(Lecturas!$AE$1:$AO$2,1,MATCH(AF44,Lecturas!$AE$2:$AO$2,0))</f>
        <v>CASO: =1000 Cont sólo 13,2 kV</v>
      </c>
      <c r="AF44" s="114">
        <v>8</v>
      </c>
      <c r="AH44" s="83" t="str">
        <f>+IF(H44="","",VLOOKUP(H44,Datos!$D:$E,2,FALSE))</f>
        <v>GD</v>
      </c>
      <c r="AI44" s="83" t="str">
        <f>+IF(I44="","",VLOOKUP(I44,Datos!$D$9:$E$19,2,FALSE))</f>
        <v>PU</v>
      </c>
      <c r="AJ44" s="83" t="str">
        <f>+IF(J44="","",VLOOKUP(J44,Datos!$D:$E,2,FALSE))</f>
        <v>G002</v>
      </c>
      <c r="AK44" s="83" t="str">
        <f>+IFERROR(IF(AI44="CG","",VLOOKUP(AI44,Datos!$E:$F,2,FALSE)),"")</f>
        <v>Urbano</v>
      </c>
      <c r="AL44" s="83" t="str">
        <f>+IF(L44="","",VLOOKUP(L44,Datos!$D:$E,2,FALSE))</f>
        <v>01</v>
      </c>
      <c r="AM44" s="83" t="str">
        <f ca="1">+IF(M44="","",TEXT(VLOOKUP(M44,Datos!$D:$E,2,FALSE),"000"))</f>
        <v>317</v>
      </c>
      <c r="AN44" s="83" t="str">
        <f ca="1">+IF(O44="","",TEXT(VLOOKUP(O44,Datos!$D:$E,2,FALSE),"000000"))</f>
        <v>239900</v>
      </c>
      <c r="AO44" s="83" t="str">
        <f>+IF(Q44="","",VLOOKUP(Q44,Datos!$D:$E,2,FALSE))</f>
        <v>G3</v>
      </c>
      <c r="AP44" s="83" t="str">
        <f>+IFERROR(HLOOKUP(AH44,Validaciones!$A$47:$C$48,2,FALSE),"")</f>
        <v>Tarifa T2</v>
      </c>
      <c r="AQ44" s="83" t="str">
        <f ca="1">+IF(AP44="","",VLOOKUP(AP44,Datos!$D:$E,2,FALSE))</f>
        <v>GD_T2</v>
      </c>
      <c r="AR44" s="83" t="str">
        <f>+VLOOKUP(CONCATENATE(K44,IF(K44="Completo",VLOOKUP(D44,'Gr.Estr.Reg.'!$C:$D,2,FALSE),VLOOKUP(D44,'Gr.Estr.Reg.'!$C:$H,6))),Tabla8[[LINK]:[PORCION]],5,FALSE)</f>
        <v>GROCC</v>
      </c>
      <c r="AS44" s="83" t="str">
        <f ca="1">+VLOOKUP(CONCATENATE($AH44,$AI44,$AJ44,$AO44,$AQ44),ZTDM_ARBOL_DES_D!$A:$O,11,FALSE)</f>
        <v>RT_CAT_CLI</v>
      </c>
      <c r="AT44" s="83" t="str">
        <f ca="1">+IFERROR(VLOOKUP(CONCATENATE($AH44,$AI44,$AJ44,$AO44,$AQ44),ZTDM_ARBOL_DES_D!$A:$O,12,FALSE),"")</f>
        <v>GD_NORM</v>
      </c>
      <c r="AU44" s="83" t="str">
        <f ca="1">+IFERROR(VLOOKUP(CONCATENATE($AH44,$AI44,$AJ44,$AO44,$AQ44),ZTDM_ARBOL_DES_D!$A:$O,13,FALSE),"")</f>
        <v>MEDIA13.2</v>
      </c>
      <c r="AV44" s="83" t="str">
        <f>+IF($S44=Datos!$G$71,"",IFERROR(INDEX(Datos!$C$71:$G$74,MATCH($S44,Datos!$G$71:$G$74,0),1),""))</f>
        <v/>
      </c>
      <c r="AW44" s="83" t="str">
        <f>IF($S44=Datos!$G$71,"",IFERROR(INDEX(Datos!$C$71:$G$74,MATCH($S44,Datos!$G$71:$G$74,0),2),""))</f>
        <v/>
      </c>
      <c r="AX44" s="83" t="str">
        <f>IF($S44=Datos!$G$71,"",IFERROR(INDEX(Datos!$C$71:$G$74,MATCH($S44,Datos!$G$71:$G$74,0),3),""))</f>
        <v/>
      </c>
      <c r="AY44" s="83" t="str">
        <f>+IF(AW44=Datos!$D$73,Datos!$C$76,"")</f>
        <v/>
      </c>
      <c r="AZ44" s="83" t="str">
        <f>+IF(K44="Completo",IF(MAX(AB44:AC44,FACTURADOR!G43:I43)&gt;=300,"FL_GUDI",""),"")</f>
        <v>FL_GUDI</v>
      </c>
      <c r="BA44" s="83" t="str">
        <f t="shared" si="29"/>
        <v/>
      </c>
      <c r="BB44" s="83" t="str">
        <f ca="1">+IF($AS44="Opción No Válida","",IFERROR(IF(FIND(Datos!$D$63,$V44)&gt;0,Datos!$E$63,""),""))</f>
        <v/>
      </c>
      <c r="BC44" s="83" t="str">
        <f ca="1">+IF($AS44="Opción No Válida","",IFERROR(IF(FIND(Datos!$D$64,$V44)&gt;0,Datos!$E$64,""),""))</f>
        <v/>
      </c>
      <c r="BD44" s="83" t="str">
        <f ca="1">+IF($AS44="Opción No Válida","",IFERROR(IF(FIND(Datos!$D$65,$V44)&gt;0,Datos!$E$65,""),""))</f>
        <v/>
      </c>
      <c r="BE44" s="83" t="str">
        <f ca="1">+IF($AS44="Opción No Válida","",IFERROR(IF(FIND(Datos!$D$66,$V44)&gt;0,Datos!$E$66,""),""))</f>
        <v/>
      </c>
      <c r="BF44" s="83" t="str">
        <f ca="1">+IF($AS44="Opción No Válida","",IF(AH44="DP",Datos!$C$67,""))</f>
        <v/>
      </c>
      <c r="BG44" s="83" t="str">
        <f ca="1">+IF($AS44="Opción No Válida","",IFERROR(IF(FIND(Datos!$D$68,$V44)&gt;0,Datos!$E$68,""),""))</f>
        <v/>
      </c>
      <c r="BH44" s="83" t="str">
        <f ca="1">+VLOOKUP(AA44,Datos!$D:$E,2,FALSE)</f>
        <v>00</v>
      </c>
      <c r="BJ44" s="133">
        <f t="shared" ca="1" si="57"/>
        <v>0</v>
      </c>
      <c r="BK44" s="133" t="str">
        <f t="shared" si="58"/>
        <v/>
      </c>
      <c r="BL44" s="133" t="str">
        <f t="shared" si="59"/>
        <v/>
      </c>
      <c r="BM44" s="133" t="str">
        <f t="shared" si="60"/>
        <v/>
      </c>
      <c r="BN44" s="133" t="str">
        <f t="shared" si="61"/>
        <v/>
      </c>
      <c r="BO44" s="133" t="str">
        <f t="shared" si="62"/>
        <v/>
      </c>
      <c r="BP44" s="133" t="str">
        <f t="shared" ca="1" si="63"/>
        <v/>
      </c>
      <c r="BQ44" s="133" t="str">
        <f t="shared" ca="1" si="64"/>
        <v/>
      </c>
      <c r="BR44" s="133" t="str">
        <f t="shared" si="65"/>
        <v/>
      </c>
      <c r="BS44" s="133" t="str">
        <f t="shared" si="66"/>
        <v/>
      </c>
      <c r="BT44" s="133" t="str">
        <f t="shared" ca="1" si="67"/>
        <v/>
      </c>
      <c r="BU44" s="133" t="str">
        <f t="shared" si="68"/>
        <v/>
      </c>
      <c r="BV44" s="133" t="str">
        <f t="shared" ca="1" si="69"/>
        <v/>
      </c>
      <c r="BW44" s="133" t="str">
        <f t="shared" ca="1" si="70"/>
        <v/>
      </c>
      <c r="BX44" s="133" t="str">
        <f t="shared" ca="1" si="71"/>
        <v/>
      </c>
      <c r="BY44" s="133" t="str">
        <f t="shared" si="72"/>
        <v/>
      </c>
      <c r="BZ44" s="133" t="str">
        <f t="shared" si="73"/>
        <v/>
      </c>
      <c r="CA44" s="133" t="str">
        <f t="shared" si="74"/>
        <v/>
      </c>
      <c r="CB44" s="133" t="str">
        <f t="shared" si="75"/>
        <v/>
      </c>
      <c r="CC44" s="133" t="str">
        <f t="shared" si="76"/>
        <v/>
      </c>
      <c r="CD44" s="133" t="str">
        <f t="shared" ca="1" si="77"/>
        <v/>
      </c>
      <c r="CE44" s="133" t="str">
        <f t="shared" ca="1" si="78"/>
        <v/>
      </c>
      <c r="CF44" s="133" t="str">
        <f t="shared" ca="1" si="79"/>
        <v/>
      </c>
      <c r="CG44" s="133" t="str">
        <f t="shared" ca="1" si="80"/>
        <v/>
      </c>
      <c r="CH44" s="133" t="str">
        <f t="shared" ca="1" si="81"/>
        <v/>
      </c>
      <c r="CI44" s="133" t="str">
        <f t="shared" ca="1" si="82"/>
        <v/>
      </c>
      <c r="CJ44" s="133" t="str">
        <f t="shared" ca="1" si="83"/>
        <v/>
      </c>
      <c r="CK44" s="131">
        <f>+'RESULTADOS Fact'!Z43</f>
        <v>20000000839</v>
      </c>
      <c r="CL44" s="131">
        <f>+'RESULTADOS Fact'!AA43</f>
        <v>10000000415</v>
      </c>
    </row>
    <row r="45" spans="1:90" s="131" customFormat="1" ht="58.5" hidden="1" customHeight="1" x14ac:dyDescent="0.25">
      <c r="A45" s="145">
        <f t="shared" si="28"/>
        <v>43</v>
      </c>
      <c r="B45" s="127">
        <v>252</v>
      </c>
      <c r="C45" s="128">
        <f>+VLOOKUP($B45,'Datos IC y OC'!$A:$D,3,FALSE)</f>
        <v>610000000000166</v>
      </c>
      <c r="D45" s="128" t="str">
        <f>+VLOOKUP($B45,'Datos IC y OC'!$A:$D,4,FALSE)</f>
        <v>S6020A21</v>
      </c>
      <c r="E45" s="83"/>
      <c r="F45" s="130">
        <v>44562</v>
      </c>
      <c r="G45" s="114" t="str">
        <f ca="1">+"ID" &amp;TEXT(A45,"000") &amp; "-" &amp; AH45 &amp; "-" &amp; AI45 &amp; "-" &amp; RIGHT(AQ45,2)&amp; "-" &amp; VLOOKUP(AO45,Datos!$E:$F,2,FALSE)</f>
        <v>ID043-GD-PU-T2-MT 13,2 kV</v>
      </c>
      <c r="H45" s="114" t="s">
        <v>57</v>
      </c>
      <c r="I45" s="114" t="s">
        <v>62</v>
      </c>
      <c r="J45" s="114" t="s">
        <v>316</v>
      </c>
      <c r="K45" s="114" t="s">
        <v>1963</v>
      </c>
      <c r="L45" s="114" t="s">
        <v>275</v>
      </c>
      <c r="M45" s="114" t="s">
        <v>266</v>
      </c>
      <c r="O45" s="114" t="s">
        <v>1050</v>
      </c>
      <c r="Q45" s="114" t="s">
        <v>248</v>
      </c>
      <c r="S45" s="114"/>
      <c r="T45" s="114"/>
      <c r="V45" s="114"/>
      <c r="X45" s="114">
        <v>700034</v>
      </c>
      <c r="Y45" s="114">
        <f>+Salida!CQ45</f>
        <v>144</v>
      </c>
      <c r="AA45" s="114" t="s">
        <v>2021</v>
      </c>
      <c r="AB45" s="114">
        <f>+HLOOKUP($AF45,Lecturas!$O:$AB,22,FALSE)</f>
        <v>100</v>
      </c>
      <c r="AC45" s="114">
        <f>+HLOOKUP($AF45,Lecturas!$O:$AB,23,FALSE)</f>
        <v>350</v>
      </c>
      <c r="AD45" s="114" t="str">
        <f>+"CASO: "&amp;INDEX(Lecturas!$AE$1:$AO$2,1,MATCH(AF45,Lecturas!$AE$2:$AO$2,0))</f>
        <v>CASO: =1000 Reg sólo 13,2 kV</v>
      </c>
      <c r="AF45" s="114">
        <v>6</v>
      </c>
      <c r="AH45" s="83" t="str">
        <f>+IF(H45="","",VLOOKUP(H45,Datos!$D:$E,2,FALSE))</f>
        <v>GD</v>
      </c>
      <c r="AI45" s="83" t="str">
        <f>+IF(I45="","",VLOOKUP(I45,Datos!$D$9:$E$19,2,FALSE))</f>
        <v>PU</v>
      </c>
      <c r="AJ45" s="83" t="str">
        <f>+IF(J45="","",VLOOKUP(J45,Datos!$D:$E,2,FALSE))</f>
        <v>G002</v>
      </c>
      <c r="AK45" s="83" t="str">
        <f>+IFERROR(IF(AI45="CG","",VLOOKUP(AI45,Datos!$E:$F,2,FALSE)),"")</f>
        <v>Urbano</v>
      </c>
      <c r="AL45" s="83" t="str">
        <f>+IF(L45="","",VLOOKUP(L45,Datos!$D:$E,2,FALSE))</f>
        <v>04</v>
      </c>
      <c r="AM45" s="83" t="str">
        <f ca="1">+IF(M45="","",TEXT(VLOOKUP(M45,Datos!$D:$E,2,FALSE),"000"))</f>
        <v>317</v>
      </c>
      <c r="AN45" s="83" t="str">
        <f ca="1">+IF(O45="","",TEXT(VLOOKUP(O45,Datos!$D:$E,2,FALSE),"000000"))</f>
        <v>239900</v>
      </c>
      <c r="AO45" s="83" t="str">
        <f>+IF(Q45="","",VLOOKUP(Q45,Datos!$D:$E,2,FALSE))</f>
        <v>G3</v>
      </c>
      <c r="AP45" s="83" t="str">
        <f>+IFERROR(HLOOKUP(AH45,Validaciones!$A$47:$C$48,2,FALSE),"")</f>
        <v>Tarifa T2</v>
      </c>
      <c r="AQ45" s="83" t="str">
        <f ca="1">+IF(AP45="","",VLOOKUP(AP45,Datos!$D:$E,2,FALSE))</f>
        <v>GD_T2</v>
      </c>
      <c r="AR45" s="83" t="str">
        <f>+VLOOKUP(CONCATENATE(K45,IF(K45="Completo",VLOOKUP(D45,'Gr.Estr.Reg.'!$C:$D,2,FALSE),VLOOKUP(D45,'Gr.Estr.Reg.'!$C:$H,6))),Tabla8[[LINK]:[PORCION]],5,FALSE)</f>
        <v>GROCC</v>
      </c>
      <c r="AS45" s="83" t="str">
        <f ca="1">+VLOOKUP(CONCATENATE($AH45,$AI45,$AJ45,$AO45,$AQ45),ZTDM_ARBOL_DES_D!$A:$O,11,FALSE)</f>
        <v>RT_CAT_CLI</v>
      </c>
      <c r="AT45" s="83" t="str">
        <f ca="1">+IFERROR(VLOOKUP(CONCATENATE($AH45,$AI45,$AJ45,$AO45,$AQ45),ZTDM_ARBOL_DES_D!$A:$O,12,FALSE),"")</f>
        <v>GD_NORM</v>
      </c>
      <c r="AU45" s="83" t="str">
        <f ca="1">+IFERROR(VLOOKUP(CONCATENATE($AH45,$AI45,$AJ45,$AO45,$AQ45),ZTDM_ARBOL_DES_D!$A:$O,13,FALSE),"")</f>
        <v>MEDIA13.2</v>
      </c>
      <c r="AV45" s="83" t="str">
        <f>+IF($S45=Datos!$G$71,"",IFERROR(INDEX(Datos!$C$71:$G$74,MATCH($S45,Datos!$G$71:$G$74,0),1),""))</f>
        <v/>
      </c>
      <c r="AW45" s="83" t="str">
        <f>IF($S45=Datos!$G$71,"",IFERROR(INDEX(Datos!$C$71:$G$74,MATCH($S45,Datos!$G$71:$G$74,0),2),""))</f>
        <v/>
      </c>
      <c r="AX45" s="83" t="str">
        <f>IF($S45=Datos!$G$71,"",IFERROR(INDEX(Datos!$C$71:$G$74,MATCH($S45,Datos!$G$71:$G$74,0),3),""))</f>
        <v/>
      </c>
      <c r="AY45" s="83" t="str">
        <f>+IF(AW45=Datos!$D$73,Datos!$C$76,"")</f>
        <v/>
      </c>
      <c r="AZ45" s="83" t="str">
        <f>+IF(K45="Completo",IF(MAX(AB45:AC45,FACTURADOR!G44:I44)&gt;=300,"FL_GUDI",""),"")</f>
        <v>FL_GUDI</v>
      </c>
      <c r="BA45" s="83" t="str">
        <f t="shared" si="29"/>
        <v/>
      </c>
      <c r="BB45" s="83" t="str">
        <f ca="1">+IF($AS45="Opción No Válida","",IFERROR(IF(FIND(Datos!$D$63,$V45)&gt;0,Datos!$E$63,""),""))</f>
        <v/>
      </c>
      <c r="BC45" s="83" t="str">
        <f ca="1">+IF($AS45="Opción No Válida","",IFERROR(IF(FIND(Datos!$D$64,$V45)&gt;0,Datos!$E$64,""),""))</f>
        <v/>
      </c>
      <c r="BD45" s="83" t="str">
        <f ca="1">+IF($AS45="Opción No Válida","",IFERROR(IF(FIND(Datos!$D$65,$V45)&gt;0,Datos!$E$65,""),""))</f>
        <v/>
      </c>
      <c r="BE45" s="83" t="str">
        <f ca="1">+IF($AS45="Opción No Válida","",IFERROR(IF(FIND(Datos!$D$66,$V45)&gt;0,Datos!$E$66,""),""))</f>
        <v/>
      </c>
      <c r="BF45" s="83" t="str">
        <f ca="1">+IF($AS45="Opción No Válida","",IF(AH45="DP",Datos!$C$67,""))</f>
        <v/>
      </c>
      <c r="BG45" s="83" t="str">
        <f ca="1">+IF($AS45="Opción No Válida","",IFERROR(IF(FIND(Datos!$D$68,$V45)&gt;0,Datos!$E$68,""),""))</f>
        <v/>
      </c>
      <c r="BH45" s="83" t="str">
        <f ca="1">+VLOOKUP(AA45,Datos!$D:$E,2,FALSE)</f>
        <v>00</v>
      </c>
      <c r="BJ45" s="133">
        <f t="shared" ca="1" si="57"/>
        <v>0</v>
      </c>
      <c r="BK45" s="133" t="str">
        <f t="shared" si="58"/>
        <v/>
      </c>
      <c r="BL45" s="133" t="str">
        <f t="shared" si="59"/>
        <v/>
      </c>
      <c r="BM45" s="133" t="str">
        <f t="shared" si="60"/>
        <v/>
      </c>
      <c r="BN45" s="133" t="str">
        <f t="shared" si="61"/>
        <v/>
      </c>
      <c r="BO45" s="133" t="str">
        <f t="shared" si="62"/>
        <v/>
      </c>
      <c r="BP45" s="133" t="str">
        <f t="shared" ca="1" si="63"/>
        <v/>
      </c>
      <c r="BQ45" s="133" t="str">
        <f t="shared" ca="1" si="64"/>
        <v/>
      </c>
      <c r="BR45" s="133" t="str">
        <f t="shared" si="65"/>
        <v/>
      </c>
      <c r="BS45" s="133" t="str">
        <f t="shared" si="66"/>
        <v/>
      </c>
      <c r="BT45" s="133" t="str">
        <f t="shared" ca="1" si="67"/>
        <v/>
      </c>
      <c r="BU45" s="133" t="str">
        <f t="shared" si="68"/>
        <v/>
      </c>
      <c r="BV45" s="133" t="str">
        <f t="shared" ca="1" si="69"/>
        <v/>
      </c>
      <c r="BW45" s="133" t="str">
        <f t="shared" ca="1" si="70"/>
        <v/>
      </c>
      <c r="BX45" s="133" t="str">
        <f t="shared" ca="1" si="71"/>
        <v/>
      </c>
      <c r="BY45" s="133" t="str">
        <f t="shared" si="72"/>
        <v/>
      </c>
      <c r="BZ45" s="133" t="str">
        <f t="shared" si="73"/>
        <v/>
      </c>
      <c r="CA45" s="133" t="str">
        <f t="shared" si="74"/>
        <v/>
      </c>
      <c r="CB45" s="133" t="str">
        <f t="shared" si="75"/>
        <v/>
      </c>
      <c r="CC45" s="133" t="str">
        <f t="shared" si="76"/>
        <v/>
      </c>
      <c r="CD45" s="133" t="str">
        <f t="shared" ca="1" si="77"/>
        <v/>
      </c>
      <c r="CE45" s="133" t="str">
        <f t="shared" ca="1" si="78"/>
        <v/>
      </c>
      <c r="CF45" s="133" t="str">
        <f t="shared" ca="1" si="79"/>
        <v/>
      </c>
      <c r="CG45" s="133" t="str">
        <f t="shared" ca="1" si="80"/>
        <v/>
      </c>
      <c r="CH45" s="133" t="str">
        <f t="shared" ca="1" si="81"/>
        <v/>
      </c>
      <c r="CI45" s="133" t="str">
        <f t="shared" ca="1" si="82"/>
        <v/>
      </c>
      <c r="CJ45" s="133" t="str">
        <f t="shared" ca="1" si="83"/>
        <v/>
      </c>
      <c r="CK45" s="131">
        <f>+'RESULTADOS Fact'!Z44</f>
        <v>20000000840</v>
      </c>
      <c r="CL45" s="131">
        <f>+'RESULTADOS Fact'!AA44</f>
        <v>10000000416</v>
      </c>
    </row>
    <row r="46" spans="1:90" s="131" customFormat="1" ht="58.5" hidden="1" customHeight="1" x14ac:dyDescent="0.25">
      <c r="A46" s="145">
        <f t="shared" si="28"/>
        <v>44</v>
      </c>
      <c r="B46" s="127">
        <v>252</v>
      </c>
      <c r="C46" s="128">
        <f>+VLOOKUP($B46,'Datos IC y OC'!$A:$D,3,FALSE)</f>
        <v>610000000000166</v>
      </c>
      <c r="D46" s="128" t="str">
        <f>+VLOOKUP($B46,'Datos IC y OC'!$A:$D,4,FALSE)</f>
        <v>S6020A21</v>
      </c>
      <c r="E46" s="83"/>
      <c r="F46" s="130">
        <v>44562</v>
      </c>
      <c r="G46" s="114" t="str">
        <f ca="1">+"ID" &amp;TEXT(A46,"000") &amp; "-" &amp; AH46 &amp; "-" &amp; AI46 &amp; "-" &amp; RIGHT(AQ46,2)&amp; "-" &amp; VLOOKUP(AO46,Datos!$E:$F,2,FALSE)</f>
        <v>ID044-GD-PU-T2-MT 13,2 kV</v>
      </c>
      <c r="H46" s="114" t="s">
        <v>57</v>
      </c>
      <c r="I46" s="114" t="s">
        <v>62</v>
      </c>
      <c r="J46" s="114" t="s">
        <v>316</v>
      </c>
      <c r="K46" s="114" t="s">
        <v>1963</v>
      </c>
      <c r="L46" s="114" t="s">
        <v>306</v>
      </c>
      <c r="M46" s="114" t="s">
        <v>266</v>
      </c>
      <c r="O46" s="114" t="s">
        <v>1050</v>
      </c>
      <c r="Q46" s="114" t="s">
        <v>248</v>
      </c>
      <c r="S46" s="114"/>
      <c r="T46" s="114"/>
      <c r="V46" s="114"/>
      <c r="X46" s="114">
        <v>700034</v>
      </c>
      <c r="Y46" s="114">
        <f>+Salida!CQ46</f>
        <v>145</v>
      </c>
      <c r="AA46" s="114" t="s">
        <v>2021</v>
      </c>
      <c r="AB46" s="114">
        <f>+HLOOKUP($AF46,Lecturas!$O:$AB,22,FALSE)</f>
        <v>50</v>
      </c>
      <c r="AC46" s="114">
        <f>+HLOOKUP($AF46,Lecturas!$O:$AB,23,FALSE)</f>
        <v>50</v>
      </c>
      <c r="AD46" s="114" t="str">
        <f>+"CASO: "&amp;INDEX(Lecturas!$AE$1:$AO$2,1,MATCH(AF46,Lecturas!$AE$2:$AO$2,0))</f>
        <v>CASO: &gt;1000 Reg y Cont &lt;1000 sólo 13,2 kV</v>
      </c>
      <c r="AF46" s="114">
        <v>7</v>
      </c>
      <c r="AH46" s="83" t="str">
        <f>+IF(H46="","",VLOOKUP(H46,Datos!$D:$E,2,FALSE))</f>
        <v>GD</v>
      </c>
      <c r="AI46" s="83" t="str">
        <f>+IF(I46="","",VLOOKUP(I46,Datos!$D$9:$E$19,2,FALSE))</f>
        <v>PU</v>
      </c>
      <c r="AJ46" s="83" t="str">
        <f>+IF(J46="","",VLOOKUP(J46,Datos!$D:$E,2,FALSE))</f>
        <v>G002</v>
      </c>
      <c r="AK46" s="83" t="str">
        <f>+IFERROR(IF(AI46="CG","",VLOOKUP(AI46,Datos!$E:$F,2,FALSE)),"")</f>
        <v>Urbano</v>
      </c>
      <c r="AL46" s="83" t="str">
        <f>+IF(L46="","",VLOOKUP(L46,Datos!$D:$E,2,FALSE))</f>
        <v>07</v>
      </c>
      <c r="AM46" s="83" t="str">
        <f ca="1">+IF(M46="","",TEXT(VLOOKUP(M46,Datos!$D:$E,2,FALSE),"000"))</f>
        <v>317</v>
      </c>
      <c r="AN46" s="83" t="str">
        <f ca="1">+IF(O46="","",TEXT(VLOOKUP(O46,Datos!$D:$E,2,FALSE),"000000"))</f>
        <v>239900</v>
      </c>
      <c r="AO46" s="83" t="str">
        <f>+IF(Q46="","",VLOOKUP(Q46,Datos!$D:$E,2,FALSE))</f>
        <v>G3</v>
      </c>
      <c r="AP46" s="83" t="str">
        <f>+IFERROR(HLOOKUP(AH46,Validaciones!$A$47:$C$48,2,FALSE),"")</f>
        <v>Tarifa T2</v>
      </c>
      <c r="AQ46" s="83" t="str">
        <f ca="1">+IF(AP46="","",VLOOKUP(AP46,Datos!$D:$E,2,FALSE))</f>
        <v>GD_T2</v>
      </c>
      <c r="AR46" s="83" t="str">
        <f>+VLOOKUP(CONCATENATE(K46,IF(K46="Completo",VLOOKUP(D46,'Gr.Estr.Reg.'!$C:$D,2,FALSE),VLOOKUP(D46,'Gr.Estr.Reg.'!$C:$H,6))),Tabla8[[LINK]:[PORCION]],5,FALSE)</f>
        <v>GROCC</v>
      </c>
      <c r="AS46" s="83" t="str">
        <f ca="1">+VLOOKUP(CONCATENATE($AH46,$AI46,$AJ46,$AO46,$AQ46),ZTDM_ARBOL_DES_D!$A:$O,11,FALSE)</f>
        <v>RT_CAT_CLI</v>
      </c>
      <c r="AT46" s="83" t="str">
        <f ca="1">+IFERROR(VLOOKUP(CONCATENATE($AH46,$AI46,$AJ46,$AO46,$AQ46),ZTDM_ARBOL_DES_D!$A:$O,12,FALSE),"")</f>
        <v>GD_NORM</v>
      </c>
      <c r="AU46" s="83" t="str">
        <f ca="1">+IFERROR(VLOOKUP(CONCATENATE($AH46,$AI46,$AJ46,$AO46,$AQ46),ZTDM_ARBOL_DES_D!$A:$O,13,FALSE),"")</f>
        <v>MEDIA13.2</v>
      </c>
      <c r="AV46" s="83" t="str">
        <f>+IF($S46=Datos!$G$71,"",IFERROR(INDEX(Datos!$C$71:$G$74,MATCH($S46,Datos!$G$71:$G$74,0),1),""))</f>
        <v/>
      </c>
      <c r="AW46" s="83" t="str">
        <f>IF($S46=Datos!$G$71,"",IFERROR(INDEX(Datos!$C$71:$G$74,MATCH($S46,Datos!$G$71:$G$74,0),2),""))</f>
        <v/>
      </c>
      <c r="AX46" s="83" t="str">
        <f>IF($S46=Datos!$G$71,"",IFERROR(INDEX(Datos!$C$71:$G$74,MATCH($S46,Datos!$G$71:$G$74,0),3),""))</f>
        <v/>
      </c>
      <c r="AY46" s="83" t="str">
        <f>+IF(AW46=Datos!$D$73,Datos!$C$76,"")</f>
        <v/>
      </c>
      <c r="AZ46" s="83" t="str">
        <f>+IF(K46="Completo",IF(MAX(AB46:AC46,FACTURADOR!G45:I45)&gt;=300,"FL_GUDI",""),"")</f>
        <v>FL_GUDI</v>
      </c>
      <c r="BA46" s="83" t="str">
        <f t="shared" si="29"/>
        <v/>
      </c>
      <c r="BB46" s="83" t="str">
        <f ca="1">+IF($AS46="Opción No Válida","",IFERROR(IF(FIND(Datos!$D$63,$V46)&gt;0,Datos!$E$63,""),""))</f>
        <v/>
      </c>
      <c r="BC46" s="83" t="str">
        <f ca="1">+IF($AS46="Opción No Válida","",IFERROR(IF(FIND(Datos!$D$64,$V46)&gt;0,Datos!$E$64,""),""))</f>
        <v/>
      </c>
      <c r="BD46" s="83" t="str">
        <f ca="1">+IF($AS46="Opción No Válida","",IFERROR(IF(FIND(Datos!$D$65,$V46)&gt;0,Datos!$E$65,""),""))</f>
        <v/>
      </c>
      <c r="BE46" s="83" t="str">
        <f ca="1">+IF($AS46="Opción No Válida","",IFERROR(IF(FIND(Datos!$D$66,$V46)&gt;0,Datos!$E$66,""),""))</f>
        <v/>
      </c>
      <c r="BF46" s="83" t="str">
        <f ca="1">+IF($AS46="Opción No Válida","",IF(AH46="DP",Datos!$C$67,""))</f>
        <v/>
      </c>
      <c r="BG46" s="83" t="str">
        <f ca="1">+IF($AS46="Opción No Válida","",IFERROR(IF(FIND(Datos!$D$68,$V46)&gt;0,Datos!$E$68,""),""))</f>
        <v/>
      </c>
      <c r="BH46" s="83" t="str">
        <f ca="1">+VLOOKUP(AA46,Datos!$D:$E,2,FALSE)</f>
        <v>00</v>
      </c>
      <c r="BJ46" s="133">
        <f t="shared" ca="1" si="57"/>
        <v>0</v>
      </c>
      <c r="BK46" s="133" t="str">
        <f t="shared" si="58"/>
        <v/>
      </c>
      <c r="BL46" s="133" t="str">
        <f t="shared" si="59"/>
        <v/>
      </c>
      <c r="BM46" s="133" t="str">
        <f t="shared" si="60"/>
        <v/>
      </c>
      <c r="BN46" s="133" t="str">
        <f t="shared" si="61"/>
        <v/>
      </c>
      <c r="BO46" s="133" t="str">
        <f t="shared" si="62"/>
        <v/>
      </c>
      <c r="BP46" s="133" t="str">
        <f t="shared" ca="1" si="63"/>
        <v/>
      </c>
      <c r="BQ46" s="133" t="str">
        <f t="shared" ca="1" si="64"/>
        <v/>
      </c>
      <c r="BR46" s="133" t="str">
        <f t="shared" si="65"/>
        <v/>
      </c>
      <c r="BS46" s="133" t="str">
        <f t="shared" si="66"/>
        <v/>
      </c>
      <c r="BT46" s="133" t="str">
        <f t="shared" ca="1" si="67"/>
        <v/>
      </c>
      <c r="BU46" s="133" t="str">
        <f t="shared" si="68"/>
        <v/>
      </c>
      <c r="BV46" s="133" t="str">
        <f t="shared" ca="1" si="69"/>
        <v/>
      </c>
      <c r="BW46" s="133" t="str">
        <f t="shared" ca="1" si="70"/>
        <v/>
      </c>
      <c r="BX46" s="133" t="str">
        <f t="shared" ca="1" si="71"/>
        <v/>
      </c>
      <c r="BY46" s="133" t="str">
        <f t="shared" si="72"/>
        <v/>
      </c>
      <c r="BZ46" s="133" t="str">
        <f t="shared" si="73"/>
        <v/>
      </c>
      <c r="CA46" s="133" t="str">
        <f t="shared" si="74"/>
        <v/>
      </c>
      <c r="CB46" s="133" t="str">
        <f t="shared" si="75"/>
        <v/>
      </c>
      <c r="CC46" s="133" t="str">
        <f t="shared" si="76"/>
        <v/>
      </c>
      <c r="CD46" s="133" t="str">
        <f t="shared" ca="1" si="77"/>
        <v/>
      </c>
      <c r="CE46" s="133" t="str">
        <f t="shared" ca="1" si="78"/>
        <v/>
      </c>
      <c r="CF46" s="133" t="str">
        <f t="shared" ca="1" si="79"/>
        <v/>
      </c>
      <c r="CG46" s="133" t="str">
        <f t="shared" ca="1" si="80"/>
        <v/>
      </c>
      <c r="CH46" s="133" t="str">
        <f t="shared" ca="1" si="81"/>
        <v/>
      </c>
      <c r="CI46" s="133" t="str">
        <f t="shared" ca="1" si="82"/>
        <v/>
      </c>
      <c r="CJ46" s="133" t="str">
        <f t="shared" ca="1" si="83"/>
        <v/>
      </c>
      <c r="CK46" s="131">
        <f>+'RESULTADOS Fact'!Z45</f>
        <v>20000000841</v>
      </c>
      <c r="CL46" s="131">
        <f>+'RESULTADOS Fact'!AA45</f>
        <v>10000000417</v>
      </c>
    </row>
    <row r="47" spans="1:90" s="131" customFormat="1" ht="58.5" hidden="1" customHeight="1" x14ac:dyDescent="0.25">
      <c r="A47" s="145">
        <f t="shared" si="28"/>
        <v>45</v>
      </c>
      <c r="B47" s="127">
        <v>252</v>
      </c>
      <c r="C47" s="128">
        <f>+VLOOKUP($B47,'Datos IC y OC'!$A:$D,3,FALSE)</f>
        <v>610000000000166</v>
      </c>
      <c r="D47" s="128" t="str">
        <f>+VLOOKUP($B47,'Datos IC y OC'!$A:$D,4,FALSE)</f>
        <v>S6020A21</v>
      </c>
      <c r="E47" s="83"/>
      <c r="F47" s="130">
        <v>44562</v>
      </c>
      <c r="G47" s="114" t="str">
        <f ca="1">+"ID" &amp;TEXT(A47,"000") &amp; "-" &amp; AH47 &amp; "-" &amp; AI47 &amp; "-" &amp; RIGHT(AQ47,2)&amp; "-" &amp; VLOOKUP(AO47,Datos!$E:$F,2,FALSE)</f>
        <v>ID045-GD-PU-T2-MT 13,2 kV</v>
      </c>
      <c r="H47" s="114" t="s">
        <v>57</v>
      </c>
      <c r="I47" s="114" t="s">
        <v>62</v>
      </c>
      <c r="J47" s="114" t="s">
        <v>316</v>
      </c>
      <c r="K47" s="114" t="s">
        <v>1963</v>
      </c>
      <c r="L47" s="114" t="s">
        <v>277</v>
      </c>
      <c r="M47" s="114" t="s">
        <v>266</v>
      </c>
      <c r="O47" s="114" t="s">
        <v>1050</v>
      </c>
      <c r="Q47" s="114" t="s">
        <v>248</v>
      </c>
      <c r="S47" s="114"/>
      <c r="T47" s="114"/>
      <c r="V47" s="114"/>
      <c r="X47" s="114">
        <v>700034</v>
      </c>
      <c r="Y47" s="114">
        <f>+Salida!CQ47</f>
        <v>146</v>
      </c>
      <c r="AA47" s="114" t="s">
        <v>2021</v>
      </c>
      <c r="AB47" s="114">
        <f>+HLOOKUP($AF47,Lecturas!$O:$AB,22,FALSE)</f>
        <v>100</v>
      </c>
      <c r="AC47" s="114">
        <f>+HLOOKUP($AF47,Lecturas!$O:$AB,23,FALSE)</f>
        <v>350</v>
      </c>
      <c r="AD47" s="114" t="str">
        <f>+"CASO: "&amp;INDEX(Lecturas!$AE$1:$AO$2,1,MATCH(AF47,Lecturas!$AE$2:$AO$2,0))</f>
        <v>CASO: =1000 Reg sólo 13,2 kV</v>
      </c>
      <c r="AF47" s="114">
        <v>6</v>
      </c>
      <c r="AH47" s="83" t="str">
        <f>+IF(H47="","",VLOOKUP(H47,Datos!$D:$E,2,FALSE))</f>
        <v>GD</v>
      </c>
      <c r="AI47" s="83" t="str">
        <f>+IF(I47="","",VLOOKUP(I47,Datos!$D$9:$E$19,2,FALSE))</f>
        <v>PU</v>
      </c>
      <c r="AJ47" s="83" t="str">
        <f>+IF(J47="","",VLOOKUP(J47,Datos!$D:$E,2,FALSE))</f>
        <v>G002</v>
      </c>
      <c r="AK47" s="83" t="str">
        <f>+IFERROR(IF(AI47="CG","",VLOOKUP(AI47,Datos!$E:$F,2,FALSE)),"")</f>
        <v>Urbano</v>
      </c>
      <c r="AL47" s="83">
        <f>+IF(L47="","",VLOOKUP(L47,Datos!$D:$E,2,FALSE))</f>
        <v>11</v>
      </c>
      <c r="AM47" s="83" t="str">
        <f ca="1">+IF(M47="","",TEXT(VLOOKUP(M47,Datos!$D:$E,2,FALSE),"000"))</f>
        <v>317</v>
      </c>
      <c r="AN47" s="83" t="str">
        <f ca="1">+IF(O47="","",TEXT(VLOOKUP(O47,Datos!$D:$E,2,FALSE),"000000"))</f>
        <v>239900</v>
      </c>
      <c r="AO47" s="83" t="str">
        <f>+IF(Q47="","",VLOOKUP(Q47,Datos!$D:$E,2,FALSE))</f>
        <v>G3</v>
      </c>
      <c r="AP47" s="83" t="str">
        <f>+IFERROR(HLOOKUP(AH47,Validaciones!$A$47:$C$48,2,FALSE),"")</f>
        <v>Tarifa T2</v>
      </c>
      <c r="AQ47" s="83" t="str">
        <f ca="1">+IF(AP47="","",VLOOKUP(AP47,Datos!$D:$E,2,FALSE))</f>
        <v>GD_T2</v>
      </c>
      <c r="AR47" s="83" t="str">
        <f>+VLOOKUP(CONCATENATE(K47,IF(K47="Completo",VLOOKUP(D47,'Gr.Estr.Reg.'!$C:$D,2,FALSE),VLOOKUP(D47,'Gr.Estr.Reg.'!$C:$H,6))),Tabla8[[LINK]:[PORCION]],5,FALSE)</f>
        <v>GROCC</v>
      </c>
      <c r="AS47" s="83" t="str">
        <f ca="1">+VLOOKUP(CONCATENATE($AH47,$AI47,$AJ47,$AO47,$AQ47),ZTDM_ARBOL_DES_D!$A:$O,11,FALSE)</f>
        <v>RT_CAT_CLI</v>
      </c>
      <c r="AT47" s="83" t="str">
        <f ca="1">+IFERROR(VLOOKUP(CONCATENATE($AH47,$AI47,$AJ47,$AO47,$AQ47),ZTDM_ARBOL_DES_D!$A:$O,12,FALSE),"")</f>
        <v>GD_NORM</v>
      </c>
      <c r="AU47" s="83" t="str">
        <f ca="1">+IFERROR(VLOOKUP(CONCATENATE($AH47,$AI47,$AJ47,$AO47,$AQ47),ZTDM_ARBOL_DES_D!$A:$O,13,FALSE),"")</f>
        <v>MEDIA13.2</v>
      </c>
      <c r="AV47" s="83" t="str">
        <f>+IF($S47=Datos!$G$71,"",IFERROR(INDEX(Datos!$C$71:$G$74,MATCH($S47,Datos!$G$71:$G$74,0),1),""))</f>
        <v/>
      </c>
      <c r="AW47" s="83" t="str">
        <f>IF($S47=Datos!$G$71,"",IFERROR(INDEX(Datos!$C$71:$G$74,MATCH($S47,Datos!$G$71:$G$74,0),2),""))</f>
        <v/>
      </c>
      <c r="AX47" s="83" t="str">
        <f>IF($S47=Datos!$G$71,"",IFERROR(INDEX(Datos!$C$71:$G$74,MATCH($S47,Datos!$G$71:$G$74,0),3),""))</f>
        <v/>
      </c>
      <c r="AY47" s="83" t="str">
        <f>+IF(AW47=Datos!$D$73,Datos!$C$76,"")</f>
        <v/>
      </c>
      <c r="AZ47" s="83" t="str">
        <f>+IF(K47="Completo",IF(MAX(AB47:AC47,FACTURADOR!G46:I46)&gt;=300,"FL_GUDI",""),"")</f>
        <v>FL_GUDI</v>
      </c>
      <c r="BA47" s="83" t="str">
        <f t="shared" si="29"/>
        <v/>
      </c>
      <c r="BB47" s="83" t="str">
        <f ca="1">+IF($AS47="Opción No Válida","",IFERROR(IF(FIND(Datos!$D$63,$V47)&gt;0,Datos!$E$63,""),""))</f>
        <v/>
      </c>
      <c r="BC47" s="83" t="str">
        <f ca="1">+IF($AS47="Opción No Válida","",IFERROR(IF(FIND(Datos!$D$64,$V47)&gt;0,Datos!$E$64,""),""))</f>
        <v/>
      </c>
      <c r="BD47" s="83" t="str">
        <f ca="1">+IF($AS47="Opción No Válida","",IFERROR(IF(FIND(Datos!$D$65,$V47)&gt;0,Datos!$E$65,""),""))</f>
        <v/>
      </c>
      <c r="BE47" s="83" t="str">
        <f ca="1">+IF($AS47="Opción No Válida","",IFERROR(IF(FIND(Datos!$D$66,$V47)&gt;0,Datos!$E$66,""),""))</f>
        <v/>
      </c>
      <c r="BF47" s="83" t="str">
        <f ca="1">+IF($AS47="Opción No Válida","",IF(AH47="DP",Datos!$C$67,""))</f>
        <v/>
      </c>
      <c r="BG47" s="83" t="str">
        <f ca="1">+IF($AS47="Opción No Válida","",IFERROR(IF(FIND(Datos!$D$68,$V47)&gt;0,Datos!$E$68,""),""))</f>
        <v/>
      </c>
      <c r="BH47" s="83" t="str">
        <f ca="1">+VLOOKUP(AA47,Datos!$D:$E,2,FALSE)</f>
        <v>00</v>
      </c>
      <c r="BJ47" s="133">
        <f t="shared" ca="1" si="57"/>
        <v>0</v>
      </c>
      <c r="BK47" s="133" t="str">
        <f t="shared" si="58"/>
        <v/>
      </c>
      <c r="BL47" s="133" t="str">
        <f t="shared" si="59"/>
        <v/>
      </c>
      <c r="BM47" s="133" t="str">
        <f t="shared" si="60"/>
        <v/>
      </c>
      <c r="BN47" s="133" t="str">
        <f t="shared" si="61"/>
        <v/>
      </c>
      <c r="BO47" s="133" t="str">
        <f t="shared" si="62"/>
        <v/>
      </c>
      <c r="BP47" s="133" t="str">
        <f t="shared" ca="1" si="63"/>
        <v/>
      </c>
      <c r="BQ47" s="133" t="str">
        <f t="shared" ca="1" si="64"/>
        <v/>
      </c>
      <c r="BR47" s="133" t="str">
        <f t="shared" si="65"/>
        <v/>
      </c>
      <c r="BS47" s="133" t="str">
        <f t="shared" si="66"/>
        <v/>
      </c>
      <c r="BT47" s="133" t="str">
        <f t="shared" ca="1" si="67"/>
        <v/>
      </c>
      <c r="BU47" s="133" t="str">
        <f t="shared" si="68"/>
        <v/>
      </c>
      <c r="BV47" s="133" t="str">
        <f t="shared" ca="1" si="69"/>
        <v/>
      </c>
      <c r="BW47" s="133" t="str">
        <f t="shared" ca="1" si="70"/>
        <v/>
      </c>
      <c r="BX47" s="133" t="str">
        <f t="shared" ca="1" si="71"/>
        <v/>
      </c>
      <c r="BY47" s="133" t="str">
        <f t="shared" si="72"/>
        <v/>
      </c>
      <c r="BZ47" s="133" t="str">
        <f t="shared" si="73"/>
        <v/>
      </c>
      <c r="CA47" s="133" t="str">
        <f t="shared" si="74"/>
        <v/>
      </c>
      <c r="CB47" s="133" t="str">
        <f t="shared" si="75"/>
        <v/>
      </c>
      <c r="CC47" s="133" t="str">
        <f t="shared" si="76"/>
        <v/>
      </c>
      <c r="CD47" s="133" t="str">
        <f t="shared" ca="1" si="77"/>
        <v/>
      </c>
      <c r="CE47" s="133" t="str">
        <f t="shared" ca="1" si="78"/>
        <v/>
      </c>
      <c r="CF47" s="133" t="str">
        <f t="shared" ca="1" si="79"/>
        <v/>
      </c>
      <c r="CG47" s="133" t="str">
        <f t="shared" ca="1" si="80"/>
        <v/>
      </c>
      <c r="CH47" s="133" t="str">
        <f t="shared" ca="1" si="81"/>
        <v/>
      </c>
      <c r="CI47" s="133" t="str">
        <f t="shared" ca="1" si="82"/>
        <v/>
      </c>
      <c r="CJ47" s="133" t="str">
        <f t="shared" ca="1" si="83"/>
        <v/>
      </c>
      <c r="CK47" s="131">
        <f>+'RESULTADOS Fact'!Z46</f>
        <v>20000000842</v>
      </c>
      <c r="CL47" s="131">
        <f>+'RESULTADOS Fact'!AA46</f>
        <v>10000000418</v>
      </c>
    </row>
    <row r="48" spans="1:90" s="131" customFormat="1" ht="58.5" hidden="1" customHeight="1" x14ac:dyDescent="0.25">
      <c r="A48" s="145">
        <f t="shared" si="28"/>
        <v>46</v>
      </c>
      <c r="B48" s="127">
        <v>258</v>
      </c>
      <c r="C48" s="128">
        <f>+VLOOKUP($B48,'Datos IC y OC'!$A:$D,3,FALSE)</f>
        <v>610000000000172</v>
      </c>
      <c r="D48" s="128" t="str">
        <f>+VLOOKUP($B48,'Datos IC y OC'!$A:$D,4,FALSE)</f>
        <v>S4010A12</v>
      </c>
      <c r="E48" s="83"/>
      <c r="F48" s="130">
        <v>44562</v>
      </c>
      <c r="G48" s="114" t="str">
        <f ca="1">+"ID" &amp;TEXT(A48,"000") &amp; "-" &amp; AH48 &amp; "-" &amp; AI48 &amp; "-" &amp; RIGHT(AQ48,2)&amp; "-" &amp; VLOOKUP(AO48,Datos!$E:$F,2,FALSE)</f>
        <v>ID046-GD-MU-T2-MT 13,2 kV</v>
      </c>
      <c r="H48" s="114" t="s">
        <v>57</v>
      </c>
      <c r="I48" s="114" t="s">
        <v>64</v>
      </c>
      <c r="J48" s="114" t="s">
        <v>316</v>
      </c>
      <c r="K48" s="114" t="s">
        <v>1963</v>
      </c>
      <c r="L48" s="114" t="s">
        <v>271</v>
      </c>
      <c r="M48" s="114" t="s">
        <v>528</v>
      </c>
      <c r="O48" s="114" t="s">
        <v>1050</v>
      </c>
      <c r="Q48" s="114" t="s">
        <v>248</v>
      </c>
      <c r="S48" s="114"/>
      <c r="T48" s="114"/>
      <c r="V48" s="114"/>
      <c r="X48" s="114">
        <v>700034</v>
      </c>
      <c r="Y48" s="114">
        <f>+Salida!CQ48</f>
        <v>147</v>
      </c>
      <c r="AA48" s="114" t="s">
        <v>2021</v>
      </c>
      <c r="AB48" s="114">
        <f>+HLOOKUP($AF48,Lecturas!$O:$AB,22,FALSE)</f>
        <v>100</v>
      </c>
      <c r="AC48" s="114">
        <f>+HLOOKUP($AF48,Lecturas!$O:$AB,23,FALSE)</f>
        <v>200</v>
      </c>
      <c r="AD48" s="114" t="str">
        <f>+"CASO: "&amp;INDEX(Lecturas!$AE$1:$AO$2,1,MATCH(AF48,Lecturas!$AE$2:$AO$2,0))</f>
        <v>CASO: =300 Reg</v>
      </c>
      <c r="AF48" s="114">
        <v>3</v>
      </c>
      <c r="AH48" s="83" t="str">
        <f>+IF(H48="","",VLOOKUP(H48,Datos!$D:$E,2,FALSE))</f>
        <v>GD</v>
      </c>
      <c r="AI48" s="83" t="str">
        <f>+IF(I48="","",VLOOKUP(I48,Datos!$D$9:$E$19,2,FALSE))</f>
        <v>MU</v>
      </c>
      <c r="AJ48" s="83" t="str">
        <f>+IF(J48="","",VLOOKUP(J48,Datos!$D:$E,2,FALSE))</f>
        <v>G002</v>
      </c>
      <c r="AK48" s="83" t="str">
        <f>+IFERROR(IF(AI48="CG","",VLOOKUP(AI48,Datos!$E:$F,2,FALSE)),"")</f>
        <v>Urbano</v>
      </c>
      <c r="AL48" s="83" t="str">
        <f>+IF(L48="","",VLOOKUP(L48,Datos!$D:$E,2,FALSE))</f>
        <v>01</v>
      </c>
      <c r="AM48" s="83" t="str">
        <f ca="1">+IF(M48="","",TEXT(VLOOKUP(M48,Datos!$D:$E,2,FALSE),"000"))</f>
        <v>123</v>
      </c>
      <c r="AN48" s="83" t="str">
        <f ca="1">+IF(O48="","",TEXT(VLOOKUP(O48,Datos!$D:$E,2,FALSE),"000000"))</f>
        <v>239900</v>
      </c>
      <c r="AO48" s="83" t="str">
        <f>+IF(Q48="","",VLOOKUP(Q48,Datos!$D:$E,2,FALSE))</f>
        <v>G3</v>
      </c>
      <c r="AP48" s="83" t="str">
        <f>+IFERROR(HLOOKUP(AH48,Validaciones!$A$47:$C$48,2,FALSE),"")</f>
        <v>Tarifa T2</v>
      </c>
      <c r="AQ48" s="83" t="str">
        <f ca="1">+IF(AP48="","",VLOOKUP(AP48,Datos!$D:$E,2,FALSE))</f>
        <v>GD_T2</v>
      </c>
      <c r="AR48" s="83" t="str">
        <f>+VLOOKUP(CONCATENATE(K48,IF(K48="Completo",VLOOKUP(D48,'Gr.Estr.Reg.'!$C:$D,2,FALSE),VLOOKUP(D48,'Gr.Estr.Reg.'!$C:$H,6))),Tabla8[[LINK]:[PORCION]],5,FALSE)</f>
        <v>GRACC</v>
      </c>
      <c r="AS48" s="83" t="str">
        <f ca="1">+VLOOKUP(CONCATENATE($AH48,$AI48,$AJ48,$AO48,$AQ48),ZTDM_ARBOL_DES_D!$A:$O,11,FALSE)</f>
        <v>RT_CAT_CLI</v>
      </c>
      <c r="AT48" s="83" t="str">
        <f ca="1">+IFERROR(VLOOKUP(CONCATENATE($AH48,$AI48,$AJ48,$AO48,$AQ48),ZTDM_ARBOL_DES_D!$A:$O,12,FALSE),"")</f>
        <v>GD_NORM</v>
      </c>
      <c r="AU48" s="83" t="str">
        <f ca="1">+IFERROR(VLOOKUP(CONCATENATE($AH48,$AI48,$AJ48,$AO48,$AQ48),ZTDM_ARBOL_DES_D!$A:$O,13,FALSE),"")</f>
        <v>MEDIA13.2</v>
      </c>
      <c r="AV48" s="83" t="str">
        <f>+IF($S48=Datos!$G$71,"",IFERROR(INDEX(Datos!$C$71:$G$74,MATCH($S48,Datos!$G$71:$G$74,0),1),""))</f>
        <v/>
      </c>
      <c r="AW48" s="83" t="str">
        <f>IF($S48=Datos!$G$71,"",IFERROR(INDEX(Datos!$C$71:$G$74,MATCH($S48,Datos!$G$71:$G$74,0),2),""))</f>
        <v/>
      </c>
      <c r="AX48" s="83" t="str">
        <f>IF($S48=Datos!$G$71,"",IFERROR(INDEX(Datos!$C$71:$G$74,MATCH($S48,Datos!$G$71:$G$74,0),3),""))</f>
        <v/>
      </c>
      <c r="AY48" s="83" t="str">
        <f>+IF(AW48=Datos!$D$73,Datos!$C$76,"")</f>
        <v/>
      </c>
      <c r="AZ48" s="83" t="str">
        <f>+IF(K48="Completo",IF(MAX(AB48:AC48,FACTURADOR!G47:I47)&gt;=300,"FL_GUDI",""),"")</f>
        <v>FL_GUDI</v>
      </c>
      <c r="BA48" s="83" t="str">
        <f t="shared" si="29"/>
        <v/>
      </c>
      <c r="BB48" s="83" t="str">
        <f ca="1">+IF($AS48="Opción No Válida","",IFERROR(IF(FIND(Datos!$D$63,$V48)&gt;0,Datos!$E$63,""),""))</f>
        <v/>
      </c>
      <c r="BC48" s="83" t="str">
        <f ca="1">+IF($AS48="Opción No Válida","",IFERROR(IF(FIND(Datos!$D$64,$V48)&gt;0,Datos!$E$64,""),""))</f>
        <v/>
      </c>
      <c r="BD48" s="83" t="str">
        <f ca="1">+IF($AS48="Opción No Válida","",IFERROR(IF(FIND(Datos!$D$65,$V48)&gt;0,Datos!$E$65,""),""))</f>
        <v/>
      </c>
      <c r="BE48" s="83" t="str">
        <f ca="1">+IF($AS48="Opción No Válida","",IFERROR(IF(FIND(Datos!$D$66,$V48)&gt;0,Datos!$E$66,""),""))</f>
        <v/>
      </c>
      <c r="BF48" s="83" t="str">
        <f ca="1">+IF($AS48="Opción No Válida","",IF(AH48="DP",Datos!$C$67,""))</f>
        <v/>
      </c>
      <c r="BG48" s="83" t="str">
        <f ca="1">+IF($AS48="Opción No Válida","",IFERROR(IF(FIND(Datos!$D$68,$V48)&gt;0,Datos!$E$68,""),""))</f>
        <v/>
      </c>
      <c r="BH48" s="83" t="str">
        <f ca="1">+VLOOKUP(AA48,Datos!$D:$E,2,FALSE)</f>
        <v>00</v>
      </c>
      <c r="BJ48" s="133">
        <f t="shared" ca="1" si="57"/>
        <v>0</v>
      </c>
      <c r="BK48" s="133" t="str">
        <f t="shared" si="58"/>
        <v/>
      </c>
      <c r="BL48" s="133" t="str">
        <f t="shared" si="59"/>
        <v/>
      </c>
      <c r="BM48" s="133" t="str">
        <f t="shared" si="60"/>
        <v/>
      </c>
      <c r="BN48" s="133" t="str">
        <f t="shared" si="61"/>
        <v/>
      </c>
      <c r="BO48" s="133" t="str">
        <f t="shared" si="62"/>
        <v/>
      </c>
      <c r="BP48" s="133" t="str">
        <f t="shared" ca="1" si="63"/>
        <v/>
      </c>
      <c r="BQ48" s="133" t="str">
        <f t="shared" ca="1" si="64"/>
        <v/>
      </c>
      <c r="BR48" s="133" t="str">
        <f t="shared" si="65"/>
        <v/>
      </c>
      <c r="BS48" s="133" t="str">
        <f t="shared" si="66"/>
        <v/>
      </c>
      <c r="BT48" s="133" t="str">
        <f t="shared" ca="1" si="67"/>
        <v/>
      </c>
      <c r="BU48" s="133" t="str">
        <f t="shared" si="68"/>
        <v/>
      </c>
      <c r="BV48" s="133" t="str">
        <f t="shared" ca="1" si="69"/>
        <v/>
      </c>
      <c r="BW48" s="133" t="str">
        <f t="shared" ca="1" si="70"/>
        <v/>
      </c>
      <c r="BX48" s="133" t="str">
        <f t="shared" ca="1" si="71"/>
        <v/>
      </c>
      <c r="BY48" s="133" t="str">
        <f t="shared" si="72"/>
        <v/>
      </c>
      <c r="BZ48" s="133" t="str">
        <f t="shared" si="73"/>
        <v/>
      </c>
      <c r="CA48" s="133" t="str">
        <f t="shared" si="74"/>
        <v/>
      </c>
      <c r="CB48" s="133" t="str">
        <f t="shared" si="75"/>
        <v/>
      </c>
      <c r="CC48" s="133" t="str">
        <f t="shared" si="76"/>
        <v/>
      </c>
      <c r="CD48" s="133" t="str">
        <f t="shared" ca="1" si="77"/>
        <v/>
      </c>
      <c r="CE48" s="133" t="str">
        <f t="shared" ca="1" si="78"/>
        <v/>
      </c>
      <c r="CF48" s="133" t="str">
        <f t="shared" ca="1" si="79"/>
        <v/>
      </c>
      <c r="CG48" s="133" t="str">
        <f t="shared" ca="1" si="80"/>
        <v/>
      </c>
      <c r="CH48" s="133" t="str">
        <f t="shared" ca="1" si="81"/>
        <v/>
      </c>
      <c r="CI48" s="133" t="str">
        <f t="shared" ca="1" si="82"/>
        <v/>
      </c>
      <c r="CJ48" s="133" t="str">
        <f t="shared" ca="1" si="83"/>
        <v/>
      </c>
      <c r="CK48" s="131">
        <f>+'RESULTADOS Fact'!Z47</f>
        <v>20000000843</v>
      </c>
      <c r="CL48" s="131">
        <f>+'RESULTADOS Fact'!AA47</f>
        <v>10000000419</v>
      </c>
    </row>
    <row r="49" spans="1:90" s="131" customFormat="1" ht="58.5" hidden="1" customHeight="1" x14ac:dyDescent="0.25">
      <c r="A49" s="145">
        <f t="shared" si="28"/>
        <v>47</v>
      </c>
      <c r="B49" s="127">
        <v>258</v>
      </c>
      <c r="C49" s="128">
        <f>+VLOOKUP($B49,'Datos IC y OC'!$A:$D,3,FALSE)</f>
        <v>610000000000172</v>
      </c>
      <c r="D49" s="128" t="str">
        <f>+VLOOKUP($B49,'Datos IC y OC'!$A:$D,4,FALSE)</f>
        <v>S4010A12</v>
      </c>
      <c r="E49" s="83"/>
      <c r="F49" s="130">
        <v>44562</v>
      </c>
      <c r="G49" s="114" t="str">
        <f ca="1">+"ID" &amp;TEXT(A49,"000") &amp; "-" &amp; AH49 &amp; "-" &amp; AI49 &amp; "-" &amp; RIGHT(AQ49,2)&amp; "-" &amp; VLOOKUP(AO49,Datos!$E:$F,2,FALSE)</f>
        <v>ID047-GD-MU-T2-MT 13,2 kV</v>
      </c>
      <c r="H49" s="114" t="s">
        <v>57</v>
      </c>
      <c r="I49" s="114" t="s">
        <v>64</v>
      </c>
      <c r="J49" s="114" t="s">
        <v>316</v>
      </c>
      <c r="K49" s="114" t="s">
        <v>1963</v>
      </c>
      <c r="L49" s="114" t="s">
        <v>275</v>
      </c>
      <c r="M49" s="114" t="s">
        <v>528</v>
      </c>
      <c r="O49" s="114" t="s">
        <v>1050</v>
      </c>
      <c r="Q49" s="114" t="s">
        <v>248</v>
      </c>
      <c r="S49" s="114"/>
      <c r="T49" s="114"/>
      <c r="V49" s="114"/>
      <c r="X49" s="114">
        <v>700034</v>
      </c>
      <c r="Y49" s="114">
        <f>+Salida!CQ49</f>
        <v>148</v>
      </c>
      <c r="AA49" s="114" t="s">
        <v>2021</v>
      </c>
      <c r="AB49" s="114">
        <f>+HLOOKUP($AF49,Lecturas!$O:$AB,22,FALSE)</f>
        <v>50</v>
      </c>
      <c r="AC49" s="114">
        <f>+HLOOKUP($AF49,Lecturas!$O:$AB,23,FALSE)</f>
        <v>50</v>
      </c>
      <c r="AD49" s="114" t="str">
        <f>+"CASO: "&amp;INDEX(Lecturas!$AE$1:$AO$2,1,MATCH(AF49,Lecturas!$AE$2:$AO$2,0))</f>
        <v>CASO: &gt;1000 Reg y Cont &lt;1000 sólo 13,2 kV</v>
      </c>
      <c r="AF49" s="114">
        <v>7</v>
      </c>
      <c r="AH49" s="83" t="str">
        <f>+IF(H49="","",VLOOKUP(H49,Datos!$D:$E,2,FALSE))</f>
        <v>GD</v>
      </c>
      <c r="AI49" s="83" t="str">
        <f>+IF(I49="","",VLOOKUP(I49,Datos!$D$9:$E$19,2,FALSE))</f>
        <v>MU</v>
      </c>
      <c r="AJ49" s="83" t="str">
        <f>+IF(J49="","",VLOOKUP(J49,Datos!$D:$E,2,FALSE))</f>
        <v>G002</v>
      </c>
      <c r="AK49" s="83" t="str">
        <f>+IFERROR(IF(AI49="CG","",VLOOKUP(AI49,Datos!$E:$F,2,FALSE)),"")</f>
        <v>Urbano</v>
      </c>
      <c r="AL49" s="83" t="str">
        <f>+IF(L49="","",VLOOKUP(L49,Datos!$D:$E,2,FALSE))</f>
        <v>04</v>
      </c>
      <c r="AM49" s="83" t="str">
        <f ca="1">+IF(M49="","",TEXT(VLOOKUP(M49,Datos!$D:$E,2,FALSE),"000"))</f>
        <v>123</v>
      </c>
      <c r="AN49" s="83" t="str">
        <f ca="1">+IF(O49="","",TEXT(VLOOKUP(O49,Datos!$D:$E,2,FALSE),"000000"))</f>
        <v>239900</v>
      </c>
      <c r="AO49" s="83" t="str">
        <f>+IF(Q49="","",VLOOKUP(Q49,Datos!$D:$E,2,FALSE))</f>
        <v>G3</v>
      </c>
      <c r="AP49" s="83" t="str">
        <f>+IFERROR(HLOOKUP(AH49,Validaciones!$A$47:$C$48,2,FALSE),"")</f>
        <v>Tarifa T2</v>
      </c>
      <c r="AQ49" s="83" t="str">
        <f ca="1">+IF(AP49="","",VLOOKUP(AP49,Datos!$D:$E,2,FALSE))</f>
        <v>GD_T2</v>
      </c>
      <c r="AR49" s="83" t="str">
        <f>+VLOOKUP(CONCATENATE(K49,IF(K49="Completo",VLOOKUP(D49,'Gr.Estr.Reg.'!$C:$D,2,FALSE),VLOOKUP(D49,'Gr.Estr.Reg.'!$C:$H,6))),Tabla8[[LINK]:[PORCION]],5,FALSE)</f>
        <v>GRACC</v>
      </c>
      <c r="AS49" s="83" t="str">
        <f ca="1">+VLOOKUP(CONCATENATE($AH49,$AI49,$AJ49,$AO49,$AQ49),ZTDM_ARBOL_DES_D!$A:$O,11,FALSE)</f>
        <v>RT_CAT_CLI</v>
      </c>
      <c r="AT49" s="83" t="str">
        <f ca="1">+IFERROR(VLOOKUP(CONCATENATE($AH49,$AI49,$AJ49,$AO49,$AQ49),ZTDM_ARBOL_DES_D!$A:$O,12,FALSE),"")</f>
        <v>GD_NORM</v>
      </c>
      <c r="AU49" s="83" t="str">
        <f ca="1">+IFERROR(VLOOKUP(CONCATENATE($AH49,$AI49,$AJ49,$AO49,$AQ49),ZTDM_ARBOL_DES_D!$A:$O,13,FALSE),"")</f>
        <v>MEDIA13.2</v>
      </c>
      <c r="AV49" s="83" t="str">
        <f>+IF($S49=Datos!$G$71,"",IFERROR(INDEX(Datos!$C$71:$G$74,MATCH($S49,Datos!$G$71:$G$74,0),1),""))</f>
        <v/>
      </c>
      <c r="AW49" s="83" t="str">
        <f>IF($S49=Datos!$G$71,"",IFERROR(INDEX(Datos!$C$71:$G$74,MATCH($S49,Datos!$G$71:$G$74,0),2),""))</f>
        <v/>
      </c>
      <c r="AX49" s="83" t="str">
        <f>IF($S49=Datos!$G$71,"",IFERROR(INDEX(Datos!$C$71:$G$74,MATCH($S49,Datos!$G$71:$G$74,0),3),""))</f>
        <v/>
      </c>
      <c r="AY49" s="83" t="str">
        <f>+IF(AW49=Datos!$D$73,Datos!$C$76,"")</f>
        <v/>
      </c>
      <c r="AZ49" s="83" t="str">
        <f>+IF(K49="Completo",IF(MAX(AB49:AC49,FACTURADOR!G48:I48)&gt;=300,"FL_GUDI",""),"")</f>
        <v>FL_GUDI</v>
      </c>
      <c r="BA49" s="83" t="str">
        <f t="shared" si="29"/>
        <v/>
      </c>
      <c r="BB49" s="83" t="str">
        <f ca="1">+IF($AS49="Opción No Válida","",IFERROR(IF(FIND(Datos!$D$63,$V49)&gt;0,Datos!$E$63,""),""))</f>
        <v/>
      </c>
      <c r="BC49" s="83" t="str">
        <f ca="1">+IF($AS49="Opción No Válida","",IFERROR(IF(FIND(Datos!$D$64,$V49)&gt;0,Datos!$E$64,""),""))</f>
        <v/>
      </c>
      <c r="BD49" s="83" t="str">
        <f ca="1">+IF($AS49="Opción No Válida","",IFERROR(IF(FIND(Datos!$D$65,$V49)&gt;0,Datos!$E$65,""),""))</f>
        <v/>
      </c>
      <c r="BE49" s="83" t="str">
        <f ca="1">+IF($AS49="Opción No Válida","",IFERROR(IF(FIND(Datos!$D$66,$V49)&gt;0,Datos!$E$66,""),""))</f>
        <v/>
      </c>
      <c r="BF49" s="83" t="str">
        <f ca="1">+IF($AS49="Opción No Válida","",IF(AH49="DP",Datos!$C$67,""))</f>
        <v/>
      </c>
      <c r="BG49" s="83" t="str">
        <f ca="1">+IF($AS49="Opción No Válida","",IFERROR(IF(FIND(Datos!$D$68,$V49)&gt;0,Datos!$E$68,""),""))</f>
        <v/>
      </c>
      <c r="BH49" s="83" t="str">
        <f ca="1">+VLOOKUP(AA49,Datos!$D:$E,2,FALSE)</f>
        <v>00</v>
      </c>
      <c r="BJ49" s="133">
        <f t="shared" ca="1" si="57"/>
        <v>0</v>
      </c>
      <c r="BK49" s="133" t="str">
        <f t="shared" si="58"/>
        <v/>
      </c>
      <c r="BL49" s="133" t="str">
        <f t="shared" si="59"/>
        <v/>
      </c>
      <c r="BM49" s="133" t="str">
        <f t="shared" si="60"/>
        <v/>
      </c>
      <c r="BN49" s="133" t="str">
        <f t="shared" si="61"/>
        <v/>
      </c>
      <c r="BO49" s="133" t="str">
        <f t="shared" si="62"/>
        <v/>
      </c>
      <c r="BP49" s="133" t="str">
        <f t="shared" ca="1" si="63"/>
        <v/>
      </c>
      <c r="BQ49" s="133" t="str">
        <f t="shared" ca="1" si="64"/>
        <v/>
      </c>
      <c r="BR49" s="133" t="str">
        <f t="shared" si="65"/>
        <v/>
      </c>
      <c r="BS49" s="133" t="str">
        <f t="shared" si="66"/>
        <v/>
      </c>
      <c r="BT49" s="133" t="str">
        <f t="shared" ca="1" si="67"/>
        <v/>
      </c>
      <c r="BU49" s="133" t="str">
        <f t="shared" si="68"/>
        <v/>
      </c>
      <c r="BV49" s="133" t="str">
        <f t="shared" ca="1" si="69"/>
        <v/>
      </c>
      <c r="BW49" s="133" t="str">
        <f t="shared" ca="1" si="70"/>
        <v/>
      </c>
      <c r="BX49" s="133" t="str">
        <f t="shared" ca="1" si="71"/>
        <v/>
      </c>
      <c r="BY49" s="133" t="str">
        <f t="shared" si="72"/>
        <v/>
      </c>
      <c r="BZ49" s="133" t="str">
        <f t="shared" si="73"/>
        <v/>
      </c>
      <c r="CA49" s="133" t="str">
        <f t="shared" si="74"/>
        <v/>
      </c>
      <c r="CB49" s="133" t="str">
        <f t="shared" si="75"/>
        <v/>
      </c>
      <c r="CC49" s="133" t="str">
        <f t="shared" si="76"/>
        <v/>
      </c>
      <c r="CD49" s="133" t="str">
        <f t="shared" ca="1" si="77"/>
        <v/>
      </c>
      <c r="CE49" s="133" t="str">
        <f t="shared" ca="1" si="78"/>
        <v/>
      </c>
      <c r="CF49" s="133" t="str">
        <f t="shared" ca="1" si="79"/>
        <v/>
      </c>
      <c r="CG49" s="133" t="str">
        <f t="shared" ca="1" si="80"/>
        <v/>
      </c>
      <c r="CH49" s="133" t="str">
        <f t="shared" ca="1" si="81"/>
        <v/>
      </c>
      <c r="CI49" s="133" t="str">
        <f t="shared" ca="1" si="82"/>
        <v/>
      </c>
      <c r="CJ49" s="133" t="str">
        <f t="shared" ca="1" si="83"/>
        <v/>
      </c>
      <c r="CK49" s="131">
        <f>+'RESULTADOS Fact'!Z48</f>
        <v>20000000844</v>
      </c>
      <c r="CL49" s="131">
        <f>+'RESULTADOS Fact'!AA48</f>
        <v>10000000420</v>
      </c>
    </row>
    <row r="50" spans="1:90" s="131" customFormat="1" ht="58.5" hidden="1" customHeight="1" x14ac:dyDescent="0.25">
      <c r="A50" s="145">
        <f t="shared" si="28"/>
        <v>48</v>
      </c>
      <c r="B50" s="127">
        <v>258</v>
      </c>
      <c r="C50" s="128">
        <f>+VLOOKUP($B50,'Datos IC y OC'!$A:$D,3,FALSE)</f>
        <v>610000000000172</v>
      </c>
      <c r="D50" s="128" t="str">
        <f>+VLOOKUP($B50,'Datos IC y OC'!$A:$D,4,FALSE)</f>
        <v>S4010A12</v>
      </c>
      <c r="E50" s="83"/>
      <c r="F50" s="130">
        <v>44562</v>
      </c>
      <c r="G50" s="114" t="str">
        <f ca="1">+"ID" &amp;TEXT(A50,"000") &amp; "-" &amp; AH50 &amp; "-" &amp; AI50 &amp; "-" &amp; RIGHT(AQ50,2)&amp; "-" &amp; VLOOKUP(AO50,Datos!$E:$F,2,FALSE)</f>
        <v>ID048-GD-MU-T2-MT 33,0 kV</v>
      </c>
      <c r="H50" s="114" t="s">
        <v>57</v>
      </c>
      <c r="I50" s="114" t="s">
        <v>64</v>
      </c>
      <c r="J50" s="114" t="s">
        <v>316</v>
      </c>
      <c r="K50" s="114" t="s">
        <v>1963</v>
      </c>
      <c r="L50" s="114" t="s">
        <v>306</v>
      </c>
      <c r="M50" s="114" t="s">
        <v>528</v>
      </c>
      <c r="O50" s="114" t="s">
        <v>1050</v>
      </c>
      <c r="Q50" s="114" t="s">
        <v>245</v>
      </c>
      <c r="S50" s="114"/>
      <c r="T50" s="114"/>
      <c r="V50" s="114"/>
      <c r="X50" s="114">
        <v>700034</v>
      </c>
      <c r="Y50" s="114">
        <f>+Salida!CQ50</f>
        <v>149</v>
      </c>
      <c r="AA50" s="114" t="s">
        <v>2021</v>
      </c>
      <c r="AB50" s="114">
        <f>+HLOOKUP($AF50,Lecturas!$O:$AB,22,FALSE)</f>
        <v>100</v>
      </c>
      <c r="AC50" s="114">
        <f>+HLOOKUP($AF50,Lecturas!$O:$AB,23,FALSE)</f>
        <v>300</v>
      </c>
      <c r="AD50" s="114" t="str">
        <f>+"CASO: "&amp;INDEX(Lecturas!$AE$1:$AO$2,1,MATCH(AF50,Lecturas!$AE$2:$AO$2,0))</f>
        <v>CASO: =300 Cont</v>
      </c>
      <c r="AF50" s="114">
        <v>4</v>
      </c>
      <c r="AH50" s="83" t="str">
        <f>+IF(H50="","",VLOOKUP(H50,Datos!$D:$E,2,FALSE))</f>
        <v>GD</v>
      </c>
      <c r="AI50" s="83" t="str">
        <f>+IF(I50="","",VLOOKUP(I50,Datos!$D$9:$E$19,2,FALSE))</f>
        <v>MU</v>
      </c>
      <c r="AJ50" s="83" t="str">
        <f>+IF(J50="","",VLOOKUP(J50,Datos!$D:$E,2,FALSE))</f>
        <v>G002</v>
      </c>
      <c r="AK50" s="83" t="str">
        <f>+IFERROR(IF(AI50="CG","",VLOOKUP(AI50,Datos!$E:$F,2,FALSE)),"")</f>
        <v>Urbano</v>
      </c>
      <c r="AL50" s="83" t="str">
        <f>+IF(L50="","",VLOOKUP(L50,Datos!$D:$E,2,FALSE))</f>
        <v>07</v>
      </c>
      <c r="AM50" s="83" t="str">
        <f ca="1">+IF(M50="","",TEXT(VLOOKUP(M50,Datos!$D:$E,2,FALSE),"000"))</f>
        <v>123</v>
      </c>
      <c r="AN50" s="83" t="str">
        <f ca="1">+IF(O50="","",TEXT(VLOOKUP(O50,Datos!$D:$E,2,FALSE),"000000"))</f>
        <v>239900</v>
      </c>
      <c r="AO50" s="83" t="str">
        <f>+IF(Q50="","",VLOOKUP(Q50,Datos!$D:$E,2,FALSE))</f>
        <v>G4</v>
      </c>
      <c r="AP50" s="83" t="str">
        <f>+IFERROR(HLOOKUP(AH50,Validaciones!$A$47:$C$48,2,FALSE),"")</f>
        <v>Tarifa T2</v>
      </c>
      <c r="AQ50" s="83" t="str">
        <f ca="1">+IF(AP50="","",VLOOKUP(AP50,Datos!$D:$E,2,FALSE))</f>
        <v>GD_T2</v>
      </c>
      <c r="AR50" s="83" t="str">
        <f>+VLOOKUP(CONCATENATE(K50,IF(K50="Completo",VLOOKUP(D50,'Gr.Estr.Reg.'!$C:$D,2,FALSE),VLOOKUP(D50,'Gr.Estr.Reg.'!$C:$H,6))),Tabla8[[LINK]:[PORCION]],5,FALSE)</f>
        <v>GRACC</v>
      </c>
      <c r="AS50" s="83" t="str">
        <f ca="1">+VLOOKUP(CONCATENATE($AH50,$AI50,$AJ50,$AO50,$AQ50),ZTDM_ARBOL_DES_D!$A:$O,11,FALSE)</f>
        <v>RT_CAT_CLI</v>
      </c>
      <c r="AT50" s="83" t="str">
        <f ca="1">+IFERROR(VLOOKUP(CONCATENATE($AH50,$AI50,$AJ50,$AO50,$AQ50),ZTDM_ARBOL_DES_D!$A:$O,12,FALSE),"")</f>
        <v>GD_NORM</v>
      </c>
      <c r="AU50" s="83" t="str">
        <f ca="1">+IFERROR(VLOOKUP(CONCATENATE($AH50,$AI50,$AJ50,$AO50,$AQ50),ZTDM_ARBOL_DES_D!$A:$O,13,FALSE),"")</f>
        <v>MEDIA33</v>
      </c>
      <c r="AV50" s="83" t="str">
        <f>+IF($S50=Datos!$G$71,"",IFERROR(INDEX(Datos!$C$71:$G$74,MATCH($S50,Datos!$G$71:$G$74,0),1),""))</f>
        <v/>
      </c>
      <c r="AW50" s="83" t="str">
        <f>IF($S50=Datos!$G$71,"",IFERROR(INDEX(Datos!$C$71:$G$74,MATCH($S50,Datos!$G$71:$G$74,0),2),""))</f>
        <v/>
      </c>
      <c r="AX50" s="83" t="str">
        <f>IF($S50=Datos!$G$71,"",IFERROR(INDEX(Datos!$C$71:$G$74,MATCH($S50,Datos!$G$71:$G$74,0),3),""))</f>
        <v/>
      </c>
      <c r="AY50" s="83" t="str">
        <f>+IF(AW50=Datos!$D$73,Datos!$C$76,"")</f>
        <v/>
      </c>
      <c r="AZ50" s="83" t="str">
        <f>+IF(K50="Completo",IF(MAX(AB50:AC50,FACTURADOR!G49:I49)&gt;=300,"FL_GUDI",""),"")</f>
        <v>FL_GUDI</v>
      </c>
      <c r="BA50" s="83" t="str">
        <f t="shared" si="29"/>
        <v/>
      </c>
      <c r="BB50" s="83" t="str">
        <f ca="1">+IF($AS50="Opción No Válida","",IFERROR(IF(FIND(Datos!$D$63,$V50)&gt;0,Datos!$E$63,""),""))</f>
        <v/>
      </c>
      <c r="BC50" s="83" t="str">
        <f ca="1">+IF($AS50="Opción No Válida","",IFERROR(IF(FIND(Datos!$D$64,$V50)&gt;0,Datos!$E$64,""),""))</f>
        <v/>
      </c>
      <c r="BD50" s="83" t="str">
        <f ca="1">+IF($AS50="Opción No Válida","",IFERROR(IF(FIND(Datos!$D$65,$V50)&gt;0,Datos!$E$65,""),""))</f>
        <v/>
      </c>
      <c r="BE50" s="83" t="str">
        <f ca="1">+IF($AS50="Opción No Válida","",IFERROR(IF(FIND(Datos!$D$66,$V50)&gt;0,Datos!$E$66,""),""))</f>
        <v/>
      </c>
      <c r="BF50" s="83" t="str">
        <f ca="1">+IF($AS50="Opción No Válida","",IF(AH50="DP",Datos!$C$67,""))</f>
        <v/>
      </c>
      <c r="BG50" s="83" t="str">
        <f ca="1">+IF($AS50="Opción No Válida","",IFERROR(IF(FIND(Datos!$D$68,$V50)&gt;0,Datos!$E$68,""),""))</f>
        <v/>
      </c>
      <c r="BH50" s="83" t="str">
        <f ca="1">+VLOOKUP(AA50,Datos!$D:$E,2,FALSE)</f>
        <v>00</v>
      </c>
      <c r="BJ50" s="133">
        <f t="shared" ca="1" si="57"/>
        <v>0</v>
      </c>
      <c r="BK50" s="133" t="str">
        <f t="shared" si="58"/>
        <v/>
      </c>
      <c r="BL50" s="133" t="str">
        <f t="shared" si="59"/>
        <v/>
      </c>
      <c r="BM50" s="133" t="str">
        <f t="shared" si="60"/>
        <v/>
      </c>
      <c r="BN50" s="133" t="str">
        <f t="shared" si="61"/>
        <v/>
      </c>
      <c r="BO50" s="133" t="str">
        <f t="shared" si="62"/>
        <v/>
      </c>
      <c r="BP50" s="133" t="str">
        <f t="shared" ca="1" si="63"/>
        <v/>
      </c>
      <c r="BQ50" s="133" t="str">
        <f t="shared" ca="1" si="64"/>
        <v/>
      </c>
      <c r="BR50" s="133" t="str">
        <f t="shared" si="65"/>
        <v/>
      </c>
      <c r="BS50" s="133" t="str">
        <f t="shared" si="66"/>
        <v/>
      </c>
      <c r="BT50" s="133" t="str">
        <f t="shared" ca="1" si="67"/>
        <v/>
      </c>
      <c r="BU50" s="133" t="str">
        <f t="shared" si="68"/>
        <v/>
      </c>
      <c r="BV50" s="133" t="str">
        <f t="shared" ca="1" si="69"/>
        <v/>
      </c>
      <c r="BW50" s="133" t="str">
        <f t="shared" ca="1" si="70"/>
        <v/>
      </c>
      <c r="BX50" s="133" t="str">
        <f t="shared" ca="1" si="71"/>
        <v/>
      </c>
      <c r="BY50" s="133" t="str">
        <f t="shared" si="72"/>
        <v/>
      </c>
      <c r="BZ50" s="133" t="str">
        <f t="shared" si="73"/>
        <v/>
      </c>
      <c r="CA50" s="133" t="str">
        <f t="shared" si="74"/>
        <v/>
      </c>
      <c r="CB50" s="133" t="str">
        <f t="shared" si="75"/>
        <v/>
      </c>
      <c r="CC50" s="133" t="str">
        <f t="shared" si="76"/>
        <v/>
      </c>
      <c r="CD50" s="133" t="str">
        <f t="shared" ca="1" si="77"/>
        <v/>
      </c>
      <c r="CE50" s="133" t="str">
        <f t="shared" ca="1" si="78"/>
        <v/>
      </c>
      <c r="CF50" s="133" t="str">
        <f t="shared" ca="1" si="79"/>
        <v/>
      </c>
      <c r="CG50" s="133" t="str">
        <f t="shared" ca="1" si="80"/>
        <v/>
      </c>
      <c r="CH50" s="133" t="str">
        <f t="shared" ca="1" si="81"/>
        <v/>
      </c>
      <c r="CI50" s="133" t="str">
        <f t="shared" ca="1" si="82"/>
        <v/>
      </c>
      <c r="CJ50" s="133" t="str">
        <f t="shared" ca="1" si="83"/>
        <v/>
      </c>
      <c r="CK50" s="131">
        <f>+'RESULTADOS Fact'!Z49</f>
        <v>20000000845</v>
      </c>
      <c r="CL50" s="131">
        <f>+'RESULTADOS Fact'!AA49</f>
        <v>10000000421</v>
      </c>
    </row>
    <row r="51" spans="1:90" s="131" customFormat="1" ht="58.5" hidden="1" customHeight="1" x14ac:dyDescent="0.25">
      <c r="A51" s="145">
        <f t="shared" si="28"/>
        <v>49</v>
      </c>
      <c r="B51" s="127">
        <v>258</v>
      </c>
      <c r="C51" s="128">
        <f>+VLOOKUP($B51,'Datos IC y OC'!$A:$D,3,FALSE)</f>
        <v>610000000000172</v>
      </c>
      <c r="D51" s="128" t="str">
        <f>+VLOOKUP($B51,'Datos IC y OC'!$A:$D,4,FALSE)</f>
        <v>S4010A12</v>
      </c>
      <c r="E51" s="83"/>
      <c r="F51" s="130">
        <v>44562</v>
      </c>
      <c r="G51" s="114" t="str">
        <f ca="1">+"ID" &amp;TEXT(A51,"000") &amp; "-" &amp; AH51 &amp; "-" &amp; AI51 &amp; "-" &amp; RIGHT(AQ51,2)&amp; "-" &amp; VLOOKUP(AO51,Datos!$E:$F,2,FALSE)</f>
        <v>ID049-GD-MU-T2-MT 33,0 kV</v>
      </c>
      <c r="H51" s="114" t="s">
        <v>57</v>
      </c>
      <c r="I51" s="114" t="s">
        <v>64</v>
      </c>
      <c r="J51" s="114" t="s">
        <v>316</v>
      </c>
      <c r="K51" s="114" t="s">
        <v>1963</v>
      </c>
      <c r="L51" s="114" t="s">
        <v>277</v>
      </c>
      <c r="M51" s="114" t="s">
        <v>528</v>
      </c>
      <c r="O51" s="114" t="s">
        <v>1050</v>
      </c>
      <c r="Q51" s="114" t="s">
        <v>245</v>
      </c>
      <c r="S51" s="114"/>
      <c r="T51" s="114"/>
      <c r="V51" s="114"/>
      <c r="X51" s="114">
        <v>700034</v>
      </c>
      <c r="Y51" s="114">
        <f>+Salida!CQ51</f>
        <v>150</v>
      </c>
      <c r="AA51" s="114" t="s">
        <v>2021</v>
      </c>
      <c r="AB51" s="114">
        <f>+HLOOKUP($AF51,Lecturas!$O:$AB,22,FALSE)</f>
        <v>100</v>
      </c>
      <c r="AC51" s="114">
        <f>+HLOOKUP($AF51,Lecturas!$O:$AB,23,FALSE)</f>
        <v>350</v>
      </c>
      <c r="AD51" s="114" t="str">
        <f>+"CASO: "&amp;INDEX(Lecturas!$AE$1:$AO$2,1,MATCH(AF51,Lecturas!$AE$2:$AO$2,0))</f>
        <v>CASO: =1000 Reg sólo 13,2 kV</v>
      </c>
      <c r="AF51" s="114">
        <v>6</v>
      </c>
      <c r="AH51" s="83" t="str">
        <f>+IF(H51="","",VLOOKUP(H51,Datos!$D:$E,2,FALSE))</f>
        <v>GD</v>
      </c>
      <c r="AI51" s="83" t="str">
        <f>+IF(I51="","",VLOOKUP(I51,Datos!$D$9:$E$19,2,FALSE))</f>
        <v>MU</v>
      </c>
      <c r="AJ51" s="83" t="str">
        <f>+IF(J51="","",VLOOKUP(J51,Datos!$D:$E,2,FALSE))</f>
        <v>G002</v>
      </c>
      <c r="AK51" s="83" t="str">
        <f>+IFERROR(IF(AI51="CG","",VLOOKUP(AI51,Datos!$E:$F,2,FALSE)),"")</f>
        <v>Urbano</v>
      </c>
      <c r="AL51" s="83">
        <f>+IF(L51="","",VLOOKUP(L51,Datos!$D:$E,2,FALSE))</f>
        <v>11</v>
      </c>
      <c r="AM51" s="83" t="str">
        <f ca="1">+IF(M51="","",TEXT(VLOOKUP(M51,Datos!$D:$E,2,FALSE),"000"))</f>
        <v>123</v>
      </c>
      <c r="AN51" s="83" t="str">
        <f ca="1">+IF(O51="","",TEXT(VLOOKUP(O51,Datos!$D:$E,2,FALSE),"000000"))</f>
        <v>239900</v>
      </c>
      <c r="AO51" s="83" t="str">
        <f>+IF(Q51="","",VLOOKUP(Q51,Datos!$D:$E,2,FALSE))</f>
        <v>G4</v>
      </c>
      <c r="AP51" s="83" t="str">
        <f>+IFERROR(HLOOKUP(AH51,Validaciones!$A$47:$C$48,2,FALSE),"")</f>
        <v>Tarifa T2</v>
      </c>
      <c r="AQ51" s="83" t="str">
        <f ca="1">+IF(AP51="","",VLOOKUP(AP51,Datos!$D:$E,2,FALSE))</f>
        <v>GD_T2</v>
      </c>
      <c r="AR51" s="83" t="str">
        <f>+VLOOKUP(CONCATENATE(K51,IF(K51="Completo",VLOOKUP(D51,'Gr.Estr.Reg.'!$C:$D,2,FALSE),VLOOKUP(D51,'Gr.Estr.Reg.'!$C:$H,6))),Tabla8[[LINK]:[PORCION]],5,FALSE)</f>
        <v>GRACC</v>
      </c>
      <c r="AS51" s="83" t="str">
        <f ca="1">+VLOOKUP(CONCATENATE($AH51,$AI51,$AJ51,$AO51,$AQ51),ZTDM_ARBOL_DES_D!$A:$O,11,FALSE)</f>
        <v>RT_CAT_CLI</v>
      </c>
      <c r="AT51" s="83" t="str">
        <f ca="1">+IFERROR(VLOOKUP(CONCATENATE($AH51,$AI51,$AJ51,$AO51,$AQ51),ZTDM_ARBOL_DES_D!$A:$O,12,FALSE),"")</f>
        <v>GD_NORM</v>
      </c>
      <c r="AU51" s="83" t="str">
        <f ca="1">+IFERROR(VLOOKUP(CONCATENATE($AH51,$AI51,$AJ51,$AO51,$AQ51),ZTDM_ARBOL_DES_D!$A:$O,13,FALSE),"")</f>
        <v>MEDIA33</v>
      </c>
      <c r="AV51" s="83" t="str">
        <f>+IF($S51=Datos!$G$71,"",IFERROR(INDEX(Datos!$C$71:$G$74,MATCH($S51,Datos!$G$71:$G$74,0),1),""))</f>
        <v/>
      </c>
      <c r="AW51" s="83" t="str">
        <f>IF($S51=Datos!$G$71,"",IFERROR(INDEX(Datos!$C$71:$G$74,MATCH($S51,Datos!$G$71:$G$74,0),2),""))</f>
        <v/>
      </c>
      <c r="AX51" s="83" t="str">
        <f>IF($S51=Datos!$G$71,"",IFERROR(INDEX(Datos!$C$71:$G$74,MATCH($S51,Datos!$G$71:$G$74,0),3),""))</f>
        <v/>
      </c>
      <c r="AY51" s="83" t="str">
        <f>+IF(AW51=Datos!$D$73,Datos!$C$76,"")</f>
        <v/>
      </c>
      <c r="AZ51" s="83" t="str">
        <f>+IF(K51="Completo",IF(MAX(AB51:AC51,FACTURADOR!G50:I50)&gt;=300,"FL_GUDI",""),"")</f>
        <v>FL_GUDI</v>
      </c>
      <c r="BA51" s="83" t="str">
        <f t="shared" si="29"/>
        <v/>
      </c>
      <c r="BB51" s="83" t="str">
        <f ca="1">+IF($AS51="Opción No Válida","",IFERROR(IF(FIND(Datos!$D$63,$V51)&gt;0,Datos!$E$63,""),""))</f>
        <v/>
      </c>
      <c r="BC51" s="83" t="str">
        <f ca="1">+IF($AS51="Opción No Válida","",IFERROR(IF(FIND(Datos!$D$64,$V51)&gt;0,Datos!$E$64,""),""))</f>
        <v/>
      </c>
      <c r="BD51" s="83" t="str">
        <f ca="1">+IF($AS51="Opción No Válida","",IFERROR(IF(FIND(Datos!$D$65,$V51)&gt;0,Datos!$E$65,""),""))</f>
        <v/>
      </c>
      <c r="BE51" s="83" t="str">
        <f ca="1">+IF($AS51="Opción No Válida","",IFERROR(IF(FIND(Datos!$D$66,$V51)&gt;0,Datos!$E$66,""),""))</f>
        <v/>
      </c>
      <c r="BF51" s="83" t="str">
        <f ca="1">+IF($AS51="Opción No Válida","",IF(AH51="DP",Datos!$C$67,""))</f>
        <v/>
      </c>
      <c r="BG51" s="83" t="str">
        <f ca="1">+IF($AS51="Opción No Válida","",IFERROR(IF(FIND(Datos!$D$68,$V51)&gt;0,Datos!$E$68,""),""))</f>
        <v/>
      </c>
      <c r="BH51" s="83" t="str">
        <f ca="1">+VLOOKUP(AA51,Datos!$D:$E,2,FALSE)</f>
        <v>00</v>
      </c>
      <c r="BJ51" s="133">
        <f t="shared" ca="1" si="57"/>
        <v>0</v>
      </c>
      <c r="BK51" s="133" t="str">
        <f t="shared" si="58"/>
        <v/>
      </c>
      <c r="BL51" s="133" t="str">
        <f t="shared" si="59"/>
        <v/>
      </c>
      <c r="BM51" s="133" t="str">
        <f t="shared" si="60"/>
        <v/>
      </c>
      <c r="BN51" s="133" t="str">
        <f t="shared" si="61"/>
        <v/>
      </c>
      <c r="BO51" s="133" t="str">
        <f t="shared" si="62"/>
        <v/>
      </c>
      <c r="BP51" s="133" t="str">
        <f t="shared" ca="1" si="63"/>
        <v/>
      </c>
      <c r="BQ51" s="133" t="str">
        <f t="shared" ca="1" si="64"/>
        <v/>
      </c>
      <c r="BR51" s="133" t="str">
        <f t="shared" si="65"/>
        <v/>
      </c>
      <c r="BS51" s="133" t="str">
        <f t="shared" si="66"/>
        <v/>
      </c>
      <c r="BT51" s="133" t="str">
        <f t="shared" ca="1" si="67"/>
        <v/>
      </c>
      <c r="BU51" s="133" t="str">
        <f t="shared" si="68"/>
        <v/>
      </c>
      <c r="BV51" s="133" t="str">
        <f t="shared" ca="1" si="69"/>
        <v/>
      </c>
      <c r="BW51" s="133" t="str">
        <f t="shared" ca="1" si="70"/>
        <v/>
      </c>
      <c r="BX51" s="133" t="str">
        <f t="shared" ca="1" si="71"/>
        <v/>
      </c>
      <c r="BY51" s="133" t="str">
        <f t="shared" si="72"/>
        <v/>
      </c>
      <c r="BZ51" s="133" t="str">
        <f t="shared" si="73"/>
        <v/>
      </c>
      <c r="CA51" s="133" t="str">
        <f t="shared" si="74"/>
        <v/>
      </c>
      <c r="CB51" s="133" t="str">
        <f t="shared" si="75"/>
        <v/>
      </c>
      <c r="CC51" s="133" t="str">
        <f t="shared" si="76"/>
        <v/>
      </c>
      <c r="CD51" s="133" t="str">
        <f t="shared" ca="1" si="77"/>
        <v/>
      </c>
      <c r="CE51" s="133" t="str">
        <f t="shared" ca="1" si="78"/>
        <v/>
      </c>
      <c r="CF51" s="133" t="str">
        <f t="shared" ca="1" si="79"/>
        <v/>
      </c>
      <c r="CG51" s="133" t="str">
        <f t="shared" ca="1" si="80"/>
        <v/>
      </c>
      <c r="CH51" s="133" t="str">
        <f t="shared" ca="1" si="81"/>
        <v/>
      </c>
      <c r="CI51" s="133" t="str">
        <f t="shared" ca="1" si="82"/>
        <v/>
      </c>
      <c r="CJ51" s="133" t="str">
        <f t="shared" ca="1" si="83"/>
        <v/>
      </c>
      <c r="CK51" s="131">
        <f>+'RESULTADOS Fact'!Z50</f>
        <v>20000000846</v>
      </c>
      <c r="CL51" s="131">
        <f>+'RESULTADOS Fact'!AA50</f>
        <v>10000000422</v>
      </c>
    </row>
    <row r="52" spans="1:90" s="131" customFormat="1" ht="58.5" hidden="1" customHeight="1" x14ac:dyDescent="0.25">
      <c r="A52" s="145">
        <f t="shared" si="28"/>
        <v>50</v>
      </c>
      <c r="B52" s="127">
        <v>259</v>
      </c>
      <c r="C52" s="128">
        <f>+VLOOKUP($B52,'Datos IC y OC'!$A:$D,3,FALSE)</f>
        <v>610000000000173</v>
      </c>
      <c r="D52" s="128" t="str">
        <f>+VLOOKUP($B52,'Datos IC y OC'!$A:$D,4,FALSE)</f>
        <v>S1010A13</v>
      </c>
      <c r="E52" s="83"/>
      <c r="F52" s="130">
        <v>44562</v>
      </c>
      <c r="G52" s="114" t="str">
        <f ca="1">+"ID" &amp;TEXT(A52,"000") &amp; "-" &amp; AH52 &amp; "-" &amp; AI52 &amp; "-" &amp; RIGHT(AQ52,2)&amp; "-" &amp; VLOOKUP(AO52,Datos!$E:$F,2,FALSE)</f>
        <v>ID050-GD-MU-T2-AT/MT</v>
      </c>
      <c r="H52" s="114" t="s">
        <v>57</v>
      </c>
      <c r="I52" s="114" t="s">
        <v>64</v>
      </c>
      <c r="J52" s="114" t="s">
        <v>316</v>
      </c>
      <c r="K52" s="114" t="s">
        <v>1963</v>
      </c>
      <c r="L52" s="114" t="s">
        <v>271</v>
      </c>
      <c r="M52" s="114" t="s">
        <v>268</v>
      </c>
      <c r="O52" s="114" t="s">
        <v>1050</v>
      </c>
      <c r="Q52" s="114" t="s">
        <v>246</v>
      </c>
      <c r="S52" s="114"/>
      <c r="T52" s="114"/>
      <c r="V52" s="114"/>
      <c r="X52" s="114">
        <v>700034</v>
      </c>
      <c r="Y52" s="114">
        <f>+Salida!CQ52</f>
        <v>151</v>
      </c>
      <c r="AA52" s="114" t="s">
        <v>2021</v>
      </c>
      <c r="AB52" s="114">
        <f>+HLOOKUP($AF52,Lecturas!$O:$AB,22,FALSE)</f>
        <v>50</v>
      </c>
      <c r="AC52" s="114">
        <f>+HLOOKUP($AF52,Lecturas!$O:$AB,23,FALSE)</f>
        <v>50</v>
      </c>
      <c r="AD52" s="114" t="str">
        <f>+"CASO: "&amp;INDEX(Lecturas!$AE$1:$AO$2,1,MATCH(AF52,Lecturas!$AE$2:$AO$2,0))</f>
        <v>CASO: &gt;1000 Reg y Cont &lt;1000 sólo 13,2 kV</v>
      </c>
      <c r="AF52" s="114">
        <v>7</v>
      </c>
      <c r="AH52" s="83" t="str">
        <f>+IF(H52="","",VLOOKUP(H52,Datos!$D:$E,2,FALSE))</f>
        <v>GD</v>
      </c>
      <c r="AI52" s="83" t="str">
        <f>+IF(I52="","",VLOOKUP(I52,Datos!$D$9:$E$19,2,FALSE))</f>
        <v>MU</v>
      </c>
      <c r="AJ52" s="83" t="str">
        <f>+IF(J52="","",VLOOKUP(J52,Datos!$D:$E,2,FALSE))</f>
        <v>G002</v>
      </c>
      <c r="AK52" s="83" t="str">
        <f>+IFERROR(IF(AI52="CG","",VLOOKUP(AI52,Datos!$E:$F,2,FALSE)),"")</f>
        <v>Urbano</v>
      </c>
      <c r="AL52" s="83" t="str">
        <f>+IF(L52="","",VLOOKUP(L52,Datos!$D:$E,2,FALSE))</f>
        <v>01</v>
      </c>
      <c r="AM52" s="83" t="str">
        <f ca="1">+IF(M52="","",TEXT(VLOOKUP(M52,Datos!$D:$E,2,FALSE),"000"))</f>
        <v>198</v>
      </c>
      <c r="AN52" s="83" t="str">
        <f ca="1">+IF(O52="","",TEXT(VLOOKUP(O52,Datos!$D:$E,2,FALSE),"000000"))</f>
        <v>239900</v>
      </c>
      <c r="AO52" s="83" t="str">
        <f>+IF(Q52="","",VLOOKUP(Q52,Datos!$D:$E,2,FALSE))</f>
        <v>G5</v>
      </c>
      <c r="AP52" s="83" t="str">
        <f>+IFERROR(HLOOKUP(AH52,Validaciones!$A$47:$C$48,2,FALSE),"")</f>
        <v>Tarifa T2</v>
      </c>
      <c r="AQ52" s="83" t="str">
        <f ca="1">+IF(AP52="","",VLOOKUP(AP52,Datos!$D:$E,2,FALSE))</f>
        <v>GD_T2</v>
      </c>
      <c r="AR52" s="83" t="str">
        <f>+VLOOKUP(CONCATENATE(K52,IF(K52="Completo",VLOOKUP(D52,'Gr.Estr.Reg.'!$C:$D,2,FALSE),VLOOKUP(D52,'Gr.Estr.Reg.'!$C:$H,6))),Tabla8[[LINK]:[PORCION]],5,FALSE)</f>
        <v>GSNCC</v>
      </c>
      <c r="AS52" s="83" t="str">
        <f ca="1">+VLOOKUP(CONCATENATE($AH52,$AI52,$AJ52,$AO52,$AQ52),ZTDM_ARBOL_DES_D!$A:$O,11,FALSE)</f>
        <v>RT_CAT_CLI</v>
      </c>
      <c r="AT52" s="83" t="str">
        <f ca="1">+IFERROR(VLOOKUP(CONCATENATE($AH52,$AI52,$AJ52,$AO52,$AQ52),ZTDM_ARBOL_DES_D!$A:$O,12,FALSE),"")</f>
        <v>GD_NORM</v>
      </c>
      <c r="AU52" s="83" t="str">
        <f ca="1">+IFERROR(VLOOKUP(CONCATENATE($AH52,$AI52,$AJ52,$AO52,$AQ52),ZTDM_ARBOL_DES_D!$A:$O,13,FALSE),"")</f>
        <v>BORNES</v>
      </c>
      <c r="AV52" s="83" t="str">
        <f>+IF($S52=Datos!$G$71,"",IFERROR(INDEX(Datos!$C$71:$G$74,MATCH($S52,Datos!$G$71:$G$74,0),1),""))</f>
        <v/>
      </c>
      <c r="AW52" s="83" t="str">
        <f>IF($S52=Datos!$G$71,"",IFERROR(INDEX(Datos!$C$71:$G$74,MATCH($S52,Datos!$G$71:$G$74,0),2),""))</f>
        <v/>
      </c>
      <c r="AX52" s="83" t="str">
        <f>IF($S52=Datos!$G$71,"",IFERROR(INDEX(Datos!$C$71:$G$74,MATCH($S52,Datos!$G$71:$G$74,0),3),""))</f>
        <v/>
      </c>
      <c r="AY52" s="83" t="str">
        <f>+IF(AW52=Datos!$D$73,Datos!$C$76,"")</f>
        <v/>
      </c>
      <c r="AZ52" s="83" t="str">
        <f>+IF(K52="Completo",IF(MAX(AB52:AC52,FACTURADOR!G51:I51)&gt;=300,"FL_GUDI",""),"")</f>
        <v>FL_GUDI</v>
      </c>
      <c r="BA52" s="83" t="str">
        <f t="shared" si="29"/>
        <v/>
      </c>
      <c r="BB52" s="83" t="str">
        <f ca="1">+IF($AS52="Opción No Válida","",IFERROR(IF(FIND(Datos!$D$63,$V52)&gt;0,Datos!$E$63,""),""))</f>
        <v/>
      </c>
      <c r="BC52" s="83" t="str">
        <f ca="1">+IF($AS52="Opción No Válida","",IFERROR(IF(FIND(Datos!$D$64,$V52)&gt;0,Datos!$E$64,""),""))</f>
        <v/>
      </c>
      <c r="BD52" s="83" t="str">
        <f ca="1">+IF($AS52="Opción No Válida","",IFERROR(IF(FIND(Datos!$D$65,$V52)&gt;0,Datos!$E$65,""),""))</f>
        <v/>
      </c>
      <c r="BE52" s="83" t="str">
        <f ca="1">+IF($AS52="Opción No Válida","",IFERROR(IF(FIND(Datos!$D$66,$V52)&gt;0,Datos!$E$66,""),""))</f>
        <v/>
      </c>
      <c r="BF52" s="83" t="str">
        <f ca="1">+IF($AS52="Opción No Válida","",IF(AH52="DP",Datos!$C$67,""))</f>
        <v/>
      </c>
      <c r="BG52" s="83" t="str">
        <f ca="1">+IF($AS52="Opción No Válida","",IFERROR(IF(FIND(Datos!$D$68,$V52)&gt;0,Datos!$E$68,""),""))</f>
        <v/>
      </c>
      <c r="BH52" s="83" t="str">
        <f ca="1">+VLOOKUP(AA52,Datos!$D:$E,2,FALSE)</f>
        <v>00</v>
      </c>
      <c r="BJ52" s="133">
        <f t="shared" ca="1" si="57"/>
        <v>0</v>
      </c>
      <c r="BK52" s="133" t="str">
        <f t="shared" si="58"/>
        <v/>
      </c>
      <c r="BL52" s="133" t="str">
        <f t="shared" si="59"/>
        <v/>
      </c>
      <c r="BM52" s="133" t="str">
        <f t="shared" si="60"/>
        <v/>
      </c>
      <c r="BN52" s="133" t="str">
        <f t="shared" si="61"/>
        <v/>
      </c>
      <c r="BO52" s="133" t="str">
        <f t="shared" si="62"/>
        <v/>
      </c>
      <c r="BP52" s="133" t="str">
        <f t="shared" ca="1" si="63"/>
        <v/>
      </c>
      <c r="BQ52" s="133" t="str">
        <f t="shared" ca="1" si="64"/>
        <v/>
      </c>
      <c r="BR52" s="133" t="str">
        <f t="shared" si="65"/>
        <v/>
      </c>
      <c r="BS52" s="133" t="str">
        <f t="shared" si="66"/>
        <v/>
      </c>
      <c r="BT52" s="133" t="str">
        <f t="shared" ca="1" si="67"/>
        <v/>
      </c>
      <c r="BU52" s="133" t="str">
        <f t="shared" si="68"/>
        <v/>
      </c>
      <c r="BV52" s="133" t="str">
        <f t="shared" ca="1" si="69"/>
        <v/>
      </c>
      <c r="BW52" s="133" t="str">
        <f t="shared" ca="1" si="70"/>
        <v/>
      </c>
      <c r="BX52" s="133" t="str">
        <f t="shared" ca="1" si="71"/>
        <v/>
      </c>
      <c r="BY52" s="133" t="str">
        <f t="shared" si="72"/>
        <v/>
      </c>
      <c r="BZ52" s="133" t="str">
        <f t="shared" si="73"/>
        <v/>
      </c>
      <c r="CA52" s="133" t="str">
        <f t="shared" si="74"/>
        <v/>
      </c>
      <c r="CB52" s="133" t="str">
        <f t="shared" si="75"/>
        <v/>
      </c>
      <c r="CC52" s="133" t="str">
        <f t="shared" si="76"/>
        <v/>
      </c>
      <c r="CD52" s="133" t="str">
        <f t="shared" ca="1" si="77"/>
        <v/>
      </c>
      <c r="CE52" s="133" t="str">
        <f t="shared" ca="1" si="78"/>
        <v/>
      </c>
      <c r="CF52" s="133" t="str">
        <f t="shared" ca="1" si="79"/>
        <v/>
      </c>
      <c r="CG52" s="133" t="str">
        <f t="shared" ca="1" si="80"/>
        <v/>
      </c>
      <c r="CH52" s="133" t="str">
        <f t="shared" ca="1" si="81"/>
        <v/>
      </c>
      <c r="CI52" s="133" t="str">
        <f t="shared" ca="1" si="82"/>
        <v/>
      </c>
      <c r="CJ52" s="133" t="str">
        <f t="shared" ca="1" si="83"/>
        <v/>
      </c>
      <c r="CK52" s="131">
        <f>+'RESULTADOS Fact'!Z51</f>
        <v>20000000847</v>
      </c>
      <c r="CL52" s="131">
        <f>+'RESULTADOS Fact'!AA51</f>
        <v>10000000423</v>
      </c>
    </row>
    <row r="53" spans="1:90" s="131" customFormat="1" ht="58.5" hidden="1" customHeight="1" x14ac:dyDescent="0.25">
      <c r="A53" s="145">
        <f t="shared" si="28"/>
        <v>51</v>
      </c>
      <c r="B53" s="127">
        <v>259</v>
      </c>
      <c r="C53" s="128">
        <f>+VLOOKUP($B53,'Datos IC y OC'!$A:$D,3,FALSE)</f>
        <v>610000000000173</v>
      </c>
      <c r="D53" s="128" t="str">
        <f>+VLOOKUP($B53,'Datos IC y OC'!$A:$D,4,FALSE)</f>
        <v>S1010A13</v>
      </c>
      <c r="E53" s="83"/>
      <c r="F53" s="130">
        <v>44562</v>
      </c>
      <c r="G53" s="114" t="str">
        <f ca="1">+"ID" &amp;TEXT(A53,"000") &amp; "-" &amp; AH53 &amp; "-" &amp; AI53 &amp; "-" &amp; RIGHT(AQ53,2)&amp; "-" &amp; VLOOKUP(AO53,Datos!$E:$F,2,FALSE)</f>
        <v>ID051-GD-MU-T2-AT/MT</v>
      </c>
      <c r="H53" s="114" t="s">
        <v>57</v>
      </c>
      <c r="I53" s="114" t="s">
        <v>64</v>
      </c>
      <c r="J53" s="114" t="s">
        <v>316</v>
      </c>
      <c r="K53" s="114" t="s">
        <v>1963</v>
      </c>
      <c r="L53" s="114" t="s">
        <v>275</v>
      </c>
      <c r="M53" s="114" t="s">
        <v>268</v>
      </c>
      <c r="O53" s="114" t="s">
        <v>1050</v>
      </c>
      <c r="Q53" s="114" t="s">
        <v>246</v>
      </c>
      <c r="S53" s="114"/>
      <c r="T53" s="114"/>
      <c r="V53" s="114"/>
      <c r="X53" s="114">
        <v>700034</v>
      </c>
      <c r="Y53" s="114">
        <f>+Salida!CQ53</f>
        <v>152</v>
      </c>
      <c r="AA53" s="114" t="s">
        <v>2021</v>
      </c>
      <c r="AB53" s="114">
        <f>+HLOOKUP($AF53,Lecturas!$O:$AB,22,FALSE)</f>
        <v>50</v>
      </c>
      <c r="AC53" s="114">
        <f>+HLOOKUP($AF53,Lecturas!$O:$AB,23,FALSE)</f>
        <v>100</v>
      </c>
      <c r="AD53" s="114" t="str">
        <f>+"CASO: "&amp;INDEX(Lecturas!$AE$1:$AO$2,1,MATCH(AF53,Lecturas!$AE$2:$AO$2,0))</f>
        <v>CASO: &lt;300</v>
      </c>
      <c r="AF53" s="114">
        <v>2</v>
      </c>
      <c r="AH53" s="83" t="str">
        <f>+IF(H53="","",VLOOKUP(H53,Datos!$D:$E,2,FALSE))</f>
        <v>GD</v>
      </c>
      <c r="AI53" s="83" t="str">
        <f>+IF(I53="","",VLOOKUP(I53,Datos!$D$9:$E$19,2,FALSE))</f>
        <v>MU</v>
      </c>
      <c r="AJ53" s="83" t="str">
        <f>+IF(J53="","",VLOOKUP(J53,Datos!$D:$E,2,FALSE))</f>
        <v>G002</v>
      </c>
      <c r="AK53" s="83" t="str">
        <f>+IFERROR(IF(AI53="CG","",VLOOKUP(AI53,Datos!$E:$F,2,FALSE)),"")</f>
        <v>Urbano</v>
      </c>
      <c r="AL53" s="83" t="str">
        <f>+IF(L53="","",VLOOKUP(L53,Datos!$D:$E,2,FALSE))</f>
        <v>04</v>
      </c>
      <c r="AM53" s="83" t="str">
        <f ca="1">+IF(M53="","",TEXT(VLOOKUP(M53,Datos!$D:$E,2,FALSE),"000"))</f>
        <v>198</v>
      </c>
      <c r="AN53" s="83" t="str">
        <f ca="1">+IF(O53="","",TEXT(VLOOKUP(O53,Datos!$D:$E,2,FALSE),"000000"))</f>
        <v>239900</v>
      </c>
      <c r="AO53" s="83" t="str">
        <f>+IF(Q53="","",VLOOKUP(Q53,Datos!$D:$E,2,FALSE))</f>
        <v>G5</v>
      </c>
      <c r="AP53" s="83" t="str">
        <f>+IFERROR(HLOOKUP(AH53,Validaciones!$A$47:$C$48,2,FALSE),"")</f>
        <v>Tarifa T2</v>
      </c>
      <c r="AQ53" s="83" t="str">
        <f ca="1">+IF(AP53="","",VLOOKUP(AP53,Datos!$D:$E,2,FALSE))</f>
        <v>GD_T2</v>
      </c>
      <c r="AR53" s="83" t="str">
        <f>+VLOOKUP(CONCATENATE(K53,IF(K53="Completo",VLOOKUP(D53,'Gr.Estr.Reg.'!$C:$D,2,FALSE),VLOOKUP(D53,'Gr.Estr.Reg.'!$C:$H,6))),Tabla8[[LINK]:[PORCION]],5,FALSE)</f>
        <v>GSNCC</v>
      </c>
      <c r="AS53" s="83" t="str">
        <f ca="1">+VLOOKUP(CONCATENATE($AH53,$AI53,$AJ53,$AO53,$AQ53),ZTDM_ARBOL_DES_D!$A:$O,11,FALSE)</f>
        <v>RT_CAT_CLI</v>
      </c>
      <c r="AT53" s="83" t="str">
        <f ca="1">+IFERROR(VLOOKUP(CONCATENATE($AH53,$AI53,$AJ53,$AO53,$AQ53),ZTDM_ARBOL_DES_D!$A:$O,12,FALSE),"")</f>
        <v>GD_NORM</v>
      </c>
      <c r="AU53" s="83" t="str">
        <f ca="1">+IFERROR(VLOOKUP(CONCATENATE($AH53,$AI53,$AJ53,$AO53,$AQ53),ZTDM_ARBOL_DES_D!$A:$O,13,FALSE),"")</f>
        <v>BORNES</v>
      </c>
      <c r="AV53" s="83" t="str">
        <f>+IF($S53=Datos!$G$71,"",IFERROR(INDEX(Datos!$C$71:$G$74,MATCH($S53,Datos!$G$71:$G$74,0),1),""))</f>
        <v/>
      </c>
      <c r="AW53" s="83" t="str">
        <f>IF($S53=Datos!$G$71,"",IFERROR(INDEX(Datos!$C$71:$G$74,MATCH($S53,Datos!$G$71:$G$74,0),2),""))</f>
        <v/>
      </c>
      <c r="AX53" s="83" t="str">
        <f>IF($S53=Datos!$G$71,"",IFERROR(INDEX(Datos!$C$71:$G$74,MATCH($S53,Datos!$G$71:$G$74,0),3),""))</f>
        <v/>
      </c>
      <c r="AY53" s="83" t="str">
        <f>+IF(AW53=Datos!$D$73,Datos!$C$76,"")</f>
        <v/>
      </c>
      <c r="AZ53" s="83" t="str">
        <f>+IF(K53="Completo",IF(MAX(AB53:AC53,FACTURADOR!G52:I52)&gt;=300,"FL_GUDI",""),"")</f>
        <v/>
      </c>
      <c r="BA53" s="83" t="str">
        <f t="shared" si="29"/>
        <v/>
      </c>
      <c r="BB53" s="83" t="str">
        <f ca="1">+IF($AS53="Opción No Válida","",IFERROR(IF(FIND(Datos!$D$63,$V53)&gt;0,Datos!$E$63,""),""))</f>
        <v/>
      </c>
      <c r="BC53" s="83" t="str">
        <f ca="1">+IF($AS53="Opción No Válida","",IFERROR(IF(FIND(Datos!$D$64,$V53)&gt;0,Datos!$E$64,""),""))</f>
        <v/>
      </c>
      <c r="BD53" s="83" t="str">
        <f ca="1">+IF($AS53="Opción No Válida","",IFERROR(IF(FIND(Datos!$D$65,$V53)&gt;0,Datos!$E$65,""),""))</f>
        <v/>
      </c>
      <c r="BE53" s="83" t="str">
        <f ca="1">+IF($AS53="Opción No Válida","",IFERROR(IF(FIND(Datos!$D$66,$V53)&gt;0,Datos!$E$66,""),""))</f>
        <v/>
      </c>
      <c r="BF53" s="83" t="str">
        <f ca="1">+IF($AS53="Opción No Válida","",IF(AH53="DP",Datos!$C$67,""))</f>
        <v/>
      </c>
      <c r="BG53" s="83" t="str">
        <f ca="1">+IF($AS53="Opción No Válida","",IFERROR(IF(FIND(Datos!$D$68,$V53)&gt;0,Datos!$E$68,""),""))</f>
        <v/>
      </c>
      <c r="BH53" s="83" t="str">
        <f ca="1">+VLOOKUP(AA53,Datos!$D:$E,2,FALSE)</f>
        <v>00</v>
      </c>
      <c r="BJ53" s="133">
        <f t="shared" ca="1" si="57"/>
        <v>0</v>
      </c>
      <c r="BK53" s="133" t="str">
        <f t="shared" si="58"/>
        <v/>
      </c>
      <c r="BL53" s="133" t="str">
        <f t="shared" si="59"/>
        <v/>
      </c>
      <c r="BM53" s="133" t="str">
        <f t="shared" si="60"/>
        <v/>
      </c>
      <c r="BN53" s="133" t="str">
        <f t="shared" si="61"/>
        <v/>
      </c>
      <c r="BO53" s="133" t="str">
        <f t="shared" si="62"/>
        <v/>
      </c>
      <c r="BP53" s="133" t="str">
        <f t="shared" ca="1" si="63"/>
        <v/>
      </c>
      <c r="BQ53" s="133" t="str">
        <f t="shared" ca="1" si="64"/>
        <v/>
      </c>
      <c r="BR53" s="133" t="str">
        <f t="shared" si="65"/>
        <v/>
      </c>
      <c r="BS53" s="133" t="str">
        <f t="shared" si="66"/>
        <v/>
      </c>
      <c r="BT53" s="133" t="str">
        <f t="shared" ca="1" si="67"/>
        <v/>
      </c>
      <c r="BU53" s="133" t="str">
        <f t="shared" si="68"/>
        <v/>
      </c>
      <c r="BV53" s="133" t="str">
        <f t="shared" ca="1" si="69"/>
        <v/>
      </c>
      <c r="BW53" s="133" t="str">
        <f t="shared" ca="1" si="70"/>
        <v/>
      </c>
      <c r="BX53" s="133" t="str">
        <f t="shared" ca="1" si="71"/>
        <v/>
      </c>
      <c r="BY53" s="133" t="str">
        <f t="shared" si="72"/>
        <v/>
      </c>
      <c r="BZ53" s="133" t="str">
        <f t="shared" si="73"/>
        <v/>
      </c>
      <c r="CA53" s="133" t="str">
        <f t="shared" si="74"/>
        <v/>
      </c>
      <c r="CB53" s="133" t="str">
        <f t="shared" si="75"/>
        <v/>
      </c>
      <c r="CC53" s="133" t="str">
        <f t="shared" si="76"/>
        <v/>
      </c>
      <c r="CD53" s="133" t="str">
        <f t="shared" ca="1" si="77"/>
        <v/>
      </c>
      <c r="CE53" s="133" t="str">
        <f t="shared" ca="1" si="78"/>
        <v/>
      </c>
      <c r="CF53" s="133" t="str">
        <f t="shared" ca="1" si="79"/>
        <v/>
      </c>
      <c r="CG53" s="133" t="str">
        <f t="shared" ca="1" si="80"/>
        <v/>
      </c>
      <c r="CH53" s="133" t="str">
        <f t="shared" ca="1" si="81"/>
        <v/>
      </c>
      <c r="CI53" s="133" t="str">
        <f t="shared" ca="1" si="82"/>
        <v/>
      </c>
      <c r="CJ53" s="133" t="str">
        <f t="shared" ca="1" si="83"/>
        <v/>
      </c>
      <c r="CK53" s="131">
        <f>+'RESULTADOS Fact'!Z52</f>
        <v>20000000848</v>
      </c>
      <c r="CL53" s="131">
        <f>+'RESULTADOS Fact'!AA52</f>
        <v>10000000424</v>
      </c>
    </row>
    <row r="54" spans="1:90" s="131" customFormat="1" ht="58.5" hidden="1" customHeight="1" x14ac:dyDescent="0.25">
      <c r="A54" s="145">
        <f t="shared" si="28"/>
        <v>52</v>
      </c>
      <c r="B54" s="127">
        <v>259</v>
      </c>
      <c r="C54" s="128">
        <f>+VLOOKUP($B54,'Datos IC y OC'!$A:$D,3,FALSE)</f>
        <v>610000000000173</v>
      </c>
      <c r="D54" s="128" t="str">
        <f>+VLOOKUP($B54,'Datos IC y OC'!$A:$D,4,FALSE)</f>
        <v>S1010A13</v>
      </c>
      <c r="E54" s="83"/>
      <c r="F54" s="130">
        <v>44562</v>
      </c>
      <c r="G54" s="114" t="str">
        <f ca="1">+"ID" &amp;TEXT(A54,"000") &amp; "-" &amp; AH54 &amp; "-" &amp; AI54 &amp; "-" &amp; RIGHT(AQ54,2)&amp; "-" &amp; VLOOKUP(AO54,Datos!$E:$F,2,FALSE)</f>
        <v>ID052-GD-MU-T2-AT</v>
      </c>
      <c r="H54" s="114" t="s">
        <v>57</v>
      </c>
      <c r="I54" s="114" t="s">
        <v>64</v>
      </c>
      <c r="J54" s="114" t="s">
        <v>316</v>
      </c>
      <c r="K54" s="114" t="s">
        <v>1963</v>
      </c>
      <c r="L54" s="114" t="s">
        <v>306</v>
      </c>
      <c r="M54" s="114" t="s">
        <v>268</v>
      </c>
      <c r="O54" s="114" t="s">
        <v>1050</v>
      </c>
      <c r="Q54" s="114" t="s">
        <v>77</v>
      </c>
      <c r="S54" s="114"/>
      <c r="T54" s="114"/>
      <c r="V54" s="114"/>
      <c r="X54" s="114">
        <v>700034</v>
      </c>
      <c r="Y54" s="114">
        <f>+Salida!CQ54</f>
        <v>153</v>
      </c>
      <c r="AA54" s="114" t="s">
        <v>2021</v>
      </c>
      <c r="AB54" s="114">
        <f>+HLOOKUP($AF54,Lecturas!$O:$AB,22,FALSE)</f>
        <v>50</v>
      </c>
      <c r="AC54" s="114">
        <f>+HLOOKUP($AF54,Lecturas!$O:$AB,23,FALSE)</f>
        <v>1000</v>
      </c>
      <c r="AD54" s="114" t="str">
        <f>+"CASO: "&amp;INDEX(Lecturas!$AE$1:$AO$2,1,MATCH(AF54,Lecturas!$AE$2:$AO$2,0))</f>
        <v>CASO: =1000 Cont sólo 13,2 kV</v>
      </c>
      <c r="AF54" s="114">
        <v>8</v>
      </c>
      <c r="AH54" s="83" t="str">
        <f>+IF(H54="","",VLOOKUP(H54,Datos!$D:$E,2,FALSE))</f>
        <v>GD</v>
      </c>
      <c r="AI54" s="83" t="str">
        <f>+IF(I54="","",VLOOKUP(I54,Datos!$D$9:$E$19,2,FALSE))</f>
        <v>MU</v>
      </c>
      <c r="AJ54" s="83" t="str">
        <f>+IF(J54="","",VLOOKUP(J54,Datos!$D:$E,2,FALSE))</f>
        <v>G002</v>
      </c>
      <c r="AK54" s="83" t="str">
        <f>+IFERROR(IF(AI54="CG","",VLOOKUP(AI54,Datos!$E:$F,2,FALSE)),"")</f>
        <v>Urbano</v>
      </c>
      <c r="AL54" s="83" t="str">
        <f>+IF(L54="","",VLOOKUP(L54,Datos!$D:$E,2,FALSE))</f>
        <v>07</v>
      </c>
      <c r="AM54" s="83" t="str">
        <f ca="1">+IF(M54="","",TEXT(VLOOKUP(M54,Datos!$D:$E,2,FALSE),"000"))</f>
        <v>198</v>
      </c>
      <c r="AN54" s="83" t="str">
        <f ca="1">+IF(O54="","",TEXT(VLOOKUP(O54,Datos!$D:$E,2,FALSE),"000000"))</f>
        <v>239900</v>
      </c>
      <c r="AO54" s="83" t="str">
        <f>+IF(Q54="","",VLOOKUP(Q54,Datos!$D:$E,2,FALSE))</f>
        <v>G0</v>
      </c>
      <c r="AP54" s="83" t="str">
        <f>+IFERROR(HLOOKUP(AH54,Validaciones!$A$47:$C$48,2,FALSE),"")</f>
        <v>Tarifa T2</v>
      </c>
      <c r="AQ54" s="83" t="str">
        <f ca="1">+IF(AP54="","",VLOOKUP(AP54,Datos!$D:$E,2,FALSE))</f>
        <v>GD_T2</v>
      </c>
      <c r="AR54" s="83" t="str">
        <f>+VLOOKUP(CONCATENATE(K54,IF(K54="Completo",VLOOKUP(D54,'Gr.Estr.Reg.'!$C:$D,2,FALSE),VLOOKUP(D54,'Gr.Estr.Reg.'!$C:$H,6))),Tabla8[[LINK]:[PORCION]],5,FALSE)</f>
        <v>GSNCC</v>
      </c>
      <c r="AS54" s="83" t="str">
        <f ca="1">+VLOOKUP(CONCATENATE($AH54,$AI54,$AJ54,$AO54,$AQ54),ZTDM_ARBOL_DES_D!$A:$O,11,FALSE)</f>
        <v>RT_CAT_CLI</v>
      </c>
      <c r="AT54" s="83" t="str">
        <f ca="1">+IFERROR(VLOOKUP(CONCATENATE($AH54,$AI54,$AJ54,$AO54,$AQ54),ZTDM_ARBOL_DES_D!$A:$O,12,FALSE),"")</f>
        <v>GD_NORM</v>
      </c>
      <c r="AU54" s="83" t="str">
        <f ca="1">+IFERROR(VLOOKUP(CONCATENATE($AH54,$AI54,$AJ54,$AO54,$AQ54),ZTDM_ARBOL_DES_D!$A:$O,13,FALSE),"")</f>
        <v>ALTA132</v>
      </c>
      <c r="AV54" s="83" t="str">
        <f>+IF($S54=Datos!$G$71,"",IFERROR(INDEX(Datos!$C$71:$G$74,MATCH($S54,Datos!$G$71:$G$74,0),1),""))</f>
        <v/>
      </c>
      <c r="AW54" s="83" t="str">
        <f>IF($S54=Datos!$G$71,"",IFERROR(INDEX(Datos!$C$71:$G$74,MATCH($S54,Datos!$G$71:$G$74,0),2),""))</f>
        <v/>
      </c>
      <c r="AX54" s="83" t="str">
        <f>IF($S54=Datos!$G$71,"",IFERROR(INDEX(Datos!$C$71:$G$74,MATCH($S54,Datos!$G$71:$G$74,0),3),""))</f>
        <v/>
      </c>
      <c r="AY54" s="83" t="str">
        <f>+IF(AW54=Datos!$D$73,Datos!$C$76,"")</f>
        <v/>
      </c>
      <c r="AZ54" s="83" t="str">
        <f>+IF(K54="Completo",IF(MAX(AB54:AC54,FACTURADOR!G53:I53)&gt;=300,"FL_GUDI",""),"")</f>
        <v>FL_GUDI</v>
      </c>
      <c r="BA54" s="83" t="str">
        <f t="shared" si="29"/>
        <v/>
      </c>
      <c r="BB54" s="83" t="str">
        <f ca="1">+IF($AS54="Opción No Válida","",IFERROR(IF(FIND(Datos!$D$63,$V54)&gt;0,Datos!$E$63,""),""))</f>
        <v/>
      </c>
      <c r="BC54" s="83" t="str">
        <f ca="1">+IF($AS54="Opción No Válida","",IFERROR(IF(FIND(Datos!$D$64,$V54)&gt;0,Datos!$E$64,""),""))</f>
        <v/>
      </c>
      <c r="BD54" s="83" t="str">
        <f ca="1">+IF($AS54="Opción No Válida","",IFERROR(IF(FIND(Datos!$D$65,$V54)&gt;0,Datos!$E$65,""),""))</f>
        <v/>
      </c>
      <c r="BE54" s="83" t="str">
        <f ca="1">+IF($AS54="Opción No Válida","",IFERROR(IF(FIND(Datos!$D$66,$V54)&gt;0,Datos!$E$66,""),""))</f>
        <v/>
      </c>
      <c r="BF54" s="83" t="str">
        <f ca="1">+IF($AS54="Opción No Válida","",IF(AH54="DP",Datos!$C$67,""))</f>
        <v/>
      </c>
      <c r="BG54" s="83" t="str">
        <f ca="1">+IF($AS54="Opción No Válida","",IFERROR(IF(FIND(Datos!$D$68,$V54)&gt;0,Datos!$E$68,""),""))</f>
        <v/>
      </c>
      <c r="BH54" s="83" t="str">
        <f ca="1">+VLOOKUP(AA54,Datos!$D:$E,2,FALSE)</f>
        <v>00</v>
      </c>
      <c r="BJ54" s="133">
        <f t="shared" ca="1" si="57"/>
        <v>0</v>
      </c>
      <c r="BK54" s="133" t="str">
        <f t="shared" si="58"/>
        <v/>
      </c>
      <c r="BL54" s="133" t="str">
        <f t="shared" si="59"/>
        <v/>
      </c>
      <c r="BM54" s="133" t="str">
        <f t="shared" si="60"/>
        <v/>
      </c>
      <c r="BN54" s="133" t="str">
        <f t="shared" si="61"/>
        <v/>
      </c>
      <c r="BO54" s="133" t="str">
        <f t="shared" si="62"/>
        <v/>
      </c>
      <c r="BP54" s="133" t="str">
        <f t="shared" ca="1" si="63"/>
        <v/>
      </c>
      <c r="BQ54" s="133" t="str">
        <f t="shared" ca="1" si="64"/>
        <v/>
      </c>
      <c r="BR54" s="133" t="str">
        <f t="shared" si="65"/>
        <v/>
      </c>
      <c r="BS54" s="133" t="str">
        <f t="shared" si="66"/>
        <v/>
      </c>
      <c r="BT54" s="133" t="str">
        <f t="shared" ca="1" si="67"/>
        <v/>
      </c>
      <c r="BU54" s="133" t="str">
        <f t="shared" si="68"/>
        <v/>
      </c>
      <c r="BV54" s="133" t="str">
        <f t="shared" ca="1" si="69"/>
        <v/>
      </c>
      <c r="BW54" s="133" t="str">
        <f t="shared" ca="1" si="70"/>
        <v/>
      </c>
      <c r="BX54" s="133" t="str">
        <f t="shared" ca="1" si="71"/>
        <v/>
      </c>
      <c r="BY54" s="133" t="str">
        <f t="shared" si="72"/>
        <v/>
      </c>
      <c r="BZ54" s="133" t="str">
        <f t="shared" si="73"/>
        <v/>
      </c>
      <c r="CA54" s="133" t="str">
        <f t="shared" si="74"/>
        <v/>
      </c>
      <c r="CB54" s="133" t="str">
        <f t="shared" si="75"/>
        <v/>
      </c>
      <c r="CC54" s="133" t="str">
        <f t="shared" si="76"/>
        <v/>
      </c>
      <c r="CD54" s="133" t="str">
        <f t="shared" ca="1" si="77"/>
        <v/>
      </c>
      <c r="CE54" s="133" t="str">
        <f t="shared" ca="1" si="78"/>
        <v/>
      </c>
      <c r="CF54" s="133" t="str">
        <f t="shared" ca="1" si="79"/>
        <v/>
      </c>
      <c r="CG54" s="133" t="str">
        <f t="shared" ca="1" si="80"/>
        <v/>
      </c>
      <c r="CH54" s="133" t="str">
        <f t="shared" ca="1" si="81"/>
        <v/>
      </c>
      <c r="CI54" s="133" t="str">
        <f t="shared" ca="1" si="82"/>
        <v/>
      </c>
      <c r="CJ54" s="133" t="str">
        <f t="shared" ca="1" si="83"/>
        <v/>
      </c>
      <c r="CK54" s="131">
        <f>+'RESULTADOS Fact'!Z53</f>
        <v>20000000849</v>
      </c>
      <c r="CL54" s="131">
        <f>+'RESULTADOS Fact'!AA53</f>
        <v>10000000425</v>
      </c>
    </row>
    <row r="55" spans="1:90" s="131" customFormat="1" ht="58.5" customHeight="1" x14ac:dyDescent="0.25">
      <c r="A55" s="145">
        <f t="shared" si="28"/>
        <v>53</v>
      </c>
      <c r="B55" s="127">
        <v>259</v>
      </c>
      <c r="C55" s="128">
        <f>+VLOOKUP($B55,'Datos IC y OC'!$A:$D,3,FALSE)</f>
        <v>610000000000173</v>
      </c>
      <c r="D55" s="128" t="str">
        <f>+VLOOKUP($B55,'Datos IC y OC'!$A:$D,4,FALSE)</f>
        <v>S1010A13</v>
      </c>
      <c r="E55" s="83"/>
      <c r="F55" s="130">
        <v>44562</v>
      </c>
      <c r="G55" s="114" t="str">
        <f ca="1">+"ID" &amp;TEXT(A55,"000") &amp; "-" &amp; AH55 &amp; "-" &amp; AI55 &amp; "-" &amp; RIGHT(AQ55,2)&amp; "-" &amp; VLOOKUP(AO55,Datos!$E:$F,2,FALSE)</f>
        <v>ID053-GD-MU-T2-AT</v>
      </c>
      <c r="H55" s="114" t="s">
        <v>57</v>
      </c>
      <c r="I55" s="114" t="s">
        <v>64</v>
      </c>
      <c r="J55" s="114" t="s">
        <v>316</v>
      </c>
      <c r="K55" s="114" t="s">
        <v>1963</v>
      </c>
      <c r="L55" s="114" t="s">
        <v>277</v>
      </c>
      <c r="M55" s="114" t="s">
        <v>268</v>
      </c>
      <c r="O55" s="114" t="s">
        <v>1050</v>
      </c>
      <c r="Q55" s="114" t="s">
        <v>77</v>
      </c>
      <c r="S55" s="114"/>
      <c r="T55" s="114"/>
      <c r="V55" s="114" t="s">
        <v>223</v>
      </c>
      <c r="X55" s="114">
        <v>700034</v>
      </c>
      <c r="Y55" s="114">
        <f>+Salida!CQ55</f>
        <v>154</v>
      </c>
      <c r="AA55" s="114" t="s">
        <v>2021</v>
      </c>
      <c r="AB55" s="114">
        <f>+HLOOKUP($AF55,Lecturas!$O:$AB,22,FALSE)</f>
        <v>50</v>
      </c>
      <c r="AC55" s="114">
        <f>+HLOOKUP($AF55,Lecturas!$O:$AB,23,FALSE)</f>
        <v>100</v>
      </c>
      <c r="AD55" s="114" t="str">
        <f>+"CASO: "&amp;INDEX(Lecturas!$AE$1:$AO$2,1,MATCH(AF55,Lecturas!$AE$2:$AO$2,0))</f>
        <v>CASO: &lt;300</v>
      </c>
      <c r="AF55" s="114">
        <v>2</v>
      </c>
      <c r="AH55" s="83" t="str">
        <f>+IF(H55="","",VLOOKUP(H55,Datos!$D:$E,2,FALSE))</f>
        <v>GD</v>
      </c>
      <c r="AI55" s="83" t="str">
        <f>+IF(I55="","",VLOOKUP(I55,Datos!$D$9:$E$19,2,FALSE))</f>
        <v>MU</v>
      </c>
      <c r="AJ55" s="83" t="str">
        <f>+IF(J55="","",VLOOKUP(J55,Datos!$D:$E,2,FALSE))</f>
        <v>G002</v>
      </c>
      <c r="AK55" s="83" t="str">
        <f>+IFERROR(IF(AI55="CG","",VLOOKUP(AI55,Datos!$E:$F,2,FALSE)),"")</f>
        <v>Urbano</v>
      </c>
      <c r="AL55" s="83">
        <f>+IF(L55="","",VLOOKUP(L55,Datos!$D:$E,2,FALSE))</f>
        <v>11</v>
      </c>
      <c r="AM55" s="83" t="str">
        <f ca="1">+IF(M55="","",TEXT(VLOOKUP(M55,Datos!$D:$E,2,FALSE),"000"))</f>
        <v>198</v>
      </c>
      <c r="AN55" s="83" t="str">
        <f ca="1">+IF(O55="","",TEXT(VLOOKUP(O55,Datos!$D:$E,2,FALSE),"000000"))</f>
        <v>239900</v>
      </c>
      <c r="AO55" s="83" t="str">
        <f>+IF(Q55="","",VLOOKUP(Q55,Datos!$D:$E,2,FALSE))</f>
        <v>G0</v>
      </c>
      <c r="AP55" s="83" t="str">
        <f>+IFERROR(HLOOKUP(AH55,Validaciones!$A$47:$C$48,2,FALSE),"")</f>
        <v>Tarifa T2</v>
      </c>
      <c r="AQ55" s="83" t="str">
        <f ca="1">+IF(AP55="","",VLOOKUP(AP55,Datos!$D:$E,2,FALSE))</f>
        <v>GD_T2</v>
      </c>
      <c r="AR55" s="83" t="str">
        <f>+VLOOKUP(CONCATENATE(K55,IF(K55="Completo",VLOOKUP(D55,'Gr.Estr.Reg.'!$C:$D,2,FALSE),VLOOKUP(D55,'Gr.Estr.Reg.'!$C:$H,6))),Tabla8[[LINK]:[PORCION]],5,FALSE)</f>
        <v>GSNCC</v>
      </c>
      <c r="AS55" s="83" t="str">
        <f ca="1">+VLOOKUP(CONCATENATE($AH55,$AI55,$AJ55,$AO55,$AQ55),ZTDM_ARBOL_DES_D!$A:$O,11,FALSE)</f>
        <v>RT_CAT_CLI</v>
      </c>
      <c r="AT55" s="83" t="str">
        <f ca="1">+IFERROR(VLOOKUP(CONCATENATE($AH55,$AI55,$AJ55,$AO55,$AQ55),ZTDM_ARBOL_DES_D!$A:$O,12,FALSE),"")</f>
        <v>GD_NORM</v>
      </c>
      <c r="AU55" s="83" t="str">
        <f ca="1">+IFERROR(VLOOKUP(CONCATENATE($AH55,$AI55,$AJ55,$AO55,$AQ55),ZTDM_ARBOL_DES_D!$A:$O,13,FALSE),"")</f>
        <v>ALTA132</v>
      </c>
      <c r="AV55" s="83" t="str">
        <f>+IF($S55=Datos!$G$71,"",IFERROR(INDEX(Datos!$C$71:$G$74,MATCH($S55,Datos!$G$71:$G$74,0),1),""))</f>
        <v/>
      </c>
      <c r="AW55" s="83" t="str">
        <f>IF($S55=Datos!$G$71,"",IFERROR(INDEX(Datos!$C$71:$G$74,MATCH($S55,Datos!$G$71:$G$74,0),2),""))</f>
        <v/>
      </c>
      <c r="AX55" s="83" t="str">
        <f>IF($S55=Datos!$G$71,"",IFERROR(INDEX(Datos!$C$71:$G$74,MATCH($S55,Datos!$G$71:$G$74,0),3),""))</f>
        <v/>
      </c>
      <c r="AY55" s="83" t="str">
        <f>+IF(AW55=Datos!$D$73,Datos!$C$76,"")</f>
        <v/>
      </c>
      <c r="AZ55" s="83" t="str">
        <f>+IF(K55="Completo",IF(MAX(AB55:AC55,FACTURADOR!G54:I54)&gt;=300,"FL_GUDI",""),"")</f>
        <v/>
      </c>
      <c r="BA55" s="83" t="str">
        <f t="shared" si="29"/>
        <v/>
      </c>
      <c r="BB55" s="83" t="str">
        <f ca="1">+IF($AS55="Opción No Válida","",IFERROR(IF(FIND(Datos!$D$63,$V55)&gt;0,Datos!$E$63,""),""))</f>
        <v/>
      </c>
      <c r="BC55" s="83" t="str">
        <f ca="1">+IF($AS55="Opción No Válida","",IFERROR(IF(FIND(Datos!$D$64,$V55)&gt;0,Datos!$E$64,""),""))</f>
        <v>FL_PRG_IND</v>
      </c>
      <c r="BD55" s="83" t="str">
        <f ca="1">+IF($AS55="Opción No Válida","",IFERROR(IF(FIND(Datos!$D$65,$V55)&gt;0,Datos!$E$65,""),""))</f>
        <v/>
      </c>
      <c r="BE55" s="83" t="str">
        <f ca="1">+IF($AS55="Opción No Válida","",IFERROR(IF(FIND(Datos!$D$66,$V55)&gt;0,Datos!$E$66,""),""))</f>
        <v/>
      </c>
      <c r="BF55" s="83" t="str">
        <f ca="1">+IF($AS55="Opción No Válida","",IF(AH55="DP",Datos!$C$67,""))</f>
        <v/>
      </c>
      <c r="BG55" s="83" t="str">
        <f ca="1">+IF($AS55="Opción No Válida","",IFERROR(IF(FIND(Datos!$D$68,$V55)&gt;0,Datos!$E$68,""),""))</f>
        <v/>
      </c>
      <c r="BH55" s="83" t="str">
        <f ca="1">+VLOOKUP(AA55,Datos!$D:$E,2,FALSE)</f>
        <v>00</v>
      </c>
      <c r="BJ55" s="133">
        <f t="shared" ca="1" si="57"/>
        <v>0</v>
      </c>
      <c r="BK55" s="133" t="str">
        <f t="shared" si="58"/>
        <v/>
      </c>
      <c r="BL55" s="133" t="str">
        <f t="shared" si="59"/>
        <v/>
      </c>
      <c r="BM55" s="133" t="str">
        <f t="shared" si="60"/>
        <v/>
      </c>
      <c r="BN55" s="133" t="str">
        <f t="shared" si="61"/>
        <v/>
      </c>
      <c r="BO55" s="133" t="str">
        <f t="shared" si="62"/>
        <v/>
      </c>
      <c r="BP55" s="133" t="str">
        <f t="shared" ca="1" si="63"/>
        <v/>
      </c>
      <c r="BQ55" s="133" t="str">
        <f t="shared" ca="1" si="64"/>
        <v/>
      </c>
      <c r="BR55" s="133" t="str">
        <f t="shared" si="65"/>
        <v/>
      </c>
      <c r="BS55" s="133" t="str">
        <f t="shared" si="66"/>
        <v/>
      </c>
      <c r="BT55" s="133" t="str">
        <f t="shared" ca="1" si="67"/>
        <v/>
      </c>
      <c r="BU55" s="133" t="str">
        <f t="shared" si="68"/>
        <v/>
      </c>
      <c r="BV55" s="133" t="str">
        <f t="shared" ca="1" si="69"/>
        <v/>
      </c>
      <c r="BW55" s="133" t="str">
        <f t="shared" ca="1" si="70"/>
        <v/>
      </c>
      <c r="BX55" s="133" t="str">
        <f t="shared" ca="1" si="71"/>
        <v/>
      </c>
      <c r="BY55" s="133" t="str">
        <f t="shared" si="72"/>
        <v/>
      </c>
      <c r="BZ55" s="133" t="str">
        <f t="shared" si="73"/>
        <v/>
      </c>
      <c r="CA55" s="133" t="str">
        <f t="shared" si="74"/>
        <v/>
      </c>
      <c r="CB55" s="133" t="str">
        <f t="shared" si="75"/>
        <v/>
      </c>
      <c r="CC55" s="133" t="str">
        <f t="shared" si="76"/>
        <v/>
      </c>
      <c r="CD55" s="133" t="str">
        <f t="shared" ca="1" si="77"/>
        <v/>
      </c>
      <c r="CE55" s="133" t="str">
        <f t="shared" ca="1" si="78"/>
        <v/>
      </c>
      <c r="CF55" s="133" t="str">
        <f t="shared" ca="1" si="79"/>
        <v/>
      </c>
      <c r="CG55" s="133" t="str">
        <f t="shared" ca="1" si="80"/>
        <v/>
      </c>
      <c r="CH55" s="133" t="str">
        <f t="shared" ca="1" si="81"/>
        <v/>
      </c>
      <c r="CI55" s="133" t="str">
        <f t="shared" ca="1" si="82"/>
        <v/>
      </c>
      <c r="CJ55" s="133" t="str">
        <f t="shared" ca="1" si="83"/>
        <v/>
      </c>
      <c r="CK55" s="131">
        <f>+'RESULTADOS Fact'!Z54</f>
        <v>0</v>
      </c>
      <c r="CL55" s="131">
        <f>+'RESULTADOS Fact'!AA54</f>
        <v>0</v>
      </c>
    </row>
    <row r="56" spans="1:90" s="131" customFormat="1" ht="58.5" customHeight="1" x14ac:dyDescent="0.25">
      <c r="A56" s="145">
        <f t="shared" si="28"/>
        <v>54</v>
      </c>
      <c r="B56" s="127">
        <v>252</v>
      </c>
      <c r="C56" s="128">
        <f>+VLOOKUP($B56,'Datos IC y OC'!$A:$D,3,FALSE)</f>
        <v>610000000000166</v>
      </c>
      <c r="D56" s="128" t="str">
        <f>+VLOOKUP($B56,'Datos IC y OC'!$A:$D,4,FALSE)</f>
        <v>S6020A21</v>
      </c>
      <c r="E56" s="83"/>
      <c r="F56" s="130">
        <v>44562</v>
      </c>
      <c r="G56" s="114" t="str">
        <f ca="1">+"ID" &amp;TEXT(A56,"000") &amp; "-" &amp; AH56 &amp; "-" &amp; AI56 &amp; "-" &amp; RIGHT(AQ56,2)&amp; "-" &amp; VLOOKUP(AO56,Datos!$E:$F,2,FALSE)</f>
        <v>ID054-GD-MU-T2-BT</v>
      </c>
      <c r="H56" s="114" t="s">
        <v>57</v>
      </c>
      <c r="I56" s="114" t="s">
        <v>64</v>
      </c>
      <c r="J56" s="114" t="s">
        <v>316</v>
      </c>
      <c r="K56" s="114" t="s">
        <v>1963</v>
      </c>
      <c r="L56" s="114" t="s">
        <v>271</v>
      </c>
      <c r="M56" s="114" t="s">
        <v>266</v>
      </c>
      <c r="O56" s="114" t="s">
        <v>1050</v>
      </c>
      <c r="Q56" s="114" t="s">
        <v>78</v>
      </c>
      <c r="S56" s="114"/>
      <c r="T56" s="114"/>
      <c r="V56" s="114" t="s">
        <v>153</v>
      </c>
      <c r="X56" s="114">
        <v>700034</v>
      </c>
      <c r="Y56" s="114">
        <f>+Salida!CQ56</f>
        <v>155</v>
      </c>
      <c r="AA56" s="114" t="s">
        <v>2021</v>
      </c>
      <c r="AB56" s="114">
        <f>+HLOOKUP($AF56,Lecturas!$O:$AB,22,FALSE)</f>
        <v>50</v>
      </c>
      <c r="AC56" s="114">
        <f>+HLOOKUP($AF56,Lecturas!$O:$AB,23,FALSE)</f>
        <v>1000</v>
      </c>
      <c r="AD56" s="114" t="str">
        <f>+"CASO: "&amp;INDEX(Lecturas!$AE$1:$AO$2,1,MATCH(AF56,Lecturas!$AE$2:$AO$2,0))</f>
        <v>CASO: =1000 Cont sólo 13,2 kV</v>
      </c>
      <c r="AF56" s="114">
        <v>8</v>
      </c>
      <c r="AH56" s="83" t="str">
        <f>+IF(H56="","",VLOOKUP(H56,Datos!$D:$E,2,FALSE))</f>
        <v>GD</v>
      </c>
      <c r="AI56" s="83" t="str">
        <f>+IF(I56="","",VLOOKUP(I56,Datos!$D$9:$E$19,2,FALSE))</f>
        <v>MU</v>
      </c>
      <c r="AJ56" s="83" t="str">
        <f>+IF(J56="","",VLOOKUP(J56,Datos!$D:$E,2,FALSE))</f>
        <v>G002</v>
      </c>
      <c r="AK56" s="83" t="str">
        <f>+IFERROR(IF(AI56="CG","",VLOOKUP(AI56,Datos!$E:$F,2,FALSE)),"")</f>
        <v>Urbano</v>
      </c>
      <c r="AL56" s="83" t="str">
        <f>+IF(L56="","",VLOOKUP(L56,Datos!$D:$E,2,FALSE))</f>
        <v>01</v>
      </c>
      <c r="AM56" s="83" t="str">
        <f ca="1">+IF(M56="","",TEXT(VLOOKUP(M56,Datos!$D:$E,2,FALSE),"000"))</f>
        <v>317</v>
      </c>
      <c r="AN56" s="83" t="str">
        <f ca="1">+IF(O56="","",TEXT(VLOOKUP(O56,Datos!$D:$E,2,FALSE),"000000"))</f>
        <v>239900</v>
      </c>
      <c r="AO56" s="83" t="str">
        <f>+IF(Q56="","",VLOOKUP(Q56,Datos!$D:$E,2,FALSE))</f>
        <v>G1</v>
      </c>
      <c r="AP56" s="83" t="str">
        <f>+IFERROR(HLOOKUP(AH56,Validaciones!$A$47:$C$48,2,FALSE),"")</f>
        <v>Tarifa T2</v>
      </c>
      <c r="AQ56" s="83" t="str">
        <f ca="1">+IF(AP56="","",VLOOKUP(AP56,Datos!$D:$E,2,FALSE))</f>
        <v>GD_T2</v>
      </c>
      <c r="AR56" s="83" t="str">
        <f>+VLOOKUP(CONCATENATE(K56,IF(K56="Completo",VLOOKUP(D56,'Gr.Estr.Reg.'!$C:$D,2,FALSE),VLOOKUP(D56,'Gr.Estr.Reg.'!$C:$H,6))),Tabla8[[LINK]:[PORCION]],5,FALSE)</f>
        <v>GROCC</v>
      </c>
      <c r="AS56" s="83" t="str">
        <f ca="1">+VLOOKUP(CONCATENATE($AH56,$AI56,$AJ56,$AO56,$AQ56),ZTDM_ARBOL_DES_D!$A:$O,11,FALSE)</f>
        <v>RT_CAT_CLI</v>
      </c>
      <c r="AT56" s="83" t="str">
        <f ca="1">+IFERROR(VLOOKUP(CONCATENATE($AH56,$AI56,$AJ56,$AO56,$AQ56),ZTDM_ARBOL_DES_D!$A:$O,12,FALSE),"")</f>
        <v>GD_NORM</v>
      </c>
      <c r="AU56" s="83" t="str">
        <f ca="1">+IFERROR(VLOOKUP(CONCATENATE($AH56,$AI56,$AJ56,$AO56,$AQ56),ZTDM_ARBOL_DES_D!$A:$O,13,FALSE),"")</f>
        <v>BAJA</v>
      </c>
      <c r="AV56" s="83" t="str">
        <f>+IF($S56=Datos!$G$71,"",IFERROR(INDEX(Datos!$C$71:$G$74,MATCH($S56,Datos!$G$71:$G$74,0),1),""))</f>
        <v/>
      </c>
      <c r="AW56" s="83" t="str">
        <f>IF($S56=Datos!$G$71,"",IFERROR(INDEX(Datos!$C$71:$G$74,MATCH($S56,Datos!$G$71:$G$74,0),2),""))</f>
        <v/>
      </c>
      <c r="AX56" s="83" t="str">
        <f>IF($S56=Datos!$G$71,"",IFERROR(INDEX(Datos!$C$71:$G$74,MATCH($S56,Datos!$G$71:$G$74,0),3),""))</f>
        <v/>
      </c>
      <c r="AY56" s="83" t="str">
        <f>+IF(AW56=Datos!$D$73,Datos!$C$76,"")</f>
        <v/>
      </c>
      <c r="AZ56" s="83" t="str">
        <f>+IF(K56="Completo",IF(MAX(AB56:AC56,FACTURADOR!G55:I55)&gt;=300,"FL_GUDI",""),"")</f>
        <v>FL_GUDI</v>
      </c>
      <c r="BA56" s="83" t="str">
        <f t="shared" si="29"/>
        <v/>
      </c>
      <c r="BB56" s="83" t="str">
        <f ca="1">+IF($AS56="Opción No Válida","",IFERROR(IF(FIND(Datos!$D$63,$V56)&gt;0,Datos!$E$63,""),""))</f>
        <v>FL_EMP_REC</v>
      </c>
      <c r="BC56" s="83" t="str">
        <f ca="1">+IF($AS56="Opción No Válida","",IFERROR(IF(FIND(Datos!$D$64,$V56)&gt;0,Datos!$E$64,""),""))</f>
        <v/>
      </c>
      <c r="BD56" s="83" t="str">
        <f ca="1">+IF($AS56="Opción No Válida","",IFERROR(IF(FIND(Datos!$D$65,$V56)&gt;0,Datos!$E$65,""),""))</f>
        <v/>
      </c>
      <c r="BE56" s="83" t="str">
        <f ca="1">+IF($AS56="Opción No Válida","",IFERROR(IF(FIND(Datos!$D$66,$V56)&gt;0,Datos!$E$66,""),""))</f>
        <v/>
      </c>
      <c r="BF56" s="83" t="str">
        <f ca="1">+IF($AS56="Opción No Válida","",IF(AH56="DP",Datos!$C$67,""))</f>
        <v/>
      </c>
      <c r="BG56" s="83" t="str">
        <f ca="1">+IF($AS56="Opción No Válida","",IFERROR(IF(FIND(Datos!$D$68,$V56)&gt;0,Datos!$E$68,""),""))</f>
        <v/>
      </c>
      <c r="BH56" s="83" t="str">
        <f ca="1">+VLOOKUP(AA56,Datos!$D:$E,2,FALSE)</f>
        <v>00</v>
      </c>
      <c r="BJ56" s="133">
        <f t="shared" ca="1" si="57"/>
        <v>0</v>
      </c>
      <c r="BK56" s="133" t="str">
        <f t="shared" si="58"/>
        <v/>
      </c>
      <c r="BL56" s="133" t="str">
        <f t="shared" si="59"/>
        <v/>
      </c>
      <c r="BM56" s="133" t="str">
        <f t="shared" si="60"/>
        <v/>
      </c>
      <c r="BN56" s="133" t="str">
        <f t="shared" si="61"/>
        <v/>
      </c>
      <c r="BO56" s="133" t="str">
        <f t="shared" si="62"/>
        <v/>
      </c>
      <c r="BP56" s="133" t="str">
        <f t="shared" ca="1" si="63"/>
        <v/>
      </c>
      <c r="BQ56" s="133" t="str">
        <f t="shared" ca="1" si="64"/>
        <v/>
      </c>
      <c r="BR56" s="133" t="str">
        <f t="shared" si="65"/>
        <v/>
      </c>
      <c r="BS56" s="133" t="str">
        <f t="shared" si="66"/>
        <v/>
      </c>
      <c r="BT56" s="133" t="str">
        <f t="shared" ca="1" si="67"/>
        <v/>
      </c>
      <c r="BU56" s="133" t="str">
        <f t="shared" si="68"/>
        <v/>
      </c>
      <c r="BV56" s="133" t="str">
        <f t="shared" ca="1" si="69"/>
        <v/>
      </c>
      <c r="BW56" s="133" t="str">
        <f t="shared" ca="1" si="70"/>
        <v/>
      </c>
      <c r="BX56" s="133" t="str">
        <f t="shared" ca="1" si="71"/>
        <v/>
      </c>
      <c r="BY56" s="133" t="str">
        <f t="shared" si="72"/>
        <v/>
      </c>
      <c r="BZ56" s="133" t="str">
        <f t="shared" si="73"/>
        <v/>
      </c>
      <c r="CA56" s="133" t="str">
        <f t="shared" si="74"/>
        <v/>
      </c>
      <c r="CB56" s="133" t="str">
        <f t="shared" si="75"/>
        <v/>
      </c>
      <c r="CC56" s="133" t="str">
        <f t="shared" si="76"/>
        <v/>
      </c>
      <c r="CD56" s="133" t="str">
        <f t="shared" ca="1" si="77"/>
        <v/>
      </c>
      <c r="CE56" s="133" t="str">
        <f t="shared" ca="1" si="78"/>
        <v/>
      </c>
      <c r="CF56" s="133" t="str">
        <f t="shared" ca="1" si="79"/>
        <v/>
      </c>
      <c r="CG56" s="133" t="str">
        <f t="shared" ca="1" si="80"/>
        <v/>
      </c>
      <c r="CH56" s="133" t="str">
        <f t="shared" ca="1" si="81"/>
        <v/>
      </c>
      <c r="CI56" s="133" t="str">
        <f t="shared" ca="1" si="82"/>
        <v/>
      </c>
      <c r="CJ56" s="133" t="str">
        <f t="shared" ca="1" si="83"/>
        <v/>
      </c>
      <c r="CK56" s="131">
        <f>+'RESULTADOS Fact'!Z55</f>
        <v>0</v>
      </c>
      <c r="CL56" s="131">
        <f>+'RESULTADOS Fact'!AA55</f>
        <v>0</v>
      </c>
    </row>
    <row r="57" spans="1:90" s="131" customFormat="1" ht="58.5" customHeight="1" x14ac:dyDescent="0.25">
      <c r="A57" s="145">
        <f t="shared" si="28"/>
        <v>55</v>
      </c>
      <c r="B57" s="127">
        <v>252</v>
      </c>
      <c r="C57" s="128">
        <f>+VLOOKUP($B57,'Datos IC y OC'!$A:$D,3,FALSE)</f>
        <v>610000000000166</v>
      </c>
      <c r="D57" s="128" t="str">
        <f>+VLOOKUP($B57,'Datos IC y OC'!$A:$D,4,FALSE)</f>
        <v>S6020A21</v>
      </c>
      <c r="E57" s="83"/>
      <c r="F57" s="130">
        <v>44562</v>
      </c>
      <c r="G57" s="114" t="str">
        <f ca="1">+"ID" &amp;TEXT(A57,"000") &amp; "-" &amp; AH57 &amp; "-" &amp; AI57 &amp; "-" &amp; RIGHT(AQ57,2)&amp; "-" &amp; VLOOKUP(AO57,Datos!$E:$F,2,FALSE)</f>
        <v>ID055-GD-MU-T2-BT</v>
      </c>
      <c r="H57" s="114" t="s">
        <v>57</v>
      </c>
      <c r="I57" s="114" t="s">
        <v>64</v>
      </c>
      <c r="J57" s="114" t="s">
        <v>316</v>
      </c>
      <c r="K57" s="114" t="s">
        <v>1963</v>
      </c>
      <c r="L57" s="114" t="s">
        <v>275</v>
      </c>
      <c r="M57" s="114" t="s">
        <v>266</v>
      </c>
      <c r="O57" s="114" t="s">
        <v>1050</v>
      </c>
      <c r="Q57" s="114" t="s">
        <v>78</v>
      </c>
      <c r="S57" s="114"/>
      <c r="T57" s="114"/>
      <c r="V57" s="114" t="s">
        <v>222</v>
      </c>
      <c r="X57" s="114">
        <v>700034</v>
      </c>
      <c r="Y57" s="114">
        <f>+Salida!CQ57</f>
        <v>156</v>
      </c>
      <c r="AA57" s="114" t="s">
        <v>2021</v>
      </c>
      <c r="AB57" s="114">
        <f>+HLOOKUP($AF57,Lecturas!$O:$AB,22,FALSE)</f>
        <v>100</v>
      </c>
      <c r="AC57" s="114">
        <f>+HLOOKUP($AF57,Lecturas!$O:$AB,23,FALSE)</f>
        <v>350</v>
      </c>
      <c r="AD57" s="114" t="str">
        <f>+"CASO: "&amp;INDEX(Lecturas!$AE$1:$AO$2,1,MATCH(AF57,Lecturas!$AE$2:$AO$2,0))</f>
        <v>CASO: =1000 Reg sólo 13,2 kV</v>
      </c>
      <c r="AF57" s="114">
        <v>6</v>
      </c>
      <c r="AH57" s="83" t="str">
        <f>+IF(H57="","",VLOOKUP(H57,Datos!$D:$E,2,FALSE))</f>
        <v>GD</v>
      </c>
      <c r="AI57" s="83" t="str">
        <f>+IF(I57="","",VLOOKUP(I57,Datos!$D$9:$E$19,2,FALSE))</f>
        <v>MU</v>
      </c>
      <c r="AJ57" s="83" t="str">
        <f>+IF(J57="","",VLOOKUP(J57,Datos!$D:$E,2,FALSE))</f>
        <v>G002</v>
      </c>
      <c r="AK57" s="83" t="str">
        <f>+IFERROR(IF(AI57="CG","",VLOOKUP(AI57,Datos!$E:$F,2,FALSE)),"")</f>
        <v>Urbano</v>
      </c>
      <c r="AL57" s="83" t="str">
        <f>+IF(L57="","",VLOOKUP(L57,Datos!$D:$E,2,FALSE))</f>
        <v>04</v>
      </c>
      <c r="AM57" s="83" t="str">
        <f ca="1">+IF(M57="","",TEXT(VLOOKUP(M57,Datos!$D:$E,2,FALSE),"000"))</f>
        <v>317</v>
      </c>
      <c r="AN57" s="83" t="str">
        <f ca="1">+IF(O57="","",TEXT(VLOOKUP(O57,Datos!$D:$E,2,FALSE),"000000"))</f>
        <v>239900</v>
      </c>
      <c r="AO57" s="83" t="str">
        <f>+IF(Q57="","",VLOOKUP(Q57,Datos!$D:$E,2,FALSE))</f>
        <v>G1</v>
      </c>
      <c r="AP57" s="83" t="str">
        <f>+IFERROR(HLOOKUP(AH57,Validaciones!$A$47:$C$48,2,FALSE),"")</f>
        <v>Tarifa T2</v>
      </c>
      <c r="AQ57" s="83" t="str">
        <f ca="1">+IF(AP57="","",VLOOKUP(AP57,Datos!$D:$E,2,FALSE))</f>
        <v>GD_T2</v>
      </c>
      <c r="AR57" s="83" t="str">
        <f>+VLOOKUP(CONCATENATE(K57,IF(K57="Completo",VLOOKUP(D57,'Gr.Estr.Reg.'!$C:$D,2,FALSE),VLOOKUP(D57,'Gr.Estr.Reg.'!$C:$H,6))),Tabla8[[LINK]:[PORCION]],5,FALSE)</f>
        <v>GROCC</v>
      </c>
      <c r="AS57" s="83" t="str">
        <f ca="1">+VLOOKUP(CONCATENATE($AH57,$AI57,$AJ57,$AO57,$AQ57),ZTDM_ARBOL_DES_D!$A:$O,11,FALSE)</f>
        <v>RT_CAT_CLI</v>
      </c>
      <c r="AT57" s="83" t="str">
        <f ca="1">+IFERROR(VLOOKUP(CONCATENATE($AH57,$AI57,$AJ57,$AO57,$AQ57),ZTDM_ARBOL_DES_D!$A:$O,12,FALSE),"")</f>
        <v>GD_NORM</v>
      </c>
      <c r="AU57" s="83" t="str">
        <f ca="1">+IFERROR(VLOOKUP(CONCATENATE($AH57,$AI57,$AJ57,$AO57,$AQ57),ZTDM_ARBOL_DES_D!$A:$O,13,FALSE),"")</f>
        <v>BAJA</v>
      </c>
      <c r="AV57" s="83" t="str">
        <f>+IF($S57=Datos!$G$71,"",IFERROR(INDEX(Datos!$C$71:$G$74,MATCH($S57,Datos!$G$71:$G$74,0),1),""))</f>
        <v/>
      </c>
      <c r="AW57" s="83" t="str">
        <f>IF($S57=Datos!$G$71,"",IFERROR(INDEX(Datos!$C$71:$G$74,MATCH($S57,Datos!$G$71:$G$74,0),2),""))</f>
        <v/>
      </c>
      <c r="AX57" s="83" t="str">
        <f>IF($S57=Datos!$G$71,"",IFERROR(INDEX(Datos!$C$71:$G$74,MATCH($S57,Datos!$G$71:$G$74,0),3),""))</f>
        <v/>
      </c>
      <c r="AY57" s="83" t="str">
        <f>+IF(AW57=Datos!$D$73,Datos!$C$76,"")</f>
        <v/>
      </c>
      <c r="AZ57" s="83" t="str">
        <f>+IF(K57="Completo",IF(MAX(AB57:AC57,FACTURADOR!G56:I56)&gt;=300,"FL_GUDI",""),"")</f>
        <v>FL_GUDI</v>
      </c>
      <c r="BA57" s="83" t="str">
        <f t="shared" si="29"/>
        <v/>
      </c>
      <c r="BB57" s="83" t="str">
        <f ca="1">+IF($AS57="Opción No Válida","",IFERROR(IF(FIND(Datos!$D$63,$V57)&gt;0,Datos!$E$63,""),""))</f>
        <v/>
      </c>
      <c r="BC57" s="83" t="str">
        <f ca="1">+IF($AS57="Opción No Válida","",IFERROR(IF(FIND(Datos!$D$64,$V57)&gt;0,Datos!$E$64,""),""))</f>
        <v/>
      </c>
      <c r="BD57" s="83" t="str">
        <f ca="1">+IF($AS57="Opción No Válida","",IFERROR(IF(FIND(Datos!$D$65,$V57)&gt;0,Datos!$E$65,""),""))</f>
        <v>FL_CLUB</v>
      </c>
      <c r="BE57" s="83" t="str">
        <f ca="1">+IF($AS57="Opción No Válida","",IFERROR(IF(FIND(Datos!$D$66,$V57)&gt;0,Datos!$E$66,""),""))</f>
        <v/>
      </c>
      <c r="BF57" s="83" t="str">
        <f ca="1">+IF($AS57="Opción No Válida","",IF(AH57="DP",Datos!$C$67,""))</f>
        <v/>
      </c>
      <c r="BG57" s="83" t="str">
        <f ca="1">+IF($AS57="Opción No Válida","",IFERROR(IF(FIND(Datos!$D$68,$V57)&gt;0,Datos!$E$68,""),""))</f>
        <v/>
      </c>
      <c r="BH57" s="83" t="str">
        <f ca="1">+VLOOKUP(AA57,Datos!$D:$E,2,FALSE)</f>
        <v>00</v>
      </c>
      <c r="BJ57" s="133">
        <f t="shared" ca="1" si="57"/>
        <v>0</v>
      </c>
      <c r="BK57" s="133" t="str">
        <f t="shared" si="58"/>
        <v/>
      </c>
      <c r="BL57" s="133" t="str">
        <f t="shared" si="59"/>
        <v/>
      </c>
      <c r="BM57" s="133" t="str">
        <f t="shared" si="60"/>
        <v/>
      </c>
      <c r="BN57" s="133" t="str">
        <f t="shared" si="61"/>
        <v/>
      </c>
      <c r="BO57" s="133" t="str">
        <f t="shared" si="62"/>
        <v/>
      </c>
      <c r="BP57" s="133" t="str">
        <f t="shared" ca="1" si="63"/>
        <v/>
      </c>
      <c r="BQ57" s="133" t="str">
        <f t="shared" ca="1" si="64"/>
        <v/>
      </c>
      <c r="BR57" s="133" t="str">
        <f t="shared" si="65"/>
        <v/>
      </c>
      <c r="BS57" s="133" t="str">
        <f t="shared" si="66"/>
        <v/>
      </c>
      <c r="BT57" s="133" t="str">
        <f t="shared" ca="1" si="67"/>
        <v/>
      </c>
      <c r="BU57" s="133" t="str">
        <f t="shared" si="68"/>
        <v/>
      </c>
      <c r="BV57" s="133" t="str">
        <f t="shared" ca="1" si="69"/>
        <v/>
      </c>
      <c r="BW57" s="133" t="str">
        <f t="shared" ca="1" si="70"/>
        <v/>
      </c>
      <c r="BX57" s="133" t="str">
        <f t="shared" ca="1" si="71"/>
        <v/>
      </c>
      <c r="BY57" s="133" t="str">
        <f t="shared" si="72"/>
        <v/>
      </c>
      <c r="BZ57" s="133" t="str">
        <f t="shared" si="73"/>
        <v/>
      </c>
      <c r="CA57" s="133" t="str">
        <f t="shared" si="74"/>
        <v/>
      </c>
      <c r="CB57" s="133" t="str">
        <f t="shared" si="75"/>
        <v/>
      </c>
      <c r="CC57" s="133" t="str">
        <f t="shared" si="76"/>
        <v/>
      </c>
      <c r="CD57" s="133" t="str">
        <f t="shared" ca="1" si="77"/>
        <v/>
      </c>
      <c r="CE57" s="133" t="str">
        <f t="shared" ca="1" si="78"/>
        <v/>
      </c>
      <c r="CF57" s="133" t="str">
        <f t="shared" ca="1" si="79"/>
        <v/>
      </c>
      <c r="CG57" s="133" t="str">
        <f t="shared" ca="1" si="80"/>
        <v/>
      </c>
      <c r="CH57" s="133" t="str">
        <f t="shared" ca="1" si="81"/>
        <v/>
      </c>
      <c r="CI57" s="133" t="str">
        <f t="shared" ca="1" si="82"/>
        <v/>
      </c>
      <c r="CJ57" s="133" t="str">
        <f t="shared" ca="1" si="83"/>
        <v/>
      </c>
      <c r="CK57" s="131">
        <f>+'RESULTADOS Fact'!Z56</f>
        <v>0</v>
      </c>
      <c r="CL57" s="131">
        <f>+'RESULTADOS Fact'!AA56</f>
        <v>0</v>
      </c>
    </row>
    <row r="58" spans="1:90" s="131" customFormat="1" ht="58.5" hidden="1" customHeight="1" x14ac:dyDescent="0.25">
      <c r="A58" s="145">
        <f t="shared" si="28"/>
        <v>56</v>
      </c>
      <c r="B58" s="127">
        <v>252</v>
      </c>
      <c r="C58" s="128">
        <f>+VLOOKUP($B58,'Datos IC y OC'!$A:$D,3,FALSE)</f>
        <v>610000000000166</v>
      </c>
      <c r="D58" s="128" t="str">
        <f>+VLOOKUP($B58,'Datos IC y OC'!$A:$D,4,FALSE)</f>
        <v>S6020A21</v>
      </c>
      <c r="E58" s="83"/>
      <c r="F58" s="130">
        <v>44562</v>
      </c>
      <c r="G58" s="114" t="str">
        <f ca="1">+"ID" &amp;TEXT(A58,"000") &amp; "-" &amp; AH58 &amp; "-" &amp; AI58 &amp; "-" &amp; RIGHT(AQ58,2)&amp; "-" &amp; VLOOKUP(AO58,Datos!$E:$F,2,FALSE)</f>
        <v>ID056-GD-MU-T2-BT</v>
      </c>
      <c r="H58" s="114" t="s">
        <v>57</v>
      </c>
      <c r="I58" s="114" t="s">
        <v>64</v>
      </c>
      <c r="J58" s="114" t="s">
        <v>316</v>
      </c>
      <c r="K58" s="114" t="s">
        <v>1963</v>
      </c>
      <c r="L58" s="114" t="s">
        <v>306</v>
      </c>
      <c r="M58" s="114" t="s">
        <v>266</v>
      </c>
      <c r="O58" s="114" t="s">
        <v>1050</v>
      </c>
      <c r="Q58" s="114" t="s">
        <v>78</v>
      </c>
      <c r="S58" s="114"/>
      <c r="T58" s="114"/>
      <c r="V58" s="114" t="s">
        <v>1980</v>
      </c>
      <c r="X58" s="114">
        <v>700034</v>
      </c>
      <c r="Y58" s="114">
        <f>+Salida!CQ58</f>
        <v>157</v>
      </c>
      <c r="AA58" s="114" t="s">
        <v>2021</v>
      </c>
      <c r="AB58" s="114">
        <f>+HLOOKUP($AF58,Lecturas!$O:$AB,22,FALSE)</f>
        <v>100</v>
      </c>
      <c r="AC58" s="114">
        <f>+HLOOKUP($AF58,Lecturas!$O:$AB,23,FALSE)</f>
        <v>350</v>
      </c>
      <c r="AD58" s="114" t="str">
        <f>+"CASO: "&amp;INDEX(Lecturas!$AE$1:$AO$2,1,MATCH(AF58,Lecturas!$AE$2:$AO$2,0))</f>
        <v>CASO: =1000 Reg sólo 13,2 kV</v>
      </c>
      <c r="AF58" s="114">
        <v>6</v>
      </c>
      <c r="AH58" s="83" t="str">
        <f>+IF(H58="","",VLOOKUP(H58,Datos!$D:$E,2,FALSE))</f>
        <v>GD</v>
      </c>
      <c r="AI58" s="83" t="str">
        <f>+IF(I58="","",VLOOKUP(I58,Datos!$D$9:$E$19,2,FALSE))</f>
        <v>MU</v>
      </c>
      <c r="AJ58" s="83" t="str">
        <f>+IF(J58="","",VLOOKUP(J58,Datos!$D:$E,2,FALSE))</f>
        <v>G002</v>
      </c>
      <c r="AK58" s="83" t="str">
        <f>+IFERROR(IF(AI58="CG","",VLOOKUP(AI58,Datos!$E:$F,2,FALSE)),"")</f>
        <v>Urbano</v>
      </c>
      <c r="AL58" s="83" t="str">
        <f>+IF(L58="","",VLOOKUP(L58,Datos!$D:$E,2,FALSE))</f>
        <v>07</v>
      </c>
      <c r="AM58" s="83" t="str">
        <f ca="1">+IF(M58="","",TEXT(VLOOKUP(M58,Datos!$D:$E,2,FALSE),"000"))</f>
        <v>317</v>
      </c>
      <c r="AN58" s="83" t="str">
        <f ca="1">+IF(O58="","",TEXT(VLOOKUP(O58,Datos!$D:$E,2,FALSE),"000000"))</f>
        <v>239900</v>
      </c>
      <c r="AO58" s="83" t="str">
        <f>+IF(Q58="","",VLOOKUP(Q58,Datos!$D:$E,2,FALSE))</f>
        <v>G1</v>
      </c>
      <c r="AP58" s="83" t="str">
        <f>+IFERROR(HLOOKUP(AH58,Validaciones!$A$47:$C$48,2,FALSE),"")</f>
        <v>Tarifa T2</v>
      </c>
      <c r="AQ58" s="83" t="str">
        <f ca="1">+IF(AP58="","",VLOOKUP(AP58,Datos!$D:$E,2,FALSE))</f>
        <v>GD_T2</v>
      </c>
      <c r="AR58" s="83" t="str">
        <f>+VLOOKUP(CONCATENATE(K58,IF(K58="Completo",VLOOKUP(D58,'Gr.Estr.Reg.'!$C:$D,2,FALSE),VLOOKUP(D58,'Gr.Estr.Reg.'!$C:$H,6))),Tabla8[[LINK]:[PORCION]],5,FALSE)</f>
        <v>GROCC</v>
      </c>
      <c r="AS58" s="83" t="str">
        <f ca="1">+VLOOKUP(CONCATENATE($AH58,$AI58,$AJ58,$AO58,$AQ58),ZTDM_ARBOL_DES_D!$A:$O,11,FALSE)</f>
        <v>RT_CAT_CLI</v>
      </c>
      <c r="AT58" s="83" t="str">
        <f ca="1">+IFERROR(VLOOKUP(CONCATENATE($AH58,$AI58,$AJ58,$AO58,$AQ58),ZTDM_ARBOL_DES_D!$A:$O,12,FALSE),"")</f>
        <v>GD_NORM</v>
      </c>
      <c r="AU58" s="83" t="str">
        <f ca="1">+IFERROR(VLOOKUP(CONCATENATE($AH58,$AI58,$AJ58,$AO58,$AQ58),ZTDM_ARBOL_DES_D!$A:$O,13,FALSE),"")</f>
        <v>BAJA</v>
      </c>
      <c r="AV58" s="83" t="str">
        <f>+IF($S58=Datos!$G$71,"",IFERROR(INDEX(Datos!$C$71:$G$74,MATCH($S58,Datos!$G$71:$G$74,0),1),""))</f>
        <v/>
      </c>
      <c r="AW58" s="83" t="str">
        <f>IF($S58=Datos!$G$71,"",IFERROR(INDEX(Datos!$C$71:$G$74,MATCH($S58,Datos!$G$71:$G$74,0),2),""))</f>
        <v/>
      </c>
      <c r="AX58" s="83" t="str">
        <f>IF($S58=Datos!$G$71,"",IFERROR(INDEX(Datos!$C$71:$G$74,MATCH($S58,Datos!$G$71:$G$74,0),3),""))</f>
        <v/>
      </c>
      <c r="AY58" s="83" t="str">
        <f>+IF(AW58=Datos!$D$73,Datos!$C$76,"")</f>
        <v/>
      </c>
      <c r="AZ58" s="83" t="str">
        <f>+IF(K58="Completo",IF(MAX(AB58:AC58,FACTURADOR!G57:I57)&gt;=300,"FL_GUDI",""),"")</f>
        <v>FL_GUDI</v>
      </c>
      <c r="BA58" s="83" t="str">
        <f t="shared" si="29"/>
        <v/>
      </c>
      <c r="BB58" s="83" t="str">
        <f ca="1">+IF($AS58="Opción No Válida","",IFERROR(IF(FIND(Datos!$D$63,$V58)&gt;0,Datos!$E$63,""),""))</f>
        <v/>
      </c>
      <c r="BC58" s="83" t="str">
        <f ca="1">+IF($AS58="Opción No Válida","",IFERROR(IF(FIND(Datos!$D$64,$V58)&gt;0,Datos!$E$64,""),""))</f>
        <v/>
      </c>
      <c r="BD58" s="83" t="str">
        <f ca="1">+IF($AS58="Opción No Válida","",IFERROR(IF(FIND(Datos!$D$65,$V58)&gt;0,Datos!$E$65,""),""))</f>
        <v/>
      </c>
      <c r="BE58" s="83" t="str">
        <f ca="1">+IF($AS58="Opción No Válida","",IFERROR(IF(FIND(Datos!$D$66,$V58)&gt;0,Datos!$E$66,""),""))</f>
        <v>FL_BEN_INF</v>
      </c>
      <c r="BF58" s="83" t="str">
        <f ca="1">+IF($AS58="Opción No Válida","",IF(AH58="DP",Datos!$C$67,""))</f>
        <v/>
      </c>
      <c r="BG58" s="83" t="str">
        <f ca="1">+IF($AS58="Opción No Válida","",IFERROR(IF(FIND(Datos!$D$68,$V58)&gt;0,Datos!$E$68,""),""))</f>
        <v/>
      </c>
      <c r="BH58" s="83" t="str">
        <f ca="1">+VLOOKUP(AA58,Datos!$D:$E,2,FALSE)</f>
        <v>00</v>
      </c>
      <c r="BJ58" s="133">
        <f t="shared" ca="1" si="57"/>
        <v>0</v>
      </c>
      <c r="BK58" s="133" t="str">
        <f t="shared" si="58"/>
        <v/>
      </c>
      <c r="BL58" s="133" t="str">
        <f t="shared" si="59"/>
        <v/>
      </c>
      <c r="BM58" s="133" t="str">
        <f t="shared" si="60"/>
        <v/>
      </c>
      <c r="BN58" s="133" t="str">
        <f t="shared" si="61"/>
        <v/>
      </c>
      <c r="BO58" s="133" t="str">
        <f t="shared" si="62"/>
        <v/>
      </c>
      <c r="BP58" s="133" t="str">
        <f t="shared" ca="1" si="63"/>
        <v/>
      </c>
      <c r="BQ58" s="133" t="str">
        <f t="shared" ca="1" si="64"/>
        <v/>
      </c>
      <c r="BR58" s="133" t="str">
        <f t="shared" si="65"/>
        <v/>
      </c>
      <c r="BS58" s="133" t="str">
        <f t="shared" si="66"/>
        <v/>
      </c>
      <c r="BT58" s="133" t="str">
        <f t="shared" ca="1" si="67"/>
        <v/>
      </c>
      <c r="BU58" s="133" t="str">
        <f t="shared" si="68"/>
        <v/>
      </c>
      <c r="BV58" s="133" t="str">
        <f t="shared" ca="1" si="69"/>
        <v/>
      </c>
      <c r="BW58" s="133" t="str">
        <f t="shared" ca="1" si="70"/>
        <v/>
      </c>
      <c r="BX58" s="133" t="str">
        <f t="shared" ca="1" si="71"/>
        <v/>
      </c>
      <c r="BY58" s="133" t="str">
        <f t="shared" si="72"/>
        <v/>
      </c>
      <c r="BZ58" s="133" t="str">
        <f t="shared" si="73"/>
        <v/>
      </c>
      <c r="CA58" s="133" t="str">
        <f t="shared" si="74"/>
        <v/>
      </c>
      <c r="CB58" s="133" t="str">
        <f t="shared" si="75"/>
        <v/>
      </c>
      <c r="CC58" s="133" t="str">
        <f t="shared" si="76"/>
        <v/>
      </c>
      <c r="CD58" s="133" t="str">
        <f t="shared" ca="1" si="77"/>
        <v/>
      </c>
      <c r="CE58" s="133" t="str">
        <f t="shared" ca="1" si="78"/>
        <v/>
      </c>
      <c r="CF58" s="133" t="str">
        <f t="shared" ca="1" si="79"/>
        <v/>
      </c>
      <c r="CG58" s="133" t="str">
        <f t="shared" ca="1" si="80"/>
        <v/>
      </c>
      <c r="CH58" s="133" t="str">
        <f t="shared" ca="1" si="81"/>
        <v/>
      </c>
      <c r="CI58" s="133" t="str">
        <f t="shared" ca="1" si="82"/>
        <v/>
      </c>
      <c r="CJ58" s="133" t="str">
        <f t="shared" ca="1" si="83"/>
        <v/>
      </c>
      <c r="CK58" s="131">
        <f>+'RESULTADOS Fact'!Z57</f>
        <v>20000000853</v>
      </c>
      <c r="CL58" s="131">
        <f>+'RESULTADOS Fact'!AA57</f>
        <v>10000000426</v>
      </c>
    </row>
    <row r="59" spans="1:90" s="131" customFormat="1" ht="58.5" customHeight="1" x14ac:dyDescent="0.25">
      <c r="A59" s="145">
        <f t="shared" si="28"/>
        <v>57</v>
      </c>
      <c r="B59" s="127">
        <v>252</v>
      </c>
      <c r="C59" s="128">
        <f>+VLOOKUP($B59,'Datos IC y OC'!$A:$D,3,FALSE)</f>
        <v>610000000000166</v>
      </c>
      <c r="D59" s="128" t="str">
        <f>+VLOOKUP($B59,'Datos IC y OC'!$A:$D,4,FALSE)</f>
        <v>S6020A21</v>
      </c>
      <c r="E59" s="83"/>
      <c r="F59" s="130">
        <v>44562</v>
      </c>
      <c r="G59" s="114" t="str">
        <f ca="1">+"ID" &amp;TEXT(A59,"000") &amp; "-" &amp; AH59 &amp; "-" &amp; AI59 &amp; "-" &amp; RIGHT(AQ59,2)&amp; "-" &amp; VLOOKUP(AO59,Datos!$E:$F,2,FALSE)</f>
        <v>ID057-GD-MU-T2-BT</v>
      </c>
      <c r="H59" s="114" t="s">
        <v>57</v>
      </c>
      <c r="I59" s="114" t="s">
        <v>64</v>
      </c>
      <c r="J59" s="114" t="s">
        <v>316</v>
      </c>
      <c r="K59" s="114" t="s">
        <v>1963</v>
      </c>
      <c r="L59" s="114" t="s">
        <v>277</v>
      </c>
      <c r="M59" s="114" t="s">
        <v>266</v>
      </c>
      <c r="O59" s="114" t="s">
        <v>1050</v>
      </c>
      <c r="Q59" s="114" t="s">
        <v>78</v>
      </c>
      <c r="S59" s="114"/>
      <c r="T59" s="114"/>
      <c r="V59" s="114" t="s">
        <v>9156</v>
      </c>
      <c r="X59" s="114">
        <v>700034</v>
      </c>
      <c r="Y59" s="114">
        <f>+Salida!CQ59</f>
        <v>158</v>
      </c>
      <c r="AA59" s="114" t="s">
        <v>2021</v>
      </c>
      <c r="AB59" s="114">
        <f>+HLOOKUP($AF59,Lecturas!$O:$AB,22,FALSE)</f>
        <v>100</v>
      </c>
      <c r="AC59" s="114">
        <f>+HLOOKUP($AF59,Lecturas!$O:$AB,23,FALSE)</f>
        <v>300</v>
      </c>
      <c r="AD59" s="114" t="str">
        <f>+"CASO: "&amp;INDEX(Lecturas!$AE$1:$AO$2,1,MATCH(AF59,Lecturas!$AE$2:$AO$2,0))</f>
        <v>CASO: =300 Cont</v>
      </c>
      <c r="AF59" s="114">
        <v>4</v>
      </c>
      <c r="AH59" s="83" t="str">
        <f>+IF(H59="","",VLOOKUP(H59,Datos!$D:$E,2,FALSE))</f>
        <v>GD</v>
      </c>
      <c r="AI59" s="83" t="str">
        <f>+IF(I59="","",VLOOKUP(I59,Datos!$D$9:$E$19,2,FALSE))</f>
        <v>MU</v>
      </c>
      <c r="AJ59" s="83" t="str">
        <f>+IF(J59="","",VLOOKUP(J59,Datos!$D:$E,2,FALSE))</f>
        <v>G002</v>
      </c>
      <c r="AK59" s="83" t="str">
        <f>+IFERROR(IF(AI59="CG","",VLOOKUP(AI59,Datos!$E:$F,2,FALSE)),"")</f>
        <v>Urbano</v>
      </c>
      <c r="AL59" s="83">
        <f>+IF(L59="","",VLOOKUP(L59,Datos!$D:$E,2,FALSE))</f>
        <v>11</v>
      </c>
      <c r="AM59" s="83" t="str">
        <f ca="1">+IF(M59="","",TEXT(VLOOKUP(M59,Datos!$D:$E,2,FALSE),"000"))</f>
        <v>317</v>
      </c>
      <c r="AN59" s="83" t="str">
        <f ca="1">+IF(O59="","",TEXT(VLOOKUP(O59,Datos!$D:$E,2,FALSE),"000000"))</f>
        <v>239900</v>
      </c>
      <c r="AO59" s="83" t="str">
        <f>+IF(Q59="","",VLOOKUP(Q59,Datos!$D:$E,2,FALSE))</f>
        <v>G1</v>
      </c>
      <c r="AP59" s="83" t="str">
        <f>+IFERROR(HLOOKUP(AH59,Validaciones!$A$47:$C$48,2,FALSE),"")</f>
        <v>Tarifa T2</v>
      </c>
      <c r="AQ59" s="83" t="str">
        <f ca="1">+IF(AP59="","",VLOOKUP(AP59,Datos!$D:$E,2,FALSE))</f>
        <v>GD_T2</v>
      </c>
      <c r="AR59" s="83" t="str">
        <f>+VLOOKUP(CONCATENATE(K59,IF(K59="Completo",VLOOKUP(D59,'Gr.Estr.Reg.'!$C:$D,2,FALSE),VLOOKUP(D59,'Gr.Estr.Reg.'!$C:$H,6))),Tabla8[[LINK]:[PORCION]],5,FALSE)</f>
        <v>GROCC</v>
      </c>
      <c r="AS59" s="83" t="str">
        <f ca="1">+VLOOKUP(CONCATENATE($AH59,$AI59,$AJ59,$AO59,$AQ59),ZTDM_ARBOL_DES_D!$A:$O,11,FALSE)</f>
        <v>RT_CAT_CLI</v>
      </c>
      <c r="AT59" s="83" t="str">
        <f ca="1">+IFERROR(VLOOKUP(CONCATENATE($AH59,$AI59,$AJ59,$AO59,$AQ59),ZTDM_ARBOL_DES_D!$A:$O,12,FALSE),"")</f>
        <v>GD_NORM</v>
      </c>
      <c r="AU59" s="83" t="str">
        <f ca="1">+IFERROR(VLOOKUP(CONCATENATE($AH59,$AI59,$AJ59,$AO59,$AQ59),ZTDM_ARBOL_DES_D!$A:$O,13,FALSE),"")</f>
        <v>BAJA</v>
      </c>
      <c r="AV59" s="83" t="str">
        <f>+IF($S59=Datos!$G$71,"",IFERROR(INDEX(Datos!$C$71:$G$74,MATCH($S59,Datos!$G$71:$G$74,0),1),""))</f>
        <v/>
      </c>
      <c r="AW59" s="83" t="str">
        <f>IF($S59=Datos!$G$71,"",IFERROR(INDEX(Datos!$C$71:$G$74,MATCH($S59,Datos!$G$71:$G$74,0),2),""))</f>
        <v/>
      </c>
      <c r="AX59" s="83" t="str">
        <f>IF($S59=Datos!$G$71,"",IFERROR(INDEX(Datos!$C$71:$G$74,MATCH($S59,Datos!$G$71:$G$74,0),3),""))</f>
        <v/>
      </c>
      <c r="AY59" s="83" t="str">
        <f>+IF(AW59=Datos!$D$73,Datos!$C$76,"")</f>
        <v/>
      </c>
      <c r="AZ59" s="83" t="str">
        <f>+IF(K59="Completo",IF(MAX(AB59:AC59,FACTURADOR!G58:I58)&gt;=300,"FL_GUDI",""),"")</f>
        <v>FL_GUDI</v>
      </c>
      <c r="BA59" s="83" t="str">
        <f t="shared" si="29"/>
        <v/>
      </c>
      <c r="BB59" s="83" t="str">
        <f ca="1">+IF($AS59="Opción No Válida","",IFERROR(IF(FIND(Datos!$D$63,$V59)&gt;0,Datos!$E$63,""),""))</f>
        <v/>
      </c>
      <c r="BC59" s="83" t="str">
        <f ca="1">+IF($AS59="Opción No Válida","",IFERROR(IF(FIND(Datos!$D$64,$V59)&gt;0,Datos!$E$64,""),""))</f>
        <v>FL_PRG_IND</v>
      </c>
      <c r="BD59" s="83" t="str">
        <f ca="1">+IF($AS59="Opción No Válida","",IFERROR(IF(FIND(Datos!$D$65,$V59)&gt;0,Datos!$E$65,""),""))</f>
        <v>FL_CLUB</v>
      </c>
      <c r="BE59" s="83" t="str">
        <f ca="1">+IF($AS59="Opción No Válida","",IFERROR(IF(FIND(Datos!$D$66,$V59)&gt;0,Datos!$E$66,""),""))</f>
        <v>FL_BEN_INF</v>
      </c>
      <c r="BF59" s="83" t="str">
        <f ca="1">+IF($AS59="Opción No Válida","",IF(AH59="DP",Datos!$C$67,""))</f>
        <v/>
      </c>
      <c r="BG59" s="83" t="str">
        <f ca="1">+IF($AS59="Opción No Válida","",IFERROR(IF(FIND(Datos!$D$68,$V59)&gt;0,Datos!$E$68,""),""))</f>
        <v/>
      </c>
      <c r="BH59" s="83" t="str">
        <f ca="1">+VLOOKUP(AA59,Datos!$D:$E,2,FALSE)</f>
        <v>00</v>
      </c>
      <c r="BJ59" s="133">
        <f t="shared" ca="1" si="57"/>
        <v>0</v>
      </c>
      <c r="BK59" s="133" t="str">
        <f t="shared" si="58"/>
        <v/>
      </c>
      <c r="BL59" s="133" t="str">
        <f t="shared" si="59"/>
        <v/>
      </c>
      <c r="BM59" s="133" t="str">
        <f t="shared" si="60"/>
        <v/>
      </c>
      <c r="BN59" s="133" t="str">
        <f t="shared" si="61"/>
        <v/>
      </c>
      <c r="BO59" s="133" t="str">
        <f t="shared" si="62"/>
        <v/>
      </c>
      <c r="BP59" s="133" t="str">
        <f t="shared" ca="1" si="63"/>
        <v/>
      </c>
      <c r="BQ59" s="133" t="str">
        <f t="shared" ca="1" si="64"/>
        <v/>
      </c>
      <c r="BR59" s="133" t="str">
        <f t="shared" si="65"/>
        <v/>
      </c>
      <c r="BS59" s="133" t="str">
        <f t="shared" si="66"/>
        <v/>
      </c>
      <c r="BT59" s="133" t="str">
        <f t="shared" ca="1" si="67"/>
        <v/>
      </c>
      <c r="BU59" s="133" t="str">
        <f t="shared" si="68"/>
        <v/>
      </c>
      <c r="BV59" s="133" t="str">
        <f t="shared" ca="1" si="69"/>
        <v/>
      </c>
      <c r="BW59" s="133" t="str">
        <f t="shared" ca="1" si="70"/>
        <v/>
      </c>
      <c r="BX59" s="133" t="str">
        <f t="shared" ca="1" si="71"/>
        <v/>
      </c>
      <c r="BY59" s="133" t="str">
        <f t="shared" si="72"/>
        <v/>
      </c>
      <c r="BZ59" s="133" t="str">
        <f t="shared" si="73"/>
        <v/>
      </c>
      <c r="CA59" s="133" t="str">
        <f t="shared" si="74"/>
        <v/>
      </c>
      <c r="CB59" s="133" t="str">
        <f t="shared" si="75"/>
        <v/>
      </c>
      <c r="CC59" s="133" t="str">
        <f t="shared" si="76"/>
        <v/>
      </c>
      <c r="CD59" s="133" t="str">
        <f t="shared" ca="1" si="77"/>
        <v/>
      </c>
      <c r="CE59" s="133" t="str">
        <f t="shared" ca="1" si="78"/>
        <v/>
      </c>
      <c r="CF59" s="133" t="str">
        <f t="shared" ca="1" si="79"/>
        <v/>
      </c>
      <c r="CG59" s="133" t="str">
        <f t="shared" ca="1" si="80"/>
        <v/>
      </c>
      <c r="CH59" s="133" t="str">
        <f t="shared" ca="1" si="81"/>
        <v/>
      </c>
      <c r="CI59" s="133" t="str">
        <f t="shared" ca="1" si="82"/>
        <v/>
      </c>
      <c r="CJ59" s="133" t="str">
        <f t="shared" ca="1" si="83"/>
        <v/>
      </c>
      <c r="CK59" s="131">
        <f>+'RESULTADOS Fact'!Z58</f>
        <v>0</v>
      </c>
      <c r="CL59" s="131">
        <f>+'RESULTADOS Fact'!AA58</f>
        <v>0</v>
      </c>
    </row>
    <row r="60" spans="1:90" s="131" customFormat="1" ht="58.5" hidden="1" customHeight="1" x14ac:dyDescent="0.25">
      <c r="A60" s="145">
        <f t="shared" si="28"/>
        <v>58</v>
      </c>
      <c r="B60" s="127">
        <v>262</v>
      </c>
      <c r="C60" s="128">
        <f>+VLOOKUP($B60,'Datos IC y OC'!$A:$D,3,FALSE)</f>
        <v>610000000000176</v>
      </c>
      <c r="D60" s="128" t="str">
        <f>+VLOOKUP($B60,'Datos IC y OC'!$A:$D,4,FALSE)</f>
        <v>S7010A11</v>
      </c>
      <c r="E60" s="83"/>
      <c r="F60" s="130">
        <v>44562</v>
      </c>
      <c r="G60" s="114" t="str">
        <f ca="1">+"ID" &amp;TEXT(A60,"000") &amp; "-" &amp; AH60 &amp; "-" &amp; AI60 &amp; "-" &amp; RIGHT(AQ60,2)&amp; "-" &amp; VLOOKUP(AO60,Datos!$E:$F,2,FALSE)</f>
        <v>ID058-GD-CR-T2-MT 13,2 kV</v>
      </c>
      <c r="H60" s="114" t="s">
        <v>57</v>
      </c>
      <c r="I60" s="114" t="s">
        <v>74</v>
      </c>
      <c r="J60" s="114" t="s">
        <v>316</v>
      </c>
      <c r="K60" s="114" t="s">
        <v>1963</v>
      </c>
      <c r="L60" s="114" t="s">
        <v>271</v>
      </c>
      <c r="M60" s="114" t="s">
        <v>662</v>
      </c>
      <c r="O60" s="114" t="s">
        <v>1050</v>
      </c>
      <c r="Q60" s="114" t="s">
        <v>248</v>
      </c>
      <c r="S60" s="114"/>
      <c r="T60" s="114"/>
      <c r="V60" s="114"/>
      <c r="X60" s="114">
        <v>700034</v>
      </c>
      <c r="Y60" s="114">
        <f>+Salida!CQ60</f>
        <v>159</v>
      </c>
      <c r="AA60" s="114" t="s">
        <v>2021</v>
      </c>
      <c r="AB60" s="114">
        <f>+HLOOKUP($AF60,Lecturas!$O:$AB,22,FALSE)</f>
        <v>100</v>
      </c>
      <c r="AC60" s="114">
        <f>+HLOOKUP($AF60,Lecturas!$O:$AB,23,FALSE)</f>
        <v>300</v>
      </c>
      <c r="AD60" s="114" t="str">
        <f>+"CASO: "&amp;INDEX(Lecturas!$AE$1:$AO$2,1,MATCH(AF60,Lecturas!$AE$2:$AO$2,0))</f>
        <v>CASO: =300 Cont</v>
      </c>
      <c r="AF60" s="114">
        <v>4</v>
      </c>
      <c r="AH60" s="83" t="str">
        <f>+IF(H60="","",VLOOKUP(H60,Datos!$D:$E,2,FALSE))</f>
        <v>GD</v>
      </c>
      <c r="AI60" s="83" t="str">
        <f>+IF(I60="","",VLOOKUP(I60,Datos!$D$9:$E$19,2,FALSE))</f>
        <v>CR</v>
      </c>
      <c r="AJ60" s="83" t="str">
        <f>+IF(J60="","",VLOOKUP(J60,Datos!$D:$E,2,FALSE))</f>
        <v>G002</v>
      </c>
      <c r="AK60" s="83" t="str">
        <f>+IFERROR(IF(AI60="CG","",VLOOKUP(AI60,Datos!$E:$F,2,FALSE)),"")</f>
        <v>Rural</v>
      </c>
      <c r="AL60" s="83" t="str">
        <f>+IF(L60="","",VLOOKUP(L60,Datos!$D:$E,2,FALSE))</f>
        <v>01</v>
      </c>
      <c r="AM60" s="83" t="str">
        <f ca="1">+IF(M60="","",TEXT(VLOOKUP(M60,Datos!$D:$E,2,FALSE),"000"))</f>
        <v>258</v>
      </c>
      <c r="AN60" s="83" t="str">
        <f ca="1">+IF(O60="","",TEXT(VLOOKUP(O60,Datos!$D:$E,2,FALSE),"000000"))</f>
        <v>239900</v>
      </c>
      <c r="AO60" s="83" t="str">
        <f>+IF(Q60="","",VLOOKUP(Q60,Datos!$D:$E,2,FALSE))</f>
        <v>G3</v>
      </c>
      <c r="AP60" s="83" t="str">
        <f>+IFERROR(HLOOKUP(AH60,Validaciones!$A$47:$C$48,2,FALSE),"")</f>
        <v>Tarifa T2</v>
      </c>
      <c r="AQ60" s="83" t="str">
        <f ca="1">+IF(AP60="","",VLOOKUP(AP60,Datos!$D:$E,2,FALSE))</f>
        <v>GD_T2</v>
      </c>
      <c r="AR60" s="83" t="str">
        <f>+VLOOKUP(CONCATENATE(K60,IF(K60="Completo",VLOOKUP(D60,'Gr.Estr.Reg.'!$C:$D,2,FALSE),VLOOKUP(D60,'Gr.Estr.Reg.'!$C:$H,6))),Tabla8[[LINK]:[PORCION]],5,FALSE)</f>
        <v>GSLCC</v>
      </c>
      <c r="AS60" s="83" t="str">
        <f ca="1">+VLOOKUP(CONCATENATE($AH60,$AI60,$AJ60,$AO60,$AQ60),ZTDM_ARBOL_DES_D!$A:$O,11,FALSE)</f>
        <v>RT_CAT_CLI</v>
      </c>
      <c r="AT60" s="83" t="str">
        <f ca="1">+IFERROR(VLOOKUP(CONCATENATE($AH60,$AI60,$AJ60,$AO60,$AQ60),ZTDM_ARBOL_DES_D!$A:$O,12,FALSE),"")</f>
        <v>GD_NORM</v>
      </c>
      <c r="AU60" s="83" t="str">
        <f ca="1">+IFERROR(VLOOKUP(CONCATENATE($AH60,$AI60,$AJ60,$AO60,$AQ60),ZTDM_ARBOL_DES_D!$A:$O,13,FALSE),"")</f>
        <v>MEDIA13.2</v>
      </c>
      <c r="AV60" s="83" t="str">
        <f>+IF($S60=Datos!$G$71,"",IFERROR(INDEX(Datos!$C$71:$G$74,MATCH($S60,Datos!$G$71:$G$74,0),1),""))</f>
        <v/>
      </c>
      <c r="AW60" s="83" t="str">
        <f>IF($S60=Datos!$G$71,"",IFERROR(INDEX(Datos!$C$71:$G$74,MATCH($S60,Datos!$G$71:$G$74,0),2),""))</f>
        <v/>
      </c>
      <c r="AX60" s="83" t="str">
        <f>IF($S60=Datos!$G$71,"",IFERROR(INDEX(Datos!$C$71:$G$74,MATCH($S60,Datos!$G$71:$G$74,0),3),""))</f>
        <v/>
      </c>
      <c r="AY60" s="83" t="str">
        <f>+IF(AW60=Datos!$D$73,Datos!$C$76,"")</f>
        <v/>
      </c>
      <c r="AZ60" s="83" t="str">
        <f>+IF(K60="Completo",IF(MAX(AB60:AC60,FACTURADOR!G59:I59)&gt;=300,"FL_GUDI",""),"")</f>
        <v>FL_GUDI</v>
      </c>
      <c r="BA60" s="83" t="str">
        <f t="shared" si="29"/>
        <v>FL_NO_CAP</v>
      </c>
      <c r="BB60" s="83" t="str">
        <f ca="1">+IF($AS60="Opción No Válida","",IFERROR(IF(FIND(Datos!$D$63,$V60)&gt;0,Datos!$E$63,""),""))</f>
        <v/>
      </c>
      <c r="BC60" s="83" t="str">
        <f ca="1">+IF($AS60="Opción No Válida","",IFERROR(IF(FIND(Datos!$D$64,$V60)&gt;0,Datos!$E$64,""),""))</f>
        <v/>
      </c>
      <c r="BD60" s="83" t="str">
        <f ca="1">+IF($AS60="Opción No Válida","",IFERROR(IF(FIND(Datos!$D$65,$V60)&gt;0,Datos!$E$65,""),""))</f>
        <v/>
      </c>
      <c r="BE60" s="83" t="str">
        <f ca="1">+IF($AS60="Opción No Válida","",IFERROR(IF(FIND(Datos!$D$66,$V60)&gt;0,Datos!$E$66,""),""))</f>
        <v/>
      </c>
      <c r="BF60" s="83" t="str">
        <f ca="1">+IF($AS60="Opción No Válida","",IF(AH60="DP",Datos!$C$67,""))</f>
        <v/>
      </c>
      <c r="BG60" s="83" t="str">
        <f ca="1">+IF($AS60="Opción No Válida","",IFERROR(IF(FIND(Datos!$D$68,$V60)&gt;0,Datos!$E$68,""),""))</f>
        <v/>
      </c>
      <c r="BH60" s="83" t="str">
        <f ca="1">+VLOOKUP(AA60,Datos!$D:$E,2,FALSE)</f>
        <v>00</v>
      </c>
      <c r="BJ60" s="133">
        <f t="shared" ca="1" si="57"/>
        <v>0</v>
      </c>
      <c r="BK60" s="133" t="str">
        <f t="shared" si="58"/>
        <v/>
      </c>
      <c r="BL60" s="133" t="str">
        <f t="shared" si="59"/>
        <v/>
      </c>
      <c r="BM60" s="133" t="str">
        <f t="shared" si="60"/>
        <v/>
      </c>
      <c r="BN60" s="133" t="str">
        <f t="shared" si="61"/>
        <v/>
      </c>
      <c r="BO60" s="133" t="str">
        <f t="shared" si="62"/>
        <v/>
      </c>
      <c r="BP60" s="133" t="str">
        <f t="shared" ca="1" si="63"/>
        <v/>
      </c>
      <c r="BQ60" s="133" t="str">
        <f t="shared" ca="1" si="64"/>
        <v/>
      </c>
      <c r="BR60" s="133" t="str">
        <f t="shared" si="65"/>
        <v/>
      </c>
      <c r="BS60" s="133" t="str">
        <f t="shared" si="66"/>
        <v/>
      </c>
      <c r="BT60" s="133" t="str">
        <f t="shared" ca="1" si="67"/>
        <v/>
      </c>
      <c r="BU60" s="133" t="str">
        <f t="shared" si="68"/>
        <v/>
      </c>
      <c r="BV60" s="133" t="str">
        <f t="shared" ca="1" si="69"/>
        <v/>
      </c>
      <c r="BW60" s="133" t="str">
        <f t="shared" ca="1" si="70"/>
        <v/>
      </c>
      <c r="BX60" s="133" t="str">
        <f t="shared" ca="1" si="71"/>
        <v/>
      </c>
      <c r="BY60" s="133" t="str">
        <f t="shared" si="72"/>
        <v/>
      </c>
      <c r="BZ60" s="133" t="str">
        <f t="shared" si="73"/>
        <v/>
      </c>
      <c r="CA60" s="133" t="str">
        <f t="shared" si="74"/>
        <v/>
      </c>
      <c r="CB60" s="133" t="str">
        <f t="shared" si="75"/>
        <v/>
      </c>
      <c r="CC60" s="133" t="str">
        <f t="shared" si="76"/>
        <v/>
      </c>
      <c r="CD60" s="133" t="str">
        <f t="shared" ca="1" si="77"/>
        <v/>
      </c>
      <c r="CE60" s="133" t="str">
        <f t="shared" ca="1" si="78"/>
        <v/>
      </c>
      <c r="CF60" s="133" t="str">
        <f t="shared" ca="1" si="79"/>
        <v/>
      </c>
      <c r="CG60" s="133" t="str">
        <f t="shared" ca="1" si="80"/>
        <v/>
      </c>
      <c r="CH60" s="133" t="str">
        <f t="shared" ca="1" si="81"/>
        <v/>
      </c>
      <c r="CI60" s="133" t="str">
        <f t="shared" ca="1" si="82"/>
        <v/>
      </c>
      <c r="CJ60" s="133" t="str">
        <f t="shared" ca="1" si="83"/>
        <v/>
      </c>
      <c r="CK60" s="131">
        <f>+'RESULTADOS Fact'!Z59</f>
        <v>20000000855</v>
      </c>
      <c r="CL60" s="131">
        <f>+'RESULTADOS Fact'!AA59</f>
        <v>10000000427</v>
      </c>
    </row>
    <row r="61" spans="1:90" s="131" customFormat="1" ht="58.5" hidden="1" customHeight="1" x14ac:dyDescent="0.25">
      <c r="A61" s="145">
        <f t="shared" si="28"/>
        <v>59</v>
      </c>
      <c r="B61" s="127">
        <v>262</v>
      </c>
      <c r="C61" s="128">
        <f>+VLOOKUP($B61,'Datos IC y OC'!$A:$D,3,FALSE)</f>
        <v>610000000000176</v>
      </c>
      <c r="D61" s="128" t="str">
        <f>+VLOOKUP($B61,'Datos IC y OC'!$A:$D,4,FALSE)</f>
        <v>S7010A11</v>
      </c>
      <c r="E61" s="83"/>
      <c r="F61" s="130">
        <v>44562</v>
      </c>
      <c r="G61" s="114" t="str">
        <f ca="1">+"ID" &amp;TEXT(A61,"000") &amp; "-" &amp; AH61 &amp; "-" &amp; AI61 &amp; "-" &amp; RIGHT(AQ61,2)&amp; "-" &amp; VLOOKUP(AO61,Datos!$E:$F,2,FALSE)</f>
        <v>ID059-GD-CR-T2-MT 13,2 kV</v>
      </c>
      <c r="H61" s="114" t="s">
        <v>57</v>
      </c>
      <c r="I61" s="114" t="s">
        <v>74</v>
      </c>
      <c r="J61" s="114" t="s">
        <v>316</v>
      </c>
      <c r="K61" s="114" t="s">
        <v>1963</v>
      </c>
      <c r="L61" s="114" t="s">
        <v>275</v>
      </c>
      <c r="M61" s="114" t="s">
        <v>662</v>
      </c>
      <c r="O61" s="114" t="s">
        <v>1050</v>
      </c>
      <c r="Q61" s="114" t="s">
        <v>248</v>
      </c>
      <c r="S61" s="114"/>
      <c r="T61" s="114"/>
      <c r="V61" s="114"/>
      <c r="X61" s="114">
        <v>700034</v>
      </c>
      <c r="Y61" s="114">
        <f>+Salida!CQ61</f>
        <v>160</v>
      </c>
      <c r="AA61" s="114" t="s">
        <v>2021</v>
      </c>
      <c r="AB61" s="114">
        <f>+HLOOKUP($AF61,Lecturas!$O:$AB,22,FALSE)</f>
        <v>100</v>
      </c>
      <c r="AC61" s="114">
        <f>+HLOOKUP($AF61,Lecturas!$O:$AB,23,FALSE)</f>
        <v>300</v>
      </c>
      <c r="AD61" s="114" t="str">
        <f>+"CASO: "&amp;INDEX(Lecturas!$AE$1:$AO$2,1,MATCH(AF61,Lecturas!$AE$2:$AO$2,0))</f>
        <v>CASO: &gt;300</v>
      </c>
      <c r="AF61" s="114">
        <v>5</v>
      </c>
      <c r="AH61" s="83" t="str">
        <f>+IF(H61="","",VLOOKUP(H61,Datos!$D:$E,2,FALSE))</f>
        <v>GD</v>
      </c>
      <c r="AI61" s="83" t="str">
        <f>+IF(I61="","",VLOOKUP(I61,Datos!$D$9:$E$19,2,FALSE))</f>
        <v>CR</v>
      </c>
      <c r="AJ61" s="83" t="str">
        <f>+IF(J61="","",VLOOKUP(J61,Datos!$D:$E,2,FALSE))</f>
        <v>G002</v>
      </c>
      <c r="AK61" s="83" t="str">
        <f>+IFERROR(IF(AI61="CG","",VLOOKUP(AI61,Datos!$E:$F,2,FALSE)),"")</f>
        <v>Rural</v>
      </c>
      <c r="AL61" s="83" t="str">
        <f>+IF(L61="","",VLOOKUP(L61,Datos!$D:$E,2,FALSE))</f>
        <v>04</v>
      </c>
      <c r="AM61" s="83" t="str">
        <f ca="1">+IF(M61="","",TEXT(VLOOKUP(M61,Datos!$D:$E,2,FALSE),"000"))</f>
        <v>258</v>
      </c>
      <c r="AN61" s="83" t="str">
        <f ca="1">+IF(O61="","",TEXT(VLOOKUP(O61,Datos!$D:$E,2,FALSE),"000000"))</f>
        <v>239900</v>
      </c>
      <c r="AO61" s="83" t="str">
        <f>+IF(Q61="","",VLOOKUP(Q61,Datos!$D:$E,2,FALSE))</f>
        <v>G3</v>
      </c>
      <c r="AP61" s="83" t="str">
        <f>+IFERROR(HLOOKUP(AH61,Validaciones!$A$47:$C$48,2,FALSE),"")</f>
        <v>Tarifa T2</v>
      </c>
      <c r="AQ61" s="83" t="str">
        <f ca="1">+IF(AP61="","",VLOOKUP(AP61,Datos!$D:$E,2,FALSE))</f>
        <v>GD_T2</v>
      </c>
      <c r="AR61" s="83" t="str">
        <f>+VLOOKUP(CONCATENATE(K61,IF(K61="Completo",VLOOKUP(D61,'Gr.Estr.Reg.'!$C:$D,2,FALSE),VLOOKUP(D61,'Gr.Estr.Reg.'!$C:$H,6))),Tabla8[[LINK]:[PORCION]],5,FALSE)</f>
        <v>GSLCC</v>
      </c>
      <c r="AS61" s="83" t="str">
        <f ca="1">+VLOOKUP(CONCATENATE($AH61,$AI61,$AJ61,$AO61,$AQ61),ZTDM_ARBOL_DES_D!$A:$O,11,FALSE)</f>
        <v>RT_CAT_CLI</v>
      </c>
      <c r="AT61" s="83" t="str">
        <f ca="1">+IFERROR(VLOOKUP(CONCATENATE($AH61,$AI61,$AJ61,$AO61,$AQ61),ZTDM_ARBOL_DES_D!$A:$O,12,FALSE),"")</f>
        <v>GD_NORM</v>
      </c>
      <c r="AU61" s="83" t="str">
        <f ca="1">+IFERROR(VLOOKUP(CONCATENATE($AH61,$AI61,$AJ61,$AO61,$AQ61),ZTDM_ARBOL_DES_D!$A:$O,13,FALSE),"")</f>
        <v>MEDIA13.2</v>
      </c>
      <c r="AV61" s="83" t="str">
        <f>+IF($S61=Datos!$G$71,"",IFERROR(INDEX(Datos!$C$71:$G$74,MATCH($S61,Datos!$G$71:$G$74,0),1),""))</f>
        <v/>
      </c>
      <c r="AW61" s="83" t="str">
        <f>IF($S61=Datos!$G$71,"",IFERROR(INDEX(Datos!$C$71:$G$74,MATCH($S61,Datos!$G$71:$G$74,0),2),""))</f>
        <v/>
      </c>
      <c r="AX61" s="83" t="str">
        <f>IF($S61=Datos!$G$71,"",IFERROR(INDEX(Datos!$C$71:$G$74,MATCH($S61,Datos!$G$71:$G$74,0),3),""))</f>
        <v/>
      </c>
      <c r="AY61" s="83" t="str">
        <f>+IF(AW61=Datos!$D$73,Datos!$C$76,"")</f>
        <v/>
      </c>
      <c r="AZ61" s="83" t="str">
        <f>+IF(K61="Completo",IF(MAX(AB61:AC61,FACTURADOR!G60:I60)&gt;=300,"FL_GUDI",""),"")</f>
        <v>FL_GUDI</v>
      </c>
      <c r="BA61" s="83" t="str">
        <f t="shared" si="29"/>
        <v>FL_NO_CAP</v>
      </c>
      <c r="BB61" s="83" t="str">
        <f ca="1">+IF($AS61="Opción No Válida","",IFERROR(IF(FIND(Datos!$D$63,$V61)&gt;0,Datos!$E$63,""),""))</f>
        <v/>
      </c>
      <c r="BC61" s="83" t="str">
        <f ca="1">+IF($AS61="Opción No Válida","",IFERROR(IF(FIND(Datos!$D$64,$V61)&gt;0,Datos!$E$64,""),""))</f>
        <v/>
      </c>
      <c r="BD61" s="83" t="str">
        <f ca="1">+IF($AS61="Opción No Válida","",IFERROR(IF(FIND(Datos!$D$65,$V61)&gt;0,Datos!$E$65,""),""))</f>
        <v/>
      </c>
      <c r="BE61" s="83" t="str">
        <f ca="1">+IF($AS61="Opción No Válida","",IFERROR(IF(FIND(Datos!$D$66,$V61)&gt;0,Datos!$E$66,""),""))</f>
        <v/>
      </c>
      <c r="BF61" s="83" t="str">
        <f ca="1">+IF($AS61="Opción No Válida","",IF(AH61="DP",Datos!$C$67,""))</f>
        <v/>
      </c>
      <c r="BG61" s="83" t="str">
        <f ca="1">+IF($AS61="Opción No Válida","",IFERROR(IF(FIND(Datos!$D$68,$V61)&gt;0,Datos!$E$68,""),""))</f>
        <v/>
      </c>
      <c r="BH61" s="83" t="str">
        <f ca="1">+VLOOKUP(AA61,Datos!$D:$E,2,FALSE)</f>
        <v>00</v>
      </c>
      <c r="BJ61" s="133">
        <f t="shared" ca="1" si="57"/>
        <v>0</v>
      </c>
      <c r="BK61" s="133" t="str">
        <f t="shared" si="58"/>
        <v/>
      </c>
      <c r="BL61" s="133" t="str">
        <f t="shared" si="59"/>
        <v/>
      </c>
      <c r="BM61" s="133" t="str">
        <f t="shared" si="60"/>
        <v/>
      </c>
      <c r="BN61" s="133" t="str">
        <f t="shared" si="61"/>
        <v/>
      </c>
      <c r="BO61" s="133" t="str">
        <f t="shared" si="62"/>
        <v/>
      </c>
      <c r="BP61" s="133" t="str">
        <f t="shared" ca="1" si="63"/>
        <v/>
      </c>
      <c r="BQ61" s="133" t="str">
        <f t="shared" ca="1" si="64"/>
        <v/>
      </c>
      <c r="BR61" s="133" t="str">
        <f t="shared" si="65"/>
        <v/>
      </c>
      <c r="BS61" s="133" t="str">
        <f t="shared" si="66"/>
        <v/>
      </c>
      <c r="BT61" s="133" t="str">
        <f t="shared" ca="1" si="67"/>
        <v/>
      </c>
      <c r="BU61" s="133" t="str">
        <f t="shared" si="68"/>
        <v/>
      </c>
      <c r="BV61" s="133" t="str">
        <f t="shared" ca="1" si="69"/>
        <v/>
      </c>
      <c r="BW61" s="133" t="str">
        <f t="shared" ca="1" si="70"/>
        <v/>
      </c>
      <c r="BX61" s="133" t="str">
        <f t="shared" ca="1" si="71"/>
        <v/>
      </c>
      <c r="BY61" s="133" t="str">
        <f t="shared" si="72"/>
        <v/>
      </c>
      <c r="BZ61" s="133" t="str">
        <f t="shared" si="73"/>
        <v/>
      </c>
      <c r="CA61" s="133" t="str">
        <f t="shared" si="74"/>
        <v/>
      </c>
      <c r="CB61" s="133" t="str">
        <f t="shared" si="75"/>
        <v/>
      </c>
      <c r="CC61" s="133" t="str">
        <f t="shared" si="76"/>
        <v/>
      </c>
      <c r="CD61" s="133" t="str">
        <f t="shared" ca="1" si="77"/>
        <v/>
      </c>
      <c r="CE61" s="133" t="str">
        <f t="shared" ca="1" si="78"/>
        <v/>
      </c>
      <c r="CF61" s="133" t="str">
        <f t="shared" ca="1" si="79"/>
        <v/>
      </c>
      <c r="CG61" s="133" t="str">
        <f t="shared" ca="1" si="80"/>
        <v/>
      </c>
      <c r="CH61" s="133" t="str">
        <f t="shared" ca="1" si="81"/>
        <v/>
      </c>
      <c r="CI61" s="133" t="str">
        <f t="shared" ca="1" si="82"/>
        <v/>
      </c>
      <c r="CJ61" s="133" t="str">
        <f t="shared" ca="1" si="83"/>
        <v/>
      </c>
      <c r="CK61" s="131">
        <f>+'RESULTADOS Fact'!Z60</f>
        <v>20000000856</v>
      </c>
      <c r="CL61" s="131">
        <f>+'RESULTADOS Fact'!AA60</f>
        <v>10000000428</v>
      </c>
    </row>
    <row r="62" spans="1:90" s="131" customFormat="1" ht="58.5" hidden="1" customHeight="1" x14ac:dyDescent="0.25">
      <c r="A62" s="145">
        <f t="shared" si="28"/>
        <v>60</v>
      </c>
      <c r="B62" s="127">
        <v>262</v>
      </c>
      <c r="C62" s="128">
        <f>+VLOOKUP($B62,'Datos IC y OC'!$A:$D,3,FALSE)</f>
        <v>610000000000176</v>
      </c>
      <c r="D62" s="128" t="str">
        <f>+VLOOKUP($B62,'Datos IC y OC'!$A:$D,4,FALSE)</f>
        <v>S7010A11</v>
      </c>
      <c r="E62" s="83"/>
      <c r="F62" s="130">
        <v>44562</v>
      </c>
      <c r="G62" s="114" t="str">
        <f ca="1">+"ID" &amp;TEXT(A62,"000") &amp; "-" &amp; AH62 &amp; "-" &amp; AI62 &amp; "-" &amp; RIGHT(AQ62,2)&amp; "-" &amp; VLOOKUP(AO62,Datos!$E:$F,2,FALSE)</f>
        <v>ID060-GD-CR-T2-MT 13,2 kV</v>
      </c>
      <c r="H62" s="114" t="s">
        <v>57</v>
      </c>
      <c r="I62" s="114" t="s">
        <v>74</v>
      </c>
      <c r="J62" s="114" t="s">
        <v>316</v>
      </c>
      <c r="K62" s="114" t="s">
        <v>1963</v>
      </c>
      <c r="L62" s="114" t="s">
        <v>284</v>
      </c>
      <c r="M62" s="114" t="s">
        <v>662</v>
      </c>
      <c r="O62" s="114" t="s">
        <v>1050</v>
      </c>
      <c r="Q62" s="114" t="s">
        <v>248</v>
      </c>
      <c r="S62" s="114"/>
      <c r="T62" s="114"/>
      <c r="V62" s="114"/>
      <c r="X62" s="114">
        <v>700034</v>
      </c>
      <c r="Y62" s="114">
        <f>+Salida!CQ62</f>
        <v>161</v>
      </c>
      <c r="AA62" s="114" t="s">
        <v>2021</v>
      </c>
      <c r="AB62" s="114">
        <f>+HLOOKUP($AF62,Lecturas!$O:$AB,22,FALSE)</f>
        <v>100</v>
      </c>
      <c r="AC62" s="114">
        <f>+HLOOKUP($AF62,Lecturas!$O:$AB,23,FALSE)</f>
        <v>300</v>
      </c>
      <c r="AD62" s="114" t="str">
        <f>+"CASO: "&amp;INDEX(Lecturas!$AE$1:$AO$2,1,MATCH(AF62,Lecturas!$AE$2:$AO$2,0))</f>
        <v>CASO: &gt;300</v>
      </c>
      <c r="AF62" s="114">
        <v>5</v>
      </c>
      <c r="AH62" s="83" t="str">
        <f>+IF(H62="","",VLOOKUP(H62,Datos!$D:$E,2,FALSE))</f>
        <v>GD</v>
      </c>
      <c r="AI62" s="83" t="str">
        <f>+IF(I62="","",VLOOKUP(I62,Datos!$D$9:$E$19,2,FALSE))</f>
        <v>CR</v>
      </c>
      <c r="AJ62" s="83" t="str">
        <f>+IF(J62="","",VLOOKUP(J62,Datos!$D:$E,2,FALSE))</f>
        <v>G002</v>
      </c>
      <c r="AK62" s="83" t="str">
        <f>+IFERROR(IF(AI62="CG","",VLOOKUP(AI62,Datos!$E:$F,2,FALSE)),"")</f>
        <v>Rural</v>
      </c>
      <c r="AL62" s="83" t="str">
        <f>+IF(L62="","",VLOOKUP(L62,Datos!$D:$E,2,FALSE))</f>
        <v>05</v>
      </c>
      <c r="AM62" s="83" t="str">
        <f ca="1">+IF(M62="","",TEXT(VLOOKUP(M62,Datos!$D:$E,2,FALSE),"000"))</f>
        <v>258</v>
      </c>
      <c r="AN62" s="83" t="str">
        <f ca="1">+IF(O62="","",TEXT(VLOOKUP(O62,Datos!$D:$E,2,FALSE),"000000"))</f>
        <v>239900</v>
      </c>
      <c r="AO62" s="83" t="str">
        <f>+IF(Q62="","",VLOOKUP(Q62,Datos!$D:$E,2,FALSE))</f>
        <v>G3</v>
      </c>
      <c r="AP62" s="83" t="str">
        <f>+IFERROR(HLOOKUP(AH62,Validaciones!$A$47:$C$48,2,FALSE),"")</f>
        <v>Tarifa T2</v>
      </c>
      <c r="AQ62" s="83" t="str">
        <f ca="1">+IF(AP62="","",VLOOKUP(AP62,Datos!$D:$E,2,FALSE))</f>
        <v>GD_T2</v>
      </c>
      <c r="AR62" s="83" t="str">
        <f>+VLOOKUP(CONCATENATE(K62,IF(K62="Completo",VLOOKUP(D62,'Gr.Estr.Reg.'!$C:$D,2,FALSE),VLOOKUP(D62,'Gr.Estr.Reg.'!$C:$H,6))),Tabla8[[LINK]:[PORCION]],5,FALSE)</f>
        <v>GSLCC</v>
      </c>
      <c r="AS62" s="83" t="str">
        <f ca="1">+VLOOKUP(CONCATENATE($AH62,$AI62,$AJ62,$AO62,$AQ62),ZTDM_ARBOL_DES_D!$A:$O,11,FALSE)</f>
        <v>RT_CAT_CLI</v>
      </c>
      <c r="AT62" s="83" t="str">
        <f ca="1">+IFERROR(VLOOKUP(CONCATENATE($AH62,$AI62,$AJ62,$AO62,$AQ62),ZTDM_ARBOL_DES_D!$A:$O,12,FALSE),"")</f>
        <v>GD_NORM</v>
      </c>
      <c r="AU62" s="83" t="str">
        <f ca="1">+IFERROR(VLOOKUP(CONCATENATE($AH62,$AI62,$AJ62,$AO62,$AQ62),ZTDM_ARBOL_DES_D!$A:$O,13,FALSE),"")</f>
        <v>MEDIA13.2</v>
      </c>
      <c r="AV62" s="83" t="str">
        <f>+IF($S62=Datos!$G$71,"",IFERROR(INDEX(Datos!$C$71:$G$74,MATCH($S62,Datos!$G$71:$G$74,0),1),""))</f>
        <v/>
      </c>
      <c r="AW62" s="83" t="str">
        <f>IF($S62=Datos!$G$71,"",IFERROR(INDEX(Datos!$C$71:$G$74,MATCH($S62,Datos!$G$71:$G$74,0),2),""))</f>
        <v/>
      </c>
      <c r="AX62" s="83" t="str">
        <f>IF($S62=Datos!$G$71,"",IFERROR(INDEX(Datos!$C$71:$G$74,MATCH($S62,Datos!$G$71:$G$74,0),3),""))</f>
        <v/>
      </c>
      <c r="AY62" s="83" t="str">
        <f>+IF(AW62=Datos!$D$73,Datos!$C$76,"")</f>
        <v/>
      </c>
      <c r="AZ62" s="83" t="str">
        <f>+IF(K62="Completo",IF(MAX(AB62:AC62,FACTURADOR!G61:I61)&gt;=300,"FL_GUDI",""),"")</f>
        <v>FL_GUDI</v>
      </c>
      <c r="BA62" s="83" t="str">
        <f t="shared" si="29"/>
        <v>FL_NO_CAP</v>
      </c>
      <c r="BB62" s="83" t="str">
        <f ca="1">+IF($AS62="Opción No Válida","",IFERROR(IF(FIND(Datos!$D$63,$V62)&gt;0,Datos!$E$63,""),""))</f>
        <v/>
      </c>
      <c r="BC62" s="83" t="str">
        <f ca="1">+IF($AS62="Opción No Válida","",IFERROR(IF(FIND(Datos!$D$64,$V62)&gt;0,Datos!$E$64,""),""))</f>
        <v/>
      </c>
      <c r="BD62" s="83" t="str">
        <f ca="1">+IF($AS62="Opción No Válida","",IFERROR(IF(FIND(Datos!$D$65,$V62)&gt;0,Datos!$E$65,""),""))</f>
        <v/>
      </c>
      <c r="BE62" s="83" t="str">
        <f ca="1">+IF($AS62="Opción No Válida","",IFERROR(IF(FIND(Datos!$D$66,$V62)&gt;0,Datos!$E$66,""),""))</f>
        <v/>
      </c>
      <c r="BF62" s="83" t="str">
        <f ca="1">+IF($AS62="Opción No Válida","",IF(AH62="DP",Datos!$C$67,""))</f>
        <v/>
      </c>
      <c r="BG62" s="83" t="str">
        <f ca="1">+IF($AS62="Opción No Válida","",IFERROR(IF(FIND(Datos!$D$68,$V62)&gt;0,Datos!$E$68,""),""))</f>
        <v/>
      </c>
      <c r="BH62" s="83" t="str">
        <f ca="1">+VLOOKUP(AA62,Datos!$D:$E,2,FALSE)</f>
        <v>00</v>
      </c>
      <c r="BJ62" s="133">
        <f t="shared" ca="1" si="57"/>
        <v>0</v>
      </c>
      <c r="BK62" s="133" t="str">
        <f t="shared" si="58"/>
        <v/>
      </c>
      <c r="BL62" s="133" t="str">
        <f t="shared" si="59"/>
        <v/>
      </c>
      <c r="BM62" s="133" t="str">
        <f t="shared" si="60"/>
        <v/>
      </c>
      <c r="BN62" s="133" t="str">
        <f t="shared" si="61"/>
        <v/>
      </c>
      <c r="BO62" s="133" t="str">
        <f t="shared" si="62"/>
        <v/>
      </c>
      <c r="BP62" s="133" t="str">
        <f t="shared" ca="1" si="63"/>
        <v/>
      </c>
      <c r="BQ62" s="133" t="str">
        <f t="shared" ca="1" si="64"/>
        <v/>
      </c>
      <c r="BR62" s="133" t="str">
        <f t="shared" si="65"/>
        <v/>
      </c>
      <c r="BS62" s="133" t="str">
        <f t="shared" si="66"/>
        <v/>
      </c>
      <c r="BT62" s="133" t="str">
        <f t="shared" ca="1" si="67"/>
        <v/>
      </c>
      <c r="BU62" s="133" t="str">
        <f t="shared" si="68"/>
        <v/>
      </c>
      <c r="BV62" s="133" t="str">
        <f t="shared" ca="1" si="69"/>
        <v/>
      </c>
      <c r="BW62" s="133" t="str">
        <f t="shared" ca="1" si="70"/>
        <v/>
      </c>
      <c r="BX62" s="133" t="str">
        <f t="shared" ca="1" si="71"/>
        <v/>
      </c>
      <c r="BY62" s="133" t="str">
        <f t="shared" si="72"/>
        <v/>
      </c>
      <c r="BZ62" s="133" t="str">
        <f t="shared" si="73"/>
        <v/>
      </c>
      <c r="CA62" s="133" t="str">
        <f t="shared" si="74"/>
        <v/>
      </c>
      <c r="CB62" s="133" t="str">
        <f t="shared" si="75"/>
        <v/>
      </c>
      <c r="CC62" s="133" t="str">
        <f t="shared" si="76"/>
        <v/>
      </c>
      <c r="CD62" s="133" t="str">
        <f t="shared" ca="1" si="77"/>
        <v/>
      </c>
      <c r="CE62" s="133" t="str">
        <f t="shared" ca="1" si="78"/>
        <v/>
      </c>
      <c r="CF62" s="133" t="str">
        <f t="shared" ca="1" si="79"/>
        <v/>
      </c>
      <c r="CG62" s="133" t="str">
        <f t="shared" ca="1" si="80"/>
        <v/>
      </c>
      <c r="CH62" s="133" t="str">
        <f t="shared" ca="1" si="81"/>
        <v/>
      </c>
      <c r="CI62" s="133" t="str">
        <f t="shared" ca="1" si="82"/>
        <v/>
      </c>
      <c r="CJ62" s="133" t="str">
        <f t="shared" ca="1" si="83"/>
        <v/>
      </c>
      <c r="CK62" s="131">
        <f>+'RESULTADOS Fact'!Z61</f>
        <v>20000000857</v>
      </c>
      <c r="CL62" s="131">
        <f>+'RESULTADOS Fact'!AA61</f>
        <v>10000000429</v>
      </c>
    </row>
    <row r="63" spans="1:90" s="131" customFormat="1" ht="58.5" hidden="1" customHeight="1" x14ac:dyDescent="0.25">
      <c r="A63" s="145">
        <f t="shared" si="28"/>
        <v>61</v>
      </c>
      <c r="B63" s="127">
        <v>262</v>
      </c>
      <c r="C63" s="128">
        <f>+VLOOKUP($B63,'Datos IC y OC'!$A:$D,3,FALSE)</f>
        <v>610000000000176</v>
      </c>
      <c r="D63" s="128" t="str">
        <f>+VLOOKUP($B63,'Datos IC y OC'!$A:$D,4,FALSE)</f>
        <v>S7010A11</v>
      </c>
      <c r="E63" s="83"/>
      <c r="F63" s="130">
        <v>44562</v>
      </c>
      <c r="G63" s="114" t="str">
        <f ca="1">+"ID" &amp;TEXT(A63,"000") &amp; "-" &amp; AH63 &amp; "-" &amp; AI63 &amp; "-" &amp; RIGHT(AQ63,2)&amp; "-" &amp; VLOOKUP(AO63,Datos!$E:$F,2,FALSE)</f>
        <v>ID061-GD-CR-T2-MT 13,2 kV</v>
      </c>
      <c r="H63" s="114" t="s">
        <v>57</v>
      </c>
      <c r="I63" s="114" t="s">
        <v>74</v>
      </c>
      <c r="J63" s="114" t="s">
        <v>316</v>
      </c>
      <c r="K63" s="114" t="s">
        <v>1963</v>
      </c>
      <c r="L63" s="114" t="s">
        <v>285</v>
      </c>
      <c r="M63" s="114" t="s">
        <v>662</v>
      </c>
      <c r="O63" s="114" t="s">
        <v>1050</v>
      </c>
      <c r="Q63" s="114" t="s">
        <v>248</v>
      </c>
      <c r="S63" s="114"/>
      <c r="T63" s="114"/>
      <c r="V63" s="114"/>
      <c r="X63" s="114">
        <v>700034</v>
      </c>
      <c r="Y63" s="114">
        <f>+Salida!CQ63</f>
        <v>162</v>
      </c>
      <c r="AA63" s="114" t="s">
        <v>2021</v>
      </c>
      <c r="AB63" s="114">
        <f>+HLOOKUP($AF63,Lecturas!$O:$AB,22,FALSE)</f>
        <v>100</v>
      </c>
      <c r="AC63" s="114">
        <f>+HLOOKUP($AF63,Lecturas!$O:$AB,23,FALSE)</f>
        <v>350</v>
      </c>
      <c r="AD63" s="114" t="str">
        <f>+"CASO: "&amp;INDEX(Lecturas!$AE$1:$AO$2,1,MATCH(AF63,Lecturas!$AE$2:$AO$2,0))</f>
        <v>CASO: =1000 Reg sólo 13,2 kV</v>
      </c>
      <c r="AF63" s="114">
        <v>6</v>
      </c>
      <c r="AH63" s="83" t="str">
        <f>+IF(H63="","",VLOOKUP(H63,Datos!$D:$E,2,FALSE))</f>
        <v>GD</v>
      </c>
      <c r="AI63" s="83" t="str">
        <f>+IF(I63="","",VLOOKUP(I63,Datos!$D$9:$E$19,2,FALSE))</f>
        <v>CR</v>
      </c>
      <c r="AJ63" s="83" t="str">
        <f>+IF(J63="","",VLOOKUP(J63,Datos!$D:$E,2,FALSE))</f>
        <v>G002</v>
      </c>
      <c r="AK63" s="83" t="str">
        <f>+IFERROR(IF(AI63="CG","",VLOOKUP(AI63,Datos!$E:$F,2,FALSE)),"")</f>
        <v>Rural</v>
      </c>
      <c r="AL63" s="83" t="str">
        <f>+IF(L63="","",VLOOKUP(L63,Datos!$D:$E,2,FALSE))</f>
        <v>06</v>
      </c>
      <c r="AM63" s="83" t="str">
        <f ca="1">+IF(M63="","",TEXT(VLOOKUP(M63,Datos!$D:$E,2,FALSE),"000"))</f>
        <v>258</v>
      </c>
      <c r="AN63" s="83" t="str">
        <f ca="1">+IF(O63="","",TEXT(VLOOKUP(O63,Datos!$D:$E,2,FALSE),"000000"))</f>
        <v>239900</v>
      </c>
      <c r="AO63" s="83" t="str">
        <f>+IF(Q63="","",VLOOKUP(Q63,Datos!$D:$E,2,FALSE))</f>
        <v>G3</v>
      </c>
      <c r="AP63" s="83" t="str">
        <f>+IFERROR(HLOOKUP(AH63,Validaciones!$A$47:$C$48,2,FALSE),"")</f>
        <v>Tarifa T2</v>
      </c>
      <c r="AQ63" s="83" t="str">
        <f ca="1">+IF(AP63="","",VLOOKUP(AP63,Datos!$D:$E,2,FALSE))</f>
        <v>GD_T2</v>
      </c>
      <c r="AR63" s="83" t="str">
        <f>+VLOOKUP(CONCATENATE(K63,IF(K63="Completo",VLOOKUP(D63,'Gr.Estr.Reg.'!$C:$D,2,FALSE),VLOOKUP(D63,'Gr.Estr.Reg.'!$C:$H,6))),Tabla8[[LINK]:[PORCION]],5,FALSE)</f>
        <v>GSLCC</v>
      </c>
      <c r="AS63" s="83" t="str">
        <f ca="1">+VLOOKUP(CONCATENATE($AH63,$AI63,$AJ63,$AO63,$AQ63),ZTDM_ARBOL_DES_D!$A:$O,11,FALSE)</f>
        <v>RT_CAT_CLI</v>
      </c>
      <c r="AT63" s="83" t="str">
        <f ca="1">+IFERROR(VLOOKUP(CONCATENATE($AH63,$AI63,$AJ63,$AO63,$AQ63),ZTDM_ARBOL_DES_D!$A:$O,12,FALSE),"")</f>
        <v>GD_NORM</v>
      </c>
      <c r="AU63" s="83" t="str">
        <f ca="1">+IFERROR(VLOOKUP(CONCATENATE($AH63,$AI63,$AJ63,$AO63,$AQ63),ZTDM_ARBOL_DES_D!$A:$O,13,FALSE),"")</f>
        <v>MEDIA13.2</v>
      </c>
      <c r="AV63" s="83" t="str">
        <f>+IF($S63=Datos!$G$71,"",IFERROR(INDEX(Datos!$C$71:$G$74,MATCH($S63,Datos!$G$71:$G$74,0),1),""))</f>
        <v/>
      </c>
      <c r="AW63" s="83" t="str">
        <f>IF($S63=Datos!$G$71,"",IFERROR(INDEX(Datos!$C$71:$G$74,MATCH($S63,Datos!$G$71:$G$74,0),2),""))</f>
        <v/>
      </c>
      <c r="AX63" s="83" t="str">
        <f>IF($S63=Datos!$G$71,"",IFERROR(INDEX(Datos!$C$71:$G$74,MATCH($S63,Datos!$G$71:$G$74,0),3),""))</f>
        <v/>
      </c>
      <c r="AY63" s="83" t="str">
        <f>+IF(AW63=Datos!$D$73,Datos!$C$76,"")</f>
        <v/>
      </c>
      <c r="AZ63" s="83" t="str">
        <f>+IF(K63="Completo",IF(MAX(AB63:AC63,FACTURADOR!G62:I62)&gt;=300,"FL_GUDI",""),"")</f>
        <v>FL_GUDI</v>
      </c>
      <c r="BA63" s="83" t="str">
        <f t="shared" si="29"/>
        <v>FL_NO_CAP</v>
      </c>
      <c r="BB63" s="83" t="str">
        <f ca="1">+IF($AS63="Opción No Válida","",IFERROR(IF(FIND(Datos!$D$63,$V63)&gt;0,Datos!$E$63,""),""))</f>
        <v/>
      </c>
      <c r="BC63" s="83" t="str">
        <f ca="1">+IF($AS63="Opción No Válida","",IFERROR(IF(FIND(Datos!$D$64,$V63)&gt;0,Datos!$E$64,""),""))</f>
        <v/>
      </c>
      <c r="BD63" s="83" t="str">
        <f ca="1">+IF($AS63="Opción No Válida","",IFERROR(IF(FIND(Datos!$D$65,$V63)&gt;0,Datos!$E$65,""),""))</f>
        <v/>
      </c>
      <c r="BE63" s="83" t="str">
        <f ca="1">+IF($AS63="Opción No Válida","",IFERROR(IF(FIND(Datos!$D$66,$V63)&gt;0,Datos!$E$66,""),""))</f>
        <v/>
      </c>
      <c r="BF63" s="83" t="str">
        <f ca="1">+IF($AS63="Opción No Válida","",IF(AH63="DP",Datos!$C$67,""))</f>
        <v/>
      </c>
      <c r="BG63" s="83" t="str">
        <f ca="1">+IF($AS63="Opción No Válida","",IFERROR(IF(FIND(Datos!$D$68,$V63)&gt;0,Datos!$E$68,""),""))</f>
        <v/>
      </c>
      <c r="BH63" s="83" t="str">
        <f ca="1">+VLOOKUP(AA63,Datos!$D:$E,2,FALSE)</f>
        <v>00</v>
      </c>
      <c r="BJ63" s="133">
        <f t="shared" ca="1" si="57"/>
        <v>0</v>
      </c>
      <c r="BK63" s="133" t="str">
        <f t="shared" si="58"/>
        <v/>
      </c>
      <c r="BL63" s="133" t="str">
        <f t="shared" si="59"/>
        <v/>
      </c>
      <c r="BM63" s="133" t="str">
        <f t="shared" si="60"/>
        <v/>
      </c>
      <c r="BN63" s="133" t="str">
        <f t="shared" si="61"/>
        <v/>
      </c>
      <c r="BO63" s="133" t="str">
        <f t="shared" si="62"/>
        <v/>
      </c>
      <c r="BP63" s="133" t="str">
        <f t="shared" ca="1" si="63"/>
        <v/>
      </c>
      <c r="BQ63" s="133" t="str">
        <f t="shared" ca="1" si="64"/>
        <v/>
      </c>
      <c r="BR63" s="133" t="str">
        <f t="shared" si="65"/>
        <v/>
      </c>
      <c r="BS63" s="133" t="str">
        <f t="shared" si="66"/>
        <v/>
      </c>
      <c r="BT63" s="133" t="str">
        <f t="shared" ca="1" si="67"/>
        <v/>
      </c>
      <c r="BU63" s="133" t="str">
        <f t="shared" si="68"/>
        <v/>
      </c>
      <c r="BV63" s="133" t="str">
        <f t="shared" ca="1" si="69"/>
        <v/>
      </c>
      <c r="BW63" s="133" t="str">
        <f t="shared" ca="1" si="70"/>
        <v/>
      </c>
      <c r="BX63" s="133" t="str">
        <f t="shared" ca="1" si="71"/>
        <v/>
      </c>
      <c r="BY63" s="133" t="str">
        <f t="shared" si="72"/>
        <v/>
      </c>
      <c r="BZ63" s="133" t="str">
        <f t="shared" si="73"/>
        <v/>
      </c>
      <c r="CA63" s="133" t="str">
        <f t="shared" si="74"/>
        <v/>
      </c>
      <c r="CB63" s="133" t="str">
        <f t="shared" si="75"/>
        <v/>
      </c>
      <c r="CC63" s="133" t="str">
        <f t="shared" si="76"/>
        <v/>
      </c>
      <c r="CD63" s="133" t="str">
        <f t="shared" ca="1" si="77"/>
        <v/>
      </c>
      <c r="CE63" s="133" t="str">
        <f t="shared" ca="1" si="78"/>
        <v/>
      </c>
      <c r="CF63" s="133" t="str">
        <f t="shared" ca="1" si="79"/>
        <v/>
      </c>
      <c r="CG63" s="133" t="str">
        <f t="shared" ca="1" si="80"/>
        <v/>
      </c>
      <c r="CH63" s="133" t="str">
        <f t="shared" ca="1" si="81"/>
        <v/>
      </c>
      <c r="CI63" s="133" t="str">
        <f t="shared" ca="1" si="82"/>
        <v/>
      </c>
      <c r="CJ63" s="133" t="str">
        <f t="shared" ca="1" si="83"/>
        <v/>
      </c>
      <c r="CK63" s="131">
        <f>+'RESULTADOS Fact'!Z62</f>
        <v>20000000858</v>
      </c>
      <c r="CL63" s="131">
        <f>+'RESULTADOS Fact'!AA62</f>
        <v>10000000430</v>
      </c>
    </row>
    <row r="64" spans="1:90" s="131" customFormat="1" ht="58.5" customHeight="1" x14ac:dyDescent="0.25">
      <c r="A64" s="145">
        <f t="shared" si="28"/>
        <v>62</v>
      </c>
      <c r="B64" s="127">
        <v>262</v>
      </c>
      <c r="C64" s="128">
        <f>+VLOOKUP($B64,'Datos IC y OC'!$A:$D,3,FALSE)</f>
        <v>610000000000176</v>
      </c>
      <c r="D64" s="128" t="str">
        <f>+VLOOKUP($B64,'Datos IC y OC'!$A:$D,4,FALSE)</f>
        <v>S7010A11</v>
      </c>
      <c r="E64" s="83"/>
      <c r="F64" s="130">
        <v>44562</v>
      </c>
      <c r="G64" s="114" t="str">
        <f ca="1">+"ID" &amp;TEXT(A64,"000") &amp; "-" &amp; AH64 &amp; "-" &amp; AI64 &amp; "-" &amp; RIGHT(AQ64,2)&amp; "-" &amp; VLOOKUP(AO64,Datos!$E:$F,2,FALSE)</f>
        <v>ID062-GD-CR-T2-MT 13,2 kV</v>
      </c>
      <c r="H64" s="114" t="s">
        <v>57</v>
      </c>
      <c r="I64" s="114" t="s">
        <v>74</v>
      </c>
      <c r="J64" s="114" t="s">
        <v>316</v>
      </c>
      <c r="K64" s="114" t="s">
        <v>1963</v>
      </c>
      <c r="L64" s="114" t="s">
        <v>306</v>
      </c>
      <c r="M64" s="114" t="s">
        <v>662</v>
      </c>
      <c r="O64" s="114" t="s">
        <v>1050</v>
      </c>
      <c r="Q64" s="114" t="s">
        <v>248</v>
      </c>
      <c r="S64" s="114"/>
      <c r="T64" s="114"/>
      <c r="V64" s="114"/>
      <c r="X64" s="114">
        <v>700034</v>
      </c>
      <c r="Y64" s="114">
        <f>+Salida!CQ64</f>
        <v>163</v>
      </c>
      <c r="AA64" s="114" t="s">
        <v>2021</v>
      </c>
      <c r="AB64" s="114">
        <f>+HLOOKUP($AF64,Lecturas!$O:$AB,22,FALSE)</f>
        <v>1200</v>
      </c>
      <c r="AC64" s="114">
        <f>+HLOOKUP($AF64,Lecturas!$O:$AB,23,FALSE)</f>
        <v>50</v>
      </c>
      <c r="AD64" s="114" t="str">
        <f>+"CASO: "&amp;INDEX(Lecturas!$AE$1:$AO$2,1,MATCH(AF64,Lecturas!$AE$2:$AO$2,0))</f>
        <v>CASO: &gt;1000 Cont y Reg sólo 13,2 kV</v>
      </c>
      <c r="AF64" s="114">
        <v>9</v>
      </c>
      <c r="AH64" s="83" t="str">
        <f>+IF(H64="","",VLOOKUP(H64,Datos!$D:$E,2,FALSE))</f>
        <v>GD</v>
      </c>
      <c r="AI64" s="83" t="str">
        <f>+IF(I64="","",VLOOKUP(I64,Datos!$D$9:$E$19,2,FALSE))</f>
        <v>CR</v>
      </c>
      <c r="AJ64" s="83" t="str">
        <f>+IF(J64="","",VLOOKUP(J64,Datos!$D:$E,2,FALSE))</f>
        <v>G002</v>
      </c>
      <c r="AK64" s="83" t="str">
        <f>+IFERROR(IF(AI64="CG","",VLOOKUP(AI64,Datos!$E:$F,2,FALSE)),"")</f>
        <v>Rural</v>
      </c>
      <c r="AL64" s="83" t="str">
        <f>+IF(L64="","",VLOOKUP(L64,Datos!$D:$E,2,FALSE))</f>
        <v>07</v>
      </c>
      <c r="AM64" s="83" t="str">
        <f ca="1">+IF(M64="","",TEXT(VLOOKUP(M64,Datos!$D:$E,2,FALSE),"000"))</f>
        <v>258</v>
      </c>
      <c r="AN64" s="83" t="str">
        <f ca="1">+IF(O64="","",TEXT(VLOOKUP(O64,Datos!$D:$E,2,FALSE),"000000"))</f>
        <v>239900</v>
      </c>
      <c r="AO64" s="83" t="str">
        <f>+IF(Q64="","",VLOOKUP(Q64,Datos!$D:$E,2,FALSE))</f>
        <v>G3</v>
      </c>
      <c r="AP64" s="83" t="str">
        <f>+IFERROR(HLOOKUP(AH64,Validaciones!$A$47:$C$48,2,FALSE),"")</f>
        <v>Tarifa T2</v>
      </c>
      <c r="AQ64" s="83" t="str">
        <f ca="1">+IF(AP64="","",VLOOKUP(AP64,Datos!$D:$E,2,FALSE))</f>
        <v>GD_T2</v>
      </c>
      <c r="AR64" s="83" t="str">
        <f>+VLOOKUP(CONCATENATE(K64,IF(K64="Completo",VLOOKUP(D64,'Gr.Estr.Reg.'!$C:$D,2,FALSE),VLOOKUP(D64,'Gr.Estr.Reg.'!$C:$H,6))),Tabla8[[LINK]:[PORCION]],5,FALSE)</f>
        <v>GSLCC</v>
      </c>
      <c r="AS64" s="83" t="str">
        <f ca="1">+VLOOKUP(CONCATENATE($AH64,$AI64,$AJ64,$AO64,$AQ64),ZTDM_ARBOL_DES_D!$A:$O,11,FALSE)</f>
        <v>RT_CAT_CLI</v>
      </c>
      <c r="AT64" s="83" t="str">
        <f ca="1">+IFERROR(VLOOKUP(CONCATENATE($AH64,$AI64,$AJ64,$AO64,$AQ64),ZTDM_ARBOL_DES_D!$A:$O,12,FALSE),"")</f>
        <v>GD_NORM</v>
      </c>
      <c r="AU64" s="83" t="str">
        <f ca="1">+IFERROR(VLOOKUP(CONCATENATE($AH64,$AI64,$AJ64,$AO64,$AQ64),ZTDM_ARBOL_DES_D!$A:$O,13,FALSE),"")</f>
        <v>MEDIA13.2</v>
      </c>
      <c r="AV64" s="83" t="str">
        <f>+IF($S64=Datos!$G$71,"",IFERROR(INDEX(Datos!$C$71:$G$74,MATCH($S64,Datos!$G$71:$G$74,0),1),""))</f>
        <v/>
      </c>
      <c r="AW64" s="83" t="str">
        <f>IF($S64=Datos!$G$71,"",IFERROR(INDEX(Datos!$C$71:$G$74,MATCH($S64,Datos!$G$71:$G$74,0),2),""))</f>
        <v/>
      </c>
      <c r="AX64" s="83" t="str">
        <f>IF($S64=Datos!$G$71,"",IFERROR(INDEX(Datos!$C$71:$G$74,MATCH($S64,Datos!$G$71:$G$74,0),3),""))</f>
        <v/>
      </c>
      <c r="AY64" s="83" t="str">
        <f>+IF(AW64=Datos!$D$73,Datos!$C$76,"")</f>
        <v/>
      </c>
      <c r="AZ64" s="83" t="str">
        <f>+IF(K64="Completo",IF(MAX(AB64:AC64,FACTURADOR!G63:I63)&gt;=300,"FL_GUDI",""),"")</f>
        <v>FL_GUDI</v>
      </c>
      <c r="BA64" s="83" t="str">
        <f t="shared" si="29"/>
        <v>FL_NO_CAP</v>
      </c>
      <c r="BB64" s="83" t="str">
        <f ca="1">+IF($AS64="Opción No Válida","",IFERROR(IF(FIND(Datos!$D$63,$V64)&gt;0,Datos!$E$63,""),""))</f>
        <v/>
      </c>
      <c r="BC64" s="83" t="str">
        <f ca="1">+IF($AS64="Opción No Válida","",IFERROR(IF(FIND(Datos!$D$64,$V64)&gt;0,Datos!$E$64,""),""))</f>
        <v/>
      </c>
      <c r="BD64" s="83" t="str">
        <f ca="1">+IF($AS64="Opción No Válida","",IFERROR(IF(FIND(Datos!$D$65,$V64)&gt;0,Datos!$E$65,""),""))</f>
        <v/>
      </c>
      <c r="BE64" s="83" t="str">
        <f ca="1">+IF($AS64="Opción No Válida","",IFERROR(IF(FIND(Datos!$D$66,$V64)&gt;0,Datos!$E$66,""),""))</f>
        <v/>
      </c>
      <c r="BF64" s="83" t="str">
        <f ca="1">+IF($AS64="Opción No Válida","",IF(AH64="DP",Datos!$C$67,""))</f>
        <v/>
      </c>
      <c r="BG64" s="83" t="str">
        <f ca="1">+IF($AS64="Opción No Válida","",IFERROR(IF(FIND(Datos!$D$68,$V64)&gt;0,Datos!$E$68,""),""))</f>
        <v/>
      </c>
      <c r="BH64" s="83" t="str">
        <f ca="1">+VLOOKUP(AA64,Datos!$D:$E,2,FALSE)</f>
        <v>00</v>
      </c>
      <c r="BJ64" s="133">
        <f t="shared" ca="1" si="57"/>
        <v>0</v>
      </c>
      <c r="BK64" s="133" t="str">
        <f t="shared" si="58"/>
        <v/>
      </c>
      <c r="BL64" s="133" t="str">
        <f t="shared" si="59"/>
        <v/>
      </c>
      <c r="BM64" s="133" t="str">
        <f t="shared" si="60"/>
        <v/>
      </c>
      <c r="BN64" s="133" t="str">
        <f t="shared" si="61"/>
        <v/>
      </c>
      <c r="BO64" s="133" t="str">
        <f t="shared" si="62"/>
        <v/>
      </c>
      <c r="BP64" s="133" t="str">
        <f t="shared" ca="1" si="63"/>
        <v/>
      </c>
      <c r="BQ64" s="133" t="str">
        <f t="shared" ca="1" si="64"/>
        <v/>
      </c>
      <c r="BR64" s="133" t="str">
        <f t="shared" si="65"/>
        <v/>
      </c>
      <c r="BS64" s="133" t="str">
        <f t="shared" si="66"/>
        <v/>
      </c>
      <c r="BT64" s="133" t="str">
        <f t="shared" ca="1" si="67"/>
        <v/>
      </c>
      <c r="BU64" s="133" t="str">
        <f t="shared" si="68"/>
        <v/>
      </c>
      <c r="BV64" s="133" t="str">
        <f t="shared" ca="1" si="69"/>
        <v/>
      </c>
      <c r="BW64" s="133" t="str">
        <f t="shared" ca="1" si="70"/>
        <v/>
      </c>
      <c r="BX64" s="133" t="str">
        <f t="shared" ca="1" si="71"/>
        <v/>
      </c>
      <c r="BY64" s="133" t="str">
        <f t="shared" si="72"/>
        <v/>
      </c>
      <c r="BZ64" s="133" t="str">
        <f t="shared" si="73"/>
        <v/>
      </c>
      <c r="CA64" s="133" t="str">
        <f t="shared" si="74"/>
        <v/>
      </c>
      <c r="CB64" s="133" t="str">
        <f t="shared" si="75"/>
        <v/>
      </c>
      <c r="CC64" s="133" t="str">
        <f t="shared" si="76"/>
        <v/>
      </c>
      <c r="CD64" s="133" t="str">
        <f t="shared" ca="1" si="77"/>
        <v/>
      </c>
      <c r="CE64" s="133" t="str">
        <f t="shared" ca="1" si="78"/>
        <v/>
      </c>
      <c r="CF64" s="133" t="str">
        <f t="shared" ca="1" si="79"/>
        <v/>
      </c>
      <c r="CG64" s="133" t="str">
        <f t="shared" ca="1" si="80"/>
        <v/>
      </c>
      <c r="CH64" s="133" t="str">
        <f t="shared" ca="1" si="81"/>
        <v/>
      </c>
      <c r="CI64" s="133" t="str">
        <f t="shared" ca="1" si="82"/>
        <v/>
      </c>
      <c r="CJ64" s="133" t="str">
        <f t="shared" ca="1" si="83"/>
        <v/>
      </c>
      <c r="CK64" s="131">
        <f>+'RESULTADOS Fact'!Z63</f>
        <v>0</v>
      </c>
      <c r="CL64" s="131">
        <f>+'RESULTADOS Fact'!AA63</f>
        <v>0</v>
      </c>
    </row>
    <row r="65" spans="1:90" s="131" customFormat="1" ht="58.5" hidden="1" customHeight="1" x14ac:dyDescent="0.25">
      <c r="A65" s="145">
        <f t="shared" si="28"/>
        <v>63</v>
      </c>
      <c r="B65" s="127">
        <v>262</v>
      </c>
      <c r="C65" s="128">
        <f>+VLOOKUP($B65,'Datos IC y OC'!$A:$D,3,FALSE)</f>
        <v>610000000000176</v>
      </c>
      <c r="D65" s="128" t="str">
        <f>+VLOOKUP($B65,'Datos IC y OC'!$A:$D,4,FALSE)</f>
        <v>S7010A11</v>
      </c>
      <c r="E65" s="83"/>
      <c r="F65" s="130">
        <v>44562</v>
      </c>
      <c r="G65" s="114" t="str">
        <f ca="1">+"ID" &amp;TEXT(A65,"000") &amp; "-" &amp; AH65 &amp; "-" &amp; AI65 &amp; "-" &amp; RIGHT(AQ65,2)&amp; "-" &amp; VLOOKUP(AO65,Datos!$E:$F,2,FALSE)</f>
        <v>ID063-GD-CR-T2-MT 13,2 kV</v>
      </c>
      <c r="H65" s="114" t="s">
        <v>57</v>
      </c>
      <c r="I65" s="114" t="s">
        <v>74</v>
      </c>
      <c r="J65" s="114" t="s">
        <v>316</v>
      </c>
      <c r="K65" s="114" t="s">
        <v>1963</v>
      </c>
      <c r="L65" s="114" t="s">
        <v>277</v>
      </c>
      <c r="M65" s="114" t="s">
        <v>662</v>
      </c>
      <c r="O65" s="114" t="s">
        <v>1050</v>
      </c>
      <c r="Q65" s="114" t="s">
        <v>248</v>
      </c>
      <c r="S65" s="114"/>
      <c r="T65" s="114"/>
      <c r="V65" s="114"/>
      <c r="X65" s="114">
        <v>700034</v>
      </c>
      <c r="Y65" s="114">
        <f>+Salida!CQ65</f>
        <v>164</v>
      </c>
      <c r="AA65" s="114" t="s">
        <v>2021</v>
      </c>
      <c r="AB65" s="114">
        <f>+HLOOKUP($AF65,Lecturas!$O:$AB,22,FALSE)</f>
        <v>100</v>
      </c>
      <c r="AC65" s="114">
        <f>+HLOOKUP($AF65,Lecturas!$O:$AB,23,FALSE)</f>
        <v>200</v>
      </c>
      <c r="AD65" s="114" t="str">
        <f>+"CASO: "&amp;INDEX(Lecturas!$AE$1:$AO$2,1,MATCH(AF65,Lecturas!$AE$2:$AO$2,0))</f>
        <v>CASO: =300 Reg</v>
      </c>
      <c r="AF65" s="114">
        <v>3</v>
      </c>
      <c r="AH65" s="83" t="str">
        <f>+IF(H65="","",VLOOKUP(H65,Datos!$D:$E,2,FALSE))</f>
        <v>GD</v>
      </c>
      <c r="AI65" s="83" t="str">
        <f>+IF(I65="","",VLOOKUP(I65,Datos!$D$9:$E$19,2,FALSE))</f>
        <v>CR</v>
      </c>
      <c r="AJ65" s="83" t="str">
        <f>+IF(J65="","",VLOOKUP(J65,Datos!$D:$E,2,FALSE))</f>
        <v>G002</v>
      </c>
      <c r="AK65" s="83" t="str">
        <f>+IFERROR(IF(AI65="CG","",VLOOKUP(AI65,Datos!$E:$F,2,FALSE)),"")</f>
        <v>Rural</v>
      </c>
      <c r="AL65" s="83">
        <f>+IF(L65="","",VLOOKUP(L65,Datos!$D:$E,2,FALSE))</f>
        <v>11</v>
      </c>
      <c r="AM65" s="83" t="str">
        <f ca="1">+IF(M65="","",TEXT(VLOOKUP(M65,Datos!$D:$E,2,FALSE),"000"))</f>
        <v>258</v>
      </c>
      <c r="AN65" s="83" t="str">
        <f ca="1">+IF(O65="","",TEXT(VLOOKUP(O65,Datos!$D:$E,2,FALSE),"000000"))</f>
        <v>239900</v>
      </c>
      <c r="AO65" s="83" t="str">
        <f>+IF(Q65="","",VLOOKUP(Q65,Datos!$D:$E,2,FALSE))</f>
        <v>G3</v>
      </c>
      <c r="AP65" s="83" t="str">
        <f>+IFERROR(HLOOKUP(AH65,Validaciones!$A$47:$C$48,2,FALSE),"")</f>
        <v>Tarifa T2</v>
      </c>
      <c r="AQ65" s="83" t="str">
        <f ca="1">+IF(AP65="","",VLOOKUP(AP65,Datos!$D:$E,2,FALSE))</f>
        <v>GD_T2</v>
      </c>
      <c r="AR65" s="83" t="str">
        <f>+VLOOKUP(CONCATENATE(K65,IF(K65="Completo",VLOOKUP(D65,'Gr.Estr.Reg.'!$C:$D,2,FALSE),VLOOKUP(D65,'Gr.Estr.Reg.'!$C:$H,6))),Tabla8[[LINK]:[PORCION]],5,FALSE)</f>
        <v>GSLCC</v>
      </c>
      <c r="AS65" s="83" t="str">
        <f ca="1">+VLOOKUP(CONCATENATE($AH65,$AI65,$AJ65,$AO65,$AQ65),ZTDM_ARBOL_DES_D!$A:$O,11,FALSE)</f>
        <v>RT_CAT_CLI</v>
      </c>
      <c r="AT65" s="83" t="str">
        <f ca="1">+IFERROR(VLOOKUP(CONCATENATE($AH65,$AI65,$AJ65,$AO65,$AQ65),ZTDM_ARBOL_DES_D!$A:$O,12,FALSE),"")</f>
        <v>GD_NORM</v>
      </c>
      <c r="AU65" s="83" t="str">
        <f ca="1">+IFERROR(VLOOKUP(CONCATENATE($AH65,$AI65,$AJ65,$AO65,$AQ65),ZTDM_ARBOL_DES_D!$A:$O,13,FALSE),"")</f>
        <v>MEDIA13.2</v>
      </c>
      <c r="AV65" s="83" t="str">
        <f>+IF($S65=Datos!$G$71,"",IFERROR(INDEX(Datos!$C$71:$G$74,MATCH($S65,Datos!$G$71:$G$74,0),1),""))</f>
        <v/>
      </c>
      <c r="AW65" s="83" t="str">
        <f>IF($S65=Datos!$G$71,"",IFERROR(INDEX(Datos!$C$71:$G$74,MATCH($S65,Datos!$G$71:$G$74,0),2),""))</f>
        <v/>
      </c>
      <c r="AX65" s="83" t="str">
        <f>IF($S65=Datos!$G$71,"",IFERROR(INDEX(Datos!$C$71:$G$74,MATCH($S65,Datos!$G$71:$G$74,0),3),""))</f>
        <v/>
      </c>
      <c r="AY65" s="83" t="str">
        <f>+IF(AW65=Datos!$D$73,Datos!$C$76,"")</f>
        <v/>
      </c>
      <c r="AZ65" s="83" t="str">
        <f>+IF(K65="Completo",IF(MAX(AB65:AC65,FACTURADOR!G64:I64)&gt;=300,"FL_GUDI",""),"")</f>
        <v>FL_GUDI</v>
      </c>
      <c r="BA65" s="83" t="str">
        <f t="shared" si="29"/>
        <v>FL_NO_CAP</v>
      </c>
      <c r="BB65" s="83" t="str">
        <f ca="1">+IF($AS65="Opción No Válida","",IFERROR(IF(FIND(Datos!$D$63,$V65)&gt;0,Datos!$E$63,""),""))</f>
        <v/>
      </c>
      <c r="BC65" s="83" t="str">
        <f ca="1">+IF($AS65="Opción No Válida","",IFERROR(IF(FIND(Datos!$D$64,$V65)&gt;0,Datos!$E$64,""),""))</f>
        <v/>
      </c>
      <c r="BD65" s="83" t="str">
        <f ca="1">+IF($AS65="Opción No Válida","",IFERROR(IF(FIND(Datos!$D$65,$V65)&gt;0,Datos!$E$65,""),""))</f>
        <v/>
      </c>
      <c r="BE65" s="83" t="str">
        <f ca="1">+IF($AS65="Opción No Válida","",IFERROR(IF(FIND(Datos!$D$66,$V65)&gt;0,Datos!$E$66,""),""))</f>
        <v/>
      </c>
      <c r="BF65" s="83" t="str">
        <f ca="1">+IF($AS65="Opción No Válida","",IF(AH65="DP",Datos!$C$67,""))</f>
        <v/>
      </c>
      <c r="BG65" s="83" t="str">
        <f ca="1">+IF($AS65="Opción No Válida","",IFERROR(IF(FIND(Datos!$D$68,$V65)&gt;0,Datos!$E$68,""),""))</f>
        <v/>
      </c>
      <c r="BH65" s="83" t="str">
        <f ca="1">+VLOOKUP(AA65,Datos!$D:$E,2,FALSE)</f>
        <v>00</v>
      </c>
      <c r="BJ65" s="133">
        <f t="shared" ca="1" si="57"/>
        <v>0</v>
      </c>
      <c r="BK65" s="133" t="str">
        <f t="shared" si="58"/>
        <v/>
      </c>
      <c r="BL65" s="133" t="str">
        <f t="shared" si="59"/>
        <v/>
      </c>
      <c r="BM65" s="133" t="str">
        <f t="shared" si="60"/>
        <v/>
      </c>
      <c r="BN65" s="133" t="str">
        <f t="shared" si="61"/>
        <v/>
      </c>
      <c r="BO65" s="133" t="str">
        <f t="shared" si="62"/>
        <v/>
      </c>
      <c r="BP65" s="133" t="str">
        <f t="shared" ca="1" si="63"/>
        <v/>
      </c>
      <c r="BQ65" s="133" t="str">
        <f t="shared" ca="1" si="64"/>
        <v/>
      </c>
      <c r="BR65" s="133" t="str">
        <f t="shared" si="65"/>
        <v/>
      </c>
      <c r="BS65" s="133" t="str">
        <f t="shared" si="66"/>
        <v/>
      </c>
      <c r="BT65" s="133" t="str">
        <f t="shared" ca="1" si="67"/>
        <v/>
      </c>
      <c r="BU65" s="133" t="str">
        <f t="shared" si="68"/>
        <v/>
      </c>
      <c r="BV65" s="133" t="str">
        <f t="shared" ca="1" si="69"/>
        <v/>
      </c>
      <c r="BW65" s="133" t="str">
        <f t="shared" ca="1" si="70"/>
        <v/>
      </c>
      <c r="BX65" s="133" t="str">
        <f t="shared" ca="1" si="71"/>
        <v/>
      </c>
      <c r="BY65" s="133" t="str">
        <f t="shared" si="72"/>
        <v/>
      </c>
      <c r="BZ65" s="133" t="str">
        <f t="shared" si="73"/>
        <v/>
      </c>
      <c r="CA65" s="133" t="str">
        <f t="shared" si="74"/>
        <v/>
      </c>
      <c r="CB65" s="133" t="str">
        <f t="shared" si="75"/>
        <v/>
      </c>
      <c r="CC65" s="133" t="str">
        <f t="shared" si="76"/>
        <v/>
      </c>
      <c r="CD65" s="133" t="str">
        <f t="shared" ca="1" si="77"/>
        <v/>
      </c>
      <c r="CE65" s="133" t="str">
        <f t="shared" ca="1" si="78"/>
        <v/>
      </c>
      <c r="CF65" s="133" t="str">
        <f t="shared" ca="1" si="79"/>
        <v/>
      </c>
      <c r="CG65" s="133" t="str">
        <f t="shared" ca="1" si="80"/>
        <v/>
      </c>
      <c r="CH65" s="133" t="str">
        <f t="shared" ca="1" si="81"/>
        <v/>
      </c>
      <c r="CI65" s="133" t="str">
        <f t="shared" ca="1" si="82"/>
        <v/>
      </c>
      <c r="CJ65" s="133" t="str">
        <f t="shared" ca="1" si="83"/>
        <v/>
      </c>
      <c r="CK65" s="131">
        <f>+'RESULTADOS Fact'!Z64</f>
        <v>20000000859</v>
      </c>
      <c r="CL65" s="131">
        <f>+'RESULTADOS Fact'!AA64</f>
        <v>10000000431</v>
      </c>
    </row>
    <row r="66" spans="1:90" s="131" customFormat="1" ht="58.5" hidden="1" customHeight="1" x14ac:dyDescent="0.25">
      <c r="A66" s="145">
        <f t="shared" si="28"/>
        <v>64</v>
      </c>
      <c r="B66" s="127">
        <v>262</v>
      </c>
      <c r="C66" s="128">
        <f>+VLOOKUP($B66,'Datos IC y OC'!$A:$D,3,FALSE)</f>
        <v>610000000000176</v>
      </c>
      <c r="D66" s="128" t="str">
        <f>+VLOOKUP($B66,'Datos IC y OC'!$A:$D,4,FALSE)</f>
        <v>S7010A11</v>
      </c>
      <c r="E66" s="83"/>
      <c r="F66" s="130">
        <v>44562</v>
      </c>
      <c r="G66" s="114" t="str">
        <f ca="1">+"ID" &amp;TEXT(A66,"000") &amp; "-" &amp; AH66 &amp; "-" &amp; AI66 &amp; "-" &amp; RIGHT(AQ66,2)&amp; "-" &amp; VLOOKUP(AO66,Datos!$E:$F,2,FALSE)</f>
        <v>ID064-GD-CR-T2-MT 33,0 kV</v>
      </c>
      <c r="H66" s="114" t="s">
        <v>57</v>
      </c>
      <c r="I66" s="114" t="s">
        <v>74</v>
      </c>
      <c r="J66" s="114" t="s">
        <v>316</v>
      </c>
      <c r="K66" s="114" t="s">
        <v>1963</v>
      </c>
      <c r="L66" s="114" t="s">
        <v>402</v>
      </c>
      <c r="M66" s="114" t="s">
        <v>662</v>
      </c>
      <c r="O66" s="114" t="s">
        <v>1050</v>
      </c>
      <c r="Q66" s="114" t="s">
        <v>245</v>
      </c>
      <c r="S66" s="114"/>
      <c r="T66" s="114"/>
      <c r="V66" s="114"/>
      <c r="X66" s="114">
        <v>700034</v>
      </c>
      <c r="Y66" s="114">
        <f>+Salida!CQ66</f>
        <v>165</v>
      </c>
      <c r="AA66" s="114" t="s">
        <v>2021</v>
      </c>
      <c r="AB66" s="114">
        <f>+HLOOKUP($AF66,Lecturas!$O:$AB,22,FALSE)</f>
        <v>100</v>
      </c>
      <c r="AC66" s="114">
        <f>+HLOOKUP($AF66,Lecturas!$O:$AB,23,FALSE)</f>
        <v>300</v>
      </c>
      <c r="AD66" s="114" t="str">
        <f>+"CASO: "&amp;INDEX(Lecturas!$AE$1:$AO$2,1,MATCH(AF66,Lecturas!$AE$2:$AO$2,0))</f>
        <v>CASO: &gt;300</v>
      </c>
      <c r="AF66" s="114">
        <v>5</v>
      </c>
      <c r="AH66" s="83" t="str">
        <f>+IF(H66="","",VLOOKUP(H66,Datos!$D:$E,2,FALSE))</f>
        <v>GD</v>
      </c>
      <c r="AI66" s="83" t="str">
        <f>+IF(I66="","",VLOOKUP(I66,Datos!$D$9:$E$19,2,FALSE))</f>
        <v>CR</v>
      </c>
      <c r="AJ66" s="83" t="str">
        <f>+IF(J66="","",VLOOKUP(J66,Datos!$D:$E,2,FALSE))</f>
        <v>G002</v>
      </c>
      <c r="AK66" s="83" t="str">
        <f>+IFERROR(IF(AI66="CG","",VLOOKUP(AI66,Datos!$E:$F,2,FALSE)),"")</f>
        <v>Rural</v>
      </c>
      <c r="AL66" s="83">
        <f>+IF(L66="","",VLOOKUP(L66,Datos!$D:$E,2,FALSE))</f>
        <v>10</v>
      </c>
      <c r="AM66" s="83" t="str">
        <f ca="1">+IF(M66="","",TEXT(VLOOKUP(M66,Datos!$D:$E,2,FALSE),"000"))</f>
        <v>258</v>
      </c>
      <c r="AN66" s="83" t="str">
        <f ca="1">+IF(O66="","",TEXT(VLOOKUP(O66,Datos!$D:$E,2,FALSE),"000000"))</f>
        <v>239900</v>
      </c>
      <c r="AO66" s="83" t="str">
        <f>+IF(Q66="","",VLOOKUP(Q66,Datos!$D:$E,2,FALSE))</f>
        <v>G4</v>
      </c>
      <c r="AP66" s="83" t="str">
        <f>+IFERROR(HLOOKUP(AH66,Validaciones!$A$47:$C$48,2,FALSE),"")</f>
        <v>Tarifa T2</v>
      </c>
      <c r="AQ66" s="83" t="str">
        <f ca="1">+IF(AP66="","",VLOOKUP(AP66,Datos!$D:$E,2,FALSE))</f>
        <v>GD_T2</v>
      </c>
      <c r="AR66" s="83" t="str">
        <f>+VLOOKUP(CONCATENATE(K66,IF(K66="Completo",VLOOKUP(D66,'Gr.Estr.Reg.'!$C:$D,2,FALSE),VLOOKUP(D66,'Gr.Estr.Reg.'!$C:$H,6))),Tabla8[[LINK]:[PORCION]],5,FALSE)</f>
        <v>GSLCC</v>
      </c>
      <c r="AS66" s="83" t="str">
        <f ca="1">+VLOOKUP(CONCATENATE($AH66,$AI66,$AJ66,$AO66,$AQ66),ZTDM_ARBOL_DES_D!$A:$O,11,FALSE)</f>
        <v>RT_CAT_CLI</v>
      </c>
      <c r="AT66" s="83" t="str">
        <f ca="1">+IFERROR(VLOOKUP(CONCATENATE($AH66,$AI66,$AJ66,$AO66,$AQ66),ZTDM_ARBOL_DES_D!$A:$O,12,FALSE),"")</f>
        <v>GD_NORM</v>
      </c>
      <c r="AU66" s="83" t="str">
        <f ca="1">+IFERROR(VLOOKUP(CONCATENATE($AH66,$AI66,$AJ66,$AO66,$AQ66),ZTDM_ARBOL_DES_D!$A:$O,13,FALSE),"")</f>
        <v>MEDIA33</v>
      </c>
      <c r="AV66" s="83" t="str">
        <f>+IF($S66=Datos!$G$71,"",IFERROR(INDEX(Datos!$C$71:$G$74,MATCH($S66,Datos!$G$71:$G$74,0),1),""))</f>
        <v/>
      </c>
      <c r="AW66" s="83" t="str">
        <f>IF($S66=Datos!$G$71,"",IFERROR(INDEX(Datos!$C$71:$G$74,MATCH($S66,Datos!$G$71:$G$74,0),2),""))</f>
        <v/>
      </c>
      <c r="AX66" s="83" t="str">
        <f>IF($S66=Datos!$G$71,"",IFERROR(INDEX(Datos!$C$71:$G$74,MATCH($S66,Datos!$G$71:$G$74,0),3),""))</f>
        <v/>
      </c>
      <c r="AY66" s="83" t="str">
        <f>+IF(AW66=Datos!$D$73,Datos!$C$76,"")</f>
        <v/>
      </c>
      <c r="AZ66" s="83" t="str">
        <f>+IF(K66="Completo",IF(MAX(AB66:AC66,FACTURADOR!G65:I65)&gt;=300,"FL_GUDI",""),"")</f>
        <v>FL_GUDI</v>
      </c>
      <c r="BA66" s="83" t="str">
        <f t="shared" si="29"/>
        <v>FL_NO_CAP</v>
      </c>
      <c r="BB66" s="83" t="str">
        <f ca="1">+IF($AS66="Opción No Válida","",IFERROR(IF(FIND(Datos!$D$63,$V66)&gt;0,Datos!$E$63,""),""))</f>
        <v/>
      </c>
      <c r="BC66" s="83" t="str">
        <f ca="1">+IF($AS66="Opción No Válida","",IFERROR(IF(FIND(Datos!$D$64,$V66)&gt;0,Datos!$E$64,""),""))</f>
        <v/>
      </c>
      <c r="BD66" s="83" t="str">
        <f ca="1">+IF($AS66="Opción No Válida","",IFERROR(IF(FIND(Datos!$D$65,$V66)&gt;0,Datos!$E$65,""),""))</f>
        <v/>
      </c>
      <c r="BE66" s="83" t="str">
        <f ca="1">+IF($AS66="Opción No Válida","",IFERROR(IF(FIND(Datos!$D$66,$V66)&gt;0,Datos!$E$66,""),""))</f>
        <v/>
      </c>
      <c r="BF66" s="83" t="str">
        <f ca="1">+IF($AS66="Opción No Válida","",IF(AH66="DP",Datos!$C$67,""))</f>
        <v/>
      </c>
      <c r="BG66" s="83" t="str">
        <f ca="1">+IF($AS66="Opción No Válida","",IFERROR(IF(FIND(Datos!$D$68,$V66)&gt;0,Datos!$E$68,""),""))</f>
        <v/>
      </c>
      <c r="BH66" s="83" t="str">
        <f ca="1">+VLOOKUP(AA66,Datos!$D:$E,2,FALSE)</f>
        <v>00</v>
      </c>
      <c r="BJ66" s="133">
        <f t="shared" ca="1" si="57"/>
        <v>0</v>
      </c>
      <c r="BK66" s="133" t="str">
        <f t="shared" si="58"/>
        <v/>
      </c>
      <c r="BL66" s="133" t="str">
        <f t="shared" si="59"/>
        <v/>
      </c>
      <c r="BM66" s="133" t="str">
        <f t="shared" si="60"/>
        <v/>
      </c>
      <c r="BN66" s="133" t="str">
        <f t="shared" si="61"/>
        <v/>
      </c>
      <c r="BO66" s="133" t="str">
        <f t="shared" si="62"/>
        <v/>
      </c>
      <c r="BP66" s="133" t="str">
        <f t="shared" ca="1" si="63"/>
        <v/>
      </c>
      <c r="BQ66" s="133" t="str">
        <f t="shared" ca="1" si="64"/>
        <v/>
      </c>
      <c r="BR66" s="133" t="str">
        <f t="shared" si="65"/>
        <v/>
      </c>
      <c r="BS66" s="133" t="str">
        <f t="shared" si="66"/>
        <v/>
      </c>
      <c r="BT66" s="133" t="str">
        <f t="shared" ca="1" si="67"/>
        <v/>
      </c>
      <c r="BU66" s="133" t="str">
        <f t="shared" si="68"/>
        <v/>
      </c>
      <c r="BV66" s="133" t="str">
        <f t="shared" ca="1" si="69"/>
        <v/>
      </c>
      <c r="BW66" s="133" t="str">
        <f t="shared" ca="1" si="70"/>
        <v/>
      </c>
      <c r="BX66" s="133" t="str">
        <f t="shared" ca="1" si="71"/>
        <v/>
      </c>
      <c r="BY66" s="133" t="str">
        <f t="shared" si="72"/>
        <v/>
      </c>
      <c r="BZ66" s="133" t="str">
        <f t="shared" si="73"/>
        <v/>
      </c>
      <c r="CA66" s="133" t="str">
        <f t="shared" si="74"/>
        <v/>
      </c>
      <c r="CB66" s="133" t="str">
        <f t="shared" si="75"/>
        <v/>
      </c>
      <c r="CC66" s="133" t="str">
        <f t="shared" si="76"/>
        <v/>
      </c>
      <c r="CD66" s="133" t="str">
        <f t="shared" ca="1" si="77"/>
        <v/>
      </c>
      <c r="CE66" s="133" t="str">
        <f t="shared" ca="1" si="78"/>
        <v/>
      </c>
      <c r="CF66" s="133" t="str">
        <f t="shared" ca="1" si="79"/>
        <v/>
      </c>
      <c r="CG66" s="133" t="str">
        <f t="shared" ca="1" si="80"/>
        <v/>
      </c>
      <c r="CH66" s="133" t="str">
        <f t="shared" ca="1" si="81"/>
        <v/>
      </c>
      <c r="CI66" s="133" t="str">
        <f t="shared" ca="1" si="82"/>
        <v/>
      </c>
      <c r="CJ66" s="133" t="str">
        <f t="shared" ca="1" si="83"/>
        <v/>
      </c>
      <c r="CK66" s="131">
        <f>+'RESULTADOS Fact'!Z65</f>
        <v>20000000860</v>
      </c>
      <c r="CL66" s="131">
        <f>+'RESULTADOS Fact'!AA65</f>
        <v>10000000432</v>
      </c>
    </row>
    <row r="67" spans="1:90" s="131" customFormat="1" ht="58.5" hidden="1" customHeight="1" x14ac:dyDescent="0.25">
      <c r="A67" s="145">
        <f t="shared" si="28"/>
        <v>65</v>
      </c>
      <c r="B67" s="127">
        <v>261</v>
      </c>
      <c r="C67" s="128">
        <f>+VLOOKUP($B67,'Datos IC y OC'!$A:$D,3,FALSE)</f>
        <v>610000000000175</v>
      </c>
      <c r="D67" s="128" t="str">
        <f>+VLOOKUP($B67,'Datos IC y OC'!$A:$D,4,FALSE)</f>
        <v>S1010A13</v>
      </c>
      <c r="E67" s="83"/>
      <c r="F67" s="130">
        <v>44562</v>
      </c>
      <c r="G67" s="114" t="str">
        <f ca="1">+"ID" &amp;TEXT(A67,"000") &amp; "-" &amp; AH67 &amp; "-" &amp; AI67 &amp; "-" &amp; RIGHT(AQ67,2)&amp; "-" &amp; VLOOKUP(AO67,Datos!$E:$F,2,FALSE)</f>
        <v>ID065-GD-CR-T2-MT 33,0 kV</v>
      </c>
      <c r="H67" s="114" t="s">
        <v>57</v>
      </c>
      <c r="I67" s="114" t="s">
        <v>74</v>
      </c>
      <c r="J67" s="114" t="s">
        <v>316</v>
      </c>
      <c r="K67" s="114" t="s">
        <v>1963</v>
      </c>
      <c r="L67" s="114" t="s">
        <v>271</v>
      </c>
      <c r="M67" s="114" t="s">
        <v>268</v>
      </c>
      <c r="O67" s="114" t="s">
        <v>1050</v>
      </c>
      <c r="Q67" s="114" t="s">
        <v>245</v>
      </c>
      <c r="S67" s="114"/>
      <c r="T67" s="114"/>
      <c r="V67" s="114"/>
      <c r="X67" s="114">
        <v>700034</v>
      </c>
      <c r="Y67" s="114">
        <f>+Salida!CQ67</f>
        <v>166</v>
      </c>
      <c r="AA67" s="114" t="s">
        <v>2021</v>
      </c>
      <c r="AB67" s="114">
        <f>+HLOOKUP($AF67,Lecturas!$O:$AB,22,FALSE)</f>
        <v>100</v>
      </c>
      <c r="AC67" s="114">
        <f>+HLOOKUP($AF67,Lecturas!$O:$AB,23,FALSE)</f>
        <v>350</v>
      </c>
      <c r="AD67" s="114" t="str">
        <f>+"CASO: "&amp;INDEX(Lecturas!$AE$1:$AO$2,1,MATCH(AF67,Lecturas!$AE$2:$AO$2,0))</f>
        <v>CASO: =1000 Reg sólo 13,2 kV</v>
      </c>
      <c r="AF67" s="114">
        <v>6</v>
      </c>
      <c r="AH67" s="83" t="str">
        <f>+IF(H67="","",VLOOKUP(H67,Datos!$D:$E,2,FALSE))</f>
        <v>GD</v>
      </c>
      <c r="AI67" s="83" t="str">
        <f>+IF(I67="","",VLOOKUP(I67,Datos!$D$9:$E$19,2,FALSE))</f>
        <v>CR</v>
      </c>
      <c r="AJ67" s="83" t="str">
        <f>+IF(J67="","",VLOOKUP(J67,Datos!$D:$E,2,FALSE))</f>
        <v>G002</v>
      </c>
      <c r="AK67" s="83" t="str">
        <f>+IFERROR(IF(AI67="CG","",VLOOKUP(AI67,Datos!$E:$F,2,FALSE)),"")</f>
        <v>Rural</v>
      </c>
      <c r="AL67" s="83" t="str">
        <f>+IF(L67="","",VLOOKUP(L67,Datos!$D:$E,2,FALSE))</f>
        <v>01</v>
      </c>
      <c r="AM67" s="83" t="str">
        <f ca="1">+IF(M67="","",TEXT(VLOOKUP(M67,Datos!$D:$E,2,FALSE),"000"))</f>
        <v>198</v>
      </c>
      <c r="AN67" s="83" t="str">
        <f ca="1">+IF(O67="","",TEXT(VLOOKUP(O67,Datos!$D:$E,2,FALSE),"000000"))</f>
        <v>239900</v>
      </c>
      <c r="AO67" s="83" t="str">
        <f>+IF(Q67="","",VLOOKUP(Q67,Datos!$D:$E,2,FALSE))</f>
        <v>G4</v>
      </c>
      <c r="AP67" s="83" t="str">
        <f>+IFERROR(HLOOKUP(AH67,Validaciones!$A$47:$C$48,2,FALSE),"")</f>
        <v>Tarifa T2</v>
      </c>
      <c r="AQ67" s="83" t="str">
        <f ca="1">+IF(AP67="","",VLOOKUP(AP67,Datos!$D:$E,2,FALSE))</f>
        <v>GD_T2</v>
      </c>
      <c r="AR67" s="83" t="str">
        <f>+VLOOKUP(CONCATENATE(K67,IF(K67="Completo",VLOOKUP(D67,'Gr.Estr.Reg.'!$C:$D,2,FALSE),VLOOKUP(D67,'Gr.Estr.Reg.'!$C:$H,6))),Tabla8[[LINK]:[PORCION]],5,FALSE)</f>
        <v>GSNCC</v>
      </c>
      <c r="AS67" s="83" t="str">
        <f ca="1">+VLOOKUP(CONCATENATE($AH67,$AI67,$AJ67,$AO67,$AQ67),ZTDM_ARBOL_DES_D!$A:$O,11,FALSE)</f>
        <v>RT_CAT_CLI</v>
      </c>
      <c r="AT67" s="83" t="str">
        <f ca="1">+IFERROR(VLOOKUP(CONCATENATE($AH67,$AI67,$AJ67,$AO67,$AQ67),ZTDM_ARBOL_DES_D!$A:$O,12,FALSE),"")</f>
        <v>GD_NORM</v>
      </c>
      <c r="AU67" s="83" t="str">
        <f ca="1">+IFERROR(VLOOKUP(CONCATENATE($AH67,$AI67,$AJ67,$AO67,$AQ67),ZTDM_ARBOL_DES_D!$A:$O,13,FALSE),"")</f>
        <v>MEDIA33</v>
      </c>
      <c r="AV67" s="83" t="str">
        <f>+IF($S67=Datos!$G$71,"",IFERROR(INDEX(Datos!$C$71:$G$74,MATCH($S67,Datos!$G$71:$G$74,0),1),""))</f>
        <v/>
      </c>
      <c r="AW67" s="83" t="str">
        <f>IF($S67=Datos!$G$71,"",IFERROR(INDEX(Datos!$C$71:$G$74,MATCH($S67,Datos!$G$71:$G$74,0),2),""))</f>
        <v/>
      </c>
      <c r="AX67" s="83" t="str">
        <f>IF($S67=Datos!$G$71,"",IFERROR(INDEX(Datos!$C$71:$G$74,MATCH($S67,Datos!$G$71:$G$74,0),3),""))</f>
        <v/>
      </c>
      <c r="AY67" s="83" t="str">
        <f>+IF(AW67=Datos!$D$73,Datos!$C$76,"")</f>
        <v/>
      </c>
      <c r="AZ67" s="83" t="str">
        <f>+IF(K67="Completo",IF(MAX(AB67:AC67,FACTURADOR!G66:I66)&gt;=300,"FL_GUDI",""),"")</f>
        <v>FL_GUDI</v>
      </c>
      <c r="BA67" s="83" t="str">
        <f t="shared" si="29"/>
        <v>FL_NO_CAP</v>
      </c>
      <c r="BB67" s="83" t="str">
        <f ca="1">+IF($AS67="Opción No Válida","",IFERROR(IF(FIND(Datos!$D$63,$V67)&gt;0,Datos!$E$63,""),""))</f>
        <v/>
      </c>
      <c r="BC67" s="83" t="str">
        <f ca="1">+IF($AS67="Opción No Válida","",IFERROR(IF(FIND(Datos!$D$64,$V67)&gt;0,Datos!$E$64,""),""))</f>
        <v/>
      </c>
      <c r="BD67" s="83" t="str">
        <f ca="1">+IF($AS67="Opción No Válida","",IFERROR(IF(FIND(Datos!$D$65,$V67)&gt;0,Datos!$E$65,""),""))</f>
        <v/>
      </c>
      <c r="BE67" s="83" t="str">
        <f ca="1">+IF($AS67="Opción No Válida","",IFERROR(IF(FIND(Datos!$D$66,$V67)&gt;0,Datos!$E$66,""),""))</f>
        <v/>
      </c>
      <c r="BF67" s="83" t="str">
        <f ca="1">+IF($AS67="Opción No Válida","",IF(AH67="DP",Datos!$C$67,""))</f>
        <v/>
      </c>
      <c r="BG67" s="83" t="str">
        <f ca="1">+IF($AS67="Opción No Válida","",IFERROR(IF(FIND(Datos!$D$68,$V67)&gt;0,Datos!$E$68,""),""))</f>
        <v/>
      </c>
      <c r="BH67" s="83" t="str">
        <f ca="1">+VLOOKUP(AA67,Datos!$D:$E,2,FALSE)</f>
        <v>00</v>
      </c>
      <c r="BJ67" s="133">
        <f t="shared" ca="1" si="57"/>
        <v>0</v>
      </c>
      <c r="BK67" s="133" t="str">
        <f t="shared" si="58"/>
        <v/>
      </c>
      <c r="BL67" s="133" t="str">
        <f t="shared" si="59"/>
        <v/>
      </c>
      <c r="BM67" s="133" t="str">
        <f t="shared" si="60"/>
        <v/>
      </c>
      <c r="BN67" s="133" t="str">
        <f t="shared" si="61"/>
        <v/>
      </c>
      <c r="BO67" s="133" t="str">
        <f t="shared" si="62"/>
        <v/>
      </c>
      <c r="BP67" s="133" t="str">
        <f t="shared" ca="1" si="63"/>
        <v/>
      </c>
      <c r="BQ67" s="133" t="str">
        <f t="shared" ca="1" si="64"/>
        <v/>
      </c>
      <c r="BR67" s="133" t="str">
        <f t="shared" si="65"/>
        <v/>
      </c>
      <c r="BS67" s="133" t="str">
        <f t="shared" si="66"/>
        <v/>
      </c>
      <c r="BT67" s="133" t="str">
        <f t="shared" ca="1" si="67"/>
        <v/>
      </c>
      <c r="BU67" s="133" t="str">
        <f t="shared" si="68"/>
        <v/>
      </c>
      <c r="BV67" s="133" t="str">
        <f t="shared" ca="1" si="69"/>
        <v/>
      </c>
      <c r="BW67" s="133" t="str">
        <f t="shared" ca="1" si="70"/>
        <v/>
      </c>
      <c r="BX67" s="133" t="str">
        <f t="shared" ca="1" si="71"/>
        <v/>
      </c>
      <c r="BY67" s="133" t="str">
        <f t="shared" si="72"/>
        <v/>
      </c>
      <c r="BZ67" s="133" t="str">
        <f t="shared" si="73"/>
        <v/>
      </c>
      <c r="CA67" s="133" t="str">
        <f t="shared" si="74"/>
        <v/>
      </c>
      <c r="CB67" s="133" t="str">
        <f t="shared" si="75"/>
        <v/>
      </c>
      <c r="CC67" s="133" t="str">
        <f t="shared" si="76"/>
        <v/>
      </c>
      <c r="CD67" s="133" t="str">
        <f t="shared" ca="1" si="77"/>
        <v/>
      </c>
      <c r="CE67" s="133" t="str">
        <f t="shared" ca="1" si="78"/>
        <v/>
      </c>
      <c r="CF67" s="133" t="str">
        <f t="shared" ca="1" si="79"/>
        <v/>
      </c>
      <c r="CG67" s="133" t="str">
        <f t="shared" ca="1" si="80"/>
        <v/>
      </c>
      <c r="CH67" s="133" t="str">
        <f t="shared" ca="1" si="81"/>
        <v/>
      </c>
      <c r="CI67" s="133" t="str">
        <f t="shared" ca="1" si="82"/>
        <v/>
      </c>
      <c r="CJ67" s="133" t="str">
        <f t="shared" ca="1" si="83"/>
        <v/>
      </c>
      <c r="CK67" s="131">
        <f>+'RESULTADOS Fact'!Z66</f>
        <v>20000000861</v>
      </c>
      <c r="CL67" s="131">
        <f>+'RESULTADOS Fact'!AA66</f>
        <v>10000000433</v>
      </c>
    </row>
    <row r="68" spans="1:90" s="131" customFormat="1" ht="58.5" customHeight="1" x14ac:dyDescent="0.25">
      <c r="A68" s="145">
        <f t="shared" si="28"/>
        <v>66</v>
      </c>
      <c r="B68" s="127">
        <v>261</v>
      </c>
      <c r="C68" s="128">
        <f>+VLOOKUP($B68,'Datos IC y OC'!$A:$D,3,FALSE)</f>
        <v>610000000000175</v>
      </c>
      <c r="D68" s="128" t="str">
        <f>+VLOOKUP($B68,'Datos IC y OC'!$A:$D,4,FALSE)</f>
        <v>S1010A13</v>
      </c>
      <c r="E68" s="83"/>
      <c r="F68" s="130">
        <v>44562</v>
      </c>
      <c r="G68" s="114" t="str">
        <f ca="1">+"ID" &amp;TEXT(A68,"000") &amp; "-" &amp; AH68 &amp; "-" &amp; AI68 &amp; "-" &amp; RIGHT(AQ68,2)&amp; "-" &amp; VLOOKUP(AO68,Datos!$E:$F,2,FALSE)</f>
        <v>ID066-GD-CR-T2-AT/MT</v>
      </c>
      <c r="H68" s="114" t="s">
        <v>57</v>
      </c>
      <c r="I68" s="114" t="s">
        <v>74</v>
      </c>
      <c r="J68" s="114" t="s">
        <v>316</v>
      </c>
      <c r="K68" s="114" t="s">
        <v>1963</v>
      </c>
      <c r="L68" s="114" t="s">
        <v>275</v>
      </c>
      <c r="M68" s="114" t="s">
        <v>268</v>
      </c>
      <c r="O68" s="114" t="s">
        <v>1050</v>
      </c>
      <c r="Q68" s="114" t="s">
        <v>246</v>
      </c>
      <c r="S68" s="114"/>
      <c r="T68" s="114"/>
      <c r="V68" s="114"/>
      <c r="X68" s="114">
        <v>700034</v>
      </c>
      <c r="Y68" s="114">
        <f>+Salida!CQ68</f>
        <v>167</v>
      </c>
      <c r="AA68" s="114" t="s">
        <v>2021</v>
      </c>
      <c r="AB68" s="114">
        <f>+HLOOKUP($AF68,Lecturas!$O:$AB,22,FALSE)</f>
        <v>1200</v>
      </c>
      <c r="AC68" s="114">
        <f>+HLOOKUP($AF68,Lecturas!$O:$AB,23,FALSE)</f>
        <v>50</v>
      </c>
      <c r="AD68" s="114" t="str">
        <f>+"CASO: "&amp;INDEX(Lecturas!$AE$1:$AO$2,1,MATCH(AF68,Lecturas!$AE$2:$AO$2,0))</f>
        <v>CASO: &gt;1000 Cont y Reg sólo 13,2 kV</v>
      </c>
      <c r="AF68" s="114">
        <v>9</v>
      </c>
      <c r="AH68" s="83" t="str">
        <f>+IF(H68="","",VLOOKUP(H68,Datos!$D:$E,2,FALSE))</f>
        <v>GD</v>
      </c>
      <c r="AI68" s="83" t="str">
        <f>+IF(I68="","",VLOOKUP(I68,Datos!$D$9:$E$19,2,FALSE))</f>
        <v>CR</v>
      </c>
      <c r="AJ68" s="83" t="str">
        <f>+IF(J68="","",VLOOKUP(J68,Datos!$D:$E,2,FALSE))</f>
        <v>G002</v>
      </c>
      <c r="AK68" s="83" t="str">
        <f>+IFERROR(IF(AI68="CG","",VLOOKUP(AI68,Datos!$E:$F,2,FALSE)),"")</f>
        <v>Rural</v>
      </c>
      <c r="AL68" s="83" t="str">
        <f>+IF(L68="","",VLOOKUP(L68,Datos!$D:$E,2,FALSE))</f>
        <v>04</v>
      </c>
      <c r="AM68" s="83" t="str">
        <f ca="1">+IF(M68="","",TEXT(VLOOKUP(M68,Datos!$D:$E,2,FALSE),"000"))</f>
        <v>198</v>
      </c>
      <c r="AN68" s="83" t="str">
        <f ca="1">+IF(O68="","",TEXT(VLOOKUP(O68,Datos!$D:$E,2,FALSE),"000000"))</f>
        <v>239900</v>
      </c>
      <c r="AO68" s="83" t="str">
        <f>+IF(Q68="","",VLOOKUP(Q68,Datos!$D:$E,2,FALSE))</f>
        <v>G5</v>
      </c>
      <c r="AP68" s="83" t="str">
        <f>+IFERROR(HLOOKUP(AH68,Validaciones!$A$47:$C$48,2,FALSE),"")</f>
        <v>Tarifa T2</v>
      </c>
      <c r="AQ68" s="83" t="str">
        <f ca="1">+IF(AP68="","",VLOOKUP(AP68,Datos!$D:$E,2,FALSE))</f>
        <v>GD_T2</v>
      </c>
      <c r="AR68" s="83" t="str">
        <f>+VLOOKUP(CONCATENATE(K68,IF(K68="Completo",VLOOKUP(D68,'Gr.Estr.Reg.'!$C:$D,2,FALSE),VLOOKUP(D68,'Gr.Estr.Reg.'!$C:$H,6))),Tabla8[[LINK]:[PORCION]],5,FALSE)</f>
        <v>GSNCC</v>
      </c>
      <c r="AS68" s="83" t="str">
        <f ca="1">+VLOOKUP(CONCATENATE($AH68,$AI68,$AJ68,$AO68,$AQ68),ZTDM_ARBOL_DES_D!$A:$O,11,FALSE)</f>
        <v>RT_CAT_CLI</v>
      </c>
      <c r="AT68" s="83" t="str">
        <f ca="1">+IFERROR(VLOOKUP(CONCATENATE($AH68,$AI68,$AJ68,$AO68,$AQ68),ZTDM_ARBOL_DES_D!$A:$O,12,FALSE),"")</f>
        <v>GD_NORM</v>
      </c>
      <c r="AU68" s="83" t="str">
        <f ca="1">+IFERROR(VLOOKUP(CONCATENATE($AH68,$AI68,$AJ68,$AO68,$AQ68),ZTDM_ARBOL_DES_D!$A:$O,13,FALSE),"")</f>
        <v>BORNES</v>
      </c>
      <c r="AV68" s="83" t="str">
        <f>+IF($S68=Datos!$G$71,"",IFERROR(INDEX(Datos!$C$71:$G$74,MATCH($S68,Datos!$G$71:$G$74,0),1),""))</f>
        <v/>
      </c>
      <c r="AW68" s="83" t="str">
        <f>IF($S68=Datos!$G$71,"",IFERROR(INDEX(Datos!$C$71:$G$74,MATCH($S68,Datos!$G$71:$G$74,0),2),""))</f>
        <v/>
      </c>
      <c r="AX68" s="83" t="str">
        <f>IF($S68=Datos!$G$71,"",IFERROR(INDEX(Datos!$C$71:$G$74,MATCH($S68,Datos!$G$71:$G$74,0),3),""))</f>
        <v/>
      </c>
      <c r="AY68" s="83" t="str">
        <f>+IF(AW68=Datos!$D$73,Datos!$C$76,"")</f>
        <v/>
      </c>
      <c r="AZ68" s="83" t="str">
        <f>+IF(K68="Completo",IF(MAX(AB68:AC68,FACTURADOR!G67:I67)&gt;=300,"FL_GUDI",""),"")</f>
        <v>FL_GUDI</v>
      </c>
      <c r="BA68" s="83" t="str">
        <f t="shared" si="29"/>
        <v>FL_NO_CAP</v>
      </c>
      <c r="BB68" s="83" t="str">
        <f ca="1">+IF($AS68="Opción No Válida","",IFERROR(IF(FIND(Datos!$D$63,$V68)&gt;0,Datos!$E$63,""),""))</f>
        <v/>
      </c>
      <c r="BC68" s="83" t="str">
        <f ca="1">+IF($AS68="Opción No Válida","",IFERROR(IF(FIND(Datos!$D$64,$V68)&gt;0,Datos!$E$64,""),""))</f>
        <v/>
      </c>
      <c r="BD68" s="83" t="str">
        <f ca="1">+IF($AS68="Opción No Válida","",IFERROR(IF(FIND(Datos!$D$65,$V68)&gt;0,Datos!$E$65,""),""))</f>
        <v/>
      </c>
      <c r="BE68" s="83" t="str">
        <f ca="1">+IF($AS68="Opción No Válida","",IFERROR(IF(FIND(Datos!$D$66,$V68)&gt;0,Datos!$E$66,""),""))</f>
        <v/>
      </c>
      <c r="BF68" s="83" t="str">
        <f ca="1">+IF($AS68="Opción No Válida","",IF(AH68="DP",Datos!$C$67,""))</f>
        <v/>
      </c>
      <c r="BG68" s="83" t="str">
        <f ca="1">+IF($AS68="Opción No Válida","",IFERROR(IF(FIND(Datos!$D$68,$V68)&gt;0,Datos!$E$68,""),""))</f>
        <v/>
      </c>
      <c r="BH68" s="83" t="str">
        <f ca="1">+VLOOKUP(AA68,Datos!$D:$E,2,FALSE)</f>
        <v>00</v>
      </c>
      <c r="BJ68" s="133">
        <f t="shared" ca="1" si="57"/>
        <v>0</v>
      </c>
      <c r="BK68" s="133" t="str">
        <f t="shared" si="58"/>
        <v/>
      </c>
      <c r="BL68" s="133" t="str">
        <f t="shared" si="59"/>
        <v/>
      </c>
      <c r="BM68" s="133" t="str">
        <f t="shared" si="60"/>
        <v/>
      </c>
      <c r="BN68" s="133" t="str">
        <f t="shared" si="61"/>
        <v/>
      </c>
      <c r="BO68" s="133" t="str">
        <f t="shared" si="62"/>
        <v/>
      </c>
      <c r="BP68" s="133" t="str">
        <f t="shared" ca="1" si="63"/>
        <v/>
      </c>
      <c r="BQ68" s="133" t="str">
        <f t="shared" ca="1" si="64"/>
        <v/>
      </c>
      <c r="BR68" s="133" t="str">
        <f t="shared" si="65"/>
        <v/>
      </c>
      <c r="BS68" s="133" t="str">
        <f t="shared" si="66"/>
        <v/>
      </c>
      <c r="BT68" s="133" t="str">
        <f t="shared" ca="1" si="67"/>
        <v/>
      </c>
      <c r="BU68" s="133" t="str">
        <f t="shared" si="68"/>
        <v/>
      </c>
      <c r="BV68" s="133" t="str">
        <f t="shared" ca="1" si="69"/>
        <v/>
      </c>
      <c r="BW68" s="133" t="str">
        <f t="shared" ca="1" si="70"/>
        <v/>
      </c>
      <c r="BX68" s="133" t="str">
        <f t="shared" ca="1" si="71"/>
        <v/>
      </c>
      <c r="BY68" s="133" t="str">
        <f t="shared" si="72"/>
        <v/>
      </c>
      <c r="BZ68" s="133" t="str">
        <f t="shared" si="73"/>
        <v/>
      </c>
      <c r="CA68" s="133" t="str">
        <f t="shared" si="74"/>
        <v/>
      </c>
      <c r="CB68" s="133" t="str">
        <f t="shared" si="75"/>
        <v/>
      </c>
      <c r="CC68" s="133" t="str">
        <f t="shared" si="76"/>
        <v/>
      </c>
      <c r="CD68" s="133" t="str">
        <f t="shared" ca="1" si="77"/>
        <v/>
      </c>
      <c r="CE68" s="133" t="str">
        <f t="shared" ca="1" si="78"/>
        <v/>
      </c>
      <c r="CF68" s="133" t="str">
        <f t="shared" ca="1" si="79"/>
        <v/>
      </c>
      <c r="CG68" s="133" t="str">
        <f t="shared" ca="1" si="80"/>
        <v/>
      </c>
      <c r="CH68" s="133" t="str">
        <f t="shared" ca="1" si="81"/>
        <v/>
      </c>
      <c r="CI68" s="133" t="str">
        <f t="shared" ca="1" si="82"/>
        <v/>
      </c>
      <c r="CJ68" s="133" t="str">
        <f t="shared" ca="1" si="83"/>
        <v/>
      </c>
      <c r="CK68" s="131">
        <f>+'RESULTADOS Fact'!Z67</f>
        <v>0</v>
      </c>
      <c r="CL68" s="131">
        <f>+'RESULTADOS Fact'!AA67</f>
        <v>0</v>
      </c>
    </row>
    <row r="69" spans="1:90" s="131" customFormat="1" ht="58.5" hidden="1" customHeight="1" x14ac:dyDescent="0.25">
      <c r="A69" s="145">
        <f t="shared" ref="A69:A132" si="84">+A68+1</f>
        <v>67</v>
      </c>
      <c r="B69" s="127">
        <v>261</v>
      </c>
      <c r="C69" s="128">
        <f>+VLOOKUP($B69,'Datos IC y OC'!$A:$D,3,FALSE)</f>
        <v>610000000000175</v>
      </c>
      <c r="D69" s="128" t="str">
        <f>+VLOOKUP($B69,'Datos IC y OC'!$A:$D,4,FALSE)</f>
        <v>S1010A13</v>
      </c>
      <c r="E69" s="83"/>
      <c r="F69" s="130">
        <v>44562</v>
      </c>
      <c r="G69" s="114" t="str">
        <f ca="1">+"ID" &amp;TEXT(A69,"000") &amp; "-" &amp; AH69 &amp; "-" &amp; AI69 &amp; "-" &amp; RIGHT(AQ69,2)&amp; "-" &amp; VLOOKUP(AO69,Datos!$E:$F,2,FALSE)</f>
        <v>ID067-GD-CR-T2-AT/MT</v>
      </c>
      <c r="H69" s="114" t="s">
        <v>57</v>
      </c>
      <c r="I69" s="114" t="s">
        <v>74</v>
      </c>
      <c r="J69" s="114" t="s">
        <v>316</v>
      </c>
      <c r="K69" s="114" t="s">
        <v>1963</v>
      </c>
      <c r="L69" s="114" t="s">
        <v>284</v>
      </c>
      <c r="M69" s="114" t="s">
        <v>268</v>
      </c>
      <c r="O69" s="114" t="s">
        <v>1050</v>
      </c>
      <c r="Q69" s="114" t="s">
        <v>246</v>
      </c>
      <c r="S69" s="114"/>
      <c r="T69" s="114"/>
      <c r="V69" s="114"/>
      <c r="X69" s="114">
        <v>700034</v>
      </c>
      <c r="Y69" s="114">
        <f>+Salida!CQ69</f>
        <v>168</v>
      </c>
      <c r="AA69" s="114" t="s">
        <v>2021</v>
      </c>
      <c r="AB69" s="114">
        <f>+HLOOKUP($AF69,Lecturas!$O:$AB,22,FALSE)</f>
        <v>50</v>
      </c>
      <c r="AC69" s="114">
        <f>+HLOOKUP($AF69,Lecturas!$O:$AB,23,FALSE)</f>
        <v>50</v>
      </c>
      <c r="AD69" s="114" t="str">
        <f>+"CASO: "&amp;INDEX(Lecturas!$AE$1:$AO$2,1,MATCH(AF69,Lecturas!$AE$2:$AO$2,0))</f>
        <v>CASO: &gt;1000 Reg y Cont &lt;1000 sólo 13,2 kV</v>
      </c>
      <c r="AF69" s="114">
        <v>7</v>
      </c>
      <c r="AH69" s="83" t="str">
        <f>+IF(H69="","",VLOOKUP(H69,Datos!$D:$E,2,FALSE))</f>
        <v>GD</v>
      </c>
      <c r="AI69" s="83" t="str">
        <f>+IF(I69="","",VLOOKUP(I69,Datos!$D$9:$E$19,2,FALSE))</f>
        <v>CR</v>
      </c>
      <c r="AJ69" s="83" t="str">
        <f>+IF(J69="","",VLOOKUP(J69,Datos!$D:$E,2,FALSE))</f>
        <v>G002</v>
      </c>
      <c r="AK69" s="83" t="str">
        <f>+IFERROR(IF(AI69="CG","",VLOOKUP(AI69,Datos!$E:$F,2,FALSE)),"")</f>
        <v>Rural</v>
      </c>
      <c r="AL69" s="83" t="str">
        <f>+IF(L69="","",VLOOKUP(L69,Datos!$D:$E,2,FALSE))</f>
        <v>05</v>
      </c>
      <c r="AM69" s="83" t="str">
        <f ca="1">+IF(M69="","",TEXT(VLOOKUP(M69,Datos!$D:$E,2,FALSE),"000"))</f>
        <v>198</v>
      </c>
      <c r="AN69" s="83" t="str">
        <f ca="1">+IF(O69="","",TEXT(VLOOKUP(O69,Datos!$D:$E,2,FALSE),"000000"))</f>
        <v>239900</v>
      </c>
      <c r="AO69" s="83" t="str">
        <f>+IF(Q69="","",VLOOKUP(Q69,Datos!$D:$E,2,FALSE))</f>
        <v>G5</v>
      </c>
      <c r="AP69" s="83" t="str">
        <f>+IFERROR(HLOOKUP(AH69,Validaciones!$A$47:$C$48,2,FALSE),"")</f>
        <v>Tarifa T2</v>
      </c>
      <c r="AQ69" s="83" t="str">
        <f ca="1">+IF(AP69="","",VLOOKUP(AP69,Datos!$D:$E,2,FALSE))</f>
        <v>GD_T2</v>
      </c>
      <c r="AR69" s="83" t="str">
        <f>+VLOOKUP(CONCATENATE(K69,IF(K69="Completo",VLOOKUP(D69,'Gr.Estr.Reg.'!$C:$D,2,FALSE),VLOOKUP(D69,'Gr.Estr.Reg.'!$C:$H,6))),Tabla8[[LINK]:[PORCION]],5,FALSE)</f>
        <v>GSNCC</v>
      </c>
      <c r="AS69" s="83" t="str">
        <f ca="1">+VLOOKUP(CONCATENATE($AH69,$AI69,$AJ69,$AO69,$AQ69),ZTDM_ARBOL_DES_D!$A:$O,11,FALSE)</f>
        <v>RT_CAT_CLI</v>
      </c>
      <c r="AT69" s="83" t="str">
        <f ca="1">+IFERROR(VLOOKUP(CONCATENATE($AH69,$AI69,$AJ69,$AO69,$AQ69),ZTDM_ARBOL_DES_D!$A:$O,12,FALSE),"")</f>
        <v>GD_NORM</v>
      </c>
      <c r="AU69" s="83" t="str">
        <f ca="1">+IFERROR(VLOOKUP(CONCATENATE($AH69,$AI69,$AJ69,$AO69,$AQ69),ZTDM_ARBOL_DES_D!$A:$O,13,FALSE),"")</f>
        <v>BORNES</v>
      </c>
      <c r="AV69" s="83" t="str">
        <f>+IF($S69=Datos!$G$71,"",IFERROR(INDEX(Datos!$C$71:$G$74,MATCH($S69,Datos!$G$71:$G$74,0),1),""))</f>
        <v/>
      </c>
      <c r="AW69" s="83" t="str">
        <f>IF($S69=Datos!$G$71,"",IFERROR(INDEX(Datos!$C$71:$G$74,MATCH($S69,Datos!$G$71:$G$74,0),2),""))</f>
        <v/>
      </c>
      <c r="AX69" s="83" t="str">
        <f>IF($S69=Datos!$G$71,"",IFERROR(INDEX(Datos!$C$71:$G$74,MATCH($S69,Datos!$G$71:$G$74,0),3),""))</f>
        <v/>
      </c>
      <c r="AY69" s="83" t="str">
        <f>+IF(AW69=Datos!$D$73,Datos!$C$76,"")</f>
        <v/>
      </c>
      <c r="AZ69" s="83" t="str">
        <f>+IF(K69="Completo",IF(MAX(AB69:AC69,FACTURADOR!G68:I68)&gt;=300,"FL_GUDI",""),"")</f>
        <v>FL_GUDI</v>
      </c>
      <c r="BA69" s="83" t="str">
        <f t="shared" ref="BA69:BA132" si="85">IF($AK69="Rural","FL_NO_CAP","")</f>
        <v>FL_NO_CAP</v>
      </c>
      <c r="BB69" s="83" t="str">
        <f ca="1">+IF($AS69="Opción No Válida","",IFERROR(IF(FIND(Datos!$D$63,$V69)&gt;0,Datos!$E$63,""),""))</f>
        <v/>
      </c>
      <c r="BC69" s="83" t="str">
        <f ca="1">+IF($AS69="Opción No Válida","",IFERROR(IF(FIND(Datos!$D$64,$V69)&gt;0,Datos!$E$64,""),""))</f>
        <v/>
      </c>
      <c r="BD69" s="83" t="str">
        <f ca="1">+IF($AS69="Opción No Válida","",IFERROR(IF(FIND(Datos!$D$65,$V69)&gt;0,Datos!$E$65,""),""))</f>
        <v/>
      </c>
      <c r="BE69" s="83" t="str">
        <f ca="1">+IF($AS69="Opción No Válida","",IFERROR(IF(FIND(Datos!$D$66,$V69)&gt;0,Datos!$E$66,""),""))</f>
        <v/>
      </c>
      <c r="BF69" s="83" t="str">
        <f ca="1">+IF($AS69="Opción No Válida","",IF(AH69="DP",Datos!$C$67,""))</f>
        <v/>
      </c>
      <c r="BG69" s="83" t="str">
        <f ca="1">+IF($AS69="Opción No Válida","",IFERROR(IF(FIND(Datos!$D$68,$V69)&gt;0,Datos!$E$68,""),""))</f>
        <v/>
      </c>
      <c r="BH69" s="83" t="str">
        <f ca="1">+VLOOKUP(AA69,Datos!$D:$E,2,FALSE)</f>
        <v>00</v>
      </c>
      <c r="BJ69" s="133">
        <f t="shared" ca="1" si="57"/>
        <v>0</v>
      </c>
      <c r="BK69" s="133" t="str">
        <f t="shared" si="58"/>
        <v/>
      </c>
      <c r="BL69" s="133" t="str">
        <f t="shared" si="59"/>
        <v/>
      </c>
      <c r="BM69" s="133" t="str">
        <f t="shared" si="60"/>
        <v/>
      </c>
      <c r="BN69" s="133" t="str">
        <f t="shared" si="61"/>
        <v/>
      </c>
      <c r="BO69" s="133" t="str">
        <f t="shared" si="62"/>
        <v/>
      </c>
      <c r="BP69" s="133" t="str">
        <f t="shared" ca="1" si="63"/>
        <v/>
      </c>
      <c r="BQ69" s="133" t="str">
        <f t="shared" ca="1" si="64"/>
        <v/>
      </c>
      <c r="BR69" s="133" t="str">
        <f t="shared" si="65"/>
        <v/>
      </c>
      <c r="BS69" s="133" t="str">
        <f t="shared" si="66"/>
        <v/>
      </c>
      <c r="BT69" s="133" t="str">
        <f t="shared" ca="1" si="67"/>
        <v/>
      </c>
      <c r="BU69" s="133" t="str">
        <f t="shared" si="68"/>
        <v/>
      </c>
      <c r="BV69" s="133" t="str">
        <f t="shared" ca="1" si="69"/>
        <v/>
      </c>
      <c r="BW69" s="133" t="str">
        <f t="shared" ca="1" si="70"/>
        <v/>
      </c>
      <c r="BX69" s="133" t="str">
        <f t="shared" ca="1" si="71"/>
        <v/>
      </c>
      <c r="BY69" s="133" t="str">
        <f t="shared" si="72"/>
        <v/>
      </c>
      <c r="BZ69" s="133" t="str">
        <f t="shared" si="73"/>
        <v/>
      </c>
      <c r="CA69" s="133" t="str">
        <f t="shared" si="74"/>
        <v/>
      </c>
      <c r="CB69" s="133" t="str">
        <f t="shared" si="75"/>
        <v/>
      </c>
      <c r="CC69" s="133" t="str">
        <f t="shared" si="76"/>
        <v/>
      </c>
      <c r="CD69" s="133" t="str">
        <f t="shared" ca="1" si="77"/>
        <v/>
      </c>
      <c r="CE69" s="133" t="str">
        <f t="shared" ca="1" si="78"/>
        <v/>
      </c>
      <c r="CF69" s="133" t="str">
        <f t="shared" ca="1" si="79"/>
        <v/>
      </c>
      <c r="CG69" s="133" t="str">
        <f t="shared" ca="1" si="80"/>
        <v/>
      </c>
      <c r="CH69" s="133" t="str">
        <f t="shared" ca="1" si="81"/>
        <v/>
      </c>
      <c r="CI69" s="133" t="str">
        <f t="shared" ca="1" si="82"/>
        <v/>
      </c>
      <c r="CJ69" s="133" t="str">
        <f t="shared" ca="1" si="83"/>
        <v/>
      </c>
      <c r="CK69" s="131">
        <f>+'RESULTADOS Fact'!Z68</f>
        <v>20000000862</v>
      </c>
      <c r="CL69" s="131">
        <f>+'RESULTADOS Fact'!AA68</f>
        <v>10000000434</v>
      </c>
    </row>
    <row r="70" spans="1:90" s="131" customFormat="1" ht="58.5" hidden="1" customHeight="1" x14ac:dyDescent="0.25">
      <c r="A70" s="145">
        <f t="shared" si="84"/>
        <v>68</v>
      </c>
      <c r="B70" s="127">
        <v>261</v>
      </c>
      <c r="C70" s="128">
        <f>+VLOOKUP($B70,'Datos IC y OC'!$A:$D,3,FALSE)</f>
        <v>610000000000175</v>
      </c>
      <c r="D70" s="128" t="str">
        <f>+VLOOKUP($B70,'Datos IC y OC'!$A:$D,4,FALSE)</f>
        <v>S1010A13</v>
      </c>
      <c r="E70" s="83"/>
      <c r="F70" s="130">
        <v>44562</v>
      </c>
      <c r="G70" s="114" t="str">
        <f ca="1">+"ID" &amp;TEXT(A70,"000") &amp; "-" &amp; AH70 &amp; "-" &amp; AI70 &amp; "-" &amp; RIGHT(AQ70,2)&amp; "-" &amp; VLOOKUP(AO70,Datos!$E:$F,2,FALSE)</f>
        <v>ID068-GD-CR-T2-AT</v>
      </c>
      <c r="H70" s="114" t="s">
        <v>57</v>
      </c>
      <c r="I70" s="114" t="s">
        <v>74</v>
      </c>
      <c r="J70" s="114" t="s">
        <v>316</v>
      </c>
      <c r="K70" s="114" t="s">
        <v>1963</v>
      </c>
      <c r="L70" s="114" t="s">
        <v>285</v>
      </c>
      <c r="M70" s="114" t="s">
        <v>268</v>
      </c>
      <c r="O70" s="114" t="s">
        <v>1050</v>
      </c>
      <c r="Q70" s="114" t="s">
        <v>77</v>
      </c>
      <c r="S70" s="114"/>
      <c r="T70" s="114"/>
      <c r="V70" s="114"/>
      <c r="X70" s="114">
        <v>700034</v>
      </c>
      <c r="Y70" s="114">
        <f>+Salida!CQ70</f>
        <v>169</v>
      </c>
      <c r="AA70" s="114" t="s">
        <v>2021</v>
      </c>
      <c r="AB70" s="114">
        <f>+HLOOKUP($AF70,Lecturas!$O:$AB,22,FALSE)</f>
        <v>50</v>
      </c>
      <c r="AC70" s="114">
        <f>+HLOOKUP($AF70,Lecturas!$O:$AB,23,FALSE)</f>
        <v>50</v>
      </c>
      <c r="AD70" s="114" t="str">
        <f>+"CASO: "&amp;INDEX(Lecturas!$AE$1:$AO$2,1,MATCH(AF70,Lecturas!$AE$2:$AO$2,0))</f>
        <v>CASO: &gt;1000 Reg y Cont &lt;1000 sólo 13,2 kV</v>
      </c>
      <c r="AF70" s="114">
        <v>7</v>
      </c>
      <c r="AH70" s="83" t="str">
        <f>+IF(H70="","",VLOOKUP(H70,Datos!$D:$E,2,FALSE))</f>
        <v>GD</v>
      </c>
      <c r="AI70" s="83" t="str">
        <f>+IF(I70="","",VLOOKUP(I70,Datos!$D$9:$E$19,2,FALSE))</f>
        <v>CR</v>
      </c>
      <c r="AJ70" s="83" t="str">
        <f>+IF(J70="","",VLOOKUP(J70,Datos!$D:$E,2,FALSE))</f>
        <v>G002</v>
      </c>
      <c r="AK70" s="83" t="str">
        <f>+IFERROR(IF(AI70="CG","",VLOOKUP(AI70,Datos!$E:$F,2,FALSE)),"")</f>
        <v>Rural</v>
      </c>
      <c r="AL70" s="83" t="str">
        <f>+IF(L70="","",VLOOKUP(L70,Datos!$D:$E,2,FALSE))</f>
        <v>06</v>
      </c>
      <c r="AM70" s="83" t="str">
        <f ca="1">+IF(M70="","",TEXT(VLOOKUP(M70,Datos!$D:$E,2,FALSE),"000"))</f>
        <v>198</v>
      </c>
      <c r="AN70" s="83" t="str">
        <f ca="1">+IF(O70="","",TEXT(VLOOKUP(O70,Datos!$D:$E,2,FALSE),"000000"))</f>
        <v>239900</v>
      </c>
      <c r="AO70" s="83" t="str">
        <f>+IF(Q70="","",VLOOKUP(Q70,Datos!$D:$E,2,FALSE))</f>
        <v>G0</v>
      </c>
      <c r="AP70" s="83" t="str">
        <f>+IFERROR(HLOOKUP(AH70,Validaciones!$A$47:$C$48,2,FALSE),"")</f>
        <v>Tarifa T2</v>
      </c>
      <c r="AQ70" s="83" t="str">
        <f ca="1">+IF(AP70="","",VLOOKUP(AP70,Datos!$D:$E,2,FALSE))</f>
        <v>GD_T2</v>
      </c>
      <c r="AR70" s="83" t="str">
        <f>+VLOOKUP(CONCATENATE(K70,IF(K70="Completo",VLOOKUP(D70,'Gr.Estr.Reg.'!$C:$D,2,FALSE),VLOOKUP(D70,'Gr.Estr.Reg.'!$C:$H,6))),Tabla8[[LINK]:[PORCION]],5,FALSE)</f>
        <v>GSNCC</v>
      </c>
      <c r="AS70" s="83" t="str">
        <f ca="1">+VLOOKUP(CONCATENATE($AH70,$AI70,$AJ70,$AO70,$AQ70),ZTDM_ARBOL_DES_D!$A:$O,11,FALSE)</f>
        <v>RT_CAT_CLI</v>
      </c>
      <c r="AT70" s="83" t="str">
        <f ca="1">+IFERROR(VLOOKUP(CONCATENATE($AH70,$AI70,$AJ70,$AO70,$AQ70),ZTDM_ARBOL_DES_D!$A:$O,12,FALSE),"")</f>
        <v>GD_NORM</v>
      </c>
      <c r="AU70" s="83" t="str">
        <f ca="1">+IFERROR(VLOOKUP(CONCATENATE($AH70,$AI70,$AJ70,$AO70,$AQ70),ZTDM_ARBOL_DES_D!$A:$O,13,FALSE),"")</f>
        <v>ALTA132</v>
      </c>
      <c r="AV70" s="83" t="str">
        <f>+IF($S70=Datos!$G$71,"",IFERROR(INDEX(Datos!$C$71:$G$74,MATCH($S70,Datos!$G$71:$G$74,0),1),""))</f>
        <v/>
      </c>
      <c r="AW70" s="83" t="str">
        <f>IF($S70=Datos!$G$71,"",IFERROR(INDEX(Datos!$C$71:$G$74,MATCH($S70,Datos!$G$71:$G$74,0),2),""))</f>
        <v/>
      </c>
      <c r="AX70" s="83" t="str">
        <f>IF($S70=Datos!$G$71,"",IFERROR(INDEX(Datos!$C$71:$G$74,MATCH($S70,Datos!$G$71:$G$74,0),3),""))</f>
        <v/>
      </c>
      <c r="AY70" s="83" t="str">
        <f>+IF(AW70=Datos!$D$73,Datos!$C$76,"")</f>
        <v/>
      </c>
      <c r="AZ70" s="83" t="str">
        <f>+IF(K70="Completo",IF(MAX(AB70:AC70,FACTURADOR!G69:I69)&gt;=300,"FL_GUDI",""),"")</f>
        <v>FL_GUDI</v>
      </c>
      <c r="BA70" s="83" t="str">
        <f t="shared" si="85"/>
        <v>FL_NO_CAP</v>
      </c>
      <c r="BB70" s="83" t="str">
        <f ca="1">+IF($AS70="Opción No Válida","",IFERROR(IF(FIND(Datos!$D$63,$V70)&gt;0,Datos!$E$63,""),""))</f>
        <v/>
      </c>
      <c r="BC70" s="83" t="str">
        <f ca="1">+IF($AS70="Opción No Válida","",IFERROR(IF(FIND(Datos!$D$64,$V70)&gt;0,Datos!$E$64,""),""))</f>
        <v/>
      </c>
      <c r="BD70" s="83" t="str">
        <f ca="1">+IF($AS70="Opción No Válida","",IFERROR(IF(FIND(Datos!$D$65,$V70)&gt;0,Datos!$E$65,""),""))</f>
        <v/>
      </c>
      <c r="BE70" s="83" t="str">
        <f ca="1">+IF($AS70="Opción No Válida","",IFERROR(IF(FIND(Datos!$D$66,$V70)&gt;0,Datos!$E$66,""),""))</f>
        <v/>
      </c>
      <c r="BF70" s="83" t="str">
        <f ca="1">+IF($AS70="Opción No Válida","",IF(AH70="DP",Datos!$C$67,""))</f>
        <v/>
      </c>
      <c r="BG70" s="83" t="str">
        <f ca="1">+IF($AS70="Opción No Válida","",IFERROR(IF(FIND(Datos!$D$68,$V70)&gt;0,Datos!$E$68,""),""))</f>
        <v/>
      </c>
      <c r="BH70" s="83" t="str">
        <f ca="1">+VLOOKUP(AA70,Datos!$D:$E,2,FALSE)</f>
        <v>00</v>
      </c>
      <c r="BJ70" s="133">
        <f t="shared" ref="BJ70:BJ133" ca="1" si="86">+COUNTIFS(BK70:DW70,"ERROR")</f>
        <v>0</v>
      </c>
      <c r="BK70" s="133" t="str">
        <f t="shared" ref="BK70:BK133" si="87">+IF(ISERROR( AH70)=TRUE,"ERROR","")</f>
        <v/>
      </c>
      <c r="BL70" s="133" t="str">
        <f t="shared" ref="BL70:BL133" si="88">+IF(ISERROR( AI70)=TRUE,"ERROR","")</f>
        <v/>
      </c>
      <c r="BM70" s="133" t="str">
        <f t="shared" ref="BM70:BM133" si="89">+IF(ISERROR( AJ70)=TRUE,"ERROR","")</f>
        <v/>
      </c>
      <c r="BN70" s="133" t="str">
        <f t="shared" ref="BN70:BN133" si="90">+IF(ISERROR( AK70)=TRUE,"ERROR","")</f>
        <v/>
      </c>
      <c r="BO70" s="133" t="str">
        <f t="shared" ref="BO70:BO133" si="91">+IF(AL70="","ERROR",IF(ISERROR( AL70)=TRUE,"ERROR",""))</f>
        <v/>
      </c>
      <c r="BP70" s="133" t="str">
        <f t="shared" ref="BP70:BP133" ca="1" si="92">+IF(AM70="","ERROR",IF(ISERROR( AM70)=TRUE,"ERROR",""))</f>
        <v/>
      </c>
      <c r="BQ70" s="133" t="str">
        <f t="shared" ref="BQ70:BQ133" ca="1" si="93">+IF(AN70="","ERROR",IF(ISERROR( AN70)=TRUE,"ERROR",""))</f>
        <v/>
      </c>
      <c r="BR70" s="133" t="str">
        <f t="shared" ref="BR70:BR133" si="94">+IF(AO70="","ERROR",IF(ISERROR( AO70)=TRUE,"ERROR",""))</f>
        <v/>
      </c>
      <c r="BS70" s="133" t="str">
        <f t="shared" ref="BS70:BS133" si="95">+IF(AP70="","ERROR",IF(ISERROR( AP70)=TRUE,"ERROR",""))</f>
        <v/>
      </c>
      <c r="BT70" s="133" t="str">
        <f t="shared" ref="BT70:BT133" ca="1" si="96">+IF(AQ70="","ERROR",IF(ISERROR( AQ70)=TRUE,"ERROR",""))</f>
        <v/>
      </c>
      <c r="BU70" s="133" t="str">
        <f t="shared" ref="BU70:BU133" si="97">+IF(AR70="","ERROR",IF(ISERROR( AR70)=TRUE,"ERROR",""))</f>
        <v/>
      </c>
      <c r="BV70" s="133" t="str">
        <f t="shared" ref="BV70:BV133" ca="1" si="98">+IF(AS70="","ERROR",IF(ISERROR( AS70)=TRUE,"ERROR",""))</f>
        <v/>
      </c>
      <c r="BW70" s="133" t="str">
        <f t="shared" ref="BW70:BW133" ca="1" si="99">+IF(AT70="","ERROR",IF(ISERROR( AT70)=TRUE,"ERROR",""))</f>
        <v/>
      </c>
      <c r="BX70" s="133" t="str">
        <f t="shared" ref="BX70:BX133" ca="1" si="100">+IF(AU70="","ERROR",IF(ISERROR( AU70)=TRUE,"ERROR",""))</f>
        <v/>
      </c>
      <c r="BY70" s="133" t="str">
        <f t="shared" ref="BY70:BY133" si="101">+IF(ISERROR( AV70)=TRUE,"ERROR","")</f>
        <v/>
      </c>
      <c r="BZ70" s="133" t="str">
        <f t="shared" ref="BZ70:BZ133" si="102">+IF(ISERROR( AW70)=TRUE,"ERROR","")</f>
        <v/>
      </c>
      <c r="CA70" s="133" t="str">
        <f t="shared" ref="CA70:CA133" si="103">+IF(ISERROR( AX70)=TRUE,"ERROR","")</f>
        <v/>
      </c>
      <c r="CB70" s="133" t="str">
        <f t="shared" ref="CB70:CB133" si="104">+IF(ISERROR( AY70)=TRUE,"ERROR","")</f>
        <v/>
      </c>
      <c r="CC70" s="133" t="str">
        <f t="shared" ref="CC70:CC133" si="105">+IF(ISERROR( BA70)=TRUE,"ERROR","")</f>
        <v/>
      </c>
      <c r="CD70" s="133" t="str">
        <f t="shared" ref="CD70:CD133" ca="1" si="106">+IF(ISERROR( BB70)=TRUE,"ERROR","")</f>
        <v/>
      </c>
      <c r="CE70" s="133" t="str">
        <f t="shared" ref="CE70:CE133" ca="1" si="107">+IF(ISERROR( BC70)=TRUE,"ERROR","")</f>
        <v/>
      </c>
      <c r="CF70" s="133" t="str">
        <f t="shared" ref="CF70:CF133" ca="1" si="108">+IF(ISERROR( BD70)=TRUE,"ERROR","")</f>
        <v/>
      </c>
      <c r="CG70" s="133" t="str">
        <f t="shared" ref="CG70:CG133" ca="1" si="109">+IF(ISERROR( BE70)=TRUE,"ERROR","")</f>
        <v/>
      </c>
      <c r="CH70" s="133" t="str">
        <f t="shared" ref="CH70:CH133" ca="1" si="110">+IF(ISERROR( BF70)=TRUE,"ERROR","")</f>
        <v/>
      </c>
      <c r="CI70" s="133" t="str">
        <f t="shared" ref="CI70:CI133" ca="1" si="111">+IF(ISERROR( BG70)=TRUE,"ERROR","")</f>
        <v/>
      </c>
      <c r="CJ70" s="133" t="str">
        <f t="shared" ref="CJ70:CJ133" ca="1" si="112">+IF(ISERROR( BH70)=TRUE,"ERROR","")</f>
        <v/>
      </c>
      <c r="CK70" s="131">
        <f>+'RESULTADOS Fact'!Z69</f>
        <v>20000000863</v>
      </c>
      <c r="CL70" s="131">
        <f>+'RESULTADOS Fact'!AA69</f>
        <v>10000000435</v>
      </c>
    </row>
    <row r="71" spans="1:90" s="131" customFormat="1" ht="58.5" customHeight="1" x14ac:dyDescent="0.25">
      <c r="A71" s="145">
        <f t="shared" si="84"/>
        <v>69</v>
      </c>
      <c r="B71" s="127">
        <v>261</v>
      </c>
      <c r="C71" s="128">
        <f>+VLOOKUP($B71,'Datos IC y OC'!$A:$D,3,FALSE)</f>
        <v>610000000000175</v>
      </c>
      <c r="D71" s="128" t="str">
        <f>+VLOOKUP($B71,'Datos IC y OC'!$A:$D,4,FALSE)</f>
        <v>S1010A13</v>
      </c>
      <c r="E71" s="83"/>
      <c r="F71" s="130">
        <v>44562</v>
      </c>
      <c r="G71" s="114" t="str">
        <f ca="1">+"ID" &amp;TEXT(A71,"000") &amp; "-" &amp; AH71 &amp; "-" &amp; AI71 &amp; "-" &amp; RIGHT(AQ71,2)&amp; "-" &amp; VLOOKUP(AO71,Datos!$E:$F,2,FALSE)</f>
        <v>ID069-GD-CR-T2-AT</v>
      </c>
      <c r="H71" s="114" t="s">
        <v>57</v>
      </c>
      <c r="I71" s="114" t="s">
        <v>74</v>
      </c>
      <c r="J71" s="114" t="s">
        <v>316</v>
      </c>
      <c r="K71" s="114" t="s">
        <v>1963</v>
      </c>
      <c r="L71" s="114" t="s">
        <v>306</v>
      </c>
      <c r="M71" s="114" t="s">
        <v>268</v>
      </c>
      <c r="O71" s="114" t="s">
        <v>1050</v>
      </c>
      <c r="Q71" s="114" t="s">
        <v>77</v>
      </c>
      <c r="S71" s="114"/>
      <c r="T71" s="114"/>
      <c r="V71" s="114" t="s">
        <v>223</v>
      </c>
      <c r="X71" s="114">
        <v>700034</v>
      </c>
      <c r="Y71" s="114">
        <f>+Salida!CQ71</f>
        <v>170</v>
      </c>
      <c r="AA71" s="114" t="s">
        <v>2021</v>
      </c>
      <c r="AB71" s="114">
        <f>+HLOOKUP($AF71,Lecturas!$O:$AB,22,FALSE)</f>
        <v>1200</v>
      </c>
      <c r="AC71" s="114">
        <f>+HLOOKUP($AF71,Lecturas!$O:$AB,23,FALSE)</f>
        <v>50</v>
      </c>
      <c r="AD71" s="114" t="str">
        <f>+"CASO: "&amp;INDEX(Lecturas!$AE$1:$AO$2,1,MATCH(AF71,Lecturas!$AE$2:$AO$2,0))</f>
        <v>CASO: &gt;1000 Cont y Reg sólo 13,2 kV</v>
      </c>
      <c r="AF71" s="114">
        <v>9</v>
      </c>
      <c r="AH71" s="83" t="str">
        <f>+IF(H71="","",VLOOKUP(H71,Datos!$D:$E,2,FALSE))</f>
        <v>GD</v>
      </c>
      <c r="AI71" s="83" t="str">
        <f>+IF(I71="","",VLOOKUP(I71,Datos!$D$9:$E$19,2,FALSE))</f>
        <v>CR</v>
      </c>
      <c r="AJ71" s="83" t="str">
        <f>+IF(J71="","",VLOOKUP(J71,Datos!$D:$E,2,FALSE))</f>
        <v>G002</v>
      </c>
      <c r="AK71" s="83" t="str">
        <f>+IFERROR(IF(AI71="CG","",VLOOKUP(AI71,Datos!$E:$F,2,FALSE)),"")</f>
        <v>Rural</v>
      </c>
      <c r="AL71" s="83" t="str">
        <f>+IF(L71="","",VLOOKUP(L71,Datos!$D:$E,2,FALSE))</f>
        <v>07</v>
      </c>
      <c r="AM71" s="83" t="str">
        <f ca="1">+IF(M71="","",TEXT(VLOOKUP(M71,Datos!$D:$E,2,FALSE),"000"))</f>
        <v>198</v>
      </c>
      <c r="AN71" s="83" t="str">
        <f ca="1">+IF(O71="","",TEXT(VLOOKUP(O71,Datos!$D:$E,2,FALSE),"000000"))</f>
        <v>239900</v>
      </c>
      <c r="AO71" s="83" t="str">
        <f>+IF(Q71="","",VLOOKUP(Q71,Datos!$D:$E,2,FALSE))</f>
        <v>G0</v>
      </c>
      <c r="AP71" s="83" t="str">
        <f>+IFERROR(HLOOKUP(AH71,Validaciones!$A$47:$C$48,2,FALSE),"")</f>
        <v>Tarifa T2</v>
      </c>
      <c r="AQ71" s="83" t="str">
        <f ca="1">+IF(AP71="","",VLOOKUP(AP71,Datos!$D:$E,2,FALSE))</f>
        <v>GD_T2</v>
      </c>
      <c r="AR71" s="83" t="str">
        <f>+VLOOKUP(CONCATENATE(K71,IF(K71="Completo",VLOOKUP(D71,'Gr.Estr.Reg.'!$C:$D,2,FALSE),VLOOKUP(D71,'Gr.Estr.Reg.'!$C:$H,6))),Tabla8[[LINK]:[PORCION]],5,FALSE)</f>
        <v>GSNCC</v>
      </c>
      <c r="AS71" s="83" t="str">
        <f ca="1">+VLOOKUP(CONCATENATE($AH71,$AI71,$AJ71,$AO71,$AQ71),ZTDM_ARBOL_DES_D!$A:$O,11,FALSE)</f>
        <v>RT_CAT_CLI</v>
      </c>
      <c r="AT71" s="83" t="str">
        <f ca="1">+IFERROR(VLOOKUP(CONCATENATE($AH71,$AI71,$AJ71,$AO71,$AQ71),ZTDM_ARBOL_DES_D!$A:$O,12,FALSE),"")</f>
        <v>GD_NORM</v>
      </c>
      <c r="AU71" s="83" t="str">
        <f ca="1">+IFERROR(VLOOKUP(CONCATENATE($AH71,$AI71,$AJ71,$AO71,$AQ71),ZTDM_ARBOL_DES_D!$A:$O,13,FALSE),"")</f>
        <v>ALTA132</v>
      </c>
      <c r="AV71" s="83" t="str">
        <f>+IF($S71=Datos!$G$71,"",IFERROR(INDEX(Datos!$C$71:$G$74,MATCH($S71,Datos!$G$71:$G$74,0),1),""))</f>
        <v/>
      </c>
      <c r="AW71" s="83" t="str">
        <f>IF($S71=Datos!$G$71,"",IFERROR(INDEX(Datos!$C$71:$G$74,MATCH($S71,Datos!$G$71:$G$74,0),2),""))</f>
        <v/>
      </c>
      <c r="AX71" s="83" t="str">
        <f>IF($S71=Datos!$G$71,"",IFERROR(INDEX(Datos!$C$71:$G$74,MATCH($S71,Datos!$G$71:$G$74,0),3),""))</f>
        <v/>
      </c>
      <c r="AY71" s="83" t="str">
        <f>+IF(AW71=Datos!$D$73,Datos!$C$76,"")</f>
        <v/>
      </c>
      <c r="AZ71" s="83" t="str">
        <f>+IF(K71="Completo",IF(MAX(AB71:AC71,FACTURADOR!G70:I70)&gt;=300,"FL_GUDI",""),"")</f>
        <v>FL_GUDI</v>
      </c>
      <c r="BA71" s="83" t="str">
        <f t="shared" si="85"/>
        <v>FL_NO_CAP</v>
      </c>
      <c r="BB71" s="83" t="str">
        <f ca="1">+IF($AS71="Opción No Válida","",IFERROR(IF(FIND(Datos!$D$63,$V71)&gt;0,Datos!$E$63,""),""))</f>
        <v/>
      </c>
      <c r="BC71" s="83" t="str">
        <f ca="1">+IF($AS71="Opción No Válida","",IFERROR(IF(FIND(Datos!$D$64,$V71)&gt;0,Datos!$E$64,""),""))</f>
        <v>FL_PRG_IND</v>
      </c>
      <c r="BD71" s="83" t="str">
        <f ca="1">+IF($AS71="Opción No Válida","",IFERROR(IF(FIND(Datos!$D$65,$V71)&gt;0,Datos!$E$65,""),""))</f>
        <v/>
      </c>
      <c r="BE71" s="83" t="str">
        <f ca="1">+IF($AS71="Opción No Válida","",IFERROR(IF(FIND(Datos!$D$66,$V71)&gt;0,Datos!$E$66,""),""))</f>
        <v/>
      </c>
      <c r="BF71" s="83" t="str">
        <f ca="1">+IF($AS71="Opción No Válida","",IF(AH71="DP",Datos!$C$67,""))</f>
        <v/>
      </c>
      <c r="BG71" s="83" t="str">
        <f ca="1">+IF($AS71="Opción No Válida","",IFERROR(IF(FIND(Datos!$D$68,$V71)&gt;0,Datos!$E$68,""),""))</f>
        <v/>
      </c>
      <c r="BH71" s="83" t="str">
        <f ca="1">+VLOOKUP(AA71,Datos!$D:$E,2,FALSE)</f>
        <v>00</v>
      </c>
      <c r="BJ71" s="133">
        <f t="shared" ca="1" si="86"/>
        <v>0</v>
      </c>
      <c r="BK71" s="133" t="str">
        <f t="shared" si="87"/>
        <v/>
      </c>
      <c r="BL71" s="133" t="str">
        <f t="shared" si="88"/>
        <v/>
      </c>
      <c r="BM71" s="133" t="str">
        <f t="shared" si="89"/>
        <v/>
      </c>
      <c r="BN71" s="133" t="str">
        <f t="shared" si="90"/>
        <v/>
      </c>
      <c r="BO71" s="133" t="str">
        <f t="shared" si="91"/>
        <v/>
      </c>
      <c r="BP71" s="133" t="str">
        <f t="shared" ca="1" si="92"/>
        <v/>
      </c>
      <c r="BQ71" s="133" t="str">
        <f t="shared" ca="1" si="93"/>
        <v/>
      </c>
      <c r="BR71" s="133" t="str">
        <f t="shared" si="94"/>
        <v/>
      </c>
      <c r="BS71" s="133" t="str">
        <f t="shared" si="95"/>
        <v/>
      </c>
      <c r="BT71" s="133" t="str">
        <f t="shared" ca="1" si="96"/>
        <v/>
      </c>
      <c r="BU71" s="133" t="str">
        <f t="shared" si="97"/>
        <v/>
      </c>
      <c r="BV71" s="133" t="str">
        <f t="shared" ca="1" si="98"/>
        <v/>
      </c>
      <c r="BW71" s="133" t="str">
        <f t="shared" ca="1" si="99"/>
        <v/>
      </c>
      <c r="BX71" s="133" t="str">
        <f t="shared" ca="1" si="100"/>
        <v/>
      </c>
      <c r="BY71" s="133" t="str">
        <f t="shared" si="101"/>
        <v/>
      </c>
      <c r="BZ71" s="133" t="str">
        <f t="shared" si="102"/>
        <v/>
      </c>
      <c r="CA71" s="133" t="str">
        <f t="shared" si="103"/>
        <v/>
      </c>
      <c r="CB71" s="133" t="str">
        <f t="shared" si="104"/>
        <v/>
      </c>
      <c r="CC71" s="133" t="str">
        <f t="shared" si="105"/>
        <v/>
      </c>
      <c r="CD71" s="133" t="str">
        <f t="shared" ca="1" si="106"/>
        <v/>
      </c>
      <c r="CE71" s="133" t="str">
        <f t="shared" ca="1" si="107"/>
        <v/>
      </c>
      <c r="CF71" s="133" t="str">
        <f t="shared" ca="1" si="108"/>
        <v/>
      </c>
      <c r="CG71" s="133" t="str">
        <f t="shared" ca="1" si="109"/>
        <v/>
      </c>
      <c r="CH71" s="133" t="str">
        <f t="shared" ca="1" si="110"/>
        <v/>
      </c>
      <c r="CI71" s="133" t="str">
        <f t="shared" ca="1" si="111"/>
        <v/>
      </c>
      <c r="CJ71" s="133" t="str">
        <f t="shared" ca="1" si="112"/>
        <v/>
      </c>
      <c r="CK71" s="131">
        <f>+'RESULTADOS Fact'!Z70</f>
        <v>0</v>
      </c>
      <c r="CL71" s="131">
        <f>+'RESULTADOS Fact'!AA70</f>
        <v>0</v>
      </c>
    </row>
    <row r="72" spans="1:90" s="131" customFormat="1" ht="58.5" hidden="1" customHeight="1" x14ac:dyDescent="0.25">
      <c r="A72" s="145">
        <f t="shared" si="84"/>
        <v>70</v>
      </c>
      <c r="B72" s="127">
        <v>261</v>
      </c>
      <c r="C72" s="128">
        <f>+VLOOKUP($B72,'Datos IC y OC'!$A:$D,3,FALSE)</f>
        <v>610000000000175</v>
      </c>
      <c r="D72" s="128" t="str">
        <f>+VLOOKUP($B72,'Datos IC y OC'!$A:$D,4,FALSE)</f>
        <v>S1010A13</v>
      </c>
      <c r="E72" s="83"/>
      <c r="F72" s="130">
        <v>44562</v>
      </c>
      <c r="G72" s="114" t="str">
        <f ca="1">+"ID" &amp;TEXT(A72,"000") &amp; "-" &amp; AH72 &amp; "-" &amp; AI72 &amp; "-" &amp; RIGHT(AQ72,2)&amp; "-" &amp; VLOOKUP(AO72,Datos!$E:$F,2,FALSE)</f>
        <v>ID070-GD-CR-T2-BT</v>
      </c>
      <c r="H72" s="114" t="s">
        <v>57</v>
      </c>
      <c r="I72" s="114" t="s">
        <v>74</v>
      </c>
      <c r="J72" s="114" t="s">
        <v>316</v>
      </c>
      <c r="K72" s="114" t="s">
        <v>1963</v>
      </c>
      <c r="L72" s="114" t="s">
        <v>277</v>
      </c>
      <c r="M72" s="114" t="s">
        <v>268</v>
      </c>
      <c r="O72" s="114" t="s">
        <v>1050</v>
      </c>
      <c r="Q72" s="114" t="s">
        <v>78</v>
      </c>
      <c r="S72" s="114"/>
      <c r="T72" s="114"/>
      <c r="V72" s="114" t="s">
        <v>153</v>
      </c>
      <c r="X72" s="114">
        <v>700034</v>
      </c>
      <c r="Y72" s="114">
        <f>+Salida!CQ72</f>
        <v>171</v>
      </c>
      <c r="AA72" s="114" t="s">
        <v>2021</v>
      </c>
      <c r="AB72" s="114">
        <f>+HLOOKUP($AF72,Lecturas!$O:$AB,22,FALSE)</f>
        <v>100</v>
      </c>
      <c r="AC72" s="114">
        <f>+HLOOKUP($AF72,Lecturas!$O:$AB,23,FALSE)</f>
        <v>350</v>
      </c>
      <c r="AD72" s="114" t="str">
        <f>+"CASO: "&amp;INDEX(Lecturas!$AE$1:$AO$2,1,MATCH(AF72,Lecturas!$AE$2:$AO$2,0))</f>
        <v>CASO: =1000 Reg sólo 13,2 kV</v>
      </c>
      <c r="AF72" s="114">
        <v>6</v>
      </c>
      <c r="AH72" s="83" t="str">
        <f>+IF(H72="","",VLOOKUP(H72,Datos!$D:$E,2,FALSE))</f>
        <v>GD</v>
      </c>
      <c r="AI72" s="83" t="str">
        <f>+IF(I72="","",VLOOKUP(I72,Datos!$D$9:$E$19,2,FALSE))</f>
        <v>CR</v>
      </c>
      <c r="AJ72" s="83" t="str">
        <f>+IF(J72="","",VLOOKUP(J72,Datos!$D:$E,2,FALSE))</f>
        <v>G002</v>
      </c>
      <c r="AK72" s="83" t="str">
        <f>+IFERROR(IF(AI72="CG","",VLOOKUP(AI72,Datos!$E:$F,2,FALSE)),"")</f>
        <v>Rural</v>
      </c>
      <c r="AL72" s="83">
        <f>+IF(L72="","",VLOOKUP(L72,Datos!$D:$E,2,FALSE))</f>
        <v>11</v>
      </c>
      <c r="AM72" s="83" t="str">
        <f ca="1">+IF(M72="","",TEXT(VLOOKUP(M72,Datos!$D:$E,2,FALSE),"000"))</f>
        <v>198</v>
      </c>
      <c r="AN72" s="83" t="str">
        <f ca="1">+IF(O72="","",TEXT(VLOOKUP(O72,Datos!$D:$E,2,FALSE),"000000"))</f>
        <v>239900</v>
      </c>
      <c r="AO72" s="83" t="str">
        <f>+IF(Q72="","",VLOOKUP(Q72,Datos!$D:$E,2,FALSE))</f>
        <v>G1</v>
      </c>
      <c r="AP72" s="83" t="str">
        <f>+IFERROR(HLOOKUP(AH72,Validaciones!$A$47:$C$48,2,FALSE),"")</f>
        <v>Tarifa T2</v>
      </c>
      <c r="AQ72" s="83" t="str">
        <f ca="1">+IF(AP72="","",VLOOKUP(AP72,Datos!$D:$E,2,FALSE))</f>
        <v>GD_T2</v>
      </c>
      <c r="AR72" s="83" t="str">
        <f>+VLOOKUP(CONCATENATE(K72,IF(K72="Completo",VLOOKUP(D72,'Gr.Estr.Reg.'!$C:$D,2,FALSE),VLOOKUP(D72,'Gr.Estr.Reg.'!$C:$H,6))),Tabla8[[LINK]:[PORCION]],5,FALSE)</f>
        <v>GSNCC</v>
      </c>
      <c r="AS72" s="83" t="str">
        <f ca="1">+VLOOKUP(CONCATENATE($AH72,$AI72,$AJ72,$AO72,$AQ72),ZTDM_ARBOL_DES_D!$A:$O,11,FALSE)</f>
        <v>RT_CAT_CLI</v>
      </c>
      <c r="AT72" s="83" t="str">
        <f ca="1">+IFERROR(VLOOKUP(CONCATENATE($AH72,$AI72,$AJ72,$AO72,$AQ72),ZTDM_ARBOL_DES_D!$A:$O,12,FALSE),"")</f>
        <v>GD_NORM</v>
      </c>
      <c r="AU72" s="83" t="str">
        <f ca="1">+IFERROR(VLOOKUP(CONCATENATE($AH72,$AI72,$AJ72,$AO72,$AQ72),ZTDM_ARBOL_DES_D!$A:$O,13,FALSE),"")</f>
        <v>BAJA</v>
      </c>
      <c r="AV72" s="83" t="str">
        <f>+IF($S72=Datos!$G$71,"",IFERROR(INDEX(Datos!$C$71:$G$74,MATCH($S72,Datos!$G$71:$G$74,0),1),""))</f>
        <v/>
      </c>
      <c r="AW72" s="83" t="str">
        <f>IF($S72=Datos!$G$71,"",IFERROR(INDEX(Datos!$C$71:$G$74,MATCH($S72,Datos!$G$71:$G$74,0),2),""))</f>
        <v/>
      </c>
      <c r="AX72" s="83" t="str">
        <f>IF($S72=Datos!$G$71,"",IFERROR(INDEX(Datos!$C$71:$G$74,MATCH($S72,Datos!$G$71:$G$74,0),3),""))</f>
        <v/>
      </c>
      <c r="AY72" s="83" t="str">
        <f>+IF(AW72=Datos!$D$73,Datos!$C$76,"")</f>
        <v/>
      </c>
      <c r="AZ72" s="83" t="str">
        <f>+IF(K72="Completo",IF(MAX(AB72:AC72,FACTURADOR!G71:I71)&gt;=300,"FL_GUDI",""),"")</f>
        <v>FL_GUDI</v>
      </c>
      <c r="BA72" s="83" t="str">
        <f t="shared" si="85"/>
        <v>FL_NO_CAP</v>
      </c>
      <c r="BB72" s="83" t="str">
        <f ca="1">+IF($AS72="Opción No Válida","",IFERROR(IF(FIND(Datos!$D$63,$V72)&gt;0,Datos!$E$63,""),""))</f>
        <v>FL_EMP_REC</v>
      </c>
      <c r="BC72" s="83" t="str">
        <f ca="1">+IF($AS72="Opción No Válida","",IFERROR(IF(FIND(Datos!$D$64,$V72)&gt;0,Datos!$E$64,""),""))</f>
        <v/>
      </c>
      <c r="BD72" s="83" t="str">
        <f ca="1">+IF($AS72="Opción No Válida","",IFERROR(IF(FIND(Datos!$D$65,$V72)&gt;0,Datos!$E$65,""),""))</f>
        <v/>
      </c>
      <c r="BE72" s="83" t="str">
        <f ca="1">+IF($AS72="Opción No Válida","",IFERROR(IF(FIND(Datos!$D$66,$V72)&gt;0,Datos!$E$66,""),""))</f>
        <v/>
      </c>
      <c r="BF72" s="83" t="str">
        <f ca="1">+IF($AS72="Opción No Válida","",IF(AH72="DP",Datos!$C$67,""))</f>
        <v/>
      </c>
      <c r="BG72" s="83" t="str">
        <f ca="1">+IF($AS72="Opción No Válida","",IFERROR(IF(FIND(Datos!$D$68,$V72)&gt;0,Datos!$E$68,""),""))</f>
        <v/>
      </c>
      <c r="BH72" s="83" t="str">
        <f ca="1">+VLOOKUP(AA72,Datos!$D:$E,2,FALSE)</f>
        <v>00</v>
      </c>
      <c r="BJ72" s="133">
        <f t="shared" ca="1" si="86"/>
        <v>0</v>
      </c>
      <c r="BK72" s="133" t="str">
        <f t="shared" si="87"/>
        <v/>
      </c>
      <c r="BL72" s="133" t="str">
        <f t="shared" si="88"/>
        <v/>
      </c>
      <c r="BM72" s="133" t="str">
        <f t="shared" si="89"/>
        <v/>
      </c>
      <c r="BN72" s="133" t="str">
        <f t="shared" si="90"/>
        <v/>
      </c>
      <c r="BO72" s="133" t="str">
        <f t="shared" si="91"/>
        <v/>
      </c>
      <c r="BP72" s="133" t="str">
        <f t="shared" ca="1" si="92"/>
        <v/>
      </c>
      <c r="BQ72" s="133" t="str">
        <f t="shared" ca="1" si="93"/>
        <v/>
      </c>
      <c r="BR72" s="133" t="str">
        <f t="shared" si="94"/>
        <v/>
      </c>
      <c r="BS72" s="133" t="str">
        <f t="shared" si="95"/>
        <v/>
      </c>
      <c r="BT72" s="133" t="str">
        <f t="shared" ca="1" si="96"/>
        <v/>
      </c>
      <c r="BU72" s="133" t="str">
        <f t="shared" si="97"/>
        <v/>
      </c>
      <c r="BV72" s="133" t="str">
        <f t="shared" ca="1" si="98"/>
        <v/>
      </c>
      <c r="BW72" s="133" t="str">
        <f t="shared" ca="1" si="99"/>
        <v/>
      </c>
      <c r="BX72" s="133" t="str">
        <f t="shared" ca="1" si="100"/>
        <v/>
      </c>
      <c r="BY72" s="133" t="str">
        <f t="shared" si="101"/>
        <v/>
      </c>
      <c r="BZ72" s="133" t="str">
        <f t="shared" si="102"/>
        <v/>
      </c>
      <c r="CA72" s="133" t="str">
        <f t="shared" si="103"/>
        <v/>
      </c>
      <c r="CB72" s="133" t="str">
        <f t="shared" si="104"/>
        <v/>
      </c>
      <c r="CC72" s="133" t="str">
        <f t="shared" si="105"/>
        <v/>
      </c>
      <c r="CD72" s="133" t="str">
        <f t="shared" ca="1" si="106"/>
        <v/>
      </c>
      <c r="CE72" s="133" t="str">
        <f t="shared" ca="1" si="107"/>
        <v/>
      </c>
      <c r="CF72" s="133" t="str">
        <f t="shared" ca="1" si="108"/>
        <v/>
      </c>
      <c r="CG72" s="133" t="str">
        <f t="shared" ca="1" si="109"/>
        <v/>
      </c>
      <c r="CH72" s="133" t="str">
        <f t="shared" ca="1" si="110"/>
        <v/>
      </c>
      <c r="CI72" s="133" t="str">
        <f t="shared" ca="1" si="111"/>
        <v/>
      </c>
      <c r="CJ72" s="133" t="str">
        <f t="shared" ca="1" si="112"/>
        <v/>
      </c>
      <c r="CK72" s="131">
        <f>+'RESULTADOS Fact'!Z71</f>
        <v>20000000864</v>
      </c>
      <c r="CL72" s="131">
        <f>+'RESULTADOS Fact'!AA71</f>
        <v>10000000436</v>
      </c>
    </row>
    <row r="73" spans="1:90" s="131" customFormat="1" ht="58.5" hidden="1" customHeight="1" x14ac:dyDescent="0.25">
      <c r="A73" s="145">
        <f t="shared" si="84"/>
        <v>71</v>
      </c>
      <c r="B73" s="127">
        <v>261</v>
      </c>
      <c r="C73" s="128">
        <f>+VLOOKUP($B73,'Datos IC y OC'!$A:$D,3,FALSE)</f>
        <v>610000000000175</v>
      </c>
      <c r="D73" s="128" t="str">
        <f>+VLOOKUP($B73,'Datos IC y OC'!$A:$D,4,FALSE)</f>
        <v>S1010A13</v>
      </c>
      <c r="E73" s="83"/>
      <c r="F73" s="130">
        <v>44562</v>
      </c>
      <c r="G73" s="114" t="str">
        <f ca="1">+"ID" &amp;TEXT(A73,"000") &amp; "-" &amp; AH73 &amp; "-" &amp; AI73 &amp; "-" &amp; RIGHT(AQ73,2)&amp; "-" &amp; VLOOKUP(AO73,Datos!$E:$F,2,FALSE)</f>
        <v>ID071-GD-CR-T2-BT</v>
      </c>
      <c r="H73" s="114" t="s">
        <v>57</v>
      </c>
      <c r="I73" s="114" t="s">
        <v>74</v>
      </c>
      <c r="J73" s="114" t="s">
        <v>316</v>
      </c>
      <c r="K73" s="114" t="s">
        <v>1963</v>
      </c>
      <c r="L73" s="114" t="s">
        <v>402</v>
      </c>
      <c r="M73" s="114" t="s">
        <v>268</v>
      </c>
      <c r="O73" s="114" t="s">
        <v>1050</v>
      </c>
      <c r="Q73" s="114" t="s">
        <v>78</v>
      </c>
      <c r="S73" s="114"/>
      <c r="T73" s="114"/>
      <c r="V73" s="114" t="s">
        <v>222</v>
      </c>
      <c r="X73" s="114">
        <v>700034</v>
      </c>
      <c r="Y73" s="114">
        <f>+Salida!CQ73</f>
        <v>172</v>
      </c>
      <c r="AA73" s="114" t="s">
        <v>2021</v>
      </c>
      <c r="AB73" s="114">
        <f>+HLOOKUP($AF73,Lecturas!$O:$AB,22,FALSE)</f>
        <v>100</v>
      </c>
      <c r="AC73" s="114">
        <f>+HLOOKUP($AF73,Lecturas!$O:$AB,23,FALSE)</f>
        <v>350</v>
      </c>
      <c r="AD73" s="114" t="str">
        <f>+"CASO: "&amp;INDEX(Lecturas!$AE$1:$AO$2,1,MATCH(AF73,Lecturas!$AE$2:$AO$2,0))</f>
        <v>CASO: =1000 Reg sólo 13,2 kV</v>
      </c>
      <c r="AF73" s="114">
        <v>6</v>
      </c>
      <c r="AH73" s="83" t="str">
        <f>+IF(H73="","",VLOOKUP(H73,Datos!$D:$E,2,FALSE))</f>
        <v>GD</v>
      </c>
      <c r="AI73" s="83" t="str">
        <f>+IF(I73="","",VLOOKUP(I73,Datos!$D$9:$E$19,2,FALSE))</f>
        <v>CR</v>
      </c>
      <c r="AJ73" s="83" t="str">
        <f>+IF(J73="","",VLOOKUP(J73,Datos!$D:$E,2,FALSE))</f>
        <v>G002</v>
      </c>
      <c r="AK73" s="83" t="str">
        <f>+IFERROR(IF(AI73="CG","",VLOOKUP(AI73,Datos!$E:$F,2,FALSE)),"")</f>
        <v>Rural</v>
      </c>
      <c r="AL73" s="83">
        <f>+IF(L73="","",VLOOKUP(L73,Datos!$D:$E,2,FALSE))</f>
        <v>10</v>
      </c>
      <c r="AM73" s="83" t="str">
        <f ca="1">+IF(M73="","",TEXT(VLOOKUP(M73,Datos!$D:$E,2,FALSE),"000"))</f>
        <v>198</v>
      </c>
      <c r="AN73" s="83" t="str">
        <f ca="1">+IF(O73="","",TEXT(VLOOKUP(O73,Datos!$D:$E,2,FALSE),"000000"))</f>
        <v>239900</v>
      </c>
      <c r="AO73" s="83" t="str">
        <f>+IF(Q73="","",VLOOKUP(Q73,Datos!$D:$E,2,FALSE))</f>
        <v>G1</v>
      </c>
      <c r="AP73" s="83" t="str">
        <f>+IFERROR(HLOOKUP(AH73,Validaciones!$A$47:$C$48,2,FALSE),"")</f>
        <v>Tarifa T2</v>
      </c>
      <c r="AQ73" s="83" t="str">
        <f ca="1">+IF(AP73="","",VLOOKUP(AP73,Datos!$D:$E,2,FALSE))</f>
        <v>GD_T2</v>
      </c>
      <c r="AR73" s="83" t="str">
        <f>+VLOOKUP(CONCATENATE(K73,IF(K73="Completo",VLOOKUP(D73,'Gr.Estr.Reg.'!$C:$D,2,FALSE),VLOOKUP(D73,'Gr.Estr.Reg.'!$C:$H,6))),Tabla8[[LINK]:[PORCION]],5,FALSE)</f>
        <v>GSNCC</v>
      </c>
      <c r="AS73" s="83" t="str">
        <f ca="1">+VLOOKUP(CONCATENATE($AH73,$AI73,$AJ73,$AO73,$AQ73),ZTDM_ARBOL_DES_D!$A:$O,11,FALSE)</f>
        <v>RT_CAT_CLI</v>
      </c>
      <c r="AT73" s="83" t="str">
        <f ca="1">+IFERROR(VLOOKUP(CONCATENATE($AH73,$AI73,$AJ73,$AO73,$AQ73),ZTDM_ARBOL_DES_D!$A:$O,12,FALSE),"")</f>
        <v>GD_NORM</v>
      </c>
      <c r="AU73" s="83" t="str">
        <f ca="1">+IFERROR(VLOOKUP(CONCATENATE($AH73,$AI73,$AJ73,$AO73,$AQ73),ZTDM_ARBOL_DES_D!$A:$O,13,FALSE),"")</f>
        <v>BAJA</v>
      </c>
      <c r="AV73" s="83" t="str">
        <f>+IF($S73=Datos!$G$71,"",IFERROR(INDEX(Datos!$C$71:$G$74,MATCH($S73,Datos!$G$71:$G$74,0),1),""))</f>
        <v/>
      </c>
      <c r="AW73" s="83" t="str">
        <f>IF($S73=Datos!$G$71,"",IFERROR(INDEX(Datos!$C$71:$G$74,MATCH($S73,Datos!$G$71:$G$74,0),2),""))</f>
        <v/>
      </c>
      <c r="AX73" s="83" t="str">
        <f>IF($S73=Datos!$G$71,"",IFERROR(INDEX(Datos!$C$71:$G$74,MATCH($S73,Datos!$G$71:$G$74,0),3),""))</f>
        <v/>
      </c>
      <c r="AY73" s="83" t="str">
        <f>+IF(AW73=Datos!$D$73,Datos!$C$76,"")</f>
        <v/>
      </c>
      <c r="AZ73" s="83" t="str">
        <f>+IF(K73="Completo",IF(MAX(AB73:AC73,FACTURADOR!G72:I72)&gt;=300,"FL_GUDI",""),"")</f>
        <v>FL_GUDI</v>
      </c>
      <c r="BA73" s="83" t="str">
        <f t="shared" si="85"/>
        <v>FL_NO_CAP</v>
      </c>
      <c r="BB73" s="83" t="str">
        <f ca="1">+IF($AS73="Opción No Válida","",IFERROR(IF(FIND(Datos!$D$63,$V73)&gt;0,Datos!$E$63,""),""))</f>
        <v/>
      </c>
      <c r="BC73" s="83" t="str">
        <f ca="1">+IF($AS73="Opción No Válida","",IFERROR(IF(FIND(Datos!$D$64,$V73)&gt;0,Datos!$E$64,""),""))</f>
        <v/>
      </c>
      <c r="BD73" s="83" t="str">
        <f ca="1">+IF($AS73="Opción No Válida","",IFERROR(IF(FIND(Datos!$D$65,$V73)&gt;0,Datos!$E$65,""),""))</f>
        <v>FL_CLUB</v>
      </c>
      <c r="BE73" s="83" t="str">
        <f ca="1">+IF($AS73="Opción No Válida","",IFERROR(IF(FIND(Datos!$D$66,$V73)&gt;0,Datos!$E$66,""),""))</f>
        <v/>
      </c>
      <c r="BF73" s="83" t="str">
        <f ca="1">+IF($AS73="Opción No Válida","",IF(AH73="DP",Datos!$C$67,""))</f>
        <v/>
      </c>
      <c r="BG73" s="83" t="str">
        <f ca="1">+IF($AS73="Opción No Válida","",IFERROR(IF(FIND(Datos!$D$68,$V73)&gt;0,Datos!$E$68,""),""))</f>
        <v/>
      </c>
      <c r="BH73" s="83" t="str">
        <f ca="1">+VLOOKUP(AA73,Datos!$D:$E,2,FALSE)</f>
        <v>00</v>
      </c>
      <c r="BJ73" s="133">
        <f t="shared" ca="1" si="86"/>
        <v>0</v>
      </c>
      <c r="BK73" s="133" t="str">
        <f t="shared" si="87"/>
        <v/>
      </c>
      <c r="BL73" s="133" t="str">
        <f t="shared" si="88"/>
        <v/>
      </c>
      <c r="BM73" s="133" t="str">
        <f t="shared" si="89"/>
        <v/>
      </c>
      <c r="BN73" s="133" t="str">
        <f t="shared" si="90"/>
        <v/>
      </c>
      <c r="BO73" s="133" t="str">
        <f t="shared" si="91"/>
        <v/>
      </c>
      <c r="BP73" s="133" t="str">
        <f t="shared" ca="1" si="92"/>
        <v/>
      </c>
      <c r="BQ73" s="133" t="str">
        <f t="shared" ca="1" si="93"/>
        <v/>
      </c>
      <c r="BR73" s="133" t="str">
        <f t="shared" si="94"/>
        <v/>
      </c>
      <c r="BS73" s="133" t="str">
        <f t="shared" si="95"/>
        <v/>
      </c>
      <c r="BT73" s="133" t="str">
        <f t="shared" ca="1" si="96"/>
        <v/>
      </c>
      <c r="BU73" s="133" t="str">
        <f t="shared" si="97"/>
        <v/>
      </c>
      <c r="BV73" s="133" t="str">
        <f t="shared" ca="1" si="98"/>
        <v/>
      </c>
      <c r="BW73" s="133" t="str">
        <f t="shared" ca="1" si="99"/>
        <v/>
      </c>
      <c r="BX73" s="133" t="str">
        <f t="shared" ca="1" si="100"/>
        <v/>
      </c>
      <c r="BY73" s="133" t="str">
        <f t="shared" si="101"/>
        <v/>
      </c>
      <c r="BZ73" s="133" t="str">
        <f t="shared" si="102"/>
        <v/>
      </c>
      <c r="CA73" s="133" t="str">
        <f t="shared" si="103"/>
        <v/>
      </c>
      <c r="CB73" s="133" t="str">
        <f t="shared" si="104"/>
        <v/>
      </c>
      <c r="CC73" s="133" t="str">
        <f t="shared" si="105"/>
        <v/>
      </c>
      <c r="CD73" s="133" t="str">
        <f t="shared" ca="1" si="106"/>
        <v/>
      </c>
      <c r="CE73" s="133" t="str">
        <f t="shared" ca="1" si="107"/>
        <v/>
      </c>
      <c r="CF73" s="133" t="str">
        <f t="shared" ca="1" si="108"/>
        <v/>
      </c>
      <c r="CG73" s="133" t="str">
        <f t="shared" ca="1" si="109"/>
        <v/>
      </c>
      <c r="CH73" s="133" t="str">
        <f t="shared" ca="1" si="110"/>
        <v/>
      </c>
      <c r="CI73" s="133" t="str">
        <f t="shared" ca="1" si="111"/>
        <v/>
      </c>
      <c r="CJ73" s="133" t="str">
        <f t="shared" ca="1" si="112"/>
        <v/>
      </c>
      <c r="CK73" s="131">
        <f>+'RESULTADOS Fact'!Z72</f>
        <v>20000000865</v>
      </c>
      <c r="CL73" s="131">
        <f>+'RESULTADOS Fact'!AA72</f>
        <v>10000000437</v>
      </c>
    </row>
    <row r="74" spans="1:90" s="131" customFormat="1" ht="58.5" hidden="1" customHeight="1" x14ac:dyDescent="0.25">
      <c r="A74" s="145">
        <f t="shared" si="84"/>
        <v>72</v>
      </c>
      <c r="B74" s="127">
        <v>253</v>
      </c>
      <c r="C74" s="128">
        <f>+VLOOKUP($B74,'Datos IC y OC'!$A:$D,3,FALSE)</f>
        <v>610000000000167</v>
      </c>
      <c r="D74" s="128" t="str">
        <f>+VLOOKUP($B74,'Datos IC y OC'!$A:$D,4,FALSE)</f>
        <v>S6020A21</v>
      </c>
      <c r="E74" s="83"/>
      <c r="F74" s="130">
        <v>44562</v>
      </c>
      <c r="G74" s="114" t="str">
        <f ca="1">+"ID" &amp;TEXT(A74,"000") &amp; "-" &amp; AH74 &amp; "-" &amp; AI74 &amp; "-" &amp; RIGHT(AQ74,2)&amp; "-" &amp; VLOOKUP(AO74,Datos!$E:$F,2,FALSE)</f>
        <v>ID072-GD-CR-T2-BT</v>
      </c>
      <c r="H74" s="114" t="s">
        <v>57</v>
      </c>
      <c r="I74" s="114" t="s">
        <v>74</v>
      </c>
      <c r="J74" s="114" t="s">
        <v>316</v>
      </c>
      <c r="K74" s="114" t="s">
        <v>1963</v>
      </c>
      <c r="L74" s="114" t="s">
        <v>271</v>
      </c>
      <c r="M74" s="114" t="s">
        <v>266</v>
      </c>
      <c r="O74" s="114" t="s">
        <v>1050</v>
      </c>
      <c r="Q74" s="114" t="s">
        <v>78</v>
      </c>
      <c r="S74" s="114"/>
      <c r="T74" s="114"/>
      <c r="V74" s="114" t="s">
        <v>1980</v>
      </c>
      <c r="X74" s="114">
        <v>700034</v>
      </c>
      <c r="Y74" s="114">
        <f>+Salida!CQ74</f>
        <v>173</v>
      </c>
      <c r="AA74" s="114" t="s">
        <v>2021</v>
      </c>
      <c r="AB74" s="114">
        <f>+HLOOKUP($AF74,Lecturas!$O:$AB,22,FALSE)</f>
        <v>50</v>
      </c>
      <c r="AC74" s="114">
        <f>+HLOOKUP($AF74,Lecturas!$O:$AB,23,FALSE)</f>
        <v>1000</v>
      </c>
      <c r="AD74" s="114" t="str">
        <f>+"CASO: "&amp;INDEX(Lecturas!$AE$1:$AO$2,1,MATCH(AF74,Lecturas!$AE$2:$AO$2,0))</f>
        <v>CASO: =1000 Cont sólo 13,2 kV</v>
      </c>
      <c r="AF74" s="114">
        <v>8</v>
      </c>
      <c r="AH74" s="83" t="str">
        <f>+IF(H74="","",VLOOKUP(H74,Datos!$D:$E,2,FALSE))</f>
        <v>GD</v>
      </c>
      <c r="AI74" s="83" t="str">
        <f>+IF(I74="","",VLOOKUP(I74,Datos!$D$9:$E$19,2,FALSE))</f>
        <v>CR</v>
      </c>
      <c r="AJ74" s="83" t="str">
        <f>+IF(J74="","",VLOOKUP(J74,Datos!$D:$E,2,FALSE))</f>
        <v>G002</v>
      </c>
      <c r="AK74" s="83" t="str">
        <f>+IFERROR(IF(AI74="CG","",VLOOKUP(AI74,Datos!$E:$F,2,FALSE)),"")</f>
        <v>Rural</v>
      </c>
      <c r="AL74" s="83" t="str">
        <f>+IF(L74="","",VLOOKUP(L74,Datos!$D:$E,2,FALSE))</f>
        <v>01</v>
      </c>
      <c r="AM74" s="83" t="str">
        <f ca="1">+IF(M74="","",TEXT(VLOOKUP(M74,Datos!$D:$E,2,FALSE),"000"))</f>
        <v>317</v>
      </c>
      <c r="AN74" s="83" t="str">
        <f ca="1">+IF(O74="","",TEXT(VLOOKUP(O74,Datos!$D:$E,2,FALSE),"000000"))</f>
        <v>239900</v>
      </c>
      <c r="AO74" s="83" t="str">
        <f>+IF(Q74="","",VLOOKUP(Q74,Datos!$D:$E,2,FALSE))</f>
        <v>G1</v>
      </c>
      <c r="AP74" s="83" t="str">
        <f>+IFERROR(HLOOKUP(AH74,Validaciones!$A$47:$C$48,2,FALSE),"")</f>
        <v>Tarifa T2</v>
      </c>
      <c r="AQ74" s="83" t="str">
        <f ca="1">+IF(AP74="","",VLOOKUP(AP74,Datos!$D:$E,2,FALSE))</f>
        <v>GD_T2</v>
      </c>
      <c r="AR74" s="83" t="str">
        <f>+VLOOKUP(CONCATENATE(K74,IF(K74="Completo",VLOOKUP(D74,'Gr.Estr.Reg.'!$C:$D,2,FALSE),VLOOKUP(D74,'Gr.Estr.Reg.'!$C:$H,6))),Tabla8[[LINK]:[PORCION]],5,FALSE)</f>
        <v>GROCC</v>
      </c>
      <c r="AS74" s="83" t="str">
        <f ca="1">+VLOOKUP(CONCATENATE($AH74,$AI74,$AJ74,$AO74,$AQ74),ZTDM_ARBOL_DES_D!$A:$O,11,FALSE)</f>
        <v>RT_CAT_CLI</v>
      </c>
      <c r="AT74" s="83" t="str">
        <f ca="1">+IFERROR(VLOOKUP(CONCATENATE($AH74,$AI74,$AJ74,$AO74,$AQ74),ZTDM_ARBOL_DES_D!$A:$O,12,FALSE),"")</f>
        <v>GD_NORM</v>
      </c>
      <c r="AU74" s="83" t="str">
        <f ca="1">+IFERROR(VLOOKUP(CONCATENATE($AH74,$AI74,$AJ74,$AO74,$AQ74),ZTDM_ARBOL_DES_D!$A:$O,13,FALSE),"")</f>
        <v>BAJA</v>
      </c>
      <c r="AV74" s="83" t="str">
        <f>+IF($S74=Datos!$G$71,"",IFERROR(INDEX(Datos!$C$71:$G$74,MATCH($S74,Datos!$G$71:$G$74,0),1),""))</f>
        <v/>
      </c>
      <c r="AW74" s="83" t="str">
        <f>IF($S74=Datos!$G$71,"",IFERROR(INDEX(Datos!$C$71:$G$74,MATCH($S74,Datos!$G$71:$G$74,0),2),""))</f>
        <v/>
      </c>
      <c r="AX74" s="83" t="str">
        <f>IF($S74=Datos!$G$71,"",IFERROR(INDEX(Datos!$C$71:$G$74,MATCH($S74,Datos!$G$71:$G$74,0),3),""))</f>
        <v/>
      </c>
      <c r="AY74" s="83" t="str">
        <f>+IF(AW74=Datos!$D$73,Datos!$C$76,"")</f>
        <v/>
      </c>
      <c r="AZ74" s="83" t="str">
        <f>+IF(K74="Completo",IF(MAX(AB74:AC74,FACTURADOR!G73:I73)&gt;=300,"FL_GUDI",""),"")</f>
        <v>FL_GUDI</v>
      </c>
      <c r="BA74" s="83" t="str">
        <f t="shared" si="85"/>
        <v>FL_NO_CAP</v>
      </c>
      <c r="BB74" s="83" t="str">
        <f ca="1">+IF($AS74="Opción No Válida","",IFERROR(IF(FIND(Datos!$D$63,$V74)&gt;0,Datos!$E$63,""),""))</f>
        <v/>
      </c>
      <c r="BC74" s="83" t="str">
        <f ca="1">+IF($AS74="Opción No Válida","",IFERROR(IF(FIND(Datos!$D$64,$V74)&gt;0,Datos!$E$64,""),""))</f>
        <v/>
      </c>
      <c r="BD74" s="83" t="str">
        <f ca="1">+IF($AS74="Opción No Válida","",IFERROR(IF(FIND(Datos!$D$65,$V74)&gt;0,Datos!$E$65,""),""))</f>
        <v/>
      </c>
      <c r="BE74" s="83" t="str">
        <f ca="1">+IF($AS74="Opción No Válida","",IFERROR(IF(FIND(Datos!$D$66,$V74)&gt;0,Datos!$E$66,""),""))</f>
        <v>FL_BEN_INF</v>
      </c>
      <c r="BF74" s="83" t="str">
        <f ca="1">+IF($AS74="Opción No Válida","",IF(AH74="DP",Datos!$C$67,""))</f>
        <v/>
      </c>
      <c r="BG74" s="83" t="str">
        <f ca="1">+IF($AS74="Opción No Válida","",IFERROR(IF(FIND(Datos!$D$68,$V74)&gt;0,Datos!$E$68,""),""))</f>
        <v/>
      </c>
      <c r="BH74" s="83" t="str">
        <f ca="1">+VLOOKUP(AA74,Datos!$D:$E,2,FALSE)</f>
        <v>00</v>
      </c>
      <c r="BJ74" s="133">
        <f t="shared" ca="1" si="86"/>
        <v>0</v>
      </c>
      <c r="BK74" s="133" t="str">
        <f t="shared" si="87"/>
        <v/>
      </c>
      <c r="BL74" s="133" t="str">
        <f t="shared" si="88"/>
        <v/>
      </c>
      <c r="BM74" s="133" t="str">
        <f t="shared" si="89"/>
        <v/>
      </c>
      <c r="BN74" s="133" t="str">
        <f t="shared" si="90"/>
        <v/>
      </c>
      <c r="BO74" s="133" t="str">
        <f t="shared" si="91"/>
        <v/>
      </c>
      <c r="BP74" s="133" t="str">
        <f t="shared" ca="1" si="92"/>
        <v/>
      </c>
      <c r="BQ74" s="133" t="str">
        <f t="shared" ca="1" si="93"/>
        <v/>
      </c>
      <c r="BR74" s="133" t="str">
        <f t="shared" si="94"/>
        <v/>
      </c>
      <c r="BS74" s="133" t="str">
        <f t="shared" si="95"/>
        <v/>
      </c>
      <c r="BT74" s="133" t="str">
        <f t="shared" ca="1" si="96"/>
        <v/>
      </c>
      <c r="BU74" s="133" t="str">
        <f t="shared" si="97"/>
        <v/>
      </c>
      <c r="BV74" s="133" t="str">
        <f t="shared" ca="1" si="98"/>
        <v/>
      </c>
      <c r="BW74" s="133" t="str">
        <f t="shared" ca="1" si="99"/>
        <v/>
      </c>
      <c r="BX74" s="133" t="str">
        <f t="shared" ca="1" si="100"/>
        <v/>
      </c>
      <c r="BY74" s="133" t="str">
        <f t="shared" si="101"/>
        <v/>
      </c>
      <c r="BZ74" s="133" t="str">
        <f t="shared" si="102"/>
        <v/>
      </c>
      <c r="CA74" s="133" t="str">
        <f t="shared" si="103"/>
        <v/>
      </c>
      <c r="CB74" s="133" t="str">
        <f t="shared" si="104"/>
        <v/>
      </c>
      <c r="CC74" s="133" t="str">
        <f t="shared" si="105"/>
        <v/>
      </c>
      <c r="CD74" s="133" t="str">
        <f t="shared" ca="1" si="106"/>
        <v/>
      </c>
      <c r="CE74" s="133" t="str">
        <f t="shared" ca="1" si="107"/>
        <v/>
      </c>
      <c r="CF74" s="133" t="str">
        <f t="shared" ca="1" si="108"/>
        <v/>
      </c>
      <c r="CG74" s="133" t="str">
        <f t="shared" ca="1" si="109"/>
        <v/>
      </c>
      <c r="CH74" s="133" t="str">
        <f t="shared" ca="1" si="110"/>
        <v/>
      </c>
      <c r="CI74" s="133" t="str">
        <f t="shared" ca="1" si="111"/>
        <v/>
      </c>
      <c r="CJ74" s="133" t="str">
        <f t="shared" ca="1" si="112"/>
        <v/>
      </c>
      <c r="CK74" s="131">
        <f>+'RESULTADOS Fact'!Z73</f>
        <v>20000000866</v>
      </c>
      <c r="CL74" s="131">
        <f>+'RESULTADOS Fact'!AA73</f>
        <v>10000000438</v>
      </c>
    </row>
    <row r="75" spans="1:90" s="131" customFormat="1" ht="58.5" hidden="1" customHeight="1" x14ac:dyDescent="0.25">
      <c r="A75" s="145">
        <f t="shared" si="84"/>
        <v>73</v>
      </c>
      <c r="B75" s="127">
        <v>253</v>
      </c>
      <c r="C75" s="128">
        <f>+VLOOKUP($B75,'Datos IC y OC'!$A:$D,3,FALSE)</f>
        <v>610000000000167</v>
      </c>
      <c r="D75" s="128" t="str">
        <f>+VLOOKUP($B75,'Datos IC y OC'!$A:$D,4,FALSE)</f>
        <v>S6020A21</v>
      </c>
      <c r="E75" s="83"/>
      <c r="F75" s="130">
        <v>44562</v>
      </c>
      <c r="G75" s="114" t="str">
        <f ca="1">+"ID" &amp;TEXT(A75,"000") &amp; "-" &amp; AH75 &amp; "-" &amp; AI75 &amp; "-" &amp; RIGHT(AQ75,2)&amp; "-" &amp; VLOOKUP(AO75,Datos!$E:$F,2,FALSE)</f>
        <v>ID073-GD-CR-T2-BT</v>
      </c>
      <c r="H75" s="114" t="s">
        <v>57</v>
      </c>
      <c r="I75" s="114" t="s">
        <v>74</v>
      </c>
      <c r="J75" s="114" t="s">
        <v>316</v>
      </c>
      <c r="K75" s="114" t="s">
        <v>1963</v>
      </c>
      <c r="L75" s="114" t="s">
        <v>275</v>
      </c>
      <c r="M75" s="114" t="s">
        <v>266</v>
      </c>
      <c r="O75" s="114" t="s">
        <v>1050</v>
      </c>
      <c r="Q75" s="114" t="s">
        <v>78</v>
      </c>
      <c r="S75" s="114"/>
      <c r="T75" s="114"/>
      <c r="V75" s="114" t="s">
        <v>9156</v>
      </c>
      <c r="X75" s="114">
        <v>700034</v>
      </c>
      <c r="Y75" s="114">
        <f>+Salida!CQ75</f>
        <v>174</v>
      </c>
      <c r="AA75" s="114" t="s">
        <v>2021</v>
      </c>
      <c r="AB75" s="114">
        <f>+HLOOKUP($AF75,Lecturas!$O:$AB,22,FALSE)</f>
        <v>100</v>
      </c>
      <c r="AC75" s="114">
        <f>+HLOOKUP($AF75,Lecturas!$O:$AB,23,FALSE)</f>
        <v>200</v>
      </c>
      <c r="AD75" s="114" t="str">
        <f>+"CASO: "&amp;INDEX(Lecturas!$AE$1:$AO$2,1,MATCH(AF75,Lecturas!$AE$2:$AO$2,0))</f>
        <v>CASO: =300 Reg</v>
      </c>
      <c r="AF75" s="114">
        <v>3</v>
      </c>
      <c r="AH75" s="83" t="str">
        <f>+IF(H75="","",VLOOKUP(H75,Datos!$D:$E,2,FALSE))</f>
        <v>GD</v>
      </c>
      <c r="AI75" s="83" t="str">
        <f>+IF(I75="","",VLOOKUP(I75,Datos!$D$9:$E$19,2,FALSE))</f>
        <v>CR</v>
      </c>
      <c r="AJ75" s="83" t="str">
        <f>+IF(J75="","",VLOOKUP(J75,Datos!$D:$E,2,FALSE))</f>
        <v>G002</v>
      </c>
      <c r="AK75" s="83" t="str">
        <f>+IFERROR(IF(AI75="CG","",VLOOKUP(AI75,Datos!$E:$F,2,FALSE)),"")</f>
        <v>Rural</v>
      </c>
      <c r="AL75" s="83" t="str">
        <f>+IF(L75="","",VLOOKUP(L75,Datos!$D:$E,2,FALSE))</f>
        <v>04</v>
      </c>
      <c r="AM75" s="83" t="str">
        <f ca="1">+IF(M75="","",TEXT(VLOOKUP(M75,Datos!$D:$E,2,FALSE),"000"))</f>
        <v>317</v>
      </c>
      <c r="AN75" s="83" t="str">
        <f ca="1">+IF(O75="","",TEXT(VLOOKUP(O75,Datos!$D:$E,2,FALSE),"000000"))</f>
        <v>239900</v>
      </c>
      <c r="AO75" s="83" t="str">
        <f>+IF(Q75="","",VLOOKUP(Q75,Datos!$D:$E,2,FALSE))</f>
        <v>G1</v>
      </c>
      <c r="AP75" s="83" t="str">
        <f>+IFERROR(HLOOKUP(AH75,Validaciones!$A$47:$C$48,2,FALSE),"")</f>
        <v>Tarifa T2</v>
      </c>
      <c r="AQ75" s="83" t="str">
        <f ca="1">+IF(AP75="","",VLOOKUP(AP75,Datos!$D:$E,2,FALSE))</f>
        <v>GD_T2</v>
      </c>
      <c r="AR75" s="83" t="str">
        <f>+VLOOKUP(CONCATENATE(K75,IF(K75="Completo",VLOOKUP(D75,'Gr.Estr.Reg.'!$C:$D,2,FALSE),VLOOKUP(D75,'Gr.Estr.Reg.'!$C:$H,6))),Tabla8[[LINK]:[PORCION]],5,FALSE)</f>
        <v>GROCC</v>
      </c>
      <c r="AS75" s="83" t="str">
        <f ca="1">+VLOOKUP(CONCATENATE($AH75,$AI75,$AJ75,$AO75,$AQ75),ZTDM_ARBOL_DES_D!$A:$O,11,FALSE)</f>
        <v>RT_CAT_CLI</v>
      </c>
      <c r="AT75" s="83" t="str">
        <f ca="1">+IFERROR(VLOOKUP(CONCATENATE($AH75,$AI75,$AJ75,$AO75,$AQ75),ZTDM_ARBOL_DES_D!$A:$O,12,FALSE),"")</f>
        <v>GD_NORM</v>
      </c>
      <c r="AU75" s="83" t="str">
        <f ca="1">+IFERROR(VLOOKUP(CONCATENATE($AH75,$AI75,$AJ75,$AO75,$AQ75),ZTDM_ARBOL_DES_D!$A:$O,13,FALSE),"")</f>
        <v>BAJA</v>
      </c>
      <c r="AV75" s="83" t="str">
        <f>+IF($S75=Datos!$G$71,"",IFERROR(INDEX(Datos!$C$71:$G$74,MATCH($S75,Datos!$G$71:$G$74,0),1),""))</f>
        <v/>
      </c>
      <c r="AW75" s="83" t="str">
        <f>IF($S75=Datos!$G$71,"",IFERROR(INDEX(Datos!$C$71:$G$74,MATCH($S75,Datos!$G$71:$G$74,0),2),""))</f>
        <v/>
      </c>
      <c r="AX75" s="83" t="str">
        <f>IF($S75=Datos!$G$71,"",IFERROR(INDEX(Datos!$C$71:$G$74,MATCH($S75,Datos!$G$71:$G$74,0),3),""))</f>
        <v/>
      </c>
      <c r="AY75" s="83" t="str">
        <f>+IF(AW75=Datos!$D$73,Datos!$C$76,"")</f>
        <v/>
      </c>
      <c r="AZ75" s="83" t="str">
        <f>+IF(K75="Completo",IF(MAX(AB75:AC75,FACTURADOR!G74:I74)&gt;=300,"FL_GUDI",""),"")</f>
        <v>FL_GUDI</v>
      </c>
      <c r="BA75" s="83" t="str">
        <f t="shared" si="85"/>
        <v>FL_NO_CAP</v>
      </c>
      <c r="BB75" s="83" t="str">
        <f ca="1">+IF($AS75="Opción No Válida","",IFERROR(IF(FIND(Datos!$D$63,$V75)&gt;0,Datos!$E$63,""),""))</f>
        <v/>
      </c>
      <c r="BC75" s="83" t="str">
        <f ca="1">+IF($AS75="Opción No Válida","",IFERROR(IF(FIND(Datos!$D$64,$V75)&gt;0,Datos!$E$64,""),""))</f>
        <v>FL_PRG_IND</v>
      </c>
      <c r="BD75" s="83" t="str">
        <f ca="1">+IF($AS75="Opción No Válida","",IFERROR(IF(FIND(Datos!$D$65,$V75)&gt;0,Datos!$E$65,""),""))</f>
        <v>FL_CLUB</v>
      </c>
      <c r="BE75" s="83" t="str">
        <f ca="1">+IF($AS75="Opción No Válida","",IFERROR(IF(FIND(Datos!$D$66,$V75)&gt;0,Datos!$E$66,""),""))</f>
        <v>FL_BEN_INF</v>
      </c>
      <c r="BF75" s="83" t="str">
        <f ca="1">+IF($AS75="Opción No Válida","",IF(AH75="DP",Datos!$C$67,""))</f>
        <v/>
      </c>
      <c r="BG75" s="83" t="str">
        <f ca="1">+IF($AS75="Opción No Válida","",IFERROR(IF(FIND(Datos!$D$68,$V75)&gt;0,Datos!$E$68,""),""))</f>
        <v/>
      </c>
      <c r="BH75" s="83" t="str">
        <f ca="1">+VLOOKUP(AA75,Datos!$D:$E,2,FALSE)</f>
        <v>00</v>
      </c>
      <c r="BJ75" s="133">
        <f t="shared" ca="1" si="86"/>
        <v>0</v>
      </c>
      <c r="BK75" s="133" t="str">
        <f t="shared" si="87"/>
        <v/>
      </c>
      <c r="BL75" s="133" t="str">
        <f t="shared" si="88"/>
        <v/>
      </c>
      <c r="BM75" s="133" t="str">
        <f t="shared" si="89"/>
        <v/>
      </c>
      <c r="BN75" s="133" t="str">
        <f t="shared" si="90"/>
        <v/>
      </c>
      <c r="BO75" s="133" t="str">
        <f t="shared" si="91"/>
        <v/>
      </c>
      <c r="BP75" s="133" t="str">
        <f t="shared" ca="1" si="92"/>
        <v/>
      </c>
      <c r="BQ75" s="133" t="str">
        <f t="shared" ca="1" si="93"/>
        <v/>
      </c>
      <c r="BR75" s="133" t="str">
        <f t="shared" si="94"/>
        <v/>
      </c>
      <c r="BS75" s="133" t="str">
        <f t="shared" si="95"/>
        <v/>
      </c>
      <c r="BT75" s="133" t="str">
        <f t="shared" ca="1" si="96"/>
        <v/>
      </c>
      <c r="BU75" s="133" t="str">
        <f t="shared" si="97"/>
        <v/>
      </c>
      <c r="BV75" s="133" t="str">
        <f t="shared" ca="1" si="98"/>
        <v/>
      </c>
      <c r="BW75" s="133" t="str">
        <f t="shared" ca="1" si="99"/>
        <v/>
      </c>
      <c r="BX75" s="133" t="str">
        <f t="shared" ca="1" si="100"/>
        <v/>
      </c>
      <c r="BY75" s="133" t="str">
        <f t="shared" si="101"/>
        <v/>
      </c>
      <c r="BZ75" s="133" t="str">
        <f t="shared" si="102"/>
        <v/>
      </c>
      <c r="CA75" s="133" t="str">
        <f t="shared" si="103"/>
        <v/>
      </c>
      <c r="CB75" s="133" t="str">
        <f t="shared" si="104"/>
        <v/>
      </c>
      <c r="CC75" s="133" t="str">
        <f t="shared" si="105"/>
        <v/>
      </c>
      <c r="CD75" s="133" t="str">
        <f t="shared" ca="1" si="106"/>
        <v/>
      </c>
      <c r="CE75" s="133" t="str">
        <f t="shared" ca="1" si="107"/>
        <v/>
      </c>
      <c r="CF75" s="133" t="str">
        <f t="shared" ca="1" si="108"/>
        <v/>
      </c>
      <c r="CG75" s="133" t="str">
        <f t="shared" ca="1" si="109"/>
        <v/>
      </c>
      <c r="CH75" s="133" t="str">
        <f t="shared" ca="1" si="110"/>
        <v/>
      </c>
      <c r="CI75" s="133" t="str">
        <f t="shared" ca="1" si="111"/>
        <v/>
      </c>
      <c r="CJ75" s="133" t="str">
        <f t="shared" ca="1" si="112"/>
        <v/>
      </c>
      <c r="CK75" s="131">
        <f>+'RESULTADOS Fact'!Z74</f>
        <v>20000000867</v>
      </c>
      <c r="CL75" s="131">
        <f>+'RESULTADOS Fact'!AA74</f>
        <v>10000000439</v>
      </c>
    </row>
    <row r="76" spans="1:90" s="131" customFormat="1" ht="58.5" customHeight="1" x14ac:dyDescent="0.25">
      <c r="A76" s="145">
        <f t="shared" si="84"/>
        <v>74</v>
      </c>
      <c r="B76" s="127">
        <v>253</v>
      </c>
      <c r="C76" s="128">
        <f>+VLOOKUP($B76,'Datos IC y OC'!$A:$D,3,FALSE)</f>
        <v>610000000000167</v>
      </c>
      <c r="D76" s="128" t="str">
        <f>+VLOOKUP($B76,'Datos IC y OC'!$A:$D,4,FALSE)</f>
        <v>S6020A21</v>
      </c>
      <c r="E76" s="83"/>
      <c r="F76" s="130">
        <v>44562</v>
      </c>
      <c r="G76" s="114" t="str">
        <f ca="1">+"ID" &amp;TEXT(A76,"000") &amp; "-" &amp; AH76 &amp; "-" &amp; AI76 &amp; "-" &amp; RIGHT(AQ76,2)&amp; "-" &amp; VLOOKUP(AO76,Datos!$E:$F,2,FALSE)</f>
        <v>ID074-GD-CR-T2-MT 13,2 kV</v>
      </c>
      <c r="H76" s="114" t="s">
        <v>57</v>
      </c>
      <c r="I76" s="114" t="s">
        <v>74</v>
      </c>
      <c r="J76" s="114" t="s">
        <v>316</v>
      </c>
      <c r="K76" s="114" t="s">
        <v>1963</v>
      </c>
      <c r="L76" s="114" t="s">
        <v>284</v>
      </c>
      <c r="M76" s="114" t="s">
        <v>266</v>
      </c>
      <c r="O76" s="114" t="s">
        <v>1050</v>
      </c>
      <c r="Q76" s="114" t="s">
        <v>248</v>
      </c>
      <c r="S76" s="114"/>
      <c r="T76" s="114"/>
      <c r="V76" s="114"/>
      <c r="X76" s="114">
        <v>700034</v>
      </c>
      <c r="Y76" s="114">
        <f>+Salida!CQ76</f>
        <v>175</v>
      </c>
      <c r="AA76" s="114" t="s">
        <v>2021</v>
      </c>
      <c r="AB76" s="114">
        <f>+HLOOKUP($AF76,Lecturas!$O:$AB,22,FALSE)</f>
        <v>1200</v>
      </c>
      <c r="AC76" s="114">
        <f>+HLOOKUP($AF76,Lecturas!$O:$AB,23,FALSE)</f>
        <v>50</v>
      </c>
      <c r="AD76" s="114" t="str">
        <f>+"CASO: "&amp;INDEX(Lecturas!$AE$1:$AO$2,1,MATCH(AF76,Lecturas!$AE$2:$AO$2,0))</f>
        <v>CASO: &gt;1000 Cont y Reg sólo 13,2 kV</v>
      </c>
      <c r="AF76" s="114">
        <v>9</v>
      </c>
      <c r="AH76" s="83" t="str">
        <f>+IF(H76="","",VLOOKUP(H76,Datos!$D:$E,2,FALSE))</f>
        <v>GD</v>
      </c>
      <c r="AI76" s="83" t="str">
        <f>+IF(I76="","",VLOOKUP(I76,Datos!$D$9:$E$19,2,FALSE))</f>
        <v>CR</v>
      </c>
      <c r="AJ76" s="83" t="str">
        <f>+IF(J76="","",VLOOKUP(J76,Datos!$D:$E,2,FALSE))</f>
        <v>G002</v>
      </c>
      <c r="AK76" s="83" t="str">
        <f>+IFERROR(IF(AI76="CG","",VLOOKUP(AI76,Datos!$E:$F,2,FALSE)),"")</f>
        <v>Rural</v>
      </c>
      <c r="AL76" s="83" t="str">
        <f>+IF(L76="","",VLOOKUP(L76,Datos!$D:$E,2,FALSE))</f>
        <v>05</v>
      </c>
      <c r="AM76" s="83" t="str">
        <f ca="1">+IF(M76="","",TEXT(VLOOKUP(M76,Datos!$D:$E,2,FALSE),"000"))</f>
        <v>317</v>
      </c>
      <c r="AN76" s="83" t="str">
        <f ca="1">+IF(O76="","",TEXT(VLOOKUP(O76,Datos!$D:$E,2,FALSE),"000000"))</f>
        <v>239900</v>
      </c>
      <c r="AO76" s="83" t="str">
        <f>+IF(Q76="","",VLOOKUP(Q76,Datos!$D:$E,2,FALSE))</f>
        <v>G3</v>
      </c>
      <c r="AP76" s="83" t="str">
        <f>+IFERROR(HLOOKUP(AH76,Validaciones!$A$47:$C$48,2,FALSE),"")</f>
        <v>Tarifa T2</v>
      </c>
      <c r="AQ76" s="83" t="str">
        <f ca="1">+IF(AP76="","",VLOOKUP(AP76,Datos!$D:$E,2,FALSE))</f>
        <v>GD_T2</v>
      </c>
      <c r="AR76" s="83" t="str">
        <f>+VLOOKUP(CONCATENATE(K76,IF(K76="Completo",VLOOKUP(D76,'Gr.Estr.Reg.'!$C:$D,2,FALSE),VLOOKUP(D76,'Gr.Estr.Reg.'!$C:$H,6))),Tabla8[[LINK]:[PORCION]],5,FALSE)</f>
        <v>GROCC</v>
      </c>
      <c r="AS76" s="83" t="str">
        <f ca="1">+VLOOKUP(CONCATENATE($AH76,$AI76,$AJ76,$AO76,$AQ76),ZTDM_ARBOL_DES_D!$A:$O,11,FALSE)</f>
        <v>RT_CAT_CLI</v>
      </c>
      <c r="AT76" s="83" t="str">
        <f ca="1">+IFERROR(VLOOKUP(CONCATENATE($AH76,$AI76,$AJ76,$AO76,$AQ76),ZTDM_ARBOL_DES_D!$A:$O,12,FALSE),"")</f>
        <v>GD_NORM</v>
      </c>
      <c r="AU76" s="83" t="str">
        <f ca="1">+IFERROR(VLOOKUP(CONCATENATE($AH76,$AI76,$AJ76,$AO76,$AQ76),ZTDM_ARBOL_DES_D!$A:$O,13,FALSE),"")</f>
        <v>MEDIA13.2</v>
      </c>
      <c r="AV76" s="83" t="str">
        <f>+IF($S76=Datos!$G$71,"",IFERROR(INDEX(Datos!$C$71:$G$74,MATCH($S76,Datos!$G$71:$G$74,0),1),""))</f>
        <v/>
      </c>
      <c r="AW76" s="83" t="str">
        <f>IF($S76=Datos!$G$71,"",IFERROR(INDEX(Datos!$C$71:$G$74,MATCH($S76,Datos!$G$71:$G$74,0),2),""))</f>
        <v/>
      </c>
      <c r="AX76" s="83" t="str">
        <f>IF($S76=Datos!$G$71,"",IFERROR(INDEX(Datos!$C$71:$G$74,MATCH($S76,Datos!$G$71:$G$74,0),3),""))</f>
        <v/>
      </c>
      <c r="AY76" s="83" t="str">
        <f>+IF(AW76=Datos!$D$73,Datos!$C$76,"")</f>
        <v/>
      </c>
      <c r="AZ76" s="83" t="str">
        <f>+IF(K76="Completo",IF(MAX(AB76:AC76,FACTURADOR!G75:I75)&gt;=300,"FL_GUDI",""),"")</f>
        <v>FL_GUDI</v>
      </c>
      <c r="BA76" s="83" t="str">
        <f t="shared" si="85"/>
        <v>FL_NO_CAP</v>
      </c>
      <c r="BB76" s="83" t="str">
        <f ca="1">+IF($AS76="Opción No Válida","",IFERROR(IF(FIND(Datos!$D$63,$V76)&gt;0,Datos!$E$63,""),""))</f>
        <v/>
      </c>
      <c r="BC76" s="83" t="str">
        <f ca="1">+IF($AS76="Opción No Válida","",IFERROR(IF(FIND(Datos!$D$64,$V76)&gt;0,Datos!$E$64,""),""))</f>
        <v/>
      </c>
      <c r="BD76" s="83" t="str">
        <f ca="1">+IF($AS76="Opción No Válida","",IFERROR(IF(FIND(Datos!$D$65,$V76)&gt;0,Datos!$E$65,""),""))</f>
        <v/>
      </c>
      <c r="BE76" s="83" t="str">
        <f ca="1">+IF($AS76="Opción No Válida","",IFERROR(IF(FIND(Datos!$D$66,$V76)&gt;0,Datos!$E$66,""),""))</f>
        <v/>
      </c>
      <c r="BF76" s="83" t="str">
        <f ca="1">+IF($AS76="Opción No Válida","",IF(AH76="DP",Datos!$C$67,""))</f>
        <v/>
      </c>
      <c r="BG76" s="83" t="str">
        <f ca="1">+IF($AS76="Opción No Válida","",IFERROR(IF(FIND(Datos!$D$68,$V76)&gt;0,Datos!$E$68,""),""))</f>
        <v/>
      </c>
      <c r="BH76" s="83" t="str">
        <f ca="1">+VLOOKUP(AA76,Datos!$D:$E,2,FALSE)</f>
        <v>00</v>
      </c>
      <c r="BJ76" s="133">
        <f t="shared" ca="1" si="86"/>
        <v>0</v>
      </c>
      <c r="BK76" s="133" t="str">
        <f t="shared" si="87"/>
        <v/>
      </c>
      <c r="BL76" s="133" t="str">
        <f t="shared" si="88"/>
        <v/>
      </c>
      <c r="BM76" s="133" t="str">
        <f t="shared" si="89"/>
        <v/>
      </c>
      <c r="BN76" s="133" t="str">
        <f t="shared" si="90"/>
        <v/>
      </c>
      <c r="BO76" s="133" t="str">
        <f t="shared" si="91"/>
        <v/>
      </c>
      <c r="BP76" s="133" t="str">
        <f t="shared" ca="1" si="92"/>
        <v/>
      </c>
      <c r="BQ76" s="133" t="str">
        <f t="shared" ca="1" si="93"/>
        <v/>
      </c>
      <c r="BR76" s="133" t="str">
        <f t="shared" si="94"/>
        <v/>
      </c>
      <c r="BS76" s="133" t="str">
        <f t="shared" si="95"/>
        <v/>
      </c>
      <c r="BT76" s="133" t="str">
        <f t="shared" ca="1" si="96"/>
        <v/>
      </c>
      <c r="BU76" s="133" t="str">
        <f t="shared" si="97"/>
        <v/>
      </c>
      <c r="BV76" s="133" t="str">
        <f t="shared" ca="1" si="98"/>
        <v/>
      </c>
      <c r="BW76" s="133" t="str">
        <f t="shared" ca="1" si="99"/>
        <v/>
      </c>
      <c r="BX76" s="133" t="str">
        <f t="shared" ca="1" si="100"/>
        <v/>
      </c>
      <c r="BY76" s="133" t="str">
        <f t="shared" si="101"/>
        <v/>
      </c>
      <c r="BZ76" s="133" t="str">
        <f t="shared" si="102"/>
        <v/>
      </c>
      <c r="CA76" s="133" t="str">
        <f t="shared" si="103"/>
        <v/>
      </c>
      <c r="CB76" s="133" t="str">
        <f t="shared" si="104"/>
        <v/>
      </c>
      <c r="CC76" s="133" t="str">
        <f t="shared" si="105"/>
        <v/>
      </c>
      <c r="CD76" s="133" t="str">
        <f t="shared" ca="1" si="106"/>
        <v/>
      </c>
      <c r="CE76" s="133" t="str">
        <f t="shared" ca="1" si="107"/>
        <v/>
      </c>
      <c r="CF76" s="133" t="str">
        <f t="shared" ca="1" si="108"/>
        <v/>
      </c>
      <c r="CG76" s="133" t="str">
        <f t="shared" ca="1" si="109"/>
        <v/>
      </c>
      <c r="CH76" s="133" t="str">
        <f t="shared" ca="1" si="110"/>
        <v/>
      </c>
      <c r="CI76" s="133" t="str">
        <f t="shared" ca="1" si="111"/>
        <v/>
      </c>
      <c r="CJ76" s="133" t="str">
        <f t="shared" ca="1" si="112"/>
        <v/>
      </c>
      <c r="CK76" s="131">
        <f>+'RESULTADOS Fact'!Z75</f>
        <v>0</v>
      </c>
      <c r="CL76" s="131">
        <f>+'RESULTADOS Fact'!AA75</f>
        <v>0</v>
      </c>
    </row>
    <row r="77" spans="1:90" s="131" customFormat="1" ht="58.5" customHeight="1" x14ac:dyDescent="0.25">
      <c r="A77" s="145">
        <f t="shared" si="84"/>
        <v>75</v>
      </c>
      <c r="B77" s="127">
        <v>253</v>
      </c>
      <c r="C77" s="128">
        <f>+VLOOKUP($B77,'Datos IC y OC'!$A:$D,3,FALSE)</f>
        <v>610000000000167</v>
      </c>
      <c r="D77" s="128" t="str">
        <f>+VLOOKUP($B77,'Datos IC y OC'!$A:$D,4,FALSE)</f>
        <v>S6020A21</v>
      </c>
      <c r="E77" s="83"/>
      <c r="F77" s="130">
        <v>44562</v>
      </c>
      <c r="G77" s="114" t="str">
        <f ca="1">+"ID" &amp;TEXT(A77,"000") &amp; "-" &amp; AH77 &amp; "-" &amp; AI77 &amp; "-" &amp; RIGHT(AQ77,2)&amp; "-" &amp; VLOOKUP(AO77,Datos!$E:$F,2,FALSE)</f>
        <v>ID075-GD-CR-T2-MT 13,2 kV</v>
      </c>
      <c r="H77" s="114" t="s">
        <v>57</v>
      </c>
      <c r="I77" s="114" t="s">
        <v>74</v>
      </c>
      <c r="J77" s="114" t="s">
        <v>316</v>
      </c>
      <c r="K77" s="114" t="s">
        <v>1963</v>
      </c>
      <c r="L77" s="114" t="s">
        <v>285</v>
      </c>
      <c r="M77" s="114" t="s">
        <v>266</v>
      </c>
      <c r="O77" s="114" t="s">
        <v>1050</v>
      </c>
      <c r="Q77" s="114" t="s">
        <v>248</v>
      </c>
      <c r="S77" s="114"/>
      <c r="T77" s="114"/>
      <c r="V77" s="114"/>
      <c r="X77" s="114">
        <v>700034</v>
      </c>
      <c r="Y77" s="114">
        <f>+Salida!CQ77</f>
        <v>176</v>
      </c>
      <c r="AA77" s="114" t="s">
        <v>2021</v>
      </c>
      <c r="AB77" s="114">
        <f>+HLOOKUP($AF77,Lecturas!$O:$AB,22,FALSE)</f>
        <v>1200</v>
      </c>
      <c r="AC77" s="114">
        <f>+HLOOKUP($AF77,Lecturas!$O:$AB,23,FALSE)</f>
        <v>50</v>
      </c>
      <c r="AD77" s="114" t="str">
        <f>+"CASO: "&amp;INDEX(Lecturas!$AE$1:$AO$2,1,MATCH(AF77,Lecturas!$AE$2:$AO$2,0))</f>
        <v>CASO: &gt;1000 Cont y Reg sólo 13,2 kV</v>
      </c>
      <c r="AF77" s="114">
        <v>9</v>
      </c>
      <c r="AH77" s="83" t="str">
        <f>+IF(H77="","",VLOOKUP(H77,Datos!$D:$E,2,FALSE))</f>
        <v>GD</v>
      </c>
      <c r="AI77" s="83" t="str">
        <f>+IF(I77="","",VLOOKUP(I77,Datos!$D$9:$E$19,2,FALSE))</f>
        <v>CR</v>
      </c>
      <c r="AJ77" s="83" t="str">
        <f>+IF(J77="","",VLOOKUP(J77,Datos!$D:$E,2,FALSE))</f>
        <v>G002</v>
      </c>
      <c r="AK77" s="83" t="str">
        <f>+IFERROR(IF(AI77="CG","",VLOOKUP(AI77,Datos!$E:$F,2,FALSE)),"")</f>
        <v>Rural</v>
      </c>
      <c r="AL77" s="83" t="str">
        <f>+IF(L77="","",VLOOKUP(L77,Datos!$D:$E,2,FALSE))</f>
        <v>06</v>
      </c>
      <c r="AM77" s="83" t="str">
        <f ca="1">+IF(M77="","",TEXT(VLOOKUP(M77,Datos!$D:$E,2,FALSE),"000"))</f>
        <v>317</v>
      </c>
      <c r="AN77" s="83" t="str">
        <f ca="1">+IF(O77="","",TEXT(VLOOKUP(O77,Datos!$D:$E,2,FALSE),"000000"))</f>
        <v>239900</v>
      </c>
      <c r="AO77" s="83" t="str">
        <f>+IF(Q77="","",VLOOKUP(Q77,Datos!$D:$E,2,FALSE))</f>
        <v>G3</v>
      </c>
      <c r="AP77" s="83" t="str">
        <f>+IFERROR(HLOOKUP(AH77,Validaciones!$A$47:$C$48,2,FALSE),"")</f>
        <v>Tarifa T2</v>
      </c>
      <c r="AQ77" s="83" t="str">
        <f ca="1">+IF(AP77="","",VLOOKUP(AP77,Datos!$D:$E,2,FALSE))</f>
        <v>GD_T2</v>
      </c>
      <c r="AR77" s="83" t="str">
        <f>+VLOOKUP(CONCATENATE(K77,IF(K77="Completo",VLOOKUP(D77,'Gr.Estr.Reg.'!$C:$D,2,FALSE),VLOOKUP(D77,'Gr.Estr.Reg.'!$C:$H,6))),Tabla8[[LINK]:[PORCION]],5,FALSE)</f>
        <v>GROCC</v>
      </c>
      <c r="AS77" s="83" t="str">
        <f ca="1">+VLOOKUP(CONCATENATE($AH77,$AI77,$AJ77,$AO77,$AQ77),ZTDM_ARBOL_DES_D!$A:$O,11,FALSE)</f>
        <v>RT_CAT_CLI</v>
      </c>
      <c r="AT77" s="83" t="str">
        <f ca="1">+IFERROR(VLOOKUP(CONCATENATE($AH77,$AI77,$AJ77,$AO77,$AQ77),ZTDM_ARBOL_DES_D!$A:$O,12,FALSE),"")</f>
        <v>GD_NORM</v>
      </c>
      <c r="AU77" s="83" t="str">
        <f ca="1">+IFERROR(VLOOKUP(CONCATENATE($AH77,$AI77,$AJ77,$AO77,$AQ77),ZTDM_ARBOL_DES_D!$A:$O,13,FALSE),"")</f>
        <v>MEDIA13.2</v>
      </c>
      <c r="AV77" s="83" t="str">
        <f>+IF($S77=Datos!$G$71,"",IFERROR(INDEX(Datos!$C$71:$G$74,MATCH($S77,Datos!$G$71:$G$74,0),1),""))</f>
        <v/>
      </c>
      <c r="AW77" s="83" t="str">
        <f>IF($S77=Datos!$G$71,"",IFERROR(INDEX(Datos!$C$71:$G$74,MATCH($S77,Datos!$G$71:$G$74,0),2),""))</f>
        <v/>
      </c>
      <c r="AX77" s="83" t="str">
        <f>IF($S77=Datos!$G$71,"",IFERROR(INDEX(Datos!$C$71:$G$74,MATCH($S77,Datos!$G$71:$G$74,0),3),""))</f>
        <v/>
      </c>
      <c r="AY77" s="83" t="str">
        <f>+IF(AW77=Datos!$D$73,Datos!$C$76,"")</f>
        <v/>
      </c>
      <c r="AZ77" s="83" t="str">
        <f>+IF(K77="Completo",IF(MAX(AB77:AC77,FACTURADOR!G76:I76)&gt;=300,"FL_GUDI",""),"")</f>
        <v>FL_GUDI</v>
      </c>
      <c r="BA77" s="83" t="str">
        <f t="shared" si="85"/>
        <v>FL_NO_CAP</v>
      </c>
      <c r="BB77" s="83" t="str">
        <f ca="1">+IF($AS77="Opción No Válida","",IFERROR(IF(FIND(Datos!$D$63,$V77)&gt;0,Datos!$E$63,""),""))</f>
        <v/>
      </c>
      <c r="BC77" s="83" t="str">
        <f ca="1">+IF($AS77="Opción No Válida","",IFERROR(IF(FIND(Datos!$D$64,$V77)&gt;0,Datos!$E$64,""),""))</f>
        <v/>
      </c>
      <c r="BD77" s="83" t="str">
        <f ca="1">+IF($AS77="Opción No Válida","",IFERROR(IF(FIND(Datos!$D$65,$V77)&gt;0,Datos!$E$65,""),""))</f>
        <v/>
      </c>
      <c r="BE77" s="83" t="str">
        <f ca="1">+IF($AS77="Opción No Válida","",IFERROR(IF(FIND(Datos!$D$66,$V77)&gt;0,Datos!$E$66,""),""))</f>
        <v/>
      </c>
      <c r="BF77" s="83" t="str">
        <f ca="1">+IF($AS77="Opción No Válida","",IF(AH77="DP",Datos!$C$67,""))</f>
        <v/>
      </c>
      <c r="BG77" s="83" t="str">
        <f ca="1">+IF($AS77="Opción No Válida","",IFERROR(IF(FIND(Datos!$D$68,$V77)&gt;0,Datos!$E$68,""),""))</f>
        <v/>
      </c>
      <c r="BH77" s="83" t="str">
        <f ca="1">+VLOOKUP(AA77,Datos!$D:$E,2,FALSE)</f>
        <v>00</v>
      </c>
      <c r="BJ77" s="133">
        <f t="shared" ca="1" si="86"/>
        <v>0</v>
      </c>
      <c r="BK77" s="133" t="str">
        <f t="shared" si="87"/>
        <v/>
      </c>
      <c r="BL77" s="133" t="str">
        <f t="shared" si="88"/>
        <v/>
      </c>
      <c r="BM77" s="133" t="str">
        <f t="shared" si="89"/>
        <v/>
      </c>
      <c r="BN77" s="133" t="str">
        <f t="shared" si="90"/>
        <v/>
      </c>
      <c r="BO77" s="133" t="str">
        <f t="shared" si="91"/>
        <v/>
      </c>
      <c r="BP77" s="133" t="str">
        <f t="shared" ca="1" si="92"/>
        <v/>
      </c>
      <c r="BQ77" s="133" t="str">
        <f t="shared" ca="1" si="93"/>
        <v/>
      </c>
      <c r="BR77" s="133" t="str">
        <f t="shared" si="94"/>
        <v/>
      </c>
      <c r="BS77" s="133" t="str">
        <f t="shared" si="95"/>
        <v/>
      </c>
      <c r="BT77" s="133" t="str">
        <f t="shared" ca="1" si="96"/>
        <v/>
      </c>
      <c r="BU77" s="133" t="str">
        <f t="shared" si="97"/>
        <v/>
      </c>
      <c r="BV77" s="133" t="str">
        <f t="shared" ca="1" si="98"/>
        <v/>
      </c>
      <c r="BW77" s="133" t="str">
        <f t="shared" ca="1" si="99"/>
        <v/>
      </c>
      <c r="BX77" s="133" t="str">
        <f t="shared" ca="1" si="100"/>
        <v/>
      </c>
      <c r="BY77" s="133" t="str">
        <f t="shared" si="101"/>
        <v/>
      </c>
      <c r="BZ77" s="133" t="str">
        <f t="shared" si="102"/>
        <v/>
      </c>
      <c r="CA77" s="133" t="str">
        <f t="shared" si="103"/>
        <v/>
      </c>
      <c r="CB77" s="133" t="str">
        <f t="shared" si="104"/>
        <v/>
      </c>
      <c r="CC77" s="133" t="str">
        <f t="shared" si="105"/>
        <v/>
      </c>
      <c r="CD77" s="133" t="str">
        <f t="shared" ca="1" si="106"/>
        <v/>
      </c>
      <c r="CE77" s="133" t="str">
        <f t="shared" ca="1" si="107"/>
        <v/>
      </c>
      <c r="CF77" s="133" t="str">
        <f t="shared" ca="1" si="108"/>
        <v/>
      </c>
      <c r="CG77" s="133" t="str">
        <f t="shared" ca="1" si="109"/>
        <v/>
      </c>
      <c r="CH77" s="133" t="str">
        <f t="shared" ca="1" si="110"/>
        <v/>
      </c>
      <c r="CI77" s="133" t="str">
        <f t="shared" ca="1" si="111"/>
        <v/>
      </c>
      <c r="CJ77" s="133" t="str">
        <f t="shared" ca="1" si="112"/>
        <v/>
      </c>
      <c r="CK77" s="131">
        <f>+'RESULTADOS Fact'!Z76</f>
        <v>0</v>
      </c>
      <c r="CL77" s="131">
        <f>+'RESULTADOS Fact'!AA76</f>
        <v>0</v>
      </c>
    </row>
    <row r="78" spans="1:90" s="131" customFormat="1" ht="58.5" hidden="1" customHeight="1" x14ac:dyDescent="0.25">
      <c r="A78" s="145">
        <f t="shared" si="84"/>
        <v>76</v>
      </c>
      <c r="B78" s="127">
        <v>253</v>
      </c>
      <c r="C78" s="128">
        <f>+VLOOKUP($B78,'Datos IC y OC'!$A:$D,3,FALSE)</f>
        <v>610000000000167</v>
      </c>
      <c r="D78" s="128" t="str">
        <f>+VLOOKUP($B78,'Datos IC y OC'!$A:$D,4,FALSE)</f>
        <v>S6020A21</v>
      </c>
      <c r="E78" s="83"/>
      <c r="F78" s="130">
        <v>44562</v>
      </c>
      <c r="G78" s="114" t="str">
        <f ca="1">+"ID" &amp;TEXT(A78,"000") &amp; "-" &amp; AH78 &amp; "-" &amp; AI78 &amp; "-" &amp; RIGHT(AQ78,2)&amp; "-" &amp; VLOOKUP(AO78,Datos!$E:$F,2,FALSE)</f>
        <v>ID076-GD-CR-T2-MT 13,2 kV</v>
      </c>
      <c r="H78" s="114" t="s">
        <v>57</v>
      </c>
      <c r="I78" s="114" t="s">
        <v>74</v>
      </c>
      <c r="J78" s="114" t="s">
        <v>316</v>
      </c>
      <c r="K78" s="114" t="s">
        <v>1963</v>
      </c>
      <c r="L78" s="114" t="s">
        <v>306</v>
      </c>
      <c r="M78" s="114" t="s">
        <v>266</v>
      </c>
      <c r="O78" s="114" t="s">
        <v>1050</v>
      </c>
      <c r="Q78" s="114" t="s">
        <v>248</v>
      </c>
      <c r="S78" s="114"/>
      <c r="T78" s="114"/>
      <c r="V78" s="114"/>
      <c r="X78" s="114">
        <v>700034</v>
      </c>
      <c r="Y78" s="114">
        <f>+Salida!CQ78</f>
        <v>177</v>
      </c>
      <c r="AA78" s="114" t="s">
        <v>2021</v>
      </c>
      <c r="AB78" s="114">
        <f>+HLOOKUP($AF78,Lecturas!$O:$AB,22,FALSE)</f>
        <v>50</v>
      </c>
      <c r="AC78" s="114">
        <f>+HLOOKUP($AF78,Lecturas!$O:$AB,23,FALSE)</f>
        <v>50</v>
      </c>
      <c r="AD78" s="114" t="str">
        <f>+"CASO: "&amp;INDEX(Lecturas!$AE$1:$AO$2,1,MATCH(AF78,Lecturas!$AE$2:$AO$2,0))</f>
        <v>CASO: &gt;1000 Reg y Cont &lt;1000 sólo 13,2 kV</v>
      </c>
      <c r="AF78" s="114">
        <v>7</v>
      </c>
      <c r="AH78" s="83" t="str">
        <f>+IF(H78="","",VLOOKUP(H78,Datos!$D:$E,2,FALSE))</f>
        <v>GD</v>
      </c>
      <c r="AI78" s="83" t="str">
        <f>+IF(I78="","",VLOOKUP(I78,Datos!$D$9:$E$19,2,FALSE))</f>
        <v>CR</v>
      </c>
      <c r="AJ78" s="83" t="str">
        <f>+IF(J78="","",VLOOKUP(J78,Datos!$D:$E,2,FALSE))</f>
        <v>G002</v>
      </c>
      <c r="AK78" s="83" t="str">
        <f>+IFERROR(IF(AI78="CG","",VLOOKUP(AI78,Datos!$E:$F,2,FALSE)),"")</f>
        <v>Rural</v>
      </c>
      <c r="AL78" s="83" t="str">
        <f>+IF(L78="","",VLOOKUP(L78,Datos!$D:$E,2,FALSE))</f>
        <v>07</v>
      </c>
      <c r="AM78" s="83" t="str">
        <f ca="1">+IF(M78="","",TEXT(VLOOKUP(M78,Datos!$D:$E,2,FALSE),"000"))</f>
        <v>317</v>
      </c>
      <c r="AN78" s="83" t="str">
        <f ca="1">+IF(O78="","",TEXT(VLOOKUP(O78,Datos!$D:$E,2,FALSE),"000000"))</f>
        <v>239900</v>
      </c>
      <c r="AO78" s="83" t="str">
        <f>+IF(Q78="","",VLOOKUP(Q78,Datos!$D:$E,2,FALSE))</f>
        <v>G3</v>
      </c>
      <c r="AP78" s="83" t="str">
        <f>+IFERROR(HLOOKUP(AH78,Validaciones!$A$47:$C$48,2,FALSE),"")</f>
        <v>Tarifa T2</v>
      </c>
      <c r="AQ78" s="83" t="str">
        <f ca="1">+IF(AP78="","",VLOOKUP(AP78,Datos!$D:$E,2,FALSE))</f>
        <v>GD_T2</v>
      </c>
      <c r="AR78" s="83" t="str">
        <f>+VLOOKUP(CONCATENATE(K78,IF(K78="Completo",VLOOKUP(D78,'Gr.Estr.Reg.'!$C:$D,2,FALSE),VLOOKUP(D78,'Gr.Estr.Reg.'!$C:$H,6))),Tabla8[[LINK]:[PORCION]],5,FALSE)</f>
        <v>GROCC</v>
      </c>
      <c r="AS78" s="83" t="str">
        <f ca="1">+VLOOKUP(CONCATENATE($AH78,$AI78,$AJ78,$AO78,$AQ78),ZTDM_ARBOL_DES_D!$A:$O,11,FALSE)</f>
        <v>RT_CAT_CLI</v>
      </c>
      <c r="AT78" s="83" t="str">
        <f ca="1">+IFERROR(VLOOKUP(CONCATENATE($AH78,$AI78,$AJ78,$AO78,$AQ78),ZTDM_ARBOL_DES_D!$A:$O,12,FALSE),"")</f>
        <v>GD_NORM</v>
      </c>
      <c r="AU78" s="83" t="str">
        <f ca="1">+IFERROR(VLOOKUP(CONCATENATE($AH78,$AI78,$AJ78,$AO78,$AQ78),ZTDM_ARBOL_DES_D!$A:$O,13,FALSE),"")</f>
        <v>MEDIA13.2</v>
      </c>
      <c r="AV78" s="83" t="str">
        <f>+IF($S78=Datos!$G$71,"",IFERROR(INDEX(Datos!$C$71:$G$74,MATCH($S78,Datos!$G$71:$G$74,0),1),""))</f>
        <v/>
      </c>
      <c r="AW78" s="83" t="str">
        <f>IF($S78=Datos!$G$71,"",IFERROR(INDEX(Datos!$C$71:$G$74,MATCH($S78,Datos!$G$71:$G$74,0),2),""))</f>
        <v/>
      </c>
      <c r="AX78" s="83" t="str">
        <f>IF($S78=Datos!$G$71,"",IFERROR(INDEX(Datos!$C$71:$G$74,MATCH($S78,Datos!$G$71:$G$74,0),3),""))</f>
        <v/>
      </c>
      <c r="AY78" s="83" t="str">
        <f>+IF(AW78=Datos!$D$73,Datos!$C$76,"")</f>
        <v/>
      </c>
      <c r="AZ78" s="83" t="str">
        <f>+IF(K78="Completo",IF(MAX(AB78:AC78,FACTURADOR!G77:I77)&gt;=300,"FL_GUDI",""),"")</f>
        <v>FL_GUDI</v>
      </c>
      <c r="BA78" s="83" t="str">
        <f t="shared" si="85"/>
        <v>FL_NO_CAP</v>
      </c>
      <c r="BB78" s="83" t="str">
        <f ca="1">+IF($AS78="Opción No Válida","",IFERROR(IF(FIND(Datos!$D$63,$V78)&gt;0,Datos!$E$63,""),""))</f>
        <v/>
      </c>
      <c r="BC78" s="83" t="str">
        <f ca="1">+IF($AS78="Opción No Válida","",IFERROR(IF(FIND(Datos!$D$64,$V78)&gt;0,Datos!$E$64,""),""))</f>
        <v/>
      </c>
      <c r="BD78" s="83" t="str">
        <f ca="1">+IF($AS78="Opción No Válida","",IFERROR(IF(FIND(Datos!$D$65,$V78)&gt;0,Datos!$E$65,""),""))</f>
        <v/>
      </c>
      <c r="BE78" s="83" t="str">
        <f ca="1">+IF($AS78="Opción No Válida","",IFERROR(IF(FIND(Datos!$D$66,$V78)&gt;0,Datos!$E$66,""),""))</f>
        <v/>
      </c>
      <c r="BF78" s="83" t="str">
        <f ca="1">+IF($AS78="Opción No Válida","",IF(AH78="DP",Datos!$C$67,""))</f>
        <v/>
      </c>
      <c r="BG78" s="83" t="str">
        <f ca="1">+IF($AS78="Opción No Válida","",IFERROR(IF(FIND(Datos!$D$68,$V78)&gt;0,Datos!$E$68,""),""))</f>
        <v/>
      </c>
      <c r="BH78" s="83" t="str">
        <f ca="1">+VLOOKUP(AA78,Datos!$D:$E,2,FALSE)</f>
        <v>00</v>
      </c>
      <c r="BJ78" s="133">
        <f t="shared" ca="1" si="86"/>
        <v>0</v>
      </c>
      <c r="BK78" s="133" t="str">
        <f t="shared" si="87"/>
        <v/>
      </c>
      <c r="BL78" s="133" t="str">
        <f t="shared" si="88"/>
        <v/>
      </c>
      <c r="BM78" s="133" t="str">
        <f t="shared" si="89"/>
        <v/>
      </c>
      <c r="BN78" s="133" t="str">
        <f t="shared" si="90"/>
        <v/>
      </c>
      <c r="BO78" s="133" t="str">
        <f t="shared" si="91"/>
        <v/>
      </c>
      <c r="BP78" s="133" t="str">
        <f t="shared" ca="1" si="92"/>
        <v/>
      </c>
      <c r="BQ78" s="133" t="str">
        <f t="shared" ca="1" si="93"/>
        <v/>
      </c>
      <c r="BR78" s="133" t="str">
        <f t="shared" si="94"/>
        <v/>
      </c>
      <c r="BS78" s="133" t="str">
        <f t="shared" si="95"/>
        <v/>
      </c>
      <c r="BT78" s="133" t="str">
        <f t="shared" ca="1" si="96"/>
        <v/>
      </c>
      <c r="BU78" s="133" t="str">
        <f t="shared" si="97"/>
        <v/>
      </c>
      <c r="BV78" s="133" t="str">
        <f t="shared" ca="1" si="98"/>
        <v/>
      </c>
      <c r="BW78" s="133" t="str">
        <f t="shared" ca="1" si="99"/>
        <v/>
      </c>
      <c r="BX78" s="133" t="str">
        <f t="shared" ca="1" si="100"/>
        <v/>
      </c>
      <c r="BY78" s="133" t="str">
        <f t="shared" si="101"/>
        <v/>
      </c>
      <c r="BZ78" s="133" t="str">
        <f t="shared" si="102"/>
        <v/>
      </c>
      <c r="CA78" s="133" t="str">
        <f t="shared" si="103"/>
        <v/>
      </c>
      <c r="CB78" s="133" t="str">
        <f t="shared" si="104"/>
        <v/>
      </c>
      <c r="CC78" s="133" t="str">
        <f t="shared" si="105"/>
        <v/>
      </c>
      <c r="CD78" s="133" t="str">
        <f t="shared" ca="1" si="106"/>
        <v/>
      </c>
      <c r="CE78" s="133" t="str">
        <f t="shared" ca="1" si="107"/>
        <v/>
      </c>
      <c r="CF78" s="133" t="str">
        <f t="shared" ca="1" si="108"/>
        <v/>
      </c>
      <c r="CG78" s="133" t="str">
        <f t="shared" ca="1" si="109"/>
        <v/>
      </c>
      <c r="CH78" s="133" t="str">
        <f t="shared" ca="1" si="110"/>
        <v/>
      </c>
      <c r="CI78" s="133" t="str">
        <f t="shared" ca="1" si="111"/>
        <v/>
      </c>
      <c r="CJ78" s="133" t="str">
        <f t="shared" ca="1" si="112"/>
        <v/>
      </c>
      <c r="CK78" s="131">
        <f>+'RESULTADOS Fact'!Z77</f>
        <v>20000000868</v>
      </c>
      <c r="CL78" s="131">
        <f>+'RESULTADOS Fact'!AA77</f>
        <v>10000000440</v>
      </c>
    </row>
    <row r="79" spans="1:90" s="131" customFormat="1" ht="58.5" hidden="1" customHeight="1" x14ac:dyDescent="0.25">
      <c r="A79" s="145">
        <f t="shared" si="84"/>
        <v>77</v>
      </c>
      <c r="B79" s="127">
        <v>253</v>
      </c>
      <c r="C79" s="128">
        <f>+VLOOKUP($B79,'Datos IC y OC'!$A:$D,3,FALSE)</f>
        <v>610000000000167</v>
      </c>
      <c r="D79" s="128" t="str">
        <f>+VLOOKUP($B79,'Datos IC y OC'!$A:$D,4,FALSE)</f>
        <v>S6020A21</v>
      </c>
      <c r="E79" s="83"/>
      <c r="F79" s="130">
        <v>44562</v>
      </c>
      <c r="G79" s="114" t="str">
        <f ca="1">+"ID" &amp;TEXT(A79,"000") &amp; "-" &amp; AH79 &amp; "-" &amp; AI79 &amp; "-" &amp; RIGHT(AQ79,2)&amp; "-" &amp; VLOOKUP(AO79,Datos!$E:$F,2,FALSE)</f>
        <v>ID077-GD-CR-T2-MT 13,2 kV</v>
      </c>
      <c r="H79" s="114" t="s">
        <v>57</v>
      </c>
      <c r="I79" s="114" t="s">
        <v>74</v>
      </c>
      <c r="J79" s="114" t="s">
        <v>316</v>
      </c>
      <c r="K79" s="114" t="s">
        <v>1963</v>
      </c>
      <c r="L79" s="114" t="s">
        <v>277</v>
      </c>
      <c r="M79" s="114" t="s">
        <v>266</v>
      </c>
      <c r="O79" s="114" t="s">
        <v>1050</v>
      </c>
      <c r="Q79" s="114" t="s">
        <v>248</v>
      </c>
      <c r="S79" s="114"/>
      <c r="T79" s="114"/>
      <c r="V79" s="114"/>
      <c r="X79" s="114">
        <v>700034</v>
      </c>
      <c r="Y79" s="114">
        <f>+Salida!CQ79</f>
        <v>178</v>
      </c>
      <c r="AA79" s="114" t="s">
        <v>2021</v>
      </c>
      <c r="AB79" s="114">
        <f>+HLOOKUP($AF79,Lecturas!$O:$AB,22,FALSE)</f>
        <v>100</v>
      </c>
      <c r="AC79" s="114">
        <f>+HLOOKUP($AF79,Lecturas!$O:$AB,23,FALSE)</f>
        <v>300</v>
      </c>
      <c r="AD79" s="114" t="str">
        <f>+"CASO: "&amp;INDEX(Lecturas!$AE$1:$AO$2,1,MATCH(AF79,Lecturas!$AE$2:$AO$2,0))</f>
        <v>CASO: &gt;300</v>
      </c>
      <c r="AF79" s="114">
        <v>5</v>
      </c>
      <c r="AH79" s="83" t="str">
        <f>+IF(H79="","",VLOOKUP(H79,Datos!$D:$E,2,FALSE))</f>
        <v>GD</v>
      </c>
      <c r="AI79" s="83" t="str">
        <f>+IF(I79="","",VLOOKUP(I79,Datos!$D$9:$E$19,2,FALSE))</f>
        <v>CR</v>
      </c>
      <c r="AJ79" s="83" t="str">
        <f>+IF(J79="","",VLOOKUP(J79,Datos!$D:$E,2,FALSE))</f>
        <v>G002</v>
      </c>
      <c r="AK79" s="83" t="str">
        <f>+IFERROR(IF(AI79="CG","",VLOOKUP(AI79,Datos!$E:$F,2,FALSE)),"")</f>
        <v>Rural</v>
      </c>
      <c r="AL79" s="83">
        <f>+IF(L79="","",VLOOKUP(L79,Datos!$D:$E,2,FALSE))</f>
        <v>11</v>
      </c>
      <c r="AM79" s="83" t="str">
        <f ca="1">+IF(M79="","",TEXT(VLOOKUP(M79,Datos!$D:$E,2,FALSE),"000"))</f>
        <v>317</v>
      </c>
      <c r="AN79" s="83" t="str">
        <f ca="1">+IF(O79="","",TEXT(VLOOKUP(O79,Datos!$D:$E,2,FALSE),"000000"))</f>
        <v>239900</v>
      </c>
      <c r="AO79" s="83" t="str">
        <f>+IF(Q79="","",VLOOKUP(Q79,Datos!$D:$E,2,FALSE))</f>
        <v>G3</v>
      </c>
      <c r="AP79" s="83" t="str">
        <f>+IFERROR(HLOOKUP(AH79,Validaciones!$A$47:$C$48,2,FALSE),"")</f>
        <v>Tarifa T2</v>
      </c>
      <c r="AQ79" s="83" t="str">
        <f ca="1">+IF(AP79="","",VLOOKUP(AP79,Datos!$D:$E,2,FALSE))</f>
        <v>GD_T2</v>
      </c>
      <c r="AR79" s="83" t="str">
        <f>+VLOOKUP(CONCATENATE(K79,IF(K79="Completo",VLOOKUP(D79,'Gr.Estr.Reg.'!$C:$D,2,FALSE),VLOOKUP(D79,'Gr.Estr.Reg.'!$C:$H,6))),Tabla8[[LINK]:[PORCION]],5,FALSE)</f>
        <v>GROCC</v>
      </c>
      <c r="AS79" s="83" t="str">
        <f ca="1">+VLOOKUP(CONCATENATE($AH79,$AI79,$AJ79,$AO79,$AQ79),ZTDM_ARBOL_DES_D!$A:$O,11,FALSE)</f>
        <v>RT_CAT_CLI</v>
      </c>
      <c r="AT79" s="83" t="str">
        <f ca="1">+IFERROR(VLOOKUP(CONCATENATE($AH79,$AI79,$AJ79,$AO79,$AQ79),ZTDM_ARBOL_DES_D!$A:$O,12,FALSE),"")</f>
        <v>GD_NORM</v>
      </c>
      <c r="AU79" s="83" t="str">
        <f ca="1">+IFERROR(VLOOKUP(CONCATENATE($AH79,$AI79,$AJ79,$AO79,$AQ79),ZTDM_ARBOL_DES_D!$A:$O,13,FALSE),"")</f>
        <v>MEDIA13.2</v>
      </c>
      <c r="AV79" s="83" t="str">
        <f>+IF($S79=Datos!$G$71,"",IFERROR(INDEX(Datos!$C$71:$G$74,MATCH($S79,Datos!$G$71:$G$74,0),1),""))</f>
        <v/>
      </c>
      <c r="AW79" s="83" t="str">
        <f>IF($S79=Datos!$G$71,"",IFERROR(INDEX(Datos!$C$71:$G$74,MATCH($S79,Datos!$G$71:$G$74,0),2),""))</f>
        <v/>
      </c>
      <c r="AX79" s="83" t="str">
        <f>IF($S79=Datos!$G$71,"",IFERROR(INDEX(Datos!$C$71:$G$74,MATCH($S79,Datos!$G$71:$G$74,0),3),""))</f>
        <v/>
      </c>
      <c r="AY79" s="83" t="str">
        <f>+IF(AW79=Datos!$D$73,Datos!$C$76,"")</f>
        <v/>
      </c>
      <c r="AZ79" s="83" t="str">
        <f>+IF(K79="Completo",IF(MAX(AB79:AC79,FACTURADOR!G78:I78)&gt;=300,"FL_GUDI",""),"")</f>
        <v>FL_GUDI</v>
      </c>
      <c r="BA79" s="83" t="str">
        <f t="shared" si="85"/>
        <v>FL_NO_CAP</v>
      </c>
      <c r="BB79" s="83" t="str">
        <f ca="1">+IF($AS79="Opción No Válida","",IFERROR(IF(FIND(Datos!$D$63,$V79)&gt;0,Datos!$E$63,""),""))</f>
        <v/>
      </c>
      <c r="BC79" s="83" t="str">
        <f ca="1">+IF($AS79="Opción No Válida","",IFERROR(IF(FIND(Datos!$D$64,$V79)&gt;0,Datos!$E$64,""),""))</f>
        <v/>
      </c>
      <c r="BD79" s="83" t="str">
        <f ca="1">+IF($AS79="Opción No Válida","",IFERROR(IF(FIND(Datos!$D$65,$V79)&gt;0,Datos!$E$65,""),""))</f>
        <v/>
      </c>
      <c r="BE79" s="83" t="str">
        <f ca="1">+IF($AS79="Opción No Válida","",IFERROR(IF(FIND(Datos!$D$66,$V79)&gt;0,Datos!$E$66,""),""))</f>
        <v/>
      </c>
      <c r="BF79" s="83" t="str">
        <f ca="1">+IF($AS79="Opción No Válida","",IF(AH79="DP",Datos!$C$67,""))</f>
        <v/>
      </c>
      <c r="BG79" s="83" t="str">
        <f ca="1">+IF($AS79="Opción No Válida","",IFERROR(IF(FIND(Datos!$D$68,$V79)&gt;0,Datos!$E$68,""),""))</f>
        <v/>
      </c>
      <c r="BH79" s="83" t="str">
        <f ca="1">+VLOOKUP(AA79,Datos!$D:$E,2,FALSE)</f>
        <v>00</v>
      </c>
      <c r="BJ79" s="133">
        <f t="shared" ca="1" si="86"/>
        <v>0</v>
      </c>
      <c r="BK79" s="133" t="str">
        <f t="shared" si="87"/>
        <v/>
      </c>
      <c r="BL79" s="133" t="str">
        <f t="shared" si="88"/>
        <v/>
      </c>
      <c r="BM79" s="133" t="str">
        <f t="shared" si="89"/>
        <v/>
      </c>
      <c r="BN79" s="133" t="str">
        <f t="shared" si="90"/>
        <v/>
      </c>
      <c r="BO79" s="133" t="str">
        <f t="shared" si="91"/>
        <v/>
      </c>
      <c r="BP79" s="133" t="str">
        <f t="shared" ca="1" si="92"/>
        <v/>
      </c>
      <c r="BQ79" s="133" t="str">
        <f t="shared" ca="1" si="93"/>
        <v/>
      </c>
      <c r="BR79" s="133" t="str">
        <f t="shared" si="94"/>
        <v/>
      </c>
      <c r="BS79" s="133" t="str">
        <f t="shared" si="95"/>
        <v/>
      </c>
      <c r="BT79" s="133" t="str">
        <f t="shared" ca="1" si="96"/>
        <v/>
      </c>
      <c r="BU79" s="133" t="str">
        <f t="shared" si="97"/>
        <v/>
      </c>
      <c r="BV79" s="133" t="str">
        <f t="shared" ca="1" si="98"/>
        <v/>
      </c>
      <c r="BW79" s="133" t="str">
        <f t="shared" ca="1" si="99"/>
        <v/>
      </c>
      <c r="BX79" s="133" t="str">
        <f t="shared" ca="1" si="100"/>
        <v/>
      </c>
      <c r="BY79" s="133" t="str">
        <f t="shared" si="101"/>
        <v/>
      </c>
      <c r="BZ79" s="133" t="str">
        <f t="shared" si="102"/>
        <v/>
      </c>
      <c r="CA79" s="133" t="str">
        <f t="shared" si="103"/>
        <v/>
      </c>
      <c r="CB79" s="133" t="str">
        <f t="shared" si="104"/>
        <v/>
      </c>
      <c r="CC79" s="133" t="str">
        <f t="shared" si="105"/>
        <v/>
      </c>
      <c r="CD79" s="133" t="str">
        <f t="shared" ca="1" si="106"/>
        <v/>
      </c>
      <c r="CE79" s="133" t="str">
        <f t="shared" ca="1" si="107"/>
        <v/>
      </c>
      <c r="CF79" s="133" t="str">
        <f t="shared" ca="1" si="108"/>
        <v/>
      </c>
      <c r="CG79" s="133" t="str">
        <f t="shared" ca="1" si="109"/>
        <v/>
      </c>
      <c r="CH79" s="133" t="str">
        <f t="shared" ca="1" si="110"/>
        <v/>
      </c>
      <c r="CI79" s="133" t="str">
        <f t="shared" ca="1" si="111"/>
        <v/>
      </c>
      <c r="CJ79" s="133" t="str">
        <f t="shared" ca="1" si="112"/>
        <v/>
      </c>
      <c r="CK79" s="131">
        <f>+'RESULTADOS Fact'!Z78</f>
        <v>20000000869</v>
      </c>
      <c r="CL79" s="131">
        <f>+'RESULTADOS Fact'!AA78</f>
        <v>10000000441</v>
      </c>
    </row>
    <row r="80" spans="1:90" s="131" customFormat="1" ht="58.5" hidden="1" customHeight="1" x14ac:dyDescent="0.25">
      <c r="A80" s="145">
        <f t="shared" si="84"/>
        <v>78</v>
      </c>
      <c r="B80" s="127">
        <v>253</v>
      </c>
      <c r="C80" s="128">
        <f>+VLOOKUP($B80,'Datos IC y OC'!$A:$D,3,FALSE)</f>
        <v>610000000000167</v>
      </c>
      <c r="D80" s="128" t="str">
        <f>+VLOOKUP($B80,'Datos IC y OC'!$A:$D,4,FALSE)</f>
        <v>S6020A21</v>
      </c>
      <c r="E80" s="83"/>
      <c r="F80" s="130">
        <v>44562</v>
      </c>
      <c r="G80" s="114" t="str">
        <f ca="1">+"ID" &amp;TEXT(A80,"000") &amp; "-" &amp; AH80 &amp; "-" &amp; AI80 &amp; "-" &amp; RIGHT(AQ80,2)&amp; "-" &amp; VLOOKUP(AO80,Datos!$E:$F,2,FALSE)</f>
        <v>ID078-GD-CR-T2-MT 13,2 kV</v>
      </c>
      <c r="H80" s="114" t="s">
        <v>57</v>
      </c>
      <c r="I80" s="114" t="s">
        <v>74</v>
      </c>
      <c r="J80" s="114" t="s">
        <v>316</v>
      </c>
      <c r="K80" s="114" t="s">
        <v>1963</v>
      </c>
      <c r="L80" s="114" t="s">
        <v>402</v>
      </c>
      <c r="M80" s="114" t="s">
        <v>266</v>
      </c>
      <c r="O80" s="114" t="s">
        <v>1050</v>
      </c>
      <c r="Q80" s="114" t="s">
        <v>248</v>
      </c>
      <c r="S80" s="114"/>
      <c r="T80" s="114"/>
      <c r="V80" s="114"/>
      <c r="X80" s="114">
        <v>700034</v>
      </c>
      <c r="Y80" s="114">
        <f>+Salida!CQ80</f>
        <v>179</v>
      </c>
      <c r="AA80" s="114" t="s">
        <v>2021</v>
      </c>
      <c r="AB80" s="114">
        <f>+HLOOKUP($AF80,Lecturas!$O:$AB,22,FALSE)</f>
        <v>100</v>
      </c>
      <c r="AC80" s="114">
        <f>+HLOOKUP($AF80,Lecturas!$O:$AB,23,FALSE)</f>
        <v>350</v>
      </c>
      <c r="AD80" s="114" t="str">
        <f>+"CASO: "&amp;INDEX(Lecturas!$AE$1:$AO$2,1,MATCH(AF80,Lecturas!$AE$2:$AO$2,0))</f>
        <v>CASO: =1000 Reg sólo 13,2 kV</v>
      </c>
      <c r="AF80" s="114">
        <v>6</v>
      </c>
      <c r="AH80" s="83" t="str">
        <f>+IF(H80="","",VLOOKUP(H80,Datos!$D:$E,2,FALSE))</f>
        <v>GD</v>
      </c>
      <c r="AI80" s="83" t="str">
        <f>+IF(I80="","",VLOOKUP(I80,Datos!$D$9:$E$19,2,FALSE))</f>
        <v>CR</v>
      </c>
      <c r="AJ80" s="83" t="str">
        <f>+IF(J80="","",VLOOKUP(J80,Datos!$D:$E,2,FALSE))</f>
        <v>G002</v>
      </c>
      <c r="AK80" s="83" t="str">
        <f>+IFERROR(IF(AI80="CG","",VLOOKUP(AI80,Datos!$E:$F,2,FALSE)),"")</f>
        <v>Rural</v>
      </c>
      <c r="AL80" s="83">
        <f>+IF(L80="","",VLOOKUP(L80,Datos!$D:$E,2,FALSE))</f>
        <v>10</v>
      </c>
      <c r="AM80" s="83" t="str">
        <f ca="1">+IF(M80="","",TEXT(VLOOKUP(M80,Datos!$D:$E,2,FALSE),"000"))</f>
        <v>317</v>
      </c>
      <c r="AN80" s="83" t="str">
        <f ca="1">+IF(O80="","",TEXT(VLOOKUP(O80,Datos!$D:$E,2,FALSE),"000000"))</f>
        <v>239900</v>
      </c>
      <c r="AO80" s="83" t="str">
        <f>+IF(Q80="","",VLOOKUP(Q80,Datos!$D:$E,2,FALSE))</f>
        <v>G3</v>
      </c>
      <c r="AP80" s="83" t="str">
        <f>+IFERROR(HLOOKUP(AH80,Validaciones!$A$47:$C$48,2,FALSE),"")</f>
        <v>Tarifa T2</v>
      </c>
      <c r="AQ80" s="83" t="str">
        <f ca="1">+IF(AP80="","",VLOOKUP(AP80,Datos!$D:$E,2,FALSE))</f>
        <v>GD_T2</v>
      </c>
      <c r="AR80" s="83" t="str">
        <f>+VLOOKUP(CONCATENATE(K80,IF(K80="Completo",VLOOKUP(D80,'Gr.Estr.Reg.'!$C:$D,2,FALSE),VLOOKUP(D80,'Gr.Estr.Reg.'!$C:$H,6))),Tabla8[[LINK]:[PORCION]],5,FALSE)</f>
        <v>GROCC</v>
      </c>
      <c r="AS80" s="83" t="str">
        <f ca="1">+VLOOKUP(CONCATENATE($AH80,$AI80,$AJ80,$AO80,$AQ80),ZTDM_ARBOL_DES_D!$A:$O,11,FALSE)</f>
        <v>RT_CAT_CLI</v>
      </c>
      <c r="AT80" s="83" t="str">
        <f ca="1">+IFERROR(VLOOKUP(CONCATENATE($AH80,$AI80,$AJ80,$AO80,$AQ80),ZTDM_ARBOL_DES_D!$A:$O,12,FALSE),"")</f>
        <v>GD_NORM</v>
      </c>
      <c r="AU80" s="83" t="str">
        <f ca="1">+IFERROR(VLOOKUP(CONCATENATE($AH80,$AI80,$AJ80,$AO80,$AQ80),ZTDM_ARBOL_DES_D!$A:$O,13,FALSE),"")</f>
        <v>MEDIA13.2</v>
      </c>
      <c r="AV80" s="83" t="str">
        <f>+IF($S80=Datos!$G$71,"",IFERROR(INDEX(Datos!$C$71:$G$74,MATCH($S80,Datos!$G$71:$G$74,0),1),""))</f>
        <v/>
      </c>
      <c r="AW80" s="83" t="str">
        <f>IF($S80=Datos!$G$71,"",IFERROR(INDEX(Datos!$C$71:$G$74,MATCH($S80,Datos!$G$71:$G$74,0),2),""))</f>
        <v/>
      </c>
      <c r="AX80" s="83" t="str">
        <f>IF($S80=Datos!$G$71,"",IFERROR(INDEX(Datos!$C$71:$G$74,MATCH($S80,Datos!$G$71:$G$74,0),3),""))</f>
        <v/>
      </c>
      <c r="AY80" s="83" t="str">
        <f>+IF(AW80=Datos!$D$73,Datos!$C$76,"")</f>
        <v/>
      </c>
      <c r="AZ80" s="83" t="str">
        <f>+IF(K80="Completo",IF(MAX(AB80:AC80,FACTURADOR!G79:I79)&gt;=300,"FL_GUDI",""),"")</f>
        <v>FL_GUDI</v>
      </c>
      <c r="BA80" s="83" t="str">
        <f t="shared" si="85"/>
        <v>FL_NO_CAP</v>
      </c>
      <c r="BB80" s="83" t="str">
        <f ca="1">+IF($AS80="Opción No Válida","",IFERROR(IF(FIND(Datos!$D$63,$V80)&gt;0,Datos!$E$63,""),""))</f>
        <v/>
      </c>
      <c r="BC80" s="83" t="str">
        <f ca="1">+IF($AS80="Opción No Válida","",IFERROR(IF(FIND(Datos!$D$64,$V80)&gt;0,Datos!$E$64,""),""))</f>
        <v/>
      </c>
      <c r="BD80" s="83" t="str">
        <f ca="1">+IF($AS80="Opción No Válida","",IFERROR(IF(FIND(Datos!$D$65,$V80)&gt;0,Datos!$E$65,""),""))</f>
        <v/>
      </c>
      <c r="BE80" s="83" t="str">
        <f ca="1">+IF($AS80="Opción No Válida","",IFERROR(IF(FIND(Datos!$D$66,$V80)&gt;0,Datos!$E$66,""),""))</f>
        <v/>
      </c>
      <c r="BF80" s="83" t="str">
        <f ca="1">+IF($AS80="Opción No Válida","",IF(AH80="DP",Datos!$C$67,""))</f>
        <v/>
      </c>
      <c r="BG80" s="83" t="str">
        <f ca="1">+IF($AS80="Opción No Válida","",IFERROR(IF(FIND(Datos!$D$68,$V80)&gt;0,Datos!$E$68,""),""))</f>
        <v/>
      </c>
      <c r="BH80" s="83" t="str">
        <f ca="1">+VLOOKUP(AA80,Datos!$D:$E,2,FALSE)</f>
        <v>00</v>
      </c>
      <c r="BJ80" s="133">
        <f t="shared" ca="1" si="86"/>
        <v>0</v>
      </c>
      <c r="BK80" s="133" t="str">
        <f t="shared" si="87"/>
        <v/>
      </c>
      <c r="BL80" s="133" t="str">
        <f t="shared" si="88"/>
        <v/>
      </c>
      <c r="BM80" s="133" t="str">
        <f t="shared" si="89"/>
        <v/>
      </c>
      <c r="BN80" s="133" t="str">
        <f t="shared" si="90"/>
        <v/>
      </c>
      <c r="BO80" s="133" t="str">
        <f t="shared" si="91"/>
        <v/>
      </c>
      <c r="BP80" s="133" t="str">
        <f t="shared" ca="1" si="92"/>
        <v/>
      </c>
      <c r="BQ80" s="133" t="str">
        <f t="shared" ca="1" si="93"/>
        <v/>
      </c>
      <c r="BR80" s="133" t="str">
        <f t="shared" si="94"/>
        <v/>
      </c>
      <c r="BS80" s="133" t="str">
        <f t="shared" si="95"/>
        <v/>
      </c>
      <c r="BT80" s="133" t="str">
        <f t="shared" ca="1" si="96"/>
        <v/>
      </c>
      <c r="BU80" s="133" t="str">
        <f t="shared" si="97"/>
        <v/>
      </c>
      <c r="BV80" s="133" t="str">
        <f t="shared" ca="1" si="98"/>
        <v/>
      </c>
      <c r="BW80" s="133" t="str">
        <f t="shared" ca="1" si="99"/>
        <v/>
      </c>
      <c r="BX80" s="133" t="str">
        <f t="shared" ca="1" si="100"/>
        <v/>
      </c>
      <c r="BY80" s="133" t="str">
        <f t="shared" si="101"/>
        <v/>
      </c>
      <c r="BZ80" s="133" t="str">
        <f t="shared" si="102"/>
        <v/>
      </c>
      <c r="CA80" s="133" t="str">
        <f t="shared" si="103"/>
        <v/>
      </c>
      <c r="CB80" s="133" t="str">
        <f t="shared" si="104"/>
        <v/>
      </c>
      <c r="CC80" s="133" t="str">
        <f t="shared" si="105"/>
        <v/>
      </c>
      <c r="CD80" s="133" t="str">
        <f t="shared" ca="1" si="106"/>
        <v/>
      </c>
      <c r="CE80" s="133" t="str">
        <f t="shared" ca="1" si="107"/>
        <v/>
      </c>
      <c r="CF80" s="133" t="str">
        <f t="shared" ca="1" si="108"/>
        <v/>
      </c>
      <c r="CG80" s="133" t="str">
        <f t="shared" ca="1" si="109"/>
        <v/>
      </c>
      <c r="CH80" s="133" t="str">
        <f t="shared" ca="1" si="110"/>
        <v/>
      </c>
      <c r="CI80" s="133" t="str">
        <f t="shared" ca="1" si="111"/>
        <v/>
      </c>
      <c r="CJ80" s="133" t="str">
        <f t="shared" ca="1" si="112"/>
        <v/>
      </c>
      <c r="CK80" s="131">
        <f>+'RESULTADOS Fact'!Z79</f>
        <v>20000000870</v>
      </c>
      <c r="CL80" s="131">
        <f>+'RESULTADOS Fact'!AA79</f>
        <v>10000000442</v>
      </c>
    </row>
    <row r="81" spans="1:90" s="131" customFormat="1" ht="58.5" hidden="1" customHeight="1" x14ac:dyDescent="0.25">
      <c r="A81" s="145">
        <f t="shared" si="84"/>
        <v>79</v>
      </c>
      <c r="B81" s="127">
        <v>262</v>
      </c>
      <c r="C81" s="128">
        <f>+VLOOKUP($B81,'Datos IC y OC'!$A:$D,3,FALSE)</f>
        <v>610000000000176</v>
      </c>
      <c r="D81" s="128" t="str">
        <f>+VLOOKUP($B81,'Datos IC y OC'!$A:$D,4,FALSE)</f>
        <v>S7010A11</v>
      </c>
      <c r="E81" s="83"/>
      <c r="F81" s="130">
        <v>44562</v>
      </c>
      <c r="G81" s="114" t="str">
        <f ca="1">+"ID" &amp;TEXT(A81,"000") &amp; "-" &amp; AH81 &amp; "-" &amp; AI81 &amp; "-" &amp; RIGHT(AQ81,2)&amp; "-" &amp; VLOOKUP(AO81,Datos!$E:$F,2,FALSE)</f>
        <v>ID079-GD-NR-T2-MT 13,2 kV</v>
      </c>
      <c r="H81" s="114" t="s">
        <v>57</v>
      </c>
      <c r="I81" s="114" t="s">
        <v>68</v>
      </c>
      <c r="J81" s="114" t="s">
        <v>316</v>
      </c>
      <c r="K81" s="114" t="s">
        <v>1963</v>
      </c>
      <c r="L81" s="114" t="s">
        <v>271</v>
      </c>
      <c r="M81" s="114" t="s">
        <v>662</v>
      </c>
      <c r="O81" s="114" t="s">
        <v>1050</v>
      </c>
      <c r="Q81" s="114" t="s">
        <v>248</v>
      </c>
      <c r="S81" s="114"/>
      <c r="T81" s="114"/>
      <c r="V81" s="114"/>
      <c r="X81" s="114">
        <v>700034</v>
      </c>
      <c r="Y81" s="114">
        <f>+Salida!CQ81</f>
        <v>180</v>
      </c>
      <c r="AA81" s="114" t="s">
        <v>2021</v>
      </c>
      <c r="AB81" s="114">
        <f>+HLOOKUP($AF81,Lecturas!$O:$AB,22,FALSE)</f>
        <v>50</v>
      </c>
      <c r="AC81" s="114">
        <f>+HLOOKUP($AF81,Lecturas!$O:$AB,23,FALSE)</f>
        <v>50</v>
      </c>
      <c r="AD81" s="114" t="str">
        <f>+"CASO: "&amp;INDEX(Lecturas!$AE$1:$AO$2,1,MATCH(AF81,Lecturas!$AE$2:$AO$2,0))</f>
        <v>CASO: &gt;1000 Reg y Cont &lt;1000 sólo 13,2 kV</v>
      </c>
      <c r="AF81" s="114">
        <v>7</v>
      </c>
      <c r="AH81" s="83" t="str">
        <f>+IF(H81="","",VLOOKUP(H81,Datos!$D:$E,2,FALSE))</f>
        <v>GD</v>
      </c>
      <c r="AI81" s="83" t="str">
        <f>+IF(I81="","",VLOOKUP(I81,Datos!$D$9:$E$19,2,FALSE))</f>
        <v>NR</v>
      </c>
      <c r="AJ81" s="83" t="str">
        <f>+IF(J81="","",VLOOKUP(J81,Datos!$D:$E,2,FALSE))</f>
        <v>G002</v>
      </c>
      <c r="AK81" s="83" t="str">
        <f>+IFERROR(IF(AI81="CG","",VLOOKUP(AI81,Datos!$E:$F,2,FALSE)),"")</f>
        <v>Rural</v>
      </c>
      <c r="AL81" s="83" t="str">
        <f>+IF(L81="","",VLOOKUP(L81,Datos!$D:$E,2,FALSE))</f>
        <v>01</v>
      </c>
      <c r="AM81" s="83" t="str">
        <f ca="1">+IF(M81="","",TEXT(VLOOKUP(M81,Datos!$D:$E,2,FALSE),"000"))</f>
        <v>258</v>
      </c>
      <c r="AN81" s="83" t="str">
        <f ca="1">+IF(O81="","",TEXT(VLOOKUP(O81,Datos!$D:$E,2,FALSE),"000000"))</f>
        <v>239900</v>
      </c>
      <c r="AO81" s="83" t="str">
        <f>+IF(Q81="","",VLOOKUP(Q81,Datos!$D:$E,2,FALSE))</f>
        <v>G3</v>
      </c>
      <c r="AP81" s="83" t="str">
        <f>+IFERROR(HLOOKUP(AH81,Validaciones!$A$47:$C$48,2,FALSE),"")</f>
        <v>Tarifa T2</v>
      </c>
      <c r="AQ81" s="83" t="str">
        <f ca="1">+IF(AP81="","",VLOOKUP(AP81,Datos!$D:$E,2,FALSE))</f>
        <v>GD_T2</v>
      </c>
      <c r="AR81" s="83" t="str">
        <f>+VLOOKUP(CONCATENATE(K81,IF(K81="Completo",VLOOKUP(D81,'Gr.Estr.Reg.'!$C:$D,2,FALSE),VLOOKUP(D81,'Gr.Estr.Reg.'!$C:$H,6))),Tabla8[[LINK]:[PORCION]],5,FALSE)</f>
        <v>GSLCC</v>
      </c>
      <c r="AS81" s="83" t="str">
        <f ca="1">+VLOOKUP(CONCATENATE($AH81,$AI81,$AJ81,$AO81,$AQ81),ZTDM_ARBOL_DES_D!$A:$O,11,FALSE)</f>
        <v>RT_CAT_CLI</v>
      </c>
      <c r="AT81" s="83" t="str">
        <f ca="1">+IFERROR(VLOOKUP(CONCATENATE($AH81,$AI81,$AJ81,$AO81,$AQ81),ZTDM_ARBOL_DES_D!$A:$O,12,FALSE),"")</f>
        <v>GD_NORM</v>
      </c>
      <c r="AU81" s="83" t="str">
        <f ca="1">+IFERROR(VLOOKUP(CONCATENATE($AH81,$AI81,$AJ81,$AO81,$AQ81),ZTDM_ARBOL_DES_D!$A:$O,13,FALSE),"")</f>
        <v>MEDIA13.2</v>
      </c>
      <c r="AV81" s="83" t="str">
        <f>+IF($S81=Datos!$G$71,"",IFERROR(INDEX(Datos!$C$71:$G$74,MATCH($S81,Datos!$G$71:$G$74,0),1),""))</f>
        <v/>
      </c>
      <c r="AW81" s="83" t="str">
        <f>IF($S81=Datos!$G$71,"",IFERROR(INDEX(Datos!$C$71:$G$74,MATCH($S81,Datos!$G$71:$G$74,0),2),""))</f>
        <v/>
      </c>
      <c r="AX81" s="83" t="str">
        <f>IF($S81=Datos!$G$71,"",IFERROR(INDEX(Datos!$C$71:$G$74,MATCH($S81,Datos!$G$71:$G$74,0),3),""))</f>
        <v/>
      </c>
      <c r="AY81" s="83" t="str">
        <f>+IF(AW81=Datos!$D$73,Datos!$C$76,"")</f>
        <v/>
      </c>
      <c r="AZ81" s="83" t="str">
        <f>+IF(K81="Completo",IF(MAX(AB81:AC81,FACTURADOR!G80:I80)&gt;=300,"FL_GUDI",""),"")</f>
        <v>FL_GUDI</v>
      </c>
      <c r="BA81" s="83" t="str">
        <f t="shared" si="85"/>
        <v>FL_NO_CAP</v>
      </c>
      <c r="BB81" s="83" t="str">
        <f ca="1">+IF($AS81="Opción No Válida","",IFERROR(IF(FIND(Datos!$D$63,$V81)&gt;0,Datos!$E$63,""),""))</f>
        <v/>
      </c>
      <c r="BC81" s="83" t="str">
        <f ca="1">+IF($AS81="Opción No Válida","",IFERROR(IF(FIND(Datos!$D$64,$V81)&gt;0,Datos!$E$64,""),""))</f>
        <v/>
      </c>
      <c r="BD81" s="83" t="str">
        <f ca="1">+IF($AS81="Opción No Válida","",IFERROR(IF(FIND(Datos!$D$65,$V81)&gt;0,Datos!$E$65,""),""))</f>
        <v/>
      </c>
      <c r="BE81" s="83" t="str">
        <f ca="1">+IF($AS81="Opción No Válida","",IFERROR(IF(FIND(Datos!$D$66,$V81)&gt;0,Datos!$E$66,""),""))</f>
        <v/>
      </c>
      <c r="BF81" s="83" t="str">
        <f ca="1">+IF($AS81="Opción No Válida","",IF(AH81="DP",Datos!$C$67,""))</f>
        <v/>
      </c>
      <c r="BG81" s="83" t="str">
        <f ca="1">+IF($AS81="Opción No Válida","",IFERROR(IF(FIND(Datos!$D$68,$V81)&gt;0,Datos!$E$68,""),""))</f>
        <v/>
      </c>
      <c r="BH81" s="83" t="str">
        <f ca="1">+VLOOKUP(AA81,Datos!$D:$E,2,FALSE)</f>
        <v>00</v>
      </c>
      <c r="BJ81" s="133">
        <f t="shared" ca="1" si="86"/>
        <v>0</v>
      </c>
      <c r="BK81" s="133" t="str">
        <f t="shared" si="87"/>
        <v/>
      </c>
      <c r="BL81" s="133" t="str">
        <f t="shared" si="88"/>
        <v/>
      </c>
      <c r="BM81" s="133" t="str">
        <f t="shared" si="89"/>
        <v/>
      </c>
      <c r="BN81" s="133" t="str">
        <f t="shared" si="90"/>
        <v/>
      </c>
      <c r="BO81" s="133" t="str">
        <f t="shared" si="91"/>
        <v/>
      </c>
      <c r="BP81" s="133" t="str">
        <f t="shared" ca="1" si="92"/>
        <v/>
      </c>
      <c r="BQ81" s="133" t="str">
        <f t="shared" ca="1" si="93"/>
        <v/>
      </c>
      <c r="BR81" s="133" t="str">
        <f t="shared" si="94"/>
        <v/>
      </c>
      <c r="BS81" s="133" t="str">
        <f t="shared" si="95"/>
        <v/>
      </c>
      <c r="BT81" s="133" t="str">
        <f t="shared" ca="1" si="96"/>
        <v/>
      </c>
      <c r="BU81" s="133" t="str">
        <f t="shared" si="97"/>
        <v/>
      </c>
      <c r="BV81" s="133" t="str">
        <f t="shared" ca="1" si="98"/>
        <v/>
      </c>
      <c r="BW81" s="133" t="str">
        <f t="shared" ca="1" si="99"/>
        <v/>
      </c>
      <c r="BX81" s="133" t="str">
        <f t="shared" ca="1" si="100"/>
        <v/>
      </c>
      <c r="BY81" s="133" t="str">
        <f t="shared" si="101"/>
        <v/>
      </c>
      <c r="BZ81" s="133" t="str">
        <f t="shared" si="102"/>
        <v/>
      </c>
      <c r="CA81" s="133" t="str">
        <f t="shared" si="103"/>
        <v/>
      </c>
      <c r="CB81" s="133" t="str">
        <f t="shared" si="104"/>
        <v/>
      </c>
      <c r="CC81" s="133" t="str">
        <f t="shared" si="105"/>
        <v/>
      </c>
      <c r="CD81" s="133" t="str">
        <f t="shared" ca="1" si="106"/>
        <v/>
      </c>
      <c r="CE81" s="133" t="str">
        <f t="shared" ca="1" si="107"/>
        <v/>
      </c>
      <c r="CF81" s="133" t="str">
        <f t="shared" ca="1" si="108"/>
        <v/>
      </c>
      <c r="CG81" s="133" t="str">
        <f t="shared" ca="1" si="109"/>
        <v/>
      </c>
      <c r="CH81" s="133" t="str">
        <f t="shared" ca="1" si="110"/>
        <v/>
      </c>
      <c r="CI81" s="133" t="str">
        <f t="shared" ca="1" si="111"/>
        <v/>
      </c>
      <c r="CJ81" s="133" t="str">
        <f t="shared" ca="1" si="112"/>
        <v/>
      </c>
      <c r="CK81" s="131">
        <f>+'RESULTADOS Fact'!Z80</f>
        <v>20000000871</v>
      </c>
      <c r="CL81" s="131">
        <f>+'RESULTADOS Fact'!AA80</f>
        <v>10000000443</v>
      </c>
    </row>
    <row r="82" spans="1:90" s="131" customFormat="1" ht="58.5" hidden="1" customHeight="1" x14ac:dyDescent="0.25">
      <c r="A82" s="145">
        <f t="shared" si="84"/>
        <v>80</v>
      </c>
      <c r="B82" s="127">
        <v>262</v>
      </c>
      <c r="C82" s="128">
        <f>+VLOOKUP($B82,'Datos IC y OC'!$A:$D,3,FALSE)</f>
        <v>610000000000176</v>
      </c>
      <c r="D82" s="128" t="str">
        <f>+VLOOKUP($B82,'Datos IC y OC'!$A:$D,4,FALSE)</f>
        <v>S7010A11</v>
      </c>
      <c r="E82" s="83"/>
      <c r="F82" s="130">
        <v>44562</v>
      </c>
      <c r="G82" s="114" t="str">
        <f ca="1">+"ID" &amp;TEXT(A82,"000") &amp; "-" &amp; AH82 &amp; "-" &amp; AI82 &amp; "-" &amp; RIGHT(AQ82,2)&amp; "-" &amp; VLOOKUP(AO82,Datos!$E:$F,2,FALSE)</f>
        <v>ID080-GD-NR-T2-MT 33,0 kV</v>
      </c>
      <c r="H82" s="114" t="s">
        <v>57</v>
      </c>
      <c r="I82" s="114" t="s">
        <v>68</v>
      </c>
      <c r="J82" s="114" t="s">
        <v>316</v>
      </c>
      <c r="K82" s="114" t="s">
        <v>1963</v>
      </c>
      <c r="L82" s="114" t="s">
        <v>275</v>
      </c>
      <c r="M82" s="114" t="s">
        <v>662</v>
      </c>
      <c r="O82" s="114" t="s">
        <v>1050</v>
      </c>
      <c r="Q82" s="114" t="s">
        <v>245</v>
      </c>
      <c r="S82" s="114"/>
      <c r="T82" s="114"/>
      <c r="V82" s="114"/>
      <c r="X82" s="114">
        <v>700034</v>
      </c>
      <c r="Y82" s="114">
        <f>+Salida!CQ82</f>
        <v>181</v>
      </c>
      <c r="AA82" s="114" t="s">
        <v>2021</v>
      </c>
      <c r="AB82" s="114">
        <f>+HLOOKUP($AF82,Lecturas!$O:$AB,22,FALSE)</f>
        <v>100</v>
      </c>
      <c r="AC82" s="114">
        <f>+HLOOKUP($AF82,Lecturas!$O:$AB,23,FALSE)</f>
        <v>350</v>
      </c>
      <c r="AD82" s="114" t="str">
        <f>+"CASO: "&amp;INDEX(Lecturas!$AE$1:$AO$2,1,MATCH(AF82,Lecturas!$AE$2:$AO$2,0))</f>
        <v>CASO: =1000 Reg sólo 13,2 kV</v>
      </c>
      <c r="AF82" s="114">
        <v>6</v>
      </c>
      <c r="AH82" s="83" t="str">
        <f>+IF(H82="","",VLOOKUP(H82,Datos!$D:$E,2,FALSE))</f>
        <v>GD</v>
      </c>
      <c r="AI82" s="83" t="str">
        <f>+IF(I82="","",VLOOKUP(I82,Datos!$D$9:$E$19,2,FALSE))</f>
        <v>NR</v>
      </c>
      <c r="AJ82" s="83" t="str">
        <f>+IF(J82="","",VLOOKUP(J82,Datos!$D:$E,2,FALSE))</f>
        <v>G002</v>
      </c>
      <c r="AK82" s="83" t="str">
        <f>+IFERROR(IF(AI82="CG","",VLOOKUP(AI82,Datos!$E:$F,2,FALSE)),"")</f>
        <v>Rural</v>
      </c>
      <c r="AL82" s="83" t="str">
        <f>+IF(L82="","",VLOOKUP(L82,Datos!$D:$E,2,FALSE))</f>
        <v>04</v>
      </c>
      <c r="AM82" s="83" t="str">
        <f ca="1">+IF(M82="","",TEXT(VLOOKUP(M82,Datos!$D:$E,2,FALSE),"000"))</f>
        <v>258</v>
      </c>
      <c r="AN82" s="83" t="str">
        <f ca="1">+IF(O82="","",TEXT(VLOOKUP(O82,Datos!$D:$E,2,FALSE),"000000"))</f>
        <v>239900</v>
      </c>
      <c r="AO82" s="83" t="str">
        <f>+IF(Q82="","",VLOOKUP(Q82,Datos!$D:$E,2,FALSE))</f>
        <v>G4</v>
      </c>
      <c r="AP82" s="83" t="str">
        <f>+IFERROR(HLOOKUP(AH82,Validaciones!$A$47:$C$48,2,FALSE),"")</f>
        <v>Tarifa T2</v>
      </c>
      <c r="AQ82" s="83" t="str">
        <f ca="1">+IF(AP82="","",VLOOKUP(AP82,Datos!$D:$E,2,FALSE))</f>
        <v>GD_T2</v>
      </c>
      <c r="AR82" s="83" t="str">
        <f>+VLOOKUP(CONCATENATE(K82,IF(K82="Completo",VLOOKUP(D82,'Gr.Estr.Reg.'!$C:$D,2,FALSE),VLOOKUP(D82,'Gr.Estr.Reg.'!$C:$H,6))),Tabla8[[LINK]:[PORCION]],5,FALSE)</f>
        <v>GSLCC</v>
      </c>
      <c r="AS82" s="83" t="str">
        <f ca="1">+VLOOKUP(CONCATENATE($AH82,$AI82,$AJ82,$AO82,$AQ82),ZTDM_ARBOL_DES_D!$A:$O,11,FALSE)</f>
        <v>RT_CAT_CLI</v>
      </c>
      <c r="AT82" s="83" t="str">
        <f ca="1">+IFERROR(VLOOKUP(CONCATENATE($AH82,$AI82,$AJ82,$AO82,$AQ82),ZTDM_ARBOL_DES_D!$A:$O,12,FALSE),"")</f>
        <v>GD_NORM</v>
      </c>
      <c r="AU82" s="83" t="str">
        <f ca="1">+IFERROR(VLOOKUP(CONCATENATE($AH82,$AI82,$AJ82,$AO82,$AQ82),ZTDM_ARBOL_DES_D!$A:$O,13,FALSE),"")</f>
        <v>MEDIA33</v>
      </c>
      <c r="AV82" s="83" t="str">
        <f>+IF($S82=Datos!$G$71,"",IFERROR(INDEX(Datos!$C$71:$G$74,MATCH($S82,Datos!$G$71:$G$74,0),1),""))</f>
        <v/>
      </c>
      <c r="AW82" s="83" t="str">
        <f>IF($S82=Datos!$G$71,"",IFERROR(INDEX(Datos!$C$71:$G$74,MATCH($S82,Datos!$G$71:$G$74,0),2),""))</f>
        <v/>
      </c>
      <c r="AX82" s="83" t="str">
        <f>IF($S82=Datos!$G$71,"",IFERROR(INDEX(Datos!$C$71:$G$74,MATCH($S82,Datos!$G$71:$G$74,0),3),""))</f>
        <v/>
      </c>
      <c r="AY82" s="83" t="str">
        <f>+IF(AW82=Datos!$D$73,Datos!$C$76,"")</f>
        <v/>
      </c>
      <c r="AZ82" s="83" t="str">
        <f>+IF(K82="Completo",IF(MAX(AB82:AC82,FACTURADOR!G81:I81)&gt;=300,"FL_GUDI",""),"")</f>
        <v>FL_GUDI</v>
      </c>
      <c r="BA82" s="83" t="str">
        <f t="shared" si="85"/>
        <v>FL_NO_CAP</v>
      </c>
      <c r="BB82" s="83" t="str">
        <f ca="1">+IF($AS82="Opción No Válida","",IFERROR(IF(FIND(Datos!$D$63,$V82)&gt;0,Datos!$E$63,""),""))</f>
        <v/>
      </c>
      <c r="BC82" s="83" t="str">
        <f ca="1">+IF($AS82="Opción No Válida","",IFERROR(IF(FIND(Datos!$D$64,$V82)&gt;0,Datos!$E$64,""),""))</f>
        <v/>
      </c>
      <c r="BD82" s="83" t="str">
        <f ca="1">+IF($AS82="Opción No Válida","",IFERROR(IF(FIND(Datos!$D$65,$V82)&gt;0,Datos!$E$65,""),""))</f>
        <v/>
      </c>
      <c r="BE82" s="83" t="str">
        <f ca="1">+IF($AS82="Opción No Válida","",IFERROR(IF(FIND(Datos!$D$66,$V82)&gt;0,Datos!$E$66,""),""))</f>
        <v/>
      </c>
      <c r="BF82" s="83" t="str">
        <f ca="1">+IF($AS82="Opción No Válida","",IF(AH82="DP",Datos!$C$67,""))</f>
        <v/>
      </c>
      <c r="BG82" s="83" t="str">
        <f ca="1">+IF($AS82="Opción No Válida","",IFERROR(IF(FIND(Datos!$D$68,$V82)&gt;0,Datos!$E$68,""),""))</f>
        <v/>
      </c>
      <c r="BH82" s="83" t="str">
        <f ca="1">+VLOOKUP(AA82,Datos!$D:$E,2,FALSE)</f>
        <v>00</v>
      </c>
      <c r="BJ82" s="133">
        <f t="shared" ca="1" si="86"/>
        <v>0</v>
      </c>
      <c r="BK82" s="133" t="str">
        <f t="shared" si="87"/>
        <v/>
      </c>
      <c r="BL82" s="133" t="str">
        <f t="shared" si="88"/>
        <v/>
      </c>
      <c r="BM82" s="133" t="str">
        <f t="shared" si="89"/>
        <v/>
      </c>
      <c r="BN82" s="133" t="str">
        <f t="shared" si="90"/>
        <v/>
      </c>
      <c r="BO82" s="133" t="str">
        <f t="shared" si="91"/>
        <v/>
      </c>
      <c r="BP82" s="133" t="str">
        <f t="shared" ca="1" si="92"/>
        <v/>
      </c>
      <c r="BQ82" s="133" t="str">
        <f t="shared" ca="1" si="93"/>
        <v/>
      </c>
      <c r="BR82" s="133" t="str">
        <f t="shared" si="94"/>
        <v/>
      </c>
      <c r="BS82" s="133" t="str">
        <f t="shared" si="95"/>
        <v/>
      </c>
      <c r="BT82" s="133" t="str">
        <f t="shared" ca="1" si="96"/>
        <v/>
      </c>
      <c r="BU82" s="133" t="str">
        <f t="shared" si="97"/>
        <v/>
      </c>
      <c r="BV82" s="133" t="str">
        <f t="shared" ca="1" si="98"/>
        <v/>
      </c>
      <c r="BW82" s="133" t="str">
        <f t="shared" ca="1" si="99"/>
        <v/>
      </c>
      <c r="BX82" s="133" t="str">
        <f t="shared" ca="1" si="100"/>
        <v/>
      </c>
      <c r="BY82" s="133" t="str">
        <f t="shared" si="101"/>
        <v/>
      </c>
      <c r="BZ82" s="133" t="str">
        <f t="shared" si="102"/>
        <v/>
      </c>
      <c r="CA82" s="133" t="str">
        <f t="shared" si="103"/>
        <v/>
      </c>
      <c r="CB82" s="133" t="str">
        <f t="shared" si="104"/>
        <v/>
      </c>
      <c r="CC82" s="133" t="str">
        <f t="shared" si="105"/>
        <v/>
      </c>
      <c r="CD82" s="133" t="str">
        <f t="shared" ca="1" si="106"/>
        <v/>
      </c>
      <c r="CE82" s="133" t="str">
        <f t="shared" ca="1" si="107"/>
        <v/>
      </c>
      <c r="CF82" s="133" t="str">
        <f t="shared" ca="1" si="108"/>
        <v/>
      </c>
      <c r="CG82" s="133" t="str">
        <f t="shared" ca="1" si="109"/>
        <v/>
      </c>
      <c r="CH82" s="133" t="str">
        <f t="shared" ca="1" si="110"/>
        <v/>
      </c>
      <c r="CI82" s="133" t="str">
        <f t="shared" ca="1" si="111"/>
        <v/>
      </c>
      <c r="CJ82" s="133" t="str">
        <f t="shared" ca="1" si="112"/>
        <v/>
      </c>
      <c r="CK82" s="131">
        <f>+'RESULTADOS Fact'!Z81</f>
        <v>20000000872</v>
      </c>
      <c r="CL82" s="131">
        <f>+'RESULTADOS Fact'!AA81</f>
        <v>10000000444</v>
      </c>
    </row>
    <row r="83" spans="1:90" s="131" customFormat="1" ht="58.5" hidden="1" customHeight="1" x14ac:dyDescent="0.25">
      <c r="A83" s="145">
        <f t="shared" si="84"/>
        <v>81</v>
      </c>
      <c r="B83" s="127">
        <v>262</v>
      </c>
      <c r="C83" s="128">
        <f>+VLOOKUP($B83,'Datos IC y OC'!$A:$D,3,FALSE)</f>
        <v>610000000000176</v>
      </c>
      <c r="D83" s="128" t="str">
        <f>+VLOOKUP($B83,'Datos IC y OC'!$A:$D,4,FALSE)</f>
        <v>S7010A11</v>
      </c>
      <c r="E83" s="83"/>
      <c r="F83" s="130">
        <v>44562</v>
      </c>
      <c r="G83" s="114" t="str">
        <f ca="1">+"ID" &amp;TEXT(A83,"000") &amp; "-" &amp; AH83 &amp; "-" &amp; AI83 &amp; "-" &amp; RIGHT(AQ83,2)&amp; "-" &amp; VLOOKUP(AO83,Datos!$E:$F,2,FALSE)</f>
        <v>ID081-GD-NR-T2-MT 33,0 kV</v>
      </c>
      <c r="H83" s="114" t="s">
        <v>57</v>
      </c>
      <c r="I83" s="114" t="s">
        <v>68</v>
      </c>
      <c r="J83" s="114" t="s">
        <v>316</v>
      </c>
      <c r="K83" s="114" t="s">
        <v>1963</v>
      </c>
      <c r="L83" s="114" t="s">
        <v>306</v>
      </c>
      <c r="M83" s="114" t="s">
        <v>662</v>
      </c>
      <c r="O83" s="114" t="s">
        <v>1050</v>
      </c>
      <c r="Q83" s="114" t="s">
        <v>245</v>
      </c>
      <c r="S83" s="114"/>
      <c r="T83" s="114"/>
      <c r="V83" s="114"/>
      <c r="X83" s="114">
        <v>700034</v>
      </c>
      <c r="Y83" s="114">
        <f>+Salida!CQ83</f>
        <v>182</v>
      </c>
      <c r="AA83" s="114" t="s">
        <v>2021</v>
      </c>
      <c r="AB83" s="114">
        <f>+HLOOKUP($AF83,Lecturas!$O:$AB,22,FALSE)</f>
        <v>100</v>
      </c>
      <c r="AC83" s="114">
        <f>+HLOOKUP($AF83,Lecturas!$O:$AB,23,FALSE)</f>
        <v>300</v>
      </c>
      <c r="AD83" s="114" t="str">
        <f>+"CASO: "&amp;INDEX(Lecturas!$AE$1:$AO$2,1,MATCH(AF83,Lecturas!$AE$2:$AO$2,0))</f>
        <v>CASO: =300 Cont</v>
      </c>
      <c r="AF83" s="114">
        <v>4</v>
      </c>
      <c r="AH83" s="83" t="str">
        <f>+IF(H83="","",VLOOKUP(H83,Datos!$D:$E,2,FALSE))</f>
        <v>GD</v>
      </c>
      <c r="AI83" s="83" t="str">
        <f>+IF(I83="","",VLOOKUP(I83,Datos!$D$9:$E$19,2,FALSE))</f>
        <v>NR</v>
      </c>
      <c r="AJ83" s="83" t="str">
        <f>+IF(J83="","",VLOOKUP(J83,Datos!$D:$E,2,FALSE))</f>
        <v>G002</v>
      </c>
      <c r="AK83" s="83" t="str">
        <f>+IFERROR(IF(AI83="CG","",VLOOKUP(AI83,Datos!$E:$F,2,FALSE)),"")</f>
        <v>Rural</v>
      </c>
      <c r="AL83" s="83" t="str">
        <f>+IF(L83="","",VLOOKUP(L83,Datos!$D:$E,2,FALSE))</f>
        <v>07</v>
      </c>
      <c r="AM83" s="83" t="str">
        <f ca="1">+IF(M83="","",TEXT(VLOOKUP(M83,Datos!$D:$E,2,FALSE),"000"))</f>
        <v>258</v>
      </c>
      <c r="AN83" s="83" t="str">
        <f ca="1">+IF(O83="","",TEXT(VLOOKUP(O83,Datos!$D:$E,2,FALSE),"000000"))</f>
        <v>239900</v>
      </c>
      <c r="AO83" s="83" t="str">
        <f>+IF(Q83="","",VLOOKUP(Q83,Datos!$D:$E,2,FALSE))</f>
        <v>G4</v>
      </c>
      <c r="AP83" s="83" t="str">
        <f>+IFERROR(HLOOKUP(AH83,Validaciones!$A$47:$C$48,2,FALSE),"")</f>
        <v>Tarifa T2</v>
      </c>
      <c r="AQ83" s="83" t="str">
        <f ca="1">+IF(AP83="","",VLOOKUP(AP83,Datos!$D:$E,2,FALSE))</f>
        <v>GD_T2</v>
      </c>
      <c r="AR83" s="83" t="str">
        <f>+VLOOKUP(CONCATENATE(K83,IF(K83="Completo",VLOOKUP(D83,'Gr.Estr.Reg.'!$C:$D,2,FALSE),VLOOKUP(D83,'Gr.Estr.Reg.'!$C:$H,6))),Tabla8[[LINK]:[PORCION]],5,FALSE)</f>
        <v>GSLCC</v>
      </c>
      <c r="AS83" s="83" t="str">
        <f ca="1">+VLOOKUP(CONCATENATE($AH83,$AI83,$AJ83,$AO83,$AQ83),ZTDM_ARBOL_DES_D!$A:$O,11,FALSE)</f>
        <v>RT_CAT_CLI</v>
      </c>
      <c r="AT83" s="83" t="str">
        <f ca="1">+IFERROR(VLOOKUP(CONCATENATE($AH83,$AI83,$AJ83,$AO83,$AQ83),ZTDM_ARBOL_DES_D!$A:$O,12,FALSE),"")</f>
        <v>GD_NORM</v>
      </c>
      <c r="AU83" s="83" t="str">
        <f ca="1">+IFERROR(VLOOKUP(CONCATENATE($AH83,$AI83,$AJ83,$AO83,$AQ83),ZTDM_ARBOL_DES_D!$A:$O,13,FALSE),"")</f>
        <v>MEDIA33</v>
      </c>
      <c r="AV83" s="83" t="str">
        <f>+IF($S83=Datos!$G$71,"",IFERROR(INDEX(Datos!$C$71:$G$74,MATCH($S83,Datos!$G$71:$G$74,0),1),""))</f>
        <v/>
      </c>
      <c r="AW83" s="83" t="str">
        <f>IF($S83=Datos!$G$71,"",IFERROR(INDEX(Datos!$C$71:$G$74,MATCH($S83,Datos!$G$71:$G$74,0),2),""))</f>
        <v/>
      </c>
      <c r="AX83" s="83" t="str">
        <f>IF($S83=Datos!$G$71,"",IFERROR(INDEX(Datos!$C$71:$G$74,MATCH($S83,Datos!$G$71:$G$74,0),3),""))</f>
        <v/>
      </c>
      <c r="AY83" s="83" t="str">
        <f>+IF(AW83=Datos!$D$73,Datos!$C$76,"")</f>
        <v/>
      </c>
      <c r="AZ83" s="83" t="str">
        <f>+IF(K83="Completo",IF(MAX(AB83:AC83,FACTURADOR!G82:I82)&gt;=300,"FL_GUDI",""),"")</f>
        <v>FL_GUDI</v>
      </c>
      <c r="BA83" s="83" t="str">
        <f t="shared" si="85"/>
        <v>FL_NO_CAP</v>
      </c>
      <c r="BB83" s="83" t="str">
        <f ca="1">+IF($AS83="Opción No Válida","",IFERROR(IF(FIND(Datos!$D$63,$V83)&gt;0,Datos!$E$63,""),""))</f>
        <v/>
      </c>
      <c r="BC83" s="83" t="str">
        <f ca="1">+IF($AS83="Opción No Válida","",IFERROR(IF(FIND(Datos!$D$64,$V83)&gt;0,Datos!$E$64,""),""))</f>
        <v/>
      </c>
      <c r="BD83" s="83" t="str">
        <f ca="1">+IF($AS83="Opción No Válida","",IFERROR(IF(FIND(Datos!$D$65,$V83)&gt;0,Datos!$E$65,""),""))</f>
        <v/>
      </c>
      <c r="BE83" s="83" t="str">
        <f ca="1">+IF($AS83="Opción No Válida","",IFERROR(IF(FIND(Datos!$D$66,$V83)&gt;0,Datos!$E$66,""),""))</f>
        <v/>
      </c>
      <c r="BF83" s="83" t="str">
        <f ca="1">+IF($AS83="Opción No Válida","",IF(AH83="DP",Datos!$C$67,""))</f>
        <v/>
      </c>
      <c r="BG83" s="83" t="str">
        <f ca="1">+IF($AS83="Opción No Válida","",IFERROR(IF(FIND(Datos!$D$68,$V83)&gt;0,Datos!$E$68,""),""))</f>
        <v/>
      </c>
      <c r="BH83" s="83" t="str">
        <f ca="1">+VLOOKUP(AA83,Datos!$D:$E,2,FALSE)</f>
        <v>00</v>
      </c>
      <c r="BJ83" s="133">
        <f t="shared" ca="1" si="86"/>
        <v>0</v>
      </c>
      <c r="BK83" s="133" t="str">
        <f t="shared" si="87"/>
        <v/>
      </c>
      <c r="BL83" s="133" t="str">
        <f t="shared" si="88"/>
        <v/>
      </c>
      <c r="BM83" s="133" t="str">
        <f t="shared" si="89"/>
        <v/>
      </c>
      <c r="BN83" s="133" t="str">
        <f t="shared" si="90"/>
        <v/>
      </c>
      <c r="BO83" s="133" t="str">
        <f t="shared" si="91"/>
        <v/>
      </c>
      <c r="BP83" s="133" t="str">
        <f t="shared" ca="1" si="92"/>
        <v/>
      </c>
      <c r="BQ83" s="133" t="str">
        <f t="shared" ca="1" si="93"/>
        <v/>
      </c>
      <c r="BR83" s="133" t="str">
        <f t="shared" si="94"/>
        <v/>
      </c>
      <c r="BS83" s="133" t="str">
        <f t="shared" si="95"/>
        <v/>
      </c>
      <c r="BT83" s="133" t="str">
        <f t="shared" ca="1" si="96"/>
        <v/>
      </c>
      <c r="BU83" s="133" t="str">
        <f t="shared" si="97"/>
        <v/>
      </c>
      <c r="BV83" s="133" t="str">
        <f t="shared" ca="1" si="98"/>
        <v/>
      </c>
      <c r="BW83" s="133" t="str">
        <f t="shared" ca="1" si="99"/>
        <v/>
      </c>
      <c r="BX83" s="133" t="str">
        <f t="shared" ca="1" si="100"/>
        <v/>
      </c>
      <c r="BY83" s="133" t="str">
        <f t="shared" si="101"/>
        <v/>
      </c>
      <c r="BZ83" s="133" t="str">
        <f t="shared" si="102"/>
        <v/>
      </c>
      <c r="CA83" s="133" t="str">
        <f t="shared" si="103"/>
        <v/>
      </c>
      <c r="CB83" s="133" t="str">
        <f t="shared" si="104"/>
        <v/>
      </c>
      <c r="CC83" s="133" t="str">
        <f t="shared" si="105"/>
        <v/>
      </c>
      <c r="CD83" s="133" t="str">
        <f t="shared" ca="1" si="106"/>
        <v/>
      </c>
      <c r="CE83" s="133" t="str">
        <f t="shared" ca="1" si="107"/>
        <v/>
      </c>
      <c r="CF83" s="133" t="str">
        <f t="shared" ca="1" si="108"/>
        <v/>
      </c>
      <c r="CG83" s="133" t="str">
        <f t="shared" ca="1" si="109"/>
        <v/>
      </c>
      <c r="CH83" s="133" t="str">
        <f t="shared" ca="1" si="110"/>
        <v/>
      </c>
      <c r="CI83" s="133" t="str">
        <f t="shared" ca="1" si="111"/>
        <v/>
      </c>
      <c r="CJ83" s="133" t="str">
        <f t="shared" ca="1" si="112"/>
        <v/>
      </c>
      <c r="CK83" s="131">
        <f>+'RESULTADOS Fact'!Z82</f>
        <v>20000000873</v>
      </c>
      <c r="CL83" s="131">
        <f>+'RESULTADOS Fact'!AA82</f>
        <v>10000000445</v>
      </c>
    </row>
    <row r="84" spans="1:90" s="131" customFormat="1" ht="58.5" hidden="1" customHeight="1" x14ac:dyDescent="0.25">
      <c r="A84" s="145">
        <f t="shared" si="84"/>
        <v>82</v>
      </c>
      <c r="B84" s="127">
        <v>262</v>
      </c>
      <c r="C84" s="128">
        <f>+VLOOKUP($B84,'Datos IC y OC'!$A:$D,3,FALSE)</f>
        <v>610000000000176</v>
      </c>
      <c r="D84" s="128" t="str">
        <f>+VLOOKUP($B84,'Datos IC y OC'!$A:$D,4,FALSE)</f>
        <v>S7010A11</v>
      </c>
      <c r="E84" s="83"/>
      <c r="F84" s="130">
        <v>44562</v>
      </c>
      <c r="G84" s="114" t="str">
        <f ca="1">+"ID" &amp;TEXT(A84,"000") &amp; "-" &amp; AH84 &amp; "-" &amp; AI84 &amp; "-" &amp; RIGHT(AQ84,2)&amp; "-" &amp; VLOOKUP(AO84,Datos!$E:$F,2,FALSE)</f>
        <v>ID082-GD-NR-T2-AT/MT</v>
      </c>
      <c r="H84" s="114" t="s">
        <v>57</v>
      </c>
      <c r="I84" s="114" t="s">
        <v>68</v>
      </c>
      <c r="J84" s="114" t="s">
        <v>316</v>
      </c>
      <c r="K84" s="114" t="s">
        <v>1963</v>
      </c>
      <c r="L84" s="114" t="s">
        <v>277</v>
      </c>
      <c r="M84" s="114" t="s">
        <v>662</v>
      </c>
      <c r="O84" s="114" t="s">
        <v>1050</v>
      </c>
      <c r="Q84" s="114" t="s">
        <v>246</v>
      </c>
      <c r="S84" s="114"/>
      <c r="T84" s="114"/>
      <c r="V84" s="114"/>
      <c r="X84" s="114">
        <v>700034</v>
      </c>
      <c r="Y84" s="114">
        <f>+Salida!CQ84</f>
        <v>183</v>
      </c>
      <c r="AA84" s="114" t="s">
        <v>2021</v>
      </c>
      <c r="AB84" s="114">
        <f>+HLOOKUP($AF84,Lecturas!$O:$AB,22,FALSE)</f>
        <v>100</v>
      </c>
      <c r="AC84" s="114">
        <f>+HLOOKUP($AF84,Lecturas!$O:$AB,23,FALSE)</f>
        <v>300</v>
      </c>
      <c r="AD84" s="114" t="str">
        <f>+"CASO: "&amp;INDEX(Lecturas!$AE$1:$AO$2,1,MATCH(AF84,Lecturas!$AE$2:$AO$2,0))</f>
        <v>CASO: &gt;300</v>
      </c>
      <c r="AF84" s="114">
        <v>5</v>
      </c>
      <c r="AH84" s="83" t="str">
        <f>+IF(H84="","",VLOOKUP(H84,Datos!$D:$E,2,FALSE))</f>
        <v>GD</v>
      </c>
      <c r="AI84" s="83" t="str">
        <f>+IF(I84="","",VLOOKUP(I84,Datos!$D$9:$E$19,2,FALSE))</f>
        <v>NR</v>
      </c>
      <c r="AJ84" s="83" t="str">
        <f>+IF(J84="","",VLOOKUP(J84,Datos!$D:$E,2,FALSE))</f>
        <v>G002</v>
      </c>
      <c r="AK84" s="83" t="str">
        <f>+IFERROR(IF(AI84="CG","",VLOOKUP(AI84,Datos!$E:$F,2,FALSE)),"")</f>
        <v>Rural</v>
      </c>
      <c r="AL84" s="83">
        <f>+IF(L84="","",VLOOKUP(L84,Datos!$D:$E,2,FALSE))</f>
        <v>11</v>
      </c>
      <c r="AM84" s="83" t="str">
        <f ca="1">+IF(M84="","",TEXT(VLOOKUP(M84,Datos!$D:$E,2,FALSE),"000"))</f>
        <v>258</v>
      </c>
      <c r="AN84" s="83" t="str">
        <f ca="1">+IF(O84="","",TEXT(VLOOKUP(O84,Datos!$D:$E,2,FALSE),"000000"))</f>
        <v>239900</v>
      </c>
      <c r="AO84" s="83" t="str">
        <f>+IF(Q84="","",VLOOKUP(Q84,Datos!$D:$E,2,FALSE))</f>
        <v>G5</v>
      </c>
      <c r="AP84" s="83" t="str">
        <f>+IFERROR(HLOOKUP(AH84,Validaciones!$A$47:$C$48,2,FALSE),"")</f>
        <v>Tarifa T2</v>
      </c>
      <c r="AQ84" s="83" t="str">
        <f ca="1">+IF(AP84="","",VLOOKUP(AP84,Datos!$D:$E,2,FALSE))</f>
        <v>GD_T2</v>
      </c>
      <c r="AR84" s="83" t="str">
        <f>+VLOOKUP(CONCATENATE(K84,IF(K84="Completo",VLOOKUP(D84,'Gr.Estr.Reg.'!$C:$D,2,FALSE),VLOOKUP(D84,'Gr.Estr.Reg.'!$C:$H,6))),Tabla8[[LINK]:[PORCION]],5,FALSE)</f>
        <v>GSLCC</v>
      </c>
      <c r="AS84" s="83" t="str">
        <f ca="1">+VLOOKUP(CONCATENATE($AH84,$AI84,$AJ84,$AO84,$AQ84),ZTDM_ARBOL_DES_D!$A:$O,11,FALSE)</f>
        <v>RT_CAT_CLI</v>
      </c>
      <c r="AT84" s="83" t="str">
        <f ca="1">+IFERROR(VLOOKUP(CONCATENATE($AH84,$AI84,$AJ84,$AO84,$AQ84),ZTDM_ARBOL_DES_D!$A:$O,12,FALSE),"")</f>
        <v>GD_NORM</v>
      </c>
      <c r="AU84" s="83" t="str">
        <f ca="1">+IFERROR(VLOOKUP(CONCATENATE($AH84,$AI84,$AJ84,$AO84,$AQ84),ZTDM_ARBOL_DES_D!$A:$O,13,FALSE),"")</f>
        <v>BORNES</v>
      </c>
      <c r="AV84" s="83" t="str">
        <f>+IF($S84=Datos!$G$71,"",IFERROR(INDEX(Datos!$C$71:$G$74,MATCH($S84,Datos!$G$71:$G$74,0),1),""))</f>
        <v/>
      </c>
      <c r="AW84" s="83" t="str">
        <f>IF($S84=Datos!$G$71,"",IFERROR(INDEX(Datos!$C$71:$G$74,MATCH($S84,Datos!$G$71:$G$74,0),2),""))</f>
        <v/>
      </c>
      <c r="AX84" s="83" t="str">
        <f>IF($S84=Datos!$G$71,"",IFERROR(INDEX(Datos!$C$71:$G$74,MATCH($S84,Datos!$G$71:$G$74,0),3),""))</f>
        <v/>
      </c>
      <c r="AY84" s="83" t="str">
        <f>+IF(AW84=Datos!$D$73,Datos!$C$76,"")</f>
        <v/>
      </c>
      <c r="AZ84" s="83" t="str">
        <f>+IF(K84="Completo",IF(MAX(AB84:AC84,FACTURADOR!G83:I83)&gt;=300,"FL_GUDI",""),"")</f>
        <v>FL_GUDI</v>
      </c>
      <c r="BA84" s="83" t="str">
        <f t="shared" si="85"/>
        <v>FL_NO_CAP</v>
      </c>
      <c r="BB84" s="83" t="str">
        <f ca="1">+IF($AS84="Opción No Válida","",IFERROR(IF(FIND(Datos!$D$63,$V84)&gt;0,Datos!$E$63,""),""))</f>
        <v/>
      </c>
      <c r="BC84" s="83" t="str">
        <f ca="1">+IF($AS84="Opción No Válida","",IFERROR(IF(FIND(Datos!$D$64,$V84)&gt;0,Datos!$E$64,""),""))</f>
        <v/>
      </c>
      <c r="BD84" s="83" t="str">
        <f ca="1">+IF($AS84="Opción No Válida","",IFERROR(IF(FIND(Datos!$D$65,$V84)&gt;0,Datos!$E$65,""),""))</f>
        <v/>
      </c>
      <c r="BE84" s="83" t="str">
        <f ca="1">+IF($AS84="Opción No Válida","",IFERROR(IF(FIND(Datos!$D$66,$V84)&gt;0,Datos!$E$66,""),""))</f>
        <v/>
      </c>
      <c r="BF84" s="83" t="str">
        <f ca="1">+IF($AS84="Opción No Válida","",IF(AH84="DP",Datos!$C$67,""))</f>
        <v/>
      </c>
      <c r="BG84" s="83" t="str">
        <f ca="1">+IF($AS84="Opción No Válida","",IFERROR(IF(FIND(Datos!$D$68,$V84)&gt;0,Datos!$E$68,""),""))</f>
        <v/>
      </c>
      <c r="BH84" s="83" t="str">
        <f ca="1">+VLOOKUP(AA84,Datos!$D:$E,2,FALSE)</f>
        <v>00</v>
      </c>
      <c r="BJ84" s="133">
        <f t="shared" ca="1" si="86"/>
        <v>0</v>
      </c>
      <c r="BK84" s="133" t="str">
        <f t="shared" si="87"/>
        <v/>
      </c>
      <c r="BL84" s="133" t="str">
        <f t="shared" si="88"/>
        <v/>
      </c>
      <c r="BM84" s="133" t="str">
        <f t="shared" si="89"/>
        <v/>
      </c>
      <c r="BN84" s="133" t="str">
        <f t="shared" si="90"/>
        <v/>
      </c>
      <c r="BO84" s="133" t="str">
        <f t="shared" si="91"/>
        <v/>
      </c>
      <c r="BP84" s="133" t="str">
        <f t="shared" ca="1" si="92"/>
        <v/>
      </c>
      <c r="BQ84" s="133" t="str">
        <f t="shared" ca="1" si="93"/>
        <v/>
      </c>
      <c r="BR84" s="133" t="str">
        <f t="shared" si="94"/>
        <v/>
      </c>
      <c r="BS84" s="133" t="str">
        <f t="shared" si="95"/>
        <v/>
      </c>
      <c r="BT84" s="133" t="str">
        <f t="shared" ca="1" si="96"/>
        <v/>
      </c>
      <c r="BU84" s="133" t="str">
        <f t="shared" si="97"/>
        <v/>
      </c>
      <c r="BV84" s="133" t="str">
        <f t="shared" ca="1" si="98"/>
        <v/>
      </c>
      <c r="BW84" s="133" t="str">
        <f t="shared" ca="1" si="99"/>
        <v/>
      </c>
      <c r="BX84" s="133" t="str">
        <f t="shared" ca="1" si="100"/>
        <v/>
      </c>
      <c r="BY84" s="133" t="str">
        <f t="shared" si="101"/>
        <v/>
      </c>
      <c r="BZ84" s="133" t="str">
        <f t="shared" si="102"/>
        <v/>
      </c>
      <c r="CA84" s="133" t="str">
        <f t="shared" si="103"/>
        <v/>
      </c>
      <c r="CB84" s="133" t="str">
        <f t="shared" si="104"/>
        <v/>
      </c>
      <c r="CC84" s="133" t="str">
        <f t="shared" si="105"/>
        <v/>
      </c>
      <c r="CD84" s="133" t="str">
        <f t="shared" ca="1" si="106"/>
        <v/>
      </c>
      <c r="CE84" s="133" t="str">
        <f t="shared" ca="1" si="107"/>
        <v/>
      </c>
      <c r="CF84" s="133" t="str">
        <f t="shared" ca="1" si="108"/>
        <v/>
      </c>
      <c r="CG84" s="133" t="str">
        <f t="shared" ca="1" si="109"/>
        <v/>
      </c>
      <c r="CH84" s="133" t="str">
        <f t="shared" ca="1" si="110"/>
        <v/>
      </c>
      <c r="CI84" s="133" t="str">
        <f t="shared" ca="1" si="111"/>
        <v/>
      </c>
      <c r="CJ84" s="133" t="str">
        <f t="shared" ca="1" si="112"/>
        <v/>
      </c>
      <c r="CK84" s="131">
        <f>+'RESULTADOS Fact'!Z83</f>
        <v>20000000874</v>
      </c>
      <c r="CL84" s="131">
        <f>+'RESULTADOS Fact'!AA83</f>
        <v>10000000446</v>
      </c>
    </row>
    <row r="85" spans="1:90" s="131" customFormat="1" ht="58.5" hidden="1" customHeight="1" x14ac:dyDescent="0.25">
      <c r="A85" s="145">
        <f t="shared" si="84"/>
        <v>83</v>
      </c>
      <c r="B85" s="127">
        <v>259</v>
      </c>
      <c r="C85" s="128">
        <f>+VLOOKUP($B85,'Datos IC y OC'!$A:$D,3,FALSE)</f>
        <v>610000000000173</v>
      </c>
      <c r="D85" s="128" t="str">
        <f>+VLOOKUP($B85,'Datos IC y OC'!$A:$D,4,FALSE)</f>
        <v>S1010A13</v>
      </c>
      <c r="E85" s="83"/>
      <c r="F85" s="130">
        <v>44562</v>
      </c>
      <c r="G85" s="114" t="str">
        <f ca="1">+"ID" &amp;TEXT(A85,"000") &amp; "-" &amp; AH85 &amp; "-" &amp; AI85 &amp; "-" &amp; RIGHT(AQ85,2)&amp; "-" &amp; VLOOKUP(AO85,Datos!$E:$F,2,FALSE)</f>
        <v>ID083-GD-NR-T2-AT/MT</v>
      </c>
      <c r="H85" s="114" t="s">
        <v>57</v>
      </c>
      <c r="I85" s="114" t="s">
        <v>68</v>
      </c>
      <c r="J85" s="114" t="s">
        <v>316</v>
      </c>
      <c r="K85" s="114" t="s">
        <v>1963</v>
      </c>
      <c r="L85" s="114" t="s">
        <v>271</v>
      </c>
      <c r="M85" s="114" t="s">
        <v>268</v>
      </c>
      <c r="O85" s="114" t="s">
        <v>1050</v>
      </c>
      <c r="Q85" s="114" t="s">
        <v>246</v>
      </c>
      <c r="S85" s="114"/>
      <c r="T85" s="114"/>
      <c r="V85" s="114"/>
      <c r="X85" s="114">
        <v>700034</v>
      </c>
      <c r="Y85" s="114">
        <f>+Salida!CQ85</f>
        <v>184</v>
      </c>
      <c r="AA85" s="114" t="s">
        <v>2021</v>
      </c>
      <c r="AB85" s="114">
        <f>+HLOOKUP($AF85,Lecturas!$O:$AB,22,FALSE)</f>
        <v>100</v>
      </c>
      <c r="AC85" s="114">
        <f>+HLOOKUP($AF85,Lecturas!$O:$AB,23,FALSE)</f>
        <v>300</v>
      </c>
      <c r="AD85" s="114" t="str">
        <f>+"CASO: "&amp;INDEX(Lecturas!$AE$1:$AO$2,1,MATCH(AF85,Lecturas!$AE$2:$AO$2,0))</f>
        <v>CASO: &gt;300</v>
      </c>
      <c r="AF85" s="114">
        <v>5</v>
      </c>
      <c r="AH85" s="83" t="str">
        <f>+IF(H85="","",VLOOKUP(H85,Datos!$D:$E,2,FALSE))</f>
        <v>GD</v>
      </c>
      <c r="AI85" s="83" t="str">
        <f>+IF(I85="","",VLOOKUP(I85,Datos!$D$9:$E$19,2,FALSE))</f>
        <v>NR</v>
      </c>
      <c r="AJ85" s="83" t="str">
        <f>+IF(J85="","",VLOOKUP(J85,Datos!$D:$E,2,FALSE))</f>
        <v>G002</v>
      </c>
      <c r="AK85" s="83" t="str">
        <f>+IFERROR(IF(AI85="CG","",VLOOKUP(AI85,Datos!$E:$F,2,FALSE)),"")</f>
        <v>Rural</v>
      </c>
      <c r="AL85" s="83" t="str">
        <f>+IF(L85="","",VLOOKUP(L85,Datos!$D:$E,2,FALSE))</f>
        <v>01</v>
      </c>
      <c r="AM85" s="83" t="str">
        <f ca="1">+IF(M85="","",TEXT(VLOOKUP(M85,Datos!$D:$E,2,FALSE),"000"))</f>
        <v>198</v>
      </c>
      <c r="AN85" s="83" t="str">
        <f ca="1">+IF(O85="","",TEXT(VLOOKUP(O85,Datos!$D:$E,2,FALSE),"000000"))</f>
        <v>239900</v>
      </c>
      <c r="AO85" s="83" t="str">
        <f>+IF(Q85="","",VLOOKUP(Q85,Datos!$D:$E,2,FALSE))</f>
        <v>G5</v>
      </c>
      <c r="AP85" s="83" t="str">
        <f>+IFERROR(HLOOKUP(AH85,Validaciones!$A$47:$C$48,2,FALSE),"")</f>
        <v>Tarifa T2</v>
      </c>
      <c r="AQ85" s="83" t="str">
        <f ca="1">+IF(AP85="","",VLOOKUP(AP85,Datos!$D:$E,2,FALSE))</f>
        <v>GD_T2</v>
      </c>
      <c r="AR85" s="83" t="str">
        <f>+VLOOKUP(CONCATENATE(K85,IF(K85="Completo",VLOOKUP(D85,'Gr.Estr.Reg.'!$C:$D,2,FALSE),VLOOKUP(D85,'Gr.Estr.Reg.'!$C:$H,6))),Tabla8[[LINK]:[PORCION]],5,FALSE)</f>
        <v>GSNCC</v>
      </c>
      <c r="AS85" s="83" t="str">
        <f ca="1">+VLOOKUP(CONCATENATE($AH85,$AI85,$AJ85,$AO85,$AQ85),ZTDM_ARBOL_DES_D!$A:$O,11,FALSE)</f>
        <v>RT_CAT_CLI</v>
      </c>
      <c r="AT85" s="83" t="str">
        <f ca="1">+IFERROR(VLOOKUP(CONCATENATE($AH85,$AI85,$AJ85,$AO85,$AQ85),ZTDM_ARBOL_DES_D!$A:$O,12,FALSE),"")</f>
        <v>GD_NORM</v>
      </c>
      <c r="AU85" s="83" t="str">
        <f ca="1">+IFERROR(VLOOKUP(CONCATENATE($AH85,$AI85,$AJ85,$AO85,$AQ85),ZTDM_ARBOL_DES_D!$A:$O,13,FALSE),"")</f>
        <v>BORNES</v>
      </c>
      <c r="AV85" s="83" t="str">
        <f>+IF($S85=Datos!$G$71,"",IFERROR(INDEX(Datos!$C$71:$G$74,MATCH($S85,Datos!$G$71:$G$74,0),1),""))</f>
        <v/>
      </c>
      <c r="AW85" s="83" t="str">
        <f>IF($S85=Datos!$G$71,"",IFERROR(INDEX(Datos!$C$71:$G$74,MATCH($S85,Datos!$G$71:$G$74,0),2),""))</f>
        <v/>
      </c>
      <c r="AX85" s="83" t="str">
        <f>IF($S85=Datos!$G$71,"",IFERROR(INDEX(Datos!$C$71:$G$74,MATCH($S85,Datos!$G$71:$G$74,0),3),""))</f>
        <v/>
      </c>
      <c r="AY85" s="83" t="str">
        <f>+IF(AW85=Datos!$D$73,Datos!$C$76,"")</f>
        <v/>
      </c>
      <c r="AZ85" s="83" t="str">
        <f>+IF(K85="Completo",IF(MAX(AB85:AC85,FACTURADOR!G84:I84)&gt;=300,"FL_GUDI",""),"")</f>
        <v>FL_GUDI</v>
      </c>
      <c r="BA85" s="83" t="str">
        <f t="shared" si="85"/>
        <v>FL_NO_CAP</v>
      </c>
      <c r="BB85" s="83" t="str">
        <f ca="1">+IF($AS85="Opción No Válida","",IFERROR(IF(FIND(Datos!$D$63,$V85)&gt;0,Datos!$E$63,""),""))</f>
        <v/>
      </c>
      <c r="BC85" s="83" t="str">
        <f ca="1">+IF($AS85="Opción No Válida","",IFERROR(IF(FIND(Datos!$D$64,$V85)&gt;0,Datos!$E$64,""),""))</f>
        <v/>
      </c>
      <c r="BD85" s="83" t="str">
        <f ca="1">+IF($AS85="Opción No Válida","",IFERROR(IF(FIND(Datos!$D$65,$V85)&gt;0,Datos!$E$65,""),""))</f>
        <v/>
      </c>
      <c r="BE85" s="83" t="str">
        <f ca="1">+IF($AS85="Opción No Válida","",IFERROR(IF(FIND(Datos!$D$66,$V85)&gt;0,Datos!$E$66,""),""))</f>
        <v/>
      </c>
      <c r="BF85" s="83" t="str">
        <f ca="1">+IF($AS85="Opción No Válida","",IF(AH85="DP",Datos!$C$67,""))</f>
        <v/>
      </c>
      <c r="BG85" s="83" t="str">
        <f ca="1">+IF($AS85="Opción No Válida","",IFERROR(IF(FIND(Datos!$D$68,$V85)&gt;0,Datos!$E$68,""),""))</f>
        <v/>
      </c>
      <c r="BH85" s="83" t="str">
        <f ca="1">+VLOOKUP(AA85,Datos!$D:$E,2,FALSE)</f>
        <v>00</v>
      </c>
      <c r="BJ85" s="133">
        <f t="shared" ca="1" si="86"/>
        <v>0</v>
      </c>
      <c r="BK85" s="133" t="str">
        <f t="shared" si="87"/>
        <v/>
      </c>
      <c r="BL85" s="133" t="str">
        <f t="shared" si="88"/>
        <v/>
      </c>
      <c r="BM85" s="133" t="str">
        <f t="shared" si="89"/>
        <v/>
      </c>
      <c r="BN85" s="133" t="str">
        <f t="shared" si="90"/>
        <v/>
      </c>
      <c r="BO85" s="133" t="str">
        <f t="shared" si="91"/>
        <v/>
      </c>
      <c r="BP85" s="133" t="str">
        <f t="shared" ca="1" si="92"/>
        <v/>
      </c>
      <c r="BQ85" s="133" t="str">
        <f t="shared" ca="1" si="93"/>
        <v/>
      </c>
      <c r="BR85" s="133" t="str">
        <f t="shared" si="94"/>
        <v/>
      </c>
      <c r="BS85" s="133" t="str">
        <f t="shared" si="95"/>
        <v/>
      </c>
      <c r="BT85" s="133" t="str">
        <f t="shared" ca="1" si="96"/>
        <v/>
      </c>
      <c r="BU85" s="133" t="str">
        <f t="shared" si="97"/>
        <v/>
      </c>
      <c r="BV85" s="133" t="str">
        <f t="shared" ca="1" si="98"/>
        <v/>
      </c>
      <c r="BW85" s="133" t="str">
        <f t="shared" ca="1" si="99"/>
        <v/>
      </c>
      <c r="BX85" s="133" t="str">
        <f t="shared" ca="1" si="100"/>
        <v/>
      </c>
      <c r="BY85" s="133" t="str">
        <f t="shared" si="101"/>
        <v/>
      </c>
      <c r="BZ85" s="133" t="str">
        <f t="shared" si="102"/>
        <v/>
      </c>
      <c r="CA85" s="133" t="str">
        <f t="shared" si="103"/>
        <v/>
      </c>
      <c r="CB85" s="133" t="str">
        <f t="shared" si="104"/>
        <v/>
      </c>
      <c r="CC85" s="133" t="str">
        <f t="shared" si="105"/>
        <v/>
      </c>
      <c r="CD85" s="133" t="str">
        <f t="shared" ca="1" si="106"/>
        <v/>
      </c>
      <c r="CE85" s="133" t="str">
        <f t="shared" ca="1" si="107"/>
        <v/>
      </c>
      <c r="CF85" s="133" t="str">
        <f t="shared" ca="1" si="108"/>
        <v/>
      </c>
      <c r="CG85" s="133" t="str">
        <f t="shared" ca="1" si="109"/>
        <v/>
      </c>
      <c r="CH85" s="133" t="str">
        <f t="shared" ca="1" si="110"/>
        <v/>
      </c>
      <c r="CI85" s="133" t="str">
        <f t="shared" ca="1" si="111"/>
        <v/>
      </c>
      <c r="CJ85" s="133" t="str">
        <f t="shared" ca="1" si="112"/>
        <v/>
      </c>
      <c r="CK85" s="131">
        <f>+'RESULTADOS Fact'!Z84</f>
        <v>20000000875</v>
      </c>
      <c r="CL85" s="131">
        <f>+'RESULTADOS Fact'!AA84</f>
        <v>10000000447</v>
      </c>
    </row>
    <row r="86" spans="1:90" s="131" customFormat="1" ht="58.5" hidden="1" customHeight="1" x14ac:dyDescent="0.25">
      <c r="A86" s="145">
        <f t="shared" si="84"/>
        <v>84</v>
      </c>
      <c r="B86" s="127">
        <v>259</v>
      </c>
      <c r="C86" s="128">
        <f>+VLOOKUP($B86,'Datos IC y OC'!$A:$D,3,FALSE)</f>
        <v>610000000000173</v>
      </c>
      <c r="D86" s="128" t="str">
        <f>+VLOOKUP($B86,'Datos IC y OC'!$A:$D,4,FALSE)</f>
        <v>S1010A13</v>
      </c>
      <c r="E86" s="83"/>
      <c r="F86" s="130">
        <v>44562</v>
      </c>
      <c r="G86" s="114" t="str">
        <f ca="1">+"ID" &amp;TEXT(A86,"000") &amp; "-" &amp; AH86 &amp; "-" &amp; AI86 &amp; "-" &amp; RIGHT(AQ86,2)&amp; "-" &amp; VLOOKUP(AO86,Datos!$E:$F,2,FALSE)</f>
        <v>ID084-GD-NR-T2-AT</v>
      </c>
      <c r="H86" s="114" t="s">
        <v>57</v>
      </c>
      <c r="I86" s="114" t="s">
        <v>68</v>
      </c>
      <c r="J86" s="114" t="s">
        <v>316</v>
      </c>
      <c r="K86" s="114" t="s">
        <v>1963</v>
      </c>
      <c r="L86" s="114" t="s">
        <v>275</v>
      </c>
      <c r="M86" s="114" t="s">
        <v>268</v>
      </c>
      <c r="O86" s="114" t="s">
        <v>1050</v>
      </c>
      <c r="Q86" s="114" t="s">
        <v>77</v>
      </c>
      <c r="S86" s="114"/>
      <c r="T86" s="114"/>
      <c r="V86" s="114"/>
      <c r="X86" s="114">
        <v>700034</v>
      </c>
      <c r="Y86" s="114">
        <f>+Salida!CQ86</f>
        <v>185</v>
      </c>
      <c r="AA86" s="114" t="s">
        <v>2021</v>
      </c>
      <c r="AB86" s="114">
        <f>+HLOOKUP($AF86,Lecturas!$O:$AB,22,FALSE)</f>
        <v>100</v>
      </c>
      <c r="AC86" s="114">
        <f>+HLOOKUP($AF86,Lecturas!$O:$AB,23,FALSE)</f>
        <v>200</v>
      </c>
      <c r="AD86" s="114" t="str">
        <f>+"CASO: "&amp;INDEX(Lecturas!$AE$1:$AO$2,1,MATCH(AF86,Lecturas!$AE$2:$AO$2,0))</f>
        <v>CASO: =300 Reg</v>
      </c>
      <c r="AF86" s="114">
        <v>3</v>
      </c>
      <c r="AH86" s="83" t="str">
        <f>+IF(H86="","",VLOOKUP(H86,Datos!$D:$E,2,FALSE))</f>
        <v>GD</v>
      </c>
      <c r="AI86" s="83" t="str">
        <f>+IF(I86="","",VLOOKUP(I86,Datos!$D$9:$E$19,2,FALSE))</f>
        <v>NR</v>
      </c>
      <c r="AJ86" s="83" t="str">
        <f>+IF(J86="","",VLOOKUP(J86,Datos!$D:$E,2,FALSE))</f>
        <v>G002</v>
      </c>
      <c r="AK86" s="83" t="str">
        <f>+IFERROR(IF(AI86="CG","",VLOOKUP(AI86,Datos!$E:$F,2,FALSE)),"")</f>
        <v>Rural</v>
      </c>
      <c r="AL86" s="83" t="str">
        <f>+IF(L86="","",VLOOKUP(L86,Datos!$D:$E,2,FALSE))</f>
        <v>04</v>
      </c>
      <c r="AM86" s="83" t="str">
        <f ca="1">+IF(M86="","",TEXT(VLOOKUP(M86,Datos!$D:$E,2,FALSE),"000"))</f>
        <v>198</v>
      </c>
      <c r="AN86" s="83" t="str">
        <f ca="1">+IF(O86="","",TEXT(VLOOKUP(O86,Datos!$D:$E,2,FALSE),"000000"))</f>
        <v>239900</v>
      </c>
      <c r="AO86" s="83" t="str">
        <f>+IF(Q86="","",VLOOKUP(Q86,Datos!$D:$E,2,FALSE))</f>
        <v>G0</v>
      </c>
      <c r="AP86" s="83" t="str">
        <f>+IFERROR(HLOOKUP(AH86,Validaciones!$A$47:$C$48,2,FALSE),"")</f>
        <v>Tarifa T2</v>
      </c>
      <c r="AQ86" s="83" t="str">
        <f ca="1">+IF(AP86="","",VLOOKUP(AP86,Datos!$D:$E,2,FALSE))</f>
        <v>GD_T2</v>
      </c>
      <c r="AR86" s="83" t="str">
        <f>+VLOOKUP(CONCATENATE(K86,IF(K86="Completo",VLOOKUP(D86,'Gr.Estr.Reg.'!$C:$D,2,FALSE),VLOOKUP(D86,'Gr.Estr.Reg.'!$C:$H,6))),Tabla8[[LINK]:[PORCION]],5,FALSE)</f>
        <v>GSNCC</v>
      </c>
      <c r="AS86" s="83" t="str">
        <f ca="1">+VLOOKUP(CONCATENATE($AH86,$AI86,$AJ86,$AO86,$AQ86),ZTDM_ARBOL_DES_D!$A:$O,11,FALSE)</f>
        <v>RT_CAT_CLI</v>
      </c>
      <c r="AT86" s="83" t="str">
        <f ca="1">+IFERROR(VLOOKUP(CONCATENATE($AH86,$AI86,$AJ86,$AO86,$AQ86),ZTDM_ARBOL_DES_D!$A:$O,12,FALSE),"")</f>
        <v>GD_NORM</v>
      </c>
      <c r="AU86" s="83" t="str">
        <f ca="1">+IFERROR(VLOOKUP(CONCATENATE($AH86,$AI86,$AJ86,$AO86,$AQ86),ZTDM_ARBOL_DES_D!$A:$O,13,FALSE),"")</f>
        <v>ALTA132</v>
      </c>
      <c r="AV86" s="83" t="str">
        <f>+IF($S86=Datos!$G$71,"",IFERROR(INDEX(Datos!$C$71:$G$74,MATCH($S86,Datos!$G$71:$G$74,0),1),""))</f>
        <v/>
      </c>
      <c r="AW86" s="83" t="str">
        <f>IF($S86=Datos!$G$71,"",IFERROR(INDEX(Datos!$C$71:$G$74,MATCH($S86,Datos!$G$71:$G$74,0),2),""))</f>
        <v/>
      </c>
      <c r="AX86" s="83" t="str">
        <f>IF($S86=Datos!$G$71,"",IFERROR(INDEX(Datos!$C$71:$G$74,MATCH($S86,Datos!$G$71:$G$74,0),3),""))</f>
        <v/>
      </c>
      <c r="AY86" s="83" t="str">
        <f>+IF(AW86=Datos!$D$73,Datos!$C$76,"")</f>
        <v/>
      </c>
      <c r="AZ86" s="83" t="str">
        <f>+IF(K86="Completo",IF(MAX(AB86:AC86,FACTURADOR!G85:I85)&gt;=300,"FL_GUDI",""),"")</f>
        <v>FL_GUDI</v>
      </c>
      <c r="BA86" s="83" t="str">
        <f t="shared" si="85"/>
        <v>FL_NO_CAP</v>
      </c>
      <c r="BB86" s="83" t="str">
        <f ca="1">+IF($AS86="Opción No Válida","",IFERROR(IF(FIND(Datos!$D$63,$V86)&gt;0,Datos!$E$63,""),""))</f>
        <v/>
      </c>
      <c r="BC86" s="83" t="str">
        <f ca="1">+IF($AS86="Opción No Válida","",IFERROR(IF(FIND(Datos!$D$64,$V86)&gt;0,Datos!$E$64,""),""))</f>
        <v/>
      </c>
      <c r="BD86" s="83" t="str">
        <f ca="1">+IF($AS86="Opción No Válida","",IFERROR(IF(FIND(Datos!$D$65,$V86)&gt;0,Datos!$E$65,""),""))</f>
        <v/>
      </c>
      <c r="BE86" s="83" t="str">
        <f ca="1">+IF($AS86="Opción No Válida","",IFERROR(IF(FIND(Datos!$D$66,$V86)&gt;0,Datos!$E$66,""),""))</f>
        <v/>
      </c>
      <c r="BF86" s="83" t="str">
        <f ca="1">+IF($AS86="Opción No Válida","",IF(AH86="DP",Datos!$C$67,""))</f>
        <v/>
      </c>
      <c r="BG86" s="83" t="str">
        <f ca="1">+IF($AS86="Opción No Válida","",IFERROR(IF(FIND(Datos!$D$68,$V86)&gt;0,Datos!$E$68,""),""))</f>
        <v/>
      </c>
      <c r="BH86" s="83" t="str">
        <f ca="1">+VLOOKUP(AA86,Datos!$D:$E,2,FALSE)</f>
        <v>00</v>
      </c>
      <c r="BJ86" s="133">
        <f t="shared" ca="1" si="86"/>
        <v>0</v>
      </c>
      <c r="BK86" s="133" t="str">
        <f t="shared" si="87"/>
        <v/>
      </c>
      <c r="BL86" s="133" t="str">
        <f t="shared" si="88"/>
        <v/>
      </c>
      <c r="BM86" s="133" t="str">
        <f t="shared" si="89"/>
        <v/>
      </c>
      <c r="BN86" s="133" t="str">
        <f t="shared" si="90"/>
        <v/>
      </c>
      <c r="BO86" s="133" t="str">
        <f t="shared" si="91"/>
        <v/>
      </c>
      <c r="BP86" s="133" t="str">
        <f t="shared" ca="1" si="92"/>
        <v/>
      </c>
      <c r="BQ86" s="133" t="str">
        <f t="shared" ca="1" si="93"/>
        <v/>
      </c>
      <c r="BR86" s="133" t="str">
        <f t="shared" si="94"/>
        <v/>
      </c>
      <c r="BS86" s="133" t="str">
        <f t="shared" si="95"/>
        <v/>
      </c>
      <c r="BT86" s="133" t="str">
        <f t="shared" ca="1" si="96"/>
        <v/>
      </c>
      <c r="BU86" s="133" t="str">
        <f t="shared" si="97"/>
        <v/>
      </c>
      <c r="BV86" s="133" t="str">
        <f t="shared" ca="1" si="98"/>
        <v/>
      </c>
      <c r="BW86" s="133" t="str">
        <f t="shared" ca="1" si="99"/>
        <v/>
      </c>
      <c r="BX86" s="133" t="str">
        <f t="shared" ca="1" si="100"/>
        <v/>
      </c>
      <c r="BY86" s="133" t="str">
        <f t="shared" si="101"/>
        <v/>
      </c>
      <c r="BZ86" s="133" t="str">
        <f t="shared" si="102"/>
        <v/>
      </c>
      <c r="CA86" s="133" t="str">
        <f t="shared" si="103"/>
        <v/>
      </c>
      <c r="CB86" s="133" t="str">
        <f t="shared" si="104"/>
        <v/>
      </c>
      <c r="CC86" s="133" t="str">
        <f t="shared" si="105"/>
        <v/>
      </c>
      <c r="CD86" s="133" t="str">
        <f t="shared" ca="1" si="106"/>
        <v/>
      </c>
      <c r="CE86" s="133" t="str">
        <f t="shared" ca="1" si="107"/>
        <v/>
      </c>
      <c r="CF86" s="133" t="str">
        <f t="shared" ca="1" si="108"/>
        <v/>
      </c>
      <c r="CG86" s="133" t="str">
        <f t="shared" ca="1" si="109"/>
        <v/>
      </c>
      <c r="CH86" s="133" t="str">
        <f t="shared" ca="1" si="110"/>
        <v/>
      </c>
      <c r="CI86" s="133" t="str">
        <f t="shared" ca="1" si="111"/>
        <v/>
      </c>
      <c r="CJ86" s="133" t="str">
        <f t="shared" ca="1" si="112"/>
        <v/>
      </c>
      <c r="CK86" s="131">
        <f>+'RESULTADOS Fact'!Z85</f>
        <v>20000000876</v>
      </c>
      <c r="CL86" s="131">
        <f>+'RESULTADOS Fact'!AA85</f>
        <v>10000000448</v>
      </c>
    </row>
    <row r="87" spans="1:90" s="131" customFormat="1" ht="58.5" hidden="1" customHeight="1" x14ac:dyDescent="0.25">
      <c r="A87" s="145">
        <f t="shared" si="84"/>
        <v>85</v>
      </c>
      <c r="B87" s="127">
        <v>259</v>
      </c>
      <c r="C87" s="128">
        <f>+VLOOKUP($B87,'Datos IC y OC'!$A:$D,3,FALSE)</f>
        <v>610000000000173</v>
      </c>
      <c r="D87" s="128" t="str">
        <f>+VLOOKUP($B87,'Datos IC y OC'!$A:$D,4,FALSE)</f>
        <v>S1010A13</v>
      </c>
      <c r="E87" s="83"/>
      <c r="F87" s="130">
        <v>44562</v>
      </c>
      <c r="G87" s="114" t="str">
        <f ca="1">+"ID" &amp;TEXT(A87,"000") &amp; "-" &amp; AH87 &amp; "-" &amp; AI87 &amp; "-" &amp; RIGHT(AQ87,2)&amp; "-" &amp; VLOOKUP(AO87,Datos!$E:$F,2,FALSE)</f>
        <v>ID085-GD-NR-T2-AT</v>
      </c>
      <c r="H87" s="114" t="s">
        <v>57</v>
      </c>
      <c r="I87" s="114" t="s">
        <v>68</v>
      </c>
      <c r="J87" s="114" t="s">
        <v>316</v>
      </c>
      <c r="K87" s="114" t="s">
        <v>1963</v>
      </c>
      <c r="L87" s="114" t="s">
        <v>306</v>
      </c>
      <c r="M87" s="114" t="s">
        <v>268</v>
      </c>
      <c r="O87" s="114" t="s">
        <v>1050</v>
      </c>
      <c r="Q87" s="114" t="s">
        <v>77</v>
      </c>
      <c r="S87" s="114"/>
      <c r="T87" s="114"/>
      <c r="V87" s="114"/>
      <c r="X87" s="114">
        <v>700034</v>
      </c>
      <c r="Y87" s="114">
        <f>+Salida!CQ87</f>
        <v>186</v>
      </c>
      <c r="AA87" s="114" t="s">
        <v>2021</v>
      </c>
      <c r="AB87" s="114">
        <f>+HLOOKUP($AF87,Lecturas!$O:$AB,22,FALSE)</f>
        <v>100</v>
      </c>
      <c r="AC87" s="114">
        <f>+HLOOKUP($AF87,Lecturas!$O:$AB,23,FALSE)</f>
        <v>200</v>
      </c>
      <c r="AD87" s="114" t="str">
        <f>+"CASO: "&amp;INDEX(Lecturas!$AE$1:$AO$2,1,MATCH(AF87,Lecturas!$AE$2:$AO$2,0))</f>
        <v>CASO: =300 Reg</v>
      </c>
      <c r="AF87" s="114">
        <v>3</v>
      </c>
      <c r="AH87" s="83" t="str">
        <f>+IF(H87="","",VLOOKUP(H87,Datos!$D:$E,2,FALSE))</f>
        <v>GD</v>
      </c>
      <c r="AI87" s="83" t="str">
        <f>+IF(I87="","",VLOOKUP(I87,Datos!$D$9:$E$19,2,FALSE))</f>
        <v>NR</v>
      </c>
      <c r="AJ87" s="83" t="str">
        <f>+IF(J87="","",VLOOKUP(J87,Datos!$D:$E,2,FALSE))</f>
        <v>G002</v>
      </c>
      <c r="AK87" s="83" t="str">
        <f>+IFERROR(IF(AI87="CG","",VLOOKUP(AI87,Datos!$E:$F,2,FALSE)),"")</f>
        <v>Rural</v>
      </c>
      <c r="AL87" s="83" t="str">
        <f>+IF(L87="","",VLOOKUP(L87,Datos!$D:$E,2,FALSE))</f>
        <v>07</v>
      </c>
      <c r="AM87" s="83" t="str">
        <f ca="1">+IF(M87="","",TEXT(VLOOKUP(M87,Datos!$D:$E,2,FALSE),"000"))</f>
        <v>198</v>
      </c>
      <c r="AN87" s="83" t="str">
        <f ca="1">+IF(O87="","",TEXT(VLOOKUP(O87,Datos!$D:$E,2,FALSE),"000000"))</f>
        <v>239900</v>
      </c>
      <c r="AO87" s="83" t="str">
        <f>+IF(Q87="","",VLOOKUP(Q87,Datos!$D:$E,2,FALSE))</f>
        <v>G0</v>
      </c>
      <c r="AP87" s="83" t="str">
        <f>+IFERROR(HLOOKUP(AH87,Validaciones!$A$47:$C$48,2,FALSE),"")</f>
        <v>Tarifa T2</v>
      </c>
      <c r="AQ87" s="83" t="str">
        <f ca="1">+IF(AP87="","",VLOOKUP(AP87,Datos!$D:$E,2,FALSE))</f>
        <v>GD_T2</v>
      </c>
      <c r="AR87" s="83" t="str">
        <f>+VLOOKUP(CONCATENATE(K87,IF(K87="Completo",VLOOKUP(D87,'Gr.Estr.Reg.'!$C:$D,2,FALSE),VLOOKUP(D87,'Gr.Estr.Reg.'!$C:$H,6))),Tabla8[[LINK]:[PORCION]],5,FALSE)</f>
        <v>GSNCC</v>
      </c>
      <c r="AS87" s="83" t="str">
        <f ca="1">+VLOOKUP(CONCATENATE($AH87,$AI87,$AJ87,$AO87,$AQ87),ZTDM_ARBOL_DES_D!$A:$O,11,FALSE)</f>
        <v>RT_CAT_CLI</v>
      </c>
      <c r="AT87" s="83" t="str">
        <f ca="1">+IFERROR(VLOOKUP(CONCATENATE($AH87,$AI87,$AJ87,$AO87,$AQ87),ZTDM_ARBOL_DES_D!$A:$O,12,FALSE),"")</f>
        <v>GD_NORM</v>
      </c>
      <c r="AU87" s="83" t="str">
        <f ca="1">+IFERROR(VLOOKUP(CONCATENATE($AH87,$AI87,$AJ87,$AO87,$AQ87),ZTDM_ARBOL_DES_D!$A:$O,13,FALSE),"")</f>
        <v>ALTA132</v>
      </c>
      <c r="AV87" s="83" t="str">
        <f>+IF($S87=Datos!$G$71,"",IFERROR(INDEX(Datos!$C$71:$G$74,MATCH($S87,Datos!$G$71:$G$74,0),1),""))</f>
        <v/>
      </c>
      <c r="AW87" s="83" t="str">
        <f>IF($S87=Datos!$G$71,"",IFERROR(INDEX(Datos!$C$71:$G$74,MATCH($S87,Datos!$G$71:$G$74,0),2),""))</f>
        <v/>
      </c>
      <c r="AX87" s="83" t="str">
        <f>IF($S87=Datos!$G$71,"",IFERROR(INDEX(Datos!$C$71:$G$74,MATCH($S87,Datos!$G$71:$G$74,0),3),""))</f>
        <v/>
      </c>
      <c r="AY87" s="83" t="str">
        <f>+IF(AW87=Datos!$D$73,Datos!$C$76,"")</f>
        <v/>
      </c>
      <c r="AZ87" s="83" t="str">
        <f>+IF(K87="Completo",IF(MAX(AB87:AC87,FACTURADOR!G86:I86)&gt;=300,"FL_GUDI",""),"")</f>
        <v>FL_GUDI</v>
      </c>
      <c r="BA87" s="83" t="str">
        <f t="shared" si="85"/>
        <v>FL_NO_CAP</v>
      </c>
      <c r="BB87" s="83" t="str">
        <f ca="1">+IF($AS87="Opción No Válida","",IFERROR(IF(FIND(Datos!$D$63,$V87)&gt;0,Datos!$E$63,""),""))</f>
        <v/>
      </c>
      <c r="BC87" s="83" t="str">
        <f ca="1">+IF($AS87="Opción No Válida","",IFERROR(IF(FIND(Datos!$D$64,$V87)&gt;0,Datos!$E$64,""),""))</f>
        <v/>
      </c>
      <c r="BD87" s="83" t="str">
        <f ca="1">+IF($AS87="Opción No Válida","",IFERROR(IF(FIND(Datos!$D$65,$V87)&gt;0,Datos!$E$65,""),""))</f>
        <v/>
      </c>
      <c r="BE87" s="83" t="str">
        <f ca="1">+IF($AS87="Opción No Válida","",IFERROR(IF(FIND(Datos!$D$66,$V87)&gt;0,Datos!$E$66,""),""))</f>
        <v/>
      </c>
      <c r="BF87" s="83" t="str">
        <f ca="1">+IF($AS87="Opción No Válida","",IF(AH87="DP",Datos!$C$67,""))</f>
        <v/>
      </c>
      <c r="BG87" s="83" t="str">
        <f ca="1">+IF($AS87="Opción No Válida","",IFERROR(IF(FIND(Datos!$D$68,$V87)&gt;0,Datos!$E$68,""),""))</f>
        <v/>
      </c>
      <c r="BH87" s="83" t="str">
        <f ca="1">+VLOOKUP(AA87,Datos!$D:$E,2,FALSE)</f>
        <v>00</v>
      </c>
      <c r="BJ87" s="133">
        <f t="shared" ca="1" si="86"/>
        <v>0</v>
      </c>
      <c r="BK87" s="133" t="str">
        <f t="shared" si="87"/>
        <v/>
      </c>
      <c r="BL87" s="133" t="str">
        <f t="shared" si="88"/>
        <v/>
      </c>
      <c r="BM87" s="133" t="str">
        <f t="shared" si="89"/>
        <v/>
      </c>
      <c r="BN87" s="133" t="str">
        <f t="shared" si="90"/>
        <v/>
      </c>
      <c r="BO87" s="133" t="str">
        <f t="shared" si="91"/>
        <v/>
      </c>
      <c r="BP87" s="133" t="str">
        <f t="shared" ca="1" si="92"/>
        <v/>
      </c>
      <c r="BQ87" s="133" t="str">
        <f t="shared" ca="1" si="93"/>
        <v/>
      </c>
      <c r="BR87" s="133" t="str">
        <f t="shared" si="94"/>
        <v/>
      </c>
      <c r="BS87" s="133" t="str">
        <f t="shared" si="95"/>
        <v/>
      </c>
      <c r="BT87" s="133" t="str">
        <f t="shared" ca="1" si="96"/>
        <v/>
      </c>
      <c r="BU87" s="133" t="str">
        <f t="shared" si="97"/>
        <v/>
      </c>
      <c r="BV87" s="133" t="str">
        <f t="shared" ca="1" si="98"/>
        <v/>
      </c>
      <c r="BW87" s="133" t="str">
        <f t="shared" ca="1" si="99"/>
        <v/>
      </c>
      <c r="BX87" s="133" t="str">
        <f t="shared" ca="1" si="100"/>
        <v/>
      </c>
      <c r="BY87" s="133" t="str">
        <f t="shared" si="101"/>
        <v/>
      </c>
      <c r="BZ87" s="133" t="str">
        <f t="shared" si="102"/>
        <v/>
      </c>
      <c r="CA87" s="133" t="str">
        <f t="shared" si="103"/>
        <v/>
      </c>
      <c r="CB87" s="133" t="str">
        <f t="shared" si="104"/>
        <v/>
      </c>
      <c r="CC87" s="133" t="str">
        <f t="shared" si="105"/>
        <v/>
      </c>
      <c r="CD87" s="133" t="str">
        <f t="shared" ca="1" si="106"/>
        <v/>
      </c>
      <c r="CE87" s="133" t="str">
        <f t="shared" ca="1" si="107"/>
        <v/>
      </c>
      <c r="CF87" s="133" t="str">
        <f t="shared" ca="1" si="108"/>
        <v/>
      </c>
      <c r="CG87" s="133" t="str">
        <f t="shared" ca="1" si="109"/>
        <v/>
      </c>
      <c r="CH87" s="133" t="str">
        <f t="shared" ca="1" si="110"/>
        <v/>
      </c>
      <c r="CI87" s="133" t="str">
        <f t="shared" ca="1" si="111"/>
        <v/>
      </c>
      <c r="CJ87" s="133" t="str">
        <f t="shared" ca="1" si="112"/>
        <v/>
      </c>
      <c r="CK87" s="131">
        <f>+'RESULTADOS Fact'!Z86</f>
        <v>20000000877</v>
      </c>
      <c r="CL87" s="131">
        <f>+'RESULTADOS Fact'!AA86</f>
        <v>10000000449</v>
      </c>
    </row>
    <row r="88" spans="1:90" s="131" customFormat="1" ht="58.5" hidden="1" customHeight="1" x14ac:dyDescent="0.25">
      <c r="A88" s="145">
        <f t="shared" si="84"/>
        <v>86</v>
      </c>
      <c r="B88" s="127">
        <v>259</v>
      </c>
      <c r="C88" s="128">
        <f>+VLOOKUP($B88,'Datos IC y OC'!$A:$D,3,FALSE)</f>
        <v>610000000000173</v>
      </c>
      <c r="D88" s="128" t="str">
        <f>+VLOOKUP($B88,'Datos IC y OC'!$A:$D,4,FALSE)</f>
        <v>S1010A13</v>
      </c>
      <c r="E88" s="83"/>
      <c r="F88" s="130">
        <v>44562</v>
      </c>
      <c r="G88" s="114" t="str">
        <f ca="1">+"ID" &amp;TEXT(A88,"000") &amp; "-" &amp; AH88 &amp; "-" &amp; AI88 &amp; "-" &amp; RIGHT(AQ88,2)&amp; "-" &amp; VLOOKUP(AO88,Datos!$E:$F,2,FALSE)</f>
        <v>ID086-GD-NR-T2-BT</v>
      </c>
      <c r="H88" s="114" t="s">
        <v>57</v>
      </c>
      <c r="I88" s="114" t="s">
        <v>68</v>
      </c>
      <c r="J88" s="114" t="s">
        <v>316</v>
      </c>
      <c r="K88" s="114" t="s">
        <v>1963</v>
      </c>
      <c r="L88" s="114" t="s">
        <v>277</v>
      </c>
      <c r="M88" s="114" t="s">
        <v>268</v>
      </c>
      <c r="O88" s="114" t="s">
        <v>1050</v>
      </c>
      <c r="Q88" s="114" t="s">
        <v>78</v>
      </c>
      <c r="S88" s="114"/>
      <c r="T88" s="114"/>
      <c r="V88" s="114"/>
      <c r="X88" s="114">
        <v>700034</v>
      </c>
      <c r="Y88" s="114">
        <f>+Salida!CQ88</f>
        <v>187</v>
      </c>
      <c r="AA88" s="114" t="s">
        <v>2021</v>
      </c>
      <c r="AB88" s="114">
        <f>+HLOOKUP($AF88,Lecturas!$O:$AB,22,FALSE)</f>
        <v>100</v>
      </c>
      <c r="AC88" s="114">
        <f>+HLOOKUP($AF88,Lecturas!$O:$AB,23,FALSE)</f>
        <v>350</v>
      </c>
      <c r="AD88" s="114" t="str">
        <f>+"CASO: "&amp;INDEX(Lecturas!$AE$1:$AO$2,1,MATCH(AF88,Lecturas!$AE$2:$AO$2,0))</f>
        <v>CASO: =1000 Reg sólo 13,2 kV</v>
      </c>
      <c r="AF88" s="114">
        <v>6</v>
      </c>
      <c r="AH88" s="83" t="str">
        <f>+IF(H88="","",VLOOKUP(H88,Datos!$D:$E,2,FALSE))</f>
        <v>GD</v>
      </c>
      <c r="AI88" s="83" t="str">
        <f>+IF(I88="","",VLOOKUP(I88,Datos!$D$9:$E$19,2,FALSE))</f>
        <v>NR</v>
      </c>
      <c r="AJ88" s="83" t="str">
        <f>+IF(J88="","",VLOOKUP(J88,Datos!$D:$E,2,FALSE))</f>
        <v>G002</v>
      </c>
      <c r="AK88" s="83" t="str">
        <f>+IFERROR(IF(AI88="CG","",VLOOKUP(AI88,Datos!$E:$F,2,FALSE)),"")</f>
        <v>Rural</v>
      </c>
      <c r="AL88" s="83">
        <f>+IF(L88="","",VLOOKUP(L88,Datos!$D:$E,2,FALSE))</f>
        <v>11</v>
      </c>
      <c r="AM88" s="83" t="str">
        <f ca="1">+IF(M88="","",TEXT(VLOOKUP(M88,Datos!$D:$E,2,FALSE),"000"))</f>
        <v>198</v>
      </c>
      <c r="AN88" s="83" t="str">
        <f ca="1">+IF(O88="","",TEXT(VLOOKUP(O88,Datos!$D:$E,2,FALSE),"000000"))</f>
        <v>239900</v>
      </c>
      <c r="AO88" s="83" t="str">
        <f>+IF(Q88="","",VLOOKUP(Q88,Datos!$D:$E,2,FALSE))</f>
        <v>G1</v>
      </c>
      <c r="AP88" s="83" t="str">
        <f>+IFERROR(HLOOKUP(AH88,Validaciones!$A$47:$C$48,2,FALSE),"")</f>
        <v>Tarifa T2</v>
      </c>
      <c r="AQ88" s="83" t="str">
        <f ca="1">+IF(AP88="","",VLOOKUP(AP88,Datos!$D:$E,2,FALSE))</f>
        <v>GD_T2</v>
      </c>
      <c r="AR88" s="83" t="str">
        <f>+VLOOKUP(CONCATENATE(K88,IF(K88="Completo",VLOOKUP(D88,'Gr.Estr.Reg.'!$C:$D,2,FALSE),VLOOKUP(D88,'Gr.Estr.Reg.'!$C:$H,6))),Tabla8[[LINK]:[PORCION]],5,FALSE)</f>
        <v>GSNCC</v>
      </c>
      <c r="AS88" s="83" t="str">
        <f ca="1">+VLOOKUP(CONCATENATE($AH88,$AI88,$AJ88,$AO88,$AQ88),ZTDM_ARBOL_DES_D!$A:$O,11,FALSE)</f>
        <v>RT_CAT_CLI</v>
      </c>
      <c r="AT88" s="83" t="str">
        <f ca="1">+IFERROR(VLOOKUP(CONCATENATE($AH88,$AI88,$AJ88,$AO88,$AQ88),ZTDM_ARBOL_DES_D!$A:$O,12,FALSE),"")</f>
        <v>GD_NORM</v>
      </c>
      <c r="AU88" s="83" t="str">
        <f ca="1">+IFERROR(VLOOKUP(CONCATENATE($AH88,$AI88,$AJ88,$AO88,$AQ88),ZTDM_ARBOL_DES_D!$A:$O,13,FALSE),"")</f>
        <v>BAJA</v>
      </c>
      <c r="AV88" s="83" t="str">
        <f>+IF($S88=Datos!$G$71,"",IFERROR(INDEX(Datos!$C$71:$G$74,MATCH($S88,Datos!$G$71:$G$74,0),1),""))</f>
        <v/>
      </c>
      <c r="AW88" s="83" t="str">
        <f>IF($S88=Datos!$G$71,"",IFERROR(INDEX(Datos!$C$71:$G$74,MATCH($S88,Datos!$G$71:$G$74,0),2),""))</f>
        <v/>
      </c>
      <c r="AX88" s="83" t="str">
        <f>IF($S88=Datos!$G$71,"",IFERROR(INDEX(Datos!$C$71:$G$74,MATCH($S88,Datos!$G$71:$G$74,0),3),""))</f>
        <v/>
      </c>
      <c r="AY88" s="83" t="str">
        <f>+IF(AW88=Datos!$D$73,Datos!$C$76,"")</f>
        <v/>
      </c>
      <c r="AZ88" s="83" t="str">
        <f>+IF(K88="Completo",IF(MAX(AB88:AC88,FACTURADOR!G87:I87)&gt;=300,"FL_GUDI",""),"")</f>
        <v>FL_GUDI</v>
      </c>
      <c r="BA88" s="83" t="str">
        <f t="shared" si="85"/>
        <v>FL_NO_CAP</v>
      </c>
      <c r="BB88" s="83" t="str">
        <f ca="1">+IF($AS88="Opción No Válida","",IFERROR(IF(FIND(Datos!$D$63,$V88)&gt;0,Datos!$E$63,""),""))</f>
        <v/>
      </c>
      <c r="BC88" s="83" t="str">
        <f ca="1">+IF($AS88="Opción No Válida","",IFERROR(IF(FIND(Datos!$D$64,$V88)&gt;0,Datos!$E$64,""),""))</f>
        <v/>
      </c>
      <c r="BD88" s="83" t="str">
        <f ca="1">+IF($AS88="Opción No Válida","",IFERROR(IF(FIND(Datos!$D$65,$V88)&gt;0,Datos!$E$65,""),""))</f>
        <v/>
      </c>
      <c r="BE88" s="83" t="str">
        <f ca="1">+IF($AS88="Opción No Válida","",IFERROR(IF(FIND(Datos!$D$66,$V88)&gt;0,Datos!$E$66,""),""))</f>
        <v/>
      </c>
      <c r="BF88" s="83" t="str">
        <f ca="1">+IF($AS88="Opción No Válida","",IF(AH88="DP",Datos!$C$67,""))</f>
        <v/>
      </c>
      <c r="BG88" s="83" t="str">
        <f ca="1">+IF($AS88="Opción No Válida","",IFERROR(IF(FIND(Datos!$D$68,$V88)&gt;0,Datos!$E$68,""),""))</f>
        <v/>
      </c>
      <c r="BH88" s="83" t="str">
        <f ca="1">+VLOOKUP(AA88,Datos!$D:$E,2,FALSE)</f>
        <v>00</v>
      </c>
      <c r="BJ88" s="133">
        <f t="shared" ca="1" si="86"/>
        <v>0</v>
      </c>
      <c r="BK88" s="133" t="str">
        <f t="shared" si="87"/>
        <v/>
      </c>
      <c r="BL88" s="133" t="str">
        <f t="shared" si="88"/>
        <v/>
      </c>
      <c r="BM88" s="133" t="str">
        <f t="shared" si="89"/>
        <v/>
      </c>
      <c r="BN88" s="133" t="str">
        <f t="shared" si="90"/>
        <v/>
      </c>
      <c r="BO88" s="133" t="str">
        <f t="shared" si="91"/>
        <v/>
      </c>
      <c r="BP88" s="133" t="str">
        <f t="shared" ca="1" si="92"/>
        <v/>
      </c>
      <c r="BQ88" s="133" t="str">
        <f t="shared" ca="1" si="93"/>
        <v/>
      </c>
      <c r="BR88" s="133" t="str">
        <f t="shared" si="94"/>
        <v/>
      </c>
      <c r="BS88" s="133" t="str">
        <f t="shared" si="95"/>
        <v/>
      </c>
      <c r="BT88" s="133" t="str">
        <f t="shared" ca="1" si="96"/>
        <v/>
      </c>
      <c r="BU88" s="133" t="str">
        <f t="shared" si="97"/>
        <v/>
      </c>
      <c r="BV88" s="133" t="str">
        <f t="shared" ca="1" si="98"/>
        <v/>
      </c>
      <c r="BW88" s="133" t="str">
        <f t="shared" ca="1" si="99"/>
        <v/>
      </c>
      <c r="BX88" s="133" t="str">
        <f t="shared" ca="1" si="100"/>
        <v/>
      </c>
      <c r="BY88" s="133" t="str">
        <f t="shared" si="101"/>
        <v/>
      </c>
      <c r="BZ88" s="133" t="str">
        <f t="shared" si="102"/>
        <v/>
      </c>
      <c r="CA88" s="133" t="str">
        <f t="shared" si="103"/>
        <v/>
      </c>
      <c r="CB88" s="133" t="str">
        <f t="shared" si="104"/>
        <v/>
      </c>
      <c r="CC88" s="133" t="str">
        <f t="shared" si="105"/>
        <v/>
      </c>
      <c r="CD88" s="133" t="str">
        <f t="shared" ca="1" si="106"/>
        <v/>
      </c>
      <c r="CE88" s="133" t="str">
        <f t="shared" ca="1" si="107"/>
        <v/>
      </c>
      <c r="CF88" s="133" t="str">
        <f t="shared" ca="1" si="108"/>
        <v/>
      </c>
      <c r="CG88" s="133" t="str">
        <f t="shared" ca="1" si="109"/>
        <v/>
      </c>
      <c r="CH88" s="133" t="str">
        <f t="shared" ca="1" si="110"/>
        <v/>
      </c>
      <c r="CI88" s="133" t="str">
        <f t="shared" ca="1" si="111"/>
        <v/>
      </c>
      <c r="CJ88" s="133" t="str">
        <f t="shared" ca="1" si="112"/>
        <v/>
      </c>
      <c r="CK88" s="131">
        <f>+'RESULTADOS Fact'!Z87</f>
        <v>20000000878</v>
      </c>
      <c r="CL88" s="131">
        <f>+'RESULTADOS Fact'!AA87</f>
        <v>10000000450</v>
      </c>
    </row>
    <row r="89" spans="1:90" s="131" customFormat="1" ht="58.5" customHeight="1" x14ac:dyDescent="0.25">
      <c r="A89" s="145">
        <f t="shared" si="84"/>
        <v>87</v>
      </c>
      <c r="B89" s="127">
        <v>252</v>
      </c>
      <c r="C89" s="128">
        <f>+VLOOKUP($B89,'Datos IC y OC'!$A:$D,3,FALSE)</f>
        <v>610000000000166</v>
      </c>
      <c r="D89" s="128" t="str">
        <f>+VLOOKUP($B89,'Datos IC y OC'!$A:$D,4,FALSE)</f>
        <v>S6020A21</v>
      </c>
      <c r="E89" s="83"/>
      <c r="F89" s="130">
        <v>44562</v>
      </c>
      <c r="G89" s="114" t="str">
        <f ca="1">+"ID" &amp;TEXT(A89,"000") &amp; "-" &amp; AH89 &amp; "-" &amp; AI89 &amp; "-" &amp; RIGHT(AQ89,2)&amp; "-" &amp; VLOOKUP(AO89,Datos!$E:$F,2,FALSE)</f>
        <v>ID087-GD-NR-T2-BT</v>
      </c>
      <c r="H89" s="114" t="s">
        <v>57</v>
      </c>
      <c r="I89" s="114" t="s">
        <v>68</v>
      </c>
      <c r="J89" s="114" t="s">
        <v>316</v>
      </c>
      <c r="K89" s="114" t="s">
        <v>1963</v>
      </c>
      <c r="L89" s="114" t="s">
        <v>271</v>
      </c>
      <c r="M89" s="114" t="s">
        <v>266</v>
      </c>
      <c r="O89" s="114" t="s">
        <v>1050</v>
      </c>
      <c r="Q89" s="114" t="s">
        <v>78</v>
      </c>
      <c r="S89" s="114"/>
      <c r="T89" s="114"/>
      <c r="V89" s="114" t="s">
        <v>223</v>
      </c>
      <c r="X89" s="114">
        <v>700034</v>
      </c>
      <c r="Y89" s="114">
        <f>+Salida!CQ89</f>
        <v>188</v>
      </c>
      <c r="AA89" s="114" t="s">
        <v>2021</v>
      </c>
      <c r="AB89" s="114">
        <f>+HLOOKUP($AF89,Lecturas!$O:$AB,22,FALSE)</f>
        <v>100</v>
      </c>
      <c r="AC89" s="114">
        <f>+HLOOKUP($AF89,Lecturas!$O:$AB,23,FALSE)</f>
        <v>200</v>
      </c>
      <c r="AD89" s="114" t="str">
        <f>+"CASO: "&amp;INDEX(Lecturas!$AE$1:$AO$2,1,MATCH(AF89,Lecturas!$AE$2:$AO$2,0))</f>
        <v>CASO: =300 Reg</v>
      </c>
      <c r="AF89" s="114">
        <v>3</v>
      </c>
      <c r="AH89" s="83" t="str">
        <f>+IF(H89="","",VLOOKUP(H89,Datos!$D:$E,2,FALSE))</f>
        <v>GD</v>
      </c>
      <c r="AI89" s="83" t="str">
        <f>+IF(I89="","",VLOOKUP(I89,Datos!$D$9:$E$19,2,FALSE))</f>
        <v>NR</v>
      </c>
      <c r="AJ89" s="83" t="str">
        <f>+IF(J89="","",VLOOKUP(J89,Datos!$D:$E,2,FALSE))</f>
        <v>G002</v>
      </c>
      <c r="AK89" s="83" t="str">
        <f>+IFERROR(IF(AI89="CG","",VLOOKUP(AI89,Datos!$E:$F,2,FALSE)),"")</f>
        <v>Rural</v>
      </c>
      <c r="AL89" s="83" t="str">
        <f>+IF(L89="","",VLOOKUP(L89,Datos!$D:$E,2,FALSE))</f>
        <v>01</v>
      </c>
      <c r="AM89" s="83" t="str">
        <f ca="1">+IF(M89="","",TEXT(VLOOKUP(M89,Datos!$D:$E,2,FALSE),"000"))</f>
        <v>317</v>
      </c>
      <c r="AN89" s="83" t="str">
        <f ca="1">+IF(O89="","",TEXT(VLOOKUP(O89,Datos!$D:$E,2,FALSE),"000000"))</f>
        <v>239900</v>
      </c>
      <c r="AO89" s="83" t="str">
        <f>+IF(Q89="","",VLOOKUP(Q89,Datos!$D:$E,2,FALSE))</f>
        <v>G1</v>
      </c>
      <c r="AP89" s="83" t="str">
        <f>+IFERROR(HLOOKUP(AH89,Validaciones!$A$47:$C$48,2,FALSE),"")</f>
        <v>Tarifa T2</v>
      </c>
      <c r="AQ89" s="83" t="str">
        <f ca="1">+IF(AP89="","",VLOOKUP(AP89,Datos!$D:$E,2,FALSE))</f>
        <v>GD_T2</v>
      </c>
      <c r="AR89" s="83" t="str">
        <f>+VLOOKUP(CONCATENATE(K89,IF(K89="Completo",VLOOKUP(D89,'Gr.Estr.Reg.'!$C:$D,2,FALSE),VLOOKUP(D89,'Gr.Estr.Reg.'!$C:$H,6))),Tabla8[[LINK]:[PORCION]],5,FALSE)</f>
        <v>GROCC</v>
      </c>
      <c r="AS89" s="83" t="str">
        <f ca="1">+VLOOKUP(CONCATENATE($AH89,$AI89,$AJ89,$AO89,$AQ89),ZTDM_ARBOL_DES_D!$A:$O,11,FALSE)</f>
        <v>RT_CAT_CLI</v>
      </c>
      <c r="AT89" s="83" t="str">
        <f ca="1">+IFERROR(VLOOKUP(CONCATENATE($AH89,$AI89,$AJ89,$AO89,$AQ89),ZTDM_ARBOL_DES_D!$A:$O,12,FALSE),"")</f>
        <v>GD_NORM</v>
      </c>
      <c r="AU89" s="83" t="str">
        <f ca="1">+IFERROR(VLOOKUP(CONCATENATE($AH89,$AI89,$AJ89,$AO89,$AQ89),ZTDM_ARBOL_DES_D!$A:$O,13,FALSE),"")</f>
        <v>BAJA</v>
      </c>
      <c r="AV89" s="83" t="str">
        <f>+IF($S89=Datos!$G$71,"",IFERROR(INDEX(Datos!$C$71:$G$74,MATCH($S89,Datos!$G$71:$G$74,0),1),""))</f>
        <v/>
      </c>
      <c r="AW89" s="83" t="str">
        <f>IF($S89=Datos!$G$71,"",IFERROR(INDEX(Datos!$C$71:$G$74,MATCH($S89,Datos!$G$71:$G$74,0),2),""))</f>
        <v/>
      </c>
      <c r="AX89" s="83" t="str">
        <f>IF($S89=Datos!$G$71,"",IFERROR(INDEX(Datos!$C$71:$G$74,MATCH($S89,Datos!$G$71:$G$74,0),3),""))</f>
        <v/>
      </c>
      <c r="AY89" s="83" t="str">
        <f>+IF(AW89=Datos!$D$73,Datos!$C$76,"")</f>
        <v/>
      </c>
      <c r="AZ89" s="83" t="str">
        <f>+IF(K89="Completo",IF(MAX(AB89:AC89,FACTURADOR!G88:I88)&gt;=300,"FL_GUDI",""),"")</f>
        <v>FL_GUDI</v>
      </c>
      <c r="BA89" s="83" t="str">
        <f t="shared" si="85"/>
        <v>FL_NO_CAP</v>
      </c>
      <c r="BB89" s="83" t="str">
        <f ca="1">+IF($AS89="Opción No Válida","",IFERROR(IF(FIND(Datos!$D$63,$V89)&gt;0,Datos!$E$63,""),""))</f>
        <v/>
      </c>
      <c r="BC89" s="83" t="str">
        <f ca="1">+IF($AS89="Opción No Válida","",IFERROR(IF(FIND(Datos!$D$64,$V89)&gt;0,Datos!$E$64,""),""))</f>
        <v>FL_PRG_IND</v>
      </c>
      <c r="BD89" s="83" t="str">
        <f ca="1">+IF($AS89="Opción No Válida","",IFERROR(IF(FIND(Datos!$D$65,$V89)&gt;0,Datos!$E$65,""),""))</f>
        <v/>
      </c>
      <c r="BE89" s="83" t="str">
        <f ca="1">+IF($AS89="Opción No Válida","",IFERROR(IF(FIND(Datos!$D$66,$V89)&gt;0,Datos!$E$66,""),""))</f>
        <v/>
      </c>
      <c r="BF89" s="83" t="str">
        <f ca="1">+IF($AS89="Opción No Válida","",IF(AH89="DP",Datos!$C$67,""))</f>
        <v/>
      </c>
      <c r="BG89" s="83" t="str">
        <f ca="1">+IF($AS89="Opción No Válida","",IFERROR(IF(FIND(Datos!$D$68,$V89)&gt;0,Datos!$E$68,""),""))</f>
        <v/>
      </c>
      <c r="BH89" s="83" t="str">
        <f ca="1">+VLOOKUP(AA89,Datos!$D:$E,2,FALSE)</f>
        <v>00</v>
      </c>
      <c r="BJ89" s="133">
        <f t="shared" ca="1" si="86"/>
        <v>0</v>
      </c>
      <c r="BK89" s="133" t="str">
        <f t="shared" si="87"/>
        <v/>
      </c>
      <c r="BL89" s="133" t="str">
        <f t="shared" si="88"/>
        <v/>
      </c>
      <c r="BM89" s="133" t="str">
        <f t="shared" si="89"/>
        <v/>
      </c>
      <c r="BN89" s="133" t="str">
        <f t="shared" si="90"/>
        <v/>
      </c>
      <c r="BO89" s="133" t="str">
        <f t="shared" si="91"/>
        <v/>
      </c>
      <c r="BP89" s="133" t="str">
        <f t="shared" ca="1" si="92"/>
        <v/>
      </c>
      <c r="BQ89" s="133" t="str">
        <f t="shared" ca="1" si="93"/>
        <v/>
      </c>
      <c r="BR89" s="133" t="str">
        <f t="shared" si="94"/>
        <v/>
      </c>
      <c r="BS89" s="133" t="str">
        <f t="shared" si="95"/>
        <v/>
      </c>
      <c r="BT89" s="133" t="str">
        <f t="shared" ca="1" si="96"/>
        <v/>
      </c>
      <c r="BU89" s="133" t="str">
        <f t="shared" si="97"/>
        <v/>
      </c>
      <c r="BV89" s="133" t="str">
        <f t="shared" ca="1" si="98"/>
        <v/>
      </c>
      <c r="BW89" s="133" t="str">
        <f t="shared" ca="1" si="99"/>
        <v/>
      </c>
      <c r="BX89" s="133" t="str">
        <f t="shared" ca="1" si="100"/>
        <v/>
      </c>
      <c r="BY89" s="133" t="str">
        <f t="shared" si="101"/>
        <v/>
      </c>
      <c r="BZ89" s="133" t="str">
        <f t="shared" si="102"/>
        <v/>
      </c>
      <c r="CA89" s="133" t="str">
        <f t="shared" si="103"/>
        <v/>
      </c>
      <c r="CB89" s="133" t="str">
        <f t="shared" si="104"/>
        <v/>
      </c>
      <c r="CC89" s="133" t="str">
        <f t="shared" si="105"/>
        <v/>
      </c>
      <c r="CD89" s="133" t="str">
        <f t="shared" ca="1" si="106"/>
        <v/>
      </c>
      <c r="CE89" s="133" t="str">
        <f t="shared" ca="1" si="107"/>
        <v/>
      </c>
      <c r="CF89" s="133" t="str">
        <f t="shared" ca="1" si="108"/>
        <v/>
      </c>
      <c r="CG89" s="133" t="str">
        <f t="shared" ca="1" si="109"/>
        <v/>
      </c>
      <c r="CH89" s="133" t="str">
        <f t="shared" ca="1" si="110"/>
        <v/>
      </c>
      <c r="CI89" s="133" t="str">
        <f t="shared" ca="1" si="111"/>
        <v/>
      </c>
      <c r="CJ89" s="133" t="str">
        <f t="shared" ca="1" si="112"/>
        <v/>
      </c>
      <c r="CK89" s="131">
        <f>+'RESULTADOS Fact'!Z88</f>
        <v>0</v>
      </c>
      <c r="CL89" s="131">
        <f>+'RESULTADOS Fact'!AA88</f>
        <v>0</v>
      </c>
    </row>
    <row r="90" spans="1:90" s="131" customFormat="1" ht="58.5" customHeight="1" x14ac:dyDescent="0.25">
      <c r="A90" s="145">
        <f t="shared" si="84"/>
        <v>88</v>
      </c>
      <c r="B90" s="127">
        <v>252</v>
      </c>
      <c r="C90" s="128">
        <f>+VLOOKUP($B90,'Datos IC y OC'!$A:$D,3,FALSE)</f>
        <v>610000000000166</v>
      </c>
      <c r="D90" s="128" t="str">
        <f>+VLOOKUP($B90,'Datos IC y OC'!$A:$D,4,FALSE)</f>
        <v>S6020A21</v>
      </c>
      <c r="E90" s="83"/>
      <c r="F90" s="130">
        <v>44562</v>
      </c>
      <c r="G90" s="114" t="str">
        <f ca="1">+"ID" &amp;TEXT(A90,"000") &amp; "-" &amp; AH90 &amp; "-" &amp; AI90 &amp; "-" &amp; RIGHT(AQ90,2)&amp; "-" &amp; VLOOKUP(AO90,Datos!$E:$F,2,FALSE)</f>
        <v>ID088-GD-NR-T2-BT</v>
      </c>
      <c r="H90" s="114" t="s">
        <v>57</v>
      </c>
      <c r="I90" s="114" t="s">
        <v>68</v>
      </c>
      <c r="J90" s="114" t="s">
        <v>316</v>
      </c>
      <c r="K90" s="114" t="s">
        <v>1963</v>
      </c>
      <c r="L90" s="114" t="s">
        <v>275</v>
      </c>
      <c r="M90" s="114" t="s">
        <v>266</v>
      </c>
      <c r="O90" s="114" t="s">
        <v>1050</v>
      </c>
      <c r="Q90" s="114" t="s">
        <v>78</v>
      </c>
      <c r="S90" s="114"/>
      <c r="T90" s="114"/>
      <c r="V90" s="114" t="s">
        <v>153</v>
      </c>
      <c r="X90" s="114">
        <v>700034</v>
      </c>
      <c r="Y90" s="114">
        <f>+Salida!CQ90</f>
        <v>189</v>
      </c>
      <c r="AA90" s="114" t="s">
        <v>2021</v>
      </c>
      <c r="AB90" s="114">
        <f>+HLOOKUP($AF90,Lecturas!$O:$AB,22,FALSE)</f>
        <v>50</v>
      </c>
      <c r="AC90" s="114">
        <f>+HLOOKUP($AF90,Lecturas!$O:$AB,23,FALSE)</f>
        <v>1000</v>
      </c>
      <c r="AD90" s="114" t="str">
        <f>+"CASO: "&amp;INDEX(Lecturas!$AE$1:$AO$2,1,MATCH(AF90,Lecturas!$AE$2:$AO$2,0))</f>
        <v>CASO: =1000 Cont sólo 13,2 kV</v>
      </c>
      <c r="AF90" s="114">
        <v>8</v>
      </c>
      <c r="AH90" s="83" t="str">
        <f>+IF(H90="","",VLOOKUP(H90,Datos!$D:$E,2,FALSE))</f>
        <v>GD</v>
      </c>
      <c r="AI90" s="83" t="str">
        <f>+IF(I90="","",VLOOKUP(I90,Datos!$D$9:$E$19,2,FALSE))</f>
        <v>NR</v>
      </c>
      <c r="AJ90" s="83" t="str">
        <f>+IF(J90="","",VLOOKUP(J90,Datos!$D:$E,2,FALSE))</f>
        <v>G002</v>
      </c>
      <c r="AK90" s="83" t="str">
        <f>+IFERROR(IF(AI90="CG","",VLOOKUP(AI90,Datos!$E:$F,2,FALSE)),"")</f>
        <v>Rural</v>
      </c>
      <c r="AL90" s="83" t="str">
        <f>+IF(L90="","",VLOOKUP(L90,Datos!$D:$E,2,FALSE))</f>
        <v>04</v>
      </c>
      <c r="AM90" s="83" t="str">
        <f ca="1">+IF(M90="","",TEXT(VLOOKUP(M90,Datos!$D:$E,2,FALSE),"000"))</f>
        <v>317</v>
      </c>
      <c r="AN90" s="83" t="str">
        <f ca="1">+IF(O90="","",TEXT(VLOOKUP(O90,Datos!$D:$E,2,FALSE),"000000"))</f>
        <v>239900</v>
      </c>
      <c r="AO90" s="83" t="str">
        <f>+IF(Q90="","",VLOOKUP(Q90,Datos!$D:$E,2,FALSE))</f>
        <v>G1</v>
      </c>
      <c r="AP90" s="83" t="str">
        <f>+IFERROR(HLOOKUP(AH90,Validaciones!$A$47:$C$48,2,FALSE),"")</f>
        <v>Tarifa T2</v>
      </c>
      <c r="AQ90" s="83" t="str">
        <f ca="1">+IF(AP90="","",VLOOKUP(AP90,Datos!$D:$E,2,FALSE))</f>
        <v>GD_T2</v>
      </c>
      <c r="AR90" s="83" t="str">
        <f>+VLOOKUP(CONCATENATE(K90,IF(K90="Completo",VLOOKUP(D90,'Gr.Estr.Reg.'!$C:$D,2,FALSE),VLOOKUP(D90,'Gr.Estr.Reg.'!$C:$H,6))),Tabla8[[LINK]:[PORCION]],5,FALSE)</f>
        <v>GROCC</v>
      </c>
      <c r="AS90" s="83" t="str">
        <f ca="1">+VLOOKUP(CONCATENATE($AH90,$AI90,$AJ90,$AO90,$AQ90),ZTDM_ARBOL_DES_D!$A:$O,11,FALSE)</f>
        <v>RT_CAT_CLI</v>
      </c>
      <c r="AT90" s="83" t="str">
        <f ca="1">+IFERROR(VLOOKUP(CONCATENATE($AH90,$AI90,$AJ90,$AO90,$AQ90),ZTDM_ARBOL_DES_D!$A:$O,12,FALSE),"")</f>
        <v>GD_NORM</v>
      </c>
      <c r="AU90" s="83" t="str">
        <f ca="1">+IFERROR(VLOOKUP(CONCATENATE($AH90,$AI90,$AJ90,$AO90,$AQ90),ZTDM_ARBOL_DES_D!$A:$O,13,FALSE),"")</f>
        <v>BAJA</v>
      </c>
      <c r="AV90" s="83" t="str">
        <f>+IF($S90=Datos!$G$71,"",IFERROR(INDEX(Datos!$C$71:$G$74,MATCH($S90,Datos!$G$71:$G$74,0),1),""))</f>
        <v/>
      </c>
      <c r="AW90" s="83" t="str">
        <f>IF($S90=Datos!$G$71,"",IFERROR(INDEX(Datos!$C$71:$G$74,MATCH($S90,Datos!$G$71:$G$74,0),2),""))</f>
        <v/>
      </c>
      <c r="AX90" s="83" t="str">
        <f>IF($S90=Datos!$G$71,"",IFERROR(INDEX(Datos!$C$71:$G$74,MATCH($S90,Datos!$G$71:$G$74,0),3),""))</f>
        <v/>
      </c>
      <c r="AY90" s="83" t="str">
        <f>+IF(AW90=Datos!$D$73,Datos!$C$76,"")</f>
        <v/>
      </c>
      <c r="AZ90" s="83" t="str">
        <f>+IF(K90="Completo",IF(MAX(AB90:AC90,FACTURADOR!G89:I89)&gt;=300,"FL_GUDI",""),"")</f>
        <v>FL_GUDI</v>
      </c>
      <c r="BA90" s="83" t="str">
        <f t="shared" si="85"/>
        <v>FL_NO_CAP</v>
      </c>
      <c r="BB90" s="83" t="str">
        <f ca="1">+IF($AS90="Opción No Válida","",IFERROR(IF(FIND(Datos!$D$63,$V90)&gt;0,Datos!$E$63,""),""))</f>
        <v>FL_EMP_REC</v>
      </c>
      <c r="BC90" s="83" t="str">
        <f ca="1">+IF($AS90="Opción No Válida","",IFERROR(IF(FIND(Datos!$D$64,$V90)&gt;0,Datos!$E$64,""),""))</f>
        <v/>
      </c>
      <c r="BD90" s="83" t="str">
        <f ca="1">+IF($AS90="Opción No Válida","",IFERROR(IF(FIND(Datos!$D$65,$V90)&gt;0,Datos!$E$65,""),""))</f>
        <v/>
      </c>
      <c r="BE90" s="83" t="str">
        <f ca="1">+IF($AS90="Opción No Válida","",IFERROR(IF(FIND(Datos!$D$66,$V90)&gt;0,Datos!$E$66,""),""))</f>
        <v/>
      </c>
      <c r="BF90" s="83" t="str">
        <f ca="1">+IF($AS90="Opción No Válida","",IF(AH90="DP",Datos!$C$67,""))</f>
        <v/>
      </c>
      <c r="BG90" s="83" t="str">
        <f ca="1">+IF($AS90="Opción No Válida","",IFERROR(IF(FIND(Datos!$D$68,$V90)&gt;0,Datos!$E$68,""),""))</f>
        <v/>
      </c>
      <c r="BH90" s="83" t="str">
        <f ca="1">+VLOOKUP(AA90,Datos!$D:$E,2,FALSE)</f>
        <v>00</v>
      </c>
      <c r="BJ90" s="133">
        <f t="shared" ca="1" si="86"/>
        <v>0</v>
      </c>
      <c r="BK90" s="133" t="str">
        <f t="shared" si="87"/>
        <v/>
      </c>
      <c r="BL90" s="133" t="str">
        <f t="shared" si="88"/>
        <v/>
      </c>
      <c r="BM90" s="133" t="str">
        <f t="shared" si="89"/>
        <v/>
      </c>
      <c r="BN90" s="133" t="str">
        <f t="shared" si="90"/>
        <v/>
      </c>
      <c r="BO90" s="133" t="str">
        <f t="shared" si="91"/>
        <v/>
      </c>
      <c r="BP90" s="133" t="str">
        <f t="shared" ca="1" si="92"/>
        <v/>
      </c>
      <c r="BQ90" s="133" t="str">
        <f t="shared" ca="1" si="93"/>
        <v/>
      </c>
      <c r="BR90" s="133" t="str">
        <f t="shared" si="94"/>
        <v/>
      </c>
      <c r="BS90" s="133" t="str">
        <f t="shared" si="95"/>
        <v/>
      </c>
      <c r="BT90" s="133" t="str">
        <f t="shared" ca="1" si="96"/>
        <v/>
      </c>
      <c r="BU90" s="133" t="str">
        <f t="shared" si="97"/>
        <v/>
      </c>
      <c r="BV90" s="133" t="str">
        <f t="shared" ca="1" si="98"/>
        <v/>
      </c>
      <c r="BW90" s="133" t="str">
        <f t="shared" ca="1" si="99"/>
        <v/>
      </c>
      <c r="BX90" s="133" t="str">
        <f t="shared" ca="1" si="100"/>
        <v/>
      </c>
      <c r="BY90" s="133" t="str">
        <f t="shared" si="101"/>
        <v/>
      </c>
      <c r="BZ90" s="133" t="str">
        <f t="shared" si="102"/>
        <v/>
      </c>
      <c r="CA90" s="133" t="str">
        <f t="shared" si="103"/>
        <v/>
      </c>
      <c r="CB90" s="133" t="str">
        <f t="shared" si="104"/>
        <v/>
      </c>
      <c r="CC90" s="133" t="str">
        <f t="shared" si="105"/>
        <v/>
      </c>
      <c r="CD90" s="133" t="str">
        <f t="shared" ca="1" si="106"/>
        <v/>
      </c>
      <c r="CE90" s="133" t="str">
        <f t="shared" ca="1" si="107"/>
        <v/>
      </c>
      <c r="CF90" s="133" t="str">
        <f t="shared" ca="1" si="108"/>
        <v/>
      </c>
      <c r="CG90" s="133" t="str">
        <f t="shared" ca="1" si="109"/>
        <v/>
      </c>
      <c r="CH90" s="133" t="str">
        <f t="shared" ca="1" si="110"/>
        <v/>
      </c>
      <c r="CI90" s="133" t="str">
        <f t="shared" ca="1" si="111"/>
        <v/>
      </c>
      <c r="CJ90" s="133" t="str">
        <f t="shared" ca="1" si="112"/>
        <v/>
      </c>
      <c r="CK90" s="131">
        <f>+'RESULTADOS Fact'!Z89</f>
        <v>0</v>
      </c>
      <c r="CL90" s="131">
        <f>+'RESULTADOS Fact'!AA89</f>
        <v>0</v>
      </c>
    </row>
    <row r="91" spans="1:90" s="131" customFormat="1" ht="58.5" customHeight="1" x14ac:dyDescent="0.25">
      <c r="A91" s="145">
        <f t="shared" si="84"/>
        <v>89</v>
      </c>
      <c r="B91" s="127">
        <v>252</v>
      </c>
      <c r="C91" s="128">
        <f>+VLOOKUP($B91,'Datos IC y OC'!$A:$D,3,FALSE)</f>
        <v>610000000000166</v>
      </c>
      <c r="D91" s="128" t="str">
        <f>+VLOOKUP($B91,'Datos IC y OC'!$A:$D,4,FALSE)</f>
        <v>S6020A21</v>
      </c>
      <c r="E91" s="83"/>
      <c r="F91" s="130">
        <v>44562</v>
      </c>
      <c r="G91" s="114" t="str">
        <f ca="1">+"ID" &amp;TEXT(A91,"000") &amp; "-" &amp; AH91 &amp; "-" &amp; AI91 &amp; "-" &amp; RIGHT(AQ91,2)&amp; "-" &amp; VLOOKUP(AO91,Datos!$E:$F,2,FALSE)</f>
        <v>ID089-GD-NR-T2-BT</v>
      </c>
      <c r="H91" s="114" t="s">
        <v>57</v>
      </c>
      <c r="I91" s="114" t="s">
        <v>68</v>
      </c>
      <c r="J91" s="114" t="s">
        <v>316</v>
      </c>
      <c r="K91" s="114" t="s">
        <v>1963</v>
      </c>
      <c r="L91" s="114" t="s">
        <v>306</v>
      </c>
      <c r="M91" s="114" t="s">
        <v>266</v>
      </c>
      <c r="O91" s="114" t="s">
        <v>1050</v>
      </c>
      <c r="Q91" s="114" t="s">
        <v>78</v>
      </c>
      <c r="S91" s="114"/>
      <c r="T91" s="114"/>
      <c r="V91" s="114" t="s">
        <v>222</v>
      </c>
      <c r="X91" s="114">
        <v>700034</v>
      </c>
      <c r="Y91" s="114">
        <f>+Salida!CQ91</f>
        <v>190</v>
      </c>
      <c r="AA91" s="114" t="s">
        <v>2021</v>
      </c>
      <c r="AB91" s="114">
        <f>+HLOOKUP($AF91,Lecturas!$O:$AB,22,FALSE)</f>
        <v>50</v>
      </c>
      <c r="AC91" s="114">
        <f>+HLOOKUP($AF91,Lecturas!$O:$AB,23,FALSE)</f>
        <v>50</v>
      </c>
      <c r="AD91" s="114" t="str">
        <f>+"CASO: "&amp;INDEX(Lecturas!$AE$1:$AO$2,1,MATCH(AF91,Lecturas!$AE$2:$AO$2,0))</f>
        <v>CASO: &gt;1000 Reg y Cont &lt;1000 sólo 13,2 kV</v>
      </c>
      <c r="AF91" s="114">
        <v>7</v>
      </c>
      <c r="AH91" s="83" t="str">
        <f>+IF(H91="","",VLOOKUP(H91,Datos!$D:$E,2,FALSE))</f>
        <v>GD</v>
      </c>
      <c r="AI91" s="83" t="str">
        <f>+IF(I91="","",VLOOKUP(I91,Datos!$D$9:$E$19,2,FALSE))</f>
        <v>NR</v>
      </c>
      <c r="AJ91" s="83" t="str">
        <f>+IF(J91="","",VLOOKUP(J91,Datos!$D:$E,2,FALSE))</f>
        <v>G002</v>
      </c>
      <c r="AK91" s="83" t="str">
        <f>+IFERROR(IF(AI91="CG","",VLOOKUP(AI91,Datos!$E:$F,2,FALSE)),"")</f>
        <v>Rural</v>
      </c>
      <c r="AL91" s="83" t="str">
        <f>+IF(L91="","",VLOOKUP(L91,Datos!$D:$E,2,FALSE))</f>
        <v>07</v>
      </c>
      <c r="AM91" s="83" t="str">
        <f ca="1">+IF(M91="","",TEXT(VLOOKUP(M91,Datos!$D:$E,2,FALSE),"000"))</f>
        <v>317</v>
      </c>
      <c r="AN91" s="83" t="str">
        <f ca="1">+IF(O91="","",TEXT(VLOOKUP(O91,Datos!$D:$E,2,FALSE),"000000"))</f>
        <v>239900</v>
      </c>
      <c r="AO91" s="83" t="str">
        <f>+IF(Q91="","",VLOOKUP(Q91,Datos!$D:$E,2,FALSE))</f>
        <v>G1</v>
      </c>
      <c r="AP91" s="83" t="str">
        <f>+IFERROR(HLOOKUP(AH91,Validaciones!$A$47:$C$48,2,FALSE),"")</f>
        <v>Tarifa T2</v>
      </c>
      <c r="AQ91" s="83" t="str">
        <f ca="1">+IF(AP91="","",VLOOKUP(AP91,Datos!$D:$E,2,FALSE))</f>
        <v>GD_T2</v>
      </c>
      <c r="AR91" s="83" t="str">
        <f>+VLOOKUP(CONCATENATE(K91,IF(K91="Completo",VLOOKUP(D91,'Gr.Estr.Reg.'!$C:$D,2,FALSE),VLOOKUP(D91,'Gr.Estr.Reg.'!$C:$H,6))),Tabla8[[LINK]:[PORCION]],5,FALSE)</f>
        <v>GROCC</v>
      </c>
      <c r="AS91" s="83" t="str">
        <f ca="1">+VLOOKUP(CONCATENATE($AH91,$AI91,$AJ91,$AO91,$AQ91),ZTDM_ARBOL_DES_D!$A:$O,11,FALSE)</f>
        <v>RT_CAT_CLI</v>
      </c>
      <c r="AT91" s="83" t="str">
        <f ca="1">+IFERROR(VLOOKUP(CONCATENATE($AH91,$AI91,$AJ91,$AO91,$AQ91),ZTDM_ARBOL_DES_D!$A:$O,12,FALSE),"")</f>
        <v>GD_NORM</v>
      </c>
      <c r="AU91" s="83" t="str">
        <f ca="1">+IFERROR(VLOOKUP(CONCATENATE($AH91,$AI91,$AJ91,$AO91,$AQ91),ZTDM_ARBOL_DES_D!$A:$O,13,FALSE),"")</f>
        <v>BAJA</v>
      </c>
      <c r="AV91" s="83" t="str">
        <f>+IF($S91=Datos!$G$71,"",IFERROR(INDEX(Datos!$C$71:$G$74,MATCH($S91,Datos!$G$71:$G$74,0),1),""))</f>
        <v/>
      </c>
      <c r="AW91" s="83" t="str">
        <f>IF($S91=Datos!$G$71,"",IFERROR(INDEX(Datos!$C$71:$G$74,MATCH($S91,Datos!$G$71:$G$74,0),2),""))</f>
        <v/>
      </c>
      <c r="AX91" s="83" t="str">
        <f>IF($S91=Datos!$G$71,"",IFERROR(INDEX(Datos!$C$71:$G$74,MATCH($S91,Datos!$G$71:$G$74,0),3),""))</f>
        <v/>
      </c>
      <c r="AY91" s="83" t="str">
        <f>+IF(AW91=Datos!$D$73,Datos!$C$76,"")</f>
        <v/>
      </c>
      <c r="AZ91" s="83" t="str">
        <f>+IF(K91="Completo",IF(MAX(AB91:AC91,FACTURADOR!G90:I90)&gt;=300,"FL_GUDI",""),"")</f>
        <v>FL_GUDI</v>
      </c>
      <c r="BA91" s="83" t="str">
        <f t="shared" si="85"/>
        <v>FL_NO_CAP</v>
      </c>
      <c r="BB91" s="83" t="str">
        <f ca="1">+IF($AS91="Opción No Válida","",IFERROR(IF(FIND(Datos!$D$63,$V91)&gt;0,Datos!$E$63,""),""))</f>
        <v/>
      </c>
      <c r="BC91" s="83" t="str">
        <f ca="1">+IF($AS91="Opción No Válida","",IFERROR(IF(FIND(Datos!$D$64,$V91)&gt;0,Datos!$E$64,""),""))</f>
        <v/>
      </c>
      <c r="BD91" s="83" t="str">
        <f ca="1">+IF($AS91="Opción No Válida","",IFERROR(IF(FIND(Datos!$D$65,$V91)&gt;0,Datos!$E$65,""),""))</f>
        <v>FL_CLUB</v>
      </c>
      <c r="BE91" s="83" t="str">
        <f ca="1">+IF($AS91="Opción No Válida","",IFERROR(IF(FIND(Datos!$D$66,$V91)&gt;0,Datos!$E$66,""),""))</f>
        <v/>
      </c>
      <c r="BF91" s="83" t="str">
        <f ca="1">+IF($AS91="Opción No Válida","",IF(AH91="DP",Datos!$C$67,""))</f>
        <v/>
      </c>
      <c r="BG91" s="83" t="str">
        <f ca="1">+IF($AS91="Opción No Válida","",IFERROR(IF(FIND(Datos!$D$68,$V91)&gt;0,Datos!$E$68,""),""))</f>
        <v/>
      </c>
      <c r="BH91" s="83" t="str">
        <f ca="1">+VLOOKUP(AA91,Datos!$D:$E,2,FALSE)</f>
        <v>00</v>
      </c>
      <c r="BJ91" s="133">
        <f t="shared" ca="1" si="86"/>
        <v>0</v>
      </c>
      <c r="BK91" s="133" t="str">
        <f t="shared" si="87"/>
        <v/>
      </c>
      <c r="BL91" s="133" t="str">
        <f t="shared" si="88"/>
        <v/>
      </c>
      <c r="BM91" s="133" t="str">
        <f t="shared" si="89"/>
        <v/>
      </c>
      <c r="BN91" s="133" t="str">
        <f t="shared" si="90"/>
        <v/>
      </c>
      <c r="BO91" s="133" t="str">
        <f t="shared" si="91"/>
        <v/>
      </c>
      <c r="BP91" s="133" t="str">
        <f t="shared" ca="1" si="92"/>
        <v/>
      </c>
      <c r="BQ91" s="133" t="str">
        <f t="shared" ca="1" si="93"/>
        <v/>
      </c>
      <c r="BR91" s="133" t="str">
        <f t="shared" si="94"/>
        <v/>
      </c>
      <c r="BS91" s="133" t="str">
        <f t="shared" si="95"/>
        <v/>
      </c>
      <c r="BT91" s="133" t="str">
        <f t="shared" ca="1" si="96"/>
        <v/>
      </c>
      <c r="BU91" s="133" t="str">
        <f t="shared" si="97"/>
        <v/>
      </c>
      <c r="BV91" s="133" t="str">
        <f t="shared" ca="1" si="98"/>
        <v/>
      </c>
      <c r="BW91" s="133" t="str">
        <f t="shared" ca="1" si="99"/>
        <v/>
      </c>
      <c r="BX91" s="133" t="str">
        <f t="shared" ca="1" si="100"/>
        <v/>
      </c>
      <c r="BY91" s="133" t="str">
        <f t="shared" si="101"/>
        <v/>
      </c>
      <c r="BZ91" s="133" t="str">
        <f t="shared" si="102"/>
        <v/>
      </c>
      <c r="CA91" s="133" t="str">
        <f t="shared" si="103"/>
        <v/>
      </c>
      <c r="CB91" s="133" t="str">
        <f t="shared" si="104"/>
        <v/>
      </c>
      <c r="CC91" s="133" t="str">
        <f t="shared" si="105"/>
        <v/>
      </c>
      <c r="CD91" s="133" t="str">
        <f t="shared" ca="1" si="106"/>
        <v/>
      </c>
      <c r="CE91" s="133" t="str">
        <f t="shared" ca="1" si="107"/>
        <v/>
      </c>
      <c r="CF91" s="133" t="str">
        <f t="shared" ca="1" si="108"/>
        <v/>
      </c>
      <c r="CG91" s="133" t="str">
        <f t="shared" ca="1" si="109"/>
        <v/>
      </c>
      <c r="CH91" s="133" t="str">
        <f t="shared" ca="1" si="110"/>
        <v/>
      </c>
      <c r="CI91" s="133" t="str">
        <f t="shared" ca="1" si="111"/>
        <v/>
      </c>
      <c r="CJ91" s="133" t="str">
        <f t="shared" ca="1" si="112"/>
        <v/>
      </c>
      <c r="CK91" s="131">
        <f>+'RESULTADOS Fact'!Z90</f>
        <v>0</v>
      </c>
      <c r="CL91" s="131">
        <f>+'RESULTADOS Fact'!AA90</f>
        <v>0</v>
      </c>
    </row>
    <row r="92" spans="1:90" s="131" customFormat="1" ht="58.5" hidden="1" customHeight="1" x14ac:dyDescent="0.25">
      <c r="A92" s="145">
        <f t="shared" si="84"/>
        <v>90</v>
      </c>
      <c r="B92" s="127">
        <v>252</v>
      </c>
      <c r="C92" s="128">
        <f>+VLOOKUP($B92,'Datos IC y OC'!$A:$D,3,FALSE)</f>
        <v>610000000000166</v>
      </c>
      <c r="D92" s="128" t="str">
        <f>+VLOOKUP($B92,'Datos IC y OC'!$A:$D,4,FALSE)</f>
        <v>S6020A21</v>
      </c>
      <c r="E92" s="83"/>
      <c r="F92" s="130">
        <v>44562</v>
      </c>
      <c r="G92" s="114" t="str">
        <f ca="1">+"ID" &amp;TEXT(A92,"000") &amp; "-" &amp; AH92 &amp; "-" &amp; AI92 &amp; "-" &amp; RIGHT(AQ92,2)&amp; "-" &amp; VLOOKUP(AO92,Datos!$E:$F,2,FALSE)</f>
        <v>ID090-GD-NR-T2-MT 13,2 kV</v>
      </c>
      <c r="H92" s="114" t="s">
        <v>57</v>
      </c>
      <c r="I92" s="114" t="s">
        <v>68</v>
      </c>
      <c r="J92" s="114" t="s">
        <v>316</v>
      </c>
      <c r="K92" s="114" t="s">
        <v>1963</v>
      </c>
      <c r="L92" s="114" t="s">
        <v>277</v>
      </c>
      <c r="M92" s="114" t="s">
        <v>266</v>
      </c>
      <c r="O92" s="114" t="s">
        <v>1050</v>
      </c>
      <c r="Q92" s="114" t="s">
        <v>248</v>
      </c>
      <c r="S92" s="114"/>
      <c r="T92" s="114"/>
      <c r="V92" s="114" t="s">
        <v>1980</v>
      </c>
      <c r="X92" s="114">
        <v>700034</v>
      </c>
      <c r="Y92" s="114">
        <f>+Salida!CQ92</f>
        <v>191</v>
      </c>
      <c r="AA92" s="114" t="s">
        <v>2021</v>
      </c>
      <c r="AB92" s="114">
        <f>+HLOOKUP($AF92,Lecturas!$O:$AB,22,FALSE)</f>
        <v>50</v>
      </c>
      <c r="AC92" s="114">
        <f>+HLOOKUP($AF92,Lecturas!$O:$AB,23,FALSE)</f>
        <v>100</v>
      </c>
      <c r="AD92" s="114" t="str">
        <f>+"CASO: "&amp;INDEX(Lecturas!$AE$1:$AO$2,1,MATCH(AF92,Lecturas!$AE$2:$AO$2,0))</f>
        <v>CASO: &lt;300</v>
      </c>
      <c r="AF92" s="114">
        <v>2</v>
      </c>
      <c r="AH92" s="83" t="str">
        <f>+IF(H92="","",VLOOKUP(H92,Datos!$D:$E,2,FALSE))</f>
        <v>GD</v>
      </c>
      <c r="AI92" s="83" t="str">
        <f>+IF(I92="","",VLOOKUP(I92,Datos!$D$9:$E$19,2,FALSE))</f>
        <v>NR</v>
      </c>
      <c r="AJ92" s="83" t="str">
        <f>+IF(J92="","",VLOOKUP(J92,Datos!$D:$E,2,FALSE))</f>
        <v>G002</v>
      </c>
      <c r="AK92" s="83" t="str">
        <f>+IFERROR(IF(AI92="CG","",VLOOKUP(AI92,Datos!$E:$F,2,FALSE)),"")</f>
        <v>Rural</v>
      </c>
      <c r="AL92" s="83">
        <f>+IF(L92="","",VLOOKUP(L92,Datos!$D:$E,2,FALSE))</f>
        <v>11</v>
      </c>
      <c r="AM92" s="83" t="str">
        <f ca="1">+IF(M92="","",TEXT(VLOOKUP(M92,Datos!$D:$E,2,FALSE),"000"))</f>
        <v>317</v>
      </c>
      <c r="AN92" s="83" t="str">
        <f ca="1">+IF(O92="","",TEXT(VLOOKUP(O92,Datos!$D:$E,2,FALSE),"000000"))</f>
        <v>239900</v>
      </c>
      <c r="AO92" s="83" t="str">
        <f>+IF(Q92="","",VLOOKUP(Q92,Datos!$D:$E,2,FALSE))</f>
        <v>G3</v>
      </c>
      <c r="AP92" s="83" t="str">
        <f>+IFERROR(HLOOKUP(AH92,Validaciones!$A$47:$C$48,2,FALSE),"")</f>
        <v>Tarifa T2</v>
      </c>
      <c r="AQ92" s="83" t="str">
        <f ca="1">+IF(AP92="","",VLOOKUP(AP92,Datos!$D:$E,2,FALSE))</f>
        <v>GD_T2</v>
      </c>
      <c r="AR92" s="83" t="str">
        <f>+VLOOKUP(CONCATENATE(K92,IF(K92="Completo",VLOOKUP(D92,'Gr.Estr.Reg.'!$C:$D,2,FALSE),VLOOKUP(D92,'Gr.Estr.Reg.'!$C:$H,6))),Tabla8[[LINK]:[PORCION]],5,FALSE)</f>
        <v>GROCC</v>
      </c>
      <c r="AS92" s="83" t="str">
        <f ca="1">+VLOOKUP(CONCATENATE($AH92,$AI92,$AJ92,$AO92,$AQ92),ZTDM_ARBOL_DES_D!$A:$O,11,FALSE)</f>
        <v>RT_CAT_CLI</v>
      </c>
      <c r="AT92" s="83" t="str">
        <f ca="1">+IFERROR(VLOOKUP(CONCATENATE($AH92,$AI92,$AJ92,$AO92,$AQ92),ZTDM_ARBOL_DES_D!$A:$O,12,FALSE),"")</f>
        <v>GD_NORM</v>
      </c>
      <c r="AU92" s="83" t="str">
        <f ca="1">+IFERROR(VLOOKUP(CONCATENATE($AH92,$AI92,$AJ92,$AO92,$AQ92),ZTDM_ARBOL_DES_D!$A:$O,13,FALSE),"")</f>
        <v>MEDIA13.2</v>
      </c>
      <c r="AV92" s="83" t="str">
        <f>+IF($S92=Datos!$G$71,"",IFERROR(INDEX(Datos!$C$71:$G$74,MATCH($S92,Datos!$G$71:$G$74,0),1),""))</f>
        <v/>
      </c>
      <c r="AW92" s="83" t="str">
        <f>IF($S92=Datos!$G$71,"",IFERROR(INDEX(Datos!$C$71:$G$74,MATCH($S92,Datos!$G$71:$G$74,0),2),""))</f>
        <v/>
      </c>
      <c r="AX92" s="83" t="str">
        <f>IF($S92=Datos!$G$71,"",IFERROR(INDEX(Datos!$C$71:$G$74,MATCH($S92,Datos!$G$71:$G$74,0),3),""))</f>
        <v/>
      </c>
      <c r="AY92" s="83" t="str">
        <f>+IF(AW92=Datos!$D$73,Datos!$C$76,"")</f>
        <v/>
      </c>
      <c r="AZ92" s="83" t="str">
        <f>+IF(K92="Completo",IF(MAX(AB92:AC92,FACTURADOR!G91:I91)&gt;=300,"FL_GUDI",""),"")</f>
        <v/>
      </c>
      <c r="BA92" s="83" t="str">
        <f t="shared" si="85"/>
        <v>FL_NO_CAP</v>
      </c>
      <c r="BB92" s="83" t="str">
        <f ca="1">+IF($AS92="Opción No Válida","",IFERROR(IF(FIND(Datos!$D$63,$V92)&gt;0,Datos!$E$63,""),""))</f>
        <v/>
      </c>
      <c r="BC92" s="83" t="str">
        <f ca="1">+IF($AS92="Opción No Válida","",IFERROR(IF(FIND(Datos!$D$64,$V92)&gt;0,Datos!$E$64,""),""))</f>
        <v/>
      </c>
      <c r="BD92" s="83" t="str">
        <f ca="1">+IF($AS92="Opción No Válida","",IFERROR(IF(FIND(Datos!$D$65,$V92)&gt;0,Datos!$E$65,""),""))</f>
        <v/>
      </c>
      <c r="BE92" s="83" t="str">
        <f ca="1">+IF($AS92="Opción No Válida","",IFERROR(IF(FIND(Datos!$D$66,$V92)&gt;0,Datos!$E$66,""),""))</f>
        <v>FL_BEN_INF</v>
      </c>
      <c r="BF92" s="83" t="str">
        <f ca="1">+IF($AS92="Opción No Válida","",IF(AH92="DP",Datos!$C$67,""))</f>
        <v/>
      </c>
      <c r="BG92" s="83" t="str">
        <f ca="1">+IF($AS92="Opción No Válida","",IFERROR(IF(FIND(Datos!$D$68,$V92)&gt;0,Datos!$E$68,""),""))</f>
        <v/>
      </c>
      <c r="BH92" s="83" t="str">
        <f ca="1">+VLOOKUP(AA92,Datos!$D:$E,2,FALSE)</f>
        <v>00</v>
      </c>
      <c r="BJ92" s="133">
        <f t="shared" ca="1" si="86"/>
        <v>0</v>
      </c>
      <c r="BK92" s="133" t="str">
        <f t="shared" si="87"/>
        <v/>
      </c>
      <c r="BL92" s="133" t="str">
        <f t="shared" si="88"/>
        <v/>
      </c>
      <c r="BM92" s="133" t="str">
        <f t="shared" si="89"/>
        <v/>
      </c>
      <c r="BN92" s="133" t="str">
        <f t="shared" si="90"/>
        <v/>
      </c>
      <c r="BO92" s="133" t="str">
        <f t="shared" si="91"/>
        <v/>
      </c>
      <c r="BP92" s="133" t="str">
        <f t="shared" ca="1" si="92"/>
        <v/>
      </c>
      <c r="BQ92" s="133" t="str">
        <f t="shared" ca="1" si="93"/>
        <v/>
      </c>
      <c r="BR92" s="133" t="str">
        <f t="shared" si="94"/>
        <v/>
      </c>
      <c r="BS92" s="133" t="str">
        <f t="shared" si="95"/>
        <v/>
      </c>
      <c r="BT92" s="133" t="str">
        <f t="shared" ca="1" si="96"/>
        <v/>
      </c>
      <c r="BU92" s="133" t="str">
        <f t="shared" si="97"/>
        <v/>
      </c>
      <c r="BV92" s="133" t="str">
        <f t="shared" ca="1" si="98"/>
        <v/>
      </c>
      <c r="BW92" s="133" t="str">
        <f t="shared" ca="1" si="99"/>
        <v/>
      </c>
      <c r="BX92" s="133" t="str">
        <f t="shared" ca="1" si="100"/>
        <v/>
      </c>
      <c r="BY92" s="133" t="str">
        <f t="shared" si="101"/>
        <v/>
      </c>
      <c r="BZ92" s="133" t="str">
        <f t="shared" si="102"/>
        <v/>
      </c>
      <c r="CA92" s="133" t="str">
        <f t="shared" si="103"/>
        <v/>
      </c>
      <c r="CB92" s="133" t="str">
        <f t="shared" si="104"/>
        <v/>
      </c>
      <c r="CC92" s="133" t="str">
        <f t="shared" si="105"/>
        <v/>
      </c>
      <c r="CD92" s="133" t="str">
        <f t="shared" ca="1" si="106"/>
        <v/>
      </c>
      <c r="CE92" s="133" t="str">
        <f t="shared" ca="1" si="107"/>
        <v/>
      </c>
      <c r="CF92" s="133" t="str">
        <f t="shared" ca="1" si="108"/>
        <v/>
      </c>
      <c r="CG92" s="133" t="str">
        <f t="shared" ca="1" si="109"/>
        <v/>
      </c>
      <c r="CH92" s="133" t="str">
        <f t="shared" ca="1" si="110"/>
        <v/>
      </c>
      <c r="CI92" s="133" t="str">
        <f t="shared" ca="1" si="111"/>
        <v/>
      </c>
      <c r="CJ92" s="133" t="str">
        <f t="shared" ca="1" si="112"/>
        <v/>
      </c>
      <c r="CK92" s="131">
        <f>+'RESULTADOS Fact'!Z91</f>
        <v>20000000882</v>
      </c>
      <c r="CL92" s="131">
        <f>+'RESULTADOS Fact'!AA91</f>
        <v>10000000451</v>
      </c>
    </row>
    <row r="93" spans="1:90" s="131" customFormat="1" ht="58.5" customHeight="1" x14ac:dyDescent="0.25">
      <c r="A93" s="145">
        <f t="shared" si="84"/>
        <v>91</v>
      </c>
      <c r="B93" s="127">
        <v>263</v>
      </c>
      <c r="C93" s="128">
        <f>+VLOOKUP($B93,'Datos IC y OC'!$A:$D,3,FALSE)</f>
        <v>610000000000177</v>
      </c>
      <c r="D93" s="128" t="str">
        <f>+VLOOKUP($B93,'Datos IC y OC'!$A:$D,4,FALSE)</f>
        <v>S9010A11</v>
      </c>
      <c r="E93" s="83"/>
      <c r="F93" s="130">
        <v>44562</v>
      </c>
      <c r="G93" s="114" t="str">
        <f ca="1">+"ID" &amp;TEXT(A93,"000") &amp; "-" &amp; AH93 &amp; "-" &amp; AI93 &amp; "-" &amp; RIGHT(AQ93,2)&amp; "-" &amp; VLOOKUP(AO93,Datos!$E:$F,2,FALSE)</f>
        <v>ID091-GD-PR-T2-MT 13,2 kV</v>
      </c>
      <c r="H93" s="114" t="s">
        <v>57</v>
      </c>
      <c r="I93" s="114" t="s">
        <v>70</v>
      </c>
      <c r="J93" s="114" t="s">
        <v>316</v>
      </c>
      <c r="K93" s="114" t="s">
        <v>1963</v>
      </c>
      <c r="L93" s="114" t="s">
        <v>271</v>
      </c>
      <c r="M93" s="114" t="s">
        <v>757</v>
      </c>
      <c r="O93" s="114" t="s">
        <v>1050</v>
      </c>
      <c r="Q93" s="114" t="s">
        <v>248</v>
      </c>
      <c r="S93" s="114"/>
      <c r="T93" s="114"/>
      <c r="V93" s="114" t="s">
        <v>9155</v>
      </c>
      <c r="X93" s="114">
        <v>700034</v>
      </c>
      <c r="Y93" s="114">
        <f>+Salida!CQ93</f>
        <v>192</v>
      </c>
      <c r="AA93" s="114" t="s">
        <v>2021</v>
      </c>
      <c r="AB93" s="114">
        <f>+HLOOKUP($AF93,Lecturas!$O:$AB,22,FALSE)</f>
        <v>100</v>
      </c>
      <c r="AC93" s="114">
        <f>+HLOOKUP($AF93,Lecturas!$O:$AB,23,FALSE)</f>
        <v>300</v>
      </c>
      <c r="AD93" s="114" t="str">
        <f>+"CASO: "&amp;INDEX(Lecturas!$AE$1:$AO$2,1,MATCH(AF93,Lecturas!$AE$2:$AO$2,0))</f>
        <v>CASO: =300 Cont</v>
      </c>
      <c r="AF93" s="114">
        <v>4</v>
      </c>
      <c r="AH93" s="83" t="str">
        <f>+IF(H93="","",VLOOKUP(H93,Datos!$D:$E,2,FALSE))</f>
        <v>GD</v>
      </c>
      <c r="AI93" s="83" t="str">
        <f>+IF(I93="","",VLOOKUP(I93,Datos!$D$9:$E$19,2,FALSE))</f>
        <v>PR</v>
      </c>
      <c r="AJ93" s="83" t="str">
        <f>+IF(J93="","",VLOOKUP(J93,Datos!$D:$E,2,FALSE))</f>
        <v>G002</v>
      </c>
      <c r="AK93" s="83" t="str">
        <f>+IFERROR(IF(AI93="CG","",VLOOKUP(AI93,Datos!$E:$F,2,FALSE)),"")</f>
        <v>Rural</v>
      </c>
      <c r="AL93" s="83" t="str">
        <f>+IF(L93="","",VLOOKUP(L93,Datos!$D:$E,2,FALSE))</f>
        <v>01</v>
      </c>
      <c r="AM93" s="83" t="str">
        <f ca="1">+IF(M93="","",TEXT(VLOOKUP(M93,Datos!$D:$E,2,FALSE),"000"))</f>
        <v>354</v>
      </c>
      <c r="AN93" s="83" t="str">
        <f ca="1">+IF(O93="","",TEXT(VLOOKUP(O93,Datos!$D:$E,2,FALSE),"000000"))</f>
        <v>239900</v>
      </c>
      <c r="AO93" s="83" t="str">
        <f>+IF(Q93="","",VLOOKUP(Q93,Datos!$D:$E,2,FALSE))</f>
        <v>G3</v>
      </c>
      <c r="AP93" s="83" t="str">
        <f>+IFERROR(HLOOKUP(AH93,Validaciones!$A$47:$C$48,2,FALSE),"")</f>
        <v>Tarifa T2</v>
      </c>
      <c r="AQ93" s="83" t="str">
        <f ca="1">+IF(AP93="","",VLOOKUP(AP93,Datos!$D:$E,2,FALSE))</f>
        <v>GD_T2</v>
      </c>
      <c r="AR93" s="83" t="str">
        <f>+VLOOKUP(CONCATENATE(K93,IF(K93="Completo",VLOOKUP(D93,'Gr.Estr.Reg.'!$C:$D,2,FALSE),VLOOKUP(D93,'Gr.Estr.Reg.'!$C:$H,6))),Tabla8[[LINK]:[PORCION]],5,FALSE)</f>
        <v>GVCCC</v>
      </c>
      <c r="AS93" s="83" t="str">
        <f ca="1">+VLOOKUP(CONCATENATE($AH93,$AI93,$AJ93,$AO93,$AQ93),ZTDM_ARBOL_DES_D!$A:$O,11,FALSE)</f>
        <v>RT_CAT_CLI</v>
      </c>
      <c r="AT93" s="83" t="str">
        <f ca="1">+IFERROR(VLOOKUP(CONCATENATE($AH93,$AI93,$AJ93,$AO93,$AQ93),ZTDM_ARBOL_DES_D!$A:$O,12,FALSE),"")</f>
        <v>GD_NORM</v>
      </c>
      <c r="AU93" s="83" t="str">
        <f ca="1">+IFERROR(VLOOKUP(CONCATENATE($AH93,$AI93,$AJ93,$AO93,$AQ93),ZTDM_ARBOL_DES_D!$A:$O,13,FALSE),"")</f>
        <v>MEDIA13.2</v>
      </c>
      <c r="AV93" s="83" t="str">
        <f>+IF($S93=Datos!$G$71,"",IFERROR(INDEX(Datos!$C$71:$G$74,MATCH($S93,Datos!$G$71:$G$74,0),1),""))</f>
        <v/>
      </c>
      <c r="AW93" s="83" t="str">
        <f>IF($S93=Datos!$G$71,"",IFERROR(INDEX(Datos!$C$71:$G$74,MATCH($S93,Datos!$G$71:$G$74,0),2),""))</f>
        <v/>
      </c>
      <c r="AX93" s="83" t="str">
        <f>IF($S93=Datos!$G$71,"",IFERROR(INDEX(Datos!$C$71:$G$74,MATCH($S93,Datos!$G$71:$G$74,0),3),""))</f>
        <v/>
      </c>
      <c r="AY93" s="83" t="str">
        <f>+IF(AW93=Datos!$D$73,Datos!$C$76,"")</f>
        <v/>
      </c>
      <c r="AZ93" s="83" t="str">
        <f>+IF(K93="Completo",IF(MAX(AB93:AC93,FACTURADOR!G92:I92)&gt;=300,"FL_GUDI",""),"")</f>
        <v>FL_GUDI</v>
      </c>
      <c r="BA93" s="83" t="str">
        <f t="shared" si="85"/>
        <v>FL_NO_CAP</v>
      </c>
      <c r="BB93" s="83" t="str">
        <f ca="1">+IF($AS93="Opción No Válida","",IFERROR(IF(FIND(Datos!$D$63,$V93)&gt;0,Datos!$E$63,""),""))</f>
        <v>FL_EMP_REC</v>
      </c>
      <c r="BC93" s="83" t="str">
        <f ca="1">+IF($AS93="Opción No Válida","",IFERROR(IF(FIND(Datos!$D$64,$V93)&gt;0,Datos!$E$64,""),""))</f>
        <v>FL_PRG_IND</v>
      </c>
      <c r="BD93" s="83" t="str">
        <f ca="1">+IF($AS93="Opción No Válida","",IFERROR(IF(FIND(Datos!$D$65,$V93)&gt;0,Datos!$E$65,""),""))</f>
        <v>FL_CLUB</v>
      </c>
      <c r="BE93" s="83" t="str">
        <f ca="1">+IF($AS93="Opción No Válida","",IFERROR(IF(FIND(Datos!$D$66,$V93)&gt;0,Datos!$E$66,""),""))</f>
        <v/>
      </c>
      <c r="BF93" s="83" t="str">
        <f ca="1">+IF($AS93="Opción No Válida","",IF(AH93="DP",Datos!$C$67,""))</f>
        <v/>
      </c>
      <c r="BG93" s="83" t="str">
        <f ca="1">+IF($AS93="Opción No Válida","",IFERROR(IF(FIND(Datos!$D$68,$V93)&gt;0,Datos!$E$68,""),""))</f>
        <v/>
      </c>
      <c r="BH93" s="83" t="str">
        <f ca="1">+VLOOKUP(AA93,Datos!$D:$E,2,FALSE)</f>
        <v>00</v>
      </c>
      <c r="BJ93" s="133">
        <f t="shared" ca="1" si="86"/>
        <v>0</v>
      </c>
      <c r="BK93" s="133" t="str">
        <f t="shared" si="87"/>
        <v/>
      </c>
      <c r="BL93" s="133" t="str">
        <f t="shared" si="88"/>
        <v/>
      </c>
      <c r="BM93" s="133" t="str">
        <f t="shared" si="89"/>
        <v/>
      </c>
      <c r="BN93" s="133" t="str">
        <f t="shared" si="90"/>
        <v/>
      </c>
      <c r="BO93" s="133" t="str">
        <f t="shared" si="91"/>
        <v/>
      </c>
      <c r="BP93" s="133" t="str">
        <f t="shared" ca="1" si="92"/>
        <v/>
      </c>
      <c r="BQ93" s="133" t="str">
        <f t="shared" ca="1" si="93"/>
        <v/>
      </c>
      <c r="BR93" s="133" t="str">
        <f t="shared" si="94"/>
        <v/>
      </c>
      <c r="BS93" s="133" t="str">
        <f t="shared" si="95"/>
        <v/>
      </c>
      <c r="BT93" s="133" t="str">
        <f t="shared" ca="1" si="96"/>
        <v/>
      </c>
      <c r="BU93" s="133" t="str">
        <f t="shared" si="97"/>
        <v/>
      </c>
      <c r="BV93" s="133" t="str">
        <f t="shared" ca="1" si="98"/>
        <v/>
      </c>
      <c r="BW93" s="133" t="str">
        <f t="shared" ca="1" si="99"/>
        <v/>
      </c>
      <c r="BX93" s="133" t="str">
        <f t="shared" ca="1" si="100"/>
        <v/>
      </c>
      <c r="BY93" s="133" t="str">
        <f t="shared" si="101"/>
        <v/>
      </c>
      <c r="BZ93" s="133" t="str">
        <f t="shared" si="102"/>
        <v/>
      </c>
      <c r="CA93" s="133" t="str">
        <f t="shared" si="103"/>
        <v/>
      </c>
      <c r="CB93" s="133" t="str">
        <f t="shared" si="104"/>
        <v/>
      </c>
      <c r="CC93" s="133" t="str">
        <f t="shared" si="105"/>
        <v/>
      </c>
      <c r="CD93" s="133" t="str">
        <f t="shared" ca="1" si="106"/>
        <v/>
      </c>
      <c r="CE93" s="133" t="str">
        <f t="shared" ca="1" si="107"/>
        <v/>
      </c>
      <c r="CF93" s="133" t="str">
        <f t="shared" ca="1" si="108"/>
        <v/>
      </c>
      <c r="CG93" s="133" t="str">
        <f t="shared" ca="1" si="109"/>
        <v/>
      </c>
      <c r="CH93" s="133" t="str">
        <f t="shared" ca="1" si="110"/>
        <v/>
      </c>
      <c r="CI93" s="133" t="str">
        <f t="shared" ca="1" si="111"/>
        <v/>
      </c>
      <c r="CJ93" s="133" t="str">
        <f t="shared" ca="1" si="112"/>
        <v/>
      </c>
      <c r="CK93" s="131">
        <f>+'RESULTADOS Fact'!Z92</f>
        <v>0</v>
      </c>
      <c r="CL93" s="131">
        <f>+'RESULTADOS Fact'!AA92</f>
        <v>0</v>
      </c>
    </row>
    <row r="94" spans="1:90" s="131" customFormat="1" ht="58.5" hidden="1" customHeight="1" x14ac:dyDescent="0.25">
      <c r="A94" s="145">
        <f t="shared" si="84"/>
        <v>92</v>
      </c>
      <c r="B94" s="127">
        <v>263</v>
      </c>
      <c r="C94" s="128">
        <f>+VLOOKUP($B94,'Datos IC y OC'!$A:$D,3,FALSE)</f>
        <v>610000000000177</v>
      </c>
      <c r="D94" s="128" t="str">
        <f>+VLOOKUP($B94,'Datos IC y OC'!$A:$D,4,FALSE)</f>
        <v>S9010A11</v>
      </c>
      <c r="E94" s="83"/>
      <c r="F94" s="130">
        <v>44562</v>
      </c>
      <c r="G94" s="114" t="str">
        <f ca="1">+"ID" &amp;TEXT(A94,"000") &amp; "-" &amp; AH94 &amp; "-" &amp; AI94 &amp; "-" &amp; RIGHT(AQ94,2)&amp; "-" &amp; VLOOKUP(AO94,Datos!$E:$F,2,FALSE)</f>
        <v>ID092-GD-PR-T2-MT 13,2 kV</v>
      </c>
      <c r="H94" s="114" t="s">
        <v>57</v>
      </c>
      <c r="I94" s="114" t="s">
        <v>70</v>
      </c>
      <c r="J94" s="114" t="s">
        <v>316</v>
      </c>
      <c r="K94" s="114" t="s">
        <v>1963</v>
      </c>
      <c r="L94" s="114" t="s">
        <v>275</v>
      </c>
      <c r="M94" s="114" t="s">
        <v>757</v>
      </c>
      <c r="O94" s="114" t="s">
        <v>1050</v>
      </c>
      <c r="Q94" s="114" t="s">
        <v>248</v>
      </c>
      <c r="S94" s="114"/>
      <c r="T94" s="114"/>
      <c r="V94" s="114"/>
      <c r="X94" s="114">
        <v>700034</v>
      </c>
      <c r="Y94" s="114">
        <f>+Salida!CQ94</f>
        <v>193</v>
      </c>
      <c r="AA94" s="114" t="s">
        <v>2021</v>
      </c>
      <c r="AB94" s="114">
        <f>+HLOOKUP($AF94,Lecturas!$O:$AB,22,FALSE)</f>
        <v>50</v>
      </c>
      <c r="AC94" s="114">
        <f>+HLOOKUP($AF94,Lecturas!$O:$AB,23,FALSE)</f>
        <v>50</v>
      </c>
      <c r="AD94" s="114" t="str">
        <f>+"CASO: "&amp;INDEX(Lecturas!$AE$1:$AO$2,1,MATCH(AF94,Lecturas!$AE$2:$AO$2,0))</f>
        <v>CASO: &gt;1000 Reg y Cont &lt;1000 sólo 13,2 kV</v>
      </c>
      <c r="AF94" s="114">
        <v>7</v>
      </c>
      <c r="AH94" s="83" t="str">
        <f>+IF(H94="","",VLOOKUP(H94,Datos!$D:$E,2,FALSE))</f>
        <v>GD</v>
      </c>
      <c r="AI94" s="83" t="str">
        <f>+IF(I94="","",VLOOKUP(I94,Datos!$D$9:$E$19,2,FALSE))</f>
        <v>PR</v>
      </c>
      <c r="AJ94" s="83" t="str">
        <f>+IF(J94="","",VLOOKUP(J94,Datos!$D:$E,2,FALSE))</f>
        <v>G002</v>
      </c>
      <c r="AK94" s="83" t="str">
        <f>+IFERROR(IF(AI94="CG","",VLOOKUP(AI94,Datos!$E:$F,2,FALSE)),"")</f>
        <v>Rural</v>
      </c>
      <c r="AL94" s="83" t="str">
        <f>+IF(L94="","",VLOOKUP(L94,Datos!$D:$E,2,FALSE))</f>
        <v>04</v>
      </c>
      <c r="AM94" s="83" t="str">
        <f ca="1">+IF(M94="","",TEXT(VLOOKUP(M94,Datos!$D:$E,2,FALSE),"000"))</f>
        <v>354</v>
      </c>
      <c r="AN94" s="83" t="str">
        <f ca="1">+IF(O94="","",TEXT(VLOOKUP(O94,Datos!$D:$E,2,FALSE),"000000"))</f>
        <v>239900</v>
      </c>
      <c r="AO94" s="83" t="str">
        <f>+IF(Q94="","",VLOOKUP(Q94,Datos!$D:$E,2,FALSE))</f>
        <v>G3</v>
      </c>
      <c r="AP94" s="83" t="str">
        <f>+IFERROR(HLOOKUP(AH94,Validaciones!$A$47:$C$48,2,FALSE),"")</f>
        <v>Tarifa T2</v>
      </c>
      <c r="AQ94" s="83" t="str">
        <f ca="1">+IF(AP94="","",VLOOKUP(AP94,Datos!$D:$E,2,FALSE))</f>
        <v>GD_T2</v>
      </c>
      <c r="AR94" s="83" t="str">
        <f>+VLOOKUP(CONCATENATE(K94,IF(K94="Completo",VLOOKUP(D94,'Gr.Estr.Reg.'!$C:$D,2,FALSE),VLOOKUP(D94,'Gr.Estr.Reg.'!$C:$H,6))),Tabla8[[LINK]:[PORCION]],5,FALSE)</f>
        <v>GVCCC</v>
      </c>
      <c r="AS94" s="83" t="str">
        <f ca="1">+VLOOKUP(CONCATENATE($AH94,$AI94,$AJ94,$AO94,$AQ94),ZTDM_ARBOL_DES_D!$A:$O,11,FALSE)</f>
        <v>RT_CAT_CLI</v>
      </c>
      <c r="AT94" s="83" t="str">
        <f ca="1">+IFERROR(VLOOKUP(CONCATENATE($AH94,$AI94,$AJ94,$AO94,$AQ94),ZTDM_ARBOL_DES_D!$A:$O,12,FALSE),"")</f>
        <v>GD_NORM</v>
      </c>
      <c r="AU94" s="83" t="str">
        <f ca="1">+IFERROR(VLOOKUP(CONCATENATE($AH94,$AI94,$AJ94,$AO94,$AQ94),ZTDM_ARBOL_DES_D!$A:$O,13,FALSE),"")</f>
        <v>MEDIA13.2</v>
      </c>
      <c r="AV94" s="83" t="str">
        <f>+IF($S94=Datos!$G$71,"",IFERROR(INDEX(Datos!$C$71:$G$74,MATCH($S94,Datos!$G$71:$G$74,0),1),""))</f>
        <v/>
      </c>
      <c r="AW94" s="83" t="str">
        <f>IF($S94=Datos!$G$71,"",IFERROR(INDEX(Datos!$C$71:$G$74,MATCH($S94,Datos!$G$71:$G$74,0),2),""))</f>
        <v/>
      </c>
      <c r="AX94" s="83" t="str">
        <f>IF($S94=Datos!$G$71,"",IFERROR(INDEX(Datos!$C$71:$G$74,MATCH($S94,Datos!$G$71:$G$74,0),3),""))</f>
        <v/>
      </c>
      <c r="AY94" s="83" t="str">
        <f>+IF(AW94=Datos!$D$73,Datos!$C$76,"")</f>
        <v/>
      </c>
      <c r="AZ94" s="83" t="str">
        <f>+IF(K94="Completo",IF(MAX(AB94:AC94,FACTURADOR!G93:I93)&gt;=300,"FL_GUDI",""),"")</f>
        <v>FL_GUDI</v>
      </c>
      <c r="BA94" s="83" t="str">
        <f t="shared" si="85"/>
        <v>FL_NO_CAP</v>
      </c>
      <c r="BB94" s="83" t="str">
        <f ca="1">+IF($AS94="Opción No Válida","",IFERROR(IF(FIND(Datos!$D$63,$V94)&gt;0,Datos!$E$63,""),""))</f>
        <v/>
      </c>
      <c r="BC94" s="83" t="str">
        <f ca="1">+IF($AS94="Opción No Válida","",IFERROR(IF(FIND(Datos!$D$64,$V94)&gt;0,Datos!$E$64,""),""))</f>
        <v/>
      </c>
      <c r="BD94" s="83" t="str">
        <f ca="1">+IF($AS94="Opción No Válida","",IFERROR(IF(FIND(Datos!$D$65,$V94)&gt;0,Datos!$E$65,""),""))</f>
        <v/>
      </c>
      <c r="BE94" s="83" t="str">
        <f ca="1">+IF($AS94="Opción No Válida","",IFERROR(IF(FIND(Datos!$D$66,$V94)&gt;0,Datos!$E$66,""),""))</f>
        <v/>
      </c>
      <c r="BF94" s="83" t="str">
        <f ca="1">+IF($AS94="Opción No Válida","",IF(AH94="DP",Datos!$C$67,""))</f>
        <v/>
      </c>
      <c r="BG94" s="83" t="str">
        <f ca="1">+IF($AS94="Opción No Válida","",IFERROR(IF(FIND(Datos!$D$68,$V94)&gt;0,Datos!$E$68,""),""))</f>
        <v/>
      </c>
      <c r="BH94" s="83" t="str">
        <f ca="1">+VLOOKUP(AA94,Datos!$D:$E,2,FALSE)</f>
        <v>00</v>
      </c>
      <c r="BJ94" s="133">
        <f t="shared" ca="1" si="86"/>
        <v>0</v>
      </c>
      <c r="BK94" s="133" t="str">
        <f t="shared" si="87"/>
        <v/>
      </c>
      <c r="BL94" s="133" t="str">
        <f t="shared" si="88"/>
        <v/>
      </c>
      <c r="BM94" s="133" t="str">
        <f t="shared" si="89"/>
        <v/>
      </c>
      <c r="BN94" s="133" t="str">
        <f t="shared" si="90"/>
        <v/>
      </c>
      <c r="BO94" s="133" t="str">
        <f t="shared" si="91"/>
        <v/>
      </c>
      <c r="BP94" s="133" t="str">
        <f t="shared" ca="1" si="92"/>
        <v/>
      </c>
      <c r="BQ94" s="133" t="str">
        <f t="shared" ca="1" si="93"/>
        <v/>
      </c>
      <c r="BR94" s="133" t="str">
        <f t="shared" si="94"/>
        <v/>
      </c>
      <c r="BS94" s="133" t="str">
        <f t="shared" si="95"/>
        <v/>
      </c>
      <c r="BT94" s="133" t="str">
        <f t="shared" ca="1" si="96"/>
        <v/>
      </c>
      <c r="BU94" s="133" t="str">
        <f t="shared" si="97"/>
        <v/>
      </c>
      <c r="BV94" s="133" t="str">
        <f t="shared" ca="1" si="98"/>
        <v/>
      </c>
      <c r="BW94" s="133" t="str">
        <f t="shared" ca="1" si="99"/>
        <v/>
      </c>
      <c r="BX94" s="133" t="str">
        <f t="shared" ca="1" si="100"/>
        <v/>
      </c>
      <c r="BY94" s="133" t="str">
        <f t="shared" si="101"/>
        <v/>
      </c>
      <c r="BZ94" s="133" t="str">
        <f t="shared" si="102"/>
        <v/>
      </c>
      <c r="CA94" s="133" t="str">
        <f t="shared" si="103"/>
        <v/>
      </c>
      <c r="CB94" s="133" t="str">
        <f t="shared" si="104"/>
        <v/>
      </c>
      <c r="CC94" s="133" t="str">
        <f t="shared" si="105"/>
        <v/>
      </c>
      <c r="CD94" s="133" t="str">
        <f t="shared" ca="1" si="106"/>
        <v/>
      </c>
      <c r="CE94" s="133" t="str">
        <f t="shared" ca="1" si="107"/>
        <v/>
      </c>
      <c r="CF94" s="133" t="str">
        <f t="shared" ca="1" si="108"/>
        <v/>
      </c>
      <c r="CG94" s="133" t="str">
        <f t="shared" ca="1" si="109"/>
        <v/>
      </c>
      <c r="CH94" s="133" t="str">
        <f t="shared" ca="1" si="110"/>
        <v/>
      </c>
      <c r="CI94" s="133" t="str">
        <f t="shared" ca="1" si="111"/>
        <v/>
      </c>
      <c r="CJ94" s="133" t="str">
        <f t="shared" ca="1" si="112"/>
        <v/>
      </c>
      <c r="CK94" s="131">
        <f>+'RESULTADOS Fact'!Z93</f>
        <v>20000000884</v>
      </c>
      <c r="CL94" s="131">
        <f>+'RESULTADOS Fact'!AA93</f>
        <v>10000000452</v>
      </c>
    </row>
    <row r="95" spans="1:90" s="131" customFormat="1" ht="58.5" hidden="1" customHeight="1" x14ac:dyDescent="0.25">
      <c r="A95" s="145">
        <f t="shared" si="84"/>
        <v>93</v>
      </c>
      <c r="B95" s="127">
        <v>263</v>
      </c>
      <c r="C95" s="128">
        <f>+VLOOKUP($B95,'Datos IC y OC'!$A:$D,3,FALSE)</f>
        <v>610000000000177</v>
      </c>
      <c r="D95" s="128" t="str">
        <f>+VLOOKUP($B95,'Datos IC y OC'!$A:$D,4,FALSE)</f>
        <v>S9010A11</v>
      </c>
      <c r="E95" s="83"/>
      <c r="F95" s="130">
        <v>44562</v>
      </c>
      <c r="G95" s="114" t="str">
        <f ca="1">+"ID" &amp;TEXT(A95,"000") &amp; "-" &amp; AH95 &amp; "-" &amp; AI95 &amp; "-" &amp; RIGHT(AQ95,2)&amp; "-" &amp; VLOOKUP(AO95,Datos!$E:$F,2,FALSE)</f>
        <v>ID093-GD-PR-T2-MT 13,2 kV</v>
      </c>
      <c r="H95" s="114" t="s">
        <v>57</v>
      </c>
      <c r="I95" s="114" t="s">
        <v>70</v>
      </c>
      <c r="J95" s="114" t="s">
        <v>316</v>
      </c>
      <c r="K95" s="114" t="s">
        <v>1963</v>
      </c>
      <c r="L95" s="114" t="s">
        <v>306</v>
      </c>
      <c r="M95" s="114" t="s">
        <v>757</v>
      </c>
      <c r="O95" s="114" t="s">
        <v>1050</v>
      </c>
      <c r="Q95" s="114" t="s">
        <v>248</v>
      </c>
      <c r="S95" s="114"/>
      <c r="T95" s="114"/>
      <c r="V95" s="114"/>
      <c r="X95" s="114">
        <v>700034</v>
      </c>
      <c r="Y95" s="114">
        <f>+Salida!CQ95</f>
        <v>194</v>
      </c>
      <c r="AA95" s="114" t="s">
        <v>2021</v>
      </c>
      <c r="AB95" s="114">
        <f>+HLOOKUP($AF95,Lecturas!$O:$AB,22,FALSE)</f>
        <v>50</v>
      </c>
      <c r="AC95" s="114">
        <f>+HLOOKUP($AF95,Lecturas!$O:$AB,23,FALSE)</f>
        <v>50</v>
      </c>
      <c r="AD95" s="114" t="str">
        <f>+"CASO: "&amp;INDEX(Lecturas!$AE$1:$AO$2,1,MATCH(AF95,Lecturas!$AE$2:$AO$2,0))</f>
        <v>CASO: &gt;1000 Reg y Cont &lt;1000 sólo 13,2 kV</v>
      </c>
      <c r="AF95" s="114">
        <v>7</v>
      </c>
      <c r="AH95" s="83" t="str">
        <f>+IF(H95="","",VLOOKUP(H95,Datos!$D:$E,2,FALSE))</f>
        <v>GD</v>
      </c>
      <c r="AI95" s="83" t="str">
        <f>+IF(I95="","",VLOOKUP(I95,Datos!$D$9:$E$19,2,FALSE))</f>
        <v>PR</v>
      </c>
      <c r="AJ95" s="83" t="str">
        <f>+IF(J95="","",VLOOKUP(J95,Datos!$D:$E,2,FALSE))</f>
        <v>G002</v>
      </c>
      <c r="AK95" s="83" t="str">
        <f>+IFERROR(IF(AI95="CG","",VLOOKUP(AI95,Datos!$E:$F,2,FALSE)),"")</f>
        <v>Rural</v>
      </c>
      <c r="AL95" s="83" t="str">
        <f>+IF(L95="","",VLOOKUP(L95,Datos!$D:$E,2,FALSE))</f>
        <v>07</v>
      </c>
      <c r="AM95" s="83" t="str">
        <f ca="1">+IF(M95="","",TEXT(VLOOKUP(M95,Datos!$D:$E,2,FALSE),"000"))</f>
        <v>354</v>
      </c>
      <c r="AN95" s="83" t="str">
        <f ca="1">+IF(O95="","",TEXT(VLOOKUP(O95,Datos!$D:$E,2,FALSE),"000000"))</f>
        <v>239900</v>
      </c>
      <c r="AO95" s="83" t="str">
        <f>+IF(Q95="","",VLOOKUP(Q95,Datos!$D:$E,2,FALSE))</f>
        <v>G3</v>
      </c>
      <c r="AP95" s="83" t="str">
        <f>+IFERROR(HLOOKUP(AH95,Validaciones!$A$47:$C$48,2,FALSE),"")</f>
        <v>Tarifa T2</v>
      </c>
      <c r="AQ95" s="83" t="str">
        <f ca="1">+IF(AP95="","",VLOOKUP(AP95,Datos!$D:$E,2,FALSE))</f>
        <v>GD_T2</v>
      </c>
      <c r="AR95" s="83" t="str">
        <f>+VLOOKUP(CONCATENATE(K95,IF(K95="Completo",VLOOKUP(D95,'Gr.Estr.Reg.'!$C:$D,2,FALSE),VLOOKUP(D95,'Gr.Estr.Reg.'!$C:$H,6))),Tabla8[[LINK]:[PORCION]],5,FALSE)</f>
        <v>GVCCC</v>
      </c>
      <c r="AS95" s="83" t="str">
        <f ca="1">+VLOOKUP(CONCATENATE($AH95,$AI95,$AJ95,$AO95,$AQ95),ZTDM_ARBOL_DES_D!$A:$O,11,FALSE)</f>
        <v>RT_CAT_CLI</v>
      </c>
      <c r="AT95" s="83" t="str">
        <f ca="1">+IFERROR(VLOOKUP(CONCATENATE($AH95,$AI95,$AJ95,$AO95,$AQ95),ZTDM_ARBOL_DES_D!$A:$O,12,FALSE),"")</f>
        <v>GD_NORM</v>
      </c>
      <c r="AU95" s="83" t="str">
        <f ca="1">+IFERROR(VLOOKUP(CONCATENATE($AH95,$AI95,$AJ95,$AO95,$AQ95),ZTDM_ARBOL_DES_D!$A:$O,13,FALSE),"")</f>
        <v>MEDIA13.2</v>
      </c>
      <c r="AV95" s="83" t="str">
        <f>+IF($S95=Datos!$G$71,"",IFERROR(INDEX(Datos!$C$71:$G$74,MATCH($S95,Datos!$G$71:$G$74,0),1),""))</f>
        <v/>
      </c>
      <c r="AW95" s="83" t="str">
        <f>IF($S95=Datos!$G$71,"",IFERROR(INDEX(Datos!$C$71:$G$74,MATCH($S95,Datos!$G$71:$G$74,0),2),""))</f>
        <v/>
      </c>
      <c r="AX95" s="83" t="str">
        <f>IF($S95=Datos!$G$71,"",IFERROR(INDEX(Datos!$C$71:$G$74,MATCH($S95,Datos!$G$71:$G$74,0),3),""))</f>
        <v/>
      </c>
      <c r="AY95" s="83" t="str">
        <f>+IF(AW95=Datos!$D$73,Datos!$C$76,"")</f>
        <v/>
      </c>
      <c r="AZ95" s="83" t="str">
        <f>+IF(K95="Completo",IF(MAX(AB95:AC95,FACTURADOR!G94:I94)&gt;=300,"FL_GUDI",""),"")</f>
        <v>FL_GUDI</v>
      </c>
      <c r="BA95" s="83" t="str">
        <f t="shared" si="85"/>
        <v>FL_NO_CAP</v>
      </c>
      <c r="BB95" s="83" t="str">
        <f ca="1">+IF($AS95="Opción No Válida","",IFERROR(IF(FIND(Datos!$D$63,$V95)&gt;0,Datos!$E$63,""),""))</f>
        <v/>
      </c>
      <c r="BC95" s="83" t="str">
        <f ca="1">+IF($AS95="Opción No Válida","",IFERROR(IF(FIND(Datos!$D$64,$V95)&gt;0,Datos!$E$64,""),""))</f>
        <v/>
      </c>
      <c r="BD95" s="83" t="str">
        <f ca="1">+IF($AS95="Opción No Válida","",IFERROR(IF(FIND(Datos!$D$65,$V95)&gt;0,Datos!$E$65,""),""))</f>
        <v/>
      </c>
      <c r="BE95" s="83" t="str">
        <f ca="1">+IF($AS95="Opción No Válida","",IFERROR(IF(FIND(Datos!$D$66,$V95)&gt;0,Datos!$E$66,""),""))</f>
        <v/>
      </c>
      <c r="BF95" s="83" t="str">
        <f ca="1">+IF($AS95="Opción No Válida","",IF(AH95="DP",Datos!$C$67,""))</f>
        <v/>
      </c>
      <c r="BG95" s="83" t="str">
        <f ca="1">+IF($AS95="Opción No Válida","",IFERROR(IF(FIND(Datos!$D$68,$V95)&gt;0,Datos!$E$68,""),""))</f>
        <v/>
      </c>
      <c r="BH95" s="83" t="str">
        <f ca="1">+VLOOKUP(AA95,Datos!$D:$E,2,FALSE)</f>
        <v>00</v>
      </c>
      <c r="BJ95" s="133">
        <f t="shared" ca="1" si="86"/>
        <v>0</v>
      </c>
      <c r="BK95" s="133" t="str">
        <f t="shared" si="87"/>
        <v/>
      </c>
      <c r="BL95" s="133" t="str">
        <f t="shared" si="88"/>
        <v/>
      </c>
      <c r="BM95" s="133" t="str">
        <f t="shared" si="89"/>
        <v/>
      </c>
      <c r="BN95" s="133" t="str">
        <f t="shared" si="90"/>
        <v/>
      </c>
      <c r="BO95" s="133" t="str">
        <f t="shared" si="91"/>
        <v/>
      </c>
      <c r="BP95" s="133" t="str">
        <f t="shared" ca="1" si="92"/>
        <v/>
      </c>
      <c r="BQ95" s="133" t="str">
        <f t="shared" ca="1" si="93"/>
        <v/>
      </c>
      <c r="BR95" s="133" t="str">
        <f t="shared" si="94"/>
        <v/>
      </c>
      <c r="BS95" s="133" t="str">
        <f t="shared" si="95"/>
        <v/>
      </c>
      <c r="BT95" s="133" t="str">
        <f t="shared" ca="1" si="96"/>
        <v/>
      </c>
      <c r="BU95" s="133" t="str">
        <f t="shared" si="97"/>
        <v/>
      </c>
      <c r="BV95" s="133" t="str">
        <f t="shared" ca="1" si="98"/>
        <v/>
      </c>
      <c r="BW95" s="133" t="str">
        <f t="shared" ca="1" si="99"/>
        <v/>
      </c>
      <c r="BX95" s="133" t="str">
        <f t="shared" ca="1" si="100"/>
        <v/>
      </c>
      <c r="BY95" s="133" t="str">
        <f t="shared" si="101"/>
        <v/>
      </c>
      <c r="BZ95" s="133" t="str">
        <f t="shared" si="102"/>
        <v/>
      </c>
      <c r="CA95" s="133" t="str">
        <f t="shared" si="103"/>
        <v/>
      </c>
      <c r="CB95" s="133" t="str">
        <f t="shared" si="104"/>
        <v/>
      </c>
      <c r="CC95" s="133" t="str">
        <f t="shared" si="105"/>
        <v/>
      </c>
      <c r="CD95" s="133" t="str">
        <f t="shared" ca="1" si="106"/>
        <v/>
      </c>
      <c r="CE95" s="133" t="str">
        <f t="shared" ca="1" si="107"/>
        <v/>
      </c>
      <c r="CF95" s="133" t="str">
        <f t="shared" ca="1" si="108"/>
        <v/>
      </c>
      <c r="CG95" s="133" t="str">
        <f t="shared" ca="1" si="109"/>
        <v/>
      </c>
      <c r="CH95" s="133" t="str">
        <f t="shared" ca="1" si="110"/>
        <v/>
      </c>
      <c r="CI95" s="133" t="str">
        <f t="shared" ca="1" si="111"/>
        <v/>
      </c>
      <c r="CJ95" s="133" t="str">
        <f t="shared" ca="1" si="112"/>
        <v/>
      </c>
      <c r="CK95" s="131">
        <f>+'RESULTADOS Fact'!Z94</f>
        <v>20000000885</v>
      </c>
      <c r="CL95" s="131">
        <f>+'RESULTADOS Fact'!AA94</f>
        <v>10000000453</v>
      </c>
    </row>
    <row r="96" spans="1:90" s="131" customFormat="1" ht="58.5" hidden="1" customHeight="1" x14ac:dyDescent="0.25">
      <c r="A96" s="145">
        <f t="shared" si="84"/>
        <v>94</v>
      </c>
      <c r="B96" s="127">
        <v>263</v>
      </c>
      <c r="C96" s="128">
        <f>+VLOOKUP($B96,'Datos IC y OC'!$A:$D,3,FALSE)</f>
        <v>610000000000177</v>
      </c>
      <c r="D96" s="128" t="str">
        <f>+VLOOKUP($B96,'Datos IC y OC'!$A:$D,4,FALSE)</f>
        <v>S9010A11</v>
      </c>
      <c r="E96" s="83"/>
      <c r="F96" s="130">
        <v>44562</v>
      </c>
      <c r="G96" s="114" t="str">
        <f ca="1">+"ID" &amp;TEXT(A96,"000") &amp; "-" &amp; AH96 &amp; "-" &amp; AI96 &amp; "-" &amp; RIGHT(AQ96,2)&amp; "-" &amp; VLOOKUP(AO96,Datos!$E:$F,2,FALSE)</f>
        <v>ID094-GD-PR-T2-MT 13,2 kV</v>
      </c>
      <c r="H96" s="114" t="s">
        <v>57</v>
      </c>
      <c r="I96" s="114" t="s">
        <v>70</v>
      </c>
      <c r="J96" s="114" t="s">
        <v>316</v>
      </c>
      <c r="K96" s="114" t="s">
        <v>1963</v>
      </c>
      <c r="L96" s="114" t="s">
        <v>277</v>
      </c>
      <c r="M96" s="114" t="s">
        <v>757</v>
      </c>
      <c r="O96" s="114" t="s">
        <v>1050</v>
      </c>
      <c r="Q96" s="114" t="s">
        <v>248</v>
      </c>
      <c r="S96" s="114"/>
      <c r="T96" s="114"/>
      <c r="V96" s="114"/>
      <c r="X96" s="114">
        <v>700034</v>
      </c>
      <c r="Y96" s="114">
        <f>+Salida!CQ96</f>
        <v>195</v>
      </c>
      <c r="AA96" s="114" t="s">
        <v>2021</v>
      </c>
      <c r="AB96" s="114">
        <f>+HLOOKUP($AF96,Lecturas!$O:$AB,22,FALSE)</f>
        <v>100</v>
      </c>
      <c r="AC96" s="114">
        <f>+HLOOKUP($AF96,Lecturas!$O:$AB,23,FALSE)</f>
        <v>200</v>
      </c>
      <c r="AD96" s="114" t="str">
        <f>+"CASO: "&amp;INDEX(Lecturas!$AE$1:$AO$2,1,MATCH(AF96,Lecturas!$AE$2:$AO$2,0))</f>
        <v>CASO: =300 Reg</v>
      </c>
      <c r="AF96" s="114">
        <v>3</v>
      </c>
      <c r="AH96" s="83" t="str">
        <f>+IF(H96="","",VLOOKUP(H96,Datos!$D:$E,2,FALSE))</f>
        <v>GD</v>
      </c>
      <c r="AI96" s="83" t="str">
        <f>+IF(I96="","",VLOOKUP(I96,Datos!$D$9:$E$19,2,FALSE))</f>
        <v>PR</v>
      </c>
      <c r="AJ96" s="83" t="str">
        <f>+IF(J96="","",VLOOKUP(J96,Datos!$D:$E,2,FALSE))</f>
        <v>G002</v>
      </c>
      <c r="AK96" s="83" t="str">
        <f>+IFERROR(IF(AI96="CG","",VLOOKUP(AI96,Datos!$E:$F,2,FALSE)),"")</f>
        <v>Rural</v>
      </c>
      <c r="AL96" s="83">
        <f>+IF(L96="","",VLOOKUP(L96,Datos!$D:$E,2,FALSE))</f>
        <v>11</v>
      </c>
      <c r="AM96" s="83" t="str">
        <f ca="1">+IF(M96="","",TEXT(VLOOKUP(M96,Datos!$D:$E,2,FALSE),"000"))</f>
        <v>354</v>
      </c>
      <c r="AN96" s="83" t="str">
        <f ca="1">+IF(O96="","",TEXT(VLOOKUP(O96,Datos!$D:$E,2,FALSE),"000000"))</f>
        <v>239900</v>
      </c>
      <c r="AO96" s="83" t="str">
        <f>+IF(Q96="","",VLOOKUP(Q96,Datos!$D:$E,2,FALSE))</f>
        <v>G3</v>
      </c>
      <c r="AP96" s="83" t="str">
        <f>+IFERROR(HLOOKUP(AH96,Validaciones!$A$47:$C$48,2,FALSE),"")</f>
        <v>Tarifa T2</v>
      </c>
      <c r="AQ96" s="83" t="str">
        <f ca="1">+IF(AP96="","",VLOOKUP(AP96,Datos!$D:$E,2,FALSE))</f>
        <v>GD_T2</v>
      </c>
      <c r="AR96" s="83" t="str">
        <f>+VLOOKUP(CONCATENATE(K96,IF(K96="Completo",VLOOKUP(D96,'Gr.Estr.Reg.'!$C:$D,2,FALSE),VLOOKUP(D96,'Gr.Estr.Reg.'!$C:$H,6))),Tabla8[[LINK]:[PORCION]],5,FALSE)</f>
        <v>GVCCC</v>
      </c>
      <c r="AS96" s="83" t="str">
        <f ca="1">+VLOOKUP(CONCATENATE($AH96,$AI96,$AJ96,$AO96,$AQ96),ZTDM_ARBOL_DES_D!$A:$O,11,FALSE)</f>
        <v>RT_CAT_CLI</v>
      </c>
      <c r="AT96" s="83" t="str">
        <f ca="1">+IFERROR(VLOOKUP(CONCATENATE($AH96,$AI96,$AJ96,$AO96,$AQ96),ZTDM_ARBOL_DES_D!$A:$O,12,FALSE),"")</f>
        <v>GD_NORM</v>
      </c>
      <c r="AU96" s="83" t="str">
        <f ca="1">+IFERROR(VLOOKUP(CONCATENATE($AH96,$AI96,$AJ96,$AO96,$AQ96),ZTDM_ARBOL_DES_D!$A:$O,13,FALSE),"")</f>
        <v>MEDIA13.2</v>
      </c>
      <c r="AV96" s="83" t="str">
        <f>+IF($S96=Datos!$G$71,"",IFERROR(INDEX(Datos!$C$71:$G$74,MATCH($S96,Datos!$G$71:$G$74,0),1),""))</f>
        <v/>
      </c>
      <c r="AW96" s="83" t="str">
        <f>IF($S96=Datos!$G$71,"",IFERROR(INDEX(Datos!$C$71:$G$74,MATCH($S96,Datos!$G$71:$G$74,0),2),""))</f>
        <v/>
      </c>
      <c r="AX96" s="83" t="str">
        <f>IF($S96=Datos!$G$71,"",IFERROR(INDEX(Datos!$C$71:$G$74,MATCH($S96,Datos!$G$71:$G$74,0),3),""))</f>
        <v/>
      </c>
      <c r="AY96" s="83" t="str">
        <f>+IF(AW96=Datos!$D$73,Datos!$C$76,"")</f>
        <v/>
      </c>
      <c r="AZ96" s="83" t="str">
        <f>+IF(K96="Completo",IF(MAX(AB96:AC96,FACTURADOR!G95:I95)&gt;=300,"FL_GUDI",""),"")</f>
        <v>FL_GUDI</v>
      </c>
      <c r="BA96" s="83" t="str">
        <f t="shared" si="85"/>
        <v>FL_NO_CAP</v>
      </c>
      <c r="BB96" s="83" t="str">
        <f ca="1">+IF($AS96="Opción No Válida","",IFERROR(IF(FIND(Datos!$D$63,$V96)&gt;0,Datos!$E$63,""),""))</f>
        <v/>
      </c>
      <c r="BC96" s="83" t="str">
        <f ca="1">+IF($AS96="Opción No Válida","",IFERROR(IF(FIND(Datos!$D$64,$V96)&gt;0,Datos!$E$64,""),""))</f>
        <v/>
      </c>
      <c r="BD96" s="83" t="str">
        <f ca="1">+IF($AS96="Opción No Válida","",IFERROR(IF(FIND(Datos!$D$65,$V96)&gt;0,Datos!$E$65,""),""))</f>
        <v/>
      </c>
      <c r="BE96" s="83" t="str">
        <f ca="1">+IF($AS96="Opción No Válida","",IFERROR(IF(FIND(Datos!$D$66,$V96)&gt;0,Datos!$E$66,""),""))</f>
        <v/>
      </c>
      <c r="BF96" s="83" t="str">
        <f ca="1">+IF($AS96="Opción No Válida","",IF(AH96="DP",Datos!$C$67,""))</f>
        <v/>
      </c>
      <c r="BG96" s="83" t="str">
        <f ca="1">+IF($AS96="Opción No Válida","",IFERROR(IF(FIND(Datos!$D$68,$V96)&gt;0,Datos!$E$68,""),""))</f>
        <v/>
      </c>
      <c r="BH96" s="83" t="str">
        <f ca="1">+VLOOKUP(AA96,Datos!$D:$E,2,FALSE)</f>
        <v>00</v>
      </c>
      <c r="BJ96" s="133">
        <f t="shared" ca="1" si="86"/>
        <v>0</v>
      </c>
      <c r="BK96" s="133" t="str">
        <f t="shared" si="87"/>
        <v/>
      </c>
      <c r="BL96" s="133" t="str">
        <f t="shared" si="88"/>
        <v/>
      </c>
      <c r="BM96" s="133" t="str">
        <f t="shared" si="89"/>
        <v/>
      </c>
      <c r="BN96" s="133" t="str">
        <f t="shared" si="90"/>
        <v/>
      </c>
      <c r="BO96" s="133" t="str">
        <f t="shared" si="91"/>
        <v/>
      </c>
      <c r="BP96" s="133" t="str">
        <f t="shared" ca="1" si="92"/>
        <v/>
      </c>
      <c r="BQ96" s="133" t="str">
        <f t="shared" ca="1" si="93"/>
        <v/>
      </c>
      <c r="BR96" s="133" t="str">
        <f t="shared" si="94"/>
        <v/>
      </c>
      <c r="BS96" s="133" t="str">
        <f t="shared" si="95"/>
        <v/>
      </c>
      <c r="BT96" s="133" t="str">
        <f t="shared" ca="1" si="96"/>
        <v/>
      </c>
      <c r="BU96" s="133" t="str">
        <f t="shared" si="97"/>
        <v/>
      </c>
      <c r="BV96" s="133" t="str">
        <f t="shared" ca="1" si="98"/>
        <v/>
      </c>
      <c r="BW96" s="133" t="str">
        <f t="shared" ca="1" si="99"/>
        <v/>
      </c>
      <c r="BX96" s="133" t="str">
        <f t="shared" ca="1" si="100"/>
        <v/>
      </c>
      <c r="BY96" s="133" t="str">
        <f t="shared" si="101"/>
        <v/>
      </c>
      <c r="BZ96" s="133" t="str">
        <f t="shared" si="102"/>
        <v/>
      </c>
      <c r="CA96" s="133" t="str">
        <f t="shared" si="103"/>
        <v/>
      </c>
      <c r="CB96" s="133" t="str">
        <f t="shared" si="104"/>
        <v/>
      </c>
      <c r="CC96" s="133" t="str">
        <f t="shared" si="105"/>
        <v/>
      </c>
      <c r="CD96" s="133" t="str">
        <f t="shared" ca="1" si="106"/>
        <v/>
      </c>
      <c r="CE96" s="133" t="str">
        <f t="shared" ca="1" si="107"/>
        <v/>
      </c>
      <c r="CF96" s="133" t="str">
        <f t="shared" ca="1" si="108"/>
        <v/>
      </c>
      <c r="CG96" s="133" t="str">
        <f t="shared" ca="1" si="109"/>
        <v/>
      </c>
      <c r="CH96" s="133" t="str">
        <f t="shared" ca="1" si="110"/>
        <v/>
      </c>
      <c r="CI96" s="133" t="str">
        <f t="shared" ca="1" si="111"/>
        <v/>
      </c>
      <c r="CJ96" s="133" t="str">
        <f t="shared" ca="1" si="112"/>
        <v/>
      </c>
      <c r="CK96" s="131">
        <f>+'RESULTADOS Fact'!Z95</f>
        <v>20000000886</v>
      </c>
      <c r="CL96" s="131">
        <f>+'RESULTADOS Fact'!AA95</f>
        <v>10000000454</v>
      </c>
    </row>
    <row r="97" spans="1:90" s="131" customFormat="1" ht="58.5" hidden="1" customHeight="1" x14ac:dyDescent="0.25">
      <c r="A97" s="145">
        <f t="shared" si="84"/>
        <v>95</v>
      </c>
      <c r="B97" s="127">
        <v>259</v>
      </c>
      <c r="C97" s="128">
        <f>+VLOOKUP($B97,'Datos IC y OC'!$A:$D,3,FALSE)</f>
        <v>610000000000173</v>
      </c>
      <c r="D97" s="128" t="str">
        <f>+VLOOKUP($B97,'Datos IC y OC'!$A:$D,4,FALSE)</f>
        <v>S1010A13</v>
      </c>
      <c r="E97" s="83"/>
      <c r="F97" s="130">
        <v>44562</v>
      </c>
      <c r="G97" s="114" t="str">
        <f ca="1">+"ID" &amp;TEXT(A97,"000") &amp; "-" &amp; AH97 &amp; "-" &amp; AI97 &amp; "-" &amp; RIGHT(AQ97,2)&amp; "-" &amp; VLOOKUP(AO97,Datos!$E:$F,2,FALSE)</f>
        <v>ID095-GD-PR-T2-MT 13,2 kV</v>
      </c>
      <c r="H97" s="114" t="s">
        <v>57</v>
      </c>
      <c r="I97" s="114" t="s">
        <v>70</v>
      </c>
      <c r="J97" s="114" t="s">
        <v>316</v>
      </c>
      <c r="K97" s="114" t="s">
        <v>1963</v>
      </c>
      <c r="L97" s="114" t="s">
        <v>271</v>
      </c>
      <c r="M97" s="114" t="s">
        <v>268</v>
      </c>
      <c r="O97" s="114" t="s">
        <v>1050</v>
      </c>
      <c r="Q97" s="114" t="s">
        <v>248</v>
      </c>
      <c r="S97" s="114"/>
      <c r="T97" s="114"/>
      <c r="V97" s="114"/>
      <c r="X97" s="114">
        <v>700034</v>
      </c>
      <c r="Y97" s="114">
        <f>+Salida!CQ97</f>
        <v>196</v>
      </c>
      <c r="AA97" s="114" t="s">
        <v>2021</v>
      </c>
      <c r="AB97" s="114">
        <f>+HLOOKUP($AF97,Lecturas!$O:$AB,22,FALSE)</f>
        <v>50</v>
      </c>
      <c r="AC97" s="114">
        <f>+HLOOKUP($AF97,Lecturas!$O:$AB,23,FALSE)</f>
        <v>50</v>
      </c>
      <c r="AD97" s="114" t="str">
        <f>+"CASO: "&amp;INDEX(Lecturas!$AE$1:$AO$2,1,MATCH(AF97,Lecturas!$AE$2:$AO$2,0))</f>
        <v>CASO: &gt;1000 Reg y Cont &lt;1000 sólo 13,2 kV</v>
      </c>
      <c r="AF97" s="114">
        <v>7</v>
      </c>
      <c r="AH97" s="83" t="str">
        <f>+IF(H97="","",VLOOKUP(H97,Datos!$D:$E,2,FALSE))</f>
        <v>GD</v>
      </c>
      <c r="AI97" s="83" t="str">
        <f>+IF(I97="","",VLOOKUP(I97,Datos!$D$9:$E$19,2,FALSE))</f>
        <v>PR</v>
      </c>
      <c r="AJ97" s="83" t="str">
        <f>+IF(J97="","",VLOOKUP(J97,Datos!$D:$E,2,FALSE))</f>
        <v>G002</v>
      </c>
      <c r="AK97" s="83" t="str">
        <f>+IFERROR(IF(AI97="CG","",VLOOKUP(AI97,Datos!$E:$F,2,FALSE)),"")</f>
        <v>Rural</v>
      </c>
      <c r="AL97" s="83" t="str">
        <f>+IF(L97="","",VLOOKUP(L97,Datos!$D:$E,2,FALSE))</f>
        <v>01</v>
      </c>
      <c r="AM97" s="83" t="str">
        <f ca="1">+IF(M97="","",TEXT(VLOOKUP(M97,Datos!$D:$E,2,FALSE),"000"))</f>
        <v>198</v>
      </c>
      <c r="AN97" s="83" t="str">
        <f ca="1">+IF(O97="","",TEXT(VLOOKUP(O97,Datos!$D:$E,2,FALSE),"000000"))</f>
        <v>239900</v>
      </c>
      <c r="AO97" s="83" t="str">
        <f>+IF(Q97="","",VLOOKUP(Q97,Datos!$D:$E,2,FALSE))</f>
        <v>G3</v>
      </c>
      <c r="AP97" s="83" t="str">
        <f>+IFERROR(HLOOKUP(AH97,Validaciones!$A$47:$C$48,2,FALSE),"")</f>
        <v>Tarifa T2</v>
      </c>
      <c r="AQ97" s="83" t="str">
        <f ca="1">+IF(AP97="","",VLOOKUP(AP97,Datos!$D:$E,2,FALSE))</f>
        <v>GD_T2</v>
      </c>
      <c r="AR97" s="83" t="str">
        <f>+VLOOKUP(CONCATENATE(K97,IF(K97="Completo",VLOOKUP(D97,'Gr.Estr.Reg.'!$C:$D,2,FALSE),VLOOKUP(D97,'Gr.Estr.Reg.'!$C:$H,6))),Tabla8[[LINK]:[PORCION]],5,FALSE)</f>
        <v>GSNCC</v>
      </c>
      <c r="AS97" s="83" t="str">
        <f ca="1">+VLOOKUP(CONCATENATE($AH97,$AI97,$AJ97,$AO97,$AQ97),ZTDM_ARBOL_DES_D!$A:$O,11,FALSE)</f>
        <v>RT_CAT_CLI</v>
      </c>
      <c r="AT97" s="83" t="str">
        <f ca="1">+IFERROR(VLOOKUP(CONCATENATE($AH97,$AI97,$AJ97,$AO97,$AQ97),ZTDM_ARBOL_DES_D!$A:$O,12,FALSE),"")</f>
        <v>GD_NORM</v>
      </c>
      <c r="AU97" s="83" t="str">
        <f ca="1">+IFERROR(VLOOKUP(CONCATENATE($AH97,$AI97,$AJ97,$AO97,$AQ97),ZTDM_ARBOL_DES_D!$A:$O,13,FALSE),"")</f>
        <v>MEDIA13.2</v>
      </c>
      <c r="AV97" s="83" t="str">
        <f>+IF($S97=Datos!$G$71,"",IFERROR(INDEX(Datos!$C$71:$G$74,MATCH($S97,Datos!$G$71:$G$74,0),1),""))</f>
        <v/>
      </c>
      <c r="AW97" s="83" t="str">
        <f>IF($S97=Datos!$G$71,"",IFERROR(INDEX(Datos!$C$71:$G$74,MATCH($S97,Datos!$G$71:$G$74,0),2),""))</f>
        <v/>
      </c>
      <c r="AX97" s="83" t="str">
        <f>IF($S97=Datos!$G$71,"",IFERROR(INDEX(Datos!$C$71:$G$74,MATCH($S97,Datos!$G$71:$G$74,0),3),""))</f>
        <v/>
      </c>
      <c r="AY97" s="83" t="str">
        <f>+IF(AW97=Datos!$D$73,Datos!$C$76,"")</f>
        <v/>
      </c>
      <c r="AZ97" s="83" t="str">
        <f>+IF(K97="Completo",IF(MAX(AB97:AC97,FACTURADOR!G96:I96)&gt;=300,"FL_GUDI",""),"")</f>
        <v>FL_GUDI</v>
      </c>
      <c r="BA97" s="83" t="str">
        <f t="shared" si="85"/>
        <v>FL_NO_CAP</v>
      </c>
      <c r="BB97" s="83" t="str">
        <f ca="1">+IF($AS97="Opción No Válida","",IFERROR(IF(FIND(Datos!$D$63,$V97)&gt;0,Datos!$E$63,""),""))</f>
        <v/>
      </c>
      <c r="BC97" s="83" t="str">
        <f ca="1">+IF($AS97="Opción No Válida","",IFERROR(IF(FIND(Datos!$D$64,$V97)&gt;0,Datos!$E$64,""),""))</f>
        <v/>
      </c>
      <c r="BD97" s="83" t="str">
        <f ca="1">+IF($AS97="Opción No Válida","",IFERROR(IF(FIND(Datos!$D$65,$V97)&gt;0,Datos!$E$65,""),""))</f>
        <v/>
      </c>
      <c r="BE97" s="83" t="str">
        <f ca="1">+IF($AS97="Opción No Válida","",IFERROR(IF(FIND(Datos!$D$66,$V97)&gt;0,Datos!$E$66,""),""))</f>
        <v/>
      </c>
      <c r="BF97" s="83" t="str">
        <f ca="1">+IF($AS97="Opción No Válida","",IF(AH97="DP",Datos!$C$67,""))</f>
        <v/>
      </c>
      <c r="BG97" s="83" t="str">
        <f ca="1">+IF($AS97="Opción No Válida","",IFERROR(IF(FIND(Datos!$D$68,$V97)&gt;0,Datos!$E$68,""),""))</f>
        <v/>
      </c>
      <c r="BH97" s="83" t="str">
        <f ca="1">+VLOOKUP(AA97,Datos!$D:$E,2,FALSE)</f>
        <v>00</v>
      </c>
      <c r="BJ97" s="133">
        <f t="shared" ca="1" si="86"/>
        <v>0</v>
      </c>
      <c r="BK97" s="133" t="str">
        <f t="shared" si="87"/>
        <v/>
      </c>
      <c r="BL97" s="133" t="str">
        <f t="shared" si="88"/>
        <v/>
      </c>
      <c r="BM97" s="133" t="str">
        <f t="shared" si="89"/>
        <v/>
      </c>
      <c r="BN97" s="133" t="str">
        <f t="shared" si="90"/>
        <v/>
      </c>
      <c r="BO97" s="133" t="str">
        <f t="shared" si="91"/>
        <v/>
      </c>
      <c r="BP97" s="133" t="str">
        <f t="shared" ca="1" si="92"/>
        <v/>
      </c>
      <c r="BQ97" s="133" t="str">
        <f t="shared" ca="1" si="93"/>
        <v/>
      </c>
      <c r="BR97" s="133" t="str">
        <f t="shared" si="94"/>
        <v/>
      </c>
      <c r="BS97" s="133" t="str">
        <f t="shared" si="95"/>
        <v/>
      </c>
      <c r="BT97" s="133" t="str">
        <f t="shared" ca="1" si="96"/>
        <v/>
      </c>
      <c r="BU97" s="133" t="str">
        <f t="shared" si="97"/>
        <v/>
      </c>
      <c r="BV97" s="133" t="str">
        <f t="shared" ca="1" si="98"/>
        <v/>
      </c>
      <c r="BW97" s="133" t="str">
        <f t="shared" ca="1" si="99"/>
        <v/>
      </c>
      <c r="BX97" s="133" t="str">
        <f t="shared" ca="1" si="100"/>
        <v/>
      </c>
      <c r="BY97" s="133" t="str">
        <f t="shared" si="101"/>
        <v/>
      </c>
      <c r="BZ97" s="133" t="str">
        <f t="shared" si="102"/>
        <v/>
      </c>
      <c r="CA97" s="133" t="str">
        <f t="shared" si="103"/>
        <v/>
      </c>
      <c r="CB97" s="133" t="str">
        <f t="shared" si="104"/>
        <v/>
      </c>
      <c r="CC97" s="133" t="str">
        <f t="shared" si="105"/>
        <v/>
      </c>
      <c r="CD97" s="133" t="str">
        <f t="shared" ca="1" si="106"/>
        <v/>
      </c>
      <c r="CE97" s="133" t="str">
        <f t="shared" ca="1" si="107"/>
        <v/>
      </c>
      <c r="CF97" s="133" t="str">
        <f t="shared" ca="1" si="108"/>
        <v/>
      </c>
      <c r="CG97" s="133" t="str">
        <f t="shared" ca="1" si="109"/>
        <v/>
      </c>
      <c r="CH97" s="133" t="str">
        <f t="shared" ca="1" si="110"/>
        <v/>
      </c>
      <c r="CI97" s="133" t="str">
        <f t="shared" ca="1" si="111"/>
        <v/>
      </c>
      <c r="CJ97" s="133" t="str">
        <f t="shared" ca="1" si="112"/>
        <v/>
      </c>
      <c r="CK97" s="131">
        <f>+'RESULTADOS Fact'!Z96</f>
        <v>20000000887</v>
      </c>
      <c r="CL97" s="131">
        <f>+'RESULTADOS Fact'!AA96</f>
        <v>10000000455</v>
      </c>
    </row>
    <row r="98" spans="1:90" s="131" customFormat="1" ht="58.5" hidden="1" customHeight="1" x14ac:dyDescent="0.25">
      <c r="A98" s="145">
        <f t="shared" si="84"/>
        <v>96</v>
      </c>
      <c r="B98" s="127">
        <v>259</v>
      </c>
      <c r="C98" s="128">
        <f>+VLOOKUP($B98,'Datos IC y OC'!$A:$D,3,FALSE)</f>
        <v>610000000000173</v>
      </c>
      <c r="D98" s="128" t="str">
        <f>+VLOOKUP($B98,'Datos IC y OC'!$A:$D,4,FALSE)</f>
        <v>S1010A13</v>
      </c>
      <c r="E98" s="83"/>
      <c r="F98" s="130">
        <v>44562</v>
      </c>
      <c r="G98" s="114" t="str">
        <f ca="1">+"ID" &amp;TEXT(A98,"000") &amp; "-" &amp; AH98 &amp; "-" &amp; AI98 &amp; "-" &amp; RIGHT(AQ98,2)&amp; "-" &amp; VLOOKUP(AO98,Datos!$E:$F,2,FALSE)</f>
        <v>ID096-GD-PR-T2-MT 33,0 kV</v>
      </c>
      <c r="H98" s="114" t="s">
        <v>57</v>
      </c>
      <c r="I98" s="114" t="s">
        <v>70</v>
      </c>
      <c r="J98" s="114" t="s">
        <v>316</v>
      </c>
      <c r="K98" s="114" t="s">
        <v>1963</v>
      </c>
      <c r="L98" s="114" t="s">
        <v>275</v>
      </c>
      <c r="M98" s="114" t="s">
        <v>268</v>
      </c>
      <c r="O98" s="114" t="s">
        <v>1050</v>
      </c>
      <c r="Q98" s="114" t="s">
        <v>245</v>
      </c>
      <c r="S98" s="114"/>
      <c r="T98" s="114"/>
      <c r="V98" s="114"/>
      <c r="X98" s="114">
        <v>700034</v>
      </c>
      <c r="Y98" s="114">
        <f>+Salida!CQ98</f>
        <v>197</v>
      </c>
      <c r="AA98" s="114" t="s">
        <v>2021</v>
      </c>
      <c r="AB98" s="114">
        <f>+HLOOKUP($AF98,Lecturas!$O:$AB,22,FALSE)</f>
        <v>100</v>
      </c>
      <c r="AC98" s="114">
        <f>+HLOOKUP($AF98,Lecturas!$O:$AB,23,FALSE)</f>
        <v>300</v>
      </c>
      <c r="AD98" s="114" t="str">
        <f>+"CASO: "&amp;INDEX(Lecturas!$AE$1:$AO$2,1,MATCH(AF98,Lecturas!$AE$2:$AO$2,0))</f>
        <v>CASO: =300 Cont</v>
      </c>
      <c r="AF98" s="114">
        <v>4</v>
      </c>
      <c r="AH98" s="83" t="str">
        <f>+IF(H98="","",VLOOKUP(H98,Datos!$D:$E,2,FALSE))</f>
        <v>GD</v>
      </c>
      <c r="AI98" s="83" t="str">
        <f>+IF(I98="","",VLOOKUP(I98,Datos!$D$9:$E$19,2,FALSE))</f>
        <v>PR</v>
      </c>
      <c r="AJ98" s="83" t="str">
        <f>+IF(J98="","",VLOOKUP(J98,Datos!$D:$E,2,FALSE))</f>
        <v>G002</v>
      </c>
      <c r="AK98" s="83" t="str">
        <f>+IFERROR(IF(AI98="CG","",VLOOKUP(AI98,Datos!$E:$F,2,FALSE)),"")</f>
        <v>Rural</v>
      </c>
      <c r="AL98" s="83" t="str">
        <f>+IF(L98="","",VLOOKUP(L98,Datos!$D:$E,2,FALSE))</f>
        <v>04</v>
      </c>
      <c r="AM98" s="83" t="str">
        <f ca="1">+IF(M98="","",TEXT(VLOOKUP(M98,Datos!$D:$E,2,FALSE),"000"))</f>
        <v>198</v>
      </c>
      <c r="AN98" s="83" t="str">
        <f ca="1">+IF(O98="","",TEXT(VLOOKUP(O98,Datos!$D:$E,2,FALSE),"000000"))</f>
        <v>239900</v>
      </c>
      <c r="AO98" s="83" t="str">
        <f>+IF(Q98="","",VLOOKUP(Q98,Datos!$D:$E,2,FALSE))</f>
        <v>G4</v>
      </c>
      <c r="AP98" s="83" t="str">
        <f>+IFERROR(HLOOKUP(AH98,Validaciones!$A$47:$C$48,2,FALSE),"")</f>
        <v>Tarifa T2</v>
      </c>
      <c r="AQ98" s="83" t="str">
        <f ca="1">+IF(AP98="","",VLOOKUP(AP98,Datos!$D:$E,2,FALSE))</f>
        <v>GD_T2</v>
      </c>
      <c r="AR98" s="83" t="str">
        <f>+VLOOKUP(CONCATENATE(K98,IF(K98="Completo",VLOOKUP(D98,'Gr.Estr.Reg.'!$C:$D,2,FALSE),VLOOKUP(D98,'Gr.Estr.Reg.'!$C:$H,6))),Tabla8[[LINK]:[PORCION]],5,FALSE)</f>
        <v>GSNCC</v>
      </c>
      <c r="AS98" s="83" t="str">
        <f ca="1">+VLOOKUP(CONCATENATE($AH98,$AI98,$AJ98,$AO98,$AQ98),ZTDM_ARBOL_DES_D!$A:$O,11,FALSE)</f>
        <v>RT_CAT_CLI</v>
      </c>
      <c r="AT98" s="83" t="str">
        <f ca="1">+IFERROR(VLOOKUP(CONCATENATE($AH98,$AI98,$AJ98,$AO98,$AQ98),ZTDM_ARBOL_DES_D!$A:$O,12,FALSE),"")</f>
        <v>GD_NORM</v>
      </c>
      <c r="AU98" s="83" t="str">
        <f ca="1">+IFERROR(VLOOKUP(CONCATENATE($AH98,$AI98,$AJ98,$AO98,$AQ98),ZTDM_ARBOL_DES_D!$A:$O,13,FALSE),"")</f>
        <v>MEDIA33</v>
      </c>
      <c r="AV98" s="83" t="str">
        <f>+IF($S98=Datos!$G$71,"",IFERROR(INDEX(Datos!$C$71:$G$74,MATCH($S98,Datos!$G$71:$G$74,0),1),""))</f>
        <v/>
      </c>
      <c r="AW98" s="83" t="str">
        <f>IF($S98=Datos!$G$71,"",IFERROR(INDEX(Datos!$C$71:$G$74,MATCH($S98,Datos!$G$71:$G$74,0),2),""))</f>
        <v/>
      </c>
      <c r="AX98" s="83" t="str">
        <f>IF($S98=Datos!$G$71,"",IFERROR(INDEX(Datos!$C$71:$G$74,MATCH($S98,Datos!$G$71:$G$74,0),3),""))</f>
        <v/>
      </c>
      <c r="AY98" s="83" t="str">
        <f>+IF(AW98=Datos!$D$73,Datos!$C$76,"")</f>
        <v/>
      </c>
      <c r="AZ98" s="83" t="str">
        <f>+IF(K98="Completo",IF(MAX(AB98:AC98,FACTURADOR!G97:I97)&gt;=300,"FL_GUDI",""),"")</f>
        <v>FL_GUDI</v>
      </c>
      <c r="BA98" s="83" t="str">
        <f t="shared" si="85"/>
        <v>FL_NO_CAP</v>
      </c>
      <c r="BB98" s="83" t="str">
        <f ca="1">+IF($AS98="Opción No Válida","",IFERROR(IF(FIND(Datos!$D$63,$V98)&gt;0,Datos!$E$63,""),""))</f>
        <v/>
      </c>
      <c r="BC98" s="83" t="str">
        <f ca="1">+IF($AS98="Opción No Válida","",IFERROR(IF(FIND(Datos!$D$64,$V98)&gt;0,Datos!$E$64,""),""))</f>
        <v/>
      </c>
      <c r="BD98" s="83" t="str">
        <f ca="1">+IF($AS98="Opción No Válida","",IFERROR(IF(FIND(Datos!$D$65,$V98)&gt;0,Datos!$E$65,""),""))</f>
        <v/>
      </c>
      <c r="BE98" s="83" t="str">
        <f ca="1">+IF($AS98="Opción No Válida","",IFERROR(IF(FIND(Datos!$D$66,$V98)&gt;0,Datos!$E$66,""),""))</f>
        <v/>
      </c>
      <c r="BF98" s="83" t="str">
        <f ca="1">+IF($AS98="Opción No Válida","",IF(AH98="DP",Datos!$C$67,""))</f>
        <v/>
      </c>
      <c r="BG98" s="83" t="str">
        <f ca="1">+IF($AS98="Opción No Válida","",IFERROR(IF(FIND(Datos!$D$68,$V98)&gt;0,Datos!$E$68,""),""))</f>
        <v/>
      </c>
      <c r="BH98" s="83" t="str">
        <f ca="1">+VLOOKUP(AA98,Datos!$D:$E,2,FALSE)</f>
        <v>00</v>
      </c>
      <c r="BJ98" s="133">
        <f t="shared" ca="1" si="86"/>
        <v>0</v>
      </c>
      <c r="BK98" s="133" t="str">
        <f t="shared" si="87"/>
        <v/>
      </c>
      <c r="BL98" s="133" t="str">
        <f t="shared" si="88"/>
        <v/>
      </c>
      <c r="BM98" s="133" t="str">
        <f t="shared" si="89"/>
        <v/>
      </c>
      <c r="BN98" s="133" t="str">
        <f t="shared" si="90"/>
        <v/>
      </c>
      <c r="BO98" s="133" t="str">
        <f t="shared" si="91"/>
        <v/>
      </c>
      <c r="BP98" s="133" t="str">
        <f t="shared" ca="1" si="92"/>
        <v/>
      </c>
      <c r="BQ98" s="133" t="str">
        <f t="shared" ca="1" si="93"/>
        <v/>
      </c>
      <c r="BR98" s="133" t="str">
        <f t="shared" si="94"/>
        <v/>
      </c>
      <c r="BS98" s="133" t="str">
        <f t="shared" si="95"/>
        <v/>
      </c>
      <c r="BT98" s="133" t="str">
        <f t="shared" ca="1" si="96"/>
        <v/>
      </c>
      <c r="BU98" s="133" t="str">
        <f t="shared" si="97"/>
        <v/>
      </c>
      <c r="BV98" s="133" t="str">
        <f t="shared" ca="1" si="98"/>
        <v/>
      </c>
      <c r="BW98" s="133" t="str">
        <f t="shared" ca="1" si="99"/>
        <v/>
      </c>
      <c r="BX98" s="133" t="str">
        <f t="shared" ca="1" si="100"/>
        <v/>
      </c>
      <c r="BY98" s="133" t="str">
        <f t="shared" si="101"/>
        <v/>
      </c>
      <c r="BZ98" s="133" t="str">
        <f t="shared" si="102"/>
        <v/>
      </c>
      <c r="CA98" s="133" t="str">
        <f t="shared" si="103"/>
        <v/>
      </c>
      <c r="CB98" s="133" t="str">
        <f t="shared" si="104"/>
        <v/>
      </c>
      <c r="CC98" s="133" t="str">
        <f t="shared" si="105"/>
        <v/>
      </c>
      <c r="CD98" s="133" t="str">
        <f t="shared" ca="1" si="106"/>
        <v/>
      </c>
      <c r="CE98" s="133" t="str">
        <f t="shared" ca="1" si="107"/>
        <v/>
      </c>
      <c r="CF98" s="133" t="str">
        <f t="shared" ca="1" si="108"/>
        <v/>
      </c>
      <c r="CG98" s="133" t="str">
        <f t="shared" ca="1" si="109"/>
        <v/>
      </c>
      <c r="CH98" s="133" t="str">
        <f t="shared" ca="1" si="110"/>
        <v/>
      </c>
      <c r="CI98" s="133" t="str">
        <f t="shared" ca="1" si="111"/>
        <v/>
      </c>
      <c r="CJ98" s="133" t="str">
        <f t="shared" ca="1" si="112"/>
        <v/>
      </c>
      <c r="CK98" s="131">
        <f>+'RESULTADOS Fact'!Z97</f>
        <v>20000000888</v>
      </c>
      <c r="CL98" s="131">
        <f>+'RESULTADOS Fact'!AA97</f>
        <v>10000000456</v>
      </c>
    </row>
    <row r="99" spans="1:90" s="131" customFormat="1" ht="58.5" hidden="1" customHeight="1" x14ac:dyDescent="0.25">
      <c r="A99" s="145">
        <f t="shared" si="84"/>
        <v>97</v>
      </c>
      <c r="B99" s="127">
        <v>259</v>
      </c>
      <c r="C99" s="128">
        <f>+VLOOKUP($B99,'Datos IC y OC'!$A:$D,3,FALSE)</f>
        <v>610000000000173</v>
      </c>
      <c r="D99" s="128" t="str">
        <f>+VLOOKUP($B99,'Datos IC y OC'!$A:$D,4,FALSE)</f>
        <v>S1010A13</v>
      </c>
      <c r="E99" s="83"/>
      <c r="F99" s="130">
        <v>44562</v>
      </c>
      <c r="G99" s="114" t="str">
        <f ca="1">+"ID" &amp;TEXT(A99,"000") &amp; "-" &amp; AH99 &amp; "-" &amp; AI99 &amp; "-" &amp; RIGHT(AQ99,2)&amp; "-" &amp; VLOOKUP(AO99,Datos!$E:$F,2,FALSE)</f>
        <v>ID097-GD-PR-T2-MT 33,0 kV</v>
      </c>
      <c r="H99" s="114" t="s">
        <v>57</v>
      </c>
      <c r="I99" s="114" t="s">
        <v>70</v>
      </c>
      <c r="J99" s="114" t="s">
        <v>316</v>
      </c>
      <c r="K99" s="114" t="s">
        <v>1963</v>
      </c>
      <c r="L99" s="114" t="s">
        <v>306</v>
      </c>
      <c r="M99" s="114" t="s">
        <v>268</v>
      </c>
      <c r="O99" s="114" t="s">
        <v>1050</v>
      </c>
      <c r="Q99" s="114" t="s">
        <v>245</v>
      </c>
      <c r="S99" s="114"/>
      <c r="T99" s="114"/>
      <c r="V99" s="114"/>
      <c r="X99" s="114">
        <v>700034</v>
      </c>
      <c r="Y99" s="114">
        <f>+Salida!CQ99</f>
        <v>198</v>
      </c>
      <c r="AA99" s="114" t="s">
        <v>2021</v>
      </c>
      <c r="AB99" s="114">
        <f>+HLOOKUP($AF99,Lecturas!$O:$AB,22,FALSE)</f>
        <v>50</v>
      </c>
      <c r="AC99" s="114">
        <f>+HLOOKUP($AF99,Lecturas!$O:$AB,23,FALSE)</f>
        <v>50</v>
      </c>
      <c r="AD99" s="114" t="str">
        <f>+"CASO: "&amp;INDEX(Lecturas!$AE$1:$AO$2,1,MATCH(AF99,Lecturas!$AE$2:$AO$2,0))</f>
        <v>CASO: &gt;1000 Reg y Cont &lt;1000 sólo 13,2 kV</v>
      </c>
      <c r="AF99" s="114">
        <v>7</v>
      </c>
      <c r="AH99" s="83" t="str">
        <f>+IF(H99="","",VLOOKUP(H99,Datos!$D:$E,2,FALSE))</f>
        <v>GD</v>
      </c>
      <c r="AI99" s="83" t="str">
        <f>+IF(I99="","",VLOOKUP(I99,Datos!$D$9:$E$19,2,FALSE))</f>
        <v>PR</v>
      </c>
      <c r="AJ99" s="83" t="str">
        <f>+IF(J99="","",VLOOKUP(J99,Datos!$D:$E,2,FALSE))</f>
        <v>G002</v>
      </c>
      <c r="AK99" s="83" t="str">
        <f>+IFERROR(IF(AI99="CG","",VLOOKUP(AI99,Datos!$E:$F,2,FALSE)),"")</f>
        <v>Rural</v>
      </c>
      <c r="AL99" s="83" t="str">
        <f>+IF(L99="","",VLOOKUP(L99,Datos!$D:$E,2,FALSE))</f>
        <v>07</v>
      </c>
      <c r="AM99" s="83" t="str">
        <f ca="1">+IF(M99="","",TEXT(VLOOKUP(M99,Datos!$D:$E,2,FALSE),"000"))</f>
        <v>198</v>
      </c>
      <c r="AN99" s="83" t="str">
        <f ca="1">+IF(O99="","",TEXT(VLOOKUP(O99,Datos!$D:$E,2,FALSE),"000000"))</f>
        <v>239900</v>
      </c>
      <c r="AO99" s="83" t="str">
        <f>+IF(Q99="","",VLOOKUP(Q99,Datos!$D:$E,2,FALSE))</f>
        <v>G4</v>
      </c>
      <c r="AP99" s="83" t="str">
        <f>+IFERROR(HLOOKUP(AH99,Validaciones!$A$47:$C$48,2,FALSE),"")</f>
        <v>Tarifa T2</v>
      </c>
      <c r="AQ99" s="83" t="str">
        <f ca="1">+IF(AP99="","",VLOOKUP(AP99,Datos!$D:$E,2,FALSE))</f>
        <v>GD_T2</v>
      </c>
      <c r="AR99" s="83" t="str">
        <f>+VLOOKUP(CONCATENATE(K99,IF(K99="Completo",VLOOKUP(D99,'Gr.Estr.Reg.'!$C:$D,2,FALSE),VLOOKUP(D99,'Gr.Estr.Reg.'!$C:$H,6))),Tabla8[[LINK]:[PORCION]],5,FALSE)</f>
        <v>GSNCC</v>
      </c>
      <c r="AS99" s="83" t="str">
        <f ca="1">+VLOOKUP(CONCATENATE($AH99,$AI99,$AJ99,$AO99,$AQ99),ZTDM_ARBOL_DES_D!$A:$O,11,FALSE)</f>
        <v>RT_CAT_CLI</v>
      </c>
      <c r="AT99" s="83" t="str">
        <f ca="1">+IFERROR(VLOOKUP(CONCATENATE($AH99,$AI99,$AJ99,$AO99,$AQ99),ZTDM_ARBOL_DES_D!$A:$O,12,FALSE),"")</f>
        <v>GD_NORM</v>
      </c>
      <c r="AU99" s="83" t="str">
        <f ca="1">+IFERROR(VLOOKUP(CONCATENATE($AH99,$AI99,$AJ99,$AO99,$AQ99),ZTDM_ARBOL_DES_D!$A:$O,13,FALSE),"")</f>
        <v>MEDIA33</v>
      </c>
      <c r="AV99" s="83" t="str">
        <f>+IF($S99=Datos!$G$71,"",IFERROR(INDEX(Datos!$C$71:$G$74,MATCH($S99,Datos!$G$71:$G$74,0),1),""))</f>
        <v/>
      </c>
      <c r="AW99" s="83" t="str">
        <f>IF($S99=Datos!$G$71,"",IFERROR(INDEX(Datos!$C$71:$G$74,MATCH($S99,Datos!$G$71:$G$74,0),2),""))</f>
        <v/>
      </c>
      <c r="AX99" s="83" t="str">
        <f>IF($S99=Datos!$G$71,"",IFERROR(INDEX(Datos!$C$71:$G$74,MATCH($S99,Datos!$G$71:$G$74,0),3),""))</f>
        <v/>
      </c>
      <c r="AY99" s="83" t="str">
        <f>+IF(AW99=Datos!$D$73,Datos!$C$76,"")</f>
        <v/>
      </c>
      <c r="AZ99" s="83" t="str">
        <f>+IF(K99="Completo",IF(MAX(AB99:AC99,FACTURADOR!G98:I98)&gt;=300,"FL_GUDI",""),"")</f>
        <v>FL_GUDI</v>
      </c>
      <c r="BA99" s="83" t="str">
        <f t="shared" si="85"/>
        <v>FL_NO_CAP</v>
      </c>
      <c r="BB99" s="83" t="str">
        <f ca="1">+IF($AS99="Opción No Válida","",IFERROR(IF(FIND(Datos!$D$63,$V99)&gt;0,Datos!$E$63,""),""))</f>
        <v/>
      </c>
      <c r="BC99" s="83" t="str">
        <f ca="1">+IF($AS99="Opción No Válida","",IFERROR(IF(FIND(Datos!$D$64,$V99)&gt;0,Datos!$E$64,""),""))</f>
        <v/>
      </c>
      <c r="BD99" s="83" t="str">
        <f ca="1">+IF($AS99="Opción No Válida","",IFERROR(IF(FIND(Datos!$D$65,$V99)&gt;0,Datos!$E$65,""),""))</f>
        <v/>
      </c>
      <c r="BE99" s="83" t="str">
        <f ca="1">+IF($AS99="Opción No Válida","",IFERROR(IF(FIND(Datos!$D$66,$V99)&gt;0,Datos!$E$66,""),""))</f>
        <v/>
      </c>
      <c r="BF99" s="83" t="str">
        <f ca="1">+IF($AS99="Opción No Válida","",IF(AH99="DP",Datos!$C$67,""))</f>
        <v/>
      </c>
      <c r="BG99" s="83" t="str">
        <f ca="1">+IF($AS99="Opción No Válida","",IFERROR(IF(FIND(Datos!$D$68,$V99)&gt;0,Datos!$E$68,""),""))</f>
        <v/>
      </c>
      <c r="BH99" s="83" t="str">
        <f ca="1">+VLOOKUP(AA99,Datos!$D:$E,2,FALSE)</f>
        <v>00</v>
      </c>
      <c r="BJ99" s="133">
        <f t="shared" ca="1" si="86"/>
        <v>0</v>
      </c>
      <c r="BK99" s="133" t="str">
        <f t="shared" si="87"/>
        <v/>
      </c>
      <c r="BL99" s="133" t="str">
        <f t="shared" si="88"/>
        <v/>
      </c>
      <c r="BM99" s="133" t="str">
        <f t="shared" si="89"/>
        <v/>
      </c>
      <c r="BN99" s="133" t="str">
        <f t="shared" si="90"/>
        <v/>
      </c>
      <c r="BO99" s="133" t="str">
        <f t="shared" si="91"/>
        <v/>
      </c>
      <c r="BP99" s="133" t="str">
        <f t="shared" ca="1" si="92"/>
        <v/>
      </c>
      <c r="BQ99" s="133" t="str">
        <f t="shared" ca="1" si="93"/>
        <v/>
      </c>
      <c r="BR99" s="133" t="str">
        <f t="shared" si="94"/>
        <v/>
      </c>
      <c r="BS99" s="133" t="str">
        <f t="shared" si="95"/>
        <v/>
      </c>
      <c r="BT99" s="133" t="str">
        <f t="shared" ca="1" si="96"/>
        <v/>
      </c>
      <c r="BU99" s="133" t="str">
        <f t="shared" si="97"/>
        <v/>
      </c>
      <c r="BV99" s="133" t="str">
        <f t="shared" ca="1" si="98"/>
        <v/>
      </c>
      <c r="BW99" s="133" t="str">
        <f t="shared" ca="1" si="99"/>
        <v/>
      </c>
      <c r="BX99" s="133" t="str">
        <f t="shared" ca="1" si="100"/>
        <v/>
      </c>
      <c r="BY99" s="133" t="str">
        <f t="shared" si="101"/>
        <v/>
      </c>
      <c r="BZ99" s="133" t="str">
        <f t="shared" si="102"/>
        <v/>
      </c>
      <c r="CA99" s="133" t="str">
        <f t="shared" si="103"/>
        <v/>
      </c>
      <c r="CB99" s="133" t="str">
        <f t="shared" si="104"/>
        <v/>
      </c>
      <c r="CC99" s="133" t="str">
        <f t="shared" si="105"/>
        <v/>
      </c>
      <c r="CD99" s="133" t="str">
        <f t="shared" ca="1" si="106"/>
        <v/>
      </c>
      <c r="CE99" s="133" t="str">
        <f t="shared" ca="1" si="107"/>
        <v/>
      </c>
      <c r="CF99" s="133" t="str">
        <f t="shared" ca="1" si="108"/>
        <v/>
      </c>
      <c r="CG99" s="133" t="str">
        <f t="shared" ca="1" si="109"/>
        <v/>
      </c>
      <c r="CH99" s="133" t="str">
        <f t="shared" ca="1" si="110"/>
        <v/>
      </c>
      <c r="CI99" s="133" t="str">
        <f t="shared" ca="1" si="111"/>
        <v/>
      </c>
      <c r="CJ99" s="133" t="str">
        <f t="shared" ca="1" si="112"/>
        <v/>
      </c>
      <c r="CK99" s="131">
        <f>+'RESULTADOS Fact'!Z98</f>
        <v>20000000889</v>
      </c>
      <c r="CL99" s="131">
        <f>+'RESULTADOS Fact'!AA98</f>
        <v>10000000457</v>
      </c>
    </row>
    <row r="100" spans="1:90" s="131" customFormat="1" ht="58.5" customHeight="1" x14ac:dyDescent="0.25">
      <c r="A100" s="145">
        <f t="shared" si="84"/>
        <v>98</v>
      </c>
      <c r="B100" s="127">
        <v>259</v>
      </c>
      <c r="C100" s="128">
        <f>+VLOOKUP($B100,'Datos IC y OC'!$A:$D,3,FALSE)</f>
        <v>610000000000173</v>
      </c>
      <c r="D100" s="128" t="str">
        <f>+VLOOKUP($B100,'Datos IC y OC'!$A:$D,4,FALSE)</f>
        <v>S1010A13</v>
      </c>
      <c r="E100" s="83"/>
      <c r="F100" s="130">
        <v>44562</v>
      </c>
      <c r="G100" s="114" t="str">
        <f ca="1">+"ID" &amp;TEXT(A100,"000") &amp; "-" &amp; AH100 &amp; "-" &amp; AI100 &amp; "-" &amp; RIGHT(AQ100,2)&amp; "-" &amp; VLOOKUP(AO100,Datos!$E:$F,2,FALSE)</f>
        <v>ID098-GD-PR-T2-AT/MT</v>
      </c>
      <c r="H100" s="114" t="s">
        <v>57</v>
      </c>
      <c r="I100" s="114" t="s">
        <v>70</v>
      </c>
      <c r="J100" s="114" t="s">
        <v>316</v>
      </c>
      <c r="K100" s="114" t="s">
        <v>1963</v>
      </c>
      <c r="L100" s="114" t="s">
        <v>277</v>
      </c>
      <c r="M100" s="114" t="s">
        <v>268</v>
      </c>
      <c r="O100" s="114" t="s">
        <v>1050</v>
      </c>
      <c r="Q100" s="114" t="s">
        <v>246</v>
      </c>
      <c r="S100" s="114"/>
      <c r="T100" s="114"/>
      <c r="V100" s="114"/>
      <c r="X100" s="114">
        <v>700034</v>
      </c>
      <c r="Y100" s="114">
        <f>+Salida!CQ100</f>
        <v>199</v>
      </c>
      <c r="AA100" s="114" t="s">
        <v>2021</v>
      </c>
      <c r="AB100" s="114">
        <f>+HLOOKUP($AF100,Lecturas!$O:$AB,22,FALSE)</f>
        <v>1200</v>
      </c>
      <c r="AC100" s="114">
        <f>+HLOOKUP($AF100,Lecturas!$O:$AB,23,FALSE)</f>
        <v>50</v>
      </c>
      <c r="AD100" s="114" t="str">
        <f>+"CASO: "&amp;INDEX(Lecturas!$AE$1:$AO$2,1,MATCH(AF100,Lecturas!$AE$2:$AO$2,0))</f>
        <v>CASO: &gt;1000 Cont y Reg sólo 13,2 kV</v>
      </c>
      <c r="AF100" s="114">
        <v>9</v>
      </c>
      <c r="AH100" s="83" t="str">
        <f>+IF(H100="","",VLOOKUP(H100,Datos!$D:$E,2,FALSE))</f>
        <v>GD</v>
      </c>
      <c r="AI100" s="83" t="str">
        <f>+IF(I100="","",VLOOKUP(I100,Datos!$D$9:$E$19,2,FALSE))</f>
        <v>PR</v>
      </c>
      <c r="AJ100" s="83" t="str">
        <f>+IF(J100="","",VLOOKUP(J100,Datos!$D:$E,2,FALSE))</f>
        <v>G002</v>
      </c>
      <c r="AK100" s="83" t="str">
        <f>+IFERROR(IF(AI100="CG","",VLOOKUP(AI100,Datos!$E:$F,2,FALSE)),"")</f>
        <v>Rural</v>
      </c>
      <c r="AL100" s="83">
        <f>+IF(L100="","",VLOOKUP(L100,Datos!$D:$E,2,FALSE))</f>
        <v>11</v>
      </c>
      <c r="AM100" s="83" t="str">
        <f ca="1">+IF(M100="","",TEXT(VLOOKUP(M100,Datos!$D:$E,2,FALSE),"000"))</f>
        <v>198</v>
      </c>
      <c r="AN100" s="83" t="str">
        <f ca="1">+IF(O100="","",TEXT(VLOOKUP(O100,Datos!$D:$E,2,FALSE),"000000"))</f>
        <v>239900</v>
      </c>
      <c r="AO100" s="83" t="str">
        <f>+IF(Q100="","",VLOOKUP(Q100,Datos!$D:$E,2,FALSE))</f>
        <v>G5</v>
      </c>
      <c r="AP100" s="83" t="str">
        <f>+IFERROR(HLOOKUP(AH100,Validaciones!$A$47:$C$48,2,FALSE),"")</f>
        <v>Tarifa T2</v>
      </c>
      <c r="AQ100" s="83" t="str">
        <f ca="1">+IF(AP100="","",VLOOKUP(AP100,Datos!$D:$E,2,FALSE))</f>
        <v>GD_T2</v>
      </c>
      <c r="AR100" s="83" t="str">
        <f>+VLOOKUP(CONCATENATE(K100,IF(K100="Completo",VLOOKUP(D100,'Gr.Estr.Reg.'!$C:$D,2,FALSE),VLOOKUP(D100,'Gr.Estr.Reg.'!$C:$H,6))),Tabla8[[LINK]:[PORCION]],5,FALSE)</f>
        <v>GSNCC</v>
      </c>
      <c r="AS100" s="83" t="str">
        <f ca="1">+VLOOKUP(CONCATENATE($AH100,$AI100,$AJ100,$AO100,$AQ100),ZTDM_ARBOL_DES_D!$A:$O,11,FALSE)</f>
        <v>RT_CAT_CLI</v>
      </c>
      <c r="AT100" s="83" t="str">
        <f ca="1">+IFERROR(VLOOKUP(CONCATENATE($AH100,$AI100,$AJ100,$AO100,$AQ100),ZTDM_ARBOL_DES_D!$A:$O,12,FALSE),"")</f>
        <v>GD_NORM</v>
      </c>
      <c r="AU100" s="83" t="str">
        <f ca="1">+IFERROR(VLOOKUP(CONCATENATE($AH100,$AI100,$AJ100,$AO100,$AQ100),ZTDM_ARBOL_DES_D!$A:$O,13,FALSE),"")</f>
        <v>BORNES</v>
      </c>
      <c r="AV100" s="83" t="str">
        <f>+IF($S100=Datos!$G$71,"",IFERROR(INDEX(Datos!$C$71:$G$74,MATCH($S100,Datos!$G$71:$G$74,0),1),""))</f>
        <v/>
      </c>
      <c r="AW100" s="83" t="str">
        <f>IF($S100=Datos!$G$71,"",IFERROR(INDEX(Datos!$C$71:$G$74,MATCH($S100,Datos!$G$71:$G$74,0),2),""))</f>
        <v/>
      </c>
      <c r="AX100" s="83" t="str">
        <f>IF($S100=Datos!$G$71,"",IFERROR(INDEX(Datos!$C$71:$G$74,MATCH($S100,Datos!$G$71:$G$74,0),3),""))</f>
        <v/>
      </c>
      <c r="AY100" s="83" t="str">
        <f>+IF(AW100=Datos!$D$73,Datos!$C$76,"")</f>
        <v/>
      </c>
      <c r="AZ100" s="83" t="str">
        <f>+IF(K100="Completo",IF(MAX(AB100:AC100,FACTURADOR!G99:I99)&gt;=300,"FL_GUDI",""),"")</f>
        <v>FL_GUDI</v>
      </c>
      <c r="BA100" s="83" t="str">
        <f t="shared" si="85"/>
        <v>FL_NO_CAP</v>
      </c>
      <c r="BB100" s="83" t="str">
        <f ca="1">+IF($AS100="Opción No Válida","",IFERROR(IF(FIND(Datos!$D$63,$V100)&gt;0,Datos!$E$63,""),""))</f>
        <v/>
      </c>
      <c r="BC100" s="83" t="str">
        <f ca="1">+IF($AS100="Opción No Válida","",IFERROR(IF(FIND(Datos!$D$64,$V100)&gt;0,Datos!$E$64,""),""))</f>
        <v/>
      </c>
      <c r="BD100" s="83" t="str">
        <f ca="1">+IF($AS100="Opción No Válida","",IFERROR(IF(FIND(Datos!$D$65,$V100)&gt;0,Datos!$E$65,""),""))</f>
        <v/>
      </c>
      <c r="BE100" s="83" t="str">
        <f ca="1">+IF($AS100="Opción No Válida","",IFERROR(IF(FIND(Datos!$D$66,$V100)&gt;0,Datos!$E$66,""),""))</f>
        <v/>
      </c>
      <c r="BF100" s="83" t="str">
        <f ca="1">+IF($AS100="Opción No Válida","",IF(AH100="DP",Datos!$C$67,""))</f>
        <v/>
      </c>
      <c r="BG100" s="83" t="str">
        <f ca="1">+IF($AS100="Opción No Válida","",IFERROR(IF(FIND(Datos!$D$68,$V100)&gt;0,Datos!$E$68,""),""))</f>
        <v/>
      </c>
      <c r="BH100" s="83" t="str">
        <f ca="1">+VLOOKUP(AA100,Datos!$D:$E,2,FALSE)</f>
        <v>00</v>
      </c>
      <c r="BJ100" s="133">
        <f t="shared" ca="1" si="86"/>
        <v>0</v>
      </c>
      <c r="BK100" s="133" t="str">
        <f t="shared" si="87"/>
        <v/>
      </c>
      <c r="BL100" s="133" t="str">
        <f t="shared" si="88"/>
        <v/>
      </c>
      <c r="BM100" s="133" t="str">
        <f t="shared" si="89"/>
        <v/>
      </c>
      <c r="BN100" s="133" t="str">
        <f t="shared" si="90"/>
        <v/>
      </c>
      <c r="BO100" s="133" t="str">
        <f t="shared" si="91"/>
        <v/>
      </c>
      <c r="BP100" s="133" t="str">
        <f t="shared" ca="1" si="92"/>
        <v/>
      </c>
      <c r="BQ100" s="133" t="str">
        <f t="shared" ca="1" si="93"/>
        <v/>
      </c>
      <c r="BR100" s="133" t="str">
        <f t="shared" si="94"/>
        <v/>
      </c>
      <c r="BS100" s="133" t="str">
        <f t="shared" si="95"/>
        <v/>
      </c>
      <c r="BT100" s="133" t="str">
        <f t="shared" ca="1" si="96"/>
        <v/>
      </c>
      <c r="BU100" s="133" t="str">
        <f t="shared" si="97"/>
        <v/>
      </c>
      <c r="BV100" s="133" t="str">
        <f t="shared" ca="1" si="98"/>
        <v/>
      </c>
      <c r="BW100" s="133" t="str">
        <f t="shared" ca="1" si="99"/>
        <v/>
      </c>
      <c r="BX100" s="133" t="str">
        <f t="shared" ca="1" si="100"/>
        <v/>
      </c>
      <c r="BY100" s="133" t="str">
        <f t="shared" si="101"/>
        <v/>
      </c>
      <c r="BZ100" s="133" t="str">
        <f t="shared" si="102"/>
        <v/>
      </c>
      <c r="CA100" s="133" t="str">
        <f t="shared" si="103"/>
        <v/>
      </c>
      <c r="CB100" s="133" t="str">
        <f t="shared" si="104"/>
        <v/>
      </c>
      <c r="CC100" s="133" t="str">
        <f t="shared" si="105"/>
        <v/>
      </c>
      <c r="CD100" s="133" t="str">
        <f t="shared" ca="1" si="106"/>
        <v/>
      </c>
      <c r="CE100" s="133" t="str">
        <f t="shared" ca="1" si="107"/>
        <v/>
      </c>
      <c r="CF100" s="133" t="str">
        <f t="shared" ca="1" si="108"/>
        <v/>
      </c>
      <c r="CG100" s="133" t="str">
        <f t="shared" ca="1" si="109"/>
        <v/>
      </c>
      <c r="CH100" s="133" t="str">
        <f t="shared" ca="1" si="110"/>
        <v/>
      </c>
      <c r="CI100" s="133" t="str">
        <f t="shared" ca="1" si="111"/>
        <v/>
      </c>
      <c r="CJ100" s="133" t="str">
        <f t="shared" ca="1" si="112"/>
        <v/>
      </c>
      <c r="CK100" s="131">
        <f>+'RESULTADOS Fact'!Z99</f>
        <v>0</v>
      </c>
      <c r="CL100" s="131">
        <f>+'RESULTADOS Fact'!AA99</f>
        <v>0</v>
      </c>
    </row>
    <row r="101" spans="1:90" s="131" customFormat="1" ht="58.5" hidden="1" customHeight="1" x14ac:dyDescent="0.25">
      <c r="A101" s="145">
        <f t="shared" si="84"/>
        <v>99</v>
      </c>
      <c r="B101" s="127">
        <v>252</v>
      </c>
      <c r="C101" s="128">
        <f>+VLOOKUP($B101,'Datos IC y OC'!$A:$D,3,FALSE)</f>
        <v>610000000000166</v>
      </c>
      <c r="D101" s="128" t="str">
        <f>+VLOOKUP($B101,'Datos IC y OC'!$A:$D,4,FALSE)</f>
        <v>S6020A21</v>
      </c>
      <c r="E101" s="83"/>
      <c r="F101" s="130">
        <v>44562</v>
      </c>
      <c r="G101" s="114" t="str">
        <f ca="1">+"ID" &amp;TEXT(A101,"000") &amp; "-" &amp; AH101 &amp; "-" &amp; AI101 &amp; "-" &amp; RIGHT(AQ101,2)&amp; "-" &amp; VLOOKUP(AO101,Datos!$E:$F,2,FALSE)</f>
        <v>ID099-GD-PR-T2-AT/MT</v>
      </c>
      <c r="H101" s="114" t="s">
        <v>57</v>
      </c>
      <c r="I101" s="114" t="s">
        <v>70</v>
      </c>
      <c r="J101" s="114" t="s">
        <v>316</v>
      </c>
      <c r="K101" s="114" t="s">
        <v>1963</v>
      </c>
      <c r="L101" s="114" t="s">
        <v>271</v>
      </c>
      <c r="M101" s="114" t="s">
        <v>266</v>
      </c>
      <c r="O101" s="114" t="s">
        <v>1050</v>
      </c>
      <c r="Q101" s="114" t="s">
        <v>246</v>
      </c>
      <c r="S101" s="114"/>
      <c r="T101" s="114"/>
      <c r="V101" s="114"/>
      <c r="X101" s="114">
        <v>700034</v>
      </c>
      <c r="Y101" s="114">
        <f>+Salida!CQ101</f>
        <v>200</v>
      </c>
      <c r="AA101" s="114" t="s">
        <v>2021</v>
      </c>
      <c r="AB101" s="114">
        <f>+HLOOKUP($AF101,Lecturas!$O:$AB,22,FALSE)</f>
        <v>50</v>
      </c>
      <c r="AC101" s="114">
        <f>+HLOOKUP($AF101,Lecturas!$O:$AB,23,FALSE)</f>
        <v>50</v>
      </c>
      <c r="AD101" s="114" t="str">
        <f>+"CASO: "&amp;INDEX(Lecturas!$AE$1:$AO$2,1,MATCH(AF101,Lecturas!$AE$2:$AO$2,0))</f>
        <v>CASO: &gt;1000 Reg y Cont &lt;1000 sólo 13,2 kV</v>
      </c>
      <c r="AF101" s="114">
        <v>7</v>
      </c>
      <c r="AH101" s="83" t="str">
        <f>+IF(H101="","",VLOOKUP(H101,Datos!$D:$E,2,FALSE))</f>
        <v>GD</v>
      </c>
      <c r="AI101" s="83" t="str">
        <f>+IF(I101="","",VLOOKUP(I101,Datos!$D$9:$E$19,2,FALSE))</f>
        <v>PR</v>
      </c>
      <c r="AJ101" s="83" t="str">
        <f>+IF(J101="","",VLOOKUP(J101,Datos!$D:$E,2,FALSE))</f>
        <v>G002</v>
      </c>
      <c r="AK101" s="83" t="str">
        <f>+IFERROR(IF(AI101="CG","",VLOOKUP(AI101,Datos!$E:$F,2,FALSE)),"")</f>
        <v>Rural</v>
      </c>
      <c r="AL101" s="83" t="str">
        <f>+IF(L101="","",VLOOKUP(L101,Datos!$D:$E,2,FALSE))</f>
        <v>01</v>
      </c>
      <c r="AM101" s="83" t="str">
        <f ca="1">+IF(M101="","",TEXT(VLOOKUP(M101,Datos!$D:$E,2,FALSE),"000"))</f>
        <v>317</v>
      </c>
      <c r="AN101" s="83" t="str">
        <f ca="1">+IF(O101="","",TEXT(VLOOKUP(O101,Datos!$D:$E,2,FALSE),"000000"))</f>
        <v>239900</v>
      </c>
      <c r="AO101" s="83" t="str">
        <f>+IF(Q101="","",VLOOKUP(Q101,Datos!$D:$E,2,FALSE))</f>
        <v>G5</v>
      </c>
      <c r="AP101" s="83" t="str">
        <f>+IFERROR(HLOOKUP(AH101,Validaciones!$A$47:$C$48,2,FALSE),"")</f>
        <v>Tarifa T2</v>
      </c>
      <c r="AQ101" s="83" t="str">
        <f ca="1">+IF(AP101="","",VLOOKUP(AP101,Datos!$D:$E,2,FALSE))</f>
        <v>GD_T2</v>
      </c>
      <c r="AR101" s="83" t="str">
        <f>+VLOOKUP(CONCATENATE(K101,IF(K101="Completo",VLOOKUP(D101,'Gr.Estr.Reg.'!$C:$D,2,FALSE),VLOOKUP(D101,'Gr.Estr.Reg.'!$C:$H,6))),Tabla8[[LINK]:[PORCION]],5,FALSE)</f>
        <v>GROCC</v>
      </c>
      <c r="AS101" s="83" t="str">
        <f ca="1">+VLOOKUP(CONCATENATE($AH101,$AI101,$AJ101,$AO101,$AQ101),ZTDM_ARBOL_DES_D!$A:$O,11,FALSE)</f>
        <v>RT_CAT_CLI</v>
      </c>
      <c r="AT101" s="83" t="str">
        <f ca="1">+IFERROR(VLOOKUP(CONCATENATE($AH101,$AI101,$AJ101,$AO101,$AQ101),ZTDM_ARBOL_DES_D!$A:$O,12,FALSE),"")</f>
        <v>GD_NORM</v>
      </c>
      <c r="AU101" s="83" t="str">
        <f ca="1">+IFERROR(VLOOKUP(CONCATENATE($AH101,$AI101,$AJ101,$AO101,$AQ101),ZTDM_ARBOL_DES_D!$A:$O,13,FALSE),"")</f>
        <v>BORNES</v>
      </c>
      <c r="AV101" s="83" t="str">
        <f>+IF($S101=Datos!$G$71,"",IFERROR(INDEX(Datos!$C$71:$G$74,MATCH($S101,Datos!$G$71:$G$74,0),1),""))</f>
        <v/>
      </c>
      <c r="AW101" s="83" t="str">
        <f>IF($S101=Datos!$G$71,"",IFERROR(INDEX(Datos!$C$71:$G$74,MATCH($S101,Datos!$G$71:$G$74,0),2),""))</f>
        <v/>
      </c>
      <c r="AX101" s="83" t="str">
        <f>IF($S101=Datos!$G$71,"",IFERROR(INDEX(Datos!$C$71:$G$74,MATCH($S101,Datos!$G$71:$G$74,0),3),""))</f>
        <v/>
      </c>
      <c r="AY101" s="83" t="str">
        <f>+IF(AW101=Datos!$D$73,Datos!$C$76,"")</f>
        <v/>
      </c>
      <c r="AZ101" s="83" t="str">
        <f>+IF(K101="Completo",IF(MAX(AB101:AC101,FACTURADOR!G100:I100)&gt;=300,"FL_GUDI",""),"")</f>
        <v>FL_GUDI</v>
      </c>
      <c r="BA101" s="83" t="str">
        <f t="shared" si="85"/>
        <v>FL_NO_CAP</v>
      </c>
      <c r="BB101" s="83" t="str">
        <f ca="1">+IF($AS101="Opción No Válida","",IFERROR(IF(FIND(Datos!$D$63,$V101)&gt;0,Datos!$E$63,""),""))</f>
        <v/>
      </c>
      <c r="BC101" s="83" t="str">
        <f ca="1">+IF($AS101="Opción No Válida","",IFERROR(IF(FIND(Datos!$D$64,$V101)&gt;0,Datos!$E$64,""),""))</f>
        <v/>
      </c>
      <c r="BD101" s="83" t="str">
        <f ca="1">+IF($AS101="Opción No Válida","",IFERROR(IF(FIND(Datos!$D$65,$V101)&gt;0,Datos!$E$65,""),""))</f>
        <v/>
      </c>
      <c r="BE101" s="83" t="str">
        <f ca="1">+IF($AS101="Opción No Válida","",IFERROR(IF(FIND(Datos!$D$66,$V101)&gt;0,Datos!$E$66,""),""))</f>
        <v/>
      </c>
      <c r="BF101" s="83" t="str">
        <f ca="1">+IF($AS101="Opción No Válida","",IF(AH101="DP",Datos!$C$67,""))</f>
        <v/>
      </c>
      <c r="BG101" s="83" t="str">
        <f ca="1">+IF($AS101="Opción No Válida","",IFERROR(IF(FIND(Datos!$D$68,$V101)&gt;0,Datos!$E$68,""),""))</f>
        <v/>
      </c>
      <c r="BH101" s="83" t="str">
        <f ca="1">+VLOOKUP(AA101,Datos!$D:$E,2,FALSE)</f>
        <v>00</v>
      </c>
      <c r="BJ101" s="133">
        <f t="shared" ca="1" si="86"/>
        <v>0</v>
      </c>
      <c r="BK101" s="133" t="str">
        <f t="shared" si="87"/>
        <v/>
      </c>
      <c r="BL101" s="133" t="str">
        <f t="shared" si="88"/>
        <v/>
      </c>
      <c r="BM101" s="133" t="str">
        <f t="shared" si="89"/>
        <v/>
      </c>
      <c r="BN101" s="133" t="str">
        <f t="shared" si="90"/>
        <v/>
      </c>
      <c r="BO101" s="133" t="str">
        <f t="shared" si="91"/>
        <v/>
      </c>
      <c r="BP101" s="133" t="str">
        <f t="shared" ca="1" si="92"/>
        <v/>
      </c>
      <c r="BQ101" s="133" t="str">
        <f t="shared" ca="1" si="93"/>
        <v/>
      </c>
      <c r="BR101" s="133" t="str">
        <f t="shared" si="94"/>
        <v/>
      </c>
      <c r="BS101" s="133" t="str">
        <f t="shared" si="95"/>
        <v/>
      </c>
      <c r="BT101" s="133" t="str">
        <f t="shared" ca="1" si="96"/>
        <v/>
      </c>
      <c r="BU101" s="133" t="str">
        <f t="shared" si="97"/>
        <v/>
      </c>
      <c r="BV101" s="133" t="str">
        <f t="shared" ca="1" si="98"/>
        <v/>
      </c>
      <c r="BW101" s="133" t="str">
        <f t="shared" ca="1" si="99"/>
        <v/>
      </c>
      <c r="BX101" s="133" t="str">
        <f t="shared" ca="1" si="100"/>
        <v/>
      </c>
      <c r="BY101" s="133" t="str">
        <f t="shared" si="101"/>
        <v/>
      </c>
      <c r="BZ101" s="133" t="str">
        <f t="shared" si="102"/>
        <v/>
      </c>
      <c r="CA101" s="133" t="str">
        <f t="shared" si="103"/>
        <v/>
      </c>
      <c r="CB101" s="133" t="str">
        <f t="shared" si="104"/>
        <v/>
      </c>
      <c r="CC101" s="133" t="str">
        <f t="shared" si="105"/>
        <v/>
      </c>
      <c r="CD101" s="133" t="str">
        <f t="shared" ca="1" si="106"/>
        <v/>
      </c>
      <c r="CE101" s="133" t="str">
        <f t="shared" ca="1" si="107"/>
        <v/>
      </c>
      <c r="CF101" s="133" t="str">
        <f t="shared" ca="1" si="108"/>
        <v/>
      </c>
      <c r="CG101" s="133" t="str">
        <f t="shared" ca="1" si="109"/>
        <v/>
      </c>
      <c r="CH101" s="133" t="str">
        <f t="shared" ca="1" si="110"/>
        <v/>
      </c>
      <c r="CI101" s="133" t="str">
        <f t="shared" ca="1" si="111"/>
        <v/>
      </c>
      <c r="CJ101" s="133" t="str">
        <f t="shared" ca="1" si="112"/>
        <v/>
      </c>
      <c r="CK101" s="131">
        <f>+'RESULTADOS Fact'!Z100</f>
        <v>20000000890</v>
      </c>
      <c r="CL101" s="131">
        <f>+'RESULTADOS Fact'!AA100</f>
        <v>10000000458</v>
      </c>
    </row>
    <row r="102" spans="1:90" s="131" customFormat="1" ht="58.5" hidden="1" customHeight="1" x14ac:dyDescent="0.25">
      <c r="A102" s="145">
        <f t="shared" si="84"/>
        <v>100</v>
      </c>
      <c r="B102" s="127">
        <v>252</v>
      </c>
      <c r="C102" s="128">
        <f>+VLOOKUP($B102,'Datos IC y OC'!$A:$D,3,FALSE)</f>
        <v>610000000000166</v>
      </c>
      <c r="D102" s="128" t="str">
        <f>+VLOOKUP($B102,'Datos IC y OC'!$A:$D,4,FALSE)</f>
        <v>S6020A21</v>
      </c>
      <c r="E102" s="83"/>
      <c r="F102" s="130">
        <v>44562</v>
      </c>
      <c r="G102" s="114" t="str">
        <f ca="1">+"ID" &amp;TEXT(A102,"000") &amp; "-" &amp; AH102 &amp; "-" &amp; AI102 &amp; "-" &amp; RIGHT(AQ102,2)&amp; "-" &amp; VLOOKUP(AO102,Datos!$E:$F,2,FALSE)</f>
        <v>ID100-GD-PR-T2-AT</v>
      </c>
      <c r="H102" s="114" t="s">
        <v>57</v>
      </c>
      <c r="I102" s="114" t="s">
        <v>70</v>
      </c>
      <c r="J102" s="114" t="s">
        <v>316</v>
      </c>
      <c r="K102" s="114" t="s">
        <v>1963</v>
      </c>
      <c r="L102" s="114" t="s">
        <v>275</v>
      </c>
      <c r="M102" s="114" t="s">
        <v>266</v>
      </c>
      <c r="O102" s="114" t="s">
        <v>1050</v>
      </c>
      <c r="Q102" s="114" t="s">
        <v>77</v>
      </c>
      <c r="S102" s="114"/>
      <c r="T102" s="114"/>
      <c r="V102" s="114"/>
      <c r="X102" s="114">
        <v>700034</v>
      </c>
      <c r="Y102" s="114">
        <f>+Salida!CQ102</f>
        <v>201</v>
      </c>
      <c r="AA102" s="114" t="s">
        <v>2021</v>
      </c>
      <c r="AB102" s="114">
        <f>+HLOOKUP($AF102,Lecturas!$O:$AB,22,FALSE)</f>
        <v>50</v>
      </c>
      <c r="AC102" s="114">
        <f>+HLOOKUP($AF102,Lecturas!$O:$AB,23,FALSE)</f>
        <v>1000</v>
      </c>
      <c r="AD102" s="114" t="str">
        <f>+"CASO: "&amp;INDEX(Lecturas!$AE$1:$AO$2,1,MATCH(AF102,Lecturas!$AE$2:$AO$2,0))</f>
        <v>CASO: =1000 Cont sólo 13,2 kV</v>
      </c>
      <c r="AF102" s="114">
        <v>8</v>
      </c>
      <c r="AH102" s="83" t="str">
        <f>+IF(H102="","",VLOOKUP(H102,Datos!$D:$E,2,FALSE))</f>
        <v>GD</v>
      </c>
      <c r="AI102" s="83" t="str">
        <f>+IF(I102="","",VLOOKUP(I102,Datos!$D$9:$E$19,2,FALSE))</f>
        <v>PR</v>
      </c>
      <c r="AJ102" s="83" t="str">
        <f>+IF(J102="","",VLOOKUP(J102,Datos!$D:$E,2,FALSE))</f>
        <v>G002</v>
      </c>
      <c r="AK102" s="83" t="str">
        <f>+IFERROR(IF(AI102="CG","",VLOOKUP(AI102,Datos!$E:$F,2,FALSE)),"")</f>
        <v>Rural</v>
      </c>
      <c r="AL102" s="83" t="str">
        <f>+IF(L102="","",VLOOKUP(L102,Datos!$D:$E,2,FALSE))</f>
        <v>04</v>
      </c>
      <c r="AM102" s="83" t="str">
        <f ca="1">+IF(M102="","",TEXT(VLOOKUP(M102,Datos!$D:$E,2,FALSE),"000"))</f>
        <v>317</v>
      </c>
      <c r="AN102" s="83" t="str">
        <f ca="1">+IF(O102="","",TEXT(VLOOKUP(O102,Datos!$D:$E,2,FALSE),"000000"))</f>
        <v>239900</v>
      </c>
      <c r="AO102" s="83" t="str">
        <f>+IF(Q102="","",VLOOKUP(Q102,Datos!$D:$E,2,FALSE))</f>
        <v>G0</v>
      </c>
      <c r="AP102" s="83" t="str">
        <f>+IFERROR(HLOOKUP(AH102,Validaciones!$A$47:$C$48,2,FALSE),"")</f>
        <v>Tarifa T2</v>
      </c>
      <c r="AQ102" s="83" t="str">
        <f ca="1">+IF(AP102="","",VLOOKUP(AP102,Datos!$D:$E,2,FALSE))</f>
        <v>GD_T2</v>
      </c>
      <c r="AR102" s="83" t="str">
        <f>+VLOOKUP(CONCATENATE(K102,IF(K102="Completo",VLOOKUP(D102,'Gr.Estr.Reg.'!$C:$D,2,FALSE),VLOOKUP(D102,'Gr.Estr.Reg.'!$C:$H,6))),Tabla8[[LINK]:[PORCION]],5,FALSE)</f>
        <v>GROCC</v>
      </c>
      <c r="AS102" s="83" t="str">
        <f ca="1">+VLOOKUP(CONCATENATE($AH102,$AI102,$AJ102,$AO102,$AQ102),ZTDM_ARBOL_DES_D!$A:$O,11,FALSE)</f>
        <v>RT_CAT_CLI</v>
      </c>
      <c r="AT102" s="83" t="str">
        <f ca="1">+IFERROR(VLOOKUP(CONCATENATE($AH102,$AI102,$AJ102,$AO102,$AQ102),ZTDM_ARBOL_DES_D!$A:$O,12,FALSE),"")</f>
        <v>GD_NORM</v>
      </c>
      <c r="AU102" s="83" t="str">
        <f ca="1">+IFERROR(VLOOKUP(CONCATENATE($AH102,$AI102,$AJ102,$AO102,$AQ102),ZTDM_ARBOL_DES_D!$A:$O,13,FALSE),"")</f>
        <v>ALTA132</v>
      </c>
      <c r="AV102" s="83" t="str">
        <f>+IF($S102=Datos!$G$71,"",IFERROR(INDEX(Datos!$C$71:$G$74,MATCH($S102,Datos!$G$71:$G$74,0),1),""))</f>
        <v/>
      </c>
      <c r="AW102" s="83" t="str">
        <f>IF($S102=Datos!$G$71,"",IFERROR(INDEX(Datos!$C$71:$G$74,MATCH($S102,Datos!$G$71:$G$74,0),2),""))</f>
        <v/>
      </c>
      <c r="AX102" s="83" t="str">
        <f>IF($S102=Datos!$G$71,"",IFERROR(INDEX(Datos!$C$71:$G$74,MATCH($S102,Datos!$G$71:$G$74,0),3),""))</f>
        <v/>
      </c>
      <c r="AY102" s="83" t="str">
        <f>+IF(AW102=Datos!$D$73,Datos!$C$76,"")</f>
        <v/>
      </c>
      <c r="AZ102" s="83" t="str">
        <f>+IF(K102="Completo",IF(MAX(AB102:AC102,FACTURADOR!G101:I101)&gt;=300,"FL_GUDI",""),"")</f>
        <v>FL_GUDI</v>
      </c>
      <c r="BA102" s="83" t="str">
        <f t="shared" si="85"/>
        <v>FL_NO_CAP</v>
      </c>
      <c r="BB102" s="83" t="str">
        <f ca="1">+IF($AS102="Opción No Válida","",IFERROR(IF(FIND(Datos!$D$63,$V102)&gt;0,Datos!$E$63,""),""))</f>
        <v/>
      </c>
      <c r="BC102" s="83" t="str">
        <f ca="1">+IF($AS102="Opción No Válida","",IFERROR(IF(FIND(Datos!$D$64,$V102)&gt;0,Datos!$E$64,""),""))</f>
        <v/>
      </c>
      <c r="BD102" s="83" t="str">
        <f ca="1">+IF($AS102="Opción No Válida","",IFERROR(IF(FIND(Datos!$D$65,$V102)&gt;0,Datos!$E$65,""),""))</f>
        <v/>
      </c>
      <c r="BE102" s="83" t="str">
        <f ca="1">+IF($AS102="Opción No Válida","",IFERROR(IF(FIND(Datos!$D$66,$V102)&gt;0,Datos!$E$66,""),""))</f>
        <v/>
      </c>
      <c r="BF102" s="83" t="str">
        <f ca="1">+IF($AS102="Opción No Válida","",IF(AH102="DP",Datos!$C$67,""))</f>
        <v/>
      </c>
      <c r="BG102" s="83" t="str">
        <f ca="1">+IF($AS102="Opción No Válida","",IFERROR(IF(FIND(Datos!$D$68,$V102)&gt;0,Datos!$E$68,""),""))</f>
        <v/>
      </c>
      <c r="BH102" s="83" t="str">
        <f ca="1">+VLOOKUP(AA102,Datos!$D:$E,2,FALSE)</f>
        <v>00</v>
      </c>
      <c r="BJ102" s="133">
        <f t="shared" ca="1" si="86"/>
        <v>0</v>
      </c>
      <c r="BK102" s="133" t="str">
        <f t="shared" si="87"/>
        <v/>
      </c>
      <c r="BL102" s="133" t="str">
        <f t="shared" si="88"/>
        <v/>
      </c>
      <c r="BM102" s="133" t="str">
        <f t="shared" si="89"/>
        <v/>
      </c>
      <c r="BN102" s="133" t="str">
        <f t="shared" si="90"/>
        <v/>
      </c>
      <c r="BO102" s="133" t="str">
        <f t="shared" si="91"/>
        <v/>
      </c>
      <c r="BP102" s="133" t="str">
        <f t="shared" ca="1" si="92"/>
        <v/>
      </c>
      <c r="BQ102" s="133" t="str">
        <f t="shared" ca="1" si="93"/>
        <v/>
      </c>
      <c r="BR102" s="133" t="str">
        <f t="shared" si="94"/>
        <v/>
      </c>
      <c r="BS102" s="133" t="str">
        <f t="shared" si="95"/>
        <v/>
      </c>
      <c r="BT102" s="133" t="str">
        <f t="shared" ca="1" si="96"/>
        <v/>
      </c>
      <c r="BU102" s="133" t="str">
        <f t="shared" si="97"/>
        <v/>
      </c>
      <c r="BV102" s="133" t="str">
        <f t="shared" ca="1" si="98"/>
        <v/>
      </c>
      <c r="BW102" s="133" t="str">
        <f t="shared" ca="1" si="99"/>
        <v/>
      </c>
      <c r="BX102" s="133" t="str">
        <f t="shared" ca="1" si="100"/>
        <v/>
      </c>
      <c r="BY102" s="133" t="str">
        <f t="shared" si="101"/>
        <v/>
      </c>
      <c r="BZ102" s="133" t="str">
        <f t="shared" si="102"/>
        <v/>
      </c>
      <c r="CA102" s="133" t="str">
        <f t="shared" si="103"/>
        <v/>
      </c>
      <c r="CB102" s="133" t="str">
        <f t="shared" si="104"/>
        <v/>
      </c>
      <c r="CC102" s="133" t="str">
        <f t="shared" si="105"/>
        <v/>
      </c>
      <c r="CD102" s="133" t="str">
        <f t="shared" ca="1" si="106"/>
        <v/>
      </c>
      <c r="CE102" s="133" t="str">
        <f t="shared" ca="1" si="107"/>
        <v/>
      </c>
      <c r="CF102" s="133" t="str">
        <f t="shared" ca="1" si="108"/>
        <v/>
      </c>
      <c r="CG102" s="133" t="str">
        <f t="shared" ca="1" si="109"/>
        <v/>
      </c>
      <c r="CH102" s="133" t="str">
        <f t="shared" ca="1" si="110"/>
        <v/>
      </c>
      <c r="CI102" s="133" t="str">
        <f t="shared" ca="1" si="111"/>
        <v/>
      </c>
      <c r="CJ102" s="133" t="str">
        <f t="shared" ca="1" si="112"/>
        <v/>
      </c>
      <c r="CK102" s="131">
        <f>+'RESULTADOS Fact'!Z101</f>
        <v>20000000891</v>
      </c>
      <c r="CL102" s="131">
        <f>+'RESULTADOS Fact'!AA101</f>
        <v>10000000459</v>
      </c>
    </row>
    <row r="103" spans="1:90" s="131" customFormat="1" ht="58.5" hidden="1" customHeight="1" x14ac:dyDescent="0.25">
      <c r="A103" s="145">
        <f t="shared" si="84"/>
        <v>101</v>
      </c>
      <c r="B103" s="127">
        <v>252</v>
      </c>
      <c r="C103" s="128">
        <f>+VLOOKUP($B103,'Datos IC y OC'!$A:$D,3,FALSE)</f>
        <v>610000000000166</v>
      </c>
      <c r="D103" s="128" t="str">
        <f>+VLOOKUP($B103,'Datos IC y OC'!$A:$D,4,FALSE)</f>
        <v>S6020A21</v>
      </c>
      <c r="E103" s="83"/>
      <c r="F103" s="130">
        <v>44562</v>
      </c>
      <c r="G103" s="114" t="str">
        <f ca="1">+"ID" &amp;TEXT(A103,"000") &amp; "-" &amp; AH103 &amp; "-" &amp; AI103 &amp; "-" &amp; RIGHT(AQ103,2)&amp; "-" &amp; VLOOKUP(AO103,Datos!$E:$F,2,FALSE)</f>
        <v>ID101-GD-PR-T2-AT</v>
      </c>
      <c r="H103" s="114" t="s">
        <v>57</v>
      </c>
      <c r="I103" s="114" t="s">
        <v>70</v>
      </c>
      <c r="J103" s="114" t="s">
        <v>316</v>
      </c>
      <c r="K103" s="114" t="s">
        <v>1963</v>
      </c>
      <c r="L103" s="114" t="s">
        <v>306</v>
      </c>
      <c r="M103" s="114" t="s">
        <v>266</v>
      </c>
      <c r="O103" s="114" t="s">
        <v>1050</v>
      </c>
      <c r="Q103" s="114" t="s">
        <v>77</v>
      </c>
      <c r="S103" s="114"/>
      <c r="T103" s="114"/>
      <c r="V103" s="114"/>
      <c r="X103" s="114">
        <v>700034</v>
      </c>
      <c r="Y103" s="114">
        <f>+Salida!CQ103</f>
        <v>202</v>
      </c>
      <c r="AA103" s="114" t="s">
        <v>2021</v>
      </c>
      <c r="AB103" s="114">
        <f>+HLOOKUP($AF103,Lecturas!$O:$AB,22,FALSE)</f>
        <v>100</v>
      </c>
      <c r="AC103" s="114">
        <f>+HLOOKUP($AF103,Lecturas!$O:$AB,23,FALSE)</f>
        <v>200</v>
      </c>
      <c r="AD103" s="114" t="str">
        <f>+"CASO: "&amp;INDEX(Lecturas!$AE$1:$AO$2,1,MATCH(AF103,Lecturas!$AE$2:$AO$2,0))</f>
        <v>CASO: =300 Reg</v>
      </c>
      <c r="AF103" s="114">
        <v>3</v>
      </c>
      <c r="AH103" s="83" t="str">
        <f>+IF(H103="","",VLOOKUP(H103,Datos!$D:$E,2,FALSE))</f>
        <v>GD</v>
      </c>
      <c r="AI103" s="83" t="str">
        <f>+IF(I103="","",VLOOKUP(I103,Datos!$D$9:$E$19,2,FALSE))</f>
        <v>PR</v>
      </c>
      <c r="AJ103" s="83" t="str">
        <f>+IF(J103="","",VLOOKUP(J103,Datos!$D:$E,2,FALSE))</f>
        <v>G002</v>
      </c>
      <c r="AK103" s="83" t="str">
        <f>+IFERROR(IF(AI103="CG","",VLOOKUP(AI103,Datos!$E:$F,2,FALSE)),"")</f>
        <v>Rural</v>
      </c>
      <c r="AL103" s="83" t="str">
        <f>+IF(L103="","",VLOOKUP(L103,Datos!$D:$E,2,FALSE))</f>
        <v>07</v>
      </c>
      <c r="AM103" s="83" t="str">
        <f ca="1">+IF(M103="","",TEXT(VLOOKUP(M103,Datos!$D:$E,2,FALSE),"000"))</f>
        <v>317</v>
      </c>
      <c r="AN103" s="83" t="str">
        <f ca="1">+IF(O103="","",TEXT(VLOOKUP(O103,Datos!$D:$E,2,FALSE),"000000"))</f>
        <v>239900</v>
      </c>
      <c r="AO103" s="83" t="str">
        <f>+IF(Q103="","",VLOOKUP(Q103,Datos!$D:$E,2,FALSE))</f>
        <v>G0</v>
      </c>
      <c r="AP103" s="83" t="str">
        <f>+IFERROR(HLOOKUP(AH103,Validaciones!$A$47:$C$48,2,FALSE),"")</f>
        <v>Tarifa T2</v>
      </c>
      <c r="AQ103" s="83" t="str">
        <f ca="1">+IF(AP103="","",VLOOKUP(AP103,Datos!$D:$E,2,FALSE))</f>
        <v>GD_T2</v>
      </c>
      <c r="AR103" s="83" t="str">
        <f>+VLOOKUP(CONCATENATE(K103,IF(K103="Completo",VLOOKUP(D103,'Gr.Estr.Reg.'!$C:$D,2,FALSE),VLOOKUP(D103,'Gr.Estr.Reg.'!$C:$H,6))),Tabla8[[LINK]:[PORCION]],5,FALSE)</f>
        <v>GROCC</v>
      </c>
      <c r="AS103" s="83" t="str">
        <f ca="1">+VLOOKUP(CONCATENATE($AH103,$AI103,$AJ103,$AO103,$AQ103),ZTDM_ARBOL_DES_D!$A:$O,11,FALSE)</f>
        <v>RT_CAT_CLI</v>
      </c>
      <c r="AT103" s="83" t="str">
        <f ca="1">+IFERROR(VLOOKUP(CONCATENATE($AH103,$AI103,$AJ103,$AO103,$AQ103),ZTDM_ARBOL_DES_D!$A:$O,12,FALSE),"")</f>
        <v>GD_NORM</v>
      </c>
      <c r="AU103" s="83" t="str">
        <f ca="1">+IFERROR(VLOOKUP(CONCATENATE($AH103,$AI103,$AJ103,$AO103,$AQ103),ZTDM_ARBOL_DES_D!$A:$O,13,FALSE),"")</f>
        <v>ALTA132</v>
      </c>
      <c r="AV103" s="83" t="str">
        <f>+IF($S103=Datos!$G$71,"",IFERROR(INDEX(Datos!$C$71:$G$74,MATCH($S103,Datos!$G$71:$G$74,0),1),""))</f>
        <v/>
      </c>
      <c r="AW103" s="83" t="str">
        <f>IF($S103=Datos!$G$71,"",IFERROR(INDEX(Datos!$C$71:$G$74,MATCH($S103,Datos!$G$71:$G$74,0),2),""))</f>
        <v/>
      </c>
      <c r="AX103" s="83" t="str">
        <f>IF($S103=Datos!$G$71,"",IFERROR(INDEX(Datos!$C$71:$G$74,MATCH($S103,Datos!$G$71:$G$74,0),3),""))</f>
        <v/>
      </c>
      <c r="AY103" s="83" t="str">
        <f>+IF(AW103=Datos!$D$73,Datos!$C$76,"")</f>
        <v/>
      </c>
      <c r="AZ103" s="83" t="str">
        <f>+IF(K103="Completo",IF(MAX(AB103:AC103,FACTURADOR!G102:I102)&gt;=300,"FL_GUDI",""),"")</f>
        <v>FL_GUDI</v>
      </c>
      <c r="BA103" s="83" t="str">
        <f t="shared" si="85"/>
        <v>FL_NO_CAP</v>
      </c>
      <c r="BB103" s="83" t="str">
        <f ca="1">+IF($AS103="Opción No Válida","",IFERROR(IF(FIND(Datos!$D$63,$V103)&gt;0,Datos!$E$63,""),""))</f>
        <v/>
      </c>
      <c r="BC103" s="83" t="str">
        <f ca="1">+IF($AS103="Opción No Válida","",IFERROR(IF(FIND(Datos!$D$64,$V103)&gt;0,Datos!$E$64,""),""))</f>
        <v/>
      </c>
      <c r="BD103" s="83" t="str">
        <f ca="1">+IF($AS103="Opción No Válida","",IFERROR(IF(FIND(Datos!$D$65,$V103)&gt;0,Datos!$E$65,""),""))</f>
        <v/>
      </c>
      <c r="BE103" s="83" t="str">
        <f ca="1">+IF($AS103="Opción No Válida","",IFERROR(IF(FIND(Datos!$D$66,$V103)&gt;0,Datos!$E$66,""),""))</f>
        <v/>
      </c>
      <c r="BF103" s="83" t="str">
        <f ca="1">+IF($AS103="Opción No Válida","",IF(AH103="DP",Datos!$C$67,""))</f>
        <v/>
      </c>
      <c r="BG103" s="83" t="str">
        <f ca="1">+IF($AS103="Opción No Válida","",IFERROR(IF(FIND(Datos!$D$68,$V103)&gt;0,Datos!$E$68,""),""))</f>
        <v/>
      </c>
      <c r="BH103" s="83" t="str">
        <f ca="1">+VLOOKUP(AA103,Datos!$D:$E,2,FALSE)</f>
        <v>00</v>
      </c>
      <c r="BJ103" s="133">
        <f t="shared" ca="1" si="86"/>
        <v>0</v>
      </c>
      <c r="BK103" s="133" t="str">
        <f t="shared" si="87"/>
        <v/>
      </c>
      <c r="BL103" s="133" t="str">
        <f t="shared" si="88"/>
        <v/>
      </c>
      <c r="BM103" s="133" t="str">
        <f t="shared" si="89"/>
        <v/>
      </c>
      <c r="BN103" s="133" t="str">
        <f t="shared" si="90"/>
        <v/>
      </c>
      <c r="BO103" s="133" t="str">
        <f t="shared" si="91"/>
        <v/>
      </c>
      <c r="BP103" s="133" t="str">
        <f t="shared" ca="1" si="92"/>
        <v/>
      </c>
      <c r="BQ103" s="133" t="str">
        <f t="shared" ca="1" si="93"/>
        <v/>
      </c>
      <c r="BR103" s="133" t="str">
        <f t="shared" si="94"/>
        <v/>
      </c>
      <c r="BS103" s="133" t="str">
        <f t="shared" si="95"/>
        <v/>
      </c>
      <c r="BT103" s="133" t="str">
        <f t="shared" ca="1" si="96"/>
        <v/>
      </c>
      <c r="BU103" s="133" t="str">
        <f t="shared" si="97"/>
        <v/>
      </c>
      <c r="BV103" s="133" t="str">
        <f t="shared" ca="1" si="98"/>
        <v/>
      </c>
      <c r="BW103" s="133" t="str">
        <f t="shared" ca="1" si="99"/>
        <v/>
      </c>
      <c r="BX103" s="133" t="str">
        <f t="shared" ca="1" si="100"/>
        <v/>
      </c>
      <c r="BY103" s="133" t="str">
        <f t="shared" si="101"/>
        <v/>
      </c>
      <c r="BZ103" s="133" t="str">
        <f t="shared" si="102"/>
        <v/>
      </c>
      <c r="CA103" s="133" t="str">
        <f t="shared" si="103"/>
        <v/>
      </c>
      <c r="CB103" s="133" t="str">
        <f t="shared" si="104"/>
        <v/>
      </c>
      <c r="CC103" s="133" t="str">
        <f t="shared" si="105"/>
        <v/>
      </c>
      <c r="CD103" s="133" t="str">
        <f t="shared" ca="1" si="106"/>
        <v/>
      </c>
      <c r="CE103" s="133" t="str">
        <f t="shared" ca="1" si="107"/>
        <v/>
      </c>
      <c r="CF103" s="133" t="str">
        <f t="shared" ca="1" si="108"/>
        <v/>
      </c>
      <c r="CG103" s="133" t="str">
        <f t="shared" ca="1" si="109"/>
        <v/>
      </c>
      <c r="CH103" s="133" t="str">
        <f t="shared" ca="1" si="110"/>
        <v/>
      </c>
      <c r="CI103" s="133" t="str">
        <f t="shared" ca="1" si="111"/>
        <v/>
      </c>
      <c r="CJ103" s="133" t="str">
        <f t="shared" ca="1" si="112"/>
        <v/>
      </c>
      <c r="CK103" s="131">
        <f>+'RESULTADOS Fact'!Z102</f>
        <v>20000000892</v>
      </c>
      <c r="CL103" s="131">
        <f>+'RESULTADOS Fact'!AA102</f>
        <v>10000000460</v>
      </c>
    </row>
    <row r="104" spans="1:90" s="131" customFormat="1" ht="58.5" hidden="1" customHeight="1" x14ac:dyDescent="0.25">
      <c r="A104" s="145">
        <f t="shared" si="84"/>
        <v>102</v>
      </c>
      <c r="B104" s="127">
        <v>252</v>
      </c>
      <c r="C104" s="128">
        <f>+VLOOKUP($B104,'Datos IC y OC'!$A:$D,3,FALSE)</f>
        <v>610000000000166</v>
      </c>
      <c r="D104" s="128" t="str">
        <f>+VLOOKUP($B104,'Datos IC y OC'!$A:$D,4,FALSE)</f>
        <v>S6020A21</v>
      </c>
      <c r="E104" s="83"/>
      <c r="F104" s="130">
        <v>44562</v>
      </c>
      <c r="G104" s="114" t="str">
        <f ca="1">+"ID" &amp;TEXT(A104,"000") &amp; "-" &amp; AH104 &amp; "-" &amp; AI104 &amp; "-" &amp; RIGHT(AQ104,2)&amp; "-" &amp; VLOOKUP(AO104,Datos!$E:$F,2,FALSE)</f>
        <v>ID102-GD-PR-T2-BT</v>
      </c>
      <c r="H104" s="114" t="s">
        <v>57</v>
      </c>
      <c r="I104" s="114" t="s">
        <v>70</v>
      </c>
      <c r="J104" s="114" t="s">
        <v>316</v>
      </c>
      <c r="K104" s="114" t="s">
        <v>1963</v>
      </c>
      <c r="L104" s="114" t="s">
        <v>277</v>
      </c>
      <c r="M104" s="114" t="s">
        <v>266</v>
      </c>
      <c r="O104" s="114" t="s">
        <v>1050</v>
      </c>
      <c r="Q104" s="114" t="s">
        <v>78</v>
      </c>
      <c r="S104" s="114"/>
      <c r="T104" s="114"/>
      <c r="V104" s="114"/>
      <c r="X104" s="114">
        <v>700034</v>
      </c>
      <c r="Y104" s="114">
        <f>+Salida!CQ104</f>
        <v>203</v>
      </c>
      <c r="AA104" s="114" t="s">
        <v>2021</v>
      </c>
      <c r="AB104" s="114">
        <f>+HLOOKUP($AF104,Lecturas!$O:$AB,22,FALSE)</f>
        <v>50</v>
      </c>
      <c r="AC104" s="114">
        <f>+HLOOKUP($AF104,Lecturas!$O:$AB,23,FALSE)</f>
        <v>50</v>
      </c>
      <c r="AD104" s="114" t="str">
        <f>+"CASO: "&amp;INDEX(Lecturas!$AE$1:$AO$2,1,MATCH(AF104,Lecturas!$AE$2:$AO$2,0))</f>
        <v>CASO: &gt;1000 Reg y Cont &lt;1000 sólo 13,2 kV</v>
      </c>
      <c r="AF104" s="114">
        <v>7</v>
      </c>
      <c r="AH104" s="83" t="str">
        <f>+IF(H104="","",VLOOKUP(H104,Datos!$D:$E,2,FALSE))</f>
        <v>GD</v>
      </c>
      <c r="AI104" s="83" t="str">
        <f>+IF(I104="","",VLOOKUP(I104,Datos!$D$9:$E$19,2,FALSE))</f>
        <v>PR</v>
      </c>
      <c r="AJ104" s="83" t="str">
        <f>+IF(J104="","",VLOOKUP(J104,Datos!$D:$E,2,FALSE))</f>
        <v>G002</v>
      </c>
      <c r="AK104" s="83" t="str">
        <f>+IFERROR(IF(AI104="CG","",VLOOKUP(AI104,Datos!$E:$F,2,FALSE)),"")</f>
        <v>Rural</v>
      </c>
      <c r="AL104" s="83">
        <f>+IF(L104="","",VLOOKUP(L104,Datos!$D:$E,2,FALSE))</f>
        <v>11</v>
      </c>
      <c r="AM104" s="83" t="str">
        <f ca="1">+IF(M104="","",TEXT(VLOOKUP(M104,Datos!$D:$E,2,FALSE),"000"))</f>
        <v>317</v>
      </c>
      <c r="AN104" s="83" t="str">
        <f ca="1">+IF(O104="","",TEXT(VLOOKUP(O104,Datos!$D:$E,2,FALSE),"000000"))</f>
        <v>239900</v>
      </c>
      <c r="AO104" s="83" t="str">
        <f>+IF(Q104="","",VLOOKUP(Q104,Datos!$D:$E,2,FALSE))</f>
        <v>G1</v>
      </c>
      <c r="AP104" s="83" t="str">
        <f>+IFERROR(HLOOKUP(AH104,Validaciones!$A$47:$C$48,2,FALSE),"")</f>
        <v>Tarifa T2</v>
      </c>
      <c r="AQ104" s="83" t="str">
        <f ca="1">+IF(AP104="","",VLOOKUP(AP104,Datos!$D:$E,2,FALSE))</f>
        <v>GD_T2</v>
      </c>
      <c r="AR104" s="83" t="str">
        <f>+VLOOKUP(CONCATENATE(K104,IF(K104="Completo",VLOOKUP(D104,'Gr.Estr.Reg.'!$C:$D,2,FALSE),VLOOKUP(D104,'Gr.Estr.Reg.'!$C:$H,6))),Tabla8[[LINK]:[PORCION]],5,FALSE)</f>
        <v>GROCC</v>
      </c>
      <c r="AS104" s="83" t="str">
        <f ca="1">+VLOOKUP(CONCATENATE($AH104,$AI104,$AJ104,$AO104,$AQ104),ZTDM_ARBOL_DES_D!$A:$O,11,FALSE)</f>
        <v>RT_CAT_CLI</v>
      </c>
      <c r="AT104" s="83" t="str">
        <f ca="1">+IFERROR(VLOOKUP(CONCATENATE($AH104,$AI104,$AJ104,$AO104,$AQ104),ZTDM_ARBOL_DES_D!$A:$O,12,FALSE),"")</f>
        <v>GD_NORM</v>
      </c>
      <c r="AU104" s="83" t="str">
        <f ca="1">+IFERROR(VLOOKUP(CONCATENATE($AH104,$AI104,$AJ104,$AO104,$AQ104),ZTDM_ARBOL_DES_D!$A:$O,13,FALSE),"")</f>
        <v>BAJA</v>
      </c>
      <c r="AV104" s="83" t="str">
        <f>+IF($S104=Datos!$G$71,"",IFERROR(INDEX(Datos!$C$71:$G$74,MATCH($S104,Datos!$G$71:$G$74,0),1),""))</f>
        <v/>
      </c>
      <c r="AW104" s="83" t="str">
        <f>IF($S104=Datos!$G$71,"",IFERROR(INDEX(Datos!$C$71:$G$74,MATCH($S104,Datos!$G$71:$G$74,0),2),""))</f>
        <v/>
      </c>
      <c r="AX104" s="83" t="str">
        <f>IF($S104=Datos!$G$71,"",IFERROR(INDEX(Datos!$C$71:$G$74,MATCH($S104,Datos!$G$71:$G$74,0),3),""))</f>
        <v/>
      </c>
      <c r="AY104" s="83" t="str">
        <f>+IF(AW104=Datos!$D$73,Datos!$C$76,"")</f>
        <v/>
      </c>
      <c r="AZ104" s="83" t="str">
        <f>+IF(K104="Completo",IF(MAX(AB104:AC104,FACTURADOR!G103:I103)&gt;=300,"FL_GUDI",""),"")</f>
        <v>FL_GUDI</v>
      </c>
      <c r="BA104" s="83" t="str">
        <f t="shared" si="85"/>
        <v>FL_NO_CAP</v>
      </c>
      <c r="BB104" s="83" t="str">
        <f ca="1">+IF($AS104="Opción No Válida","",IFERROR(IF(FIND(Datos!$D$63,$V104)&gt;0,Datos!$E$63,""),""))</f>
        <v/>
      </c>
      <c r="BC104" s="83" t="str">
        <f ca="1">+IF($AS104="Opción No Válida","",IFERROR(IF(FIND(Datos!$D$64,$V104)&gt;0,Datos!$E$64,""),""))</f>
        <v/>
      </c>
      <c r="BD104" s="83" t="str">
        <f ca="1">+IF($AS104="Opción No Válida","",IFERROR(IF(FIND(Datos!$D$65,$V104)&gt;0,Datos!$E$65,""),""))</f>
        <v/>
      </c>
      <c r="BE104" s="83" t="str">
        <f ca="1">+IF($AS104="Opción No Válida","",IFERROR(IF(FIND(Datos!$D$66,$V104)&gt;0,Datos!$E$66,""),""))</f>
        <v/>
      </c>
      <c r="BF104" s="83" t="str">
        <f ca="1">+IF($AS104="Opción No Válida","",IF(AH104="DP",Datos!$C$67,""))</f>
        <v/>
      </c>
      <c r="BG104" s="83" t="str">
        <f ca="1">+IF($AS104="Opción No Válida","",IFERROR(IF(FIND(Datos!$D$68,$V104)&gt;0,Datos!$E$68,""),""))</f>
        <v/>
      </c>
      <c r="BH104" s="83" t="str">
        <f ca="1">+VLOOKUP(AA104,Datos!$D:$E,2,FALSE)</f>
        <v>00</v>
      </c>
      <c r="BJ104" s="133">
        <f t="shared" ca="1" si="86"/>
        <v>0</v>
      </c>
      <c r="BK104" s="133" t="str">
        <f t="shared" si="87"/>
        <v/>
      </c>
      <c r="BL104" s="133" t="str">
        <f t="shared" si="88"/>
        <v/>
      </c>
      <c r="BM104" s="133" t="str">
        <f t="shared" si="89"/>
        <v/>
      </c>
      <c r="BN104" s="133" t="str">
        <f t="shared" si="90"/>
        <v/>
      </c>
      <c r="BO104" s="133" t="str">
        <f t="shared" si="91"/>
        <v/>
      </c>
      <c r="BP104" s="133" t="str">
        <f t="shared" ca="1" si="92"/>
        <v/>
      </c>
      <c r="BQ104" s="133" t="str">
        <f t="shared" ca="1" si="93"/>
        <v/>
      </c>
      <c r="BR104" s="133" t="str">
        <f t="shared" si="94"/>
        <v/>
      </c>
      <c r="BS104" s="133" t="str">
        <f t="shared" si="95"/>
        <v/>
      </c>
      <c r="BT104" s="133" t="str">
        <f t="shared" ca="1" si="96"/>
        <v/>
      </c>
      <c r="BU104" s="133" t="str">
        <f t="shared" si="97"/>
        <v/>
      </c>
      <c r="BV104" s="133" t="str">
        <f t="shared" ca="1" si="98"/>
        <v/>
      </c>
      <c r="BW104" s="133" t="str">
        <f t="shared" ca="1" si="99"/>
        <v/>
      </c>
      <c r="BX104" s="133" t="str">
        <f t="shared" ca="1" si="100"/>
        <v/>
      </c>
      <c r="BY104" s="133" t="str">
        <f t="shared" si="101"/>
        <v/>
      </c>
      <c r="BZ104" s="133" t="str">
        <f t="shared" si="102"/>
        <v/>
      </c>
      <c r="CA104" s="133" t="str">
        <f t="shared" si="103"/>
        <v/>
      </c>
      <c r="CB104" s="133" t="str">
        <f t="shared" si="104"/>
        <v/>
      </c>
      <c r="CC104" s="133" t="str">
        <f t="shared" si="105"/>
        <v/>
      </c>
      <c r="CD104" s="133" t="str">
        <f t="shared" ca="1" si="106"/>
        <v/>
      </c>
      <c r="CE104" s="133" t="str">
        <f t="shared" ca="1" si="107"/>
        <v/>
      </c>
      <c r="CF104" s="133" t="str">
        <f t="shared" ca="1" si="108"/>
        <v/>
      </c>
      <c r="CG104" s="133" t="str">
        <f t="shared" ca="1" si="109"/>
        <v/>
      </c>
      <c r="CH104" s="133" t="str">
        <f t="shared" ca="1" si="110"/>
        <v/>
      </c>
      <c r="CI104" s="133" t="str">
        <f t="shared" ca="1" si="111"/>
        <v/>
      </c>
      <c r="CJ104" s="133" t="str">
        <f t="shared" ca="1" si="112"/>
        <v/>
      </c>
      <c r="CK104" s="131">
        <f>+'RESULTADOS Fact'!Z103</f>
        <v>20000000893</v>
      </c>
      <c r="CL104" s="131">
        <f>+'RESULTADOS Fact'!AA103</f>
        <v>10000000461</v>
      </c>
    </row>
    <row r="105" spans="1:90" s="131" customFormat="1" ht="58.5" hidden="1" customHeight="1" x14ac:dyDescent="0.25">
      <c r="A105" s="145">
        <f t="shared" si="84"/>
        <v>103</v>
      </c>
      <c r="B105" s="127">
        <v>264</v>
      </c>
      <c r="C105" s="128">
        <f>+VLOOKUP($B105,'Datos IC y OC'!$A:$D,3,FALSE)</f>
        <v>610000000000178</v>
      </c>
      <c r="D105" s="128" t="str">
        <f>+VLOOKUP($B105,'Datos IC y OC'!$A:$D,4,FALSE)</f>
        <v>S6020A25</v>
      </c>
      <c r="E105" s="83"/>
      <c r="F105" s="130">
        <v>44562</v>
      </c>
      <c r="G105" s="114" t="str">
        <f ca="1">+"ID" &amp;TEXT(A105,"000") &amp; "-" &amp; AH105 &amp; "-" &amp; AI105 &amp; "-" &amp; RIGHT(AQ105,2)&amp; "-" &amp; VLOOKUP(AO105,Datos!$E:$F,2,FALSE)</f>
        <v>ID103-GD-MR-T2-BT</v>
      </c>
      <c r="H105" s="114" t="s">
        <v>57</v>
      </c>
      <c r="I105" s="114" t="s">
        <v>72</v>
      </c>
      <c r="J105" s="114" t="s">
        <v>316</v>
      </c>
      <c r="K105" s="114" t="s">
        <v>1963</v>
      </c>
      <c r="L105" s="114" t="s">
        <v>271</v>
      </c>
      <c r="M105" s="114" t="s">
        <v>723</v>
      </c>
      <c r="O105" s="114" t="s">
        <v>1050</v>
      </c>
      <c r="Q105" s="114" t="s">
        <v>78</v>
      </c>
      <c r="S105" s="114"/>
      <c r="T105" s="114"/>
      <c r="V105" s="114"/>
      <c r="X105" s="114">
        <v>700034</v>
      </c>
      <c r="Y105" s="114">
        <f>+Salida!CQ105</f>
        <v>204</v>
      </c>
      <c r="AA105" s="114" t="s">
        <v>2021</v>
      </c>
      <c r="AB105" s="114">
        <f>+HLOOKUP($AF105,Lecturas!$O:$AB,22,FALSE)</f>
        <v>50</v>
      </c>
      <c r="AC105" s="114">
        <f>+HLOOKUP($AF105,Lecturas!$O:$AB,23,FALSE)</f>
        <v>50</v>
      </c>
      <c r="AD105" s="114" t="str">
        <f>+"CASO: "&amp;INDEX(Lecturas!$AE$1:$AO$2,1,MATCH(AF105,Lecturas!$AE$2:$AO$2,0))</f>
        <v>CASO: &gt;1000 Reg y Cont &lt;1000 sólo 13,2 kV</v>
      </c>
      <c r="AF105" s="114">
        <v>7</v>
      </c>
      <c r="AH105" s="83" t="str">
        <f>+IF(H105="","",VLOOKUP(H105,Datos!$D:$E,2,FALSE))</f>
        <v>GD</v>
      </c>
      <c r="AI105" s="83" t="str">
        <f>+IF(I105="","",VLOOKUP(I105,Datos!$D$9:$E$19,2,FALSE))</f>
        <v>MR</v>
      </c>
      <c r="AJ105" s="83" t="str">
        <f>+IF(J105="","",VLOOKUP(J105,Datos!$D:$E,2,FALSE))</f>
        <v>G002</v>
      </c>
      <c r="AK105" s="83" t="str">
        <f>+IFERROR(IF(AI105="CG","",VLOOKUP(AI105,Datos!$E:$F,2,FALSE)),"")</f>
        <v>Rural</v>
      </c>
      <c r="AL105" s="83" t="str">
        <f>+IF(L105="","",VLOOKUP(L105,Datos!$D:$E,2,FALSE))</f>
        <v>01</v>
      </c>
      <c r="AM105" s="83" t="str">
        <f ca="1">+IF(M105="","",TEXT(VLOOKUP(M105,Datos!$D:$E,2,FALSE),"000"))</f>
        <v>320</v>
      </c>
      <c r="AN105" s="83" t="str">
        <f ca="1">+IF(O105="","",TEXT(VLOOKUP(O105,Datos!$D:$E,2,FALSE),"000000"))</f>
        <v>239900</v>
      </c>
      <c r="AO105" s="83" t="str">
        <f>+IF(Q105="","",VLOOKUP(Q105,Datos!$D:$E,2,FALSE))</f>
        <v>G1</v>
      </c>
      <c r="AP105" s="83" t="str">
        <f>+IFERROR(HLOOKUP(AH105,Validaciones!$A$47:$C$48,2,FALSE),"")</f>
        <v>Tarifa T2</v>
      </c>
      <c r="AQ105" s="83" t="str">
        <f ca="1">+IF(AP105="","",VLOOKUP(AP105,Datos!$D:$E,2,FALSE))</f>
        <v>GD_T2</v>
      </c>
      <c r="AR105" s="83" t="str">
        <f>+VLOOKUP(CONCATENATE(K105,IF(K105="Completo",VLOOKUP(D105,'Gr.Estr.Reg.'!$C:$D,2,FALSE),VLOOKUP(D105,'Gr.Estr.Reg.'!$C:$H,6))),Tabla8[[LINK]:[PORCION]],5,FALSE)</f>
        <v>GROCC</v>
      </c>
      <c r="AS105" s="83" t="str">
        <f ca="1">+VLOOKUP(CONCATENATE($AH105,$AI105,$AJ105,$AO105,$AQ105),ZTDM_ARBOL_DES_D!$A:$O,11,FALSE)</f>
        <v>RT_CAT_CLI</v>
      </c>
      <c r="AT105" s="83" t="str">
        <f ca="1">+IFERROR(VLOOKUP(CONCATENATE($AH105,$AI105,$AJ105,$AO105,$AQ105),ZTDM_ARBOL_DES_D!$A:$O,12,FALSE),"")</f>
        <v>GD_NORM</v>
      </c>
      <c r="AU105" s="83" t="str">
        <f ca="1">+IFERROR(VLOOKUP(CONCATENATE($AH105,$AI105,$AJ105,$AO105,$AQ105),ZTDM_ARBOL_DES_D!$A:$O,13,FALSE),"")</f>
        <v>BAJA</v>
      </c>
      <c r="AV105" s="83" t="str">
        <f>+IF($S105=Datos!$G$71,"",IFERROR(INDEX(Datos!$C$71:$G$74,MATCH($S105,Datos!$G$71:$G$74,0),1),""))</f>
        <v/>
      </c>
      <c r="AW105" s="83" t="str">
        <f>IF($S105=Datos!$G$71,"",IFERROR(INDEX(Datos!$C$71:$G$74,MATCH($S105,Datos!$G$71:$G$74,0),2),""))</f>
        <v/>
      </c>
      <c r="AX105" s="83" t="str">
        <f>IF($S105=Datos!$G$71,"",IFERROR(INDEX(Datos!$C$71:$G$74,MATCH($S105,Datos!$G$71:$G$74,0),3),""))</f>
        <v/>
      </c>
      <c r="AY105" s="83" t="str">
        <f>+IF(AW105=Datos!$D$73,Datos!$C$76,"")</f>
        <v/>
      </c>
      <c r="AZ105" s="83" t="str">
        <f>+IF(K105="Completo",IF(MAX(AB105:AC105,FACTURADOR!G104:I104)&gt;=300,"FL_GUDI",""),"")</f>
        <v>FL_GUDI</v>
      </c>
      <c r="BA105" s="83" t="str">
        <f t="shared" si="85"/>
        <v>FL_NO_CAP</v>
      </c>
      <c r="BB105" s="83" t="str">
        <f ca="1">+IF($AS105="Opción No Válida","",IFERROR(IF(FIND(Datos!$D$63,$V105)&gt;0,Datos!$E$63,""),""))</f>
        <v/>
      </c>
      <c r="BC105" s="83" t="str">
        <f ca="1">+IF($AS105="Opción No Válida","",IFERROR(IF(FIND(Datos!$D$64,$V105)&gt;0,Datos!$E$64,""),""))</f>
        <v/>
      </c>
      <c r="BD105" s="83" t="str">
        <f ca="1">+IF($AS105="Opción No Válida","",IFERROR(IF(FIND(Datos!$D$65,$V105)&gt;0,Datos!$E$65,""),""))</f>
        <v/>
      </c>
      <c r="BE105" s="83" t="str">
        <f ca="1">+IF($AS105="Opción No Válida","",IFERROR(IF(FIND(Datos!$D$66,$V105)&gt;0,Datos!$E$66,""),""))</f>
        <v/>
      </c>
      <c r="BF105" s="83" t="str">
        <f ca="1">+IF($AS105="Opción No Válida","",IF(AH105="DP",Datos!$C$67,""))</f>
        <v/>
      </c>
      <c r="BG105" s="83" t="str">
        <f ca="1">+IF($AS105="Opción No Válida","",IFERROR(IF(FIND(Datos!$D$68,$V105)&gt;0,Datos!$E$68,""),""))</f>
        <v/>
      </c>
      <c r="BH105" s="83" t="str">
        <f ca="1">+VLOOKUP(AA105,Datos!$D:$E,2,FALSE)</f>
        <v>00</v>
      </c>
      <c r="BJ105" s="133">
        <f t="shared" ca="1" si="86"/>
        <v>0</v>
      </c>
      <c r="BK105" s="133" t="str">
        <f t="shared" si="87"/>
        <v/>
      </c>
      <c r="BL105" s="133" t="str">
        <f t="shared" si="88"/>
        <v/>
      </c>
      <c r="BM105" s="133" t="str">
        <f t="shared" si="89"/>
        <v/>
      </c>
      <c r="BN105" s="133" t="str">
        <f t="shared" si="90"/>
        <v/>
      </c>
      <c r="BO105" s="133" t="str">
        <f t="shared" si="91"/>
        <v/>
      </c>
      <c r="BP105" s="133" t="str">
        <f t="shared" ca="1" si="92"/>
        <v/>
      </c>
      <c r="BQ105" s="133" t="str">
        <f t="shared" ca="1" si="93"/>
        <v/>
      </c>
      <c r="BR105" s="133" t="str">
        <f t="shared" si="94"/>
        <v/>
      </c>
      <c r="BS105" s="133" t="str">
        <f t="shared" si="95"/>
        <v/>
      </c>
      <c r="BT105" s="133" t="str">
        <f t="shared" ca="1" si="96"/>
        <v/>
      </c>
      <c r="BU105" s="133" t="str">
        <f t="shared" si="97"/>
        <v/>
      </c>
      <c r="BV105" s="133" t="str">
        <f t="shared" ca="1" si="98"/>
        <v/>
      </c>
      <c r="BW105" s="133" t="str">
        <f t="shared" ca="1" si="99"/>
        <v/>
      </c>
      <c r="BX105" s="133" t="str">
        <f t="shared" ca="1" si="100"/>
        <v/>
      </c>
      <c r="BY105" s="133" t="str">
        <f t="shared" si="101"/>
        <v/>
      </c>
      <c r="BZ105" s="133" t="str">
        <f t="shared" si="102"/>
        <v/>
      </c>
      <c r="CA105" s="133" t="str">
        <f t="shared" si="103"/>
        <v/>
      </c>
      <c r="CB105" s="133" t="str">
        <f t="shared" si="104"/>
        <v/>
      </c>
      <c r="CC105" s="133" t="str">
        <f t="shared" si="105"/>
        <v/>
      </c>
      <c r="CD105" s="133" t="str">
        <f t="shared" ca="1" si="106"/>
        <v/>
      </c>
      <c r="CE105" s="133" t="str">
        <f t="shared" ca="1" si="107"/>
        <v/>
      </c>
      <c r="CF105" s="133" t="str">
        <f t="shared" ca="1" si="108"/>
        <v/>
      </c>
      <c r="CG105" s="133" t="str">
        <f t="shared" ca="1" si="109"/>
        <v/>
      </c>
      <c r="CH105" s="133" t="str">
        <f t="shared" ca="1" si="110"/>
        <v/>
      </c>
      <c r="CI105" s="133" t="str">
        <f t="shared" ca="1" si="111"/>
        <v/>
      </c>
      <c r="CJ105" s="133" t="str">
        <f t="shared" ca="1" si="112"/>
        <v/>
      </c>
      <c r="CK105" s="131">
        <f>+'RESULTADOS Fact'!Z104</f>
        <v>20000000894</v>
      </c>
      <c r="CL105" s="131">
        <f>+'RESULTADOS Fact'!AA104</f>
        <v>10000000462</v>
      </c>
    </row>
    <row r="106" spans="1:90" s="131" customFormat="1" ht="58.5" hidden="1" customHeight="1" x14ac:dyDescent="0.25">
      <c r="A106" s="145">
        <f t="shared" si="84"/>
        <v>104</v>
      </c>
      <c r="B106" s="127">
        <v>264</v>
      </c>
      <c r="C106" s="128">
        <f>+VLOOKUP($B106,'Datos IC y OC'!$A:$D,3,FALSE)</f>
        <v>610000000000178</v>
      </c>
      <c r="D106" s="128" t="str">
        <f>+VLOOKUP($B106,'Datos IC y OC'!$A:$D,4,FALSE)</f>
        <v>S6020A25</v>
      </c>
      <c r="E106" s="83"/>
      <c r="F106" s="130">
        <v>44562</v>
      </c>
      <c r="G106" s="114" t="str">
        <f ca="1">+"ID" &amp;TEXT(A106,"000") &amp; "-" &amp; AH106 &amp; "-" &amp; AI106 &amp; "-" &amp; RIGHT(AQ106,2)&amp; "-" &amp; VLOOKUP(AO106,Datos!$E:$F,2,FALSE)</f>
        <v>ID104-GD-MR-T2-BT</v>
      </c>
      <c r="H106" s="114" t="s">
        <v>57</v>
      </c>
      <c r="I106" s="114" t="s">
        <v>72</v>
      </c>
      <c r="J106" s="114" t="s">
        <v>316</v>
      </c>
      <c r="K106" s="114" t="s">
        <v>1963</v>
      </c>
      <c r="L106" s="114" t="s">
        <v>275</v>
      </c>
      <c r="M106" s="114" t="s">
        <v>723</v>
      </c>
      <c r="O106" s="114" t="s">
        <v>1050</v>
      </c>
      <c r="Q106" s="114" t="s">
        <v>78</v>
      </c>
      <c r="S106" s="114"/>
      <c r="T106" s="114"/>
      <c r="V106" s="114"/>
      <c r="X106" s="114">
        <v>700034</v>
      </c>
      <c r="Y106" s="114">
        <f>+Salida!CQ106</f>
        <v>205</v>
      </c>
      <c r="AA106" s="114" t="s">
        <v>2021</v>
      </c>
      <c r="AB106" s="114">
        <f>+HLOOKUP($AF106,Lecturas!$O:$AB,22,FALSE)</f>
        <v>100</v>
      </c>
      <c r="AC106" s="114">
        <f>+HLOOKUP($AF106,Lecturas!$O:$AB,23,FALSE)</f>
        <v>300</v>
      </c>
      <c r="AD106" s="114" t="str">
        <f>+"CASO: "&amp;INDEX(Lecturas!$AE$1:$AO$2,1,MATCH(AF106,Lecturas!$AE$2:$AO$2,0))</f>
        <v>CASO: =300 Cont</v>
      </c>
      <c r="AF106" s="114">
        <v>4</v>
      </c>
      <c r="AH106" s="83" t="str">
        <f>+IF(H106="","",VLOOKUP(H106,Datos!$D:$E,2,FALSE))</f>
        <v>GD</v>
      </c>
      <c r="AI106" s="83" t="str">
        <f>+IF(I106="","",VLOOKUP(I106,Datos!$D$9:$E$19,2,FALSE))</f>
        <v>MR</v>
      </c>
      <c r="AJ106" s="83" t="str">
        <f>+IF(J106="","",VLOOKUP(J106,Datos!$D:$E,2,FALSE))</f>
        <v>G002</v>
      </c>
      <c r="AK106" s="83" t="str">
        <f>+IFERROR(IF(AI106="CG","",VLOOKUP(AI106,Datos!$E:$F,2,FALSE)),"")</f>
        <v>Rural</v>
      </c>
      <c r="AL106" s="83" t="str">
        <f>+IF(L106="","",VLOOKUP(L106,Datos!$D:$E,2,FALSE))</f>
        <v>04</v>
      </c>
      <c r="AM106" s="83" t="str">
        <f ca="1">+IF(M106="","",TEXT(VLOOKUP(M106,Datos!$D:$E,2,FALSE),"000"))</f>
        <v>320</v>
      </c>
      <c r="AN106" s="83" t="str">
        <f ca="1">+IF(O106="","",TEXT(VLOOKUP(O106,Datos!$D:$E,2,FALSE),"000000"))</f>
        <v>239900</v>
      </c>
      <c r="AO106" s="83" t="str">
        <f>+IF(Q106="","",VLOOKUP(Q106,Datos!$D:$E,2,FALSE))</f>
        <v>G1</v>
      </c>
      <c r="AP106" s="83" t="str">
        <f>+IFERROR(HLOOKUP(AH106,Validaciones!$A$47:$C$48,2,FALSE),"")</f>
        <v>Tarifa T2</v>
      </c>
      <c r="AQ106" s="83" t="str">
        <f ca="1">+IF(AP106="","",VLOOKUP(AP106,Datos!$D:$E,2,FALSE))</f>
        <v>GD_T2</v>
      </c>
      <c r="AR106" s="83" t="str">
        <f>+VLOOKUP(CONCATENATE(K106,IF(K106="Completo",VLOOKUP(D106,'Gr.Estr.Reg.'!$C:$D,2,FALSE),VLOOKUP(D106,'Gr.Estr.Reg.'!$C:$H,6))),Tabla8[[LINK]:[PORCION]],5,FALSE)</f>
        <v>GROCC</v>
      </c>
      <c r="AS106" s="83" t="str">
        <f ca="1">+VLOOKUP(CONCATENATE($AH106,$AI106,$AJ106,$AO106,$AQ106),ZTDM_ARBOL_DES_D!$A:$O,11,FALSE)</f>
        <v>RT_CAT_CLI</v>
      </c>
      <c r="AT106" s="83" t="str">
        <f ca="1">+IFERROR(VLOOKUP(CONCATENATE($AH106,$AI106,$AJ106,$AO106,$AQ106),ZTDM_ARBOL_DES_D!$A:$O,12,FALSE),"")</f>
        <v>GD_NORM</v>
      </c>
      <c r="AU106" s="83" t="str">
        <f ca="1">+IFERROR(VLOOKUP(CONCATENATE($AH106,$AI106,$AJ106,$AO106,$AQ106),ZTDM_ARBOL_DES_D!$A:$O,13,FALSE),"")</f>
        <v>BAJA</v>
      </c>
      <c r="AV106" s="83" t="str">
        <f>+IF($S106=Datos!$G$71,"",IFERROR(INDEX(Datos!$C$71:$G$74,MATCH($S106,Datos!$G$71:$G$74,0),1),""))</f>
        <v/>
      </c>
      <c r="AW106" s="83" t="str">
        <f>IF($S106=Datos!$G$71,"",IFERROR(INDEX(Datos!$C$71:$G$74,MATCH($S106,Datos!$G$71:$G$74,0),2),""))</f>
        <v/>
      </c>
      <c r="AX106" s="83" t="str">
        <f>IF($S106=Datos!$G$71,"",IFERROR(INDEX(Datos!$C$71:$G$74,MATCH($S106,Datos!$G$71:$G$74,0),3),""))</f>
        <v/>
      </c>
      <c r="AY106" s="83" t="str">
        <f>+IF(AW106=Datos!$D$73,Datos!$C$76,"")</f>
        <v/>
      </c>
      <c r="AZ106" s="83" t="str">
        <f>+IF(K106="Completo",IF(MAX(AB106:AC106,FACTURADOR!G105:I105)&gt;=300,"FL_GUDI",""),"")</f>
        <v>FL_GUDI</v>
      </c>
      <c r="BA106" s="83" t="str">
        <f t="shared" si="85"/>
        <v>FL_NO_CAP</v>
      </c>
      <c r="BB106" s="83" t="str">
        <f ca="1">+IF($AS106="Opción No Válida","",IFERROR(IF(FIND(Datos!$D$63,$V106)&gt;0,Datos!$E$63,""),""))</f>
        <v/>
      </c>
      <c r="BC106" s="83" t="str">
        <f ca="1">+IF($AS106="Opción No Válida","",IFERROR(IF(FIND(Datos!$D$64,$V106)&gt;0,Datos!$E$64,""),""))</f>
        <v/>
      </c>
      <c r="BD106" s="83" t="str">
        <f ca="1">+IF($AS106="Opción No Válida","",IFERROR(IF(FIND(Datos!$D$65,$V106)&gt;0,Datos!$E$65,""),""))</f>
        <v/>
      </c>
      <c r="BE106" s="83" t="str">
        <f ca="1">+IF($AS106="Opción No Válida","",IFERROR(IF(FIND(Datos!$D$66,$V106)&gt;0,Datos!$E$66,""),""))</f>
        <v/>
      </c>
      <c r="BF106" s="83" t="str">
        <f ca="1">+IF($AS106="Opción No Válida","",IF(AH106="DP",Datos!$C$67,""))</f>
        <v/>
      </c>
      <c r="BG106" s="83" t="str">
        <f ca="1">+IF($AS106="Opción No Válida","",IFERROR(IF(FIND(Datos!$D$68,$V106)&gt;0,Datos!$E$68,""),""))</f>
        <v/>
      </c>
      <c r="BH106" s="83" t="str">
        <f ca="1">+VLOOKUP(AA106,Datos!$D:$E,2,FALSE)</f>
        <v>00</v>
      </c>
      <c r="BJ106" s="133">
        <f t="shared" ca="1" si="86"/>
        <v>0</v>
      </c>
      <c r="BK106" s="133" t="str">
        <f t="shared" si="87"/>
        <v/>
      </c>
      <c r="BL106" s="133" t="str">
        <f t="shared" si="88"/>
        <v/>
      </c>
      <c r="BM106" s="133" t="str">
        <f t="shared" si="89"/>
        <v/>
      </c>
      <c r="BN106" s="133" t="str">
        <f t="shared" si="90"/>
        <v/>
      </c>
      <c r="BO106" s="133" t="str">
        <f t="shared" si="91"/>
        <v/>
      </c>
      <c r="BP106" s="133" t="str">
        <f t="shared" ca="1" si="92"/>
        <v/>
      </c>
      <c r="BQ106" s="133" t="str">
        <f t="shared" ca="1" si="93"/>
        <v/>
      </c>
      <c r="BR106" s="133" t="str">
        <f t="shared" si="94"/>
        <v/>
      </c>
      <c r="BS106" s="133" t="str">
        <f t="shared" si="95"/>
        <v/>
      </c>
      <c r="BT106" s="133" t="str">
        <f t="shared" ca="1" si="96"/>
        <v/>
      </c>
      <c r="BU106" s="133" t="str">
        <f t="shared" si="97"/>
        <v/>
      </c>
      <c r="BV106" s="133" t="str">
        <f t="shared" ca="1" si="98"/>
        <v/>
      </c>
      <c r="BW106" s="133" t="str">
        <f t="shared" ca="1" si="99"/>
        <v/>
      </c>
      <c r="BX106" s="133" t="str">
        <f t="shared" ca="1" si="100"/>
        <v/>
      </c>
      <c r="BY106" s="133" t="str">
        <f t="shared" si="101"/>
        <v/>
      </c>
      <c r="BZ106" s="133" t="str">
        <f t="shared" si="102"/>
        <v/>
      </c>
      <c r="CA106" s="133" t="str">
        <f t="shared" si="103"/>
        <v/>
      </c>
      <c r="CB106" s="133" t="str">
        <f t="shared" si="104"/>
        <v/>
      </c>
      <c r="CC106" s="133" t="str">
        <f t="shared" si="105"/>
        <v/>
      </c>
      <c r="CD106" s="133" t="str">
        <f t="shared" ca="1" si="106"/>
        <v/>
      </c>
      <c r="CE106" s="133" t="str">
        <f t="shared" ca="1" si="107"/>
        <v/>
      </c>
      <c r="CF106" s="133" t="str">
        <f t="shared" ca="1" si="108"/>
        <v/>
      </c>
      <c r="CG106" s="133" t="str">
        <f t="shared" ca="1" si="109"/>
        <v/>
      </c>
      <c r="CH106" s="133" t="str">
        <f t="shared" ca="1" si="110"/>
        <v/>
      </c>
      <c r="CI106" s="133" t="str">
        <f t="shared" ca="1" si="111"/>
        <v/>
      </c>
      <c r="CJ106" s="133" t="str">
        <f t="shared" ca="1" si="112"/>
        <v/>
      </c>
      <c r="CK106" s="131">
        <f>+'RESULTADOS Fact'!Z105</f>
        <v>20000000895</v>
      </c>
      <c r="CL106" s="131">
        <f>+'RESULTADOS Fact'!AA105</f>
        <v>10000000463</v>
      </c>
    </row>
    <row r="107" spans="1:90" s="131" customFormat="1" ht="58.5" hidden="1" customHeight="1" x14ac:dyDescent="0.25">
      <c r="A107" s="145">
        <f t="shared" si="84"/>
        <v>105</v>
      </c>
      <c r="B107" s="127">
        <v>264</v>
      </c>
      <c r="C107" s="128">
        <f>+VLOOKUP($B107,'Datos IC y OC'!$A:$D,3,FALSE)</f>
        <v>610000000000178</v>
      </c>
      <c r="D107" s="128" t="str">
        <f>+VLOOKUP($B107,'Datos IC y OC'!$A:$D,4,FALSE)</f>
        <v>S6020A25</v>
      </c>
      <c r="E107" s="83"/>
      <c r="F107" s="130">
        <v>44562</v>
      </c>
      <c r="G107" s="114" t="str">
        <f ca="1">+"ID" &amp;TEXT(A107,"000") &amp; "-" &amp; AH107 &amp; "-" &amp; AI107 &amp; "-" &amp; RIGHT(AQ107,2)&amp; "-" &amp; VLOOKUP(AO107,Datos!$E:$F,2,FALSE)</f>
        <v>ID105-GD-MR-T2-BT</v>
      </c>
      <c r="H107" s="114" t="s">
        <v>57</v>
      </c>
      <c r="I107" s="114" t="s">
        <v>72</v>
      </c>
      <c r="J107" s="114" t="s">
        <v>316</v>
      </c>
      <c r="K107" s="114" t="s">
        <v>1963</v>
      </c>
      <c r="L107" s="114" t="s">
        <v>306</v>
      </c>
      <c r="M107" s="114" t="s">
        <v>723</v>
      </c>
      <c r="O107" s="114" t="s">
        <v>1050</v>
      </c>
      <c r="Q107" s="114" t="s">
        <v>78</v>
      </c>
      <c r="S107" s="114"/>
      <c r="T107" s="114"/>
      <c r="V107" s="114"/>
      <c r="X107" s="114">
        <v>700034</v>
      </c>
      <c r="Y107" s="114">
        <f>+Salida!CQ107</f>
        <v>206</v>
      </c>
      <c r="AA107" s="114" t="s">
        <v>2021</v>
      </c>
      <c r="AB107" s="114">
        <f>+HLOOKUP($AF107,Lecturas!$O:$AB,22,FALSE)</f>
        <v>50</v>
      </c>
      <c r="AC107" s="114">
        <f>+HLOOKUP($AF107,Lecturas!$O:$AB,23,FALSE)</f>
        <v>1000</v>
      </c>
      <c r="AD107" s="114" t="str">
        <f>+"CASO: "&amp;INDEX(Lecturas!$AE$1:$AO$2,1,MATCH(AF107,Lecturas!$AE$2:$AO$2,0))</f>
        <v>CASO: =1000 Cont sólo 13,2 kV</v>
      </c>
      <c r="AF107" s="114">
        <v>8</v>
      </c>
      <c r="AH107" s="83" t="str">
        <f>+IF(H107="","",VLOOKUP(H107,Datos!$D:$E,2,FALSE))</f>
        <v>GD</v>
      </c>
      <c r="AI107" s="83" t="str">
        <f>+IF(I107="","",VLOOKUP(I107,Datos!$D$9:$E$19,2,FALSE))</f>
        <v>MR</v>
      </c>
      <c r="AJ107" s="83" t="str">
        <f>+IF(J107="","",VLOOKUP(J107,Datos!$D:$E,2,FALSE))</f>
        <v>G002</v>
      </c>
      <c r="AK107" s="83" t="str">
        <f>+IFERROR(IF(AI107="CG","",VLOOKUP(AI107,Datos!$E:$F,2,FALSE)),"")</f>
        <v>Rural</v>
      </c>
      <c r="AL107" s="83" t="str">
        <f>+IF(L107="","",VLOOKUP(L107,Datos!$D:$E,2,FALSE))</f>
        <v>07</v>
      </c>
      <c r="AM107" s="83" t="str">
        <f ca="1">+IF(M107="","",TEXT(VLOOKUP(M107,Datos!$D:$E,2,FALSE),"000"))</f>
        <v>320</v>
      </c>
      <c r="AN107" s="83" t="str">
        <f ca="1">+IF(O107="","",TEXT(VLOOKUP(O107,Datos!$D:$E,2,FALSE),"000000"))</f>
        <v>239900</v>
      </c>
      <c r="AO107" s="83" t="str">
        <f>+IF(Q107="","",VLOOKUP(Q107,Datos!$D:$E,2,FALSE))</f>
        <v>G1</v>
      </c>
      <c r="AP107" s="83" t="str">
        <f>+IFERROR(HLOOKUP(AH107,Validaciones!$A$47:$C$48,2,FALSE),"")</f>
        <v>Tarifa T2</v>
      </c>
      <c r="AQ107" s="83" t="str">
        <f ca="1">+IF(AP107="","",VLOOKUP(AP107,Datos!$D:$E,2,FALSE))</f>
        <v>GD_T2</v>
      </c>
      <c r="AR107" s="83" t="str">
        <f>+VLOOKUP(CONCATENATE(K107,IF(K107="Completo",VLOOKUP(D107,'Gr.Estr.Reg.'!$C:$D,2,FALSE),VLOOKUP(D107,'Gr.Estr.Reg.'!$C:$H,6))),Tabla8[[LINK]:[PORCION]],5,FALSE)</f>
        <v>GROCC</v>
      </c>
      <c r="AS107" s="83" t="str">
        <f ca="1">+VLOOKUP(CONCATENATE($AH107,$AI107,$AJ107,$AO107,$AQ107),ZTDM_ARBOL_DES_D!$A:$O,11,FALSE)</f>
        <v>RT_CAT_CLI</v>
      </c>
      <c r="AT107" s="83" t="str">
        <f ca="1">+IFERROR(VLOOKUP(CONCATENATE($AH107,$AI107,$AJ107,$AO107,$AQ107),ZTDM_ARBOL_DES_D!$A:$O,12,FALSE),"")</f>
        <v>GD_NORM</v>
      </c>
      <c r="AU107" s="83" t="str">
        <f ca="1">+IFERROR(VLOOKUP(CONCATENATE($AH107,$AI107,$AJ107,$AO107,$AQ107),ZTDM_ARBOL_DES_D!$A:$O,13,FALSE),"")</f>
        <v>BAJA</v>
      </c>
      <c r="AV107" s="83" t="str">
        <f>+IF($S107=Datos!$G$71,"",IFERROR(INDEX(Datos!$C$71:$G$74,MATCH($S107,Datos!$G$71:$G$74,0),1),""))</f>
        <v/>
      </c>
      <c r="AW107" s="83" t="str">
        <f>IF($S107=Datos!$G$71,"",IFERROR(INDEX(Datos!$C$71:$G$74,MATCH($S107,Datos!$G$71:$G$74,0),2),""))</f>
        <v/>
      </c>
      <c r="AX107" s="83" t="str">
        <f>IF($S107=Datos!$G$71,"",IFERROR(INDEX(Datos!$C$71:$G$74,MATCH($S107,Datos!$G$71:$G$74,0),3),""))</f>
        <v/>
      </c>
      <c r="AY107" s="83" t="str">
        <f>+IF(AW107=Datos!$D$73,Datos!$C$76,"")</f>
        <v/>
      </c>
      <c r="AZ107" s="83" t="str">
        <f>+IF(K107="Completo",IF(MAX(AB107:AC107,FACTURADOR!G106:I106)&gt;=300,"FL_GUDI",""),"")</f>
        <v>FL_GUDI</v>
      </c>
      <c r="BA107" s="83" t="str">
        <f t="shared" si="85"/>
        <v>FL_NO_CAP</v>
      </c>
      <c r="BB107" s="83" t="str">
        <f ca="1">+IF($AS107="Opción No Válida","",IFERROR(IF(FIND(Datos!$D$63,$V107)&gt;0,Datos!$E$63,""),""))</f>
        <v/>
      </c>
      <c r="BC107" s="83" t="str">
        <f ca="1">+IF($AS107="Opción No Válida","",IFERROR(IF(FIND(Datos!$D$64,$V107)&gt;0,Datos!$E$64,""),""))</f>
        <v/>
      </c>
      <c r="BD107" s="83" t="str">
        <f ca="1">+IF($AS107="Opción No Válida","",IFERROR(IF(FIND(Datos!$D$65,$V107)&gt;0,Datos!$E$65,""),""))</f>
        <v/>
      </c>
      <c r="BE107" s="83" t="str">
        <f ca="1">+IF($AS107="Opción No Válida","",IFERROR(IF(FIND(Datos!$D$66,$V107)&gt;0,Datos!$E$66,""),""))</f>
        <v/>
      </c>
      <c r="BF107" s="83" t="str">
        <f ca="1">+IF($AS107="Opción No Válida","",IF(AH107="DP",Datos!$C$67,""))</f>
        <v/>
      </c>
      <c r="BG107" s="83" t="str">
        <f ca="1">+IF($AS107="Opción No Válida","",IFERROR(IF(FIND(Datos!$D$68,$V107)&gt;0,Datos!$E$68,""),""))</f>
        <v/>
      </c>
      <c r="BH107" s="83" t="str">
        <f ca="1">+VLOOKUP(AA107,Datos!$D:$E,2,FALSE)</f>
        <v>00</v>
      </c>
      <c r="BJ107" s="133">
        <f t="shared" ca="1" si="86"/>
        <v>0</v>
      </c>
      <c r="BK107" s="133" t="str">
        <f t="shared" si="87"/>
        <v/>
      </c>
      <c r="BL107" s="133" t="str">
        <f t="shared" si="88"/>
        <v/>
      </c>
      <c r="BM107" s="133" t="str">
        <f t="shared" si="89"/>
        <v/>
      </c>
      <c r="BN107" s="133" t="str">
        <f t="shared" si="90"/>
        <v/>
      </c>
      <c r="BO107" s="133" t="str">
        <f t="shared" si="91"/>
        <v/>
      </c>
      <c r="BP107" s="133" t="str">
        <f t="shared" ca="1" si="92"/>
        <v/>
      </c>
      <c r="BQ107" s="133" t="str">
        <f t="shared" ca="1" si="93"/>
        <v/>
      </c>
      <c r="BR107" s="133" t="str">
        <f t="shared" si="94"/>
        <v/>
      </c>
      <c r="BS107" s="133" t="str">
        <f t="shared" si="95"/>
        <v/>
      </c>
      <c r="BT107" s="133" t="str">
        <f t="shared" ca="1" si="96"/>
        <v/>
      </c>
      <c r="BU107" s="133" t="str">
        <f t="shared" si="97"/>
        <v/>
      </c>
      <c r="BV107" s="133" t="str">
        <f t="shared" ca="1" si="98"/>
        <v/>
      </c>
      <c r="BW107" s="133" t="str">
        <f t="shared" ca="1" si="99"/>
        <v/>
      </c>
      <c r="BX107" s="133" t="str">
        <f t="shared" ca="1" si="100"/>
        <v/>
      </c>
      <c r="BY107" s="133" t="str">
        <f t="shared" si="101"/>
        <v/>
      </c>
      <c r="BZ107" s="133" t="str">
        <f t="shared" si="102"/>
        <v/>
      </c>
      <c r="CA107" s="133" t="str">
        <f t="shared" si="103"/>
        <v/>
      </c>
      <c r="CB107" s="133" t="str">
        <f t="shared" si="104"/>
        <v/>
      </c>
      <c r="CC107" s="133" t="str">
        <f t="shared" si="105"/>
        <v/>
      </c>
      <c r="CD107" s="133" t="str">
        <f t="shared" ca="1" si="106"/>
        <v/>
      </c>
      <c r="CE107" s="133" t="str">
        <f t="shared" ca="1" si="107"/>
        <v/>
      </c>
      <c r="CF107" s="133" t="str">
        <f t="shared" ca="1" si="108"/>
        <v/>
      </c>
      <c r="CG107" s="133" t="str">
        <f t="shared" ca="1" si="109"/>
        <v/>
      </c>
      <c r="CH107" s="133" t="str">
        <f t="shared" ca="1" si="110"/>
        <v/>
      </c>
      <c r="CI107" s="133" t="str">
        <f t="shared" ca="1" si="111"/>
        <v/>
      </c>
      <c r="CJ107" s="133" t="str">
        <f t="shared" ca="1" si="112"/>
        <v/>
      </c>
      <c r="CK107" s="131">
        <f>+'RESULTADOS Fact'!Z106</f>
        <v>20000000896</v>
      </c>
      <c r="CL107" s="131">
        <f>+'RESULTADOS Fact'!AA106</f>
        <v>10000000464</v>
      </c>
    </row>
    <row r="108" spans="1:90" s="131" customFormat="1" ht="58.5" hidden="1" customHeight="1" x14ac:dyDescent="0.25">
      <c r="A108" s="145">
        <f t="shared" si="84"/>
        <v>106</v>
      </c>
      <c r="B108" s="127">
        <v>264</v>
      </c>
      <c r="C108" s="128">
        <f>+VLOOKUP($B108,'Datos IC y OC'!$A:$D,3,FALSE)</f>
        <v>610000000000178</v>
      </c>
      <c r="D108" s="128" t="str">
        <f>+VLOOKUP($B108,'Datos IC y OC'!$A:$D,4,FALSE)</f>
        <v>S6020A25</v>
      </c>
      <c r="E108" s="83"/>
      <c r="F108" s="130">
        <v>44562</v>
      </c>
      <c r="G108" s="114" t="str">
        <f ca="1">+"ID" &amp;TEXT(A108,"000") &amp; "-" &amp; AH108 &amp; "-" &amp; AI108 &amp; "-" &amp; RIGHT(AQ108,2)&amp; "-" &amp; VLOOKUP(AO108,Datos!$E:$F,2,FALSE)</f>
        <v>ID106-GD-MR-T2-MT 13,2 kV</v>
      </c>
      <c r="H108" s="114" t="s">
        <v>57</v>
      </c>
      <c r="I108" s="114" t="s">
        <v>72</v>
      </c>
      <c r="J108" s="114" t="s">
        <v>316</v>
      </c>
      <c r="K108" s="114" t="s">
        <v>1963</v>
      </c>
      <c r="L108" s="114" t="s">
        <v>277</v>
      </c>
      <c r="M108" s="114" t="s">
        <v>723</v>
      </c>
      <c r="O108" s="114" t="s">
        <v>1050</v>
      </c>
      <c r="Q108" s="114" t="s">
        <v>248</v>
      </c>
      <c r="S108" s="114"/>
      <c r="T108" s="114"/>
      <c r="V108" s="114"/>
      <c r="X108" s="114">
        <v>700034</v>
      </c>
      <c r="Y108" s="114">
        <f>+Salida!CQ108</f>
        <v>207</v>
      </c>
      <c r="AA108" s="114" t="s">
        <v>2021</v>
      </c>
      <c r="AB108" s="114">
        <f>+HLOOKUP($AF108,Lecturas!$O:$AB,22,FALSE)</f>
        <v>100</v>
      </c>
      <c r="AC108" s="114">
        <f>+HLOOKUP($AF108,Lecturas!$O:$AB,23,FALSE)</f>
        <v>200</v>
      </c>
      <c r="AD108" s="114" t="str">
        <f>+"CASO: "&amp;INDEX(Lecturas!$AE$1:$AO$2,1,MATCH(AF108,Lecturas!$AE$2:$AO$2,0))</f>
        <v>CASO: =300 Reg</v>
      </c>
      <c r="AF108" s="114">
        <v>3</v>
      </c>
      <c r="AH108" s="83" t="str">
        <f>+IF(H108="","",VLOOKUP(H108,Datos!$D:$E,2,FALSE))</f>
        <v>GD</v>
      </c>
      <c r="AI108" s="83" t="str">
        <f>+IF(I108="","",VLOOKUP(I108,Datos!$D$9:$E$19,2,FALSE))</f>
        <v>MR</v>
      </c>
      <c r="AJ108" s="83" t="str">
        <f>+IF(J108="","",VLOOKUP(J108,Datos!$D:$E,2,FALSE))</f>
        <v>G002</v>
      </c>
      <c r="AK108" s="83" t="str">
        <f>+IFERROR(IF(AI108="CG","",VLOOKUP(AI108,Datos!$E:$F,2,FALSE)),"")</f>
        <v>Rural</v>
      </c>
      <c r="AL108" s="83">
        <f>+IF(L108="","",VLOOKUP(L108,Datos!$D:$E,2,FALSE))</f>
        <v>11</v>
      </c>
      <c r="AM108" s="83" t="str">
        <f ca="1">+IF(M108="","",TEXT(VLOOKUP(M108,Datos!$D:$E,2,FALSE),"000"))</f>
        <v>320</v>
      </c>
      <c r="AN108" s="83" t="str">
        <f ca="1">+IF(O108="","",TEXT(VLOOKUP(O108,Datos!$D:$E,2,FALSE),"000000"))</f>
        <v>239900</v>
      </c>
      <c r="AO108" s="83" t="str">
        <f>+IF(Q108="","",VLOOKUP(Q108,Datos!$D:$E,2,FALSE))</f>
        <v>G3</v>
      </c>
      <c r="AP108" s="83" t="str">
        <f>+IFERROR(HLOOKUP(AH108,Validaciones!$A$47:$C$48,2,FALSE),"")</f>
        <v>Tarifa T2</v>
      </c>
      <c r="AQ108" s="83" t="str">
        <f ca="1">+IF(AP108="","",VLOOKUP(AP108,Datos!$D:$E,2,FALSE))</f>
        <v>GD_T2</v>
      </c>
      <c r="AR108" s="83" t="str">
        <f>+VLOOKUP(CONCATENATE(K108,IF(K108="Completo",VLOOKUP(D108,'Gr.Estr.Reg.'!$C:$D,2,FALSE),VLOOKUP(D108,'Gr.Estr.Reg.'!$C:$H,6))),Tabla8[[LINK]:[PORCION]],5,FALSE)</f>
        <v>GROCC</v>
      </c>
      <c r="AS108" s="83" t="str">
        <f ca="1">+VLOOKUP(CONCATENATE($AH108,$AI108,$AJ108,$AO108,$AQ108),ZTDM_ARBOL_DES_D!$A:$O,11,FALSE)</f>
        <v>RT_CAT_CLI</v>
      </c>
      <c r="AT108" s="83" t="str">
        <f ca="1">+IFERROR(VLOOKUP(CONCATENATE($AH108,$AI108,$AJ108,$AO108,$AQ108),ZTDM_ARBOL_DES_D!$A:$O,12,FALSE),"")</f>
        <v>GD_NORM</v>
      </c>
      <c r="AU108" s="83" t="str">
        <f ca="1">+IFERROR(VLOOKUP(CONCATENATE($AH108,$AI108,$AJ108,$AO108,$AQ108),ZTDM_ARBOL_DES_D!$A:$O,13,FALSE),"")</f>
        <v>MEDIA13.2</v>
      </c>
      <c r="AV108" s="83" t="str">
        <f>+IF($S108=Datos!$G$71,"",IFERROR(INDEX(Datos!$C$71:$G$74,MATCH($S108,Datos!$G$71:$G$74,0),1),""))</f>
        <v/>
      </c>
      <c r="AW108" s="83" t="str">
        <f>IF($S108=Datos!$G$71,"",IFERROR(INDEX(Datos!$C$71:$G$74,MATCH($S108,Datos!$G$71:$G$74,0),2),""))</f>
        <v/>
      </c>
      <c r="AX108" s="83" t="str">
        <f>IF($S108=Datos!$G$71,"",IFERROR(INDEX(Datos!$C$71:$G$74,MATCH($S108,Datos!$G$71:$G$74,0),3),""))</f>
        <v/>
      </c>
      <c r="AY108" s="83" t="str">
        <f>+IF(AW108=Datos!$D$73,Datos!$C$76,"")</f>
        <v/>
      </c>
      <c r="AZ108" s="83" t="str">
        <f>+IF(K108="Completo",IF(MAX(AB108:AC108,FACTURADOR!G107:I107)&gt;=300,"FL_GUDI",""),"")</f>
        <v>FL_GUDI</v>
      </c>
      <c r="BA108" s="83" t="str">
        <f t="shared" si="85"/>
        <v>FL_NO_CAP</v>
      </c>
      <c r="BB108" s="83" t="str">
        <f ca="1">+IF($AS108="Opción No Válida","",IFERROR(IF(FIND(Datos!$D$63,$V108)&gt;0,Datos!$E$63,""),""))</f>
        <v/>
      </c>
      <c r="BC108" s="83" t="str">
        <f ca="1">+IF($AS108="Opción No Válida","",IFERROR(IF(FIND(Datos!$D$64,$V108)&gt;0,Datos!$E$64,""),""))</f>
        <v/>
      </c>
      <c r="BD108" s="83" t="str">
        <f ca="1">+IF($AS108="Opción No Válida","",IFERROR(IF(FIND(Datos!$D$65,$V108)&gt;0,Datos!$E$65,""),""))</f>
        <v/>
      </c>
      <c r="BE108" s="83" t="str">
        <f ca="1">+IF($AS108="Opción No Válida","",IFERROR(IF(FIND(Datos!$D$66,$V108)&gt;0,Datos!$E$66,""),""))</f>
        <v/>
      </c>
      <c r="BF108" s="83" t="str">
        <f ca="1">+IF($AS108="Opción No Válida","",IF(AH108="DP",Datos!$C$67,""))</f>
        <v/>
      </c>
      <c r="BG108" s="83" t="str">
        <f ca="1">+IF($AS108="Opción No Válida","",IFERROR(IF(FIND(Datos!$D$68,$V108)&gt;0,Datos!$E$68,""),""))</f>
        <v/>
      </c>
      <c r="BH108" s="83" t="str">
        <f ca="1">+VLOOKUP(AA108,Datos!$D:$E,2,FALSE)</f>
        <v>00</v>
      </c>
      <c r="BJ108" s="133">
        <f t="shared" ca="1" si="86"/>
        <v>0</v>
      </c>
      <c r="BK108" s="133" t="str">
        <f t="shared" si="87"/>
        <v/>
      </c>
      <c r="BL108" s="133" t="str">
        <f t="shared" si="88"/>
        <v/>
      </c>
      <c r="BM108" s="133" t="str">
        <f t="shared" si="89"/>
        <v/>
      </c>
      <c r="BN108" s="133" t="str">
        <f t="shared" si="90"/>
        <v/>
      </c>
      <c r="BO108" s="133" t="str">
        <f t="shared" si="91"/>
        <v/>
      </c>
      <c r="BP108" s="133" t="str">
        <f t="shared" ca="1" si="92"/>
        <v/>
      </c>
      <c r="BQ108" s="133" t="str">
        <f t="shared" ca="1" si="93"/>
        <v/>
      </c>
      <c r="BR108" s="133" t="str">
        <f t="shared" si="94"/>
        <v/>
      </c>
      <c r="BS108" s="133" t="str">
        <f t="shared" si="95"/>
        <v/>
      </c>
      <c r="BT108" s="133" t="str">
        <f t="shared" ca="1" si="96"/>
        <v/>
      </c>
      <c r="BU108" s="133" t="str">
        <f t="shared" si="97"/>
        <v/>
      </c>
      <c r="BV108" s="133" t="str">
        <f t="shared" ca="1" si="98"/>
        <v/>
      </c>
      <c r="BW108" s="133" t="str">
        <f t="shared" ca="1" si="99"/>
        <v/>
      </c>
      <c r="BX108" s="133" t="str">
        <f t="shared" ca="1" si="100"/>
        <v/>
      </c>
      <c r="BY108" s="133" t="str">
        <f t="shared" si="101"/>
        <v/>
      </c>
      <c r="BZ108" s="133" t="str">
        <f t="shared" si="102"/>
        <v/>
      </c>
      <c r="CA108" s="133" t="str">
        <f t="shared" si="103"/>
        <v/>
      </c>
      <c r="CB108" s="133" t="str">
        <f t="shared" si="104"/>
        <v/>
      </c>
      <c r="CC108" s="133" t="str">
        <f t="shared" si="105"/>
        <v/>
      </c>
      <c r="CD108" s="133" t="str">
        <f t="shared" ca="1" si="106"/>
        <v/>
      </c>
      <c r="CE108" s="133" t="str">
        <f t="shared" ca="1" si="107"/>
        <v/>
      </c>
      <c r="CF108" s="133" t="str">
        <f t="shared" ca="1" si="108"/>
        <v/>
      </c>
      <c r="CG108" s="133" t="str">
        <f t="shared" ca="1" si="109"/>
        <v/>
      </c>
      <c r="CH108" s="133" t="str">
        <f t="shared" ca="1" si="110"/>
        <v/>
      </c>
      <c r="CI108" s="133" t="str">
        <f t="shared" ca="1" si="111"/>
        <v/>
      </c>
      <c r="CJ108" s="133" t="str">
        <f t="shared" ca="1" si="112"/>
        <v/>
      </c>
      <c r="CK108" s="131">
        <f>+'RESULTADOS Fact'!Z107</f>
        <v>20000000897</v>
      </c>
      <c r="CL108" s="131">
        <f>+'RESULTADOS Fact'!AA107</f>
        <v>10000000465</v>
      </c>
    </row>
    <row r="109" spans="1:90" s="131" customFormat="1" ht="58.5" hidden="1" customHeight="1" x14ac:dyDescent="0.25">
      <c r="A109" s="145">
        <f t="shared" si="84"/>
        <v>107</v>
      </c>
      <c r="B109" s="127">
        <v>259</v>
      </c>
      <c r="C109" s="128">
        <f>+VLOOKUP($B109,'Datos IC y OC'!$A:$D,3,FALSE)</f>
        <v>610000000000173</v>
      </c>
      <c r="D109" s="128" t="str">
        <f>+VLOOKUP($B109,'Datos IC y OC'!$A:$D,4,FALSE)</f>
        <v>S1010A13</v>
      </c>
      <c r="E109" s="83"/>
      <c r="F109" s="130">
        <v>44562</v>
      </c>
      <c r="G109" s="114" t="str">
        <f ca="1">+"ID" &amp;TEXT(A109,"000") &amp; "-" &amp; AH109 &amp; "-" &amp; AI109 &amp; "-" &amp; RIGHT(AQ109,2)&amp; "-" &amp; VLOOKUP(AO109,Datos!$E:$F,2,FALSE)</f>
        <v>ID107-GD-MR-T2-MT 13,2 kV</v>
      </c>
      <c r="H109" s="114" t="s">
        <v>57</v>
      </c>
      <c r="I109" s="114" t="s">
        <v>72</v>
      </c>
      <c r="J109" s="114" t="s">
        <v>316</v>
      </c>
      <c r="K109" s="114" t="s">
        <v>1963</v>
      </c>
      <c r="L109" s="114" t="s">
        <v>271</v>
      </c>
      <c r="M109" s="114" t="s">
        <v>268</v>
      </c>
      <c r="O109" s="114" t="s">
        <v>1050</v>
      </c>
      <c r="Q109" s="114" t="s">
        <v>248</v>
      </c>
      <c r="S109" s="114"/>
      <c r="T109" s="114"/>
      <c r="V109" s="114"/>
      <c r="X109" s="114">
        <v>700034</v>
      </c>
      <c r="Y109" s="114">
        <f>+Salida!CQ109</f>
        <v>208</v>
      </c>
      <c r="AA109" s="114" t="s">
        <v>2021</v>
      </c>
      <c r="AB109" s="114">
        <f>+HLOOKUP($AF109,Lecturas!$O:$AB,22,FALSE)</f>
        <v>50</v>
      </c>
      <c r="AC109" s="114">
        <f>+HLOOKUP($AF109,Lecturas!$O:$AB,23,FALSE)</f>
        <v>1000</v>
      </c>
      <c r="AD109" s="114" t="str">
        <f>+"CASO: "&amp;INDEX(Lecturas!$AE$1:$AO$2,1,MATCH(AF109,Lecturas!$AE$2:$AO$2,0))</f>
        <v>CASO: =1000 Cont sólo 13,2 kV</v>
      </c>
      <c r="AF109" s="114">
        <v>8</v>
      </c>
      <c r="AH109" s="83" t="str">
        <f>+IF(H109="","",VLOOKUP(H109,Datos!$D:$E,2,FALSE))</f>
        <v>GD</v>
      </c>
      <c r="AI109" s="83" t="str">
        <f>+IF(I109="","",VLOOKUP(I109,Datos!$D$9:$E$19,2,FALSE))</f>
        <v>MR</v>
      </c>
      <c r="AJ109" s="83" t="str">
        <f>+IF(J109="","",VLOOKUP(J109,Datos!$D:$E,2,FALSE))</f>
        <v>G002</v>
      </c>
      <c r="AK109" s="83" t="str">
        <f>+IFERROR(IF(AI109="CG","",VLOOKUP(AI109,Datos!$E:$F,2,FALSE)),"")</f>
        <v>Rural</v>
      </c>
      <c r="AL109" s="83" t="str">
        <f>+IF(L109="","",VLOOKUP(L109,Datos!$D:$E,2,FALSE))</f>
        <v>01</v>
      </c>
      <c r="AM109" s="83" t="str">
        <f ca="1">+IF(M109="","",TEXT(VLOOKUP(M109,Datos!$D:$E,2,FALSE),"000"))</f>
        <v>198</v>
      </c>
      <c r="AN109" s="83" t="str">
        <f ca="1">+IF(O109="","",TEXT(VLOOKUP(O109,Datos!$D:$E,2,FALSE),"000000"))</f>
        <v>239900</v>
      </c>
      <c r="AO109" s="83" t="str">
        <f>+IF(Q109="","",VLOOKUP(Q109,Datos!$D:$E,2,FALSE))</f>
        <v>G3</v>
      </c>
      <c r="AP109" s="83" t="str">
        <f>+IFERROR(HLOOKUP(AH109,Validaciones!$A$47:$C$48,2,FALSE),"")</f>
        <v>Tarifa T2</v>
      </c>
      <c r="AQ109" s="83" t="str">
        <f ca="1">+IF(AP109="","",VLOOKUP(AP109,Datos!$D:$E,2,FALSE))</f>
        <v>GD_T2</v>
      </c>
      <c r="AR109" s="83" t="str">
        <f>+VLOOKUP(CONCATENATE(K109,IF(K109="Completo",VLOOKUP(D109,'Gr.Estr.Reg.'!$C:$D,2,FALSE),VLOOKUP(D109,'Gr.Estr.Reg.'!$C:$H,6))),Tabla8[[LINK]:[PORCION]],5,FALSE)</f>
        <v>GSNCC</v>
      </c>
      <c r="AS109" s="83" t="str">
        <f ca="1">+VLOOKUP(CONCATENATE($AH109,$AI109,$AJ109,$AO109,$AQ109),ZTDM_ARBOL_DES_D!$A:$O,11,FALSE)</f>
        <v>RT_CAT_CLI</v>
      </c>
      <c r="AT109" s="83" t="str">
        <f ca="1">+IFERROR(VLOOKUP(CONCATENATE($AH109,$AI109,$AJ109,$AO109,$AQ109),ZTDM_ARBOL_DES_D!$A:$O,12,FALSE),"")</f>
        <v>GD_NORM</v>
      </c>
      <c r="AU109" s="83" t="str">
        <f ca="1">+IFERROR(VLOOKUP(CONCATENATE($AH109,$AI109,$AJ109,$AO109,$AQ109),ZTDM_ARBOL_DES_D!$A:$O,13,FALSE),"")</f>
        <v>MEDIA13.2</v>
      </c>
      <c r="AV109" s="83" t="str">
        <f>+IF($S109=Datos!$G$71,"",IFERROR(INDEX(Datos!$C$71:$G$74,MATCH($S109,Datos!$G$71:$G$74,0),1),""))</f>
        <v/>
      </c>
      <c r="AW109" s="83" t="str">
        <f>IF($S109=Datos!$G$71,"",IFERROR(INDEX(Datos!$C$71:$G$74,MATCH($S109,Datos!$G$71:$G$74,0),2),""))</f>
        <v/>
      </c>
      <c r="AX109" s="83" t="str">
        <f>IF($S109=Datos!$G$71,"",IFERROR(INDEX(Datos!$C$71:$G$74,MATCH($S109,Datos!$G$71:$G$74,0),3),""))</f>
        <v/>
      </c>
      <c r="AY109" s="83" t="str">
        <f>+IF(AW109=Datos!$D$73,Datos!$C$76,"")</f>
        <v/>
      </c>
      <c r="AZ109" s="83" t="str">
        <f>+IF(K109="Completo",IF(MAX(AB109:AC109,FACTURADOR!G108:I108)&gt;=300,"FL_GUDI",""),"")</f>
        <v>FL_GUDI</v>
      </c>
      <c r="BA109" s="83" t="str">
        <f t="shared" si="85"/>
        <v>FL_NO_CAP</v>
      </c>
      <c r="BB109" s="83" t="str">
        <f ca="1">+IF($AS109="Opción No Válida","",IFERROR(IF(FIND(Datos!$D$63,$V109)&gt;0,Datos!$E$63,""),""))</f>
        <v/>
      </c>
      <c r="BC109" s="83" t="str">
        <f ca="1">+IF($AS109="Opción No Válida","",IFERROR(IF(FIND(Datos!$D$64,$V109)&gt;0,Datos!$E$64,""),""))</f>
        <v/>
      </c>
      <c r="BD109" s="83" t="str">
        <f ca="1">+IF($AS109="Opción No Válida","",IFERROR(IF(FIND(Datos!$D$65,$V109)&gt;0,Datos!$E$65,""),""))</f>
        <v/>
      </c>
      <c r="BE109" s="83" t="str">
        <f ca="1">+IF($AS109="Opción No Válida","",IFERROR(IF(FIND(Datos!$D$66,$V109)&gt;0,Datos!$E$66,""),""))</f>
        <v/>
      </c>
      <c r="BF109" s="83" t="str">
        <f ca="1">+IF($AS109="Opción No Válida","",IF(AH109="DP",Datos!$C$67,""))</f>
        <v/>
      </c>
      <c r="BG109" s="83" t="str">
        <f ca="1">+IF($AS109="Opción No Válida","",IFERROR(IF(FIND(Datos!$D$68,$V109)&gt;0,Datos!$E$68,""),""))</f>
        <v/>
      </c>
      <c r="BH109" s="83" t="str">
        <f ca="1">+VLOOKUP(AA109,Datos!$D:$E,2,FALSE)</f>
        <v>00</v>
      </c>
      <c r="BJ109" s="133">
        <f t="shared" ca="1" si="86"/>
        <v>0</v>
      </c>
      <c r="BK109" s="133" t="str">
        <f t="shared" si="87"/>
        <v/>
      </c>
      <c r="BL109" s="133" t="str">
        <f t="shared" si="88"/>
        <v/>
      </c>
      <c r="BM109" s="133" t="str">
        <f t="shared" si="89"/>
        <v/>
      </c>
      <c r="BN109" s="133" t="str">
        <f t="shared" si="90"/>
        <v/>
      </c>
      <c r="BO109" s="133" t="str">
        <f t="shared" si="91"/>
        <v/>
      </c>
      <c r="BP109" s="133" t="str">
        <f t="shared" ca="1" si="92"/>
        <v/>
      </c>
      <c r="BQ109" s="133" t="str">
        <f t="shared" ca="1" si="93"/>
        <v/>
      </c>
      <c r="BR109" s="133" t="str">
        <f t="shared" si="94"/>
        <v/>
      </c>
      <c r="BS109" s="133" t="str">
        <f t="shared" si="95"/>
        <v/>
      </c>
      <c r="BT109" s="133" t="str">
        <f t="shared" ca="1" si="96"/>
        <v/>
      </c>
      <c r="BU109" s="133" t="str">
        <f t="shared" si="97"/>
        <v/>
      </c>
      <c r="BV109" s="133" t="str">
        <f t="shared" ca="1" si="98"/>
        <v/>
      </c>
      <c r="BW109" s="133" t="str">
        <f t="shared" ca="1" si="99"/>
        <v/>
      </c>
      <c r="BX109" s="133" t="str">
        <f t="shared" ca="1" si="100"/>
        <v/>
      </c>
      <c r="BY109" s="133" t="str">
        <f t="shared" si="101"/>
        <v/>
      </c>
      <c r="BZ109" s="133" t="str">
        <f t="shared" si="102"/>
        <v/>
      </c>
      <c r="CA109" s="133" t="str">
        <f t="shared" si="103"/>
        <v/>
      </c>
      <c r="CB109" s="133" t="str">
        <f t="shared" si="104"/>
        <v/>
      </c>
      <c r="CC109" s="133" t="str">
        <f t="shared" si="105"/>
        <v/>
      </c>
      <c r="CD109" s="133" t="str">
        <f t="shared" ca="1" si="106"/>
        <v/>
      </c>
      <c r="CE109" s="133" t="str">
        <f t="shared" ca="1" si="107"/>
        <v/>
      </c>
      <c r="CF109" s="133" t="str">
        <f t="shared" ca="1" si="108"/>
        <v/>
      </c>
      <c r="CG109" s="133" t="str">
        <f t="shared" ca="1" si="109"/>
        <v/>
      </c>
      <c r="CH109" s="133" t="str">
        <f t="shared" ca="1" si="110"/>
        <v/>
      </c>
      <c r="CI109" s="133" t="str">
        <f t="shared" ca="1" si="111"/>
        <v/>
      </c>
      <c r="CJ109" s="133" t="str">
        <f t="shared" ca="1" si="112"/>
        <v/>
      </c>
      <c r="CK109" s="131">
        <f>+'RESULTADOS Fact'!Z108</f>
        <v>20000000898</v>
      </c>
      <c r="CL109" s="131">
        <f>+'RESULTADOS Fact'!AA108</f>
        <v>10000000466</v>
      </c>
    </row>
    <row r="110" spans="1:90" s="131" customFormat="1" ht="58.5" customHeight="1" x14ac:dyDescent="0.25">
      <c r="A110" s="145">
        <f t="shared" si="84"/>
        <v>108</v>
      </c>
      <c r="B110" s="127">
        <v>259</v>
      </c>
      <c r="C110" s="128">
        <f>+VLOOKUP($B110,'Datos IC y OC'!$A:$D,3,FALSE)</f>
        <v>610000000000173</v>
      </c>
      <c r="D110" s="128" t="str">
        <f>+VLOOKUP($B110,'Datos IC y OC'!$A:$D,4,FALSE)</f>
        <v>S1010A13</v>
      </c>
      <c r="E110" s="83"/>
      <c r="F110" s="130">
        <v>44562</v>
      </c>
      <c r="G110" s="114" t="str">
        <f ca="1">+"ID" &amp;TEXT(A110,"000") &amp; "-" &amp; AH110 &amp; "-" &amp; AI110 &amp; "-" &amp; RIGHT(AQ110,2)&amp; "-" &amp; VLOOKUP(AO110,Datos!$E:$F,2,FALSE)</f>
        <v>ID108-GD-MR-T2-MT 13,2 kV</v>
      </c>
      <c r="H110" s="114" t="s">
        <v>57</v>
      </c>
      <c r="I110" s="114" t="s">
        <v>72</v>
      </c>
      <c r="J110" s="114" t="s">
        <v>316</v>
      </c>
      <c r="K110" s="114" t="s">
        <v>1963</v>
      </c>
      <c r="L110" s="114" t="s">
        <v>275</v>
      </c>
      <c r="M110" s="114" t="s">
        <v>268</v>
      </c>
      <c r="O110" s="114" t="s">
        <v>1050</v>
      </c>
      <c r="Q110" s="114" t="s">
        <v>248</v>
      </c>
      <c r="S110" s="114"/>
      <c r="T110" s="114"/>
      <c r="V110" s="114" t="s">
        <v>223</v>
      </c>
      <c r="X110" s="114">
        <v>700034</v>
      </c>
      <c r="Y110" s="114">
        <f>+Salida!CQ110</f>
        <v>209</v>
      </c>
      <c r="AA110" s="114" t="s">
        <v>2021</v>
      </c>
      <c r="AB110" s="114">
        <f>+HLOOKUP($AF110,Lecturas!$O:$AB,22,FALSE)</f>
        <v>50</v>
      </c>
      <c r="AC110" s="114">
        <f>+HLOOKUP($AF110,Lecturas!$O:$AB,23,FALSE)</f>
        <v>50</v>
      </c>
      <c r="AD110" s="114" t="str">
        <f>+"CASO: "&amp;INDEX(Lecturas!$AE$1:$AO$2,1,MATCH(AF110,Lecturas!$AE$2:$AO$2,0))</f>
        <v>CASO: &gt;1000 Reg y Cont &lt;1000 sólo 13,2 kV</v>
      </c>
      <c r="AF110" s="114">
        <v>7</v>
      </c>
      <c r="AH110" s="83" t="str">
        <f>+IF(H110="","",VLOOKUP(H110,Datos!$D:$E,2,FALSE))</f>
        <v>GD</v>
      </c>
      <c r="AI110" s="83" t="str">
        <f>+IF(I110="","",VLOOKUP(I110,Datos!$D$9:$E$19,2,FALSE))</f>
        <v>MR</v>
      </c>
      <c r="AJ110" s="83" t="str">
        <f>+IF(J110="","",VLOOKUP(J110,Datos!$D:$E,2,FALSE))</f>
        <v>G002</v>
      </c>
      <c r="AK110" s="83" t="str">
        <f>+IFERROR(IF(AI110="CG","",VLOOKUP(AI110,Datos!$E:$F,2,FALSE)),"")</f>
        <v>Rural</v>
      </c>
      <c r="AL110" s="83" t="str">
        <f>+IF(L110="","",VLOOKUP(L110,Datos!$D:$E,2,FALSE))</f>
        <v>04</v>
      </c>
      <c r="AM110" s="83" t="str">
        <f ca="1">+IF(M110="","",TEXT(VLOOKUP(M110,Datos!$D:$E,2,FALSE),"000"))</f>
        <v>198</v>
      </c>
      <c r="AN110" s="83" t="str">
        <f ca="1">+IF(O110="","",TEXT(VLOOKUP(O110,Datos!$D:$E,2,FALSE),"000000"))</f>
        <v>239900</v>
      </c>
      <c r="AO110" s="83" t="str">
        <f>+IF(Q110="","",VLOOKUP(Q110,Datos!$D:$E,2,FALSE))</f>
        <v>G3</v>
      </c>
      <c r="AP110" s="83" t="str">
        <f>+IFERROR(HLOOKUP(AH110,Validaciones!$A$47:$C$48,2,FALSE),"")</f>
        <v>Tarifa T2</v>
      </c>
      <c r="AQ110" s="83" t="str">
        <f ca="1">+IF(AP110="","",VLOOKUP(AP110,Datos!$D:$E,2,FALSE))</f>
        <v>GD_T2</v>
      </c>
      <c r="AR110" s="83" t="str">
        <f>+VLOOKUP(CONCATENATE(K110,IF(K110="Completo",VLOOKUP(D110,'Gr.Estr.Reg.'!$C:$D,2,FALSE),VLOOKUP(D110,'Gr.Estr.Reg.'!$C:$H,6))),Tabla8[[LINK]:[PORCION]],5,FALSE)</f>
        <v>GSNCC</v>
      </c>
      <c r="AS110" s="83" t="str">
        <f ca="1">+VLOOKUP(CONCATENATE($AH110,$AI110,$AJ110,$AO110,$AQ110),ZTDM_ARBOL_DES_D!$A:$O,11,FALSE)</f>
        <v>RT_CAT_CLI</v>
      </c>
      <c r="AT110" s="83" t="str">
        <f ca="1">+IFERROR(VLOOKUP(CONCATENATE($AH110,$AI110,$AJ110,$AO110,$AQ110),ZTDM_ARBOL_DES_D!$A:$O,12,FALSE),"")</f>
        <v>GD_NORM</v>
      </c>
      <c r="AU110" s="83" t="str">
        <f ca="1">+IFERROR(VLOOKUP(CONCATENATE($AH110,$AI110,$AJ110,$AO110,$AQ110),ZTDM_ARBOL_DES_D!$A:$O,13,FALSE),"")</f>
        <v>MEDIA13.2</v>
      </c>
      <c r="AV110" s="83" t="str">
        <f>+IF($S110=Datos!$G$71,"",IFERROR(INDEX(Datos!$C$71:$G$74,MATCH($S110,Datos!$G$71:$G$74,0),1),""))</f>
        <v/>
      </c>
      <c r="AW110" s="83" t="str">
        <f>IF($S110=Datos!$G$71,"",IFERROR(INDEX(Datos!$C$71:$G$74,MATCH($S110,Datos!$G$71:$G$74,0),2),""))</f>
        <v/>
      </c>
      <c r="AX110" s="83" t="str">
        <f>IF($S110=Datos!$G$71,"",IFERROR(INDEX(Datos!$C$71:$G$74,MATCH($S110,Datos!$G$71:$G$74,0),3),""))</f>
        <v/>
      </c>
      <c r="AY110" s="83" t="str">
        <f>+IF(AW110=Datos!$D$73,Datos!$C$76,"")</f>
        <v/>
      </c>
      <c r="AZ110" s="83" t="str">
        <f>+IF(K110="Completo",IF(MAX(AB110:AC110,FACTURADOR!G109:I109)&gt;=300,"FL_GUDI",""),"")</f>
        <v>FL_GUDI</v>
      </c>
      <c r="BA110" s="83" t="str">
        <f t="shared" si="85"/>
        <v>FL_NO_CAP</v>
      </c>
      <c r="BB110" s="83" t="str">
        <f ca="1">+IF($AS110="Opción No Válida","",IFERROR(IF(FIND(Datos!$D$63,$V110)&gt;0,Datos!$E$63,""),""))</f>
        <v/>
      </c>
      <c r="BC110" s="83" t="str">
        <f ca="1">+IF($AS110="Opción No Válida","",IFERROR(IF(FIND(Datos!$D$64,$V110)&gt;0,Datos!$E$64,""),""))</f>
        <v>FL_PRG_IND</v>
      </c>
      <c r="BD110" s="83" t="str">
        <f ca="1">+IF($AS110="Opción No Válida","",IFERROR(IF(FIND(Datos!$D$65,$V110)&gt;0,Datos!$E$65,""),""))</f>
        <v/>
      </c>
      <c r="BE110" s="83" t="str">
        <f ca="1">+IF($AS110="Opción No Válida","",IFERROR(IF(FIND(Datos!$D$66,$V110)&gt;0,Datos!$E$66,""),""))</f>
        <v/>
      </c>
      <c r="BF110" s="83" t="str">
        <f ca="1">+IF($AS110="Opción No Válida","",IF(AH110="DP",Datos!$C$67,""))</f>
        <v/>
      </c>
      <c r="BG110" s="83" t="str">
        <f ca="1">+IF($AS110="Opción No Válida","",IFERROR(IF(FIND(Datos!$D$68,$V110)&gt;0,Datos!$E$68,""),""))</f>
        <v/>
      </c>
      <c r="BH110" s="83" t="str">
        <f ca="1">+VLOOKUP(AA110,Datos!$D:$E,2,FALSE)</f>
        <v>00</v>
      </c>
      <c r="BJ110" s="133">
        <f t="shared" ca="1" si="86"/>
        <v>0</v>
      </c>
      <c r="BK110" s="133" t="str">
        <f t="shared" si="87"/>
        <v/>
      </c>
      <c r="BL110" s="133" t="str">
        <f t="shared" si="88"/>
        <v/>
      </c>
      <c r="BM110" s="133" t="str">
        <f t="shared" si="89"/>
        <v/>
      </c>
      <c r="BN110" s="133" t="str">
        <f t="shared" si="90"/>
        <v/>
      </c>
      <c r="BO110" s="133" t="str">
        <f t="shared" si="91"/>
        <v/>
      </c>
      <c r="BP110" s="133" t="str">
        <f t="shared" ca="1" si="92"/>
        <v/>
      </c>
      <c r="BQ110" s="133" t="str">
        <f t="shared" ca="1" si="93"/>
        <v/>
      </c>
      <c r="BR110" s="133" t="str">
        <f t="shared" si="94"/>
        <v/>
      </c>
      <c r="BS110" s="133" t="str">
        <f t="shared" si="95"/>
        <v/>
      </c>
      <c r="BT110" s="133" t="str">
        <f t="shared" ca="1" si="96"/>
        <v/>
      </c>
      <c r="BU110" s="133" t="str">
        <f t="shared" si="97"/>
        <v/>
      </c>
      <c r="BV110" s="133" t="str">
        <f t="shared" ca="1" si="98"/>
        <v/>
      </c>
      <c r="BW110" s="133" t="str">
        <f t="shared" ca="1" si="99"/>
        <v/>
      </c>
      <c r="BX110" s="133" t="str">
        <f t="shared" ca="1" si="100"/>
        <v/>
      </c>
      <c r="BY110" s="133" t="str">
        <f t="shared" si="101"/>
        <v/>
      </c>
      <c r="BZ110" s="133" t="str">
        <f t="shared" si="102"/>
        <v/>
      </c>
      <c r="CA110" s="133" t="str">
        <f t="shared" si="103"/>
        <v/>
      </c>
      <c r="CB110" s="133" t="str">
        <f t="shared" si="104"/>
        <v/>
      </c>
      <c r="CC110" s="133" t="str">
        <f t="shared" si="105"/>
        <v/>
      </c>
      <c r="CD110" s="133" t="str">
        <f t="shared" ca="1" si="106"/>
        <v/>
      </c>
      <c r="CE110" s="133" t="str">
        <f t="shared" ca="1" si="107"/>
        <v/>
      </c>
      <c r="CF110" s="133" t="str">
        <f t="shared" ca="1" si="108"/>
        <v/>
      </c>
      <c r="CG110" s="133" t="str">
        <f t="shared" ca="1" si="109"/>
        <v/>
      </c>
      <c r="CH110" s="133" t="str">
        <f t="shared" ca="1" si="110"/>
        <v/>
      </c>
      <c r="CI110" s="133" t="str">
        <f t="shared" ca="1" si="111"/>
        <v/>
      </c>
      <c r="CJ110" s="133" t="str">
        <f t="shared" ca="1" si="112"/>
        <v/>
      </c>
      <c r="CK110" s="131">
        <f>+'RESULTADOS Fact'!Z109</f>
        <v>0</v>
      </c>
      <c r="CL110" s="131">
        <f>+'RESULTADOS Fact'!AA109</f>
        <v>0</v>
      </c>
    </row>
    <row r="111" spans="1:90" s="131" customFormat="1" ht="58.5" customHeight="1" x14ac:dyDescent="0.25">
      <c r="A111" s="145">
        <f t="shared" si="84"/>
        <v>109</v>
      </c>
      <c r="B111" s="127">
        <v>259</v>
      </c>
      <c r="C111" s="128">
        <f>+VLOOKUP($B111,'Datos IC y OC'!$A:$D,3,FALSE)</f>
        <v>610000000000173</v>
      </c>
      <c r="D111" s="128" t="str">
        <f>+VLOOKUP($B111,'Datos IC y OC'!$A:$D,4,FALSE)</f>
        <v>S1010A13</v>
      </c>
      <c r="E111" s="83"/>
      <c r="F111" s="130">
        <v>44562</v>
      </c>
      <c r="G111" s="114" t="str">
        <f ca="1">+"ID" &amp;TEXT(A111,"000") &amp; "-" &amp; AH111 &amp; "-" &amp; AI111 &amp; "-" &amp; RIGHT(AQ111,2)&amp; "-" &amp; VLOOKUP(AO111,Datos!$E:$F,2,FALSE)</f>
        <v>ID109-GD-MR-T2-MT 13,2 kV</v>
      </c>
      <c r="H111" s="114" t="s">
        <v>57</v>
      </c>
      <c r="I111" s="114" t="s">
        <v>72</v>
      </c>
      <c r="J111" s="114" t="s">
        <v>316</v>
      </c>
      <c r="K111" s="114" t="s">
        <v>1963</v>
      </c>
      <c r="L111" s="114" t="s">
        <v>306</v>
      </c>
      <c r="M111" s="114" t="s">
        <v>268</v>
      </c>
      <c r="O111" s="114" t="s">
        <v>1050</v>
      </c>
      <c r="Q111" s="114" t="s">
        <v>248</v>
      </c>
      <c r="S111" s="114"/>
      <c r="T111" s="114"/>
      <c r="V111" s="114" t="s">
        <v>153</v>
      </c>
      <c r="X111" s="114">
        <v>700034</v>
      </c>
      <c r="Y111" s="114">
        <f>+Salida!CQ111</f>
        <v>210</v>
      </c>
      <c r="AA111" s="114" t="s">
        <v>2021</v>
      </c>
      <c r="AB111" s="114">
        <f>+HLOOKUP($AF111,Lecturas!$O:$AB,22,FALSE)</f>
        <v>100</v>
      </c>
      <c r="AC111" s="114">
        <f>+HLOOKUP($AF111,Lecturas!$O:$AB,23,FALSE)</f>
        <v>300</v>
      </c>
      <c r="AD111" s="114" t="str">
        <f>+"CASO: "&amp;INDEX(Lecturas!$AE$1:$AO$2,1,MATCH(AF111,Lecturas!$AE$2:$AO$2,0))</f>
        <v>CASO: =300 Cont</v>
      </c>
      <c r="AF111" s="114">
        <v>4</v>
      </c>
      <c r="AH111" s="83" t="str">
        <f>+IF(H111="","",VLOOKUP(H111,Datos!$D:$E,2,FALSE))</f>
        <v>GD</v>
      </c>
      <c r="AI111" s="83" t="str">
        <f>+IF(I111="","",VLOOKUP(I111,Datos!$D$9:$E$19,2,FALSE))</f>
        <v>MR</v>
      </c>
      <c r="AJ111" s="83" t="str">
        <f>+IF(J111="","",VLOOKUP(J111,Datos!$D:$E,2,FALSE))</f>
        <v>G002</v>
      </c>
      <c r="AK111" s="83" t="str">
        <f>+IFERROR(IF(AI111="CG","",VLOOKUP(AI111,Datos!$E:$F,2,FALSE)),"")</f>
        <v>Rural</v>
      </c>
      <c r="AL111" s="83" t="str">
        <f>+IF(L111="","",VLOOKUP(L111,Datos!$D:$E,2,FALSE))</f>
        <v>07</v>
      </c>
      <c r="AM111" s="83" t="str">
        <f ca="1">+IF(M111="","",TEXT(VLOOKUP(M111,Datos!$D:$E,2,FALSE),"000"))</f>
        <v>198</v>
      </c>
      <c r="AN111" s="83" t="str">
        <f ca="1">+IF(O111="","",TEXT(VLOOKUP(O111,Datos!$D:$E,2,FALSE),"000000"))</f>
        <v>239900</v>
      </c>
      <c r="AO111" s="83" t="str">
        <f>+IF(Q111="","",VLOOKUP(Q111,Datos!$D:$E,2,FALSE))</f>
        <v>G3</v>
      </c>
      <c r="AP111" s="83" t="str">
        <f>+IFERROR(HLOOKUP(AH111,Validaciones!$A$47:$C$48,2,FALSE),"")</f>
        <v>Tarifa T2</v>
      </c>
      <c r="AQ111" s="83" t="str">
        <f ca="1">+IF(AP111="","",VLOOKUP(AP111,Datos!$D:$E,2,FALSE))</f>
        <v>GD_T2</v>
      </c>
      <c r="AR111" s="83" t="str">
        <f>+VLOOKUP(CONCATENATE(K111,IF(K111="Completo",VLOOKUP(D111,'Gr.Estr.Reg.'!$C:$D,2,FALSE),VLOOKUP(D111,'Gr.Estr.Reg.'!$C:$H,6))),Tabla8[[LINK]:[PORCION]],5,FALSE)</f>
        <v>GSNCC</v>
      </c>
      <c r="AS111" s="83" t="str">
        <f ca="1">+VLOOKUP(CONCATENATE($AH111,$AI111,$AJ111,$AO111,$AQ111),ZTDM_ARBOL_DES_D!$A:$O,11,FALSE)</f>
        <v>RT_CAT_CLI</v>
      </c>
      <c r="AT111" s="83" t="str">
        <f ca="1">+IFERROR(VLOOKUP(CONCATENATE($AH111,$AI111,$AJ111,$AO111,$AQ111),ZTDM_ARBOL_DES_D!$A:$O,12,FALSE),"")</f>
        <v>GD_NORM</v>
      </c>
      <c r="AU111" s="83" t="str">
        <f ca="1">+IFERROR(VLOOKUP(CONCATENATE($AH111,$AI111,$AJ111,$AO111,$AQ111),ZTDM_ARBOL_DES_D!$A:$O,13,FALSE),"")</f>
        <v>MEDIA13.2</v>
      </c>
      <c r="AV111" s="83" t="str">
        <f>+IF($S111=Datos!$G$71,"",IFERROR(INDEX(Datos!$C$71:$G$74,MATCH($S111,Datos!$G$71:$G$74,0),1),""))</f>
        <v/>
      </c>
      <c r="AW111" s="83" t="str">
        <f>IF($S111=Datos!$G$71,"",IFERROR(INDEX(Datos!$C$71:$G$74,MATCH($S111,Datos!$G$71:$G$74,0),2),""))</f>
        <v/>
      </c>
      <c r="AX111" s="83" t="str">
        <f>IF($S111=Datos!$G$71,"",IFERROR(INDEX(Datos!$C$71:$G$74,MATCH($S111,Datos!$G$71:$G$74,0),3),""))</f>
        <v/>
      </c>
      <c r="AY111" s="83" t="str">
        <f>+IF(AW111=Datos!$D$73,Datos!$C$76,"")</f>
        <v/>
      </c>
      <c r="AZ111" s="83" t="str">
        <f>+IF(K111="Completo",IF(MAX(AB111:AC111,FACTURADOR!G110:I110)&gt;=300,"FL_GUDI",""),"")</f>
        <v>FL_GUDI</v>
      </c>
      <c r="BA111" s="83" t="str">
        <f t="shared" si="85"/>
        <v>FL_NO_CAP</v>
      </c>
      <c r="BB111" s="83" t="str">
        <f ca="1">+IF($AS111="Opción No Válida","",IFERROR(IF(FIND(Datos!$D$63,$V111)&gt;0,Datos!$E$63,""),""))</f>
        <v>FL_EMP_REC</v>
      </c>
      <c r="BC111" s="83" t="str">
        <f ca="1">+IF($AS111="Opción No Válida","",IFERROR(IF(FIND(Datos!$D$64,$V111)&gt;0,Datos!$E$64,""),""))</f>
        <v/>
      </c>
      <c r="BD111" s="83" t="str">
        <f ca="1">+IF($AS111="Opción No Válida","",IFERROR(IF(FIND(Datos!$D$65,$V111)&gt;0,Datos!$E$65,""),""))</f>
        <v/>
      </c>
      <c r="BE111" s="83" t="str">
        <f ca="1">+IF($AS111="Opción No Válida","",IFERROR(IF(FIND(Datos!$D$66,$V111)&gt;0,Datos!$E$66,""),""))</f>
        <v/>
      </c>
      <c r="BF111" s="83" t="str">
        <f ca="1">+IF($AS111="Opción No Válida","",IF(AH111="DP",Datos!$C$67,""))</f>
        <v/>
      </c>
      <c r="BG111" s="83" t="str">
        <f ca="1">+IF($AS111="Opción No Válida","",IFERROR(IF(FIND(Datos!$D$68,$V111)&gt;0,Datos!$E$68,""),""))</f>
        <v/>
      </c>
      <c r="BH111" s="83" t="str">
        <f ca="1">+VLOOKUP(AA111,Datos!$D:$E,2,FALSE)</f>
        <v>00</v>
      </c>
      <c r="BJ111" s="133">
        <f t="shared" ca="1" si="86"/>
        <v>0</v>
      </c>
      <c r="BK111" s="133" t="str">
        <f t="shared" si="87"/>
        <v/>
      </c>
      <c r="BL111" s="133" t="str">
        <f t="shared" si="88"/>
        <v/>
      </c>
      <c r="BM111" s="133" t="str">
        <f t="shared" si="89"/>
        <v/>
      </c>
      <c r="BN111" s="133" t="str">
        <f t="shared" si="90"/>
        <v/>
      </c>
      <c r="BO111" s="133" t="str">
        <f t="shared" si="91"/>
        <v/>
      </c>
      <c r="BP111" s="133" t="str">
        <f t="shared" ca="1" si="92"/>
        <v/>
      </c>
      <c r="BQ111" s="133" t="str">
        <f t="shared" ca="1" si="93"/>
        <v/>
      </c>
      <c r="BR111" s="133" t="str">
        <f t="shared" si="94"/>
        <v/>
      </c>
      <c r="BS111" s="133" t="str">
        <f t="shared" si="95"/>
        <v/>
      </c>
      <c r="BT111" s="133" t="str">
        <f t="shared" ca="1" si="96"/>
        <v/>
      </c>
      <c r="BU111" s="133" t="str">
        <f t="shared" si="97"/>
        <v/>
      </c>
      <c r="BV111" s="133" t="str">
        <f t="shared" ca="1" si="98"/>
        <v/>
      </c>
      <c r="BW111" s="133" t="str">
        <f t="shared" ca="1" si="99"/>
        <v/>
      </c>
      <c r="BX111" s="133" t="str">
        <f t="shared" ca="1" si="100"/>
        <v/>
      </c>
      <c r="BY111" s="133" t="str">
        <f t="shared" si="101"/>
        <v/>
      </c>
      <c r="BZ111" s="133" t="str">
        <f t="shared" si="102"/>
        <v/>
      </c>
      <c r="CA111" s="133" t="str">
        <f t="shared" si="103"/>
        <v/>
      </c>
      <c r="CB111" s="133" t="str">
        <f t="shared" si="104"/>
        <v/>
      </c>
      <c r="CC111" s="133" t="str">
        <f t="shared" si="105"/>
        <v/>
      </c>
      <c r="CD111" s="133" t="str">
        <f t="shared" ca="1" si="106"/>
        <v/>
      </c>
      <c r="CE111" s="133" t="str">
        <f t="shared" ca="1" si="107"/>
        <v/>
      </c>
      <c r="CF111" s="133" t="str">
        <f t="shared" ca="1" si="108"/>
        <v/>
      </c>
      <c r="CG111" s="133" t="str">
        <f t="shared" ca="1" si="109"/>
        <v/>
      </c>
      <c r="CH111" s="133" t="str">
        <f t="shared" ca="1" si="110"/>
        <v/>
      </c>
      <c r="CI111" s="133" t="str">
        <f t="shared" ca="1" si="111"/>
        <v/>
      </c>
      <c r="CJ111" s="133" t="str">
        <f t="shared" ca="1" si="112"/>
        <v/>
      </c>
      <c r="CK111" s="131">
        <f>+'RESULTADOS Fact'!Z110</f>
        <v>0</v>
      </c>
      <c r="CL111" s="131">
        <f>+'RESULTADOS Fact'!AA110</f>
        <v>0</v>
      </c>
    </row>
    <row r="112" spans="1:90" s="131" customFormat="1" ht="58.5" customHeight="1" x14ac:dyDescent="0.25">
      <c r="A112" s="145">
        <f t="shared" si="84"/>
        <v>110</v>
      </c>
      <c r="B112" s="127">
        <v>259</v>
      </c>
      <c r="C112" s="128">
        <f>+VLOOKUP($B112,'Datos IC y OC'!$A:$D,3,FALSE)</f>
        <v>610000000000173</v>
      </c>
      <c r="D112" s="128" t="str">
        <f>+VLOOKUP($B112,'Datos IC y OC'!$A:$D,4,FALSE)</f>
        <v>S1010A13</v>
      </c>
      <c r="E112" s="83"/>
      <c r="F112" s="130">
        <v>44562</v>
      </c>
      <c r="G112" s="114" t="str">
        <f ca="1">+"ID" &amp;TEXT(A112,"000") &amp; "-" &amp; AH112 &amp; "-" &amp; AI112 &amp; "-" &amp; RIGHT(AQ112,2)&amp; "-" &amp; VLOOKUP(AO112,Datos!$E:$F,2,FALSE)</f>
        <v>ID110-GD-MR-T2-MT 13,2 kV</v>
      </c>
      <c r="H112" s="114" t="s">
        <v>57</v>
      </c>
      <c r="I112" s="114" t="s">
        <v>72</v>
      </c>
      <c r="J112" s="114" t="s">
        <v>316</v>
      </c>
      <c r="K112" s="114" t="s">
        <v>1963</v>
      </c>
      <c r="L112" s="114" t="s">
        <v>277</v>
      </c>
      <c r="M112" s="114" t="s">
        <v>268</v>
      </c>
      <c r="O112" s="114" t="s">
        <v>1050</v>
      </c>
      <c r="Q112" s="114" t="s">
        <v>248</v>
      </c>
      <c r="S112" s="114"/>
      <c r="T112" s="114"/>
      <c r="V112" s="114" t="s">
        <v>222</v>
      </c>
      <c r="X112" s="114">
        <v>700034</v>
      </c>
      <c r="Y112" s="114">
        <f>+Salida!CQ112</f>
        <v>211</v>
      </c>
      <c r="AA112" s="114" t="s">
        <v>2021</v>
      </c>
      <c r="AB112" s="114">
        <f>+HLOOKUP($AF112,Lecturas!$O:$AB,22,FALSE)</f>
        <v>100</v>
      </c>
      <c r="AC112" s="114">
        <f>+HLOOKUP($AF112,Lecturas!$O:$AB,23,FALSE)</f>
        <v>300</v>
      </c>
      <c r="AD112" s="114" t="str">
        <f>+"CASO: "&amp;INDEX(Lecturas!$AE$1:$AO$2,1,MATCH(AF112,Lecturas!$AE$2:$AO$2,0))</f>
        <v>CASO: &gt;300</v>
      </c>
      <c r="AF112" s="114">
        <v>5</v>
      </c>
      <c r="AH112" s="83" t="str">
        <f>+IF(H112="","",VLOOKUP(H112,Datos!$D:$E,2,FALSE))</f>
        <v>GD</v>
      </c>
      <c r="AI112" s="83" t="str">
        <f>+IF(I112="","",VLOOKUP(I112,Datos!$D$9:$E$19,2,FALSE))</f>
        <v>MR</v>
      </c>
      <c r="AJ112" s="83" t="str">
        <f>+IF(J112="","",VLOOKUP(J112,Datos!$D:$E,2,FALSE))</f>
        <v>G002</v>
      </c>
      <c r="AK112" s="83" t="str">
        <f>+IFERROR(IF(AI112="CG","",VLOOKUP(AI112,Datos!$E:$F,2,FALSE)),"")</f>
        <v>Rural</v>
      </c>
      <c r="AL112" s="83">
        <f>+IF(L112="","",VLOOKUP(L112,Datos!$D:$E,2,FALSE))</f>
        <v>11</v>
      </c>
      <c r="AM112" s="83" t="str">
        <f ca="1">+IF(M112="","",TEXT(VLOOKUP(M112,Datos!$D:$E,2,FALSE),"000"))</f>
        <v>198</v>
      </c>
      <c r="AN112" s="83" t="str">
        <f ca="1">+IF(O112="","",TEXT(VLOOKUP(O112,Datos!$D:$E,2,FALSE),"000000"))</f>
        <v>239900</v>
      </c>
      <c r="AO112" s="83" t="str">
        <f>+IF(Q112="","",VLOOKUP(Q112,Datos!$D:$E,2,FALSE))</f>
        <v>G3</v>
      </c>
      <c r="AP112" s="83" t="str">
        <f>+IFERROR(HLOOKUP(AH112,Validaciones!$A$47:$C$48,2,FALSE),"")</f>
        <v>Tarifa T2</v>
      </c>
      <c r="AQ112" s="83" t="str">
        <f ca="1">+IF(AP112="","",VLOOKUP(AP112,Datos!$D:$E,2,FALSE))</f>
        <v>GD_T2</v>
      </c>
      <c r="AR112" s="83" t="str">
        <f>+VLOOKUP(CONCATENATE(K112,IF(K112="Completo",VLOOKUP(D112,'Gr.Estr.Reg.'!$C:$D,2,FALSE),VLOOKUP(D112,'Gr.Estr.Reg.'!$C:$H,6))),Tabla8[[LINK]:[PORCION]],5,FALSE)</f>
        <v>GSNCC</v>
      </c>
      <c r="AS112" s="83" t="str">
        <f ca="1">+VLOOKUP(CONCATENATE($AH112,$AI112,$AJ112,$AO112,$AQ112),ZTDM_ARBOL_DES_D!$A:$O,11,FALSE)</f>
        <v>RT_CAT_CLI</v>
      </c>
      <c r="AT112" s="83" t="str">
        <f ca="1">+IFERROR(VLOOKUP(CONCATENATE($AH112,$AI112,$AJ112,$AO112,$AQ112),ZTDM_ARBOL_DES_D!$A:$O,12,FALSE),"")</f>
        <v>GD_NORM</v>
      </c>
      <c r="AU112" s="83" t="str">
        <f ca="1">+IFERROR(VLOOKUP(CONCATENATE($AH112,$AI112,$AJ112,$AO112,$AQ112),ZTDM_ARBOL_DES_D!$A:$O,13,FALSE),"")</f>
        <v>MEDIA13.2</v>
      </c>
      <c r="AV112" s="83" t="str">
        <f>+IF($S112=Datos!$G$71,"",IFERROR(INDEX(Datos!$C$71:$G$74,MATCH($S112,Datos!$G$71:$G$74,0),1),""))</f>
        <v/>
      </c>
      <c r="AW112" s="83" t="str">
        <f>IF($S112=Datos!$G$71,"",IFERROR(INDEX(Datos!$C$71:$G$74,MATCH($S112,Datos!$G$71:$G$74,0),2),""))</f>
        <v/>
      </c>
      <c r="AX112" s="83" t="str">
        <f>IF($S112=Datos!$G$71,"",IFERROR(INDEX(Datos!$C$71:$G$74,MATCH($S112,Datos!$G$71:$G$74,0),3),""))</f>
        <v/>
      </c>
      <c r="AY112" s="83" t="str">
        <f>+IF(AW112=Datos!$D$73,Datos!$C$76,"")</f>
        <v/>
      </c>
      <c r="AZ112" s="83" t="str">
        <f>+IF(K112="Completo",IF(MAX(AB112:AC112,FACTURADOR!G111:I111)&gt;=300,"FL_GUDI",""),"")</f>
        <v>FL_GUDI</v>
      </c>
      <c r="BA112" s="83" t="str">
        <f t="shared" si="85"/>
        <v>FL_NO_CAP</v>
      </c>
      <c r="BB112" s="83" t="str">
        <f ca="1">+IF($AS112="Opción No Válida","",IFERROR(IF(FIND(Datos!$D$63,$V112)&gt;0,Datos!$E$63,""),""))</f>
        <v/>
      </c>
      <c r="BC112" s="83" t="str">
        <f ca="1">+IF($AS112="Opción No Válida","",IFERROR(IF(FIND(Datos!$D$64,$V112)&gt;0,Datos!$E$64,""),""))</f>
        <v/>
      </c>
      <c r="BD112" s="83" t="str">
        <f ca="1">+IF($AS112="Opción No Válida","",IFERROR(IF(FIND(Datos!$D$65,$V112)&gt;0,Datos!$E$65,""),""))</f>
        <v>FL_CLUB</v>
      </c>
      <c r="BE112" s="83" t="str">
        <f ca="1">+IF($AS112="Opción No Válida","",IFERROR(IF(FIND(Datos!$D$66,$V112)&gt;0,Datos!$E$66,""),""))</f>
        <v/>
      </c>
      <c r="BF112" s="83" t="str">
        <f ca="1">+IF($AS112="Opción No Válida","",IF(AH112="DP",Datos!$C$67,""))</f>
        <v/>
      </c>
      <c r="BG112" s="83" t="str">
        <f ca="1">+IF($AS112="Opción No Válida","",IFERROR(IF(FIND(Datos!$D$68,$V112)&gt;0,Datos!$E$68,""),""))</f>
        <v/>
      </c>
      <c r="BH112" s="83" t="str">
        <f ca="1">+VLOOKUP(AA112,Datos!$D:$E,2,FALSE)</f>
        <v>00</v>
      </c>
      <c r="BJ112" s="133">
        <f t="shared" ca="1" si="86"/>
        <v>0</v>
      </c>
      <c r="BK112" s="133" t="str">
        <f t="shared" si="87"/>
        <v/>
      </c>
      <c r="BL112" s="133" t="str">
        <f t="shared" si="88"/>
        <v/>
      </c>
      <c r="BM112" s="133" t="str">
        <f t="shared" si="89"/>
        <v/>
      </c>
      <c r="BN112" s="133" t="str">
        <f t="shared" si="90"/>
        <v/>
      </c>
      <c r="BO112" s="133" t="str">
        <f t="shared" si="91"/>
        <v/>
      </c>
      <c r="BP112" s="133" t="str">
        <f t="shared" ca="1" si="92"/>
        <v/>
      </c>
      <c r="BQ112" s="133" t="str">
        <f t="shared" ca="1" si="93"/>
        <v/>
      </c>
      <c r="BR112" s="133" t="str">
        <f t="shared" si="94"/>
        <v/>
      </c>
      <c r="BS112" s="133" t="str">
        <f t="shared" si="95"/>
        <v/>
      </c>
      <c r="BT112" s="133" t="str">
        <f t="shared" ca="1" si="96"/>
        <v/>
      </c>
      <c r="BU112" s="133" t="str">
        <f t="shared" si="97"/>
        <v/>
      </c>
      <c r="BV112" s="133" t="str">
        <f t="shared" ca="1" si="98"/>
        <v/>
      </c>
      <c r="BW112" s="133" t="str">
        <f t="shared" ca="1" si="99"/>
        <v/>
      </c>
      <c r="BX112" s="133" t="str">
        <f t="shared" ca="1" si="100"/>
        <v/>
      </c>
      <c r="BY112" s="133" t="str">
        <f t="shared" si="101"/>
        <v/>
      </c>
      <c r="BZ112" s="133" t="str">
        <f t="shared" si="102"/>
        <v/>
      </c>
      <c r="CA112" s="133" t="str">
        <f t="shared" si="103"/>
        <v/>
      </c>
      <c r="CB112" s="133" t="str">
        <f t="shared" si="104"/>
        <v/>
      </c>
      <c r="CC112" s="133" t="str">
        <f t="shared" si="105"/>
        <v/>
      </c>
      <c r="CD112" s="133" t="str">
        <f t="shared" ca="1" si="106"/>
        <v/>
      </c>
      <c r="CE112" s="133" t="str">
        <f t="shared" ca="1" si="107"/>
        <v/>
      </c>
      <c r="CF112" s="133" t="str">
        <f t="shared" ca="1" si="108"/>
        <v/>
      </c>
      <c r="CG112" s="133" t="str">
        <f t="shared" ca="1" si="109"/>
        <v/>
      </c>
      <c r="CH112" s="133" t="str">
        <f t="shared" ca="1" si="110"/>
        <v/>
      </c>
      <c r="CI112" s="133" t="str">
        <f t="shared" ca="1" si="111"/>
        <v/>
      </c>
      <c r="CJ112" s="133" t="str">
        <f t="shared" ca="1" si="112"/>
        <v/>
      </c>
      <c r="CK112" s="131">
        <f>+'RESULTADOS Fact'!Z111</f>
        <v>0</v>
      </c>
      <c r="CL112" s="131">
        <f>+'RESULTADOS Fact'!AA111</f>
        <v>0</v>
      </c>
    </row>
    <row r="113" spans="1:90" s="131" customFormat="1" ht="58.5" hidden="1" customHeight="1" x14ac:dyDescent="0.25">
      <c r="A113" s="145">
        <f t="shared" si="84"/>
        <v>111</v>
      </c>
      <c r="B113" s="127">
        <v>252</v>
      </c>
      <c r="C113" s="128">
        <f>+VLOOKUP($B113,'Datos IC y OC'!$A:$D,3,FALSE)</f>
        <v>610000000000166</v>
      </c>
      <c r="D113" s="128" t="str">
        <f>+VLOOKUP($B113,'Datos IC y OC'!$A:$D,4,FALSE)</f>
        <v>S6020A21</v>
      </c>
      <c r="E113" s="83"/>
      <c r="F113" s="130">
        <v>44562</v>
      </c>
      <c r="G113" s="114" t="str">
        <f ca="1">+"ID" &amp;TEXT(A113,"000") &amp; "-" &amp; AH113 &amp; "-" &amp; AI113 &amp; "-" &amp; RIGHT(AQ113,2)&amp; "-" &amp; VLOOKUP(AO113,Datos!$E:$F,2,FALSE)</f>
        <v>ID111-GD-MR-T2-MT 13,2 kV</v>
      </c>
      <c r="H113" s="114" t="s">
        <v>57</v>
      </c>
      <c r="I113" s="114" t="s">
        <v>72</v>
      </c>
      <c r="J113" s="114" t="s">
        <v>316</v>
      </c>
      <c r="K113" s="114" t="s">
        <v>1963</v>
      </c>
      <c r="L113" s="114" t="s">
        <v>271</v>
      </c>
      <c r="M113" s="114" t="s">
        <v>266</v>
      </c>
      <c r="O113" s="114" t="s">
        <v>1050</v>
      </c>
      <c r="Q113" s="114" t="s">
        <v>248</v>
      </c>
      <c r="S113" s="114"/>
      <c r="T113" s="114"/>
      <c r="V113" s="114" t="s">
        <v>1980</v>
      </c>
      <c r="X113" s="114">
        <v>700034</v>
      </c>
      <c r="Y113" s="114">
        <f>+Salida!CQ113</f>
        <v>212</v>
      </c>
      <c r="AA113" s="114" t="s">
        <v>2021</v>
      </c>
      <c r="AB113" s="114">
        <f>+HLOOKUP($AF113,Lecturas!$O:$AB,22,FALSE)</f>
        <v>100</v>
      </c>
      <c r="AC113" s="114">
        <f>+HLOOKUP($AF113,Lecturas!$O:$AB,23,FALSE)</f>
        <v>300</v>
      </c>
      <c r="AD113" s="114" t="str">
        <f>+"CASO: "&amp;INDEX(Lecturas!$AE$1:$AO$2,1,MATCH(AF113,Lecturas!$AE$2:$AO$2,0))</f>
        <v>CASO: &gt;300</v>
      </c>
      <c r="AF113" s="114">
        <v>5</v>
      </c>
      <c r="AH113" s="83" t="str">
        <f>+IF(H113="","",VLOOKUP(H113,Datos!$D:$E,2,FALSE))</f>
        <v>GD</v>
      </c>
      <c r="AI113" s="83" t="str">
        <f>+IF(I113="","",VLOOKUP(I113,Datos!$D$9:$E$19,2,FALSE))</f>
        <v>MR</v>
      </c>
      <c r="AJ113" s="83" t="str">
        <f>+IF(J113="","",VLOOKUP(J113,Datos!$D:$E,2,FALSE))</f>
        <v>G002</v>
      </c>
      <c r="AK113" s="83" t="str">
        <f>+IFERROR(IF(AI113="CG","",VLOOKUP(AI113,Datos!$E:$F,2,FALSE)),"")</f>
        <v>Rural</v>
      </c>
      <c r="AL113" s="83" t="str">
        <f>+IF(L113="","",VLOOKUP(L113,Datos!$D:$E,2,FALSE))</f>
        <v>01</v>
      </c>
      <c r="AM113" s="83" t="str">
        <f ca="1">+IF(M113="","",TEXT(VLOOKUP(M113,Datos!$D:$E,2,FALSE),"000"))</f>
        <v>317</v>
      </c>
      <c r="AN113" s="83" t="str">
        <f ca="1">+IF(O113="","",TEXT(VLOOKUP(O113,Datos!$D:$E,2,FALSE),"000000"))</f>
        <v>239900</v>
      </c>
      <c r="AO113" s="83" t="str">
        <f>+IF(Q113="","",VLOOKUP(Q113,Datos!$D:$E,2,FALSE))</f>
        <v>G3</v>
      </c>
      <c r="AP113" s="83" t="str">
        <f>+IFERROR(HLOOKUP(AH113,Validaciones!$A$47:$C$48,2,FALSE),"")</f>
        <v>Tarifa T2</v>
      </c>
      <c r="AQ113" s="83" t="str">
        <f ca="1">+IF(AP113="","",VLOOKUP(AP113,Datos!$D:$E,2,FALSE))</f>
        <v>GD_T2</v>
      </c>
      <c r="AR113" s="83" t="str">
        <f>+VLOOKUP(CONCATENATE(K113,IF(K113="Completo",VLOOKUP(D113,'Gr.Estr.Reg.'!$C:$D,2,FALSE),VLOOKUP(D113,'Gr.Estr.Reg.'!$C:$H,6))),Tabla8[[LINK]:[PORCION]],5,FALSE)</f>
        <v>GROCC</v>
      </c>
      <c r="AS113" s="83" t="str">
        <f ca="1">+VLOOKUP(CONCATENATE($AH113,$AI113,$AJ113,$AO113,$AQ113),ZTDM_ARBOL_DES_D!$A:$O,11,FALSE)</f>
        <v>RT_CAT_CLI</v>
      </c>
      <c r="AT113" s="83" t="str">
        <f ca="1">+IFERROR(VLOOKUP(CONCATENATE($AH113,$AI113,$AJ113,$AO113,$AQ113),ZTDM_ARBOL_DES_D!$A:$O,12,FALSE),"")</f>
        <v>GD_NORM</v>
      </c>
      <c r="AU113" s="83" t="str">
        <f ca="1">+IFERROR(VLOOKUP(CONCATENATE($AH113,$AI113,$AJ113,$AO113,$AQ113),ZTDM_ARBOL_DES_D!$A:$O,13,FALSE),"")</f>
        <v>MEDIA13.2</v>
      </c>
      <c r="AV113" s="83" t="str">
        <f>+IF($S113=Datos!$G$71,"",IFERROR(INDEX(Datos!$C$71:$G$74,MATCH($S113,Datos!$G$71:$G$74,0),1),""))</f>
        <v/>
      </c>
      <c r="AW113" s="83" t="str">
        <f>IF($S113=Datos!$G$71,"",IFERROR(INDEX(Datos!$C$71:$G$74,MATCH($S113,Datos!$G$71:$G$74,0),2),""))</f>
        <v/>
      </c>
      <c r="AX113" s="83" t="str">
        <f>IF($S113=Datos!$G$71,"",IFERROR(INDEX(Datos!$C$71:$G$74,MATCH($S113,Datos!$G$71:$G$74,0),3),""))</f>
        <v/>
      </c>
      <c r="AY113" s="83" t="str">
        <f>+IF(AW113=Datos!$D$73,Datos!$C$76,"")</f>
        <v/>
      </c>
      <c r="AZ113" s="83" t="str">
        <f>+IF(K113="Completo",IF(MAX(AB113:AC113,FACTURADOR!G112:I112)&gt;=300,"FL_GUDI",""),"")</f>
        <v>FL_GUDI</v>
      </c>
      <c r="BA113" s="83" t="str">
        <f t="shared" si="85"/>
        <v>FL_NO_CAP</v>
      </c>
      <c r="BB113" s="83" t="str">
        <f ca="1">+IF($AS113="Opción No Válida","",IFERROR(IF(FIND(Datos!$D$63,$V113)&gt;0,Datos!$E$63,""),""))</f>
        <v/>
      </c>
      <c r="BC113" s="83" t="str">
        <f ca="1">+IF($AS113="Opción No Válida","",IFERROR(IF(FIND(Datos!$D$64,$V113)&gt;0,Datos!$E$64,""),""))</f>
        <v/>
      </c>
      <c r="BD113" s="83" t="str">
        <f ca="1">+IF($AS113="Opción No Válida","",IFERROR(IF(FIND(Datos!$D$65,$V113)&gt;0,Datos!$E$65,""),""))</f>
        <v/>
      </c>
      <c r="BE113" s="83" t="str">
        <f ca="1">+IF($AS113="Opción No Válida","",IFERROR(IF(FIND(Datos!$D$66,$V113)&gt;0,Datos!$E$66,""),""))</f>
        <v>FL_BEN_INF</v>
      </c>
      <c r="BF113" s="83" t="str">
        <f ca="1">+IF($AS113="Opción No Válida","",IF(AH113="DP",Datos!$C$67,""))</f>
        <v/>
      </c>
      <c r="BG113" s="83" t="str">
        <f ca="1">+IF($AS113="Opción No Válida","",IFERROR(IF(FIND(Datos!$D$68,$V113)&gt;0,Datos!$E$68,""),""))</f>
        <v/>
      </c>
      <c r="BH113" s="83" t="str">
        <f ca="1">+VLOOKUP(AA113,Datos!$D:$E,2,FALSE)</f>
        <v>00</v>
      </c>
      <c r="BJ113" s="133">
        <f t="shared" ca="1" si="86"/>
        <v>0</v>
      </c>
      <c r="BK113" s="133" t="str">
        <f t="shared" si="87"/>
        <v/>
      </c>
      <c r="BL113" s="133" t="str">
        <f t="shared" si="88"/>
        <v/>
      </c>
      <c r="BM113" s="133" t="str">
        <f t="shared" si="89"/>
        <v/>
      </c>
      <c r="BN113" s="133" t="str">
        <f t="shared" si="90"/>
        <v/>
      </c>
      <c r="BO113" s="133" t="str">
        <f t="shared" si="91"/>
        <v/>
      </c>
      <c r="BP113" s="133" t="str">
        <f t="shared" ca="1" si="92"/>
        <v/>
      </c>
      <c r="BQ113" s="133" t="str">
        <f t="shared" ca="1" si="93"/>
        <v/>
      </c>
      <c r="BR113" s="133" t="str">
        <f t="shared" si="94"/>
        <v/>
      </c>
      <c r="BS113" s="133" t="str">
        <f t="shared" si="95"/>
        <v/>
      </c>
      <c r="BT113" s="133" t="str">
        <f t="shared" ca="1" si="96"/>
        <v/>
      </c>
      <c r="BU113" s="133" t="str">
        <f t="shared" si="97"/>
        <v/>
      </c>
      <c r="BV113" s="133" t="str">
        <f t="shared" ca="1" si="98"/>
        <v/>
      </c>
      <c r="BW113" s="133" t="str">
        <f t="shared" ca="1" si="99"/>
        <v/>
      </c>
      <c r="BX113" s="133" t="str">
        <f t="shared" ca="1" si="100"/>
        <v/>
      </c>
      <c r="BY113" s="133" t="str">
        <f t="shared" si="101"/>
        <v/>
      </c>
      <c r="BZ113" s="133" t="str">
        <f t="shared" si="102"/>
        <v/>
      </c>
      <c r="CA113" s="133" t="str">
        <f t="shared" si="103"/>
        <v/>
      </c>
      <c r="CB113" s="133" t="str">
        <f t="shared" si="104"/>
        <v/>
      </c>
      <c r="CC113" s="133" t="str">
        <f t="shared" si="105"/>
        <v/>
      </c>
      <c r="CD113" s="133" t="str">
        <f t="shared" ca="1" si="106"/>
        <v/>
      </c>
      <c r="CE113" s="133" t="str">
        <f t="shared" ca="1" si="107"/>
        <v/>
      </c>
      <c r="CF113" s="133" t="str">
        <f t="shared" ca="1" si="108"/>
        <v/>
      </c>
      <c r="CG113" s="133" t="str">
        <f t="shared" ca="1" si="109"/>
        <v/>
      </c>
      <c r="CH113" s="133" t="str">
        <f t="shared" ca="1" si="110"/>
        <v/>
      </c>
      <c r="CI113" s="133" t="str">
        <f t="shared" ca="1" si="111"/>
        <v/>
      </c>
      <c r="CJ113" s="133" t="str">
        <f t="shared" ca="1" si="112"/>
        <v/>
      </c>
      <c r="CK113" s="131">
        <f>+'RESULTADOS Fact'!Z112</f>
        <v>20000000902</v>
      </c>
      <c r="CL113" s="131">
        <f>+'RESULTADOS Fact'!AA112</f>
        <v>10000000467</v>
      </c>
    </row>
    <row r="114" spans="1:90" s="131" customFormat="1" ht="58.5" customHeight="1" x14ac:dyDescent="0.25">
      <c r="A114" s="145">
        <f t="shared" si="84"/>
        <v>112</v>
      </c>
      <c r="B114" s="127">
        <v>252</v>
      </c>
      <c r="C114" s="128">
        <f>+VLOOKUP($B114,'Datos IC y OC'!$A:$D,3,FALSE)</f>
        <v>610000000000166</v>
      </c>
      <c r="D114" s="128" t="str">
        <f>+VLOOKUP($B114,'Datos IC y OC'!$A:$D,4,FALSE)</f>
        <v>S6020A21</v>
      </c>
      <c r="E114" s="83"/>
      <c r="F114" s="130">
        <v>44562</v>
      </c>
      <c r="G114" s="114" t="str">
        <f ca="1">+"ID" &amp;TEXT(A114,"000") &amp; "-" &amp; AH114 &amp; "-" &amp; AI114 &amp; "-" &amp; RIGHT(AQ114,2)&amp; "-" &amp; VLOOKUP(AO114,Datos!$E:$F,2,FALSE)</f>
        <v>ID112-GD-MR-T2-MT 33,0 kV</v>
      </c>
      <c r="H114" s="114" t="s">
        <v>57</v>
      </c>
      <c r="I114" s="114" t="s">
        <v>72</v>
      </c>
      <c r="J114" s="114" t="s">
        <v>316</v>
      </c>
      <c r="K114" s="114" t="s">
        <v>1963</v>
      </c>
      <c r="L114" s="114" t="s">
        <v>275</v>
      </c>
      <c r="M114" s="114" t="s">
        <v>266</v>
      </c>
      <c r="O114" s="114" t="s">
        <v>1050</v>
      </c>
      <c r="Q114" s="114" t="s">
        <v>245</v>
      </c>
      <c r="S114" s="114"/>
      <c r="T114" s="114"/>
      <c r="V114" s="114" t="s">
        <v>9155</v>
      </c>
      <c r="X114" s="114">
        <v>700034</v>
      </c>
      <c r="Y114" s="114">
        <f>+Salida!CQ114</f>
        <v>213</v>
      </c>
      <c r="AA114" s="114" t="s">
        <v>2021</v>
      </c>
      <c r="AB114" s="114">
        <f>+HLOOKUP($AF114,Lecturas!$O:$AB,22,FALSE)</f>
        <v>100</v>
      </c>
      <c r="AC114" s="114">
        <f>+HLOOKUP($AF114,Lecturas!$O:$AB,23,FALSE)</f>
        <v>350</v>
      </c>
      <c r="AD114" s="114" t="str">
        <f>+"CASO: "&amp;INDEX(Lecturas!$AE$1:$AO$2,1,MATCH(AF114,Lecturas!$AE$2:$AO$2,0))</f>
        <v>CASO: =1000 Reg sólo 13,2 kV</v>
      </c>
      <c r="AF114" s="114">
        <v>6</v>
      </c>
      <c r="AH114" s="83" t="str">
        <f>+IF(H114="","",VLOOKUP(H114,Datos!$D:$E,2,FALSE))</f>
        <v>GD</v>
      </c>
      <c r="AI114" s="83" t="str">
        <f>+IF(I114="","",VLOOKUP(I114,Datos!$D$9:$E$19,2,FALSE))</f>
        <v>MR</v>
      </c>
      <c r="AJ114" s="83" t="str">
        <f>+IF(J114="","",VLOOKUP(J114,Datos!$D:$E,2,FALSE))</f>
        <v>G002</v>
      </c>
      <c r="AK114" s="83" t="str">
        <f>+IFERROR(IF(AI114="CG","",VLOOKUP(AI114,Datos!$E:$F,2,FALSE)),"")</f>
        <v>Rural</v>
      </c>
      <c r="AL114" s="83" t="str">
        <f>+IF(L114="","",VLOOKUP(L114,Datos!$D:$E,2,FALSE))</f>
        <v>04</v>
      </c>
      <c r="AM114" s="83" t="str">
        <f ca="1">+IF(M114="","",TEXT(VLOOKUP(M114,Datos!$D:$E,2,FALSE),"000"))</f>
        <v>317</v>
      </c>
      <c r="AN114" s="83" t="str">
        <f ca="1">+IF(O114="","",TEXT(VLOOKUP(O114,Datos!$D:$E,2,FALSE),"000000"))</f>
        <v>239900</v>
      </c>
      <c r="AO114" s="83" t="str">
        <f>+IF(Q114="","",VLOOKUP(Q114,Datos!$D:$E,2,FALSE))</f>
        <v>G4</v>
      </c>
      <c r="AP114" s="83" t="str">
        <f>+IFERROR(HLOOKUP(AH114,Validaciones!$A$47:$C$48,2,FALSE),"")</f>
        <v>Tarifa T2</v>
      </c>
      <c r="AQ114" s="83" t="str">
        <f ca="1">+IF(AP114="","",VLOOKUP(AP114,Datos!$D:$E,2,FALSE))</f>
        <v>GD_T2</v>
      </c>
      <c r="AR114" s="83" t="str">
        <f>+VLOOKUP(CONCATENATE(K114,IF(K114="Completo",VLOOKUP(D114,'Gr.Estr.Reg.'!$C:$D,2,FALSE),VLOOKUP(D114,'Gr.Estr.Reg.'!$C:$H,6))),Tabla8[[LINK]:[PORCION]],5,FALSE)</f>
        <v>GROCC</v>
      </c>
      <c r="AS114" s="83" t="str">
        <f ca="1">+VLOOKUP(CONCATENATE($AH114,$AI114,$AJ114,$AO114,$AQ114),ZTDM_ARBOL_DES_D!$A:$O,11,FALSE)</f>
        <v>RT_CAT_CLI</v>
      </c>
      <c r="AT114" s="83" t="str">
        <f ca="1">+IFERROR(VLOOKUP(CONCATENATE($AH114,$AI114,$AJ114,$AO114,$AQ114),ZTDM_ARBOL_DES_D!$A:$O,12,FALSE),"")</f>
        <v>GD_NORM</v>
      </c>
      <c r="AU114" s="83" t="str">
        <f ca="1">+IFERROR(VLOOKUP(CONCATENATE($AH114,$AI114,$AJ114,$AO114,$AQ114),ZTDM_ARBOL_DES_D!$A:$O,13,FALSE),"")</f>
        <v>MEDIA33</v>
      </c>
      <c r="AV114" s="83" t="str">
        <f>+IF($S114=Datos!$G$71,"",IFERROR(INDEX(Datos!$C$71:$G$74,MATCH($S114,Datos!$G$71:$G$74,0),1),""))</f>
        <v/>
      </c>
      <c r="AW114" s="83" t="str">
        <f>IF($S114=Datos!$G$71,"",IFERROR(INDEX(Datos!$C$71:$G$74,MATCH($S114,Datos!$G$71:$G$74,0),2),""))</f>
        <v/>
      </c>
      <c r="AX114" s="83" t="str">
        <f>IF($S114=Datos!$G$71,"",IFERROR(INDEX(Datos!$C$71:$G$74,MATCH($S114,Datos!$G$71:$G$74,0),3),""))</f>
        <v/>
      </c>
      <c r="AY114" s="83" t="str">
        <f>+IF(AW114=Datos!$D$73,Datos!$C$76,"")</f>
        <v/>
      </c>
      <c r="AZ114" s="83" t="str">
        <f>+IF(K114="Completo",IF(MAX(AB114:AC114,FACTURADOR!G113:I113)&gt;=300,"FL_GUDI",""),"")</f>
        <v>FL_GUDI</v>
      </c>
      <c r="BA114" s="83" t="str">
        <f t="shared" si="85"/>
        <v>FL_NO_CAP</v>
      </c>
      <c r="BB114" s="83" t="str">
        <f ca="1">+IF($AS114="Opción No Válida","",IFERROR(IF(FIND(Datos!$D$63,$V114)&gt;0,Datos!$E$63,""),""))</f>
        <v>FL_EMP_REC</v>
      </c>
      <c r="BC114" s="83" t="str">
        <f ca="1">+IF($AS114="Opción No Válida","",IFERROR(IF(FIND(Datos!$D$64,$V114)&gt;0,Datos!$E$64,""),""))</f>
        <v>FL_PRG_IND</v>
      </c>
      <c r="BD114" s="83" t="str">
        <f ca="1">+IF($AS114="Opción No Válida","",IFERROR(IF(FIND(Datos!$D$65,$V114)&gt;0,Datos!$E$65,""),""))</f>
        <v>FL_CLUB</v>
      </c>
      <c r="BE114" s="83" t="str">
        <f ca="1">+IF($AS114="Opción No Válida","",IFERROR(IF(FIND(Datos!$D$66,$V114)&gt;0,Datos!$E$66,""),""))</f>
        <v/>
      </c>
      <c r="BF114" s="83" t="str">
        <f ca="1">+IF($AS114="Opción No Válida","",IF(AH114="DP",Datos!$C$67,""))</f>
        <v/>
      </c>
      <c r="BG114" s="83" t="str">
        <f ca="1">+IF($AS114="Opción No Válida","",IFERROR(IF(FIND(Datos!$D$68,$V114)&gt;0,Datos!$E$68,""),""))</f>
        <v/>
      </c>
      <c r="BH114" s="83" t="str">
        <f ca="1">+VLOOKUP(AA114,Datos!$D:$E,2,FALSE)</f>
        <v>00</v>
      </c>
      <c r="BJ114" s="133">
        <f t="shared" ca="1" si="86"/>
        <v>0</v>
      </c>
      <c r="BK114" s="133" t="str">
        <f t="shared" si="87"/>
        <v/>
      </c>
      <c r="BL114" s="133" t="str">
        <f t="shared" si="88"/>
        <v/>
      </c>
      <c r="BM114" s="133" t="str">
        <f t="shared" si="89"/>
        <v/>
      </c>
      <c r="BN114" s="133" t="str">
        <f t="shared" si="90"/>
        <v/>
      </c>
      <c r="BO114" s="133" t="str">
        <f t="shared" si="91"/>
        <v/>
      </c>
      <c r="BP114" s="133" t="str">
        <f t="shared" ca="1" si="92"/>
        <v/>
      </c>
      <c r="BQ114" s="133" t="str">
        <f t="shared" ca="1" si="93"/>
        <v/>
      </c>
      <c r="BR114" s="133" t="str">
        <f t="shared" si="94"/>
        <v/>
      </c>
      <c r="BS114" s="133" t="str">
        <f t="shared" si="95"/>
        <v/>
      </c>
      <c r="BT114" s="133" t="str">
        <f t="shared" ca="1" si="96"/>
        <v/>
      </c>
      <c r="BU114" s="133" t="str">
        <f t="shared" si="97"/>
        <v/>
      </c>
      <c r="BV114" s="133" t="str">
        <f t="shared" ca="1" si="98"/>
        <v/>
      </c>
      <c r="BW114" s="133" t="str">
        <f t="shared" ca="1" si="99"/>
        <v/>
      </c>
      <c r="BX114" s="133" t="str">
        <f t="shared" ca="1" si="100"/>
        <v/>
      </c>
      <c r="BY114" s="133" t="str">
        <f t="shared" si="101"/>
        <v/>
      </c>
      <c r="BZ114" s="133" t="str">
        <f t="shared" si="102"/>
        <v/>
      </c>
      <c r="CA114" s="133" t="str">
        <f t="shared" si="103"/>
        <v/>
      </c>
      <c r="CB114" s="133" t="str">
        <f t="shared" si="104"/>
        <v/>
      </c>
      <c r="CC114" s="133" t="str">
        <f t="shared" si="105"/>
        <v/>
      </c>
      <c r="CD114" s="133" t="str">
        <f t="shared" ca="1" si="106"/>
        <v/>
      </c>
      <c r="CE114" s="133" t="str">
        <f t="shared" ca="1" si="107"/>
        <v/>
      </c>
      <c r="CF114" s="133" t="str">
        <f t="shared" ca="1" si="108"/>
        <v/>
      </c>
      <c r="CG114" s="133" t="str">
        <f t="shared" ca="1" si="109"/>
        <v/>
      </c>
      <c r="CH114" s="133" t="str">
        <f t="shared" ca="1" si="110"/>
        <v/>
      </c>
      <c r="CI114" s="133" t="str">
        <f t="shared" ca="1" si="111"/>
        <v/>
      </c>
      <c r="CJ114" s="133" t="str">
        <f t="shared" ca="1" si="112"/>
        <v/>
      </c>
      <c r="CK114" s="131">
        <f>+'RESULTADOS Fact'!Z113</f>
        <v>0</v>
      </c>
      <c r="CL114" s="131">
        <f>+'RESULTADOS Fact'!AA113</f>
        <v>0</v>
      </c>
    </row>
    <row r="115" spans="1:90" s="131" customFormat="1" ht="58.5" hidden="1" customHeight="1" x14ac:dyDescent="0.25">
      <c r="A115" s="145">
        <f t="shared" si="84"/>
        <v>113</v>
      </c>
      <c r="B115" s="127">
        <v>252</v>
      </c>
      <c r="C115" s="128">
        <f>+VLOOKUP($B115,'Datos IC y OC'!$A:$D,3,FALSE)</f>
        <v>610000000000166</v>
      </c>
      <c r="D115" s="128" t="str">
        <f>+VLOOKUP($B115,'Datos IC y OC'!$A:$D,4,FALSE)</f>
        <v>S6020A21</v>
      </c>
      <c r="E115" s="83"/>
      <c r="F115" s="130">
        <v>44562</v>
      </c>
      <c r="G115" s="114" t="str">
        <f ca="1">+"ID" &amp;TEXT(A115,"000") &amp; "-" &amp; AH115 &amp; "-" &amp; AI115 &amp; "-" &amp; RIGHT(AQ115,2)&amp; "-" &amp; VLOOKUP(AO115,Datos!$E:$F,2,FALSE)</f>
        <v>ID113-GD-MR-T2-MT 33,0 kV</v>
      </c>
      <c r="H115" s="114" t="s">
        <v>57</v>
      </c>
      <c r="I115" s="114" t="s">
        <v>72</v>
      </c>
      <c r="J115" s="114" t="s">
        <v>316</v>
      </c>
      <c r="K115" s="114" t="s">
        <v>1963</v>
      </c>
      <c r="L115" s="114" t="s">
        <v>306</v>
      </c>
      <c r="M115" s="114" t="s">
        <v>266</v>
      </c>
      <c r="O115" s="114" t="s">
        <v>1050</v>
      </c>
      <c r="Q115" s="114" t="s">
        <v>245</v>
      </c>
      <c r="S115" s="114"/>
      <c r="T115" s="114"/>
      <c r="V115" s="114"/>
      <c r="X115" s="114">
        <v>700034</v>
      </c>
      <c r="Y115" s="114">
        <f>+Salida!CQ115</f>
        <v>214</v>
      </c>
      <c r="AA115" s="114" t="s">
        <v>2021</v>
      </c>
      <c r="AB115" s="114">
        <f>+HLOOKUP($AF115,Lecturas!$O:$AB,22,FALSE)</f>
        <v>50</v>
      </c>
      <c r="AC115" s="114">
        <f>+HLOOKUP($AF115,Lecturas!$O:$AB,23,FALSE)</f>
        <v>50</v>
      </c>
      <c r="AD115" s="114" t="str">
        <f>+"CASO: "&amp;INDEX(Lecturas!$AE$1:$AO$2,1,MATCH(AF115,Lecturas!$AE$2:$AO$2,0))</f>
        <v>CASO: &gt;1000 Reg y Cont &lt;1000 sólo 13,2 kV</v>
      </c>
      <c r="AF115" s="114">
        <v>7</v>
      </c>
      <c r="AH115" s="83" t="str">
        <f>+IF(H115="","",VLOOKUP(H115,Datos!$D:$E,2,FALSE))</f>
        <v>GD</v>
      </c>
      <c r="AI115" s="83" t="str">
        <f>+IF(I115="","",VLOOKUP(I115,Datos!$D$9:$E$19,2,FALSE))</f>
        <v>MR</v>
      </c>
      <c r="AJ115" s="83" t="str">
        <f>+IF(J115="","",VLOOKUP(J115,Datos!$D:$E,2,FALSE))</f>
        <v>G002</v>
      </c>
      <c r="AK115" s="83" t="str">
        <f>+IFERROR(IF(AI115="CG","",VLOOKUP(AI115,Datos!$E:$F,2,FALSE)),"")</f>
        <v>Rural</v>
      </c>
      <c r="AL115" s="83" t="str">
        <f>+IF(L115="","",VLOOKUP(L115,Datos!$D:$E,2,FALSE))</f>
        <v>07</v>
      </c>
      <c r="AM115" s="83" t="str">
        <f ca="1">+IF(M115="","",TEXT(VLOOKUP(M115,Datos!$D:$E,2,FALSE),"000"))</f>
        <v>317</v>
      </c>
      <c r="AN115" s="83" t="str">
        <f ca="1">+IF(O115="","",TEXT(VLOOKUP(O115,Datos!$D:$E,2,FALSE),"000000"))</f>
        <v>239900</v>
      </c>
      <c r="AO115" s="83" t="str">
        <f>+IF(Q115="","",VLOOKUP(Q115,Datos!$D:$E,2,FALSE))</f>
        <v>G4</v>
      </c>
      <c r="AP115" s="83" t="str">
        <f>+IFERROR(HLOOKUP(AH115,Validaciones!$A$47:$C$48,2,FALSE),"")</f>
        <v>Tarifa T2</v>
      </c>
      <c r="AQ115" s="83" t="str">
        <f ca="1">+IF(AP115="","",VLOOKUP(AP115,Datos!$D:$E,2,FALSE))</f>
        <v>GD_T2</v>
      </c>
      <c r="AR115" s="83" t="str">
        <f>+VLOOKUP(CONCATENATE(K115,IF(K115="Completo",VLOOKUP(D115,'Gr.Estr.Reg.'!$C:$D,2,FALSE),VLOOKUP(D115,'Gr.Estr.Reg.'!$C:$H,6))),Tabla8[[LINK]:[PORCION]],5,FALSE)</f>
        <v>GROCC</v>
      </c>
      <c r="AS115" s="83" t="str">
        <f ca="1">+VLOOKUP(CONCATENATE($AH115,$AI115,$AJ115,$AO115,$AQ115),ZTDM_ARBOL_DES_D!$A:$O,11,FALSE)</f>
        <v>RT_CAT_CLI</v>
      </c>
      <c r="AT115" s="83" t="str">
        <f ca="1">+IFERROR(VLOOKUP(CONCATENATE($AH115,$AI115,$AJ115,$AO115,$AQ115),ZTDM_ARBOL_DES_D!$A:$O,12,FALSE),"")</f>
        <v>GD_NORM</v>
      </c>
      <c r="AU115" s="83" t="str">
        <f ca="1">+IFERROR(VLOOKUP(CONCATENATE($AH115,$AI115,$AJ115,$AO115,$AQ115),ZTDM_ARBOL_DES_D!$A:$O,13,FALSE),"")</f>
        <v>MEDIA33</v>
      </c>
      <c r="AV115" s="83" t="str">
        <f>+IF($S115=Datos!$G$71,"",IFERROR(INDEX(Datos!$C$71:$G$74,MATCH($S115,Datos!$G$71:$G$74,0),1),""))</f>
        <v/>
      </c>
      <c r="AW115" s="83" t="str">
        <f>IF($S115=Datos!$G$71,"",IFERROR(INDEX(Datos!$C$71:$G$74,MATCH($S115,Datos!$G$71:$G$74,0),2),""))</f>
        <v/>
      </c>
      <c r="AX115" s="83" t="str">
        <f>IF($S115=Datos!$G$71,"",IFERROR(INDEX(Datos!$C$71:$G$74,MATCH($S115,Datos!$G$71:$G$74,0),3),""))</f>
        <v/>
      </c>
      <c r="AY115" s="83" t="str">
        <f>+IF(AW115=Datos!$D$73,Datos!$C$76,"")</f>
        <v/>
      </c>
      <c r="AZ115" s="83" t="str">
        <f>+IF(K115="Completo",IF(MAX(AB115:AC115,FACTURADOR!G114:I114)&gt;=300,"FL_GUDI",""),"")</f>
        <v>FL_GUDI</v>
      </c>
      <c r="BA115" s="83" t="str">
        <f t="shared" si="85"/>
        <v>FL_NO_CAP</v>
      </c>
      <c r="BB115" s="83" t="str">
        <f ca="1">+IF($AS115="Opción No Válida","",IFERROR(IF(FIND(Datos!$D$63,$V115)&gt;0,Datos!$E$63,""),""))</f>
        <v/>
      </c>
      <c r="BC115" s="83" t="str">
        <f ca="1">+IF($AS115="Opción No Válida","",IFERROR(IF(FIND(Datos!$D$64,$V115)&gt;0,Datos!$E$64,""),""))</f>
        <v/>
      </c>
      <c r="BD115" s="83" t="str">
        <f ca="1">+IF($AS115="Opción No Válida","",IFERROR(IF(FIND(Datos!$D$65,$V115)&gt;0,Datos!$E$65,""),""))</f>
        <v/>
      </c>
      <c r="BE115" s="83" t="str">
        <f ca="1">+IF($AS115="Opción No Válida","",IFERROR(IF(FIND(Datos!$D$66,$V115)&gt;0,Datos!$E$66,""),""))</f>
        <v/>
      </c>
      <c r="BF115" s="83" t="str">
        <f ca="1">+IF($AS115="Opción No Válida","",IF(AH115="DP",Datos!$C$67,""))</f>
        <v/>
      </c>
      <c r="BG115" s="83" t="str">
        <f ca="1">+IF($AS115="Opción No Válida","",IFERROR(IF(FIND(Datos!$D$68,$V115)&gt;0,Datos!$E$68,""),""))</f>
        <v/>
      </c>
      <c r="BH115" s="83" t="str">
        <f ca="1">+VLOOKUP(AA115,Datos!$D:$E,2,FALSE)</f>
        <v>00</v>
      </c>
      <c r="BJ115" s="133">
        <f t="shared" ca="1" si="86"/>
        <v>0</v>
      </c>
      <c r="BK115" s="133" t="str">
        <f t="shared" si="87"/>
        <v/>
      </c>
      <c r="BL115" s="133" t="str">
        <f t="shared" si="88"/>
        <v/>
      </c>
      <c r="BM115" s="133" t="str">
        <f t="shared" si="89"/>
        <v/>
      </c>
      <c r="BN115" s="133" t="str">
        <f t="shared" si="90"/>
        <v/>
      </c>
      <c r="BO115" s="133" t="str">
        <f t="shared" si="91"/>
        <v/>
      </c>
      <c r="BP115" s="133" t="str">
        <f t="shared" ca="1" si="92"/>
        <v/>
      </c>
      <c r="BQ115" s="133" t="str">
        <f t="shared" ca="1" si="93"/>
        <v/>
      </c>
      <c r="BR115" s="133" t="str">
        <f t="shared" si="94"/>
        <v/>
      </c>
      <c r="BS115" s="133" t="str">
        <f t="shared" si="95"/>
        <v/>
      </c>
      <c r="BT115" s="133" t="str">
        <f t="shared" ca="1" si="96"/>
        <v/>
      </c>
      <c r="BU115" s="133" t="str">
        <f t="shared" si="97"/>
        <v/>
      </c>
      <c r="BV115" s="133" t="str">
        <f t="shared" ca="1" si="98"/>
        <v/>
      </c>
      <c r="BW115" s="133" t="str">
        <f t="shared" ca="1" si="99"/>
        <v/>
      </c>
      <c r="BX115" s="133" t="str">
        <f t="shared" ca="1" si="100"/>
        <v/>
      </c>
      <c r="BY115" s="133" t="str">
        <f t="shared" si="101"/>
        <v/>
      </c>
      <c r="BZ115" s="133" t="str">
        <f t="shared" si="102"/>
        <v/>
      </c>
      <c r="CA115" s="133" t="str">
        <f t="shared" si="103"/>
        <v/>
      </c>
      <c r="CB115" s="133" t="str">
        <f t="shared" si="104"/>
        <v/>
      </c>
      <c r="CC115" s="133" t="str">
        <f t="shared" si="105"/>
        <v/>
      </c>
      <c r="CD115" s="133" t="str">
        <f t="shared" ca="1" si="106"/>
        <v/>
      </c>
      <c r="CE115" s="133" t="str">
        <f t="shared" ca="1" si="107"/>
        <v/>
      </c>
      <c r="CF115" s="133" t="str">
        <f t="shared" ca="1" si="108"/>
        <v/>
      </c>
      <c r="CG115" s="133" t="str">
        <f t="shared" ca="1" si="109"/>
        <v/>
      </c>
      <c r="CH115" s="133" t="str">
        <f t="shared" ca="1" si="110"/>
        <v/>
      </c>
      <c r="CI115" s="133" t="str">
        <f t="shared" ca="1" si="111"/>
        <v/>
      </c>
      <c r="CJ115" s="133" t="str">
        <f t="shared" ca="1" si="112"/>
        <v/>
      </c>
      <c r="CK115" s="131">
        <f>+'RESULTADOS Fact'!Z114</f>
        <v>20000000904</v>
      </c>
      <c r="CL115" s="131">
        <f>+'RESULTADOS Fact'!AA114</f>
        <v>10000000468</v>
      </c>
    </row>
    <row r="116" spans="1:90" s="131" customFormat="1" ht="58.5" hidden="1" customHeight="1" x14ac:dyDescent="0.25">
      <c r="A116" s="145">
        <f t="shared" si="84"/>
        <v>114</v>
      </c>
      <c r="B116" s="127">
        <v>252</v>
      </c>
      <c r="C116" s="128">
        <f>+VLOOKUP($B116,'Datos IC y OC'!$A:$D,3,FALSE)</f>
        <v>610000000000166</v>
      </c>
      <c r="D116" s="128" t="str">
        <f>+VLOOKUP($B116,'Datos IC y OC'!$A:$D,4,FALSE)</f>
        <v>S6020A21</v>
      </c>
      <c r="E116" s="83"/>
      <c r="F116" s="130">
        <v>44562</v>
      </c>
      <c r="G116" s="114" t="str">
        <f ca="1">+"ID" &amp;TEXT(A116,"000") &amp; "-" &amp; AH116 &amp; "-" &amp; AI116 &amp; "-" &amp; RIGHT(AQ116,2)&amp; "-" &amp; VLOOKUP(AO116,Datos!$E:$F,2,FALSE)</f>
        <v>ID114-GD-MR-T2-AT/MT</v>
      </c>
      <c r="H116" s="114" t="s">
        <v>57</v>
      </c>
      <c r="I116" s="114" t="s">
        <v>72</v>
      </c>
      <c r="J116" s="114" t="s">
        <v>316</v>
      </c>
      <c r="K116" s="114" t="s">
        <v>1963</v>
      </c>
      <c r="L116" s="114" t="s">
        <v>277</v>
      </c>
      <c r="M116" s="114" t="s">
        <v>266</v>
      </c>
      <c r="O116" s="114" t="s">
        <v>1050</v>
      </c>
      <c r="Q116" s="114" t="s">
        <v>246</v>
      </c>
      <c r="S116" s="114"/>
      <c r="T116" s="114"/>
      <c r="V116" s="114"/>
      <c r="X116" s="114">
        <v>700034</v>
      </c>
      <c r="Y116" s="114">
        <f>+Salida!CQ116</f>
        <v>215</v>
      </c>
      <c r="AA116" s="114" t="s">
        <v>2021</v>
      </c>
      <c r="AB116" s="114">
        <f>+HLOOKUP($AF116,Lecturas!$O:$AB,22,FALSE)</f>
        <v>100</v>
      </c>
      <c r="AC116" s="114">
        <f>+HLOOKUP($AF116,Lecturas!$O:$AB,23,FALSE)</f>
        <v>350</v>
      </c>
      <c r="AD116" s="114" t="str">
        <f>+"CASO: "&amp;INDEX(Lecturas!$AE$1:$AO$2,1,MATCH(AF116,Lecturas!$AE$2:$AO$2,0))</f>
        <v>CASO: =1000 Reg sólo 13,2 kV</v>
      </c>
      <c r="AF116" s="114">
        <v>6</v>
      </c>
      <c r="AH116" s="83" t="str">
        <f>+IF(H116="","",VLOOKUP(H116,Datos!$D:$E,2,FALSE))</f>
        <v>GD</v>
      </c>
      <c r="AI116" s="83" t="str">
        <f>+IF(I116="","",VLOOKUP(I116,Datos!$D$9:$E$19,2,FALSE))</f>
        <v>MR</v>
      </c>
      <c r="AJ116" s="83" t="str">
        <f>+IF(J116="","",VLOOKUP(J116,Datos!$D:$E,2,FALSE))</f>
        <v>G002</v>
      </c>
      <c r="AK116" s="83" t="str">
        <f>+IFERROR(IF(AI116="CG","",VLOOKUP(AI116,Datos!$E:$F,2,FALSE)),"")</f>
        <v>Rural</v>
      </c>
      <c r="AL116" s="83">
        <f>+IF(L116="","",VLOOKUP(L116,Datos!$D:$E,2,FALSE))</f>
        <v>11</v>
      </c>
      <c r="AM116" s="83" t="str">
        <f ca="1">+IF(M116="","",TEXT(VLOOKUP(M116,Datos!$D:$E,2,FALSE),"000"))</f>
        <v>317</v>
      </c>
      <c r="AN116" s="83" t="str">
        <f ca="1">+IF(O116="","",TEXT(VLOOKUP(O116,Datos!$D:$E,2,FALSE),"000000"))</f>
        <v>239900</v>
      </c>
      <c r="AO116" s="83" t="str">
        <f>+IF(Q116="","",VLOOKUP(Q116,Datos!$D:$E,2,FALSE))</f>
        <v>G5</v>
      </c>
      <c r="AP116" s="83" t="str">
        <f>+IFERROR(HLOOKUP(AH116,Validaciones!$A$47:$C$48,2,FALSE),"")</f>
        <v>Tarifa T2</v>
      </c>
      <c r="AQ116" s="83" t="str">
        <f ca="1">+IF(AP116="","",VLOOKUP(AP116,Datos!$D:$E,2,FALSE))</f>
        <v>GD_T2</v>
      </c>
      <c r="AR116" s="83" t="str">
        <f>+VLOOKUP(CONCATENATE(K116,IF(K116="Completo",VLOOKUP(D116,'Gr.Estr.Reg.'!$C:$D,2,FALSE),VLOOKUP(D116,'Gr.Estr.Reg.'!$C:$H,6))),Tabla8[[LINK]:[PORCION]],5,FALSE)</f>
        <v>GROCC</v>
      </c>
      <c r="AS116" s="83" t="str">
        <f ca="1">+VLOOKUP(CONCATENATE($AH116,$AI116,$AJ116,$AO116,$AQ116),ZTDM_ARBOL_DES_D!$A:$O,11,FALSE)</f>
        <v>RT_CAT_CLI</v>
      </c>
      <c r="AT116" s="83" t="str">
        <f ca="1">+IFERROR(VLOOKUP(CONCATENATE($AH116,$AI116,$AJ116,$AO116,$AQ116),ZTDM_ARBOL_DES_D!$A:$O,12,FALSE),"")</f>
        <v>GD_NORM</v>
      </c>
      <c r="AU116" s="83" t="str">
        <f ca="1">+IFERROR(VLOOKUP(CONCATENATE($AH116,$AI116,$AJ116,$AO116,$AQ116),ZTDM_ARBOL_DES_D!$A:$O,13,FALSE),"")</f>
        <v>BORNES</v>
      </c>
      <c r="AV116" s="83" t="str">
        <f>+IF($S116=Datos!$G$71,"",IFERROR(INDEX(Datos!$C$71:$G$74,MATCH($S116,Datos!$G$71:$G$74,0),1),""))</f>
        <v/>
      </c>
      <c r="AW116" s="83" t="str">
        <f>IF($S116=Datos!$G$71,"",IFERROR(INDEX(Datos!$C$71:$G$74,MATCH($S116,Datos!$G$71:$G$74,0),2),""))</f>
        <v/>
      </c>
      <c r="AX116" s="83" t="str">
        <f>IF($S116=Datos!$G$71,"",IFERROR(INDEX(Datos!$C$71:$G$74,MATCH($S116,Datos!$G$71:$G$74,0),3),""))</f>
        <v/>
      </c>
      <c r="AY116" s="83" t="str">
        <f>+IF(AW116=Datos!$D$73,Datos!$C$76,"")</f>
        <v/>
      </c>
      <c r="AZ116" s="83" t="str">
        <f>+IF(K116="Completo",IF(MAX(AB116:AC116,FACTURADOR!G115:I115)&gt;=300,"FL_GUDI",""),"")</f>
        <v>FL_GUDI</v>
      </c>
      <c r="BA116" s="83" t="str">
        <f t="shared" si="85"/>
        <v>FL_NO_CAP</v>
      </c>
      <c r="BB116" s="83" t="str">
        <f ca="1">+IF($AS116="Opción No Válida","",IFERROR(IF(FIND(Datos!$D$63,$V116)&gt;0,Datos!$E$63,""),""))</f>
        <v/>
      </c>
      <c r="BC116" s="83" t="str">
        <f ca="1">+IF($AS116="Opción No Válida","",IFERROR(IF(FIND(Datos!$D$64,$V116)&gt;0,Datos!$E$64,""),""))</f>
        <v/>
      </c>
      <c r="BD116" s="83" t="str">
        <f ca="1">+IF($AS116="Opción No Válida","",IFERROR(IF(FIND(Datos!$D$65,$V116)&gt;0,Datos!$E$65,""),""))</f>
        <v/>
      </c>
      <c r="BE116" s="83" t="str">
        <f ca="1">+IF($AS116="Opción No Válida","",IFERROR(IF(FIND(Datos!$D$66,$V116)&gt;0,Datos!$E$66,""),""))</f>
        <v/>
      </c>
      <c r="BF116" s="83" t="str">
        <f ca="1">+IF($AS116="Opción No Válida","",IF(AH116="DP",Datos!$C$67,""))</f>
        <v/>
      </c>
      <c r="BG116" s="83" t="str">
        <f ca="1">+IF($AS116="Opción No Válida","",IFERROR(IF(FIND(Datos!$D$68,$V116)&gt;0,Datos!$E$68,""),""))</f>
        <v/>
      </c>
      <c r="BH116" s="83" t="str">
        <f ca="1">+VLOOKUP(AA116,Datos!$D:$E,2,FALSE)</f>
        <v>00</v>
      </c>
      <c r="BJ116" s="133">
        <f t="shared" ca="1" si="86"/>
        <v>0</v>
      </c>
      <c r="BK116" s="133" t="str">
        <f t="shared" si="87"/>
        <v/>
      </c>
      <c r="BL116" s="133" t="str">
        <f t="shared" si="88"/>
        <v/>
      </c>
      <c r="BM116" s="133" t="str">
        <f t="shared" si="89"/>
        <v/>
      </c>
      <c r="BN116" s="133" t="str">
        <f t="shared" si="90"/>
        <v/>
      </c>
      <c r="BO116" s="133" t="str">
        <f t="shared" si="91"/>
        <v/>
      </c>
      <c r="BP116" s="133" t="str">
        <f t="shared" ca="1" si="92"/>
        <v/>
      </c>
      <c r="BQ116" s="133" t="str">
        <f t="shared" ca="1" si="93"/>
        <v/>
      </c>
      <c r="BR116" s="133" t="str">
        <f t="shared" si="94"/>
        <v/>
      </c>
      <c r="BS116" s="133" t="str">
        <f t="shared" si="95"/>
        <v/>
      </c>
      <c r="BT116" s="133" t="str">
        <f t="shared" ca="1" si="96"/>
        <v/>
      </c>
      <c r="BU116" s="133" t="str">
        <f t="shared" si="97"/>
        <v/>
      </c>
      <c r="BV116" s="133" t="str">
        <f t="shared" ca="1" si="98"/>
        <v/>
      </c>
      <c r="BW116" s="133" t="str">
        <f t="shared" ca="1" si="99"/>
        <v/>
      </c>
      <c r="BX116" s="133" t="str">
        <f t="shared" ca="1" si="100"/>
        <v/>
      </c>
      <c r="BY116" s="133" t="str">
        <f t="shared" si="101"/>
        <v/>
      </c>
      <c r="BZ116" s="133" t="str">
        <f t="shared" si="102"/>
        <v/>
      </c>
      <c r="CA116" s="133" t="str">
        <f t="shared" si="103"/>
        <v/>
      </c>
      <c r="CB116" s="133" t="str">
        <f t="shared" si="104"/>
        <v/>
      </c>
      <c r="CC116" s="133" t="str">
        <f t="shared" si="105"/>
        <v/>
      </c>
      <c r="CD116" s="133" t="str">
        <f t="shared" ca="1" si="106"/>
        <v/>
      </c>
      <c r="CE116" s="133" t="str">
        <f t="shared" ca="1" si="107"/>
        <v/>
      </c>
      <c r="CF116" s="133" t="str">
        <f t="shared" ca="1" si="108"/>
        <v/>
      </c>
      <c r="CG116" s="133" t="str">
        <f t="shared" ca="1" si="109"/>
        <v/>
      </c>
      <c r="CH116" s="133" t="str">
        <f t="shared" ca="1" si="110"/>
        <v/>
      </c>
      <c r="CI116" s="133" t="str">
        <f t="shared" ca="1" si="111"/>
        <v/>
      </c>
      <c r="CJ116" s="133" t="str">
        <f t="shared" ca="1" si="112"/>
        <v/>
      </c>
      <c r="CK116" s="131">
        <f>+'RESULTADOS Fact'!Z115</f>
        <v>20000000905</v>
      </c>
      <c r="CL116" s="131">
        <f>+'RESULTADOS Fact'!AA115</f>
        <v>10000000469</v>
      </c>
    </row>
    <row r="117" spans="1:90" s="131" customFormat="1" ht="58.5" hidden="1" customHeight="1" x14ac:dyDescent="0.25">
      <c r="A117" s="145">
        <f>+A116+1</f>
        <v>115</v>
      </c>
      <c r="B117" s="127">
        <v>265</v>
      </c>
      <c r="C117" s="128">
        <f>+VLOOKUP($B117,'Datos IC y OC'!$A:$D,3,FALSE)</f>
        <v>610000000000179</v>
      </c>
      <c r="D117" s="128" t="str">
        <f>+VLOOKUP($B117,'Datos IC y OC'!$A:$D,4,FALSE)</f>
        <v>S4010A12</v>
      </c>
      <c r="E117" s="83"/>
      <c r="F117" s="130">
        <v>44562</v>
      </c>
      <c r="G117" s="114" t="str">
        <f ca="1">+"ID" &amp;TEXT(A117,"000") &amp; "-" &amp; AH117 &amp; "-" &amp; AI117 &amp; "-" &amp; RIGHT(AQ117,2)&amp; "-" &amp; VLOOKUP(AO117,Datos!$E:$F,2,FALSE)</f>
        <v>ID115-PJ-PO-T6-BT</v>
      </c>
      <c r="H117" s="114" t="s">
        <v>59</v>
      </c>
      <c r="I117" s="173" t="s">
        <v>138</v>
      </c>
      <c r="J117" s="173" t="s">
        <v>315</v>
      </c>
      <c r="K117" s="173" t="s">
        <v>1931</v>
      </c>
      <c r="L117" s="173" t="s">
        <v>271</v>
      </c>
      <c r="M117" s="173" t="s">
        <v>528</v>
      </c>
      <c r="O117" s="173" t="s">
        <v>1050</v>
      </c>
      <c r="Q117" s="173" t="s">
        <v>78</v>
      </c>
      <c r="S117" s="114"/>
      <c r="T117" s="114"/>
      <c r="V117" s="114" t="s">
        <v>153</v>
      </c>
      <c r="X117" s="114">
        <v>700034</v>
      </c>
      <c r="Y117" s="114">
        <f>+Salida!CQ117</f>
        <v>216</v>
      </c>
      <c r="AA117" s="114" t="s">
        <v>2021</v>
      </c>
      <c r="AB117" s="114">
        <f>+HLOOKUP($AF117,Lecturas!$O:$AB,22,FALSE)</f>
        <v>50</v>
      </c>
      <c r="AC117" s="114">
        <f>+HLOOKUP($AF117,Lecturas!$O:$AB,23,FALSE)</f>
        <v>100</v>
      </c>
      <c r="AD117" s="114" t="str">
        <f>+"CASO: "&amp;INDEX(Lecturas!$AE$1:$AX$2,1,MATCH(AF117,Lecturas!$AE$2:$AX$2,0))</f>
        <v>CASO: &lt;300</v>
      </c>
      <c r="AF117" s="114">
        <v>2</v>
      </c>
      <c r="AH117" s="83" t="str">
        <f>+IF(H117="","",VLOOKUP(H117,Datos!$D:$E,2,FALSE))</f>
        <v>PJ</v>
      </c>
      <c r="AI117" s="83" t="str">
        <f>+IF(I117="","",VLOOKUP(I117,Datos!$D$9:$E$19,2,FALSE))</f>
        <v>PO</v>
      </c>
      <c r="AJ117" s="83" t="str">
        <f>+IF(J117="","",VLOOKUP(J117,Datos!$D:$E,2,FALSE))</f>
        <v>G003</v>
      </c>
      <c r="AK117" s="83" t="str">
        <f>+IFERROR(IF(AI117="CG","",VLOOKUP(AI117,Datos!$E:$F,2,FALSE)),"")</f>
        <v>Urbano</v>
      </c>
      <c r="AL117" s="83" t="str">
        <f>+IF(L117="","",VLOOKUP(L117,Datos!$D:$E,2,FALSE))</f>
        <v>01</v>
      </c>
      <c r="AM117" s="83" t="str">
        <f ca="1">+IF(M117="","",TEXT(VLOOKUP(M117,Datos!$D:$E,2,FALSE),"000"))</f>
        <v>123</v>
      </c>
      <c r="AN117" s="83" t="str">
        <f ca="1">+IF(O117="","",TEXT(VLOOKUP(O117,Datos!$D:$E,2,FALSE),"000000"))</f>
        <v>239900</v>
      </c>
      <c r="AO117" s="83" t="str">
        <f>+IF(Q117="","",VLOOKUP(Q117,Datos!$D:$E,2,FALSE))</f>
        <v>G1</v>
      </c>
      <c r="AP117" s="83" t="str">
        <f>+IFERROR(HLOOKUP(AH117,Validaciones!$A$47:$C$48,2,FALSE),"")</f>
        <v>Tarifa T6</v>
      </c>
      <c r="AQ117" s="83" t="str">
        <f ca="1">+IF(AP117="","",VLOOKUP(AP117,Datos!$D:$E,2,FALSE))</f>
        <v>GD_T6</v>
      </c>
      <c r="AR117" s="83" t="str">
        <f>+VLOOKUP(CONCATENATE(K117,IF(K117="Completo",VLOOKUP(D117,'Gr.Estr.Reg.'!$C:$D,2,FALSE),VLOOKUP(D117,'Gr.Estr.Reg.'!$C:$H,6))),Tabla8[[LINK]:[PORCION]],5,FALSE)</f>
        <v>GRAGA</v>
      </c>
      <c r="AS117" s="83" t="str">
        <f ca="1">+VLOOKUP(CONCATENATE($AH117,$AI117,$AJ117,$AO117,$AQ117),ZTDM_ARBOL_DES_D!$A:$O,11,FALSE)</f>
        <v>RT_CAT_CLI</v>
      </c>
      <c r="AT117" s="83" t="str">
        <f ca="1">+IFERROR(VLOOKUP(CONCATENATE($AH117,$AI117,$AJ117,$AO117,$AQ117),ZTDM_ARBOL_DES_D!$A:$O,12,FALSE),"")</f>
        <v>GD_PARQ</v>
      </c>
      <c r="AU117" s="83" t="str">
        <f ca="1">+IFERROR(VLOOKUP(CONCATENATE($AH117,$AI117,$AJ117,$AO117,$AQ117),ZTDM_ARBOL_DES_D!$A:$O,13,FALSE),"")</f>
        <v>PI_BAJA</v>
      </c>
      <c r="AV117" s="83" t="str">
        <f>+IF($S117=Datos!$G$71,"",IFERROR(INDEX(Datos!$C$71:$G$75,MATCH($S117,Datos!$G$71:$G$75,0),1),""))</f>
        <v/>
      </c>
      <c r="AW117" s="83" t="str">
        <f>IF($S117=Datos!$G$71,"",IFERROR(INDEX(Datos!$C$71:$G$75,MATCH($S117,Datos!$G$71:$G$75,0),2),""))</f>
        <v/>
      </c>
      <c r="AX117" s="83" t="str">
        <f>IF($S117=Datos!$G$71,"",IFERROR(INDEX(Datos!$C$71:$G$75,MATCH($S117,Datos!$G$71:$G$75,0),3),""))</f>
        <v/>
      </c>
      <c r="AY117" s="83" t="str">
        <f>+IF(AW117=Datos!$D$73,Datos!$C$76,"")</f>
        <v/>
      </c>
      <c r="AZ117" s="83" t="str">
        <f>+IF(K117="Completo",IF(MAX(AB117:AC117,FACTURADOR!G116:I116)&gt;=300,"FL_GUDI",""),"")</f>
        <v/>
      </c>
      <c r="BA117" s="83" t="str">
        <f t="shared" si="85"/>
        <v/>
      </c>
      <c r="BB117" s="83" t="str">
        <f ca="1">+IF($AS117="Opción No Válida","",IFERROR(IF(FIND(Datos!$D$63,$V117)&gt;0,Datos!$E$63,""),""))</f>
        <v>FL_EMP_REC</v>
      </c>
      <c r="BC117" s="83" t="str">
        <f ca="1">+IF($AS117="Opción No Válida","",IFERROR(IF(FIND(Datos!$D$64,$V117)&gt;0,Datos!$E$64,""),""))</f>
        <v/>
      </c>
      <c r="BD117" s="83" t="str">
        <f ca="1">+IF($AS117="Opción No Válida","",IFERROR(IF(FIND(Datos!$D$65,$V117)&gt;0,Datos!$E$65,""),""))</f>
        <v/>
      </c>
      <c r="BE117" s="83" t="str">
        <f ca="1">+IF($AS117="Opción No Válida","",IFERROR(IF(FIND(Datos!$D$66,$V117)&gt;0,Datos!$E$66,""),""))</f>
        <v/>
      </c>
      <c r="BF117" s="83" t="str">
        <f ca="1">+IF($AS117="Opción No Válida","",IF(AH117="DP",Datos!$C$67,""))</f>
        <v/>
      </c>
      <c r="BG117" s="83" t="str">
        <f ca="1">+IF($AS117="Opción No Válida","",IFERROR(IF(FIND(Datos!$D$68,$V117)&gt;0,Datos!$E$68,""),""))</f>
        <v/>
      </c>
      <c r="BH117" s="83" t="str">
        <f ca="1">+VLOOKUP(AA117,Datos!$D:$E,2,FALSE)</f>
        <v>00</v>
      </c>
      <c r="BJ117" s="133">
        <f t="shared" ca="1" si="86"/>
        <v>0</v>
      </c>
      <c r="BK117" s="133" t="str">
        <f t="shared" si="87"/>
        <v/>
      </c>
      <c r="BL117" s="133" t="str">
        <f t="shared" si="88"/>
        <v/>
      </c>
      <c r="BM117" s="133" t="str">
        <f t="shared" si="89"/>
        <v/>
      </c>
      <c r="BN117" s="133" t="str">
        <f t="shared" si="90"/>
        <v/>
      </c>
      <c r="BO117" s="133" t="str">
        <f t="shared" si="91"/>
        <v/>
      </c>
      <c r="BP117" s="133" t="str">
        <f t="shared" ca="1" si="92"/>
        <v/>
      </c>
      <c r="BQ117" s="133" t="str">
        <f t="shared" ca="1" si="93"/>
        <v/>
      </c>
      <c r="BR117" s="133" t="str">
        <f t="shared" si="94"/>
        <v/>
      </c>
      <c r="BS117" s="133" t="str">
        <f t="shared" si="95"/>
        <v/>
      </c>
      <c r="BT117" s="133" t="str">
        <f t="shared" ca="1" si="96"/>
        <v/>
      </c>
      <c r="BU117" s="133" t="str">
        <f t="shared" si="97"/>
        <v/>
      </c>
      <c r="BV117" s="133" t="str">
        <f t="shared" ca="1" si="98"/>
        <v/>
      </c>
      <c r="BW117" s="133" t="str">
        <f t="shared" ca="1" si="99"/>
        <v/>
      </c>
      <c r="BX117" s="133" t="str">
        <f t="shared" ca="1" si="100"/>
        <v/>
      </c>
      <c r="BY117" s="133" t="str">
        <f t="shared" si="101"/>
        <v/>
      </c>
      <c r="BZ117" s="133" t="str">
        <f t="shared" si="102"/>
        <v/>
      </c>
      <c r="CA117" s="133" t="str">
        <f t="shared" si="103"/>
        <v/>
      </c>
      <c r="CB117" s="133" t="str">
        <f t="shared" si="104"/>
        <v/>
      </c>
      <c r="CC117" s="133" t="str">
        <f t="shared" si="105"/>
        <v/>
      </c>
      <c r="CD117" s="133" t="str">
        <f t="shared" ca="1" si="106"/>
        <v/>
      </c>
      <c r="CE117" s="133" t="str">
        <f t="shared" ca="1" si="107"/>
        <v/>
      </c>
      <c r="CF117" s="133" t="str">
        <f t="shared" ca="1" si="108"/>
        <v/>
      </c>
      <c r="CG117" s="133" t="str">
        <f t="shared" ca="1" si="109"/>
        <v/>
      </c>
      <c r="CH117" s="133" t="str">
        <f t="shared" ca="1" si="110"/>
        <v/>
      </c>
      <c r="CI117" s="133" t="str">
        <f t="shared" ca="1" si="111"/>
        <v/>
      </c>
      <c r="CJ117" s="133" t="str">
        <f t="shared" ca="1" si="112"/>
        <v/>
      </c>
      <c r="CK117" s="131">
        <f>+'RESULTADOS Fact'!Z116</f>
        <v>20000000906</v>
      </c>
      <c r="CL117" s="131">
        <f>+'RESULTADOS Fact'!AA116</f>
        <v>10000000470</v>
      </c>
    </row>
    <row r="118" spans="1:90" s="131" customFormat="1" ht="58.5" hidden="1" customHeight="1" x14ac:dyDescent="0.25">
      <c r="A118" s="145">
        <f t="shared" si="84"/>
        <v>116</v>
      </c>
      <c r="B118" s="127">
        <v>265</v>
      </c>
      <c r="C118" s="128">
        <f>+VLOOKUP($B118,'Datos IC y OC'!$A:$D,3,FALSE)</f>
        <v>610000000000179</v>
      </c>
      <c r="D118" s="128" t="str">
        <f>+VLOOKUP($B118,'Datos IC y OC'!$A:$D,4,FALSE)</f>
        <v>S4010A12</v>
      </c>
      <c r="E118" s="83"/>
      <c r="F118" s="130">
        <v>44562</v>
      </c>
      <c r="G118" s="114" t="str">
        <f ca="1">+"ID" &amp;TEXT(A118,"000") &amp; "-" &amp; AH118 &amp; "-" &amp; AI118 &amp; "-" &amp; RIGHT(AQ118,2)&amp; "-" &amp; VLOOKUP(AO118,Datos!$E:$F,2,FALSE)</f>
        <v>ID116-PJ-PO-T6-BT</v>
      </c>
      <c r="H118" s="114" t="s">
        <v>59</v>
      </c>
      <c r="I118" s="173" t="s">
        <v>138</v>
      </c>
      <c r="J118" s="173" t="s">
        <v>315</v>
      </c>
      <c r="K118" s="173" t="s">
        <v>1931</v>
      </c>
      <c r="L118" s="173" t="s">
        <v>275</v>
      </c>
      <c r="M118" s="173" t="s">
        <v>528</v>
      </c>
      <c r="O118" s="173" t="s">
        <v>1050</v>
      </c>
      <c r="Q118" s="173" t="s">
        <v>78</v>
      </c>
      <c r="S118" s="114"/>
      <c r="T118" s="114"/>
      <c r="V118" s="114" t="s">
        <v>1980</v>
      </c>
      <c r="X118" s="114">
        <v>700034</v>
      </c>
      <c r="Y118" s="114">
        <f>+Salida!CQ118</f>
        <v>217</v>
      </c>
      <c r="AA118" s="114" t="s">
        <v>2021</v>
      </c>
      <c r="AB118" s="114">
        <f>+HLOOKUP($AF118,Lecturas!$O:$AB,22,FALSE)</f>
        <v>100</v>
      </c>
      <c r="AC118" s="114">
        <f>+HLOOKUP($AF118,Lecturas!$O:$AB,23,FALSE)</f>
        <v>200</v>
      </c>
      <c r="AD118" s="114" t="str">
        <f>+"CASO: "&amp;INDEX(Lecturas!$AE$1:$AX$2,1,MATCH(AF118,Lecturas!$AE$2:$AX$2,0))</f>
        <v>CASO: =300 Reg</v>
      </c>
      <c r="AF118" s="114">
        <v>3</v>
      </c>
      <c r="AH118" s="83" t="str">
        <f>+IF(H118="","",VLOOKUP(H118,Datos!$D:$E,2,FALSE))</f>
        <v>PJ</v>
      </c>
      <c r="AI118" s="83" t="str">
        <f>+IF(I118="","",VLOOKUP(I118,Datos!$D$9:$E$19,2,FALSE))</f>
        <v>PO</v>
      </c>
      <c r="AJ118" s="83" t="str">
        <f>+IF(J118="","",VLOOKUP(J118,Datos!$D:$E,2,FALSE))</f>
        <v>G003</v>
      </c>
      <c r="AK118" s="83" t="str">
        <f>+IFERROR(IF(AI118="CG","",VLOOKUP(AI118,Datos!$E:$F,2,FALSE)),"")</f>
        <v>Urbano</v>
      </c>
      <c r="AL118" s="83" t="str">
        <f>+IF(L118="","",VLOOKUP(L118,Datos!$D:$E,2,FALSE))</f>
        <v>04</v>
      </c>
      <c r="AM118" s="83" t="str">
        <f ca="1">+IF(M118="","",TEXT(VLOOKUP(M118,Datos!$D:$E,2,FALSE),"000"))</f>
        <v>123</v>
      </c>
      <c r="AN118" s="83" t="str">
        <f ca="1">+IF(O118="","",TEXT(VLOOKUP(O118,Datos!$D:$E,2,FALSE),"000000"))</f>
        <v>239900</v>
      </c>
      <c r="AO118" s="83" t="str">
        <f>+IF(Q118="","",VLOOKUP(Q118,Datos!$D:$E,2,FALSE))</f>
        <v>G1</v>
      </c>
      <c r="AP118" s="83" t="str">
        <f>+IFERROR(HLOOKUP(AH118,Validaciones!$A$47:$C$48,2,FALSE),"")</f>
        <v>Tarifa T6</v>
      </c>
      <c r="AQ118" s="83" t="str">
        <f ca="1">+IF(AP118="","",VLOOKUP(AP118,Datos!$D:$E,2,FALSE))</f>
        <v>GD_T6</v>
      </c>
      <c r="AR118" s="83" t="str">
        <f>+VLOOKUP(CONCATENATE(K118,IF(K118="Completo",VLOOKUP(D118,'Gr.Estr.Reg.'!$C:$D,2,FALSE),VLOOKUP(D118,'Gr.Estr.Reg.'!$C:$H,6))),Tabla8[[LINK]:[PORCION]],5,FALSE)</f>
        <v>GRAGA</v>
      </c>
      <c r="AS118" s="83" t="str">
        <f ca="1">+VLOOKUP(CONCATENATE($AH118,$AI118,$AJ118,$AO118,$AQ118),ZTDM_ARBOL_DES_D!$A:$O,11,FALSE)</f>
        <v>RT_CAT_CLI</v>
      </c>
      <c r="AT118" s="83" t="str">
        <f ca="1">+IFERROR(VLOOKUP(CONCATENATE($AH118,$AI118,$AJ118,$AO118,$AQ118),ZTDM_ARBOL_DES_D!$A:$O,12,FALSE),"")</f>
        <v>GD_PARQ</v>
      </c>
      <c r="AU118" s="83" t="str">
        <f ca="1">+IFERROR(VLOOKUP(CONCATENATE($AH118,$AI118,$AJ118,$AO118,$AQ118),ZTDM_ARBOL_DES_D!$A:$O,13,FALSE),"")</f>
        <v>PI_BAJA</v>
      </c>
      <c r="AV118" s="83" t="str">
        <f>+IF($S118=Datos!$G$71,"",IFERROR(INDEX(Datos!$C$71:$G$75,MATCH($S118,Datos!$G$71:$G$75,0),1),""))</f>
        <v/>
      </c>
      <c r="AW118" s="83" t="str">
        <f>IF($S118=Datos!$G$71,"",IFERROR(INDEX(Datos!$C$71:$G$75,MATCH($S118,Datos!$G$71:$G$75,0),2),""))</f>
        <v/>
      </c>
      <c r="AX118" s="83" t="str">
        <f>IF($S118=Datos!$G$71,"",IFERROR(INDEX(Datos!$C$71:$G$75,MATCH($S118,Datos!$G$71:$G$75,0),3),""))</f>
        <v/>
      </c>
      <c r="AY118" s="83" t="str">
        <f>+IF(AW118=Datos!$D$73,Datos!$C$76,"")</f>
        <v/>
      </c>
      <c r="AZ118" s="83" t="str">
        <f>+IF(K118="Completo",IF(MAX(AB118:AC118,FACTURADOR!G117:I117)&gt;=300,"FL_GUDI",""),"")</f>
        <v/>
      </c>
      <c r="BA118" s="83" t="str">
        <f t="shared" si="85"/>
        <v/>
      </c>
      <c r="BB118" s="83" t="str">
        <f ca="1">+IF($AS118="Opción No Válida","",IFERROR(IF(FIND(Datos!$D$63,$V118)&gt;0,Datos!$E$63,""),""))</f>
        <v/>
      </c>
      <c r="BC118" s="83" t="str">
        <f ca="1">+IF($AS118="Opción No Válida","",IFERROR(IF(FIND(Datos!$D$64,$V118)&gt;0,Datos!$E$64,""),""))</f>
        <v/>
      </c>
      <c r="BD118" s="83" t="str">
        <f ca="1">+IF($AS118="Opción No Válida","",IFERROR(IF(FIND(Datos!$D$65,$V118)&gt;0,Datos!$E$65,""),""))</f>
        <v/>
      </c>
      <c r="BE118" s="83" t="str">
        <f ca="1">+IF($AS118="Opción No Válida","",IFERROR(IF(FIND(Datos!$D$66,$V118)&gt;0,Datos!$E$66,""),""))</f>
        <v>FL_BEN_INF</v>
      </c>
      <c r="BF118" s="83" t="str">
        <f ca="1">+IF($AS118="Opción No Válida","",IF(AH118="DP",Datos!$C$67,""))</f>
        <v/>
      </c>
      <c r="BG118" s="83" t="str">
        <f ca="1">+IF($AS118="Opción No Válida","",IFERROR(IF(FIND(Datos!$D$68,$V118)&gt;0,Datos!$E$68,""),""))</f>
        <v/>
      </c>
      <c r="BH118" s="83" t="str">
        <f ca="1">+VLOOKUP(AA118,Datos!$D:$E,2,FALSE)</f>
        <v>00</v>
      </c>
      <c r="BJ118" s="133">
        <f t="shared" ca="1" si="86"/>
        <v>0</v>
      </c>
      <c r="BK118" s="133" t="str">
        <f t="shared" si="87"/>
        <v/>
      </c>
      <c r="BL118" s="133" t="str">
        <f t="shared" si="88"/>
        <v/>
      </c>
      <c r="BM118" s="133" t="str">
        <f t="shared" si="89"/>
        <v/>
      </c>
      <c r="BN118" s="133" t="str">
        <f t="shared" si="90"/>
        <v/>
      </c>
      <c r="BO118" s="133" t="str">
        <f t="shared" si="91"/>
        <v/>
      </c>
      <c r="BP118" s="133" t="str">
        <f t="shared" ca="1" si="92"/>
        <v/>
      </c>
      <c r="BQ118" s="133" t="str">
        <f t="shared" ca="1" si="93"/>
        <v/>
      </c>
      <c r="BR118" s="133" t="str">
        <f t="shared" si="94"/>
        <v/>
      </c>
      <c r="BS118" s="133" t="str">
        <f t="shared" si="95"/>
        <v/>
      </c>
      <c r="BT118" s="133" t="str">
        <f t="shared" ca="1" si="96"/>
        <v/>
      </c>
      <c r="BU118" s="133" t="str">
        <f t="shared" si="97"/>
        <v/>
      </c>
      <c r="BV118" s="133" t="str">
        <f t="shared" ca="1" si="98"/>
        <v/>
      </c>
      <c r="BW118" s="133" t="str">
        <f t="shared" ca="1" si="99"/>
        <v/>
      </c>
      <c r="BX118" s="133" t="str">
        <f t="shared" ca="1" si="100"/>
        <v/>
      </c>
      <c r="BY118" s="133" t="str">
        <f t="shared" si="101"/>
        <v/>
      </c>
      <c r="BZ118" s="133" t="str">
        <f t="shared" si="102"/>
        <v/>
      </c>
      <c r="CA118" s="133" t="str">
        <f t="shared" si="103"/>
        <v/>
      </c>
      <c r="CB118" s="133" t="str">
        <f t="shared" si="104"/>
        <v/>
      </c>
      <c r="CC118" s="133" t="str">
        <f t="shared" si="105"/>
        <v/>
      </c>
      <c r="CD118" s="133" t="str">
        <f t="shared" ca="1" si="106"/>
        <v/>
      </c>
      <c r="CE118" s="133" t="str">
        <f t="shared" ca="1" si="107"/>
        <v/>
      </c>
      <c r="CF118" s="133" t="str">
        <f t="shared" ca="1" si="108"/>
        <v/>
      </c>
      <c r="CG118" s="133" t="str">
        <f t="shared" ca="1" si="109"/>
        <v/>
      </c>
      <c r="CH118" s="133" t="str">
        <f t="shared" ca="1" si="110"/>
        <v/>
      </c>
      <c r="CI118" s="133" t="str">
        <f t="shared" ca="1" si="111"/>
        <v/>
      </c>
      <c r="CJ118" s="133" t="str">
        <f t="shared" ca="1" si="112"/>
        <v/>
      </c>
      <c r="CK118" s="131">
        <f>+'RESULTADOS Fact'!Z117</f>
        <v>20000000907</v>
      </c>
      <c r="CL118" s="131">
        <f>+'RESULTADOS Fact'!AA117</f>
        <v>10000000471</v>
      </c>
    </row>
    <row r="119" spans="1:90" s="131" customFormat="1" ht="58.5" hidden="1" customHeight="1" x14ac:dyDescent="0.25">
      <c r="A119" s="145">
        <f t="shared" si="84"/>
        <v>117</v>
      </c>
      <c r="B119" s="127">
        <v>265</v>
      </c>
      <c r="C119" s="128">
        <f>+VLOOKUP($B119,'Datos IC y OC'!$A:$D,3,FALSE)</f>
        <v>610000000000179</v>
      </c>
      <c r="D119" s="128" t="str">
        <f>+VLOOKUP($B119,'Datos IC y OC'!$A:$D,4,FALSE)</f>
        <v>S4010A12</v>
      </c>
      <c r="E119" s="83"/>
      <c r="F119" s="130">
        <v>44562</v>
      </c>
      <c r="G119" s="114" t="str">
        <f ca="1">+"ID" &amp;TEXT(A119,"000") &amp; "-" &amp; AH119 &amp; "-" &amp; AI119 &amp; "-" &amp; RIGHT(AQ119,2)&amp; "-" &amp; VLOOKUP(AO119,Datos!$E:$F,2,FALSE)</f>
        <v>ID117-PJ-PO-T6-BT</v>
      </c>
      <c r="H119" s="114" t="s">
        <v>59</v>
      </c>
      <c r="I119" s="173" t="s">
        <v>138</v>
      </c>
      <c r="J119" s="173" t="s">
        <v>315</v>
      </c>
      <c r="K119" s="173" t="s">
        <v>1931</v>
      </c>
      <c r="L119" s="173" t="s">
        <v>284</v>
      </c>
      <c r="M119" s="173" t="s">
        <v>528</v>
      </c>
      <c r="O119" s="173" t="s">
        <v>1050</v>
      </c>
      <c r="Q119" s="173" t="s">
        <v>78</v>
      </c>
      <c r="S119" s="114"/>
      <c r="T119" s="114"/>
      <c r="V119" s="114" t="s">
        <v>9151</v>
      </c>
      <c r="X119" s="114">
        <v>700034</v>
      </c>
      <c r="Y119" s="114">
        <f>+Salida!CQ119</f>
        <v>218</v>
      </c>
      <c r="AA119" s="114" t="s">
        <v>2021</v>
      </c>
      <c r="AB119" s="114">
        <f>+HLOOKUP($AF119,Lecturas!$O:$AB,22,FALSE)</f>
        <v>100</v>
      </c>
      <c r="AC119" s="114">
        <f>+HLOOKUP($AF119,Lecturas!$O:$AB,23,FALSE)</f>
        <v>300</v>
      </c>
      <c r="AD119" s="114" t="str">
        <f>+"CASO: "&amp;INDEX(Lecturas!$AE$1:$AX$2,1,MATCH(AF119,Lecturas!$AE$2:$AX$2,0))</f>
        <v>CASO: =300 Cont</v>
      </c>
      <c r="AF119" s="114">
        <v>4</v>
      </c>
      <c r="AH119" s="83" t="str">
        <f>+IF(H119="","",VLOOKUP(H119,Datos!$D:$E,2,FALSE))</f>
        <v>PJ</v>
      </c>
      <c r="AI119" s="83" t="str">
        <f>+IF(I119="","",VLOOKUP(I119,Datos!$D$9:$E$19,2,FALSE))</f>
        <v>PO</v>
      </c>
      <c r="AJ119" s="83" t="str">
        <f>+IF(J119="","",VLOOKUP(J119,Datos!$D:$E,2,FALSE))</f>
        <v>G003</v>
      </c>
      <c r="AK119" s="83" t="str">
        <f>+IFERROR(IF(AI119="CG","",VLOOKUP(AI119,Datos!$E:$F,2,FALSE)),"")</f>
        <v>Urbano</v>
      </c>
      <c r="AL119" s="83" t="str">
        <f>+IF(L119="","",VLOOKUP(L119,Datos!$D:$E,2,FALSE))</f>
        <v>05</v>
      </c>
      <c r="AM119" s="83" t="str">
        <f ca="1">+IF(M119="","",TEXT(VLOOKUP(M119,Datos!$D:$E,2,FALSE),"000"))</f>
        <v>123</v>
      </c>
      <c r="AN119" s="83" t="str">
        <f ca="1">+IF(O119="","",TEXT(VLOOKUP(O119,Datos!$D:$E,2,FALSE),"000000"))</f>
        <v>239900</v>
      </c>
      <c r="AO119" s="83" t="str">
        <f>+IF(Q119="","",VLOOKUP(Q119,Datos!$D:$E,2,FALSE))</f>
        <v>G1</v>
      </c>
      <c r="AP119" s="83" t="str">
        <f>+IFERROR(HLOOKUP(AH119,Validaciones!$A$47:$C$48,2,FALSE),"")</f>
        <v>Tarifa T6</v>
      </c>
      <c r="AQ119" s="83" t="str">
        <f ca="1">+IF(AP119="","",VLOOKUP(AP119,Datos!$D:$E,2,FALSE))</f>
        <v>GD_T6</v>
      </c>
      <c r="AR119" s="83" t="str">
        <f>+VLOOKUP(CONCATENATE(K119,IF(K119="Completo",VLOOKUP(D119,'Gr.Estr.Reg.'!$C:$D,2,FALSE),VLOOKUP(D119,'Gr.Estr.Reg.'!$C:$H,6))),Tabla8[[LINK]:[PORCION]],5,FALSE)</f>
        <v>GRAGA</v>
      </c>
      <c r="AS119" s="83" t="str">
        <f ca="1">+VLOOKUP(CONCATENATE($AH119,$AI119,$AJ119,$AO119,$AQ119),ZTDM_ARBOL_DES_D!$A:$O,11,FALSE)</f>
        <v>RT_CAT_CLI</v>
      </c>
      <c r="AT119" s="83" t="str">
        <f ca="1">+IFERROR(VLOOKUP(CONCATENATE($AH119,$AI119,$AJ119,$AO119,$AQ119),ZTDM_ARBOL_DES_D!$A:$O,12,FALSE),"")</f>
        <v>GD_PARQ</v>
      </c>
      <c r="AU119" s="83" t="str">
        <f ca="1">+IFERROR(VLOOKUP(CONCATENATE($AH119,$AI119,$AJ119,$AO119,$AQ119),ZTDM_ARBOL_DES_D!$A:$O,13,FALSE),"")</f>
        <v>PI_BAJA</v>
      </c>
      <c r="AV119" s="83" t="str">
        <f>+IF($S119=Datos!$G$71,"",IFERROR(INDEX(Datos!$C$71:$G$75,MATCH($S119,Datos!$G$71:$G$75,0),1),""))</f>
        <v/>
      </c>
      <c r="AW119" s="83" t="str">
        <f>IF($S119=Datos!$G$71,"",IFERROR(INDEX(Datos!$C$71:$G$75,MATCH($S119,Datos!$G$71:$G$75,0),2),""))</f>
        <v/>
      </c>
      <c r="AX119" s="83" t="str">
        <f>IF($S119=Datos!$G$71,"",IFERROR(INDEX(Datos!$C$71:$G$75,MATCH($S119,Datos!$G$71:$G$75,0),3),""))</f>
        <v/>
      </c>
      <c r="AY119" s="83" t="str">
        <f>+IF(AW119=Datos!$D$73,Datos!$C$76,"")</f>
        <v/>
      </c>
      <c r="AZ119" s="83" t="str">
        <f>+IF(K119="Completo",IF(MAX(AB119:AC119,FACTURADOR!G118:I118)&gt;=300,"FL_GUDI",""),"")</f>
        <v/>
      </c>
      <c r="BA119" s="83" t="str">
        <f t="shared" si="85"/>
        <v/>
      </c>
      <c r="BB119" s="83" t="str">
        <f ca="1">+IF($AS119="Opción No Válida","",IFERROR(IF(FIND(Datos!$D$63,$V119)&gt;0,Datos!$E$63,""),""))</f>
        <v>FL_EMP_REC</v>
      </c>
      <c r="BC119" s="83" t="str">
        <f ca="1">+IF($AS119="Opción No Válida","",IFERROR(IF(FIND(Datos!$D$64,$V119)&gt;0,Datos!$E$64,""),""))</f>
        <v/>
      </c>
      <c r="BD119" s="83" t="str">
        <f ca="1">+IF($AS119="Opción No Válida","",IFERROR(IF(FIND(Datos!$D$65,$V119)&gt;0,Datos!$E$65,""),""))</f>
        <v/>
      </c>
      <c r="BE119" s="83" t="str">
        <f ca="1">+IF($AS119="Opción No Válida","",IFERROR(IF(FIND(Datos!$D$66,$V119)&gt;0,Datos!$E$66,""),""))</f>
        <v>FL_BEN_INF</v>
      </c>
      <c r="BF119" s="83" t="str">
        <f ca="1">+IF($AS119="Opción No Válida","",IF(AH119="DP",Datos!$C$67,""))</f>
        <v/>
      </c>
      <c r="BG119" s="83" t="str">
        <f ca="1">+IF($AS119="Opción No Válida","",IFERROR(IF(FIND(Datos!$D$68,$V119)&gt;0,Datos!$E$68,""),""))</f>
        <v/>
      </c>
      <c r="BH119" s="83" t="str">
        <f ca="1">+VLOOKUP(AA119,Datos!$D:$E,2,FALSE)</f>
        <v>00</v>
      </c>
      <c r="BJ119" s="133">
        <f t="shared" ca="1" si="86"/>
        <v>0</v>
      </c>
      <c r="BK119" s="133" t="str">
        <f t="shared" si="87"/>
        <v/>
      </c>
      <c r="BL119" s="133" t="str">
        <f t="shared" si="88"/>
        <v/>
      </c>
      <c r="BM119" s="133" t="str">
        <f t="shared" si="89"/>
        <v/>
      </c>
      <c r="BN119" s="133" t="str">
        <f t="shared" si="90"/>
        <v/>
      </c>
      <c r="BO119" s="133" t="str">
        <f t="shared" si="91"/>
        <v/>
      </c>
      <c r="BP119" s="133" t="str">
        <f t="shared" ca="1" si="92"/>
        <v/>
      </c>
      <c r="BQ119" s="133" t="str">
        <f t="shared" ca="1" si="93"/>
        <v/>
      </c>
      <c r="BR119" s="133" t="str">
        <f t="shared" si="94"/>
        <v/>
      </c>
      <c r="BS119" s="133" t="str">
        <f t="shared" si="95"/>
        <v/>
      </c>
      <c r="BT119" s="133" t="str">
        <f t="shared" ca="1" si="96"/>
        <v/>
      </c>
      <c r="BU119" s="133" t="str">
        <f t="shared" si="97"/>
        <v/>
      </c>
      <c r="BV119" s="133" t="str">
        <f t="shared" ca="1" si="98"/>
        <v/>
      </c>
      <c r="BW119" s="133" t="str">
        <f t="shared" ca="1" si="99"/>
        <v/>
      </c>
      <c r="BX119" s="133" t="str">
        <f t="shared" ca="1" si="100"/>
        <v/>
      </c>
      <c r="BY119" s="133" t="str">
        <f t="shared" si="101"/>
        <v/>
      </c>
      <c r="BZ119" s="133" t="str">
        <f t="shared" si="102"/>
        <v/>
      </c>
      <c r="CA119" s="133" t="str">
        <f t="shared" si="103"/>
        <v/>
      </c>
      <c r="CB119" s="133" t="str">
        <f t="shared" si="104"/>
        <v/>
      </c>
      <c r="CC119" s="133" t="str">
        <f t="shared" si="105"/>
        <v/>
      </c>
      <c r="CD119" s="133" t="str">
        <f t="shared" ca="1" si="106"/>
        <v/>
      </c>
      <c r="CE119" s="133" t="str">
        <f t="shared" ca="1" si="107"/>
        <v/>
      </c>
      <c r="CF119" s="133" t="str">
        <f t="shared" ca="1" si="108"/>
        <v/>
      </c>
      <c r="CG119" s="133" t="str">
        <f t="shared" ca="1" si="109"/>
        <v/>
      </c>
      <c r="CH119" s="133" t="str">
        <f t="shared" ca="1" si="110"/>
        <v/>
      </c>
      <c r="CI119" s="133" t="str">
        <f t="shared" ca="1" si="111"/>
        <v/>
      </c>
      <c r="CJ119" s="133" t="str">
        <f t="shared" ca="1" si="112"/>
        <v/>
      </c>
      <c r="CK119" s="131">
        <f>+'RESULTADOS Fact'!Z118</f>
        <v>20000000908</v>
      </c>
      <c r="CL119" s="131">
        <f>+'RESULTADOS Fact'!AA118</f>
        <v>10000000472</v>
      </c>
    </row>
    <row r="120" spans="1:90" s="131" customFormat="1" ht="58.5" hidden="1" customHeight="1" x14ac:dyDescent="0.25">
      <c r="A120" s="145">
        <f t="shared" si="84"/>
        <v>118</v>
      </c>
      <c r="B120" s="127">
        <v>265</v>
      </c>
      <c r="C120" s="128">
        <f>+VLOOKUP($B120,'Datos IC y OC'!$A:$D,3,FALSE)</f>
        <v>610000000000179</v>
      </c>
      <c r="D120" s="128" t="str">
        <f>+VLOOKUP($B120,'Datos IC y OC'!$A:$D,4,FALSE)</f>
        <v>S4010A12</v>
      </c>
      <c r="E120" s="83"/>
      <c r="F120" s="130">
        <v>44562</v>
      </c>
      <c r="G120" s="114" t="str">
        <f ca="1">+"ID" &amp;TEXT(A120,"000") &amp; "-" &amp; AH120 &amp; "-" &amp; AI120 &amp; "-" &amp; RIGHT(AQ120,2)&amp; "-" &amp; VLOOKUP(AO120,Datos!$E:$F,2,FALSE)</f>
        <v>ID118-PJ-PO-T6-BT</v>
      </c>
      <c r="H120" s="114" t="s">
        <v>59</v>
      </c>
      <c r="I120" s="173" t="s">
        <v>138</v>
      </c>
      <c r="J120" s="173" t="s">
        <v>315</v>
      </c>
      <c r="K120" s="173" t="s">
        <v>1931</v>
      </c>
      <c r="L120" s="173" t="s">
        <v>306</v>
      </c>
      <c r="M120" s="173" t="s">
        <v>528</v>
      </c>
      <c r="O120" s="173" t="s">
        <v>1050</v>
      </c>
      <c r="Q120" s="173" t="s">
        <v>78</v>
      </c>
      <c r="S120" s="114"/>
      <c r="T120" s="114"/>
      <c r="V120" s="114"/>
      <c r="X120" s="114">
        <v>700034</v>
      </c>
      <c r="Y120" s="114">
        <f>+Salida!CQ120</f>
        <v>219</v>
      </c>
      <c r="AA120" s="114" t="s">
        <v>2021</v>
      </c>
      <c r="AB120" s="114">
        <f>+HLOOKUP($AF120,Lecturas!$O:$AB,22,FALSE)</f>
        <v>100</v>
      </c>
      <c r="AC120" s="114">
        <f>+HLOOKUP($AF120,Lecturas!$O:$AB,23,FALSE)</f>
        <v>300</v>
      </c>
      <c r="AD120" s="114" t="str">
        <f>+"CASO: "&amp;INDEX(Lecturas!$AE$1:$AX$2,1,MATCH(AF120,Lecturas!$AE$2:$AX$2,0))</f>
        <v>CASO: &gt;300</v>
      </c>
      <c r="AF120" s="114">
        <v>5</v>
      </c>
      <c r="AH120" s="83" t="str">
        <f>+IF(H120="","",VLOOKUP(H120,Datos!$D:$E,2,FALSE))</f>
        <v>PJ</v>
      </c>
      <c r="AI120" s="83" t="str">
        <f>+IF(I120="","",VLOOKUP(I120,Datos!$D$9:$E$19,2,FALSE))</f>
        <v>PO</v>
      </c>
      <c r="AJ120" s="83" t="str">
        <f>+IF(J120="","",VLOOKUP(J120,Datos!$D:$E,2,FALSE))</f>
        <v>G003</v>
      </c>
      <c r="AK120" s="83" t="str">
        <f>+IFERROR(IF(AI120="CG","",VLOOKUP(AI120,Datos!$E:$F,2,FALSE)),"")</f>
        <v>Urbano</v>
      </c>
      <c r="AL120" s="83" t="str">
        <f>+IF(L120="","",VLOOKUP(L120,Datos!$D:$E,2,FALSE))</f>
        <v>07</v>
      </c>
      <c r="AM120" s="83" t="str">
        <f ca="1">+IF(M120="","",TEXT(VLOOKUP(M120,Datos!$D:$E,2,FALSE),"000"))</f>
        <v>123</v>
      </c>
      <c r="AN120" s="83" t="str">
        <f ca="1">+IF(O120="","",TEXT(VLOOKUP(O120,Datos!$D:$E,2,FALSE),"000000"))</f>
        <v>239900</v>
      </c>
      <c r="AO120" s="83" t="str">
        <f>+IF(Q120="","",VLOOKUP(Q120,Datos!$D:$E,2,FALSE))</f>
        <v>G1</v>
      </c>
      <c r="AP120" s="83" t="str">
        <f>+IFERROR(HLOOKUP(AH120,Validaciones!$A$47:$C$48,2,FALSE),"")</f>
        <v>Tarifa T6</v>
      </c>
      <c r="AQ120" s="83" t="str">
        <f ca="1">+IF(AP120="","",VLOOKUP(AP120,Datos!$D:$E,2,FALSE))</f>
        <v>GD_T6</v>
      </c>
      <c r="AR120" s="83" t="str">
        <f>+VLOOKUP(CONCATENATE(K120,IF(K120="Completo",VLOOKUP(D120,'Gr.Estr.Reg.'!$C:$D,2,FALSE),VLOOKUP(D120,'Gr.Estr.Reg.'!$C:$H,6))),Tabla8[[LINK]:[PORCION]],5,FALSE)</f>
        <v>GRAGA</v>
      </c>
      <c r="AS120" s="83" t="str">
        <f ca="1">+VLOOKUP(CONCATENATE($AH120,$AI120,$AJ120,$AO120,$AQ120),ZTDM_ARBOL_DES_D!$A:$O,11,FALSE)</f>
        <v>RT_CAT_CLI</v>
      </c>
      <c r="AT120" s="83" t="str">
        <f ca="1">+IFERROR(VLOOKUP(CONCATENATE($AH120,$AI120,$AJ120,$AO120,$AQ120),ZTDM_ARBOL_DES_D!$A:$O,12,FALSE),"")</f>
        <v>GD_PARQ</v>
      </c>
      <c r="AU120" s="83" t="str">
        <f ca="1">+IFERROR(VLOOKUP(CONCATENATE($AH120,$AI120,$AJ120,$AO120,$AQ120),ZTDM_ARBOL_DES_D!$A:$O,13,FALSE),"")</f>
        <v>PI_BAJA</v>
      </c>
      <c r="AV120" s="83" t="str">
        <f>+IF($S120=Datos!$G$71,"",IFERROR(INDEX(Datos!$C$71:$G$75,MATCH($S120,Datos!$G$71:$G$75,0),1),""))</f>
        <v/>
      </c>
      <c r="AW120" s="83" t="str">
        <f>IF($S120=Datos!$G$71,"",IFERROR(INDEX(Datos!$C$71:$G$75,MATCH($S120,Datos!$G$71:$G$75,0),2),""))</f>
        <v/>
      </c>
      <c r="AX120" s="83" t="str">
        <f>IF($S120=Datos!$G$71,"",IFERROR(INDEX(Datos!$C$71:$G$75,MATCH($S120,Datos!$G$71:$G$75,0),3),""))</f>
        <v/>
      </c>
      <c r="AY120" s="83" t="str">
        <f>+IF(AW120=Datos!$D$73,Datos!$C$76,"")</f>
        <v/>
      </c>
      <c r="AZ120" s="83" t="str">
        <f>+IF(K120="Completo",IF(MAX(AB120:AC120,FACTURADOR!G119:I119)&gt;=300,"FL_GUDI",""),"")</f>
        <v/>
      </c>
      <c r="BA120" s="83" t="str">
        <f t="shared" si="85"/>
        <v/>
      </c>
      <c r="BB120" s="83" t="str">
        <f ca="1">+IF($AS120="Opción No Válida","",IFERROR(IF(FIND(Datos!$D$63,$V120)&gt;0,Datos!$E$63,""),""))</f>
        <v/>
      </c>
      <c r="BC120" s="83" t="str">
        <f ca="1">+IF($AS120="Opción No Válida","",IFERROR(IF(FIND(Datos!$D$64,$V120)&gt;0,Datos!$E$64,""),""))</f>
        <v/>
      </c>
      <c r="BD120" s="83" t="str">
        <f ca="1">+IF($AS120="Opción No Válida","",IFERROR(IF(FIND(Datos!$D$65,$V120)&gt;0,Datos!$E$65,""),""))</f>
        <v/>
      </c>
      <c r="BE120" s="83" t="str">
        <f ca="1">+IF($AS120="Opción No Válida","",IFERROR(IF(FIND(Datos!$D$66,$V120)&gt;0,Datos!$E$66,""),""))</f>
        <v/>
      </c>
      <c r="BF120" s="83" t="str">
        <f ca="1">+IF($AS120="Opción No Válida","",IF(AH120="DP",Datos!$C$67,""))</f>
        <v/>
      </c>
      <c r="BG120" s="83" t="str">
        <f ca="1">+IF($AS120="Opción No Válida","",IFERROR(IF(FIND(Datos!$D$68,$V120)&gt;0,Datos!$E$68,""),""))</f>
        <v/>
      </c>
      <c r="BH120" s="83" t="str">
        <f ca="1">+VLOOKUP(AA120,Datos!$D:$E,2,FALSE)</f>
        <v>00</v>
      </c>
      <c r="BJ120" s="133">
        <f t="shared" ca="1" si="86"/>
        <v>0</v>
      </c>
      <c r="BK120" s="133" t="str">
        <f t="shared" si="87"/>
        <v/>
      </c>
      <c r="BL120" s="133" t="str">
        <f t="shared" si="88"/>
        <v/>
      </c>
      <c r="BM120" s="133" t="str">
        <f t="shared" si="89"/>
        <v/>
      </c>
      <c r="BN120" s="133" t="str">
        <f t="shared" si="90"/>
        <v/>
      </c>
      <c r="BO120" s="133" t="str">
        <f t="shared" si="91"/>
        <v/>
      </c>
      <c r="BP120" s="133" t="str">
        <f t="shared" ca="1" si="92"/>
        <v/>
      </c>
      <c r="BQ120" s="133" t="str">
        <f t="shared" ca="1" si="93"/>
        <v/>
      </c>
      <c r="BR120" s="133" t="str">
        <f t="shared" si="94"/>
        <v/>
      </c>
      <c r="BS120" s="133" t="str">
        <f t="shared" si="95"/>
        <v/>
      </c>
      <c r="BT120" s="133" t="str">
        <f t="shared" ca="1" si="96"/>
        <v/>
      </c>
      <c r="BU120" s="133" t="str">
        <f t="shared" si="97"/>
        <v/>
      </c>
      <c r="BV120" s="133" t="str">
        <f t="shared" ca="1" si="98"/>
        <v/>
      </c>
      <c r="BW120" s="133" t="str">
        <f t="shared" ca="1" si="99"/>
        <v/>
      </c>
      <c r="BX120" s="133" t="str">
        <f t="shared" ca="1" si="100"/>
        <v/>
      </c>
      <c r="BY120" s="133" t="str">
        <f t="shared" si="101"/>
        <v/>
      </c>
      <c r="BZ120" s="133" t="str">
        <f t="shared" si="102"/>
        <v/>
      </c>
      <c r="CA120" s="133" t="str">
        <f t="shared" si="103"/>
        <v/>
      </c>
      <c r="CB120" s="133" t="str">
        <f t="shared" si="104"/>
        <v/>
      </c>
      <c r="CC120" s="133" t="str">
        <f t="shared" si="105"/>
        <v/>
      </c>
      <c r="CD120" s="133" t="str">
        <f t="shared" ca="1" si="106"/>
        <v/>
      </c>
      <c r="CE120" s="133" t="str">
        <f t="shared" ca="1" si="107"/>
        <v/>
      </c>
      <c r="CF120" s="133" t="str">
        <f t="shared" ca="1" si="108"/>
        <v/>
      </c>
      <c r="CG120" s="133" t="str">
        <f t="shared" ca="1" si="109"/>
        <v/>
      </c>
      <c r="CH120" s="133" t="str">
        <f t="shared" ca="1" si="110"/>
        <v/>
      </c>
      <c r="CI120" s="133" t="str">
        <f t="shared" ca="1" si="111"/>
        <v/>
      </c>
      <c r="CJ120" s="133" t="str">
        <f t="shared" ca="1" si="112"/>
        <v/>
      </c>
      <c r="CK120" s="131">
        <f>+'RESULTADOS Fact'!Z119</f>
        <v>20000000909</v>
      </c>
      <c r="CL120" s="131">
        <f>+'RESULTADOS Fact'!AA119</f>
        <v>10000000473</v>
      </c>
    </row>
    <row r="121" spans="1:90" s="131" customFormat="1" ht="58.5" hidden="1" customHeight="1" x14ac:dyDescent="0.25">
      <c r="A121" s="145">
        <f t="shared" si="84"/>
        <v>119</v>
      </c>
      <c r="B121" s="127">
        <v>265</v>
      </c>
      <c r="C121" s="128">
        <f>+VLOOKUP($B121,'Datos IC y OC'!$A:$D,3,FALSE)</f>
        <v>610000000000179</v>
      </c>
      <c r="D121" s="128" t="str">
        <f>+VLOOKUP($B121,'Datos IC y OC'!$A:$D,4,FALSE)</f>
        <v>S4010A12</v>
      </c>
      <c r="E121" s="83"/>
      <c r="F121" s="130">
        <v>44562</v>
      </c>
      <c r="G121" s="114" t="str">
        <f ca="1">+"ID" &amp;TEXT(A121,"000") &amp; "-" &amp; AH121 &amp; "-" &amp; AI121 &amp; "-" &amp; RIGHT(AQ121,2)&amp; "-" &amp; VLOOKUP(AO121,Datos!$E:$F,2,FALSE)</f>
        <v>ID119-PJ-PO-T6-MT 13,2 kV</v>
      </c>
      <c r="H121" s="114" t="s">
        <v>59</v>
      </c>
      <c r="I121" s="173" t="s">
        <v>138</v>
      </c>
      <c r="J121" s="173" t="s">
        <v>315</v>
      </c>
      <c r="K121" s="173" t="s">
        <v>1931</v>
      </c>
      <c r="L121" s="173" t="s">
        <v>277</v>
      </c>
      <c r="M121" s="173" t="s">
        <v>528</v>
      </c>
      <c r="O121" s="173" t="s">
        <v>1050</v>
      </c>
      <c r="Q121" s="173" t="s">
        <v>248</v>
      </c>
      <c r="S121" s="114"/>
      <c r="T121" s="114"/>
      <c r="V121" s="114"/>
      <c r="X121" s="114">
        <v>700034</v>
      </c>
      <c r="Y121" s="114">
        <f>+Salida!CQ121</f>
        <v>220</v>
      </c>
      <c r="AA121" s="114" t="s">
        <v>2021</v>
      </c>
      <c r="AB121" s="114">
        <f>+HLOOKUP($AF121,Lecturas!$O:$AB,22,FALSE)</f>
        <v>50</v>
      </c>
      <c r="AC121" s="114">
        <f>+HLOOKUP($AF121,Lecturas!$O:$AB,23,FALSE)</f>
        <v>100</v>
      </c>
      <c r="AD121" s="114" t="str">
        <f>+"CASO: "&amp;INDEX(Lecturas!$AE$1:$AX$2,1,MATCH(AF121,Lecturas!$AE$2:$AX$2,0))</f>
        <v>CASO: &lt;300</v>
      </c>
      <c r="AF121" s="114">
        <v>2</v>
      </c>
      <c r="AH121" s="83" t="str">
        <f>+IF(H121="","",VLOOKUP(H121,Datos!$D:$E,2,FALSE))</f>
        <v>PJ</v>
      </c>
      <c r="AI121" s="83" t="str">
        <f>+IF(I121="","",VLOOKUP(I121,Datos!$D$9:$E$19,2,FALSE))</f>
        <v>PO</v>
      </c>
      <c r="AJ121" s="83" t="str">
        <f>+IF(J121="","",VLOOKUP(J121,Datos!$D:$E,2,FALSE))</f>
        <v>G003</v>
      </c>
      <c r="AK121" s="83" t="str">
        <f>+IFERROR(IF(AI121="CG","",VLOOKUP(AI121,Datos!$E:$F,2,FALSE)),"")</f>
        <v>Urbano</v>
      </c>
      <c r="AL121" s="83">
        <f>+IF(L121="","",VLOOKUP(L121,Datos!$D:$E,2,FALSE))</f>
        <v>11</v>
      </c>
      <c r="AM121" s="83" t="str">
        <f ca="1">+IF(M121="","",TEXT(VLOOKUP(M121,Datos!$D:$E,2,FALSE),"000"))</f>
        <v>123</v>
      </c>
      <c r="AN121" s="83" t="str">
        <f ca="1">+IF(O121="","",TEXT(VLOOKUP(O121,Datos!$D:$E,2,FALSE),"000000"))</f>
        <v>239900</v>
      </c>
      <c r="AO121" s="83" t="str">
        <f>+IF(Q121="","",VLOOKUP(Q121,Datos!$D:$E,2,FALSE))</f>
        <v>G3</v>
      </c>
      <c r="AP121" s="83" t="str">
        <f>+IFERROR(HLOOKUP(AH121,Validaciones!$A$47:$C$48,2,FALSE),"")</f>
        <v>Tarifa T6</v>
      </c>
      <c r="AQ121" s="83" t="str">
        <f ca="1">+IF(AP121="","",VLOOKUP(AP121,Datos!$D:$E,2,FALSE))</f>
        <v>GD_T6</v>
      </c>
      <c r="AR121" s="83" t="str">
        <f>+VLOOKUP(CONCATENATE(K121,IF(K121="Completo",VLOOKUP(D121,'Gr.Estr.Reg.'!$C:$D,2,FALSE),VLOOKUP(D121,'Gr.Estr.Reg.'!$C:$H,6))),Tabla8[[LINK]:[PORCION]],5,FALSE)</f>
        <v>GRAGA</v>
      </c>
      <c r="AS121" s="83" t="str">
        <f ca="1">+VLOOKUP(CONCATENATE($AH121,$AI121,$AJ121,$AO121,$AQ121),ZTDM_ARBOL_DES_D!$A:$O,11,FALSE)</f>
        <v>RT_CAT_CLI</v>
      </c>
      <c r="AT121" s="83" t="str">
        <f ca="1">+IFERROR(VLOOKUP(CONCATENATE($AH121,$AI121,$AJ121,$AO121,$AQ121),ZTDM_ARBOL_DES_D!$A:$O,12,FALSE),"")</f>
        <v>GD_PARQ</v>
      </c>
      <c r="AU121" s="83" t="str">
        <f ca="1">+IFERROR(VLOOKUP(CONCATENATE($AH121,$AI121,$AJ121,$AO121,$AQ121),ZTDM_ARBOL_DES_D!$A:$O,13,FALSE),"")</f>
        <v>PI_MED13.2</v>
      </c>
      <c r="AV121" s="83" t="str">
        <f>+IF($S121=Datos!$G$71,"",IFERROR(INDEX(Datos!$C$71:$G$75,MATCH($S121,Datos!$G$71:$G$75,0),1),""))</f>
        <v/>
      </c>
      <c r="AW121" s="83" t="str">
        <f>IF($S121=Datos!$G$71,"",IFERROR(INDEX(Datos!$C$71:$G$75,MATCH($S121,Datos!$G$71:$G$75,0),2),""))</f>
        <v/>
      </c>
      <c r="AX121" s="83" t="str">
        <f>IF($S121=Datos!$G$71,"",IFERROR(INDEX(Datos!$C$71:$G$75,MATCH($S121,Datos!$G$71:$G$75,0),3),""))</f>
        <v/>
      </c>
      <c r="AY121" s="83" t="str">
        <f>+IF(AW121=Datos!$D$73,Datos!$C$76,"")</f>
        <v/>
      </c>
      <c r="AZ121" s="83" t="str">
        <f>+IF(K121="Completo",IF(MAX(AB121:AC121,FACTURADOR!G120:I120)&gt;=300,"FL_GUDI",""),"")</f>
        <v/>
      </c>
      <c r="BA121" s="83" t="str">
        <f t="shared" si="85"/>
        <v/>
      </c>
      <c r="BB121" s="83" t="str">
        <f ca="1">+IF($AS121="Opción No Válida","",IFERROR(IF(FIND(Datos!$D$63,$V121)&gt;0,Datos!$E$63,""),""))</f>
        <v/>
      </c>
      <c r="BC121" s="83" t="str">
        <f ca="1">+IF($AS121="Opción No Válida","",IFERROR(IF(FIND(Datos!$D$64,$V121)&gt;0,Datos!$E$64,""),""))</f>
        <v/>
      </c>
      <c r="BD121" s="83" t="str">
        <f ca="1">+IF($AS121="Opción No Válida","",IFERROR(IF(FIND(Datos!$D$65,$V121)&gt;0,Datos!$E$65,""),""))</f>
        <v/>
      </c>
      <c r="BE121" s="83" t="str">
        <f ca="1">+IF($AS121="Opción No Válida","",IFERROR(IF(FIND(Datos!$D$66,$V121)&gt;0,Datos!$E$66,""),""))</f>
        <v/>
      </c>
      <c r="BF121" s="83" t="str">
        <f ca="1">+IF($AS121="Opción No Válida","",IF(AH121="DP",Datos!$C$67,""))</f>
        <v/>
      </c>
      <c r="BG121" s="83" t="str">
        <f ca="1">+IF($AS121="Opción No Válida","",IFERROR(IF(FIND(Datos!$D$68,$V121)&gt;0,Datos!$E$68,""),""))</f>
        <v/>
      </c>
      <c r="BH121" s="83" t="str">
        <f ca="1">+VLOOKUP(AA121,Datos!$D:$E,2,FALSE)</f>
        <v>00</v>
      </c>
      <c r="BJ121" s="133">
        <f t="shared" ca="1" si="86"/>
        <v>0</v>
      </c>
      <c r="BK121" s="133" t="str">
        <f t="shared" si="87"/>
        <v/>
      </c>
      <c r="BL121" s="133" t="str">
        <f t="shared" si="88"/>
        <v/>
      </c>
      <c r="BM121" s="133" t="str">
        <f t="shared" si="89"/>
        <v/>
      </c>
      <c r="BN121" s="133" t="str">
        <f t="shared" si="90"/>
        <v/>
      </c>
      <c r="BO121" s="133" t="str">
        <f t="shared" si="91"/>
        <v/>
      </c>
      <c r="BP121" s="133" t="str">
        <f t="shared" ca="1" si="92"/>
        <v/>
      </c>
      <c r="BQ121" s="133" t="str">
        <f t="shared" ca="1" si="93"/>
        <v/>
      </c>
      <c r="BR121" s="133" t="str">
        <f t="shared" si="94"/>
        <v/>
      </c>
      <c r="BS121" s="133" t="str">
        <f t="shared" si="95"/>
        <v/>
      </c>
      <c r="BT121" s="133" t="str">
        <f t="shared" ca="1" si="96"/>
        <v/>
      </c>
      <c r="BU121" s="133" t="str">
        <f t="shared" si="97"/>
        <v/>
      </c>
      <c r="BV121" s="133" t="str">
        <f t="shared" ca="1" si="98"/>
        <v/>
      </c>
      <c r="BW121" s="133" t="str">
        <f t="shared" ca="1" si="99"/>
        <v/>
      </c>
      <c r="BX121" s="133" t="str">
        <f t="shared" ca="1" si="100"/>
        <v/>
      </c>
      <c r="BY121" s="133" t="str">
        <f t="shared" si="101"/>
        <v/>
      </c>
      <c r="BZ121" s="133" t="str">
        <f t="shared" si="102"/>
        <v/>
      </c>
      <c r="CA121" s="133" t="str">
        <f t="shared" si="103"/>
        <v/>
      </c>
      <c r="CB121" s="133" t="str">
        <f t="shared" si="104"/>
        <v/>
      </c>
      <c r="CC121" s="133" t="str">
        <f t="shared" si="105"/>
        <v/>
      </c>
      <c r="CD121" s="133" t="str">
        <f t="shared" ca="1" si="106"/>
        <v/>
      </c>
      <c r="CE121" s="133" t="str">
        <f t="shared" ca="1" si="107"/>
        <v/>
      </c>
      <c r="CF121" s="133" t="str">
        <f t="shared" ca="1" si="108"/>
        <v/>
      </c>
      <c r="CG121" s="133" t="str">
        <f t="shared" ca="1" si="109"/>
        <v/>
      </c>
      <c r="CH121" s="133" t="str">
        <f t="shared" ca="1" si="110"/>
        <v/>
      </c>
      <c r="CI121" s="133" t="str">
        <f t="shared" ca="1" si="111"/>
        <v/>
      </c>
      <c r="CJ121" s="133" t="str">
        <f t="shared" ca="1" si="112"/>
        <v/>
      </c>
      <c r="CK121" s="131">
        <f>+'RESULTADOS Fact'!Z120</f>
        <v>20000000910</v>
      </c>
      <c r="CL121" s="131">
        <f>+'RESULTADOS Fact'!AA120</f>
        <v>10000000474</v>
      </c>
    </row>
    <row r="122" spans="1:90" s="131" customFormat="1" ht="58.5" hidden="1" customHeight="1" x14ac:dyDescent="0.25">
      <c r="A122" s="145">
        <f t="shared" si="84"/>
        <v>120</v>
      </c>
      <c r="B122" s="127">
        <v>266</v>
      </c>
      <c r="C122" s="128">
        <f>+VLOOKUP($B122,'Datos IC y OC'!$A:$D,3,FALSE)</f>
        <v>610000000000180</v>
      </c>
      <c r="D122" s="128" t="str">
        <f>+VLOOKUP($B122,'Datos IC y OC'!$A:$D,4,FALSE)</f>
        <v>S1010A13</v>
      </c>
      <c r="E122" s="83"/>
      <c r="F122" s="130">
        <v>44562</v>
      </c>
      <c r="G122" s="114" t="str">
        <f ca="1">+"ID" &amp;TEXT(A122,"000") &amp; "-" &amp; AH122 &amp; "-" &amp; AI122 &amp; "-" &amp; RIGHT(AQ122,2)&amp; "-" &amp; VLOOKUP(AO122,Datos!$E:$F,2,FALSE)</f>
        <v>ID120-PJ-PO-T6-MT 13,2 kV</v>
      </c>
      <c r="H122" s="114" t="s">
        <v>59</v>
      </c>
      <c r="I122" s="173" t="s">
        <v>138</v>
      </c>
      <c r="J122" s="173" t="s">
        <v>315</v>
      </c>
      <c r="K122" s="173" t="s">
        <v>1931</v>
      </c>
      <c r="L122" s="173" t="s">
        <v>271</v>
      </c>
      <c r="M122" s="173" t="s">
        <v>268</v>
      </c>
      <c r="O122" s="173" t="s">
        <v>1050</v>
      </c>
      <c r="Q122" s="173" t="s">
        <v>248</v>
      </c>
      <c r="S122" s="114"/>
      <c r="T122" s="114"/>
      <c r="V122" s="114"/>
      <c r="X122" s="114">
        <v>700034</v>
      </c>
      <c r="Y122" s="114">
        <f>+Salida!CQ122</f>
        <v>221</v>
      </c>
      <c r="AA122" s="114" t="s">
        <v>2021</v>
      </c>
      <c r="AB122" s="114">
        <f>+HLOOKUP($AF122,Lecturas!$O:$AB,22,FALSE)</f>
        <v>100</v>
      </c>
      <c r="AC122" s="114">
        <f>+HLOOKUP($AF122,Lecturas!$O:$AB,23,FALSE)</f>
        <v>300</v>
      </c>
      <c r="AD122" s="114" t="str">
        <f>+"CASO: "&amp;INDEX(Lecturas!$AE$1:$AX$2,1,MATCH(AF122,Lecturas!$AE$2:$AX$2,0))</f>
        <v>CASO: &gt;300</v>
      </c>
      <c r="AF122" s="114">
        <v>5</v>
      </c>
      <c r="AH122" s="83" t="str">
        <f>+IF(H122="","",VLOOKUP(H122,Datos!$D:$E,2,FALSE))</f>
        <v>PJ</v>
      </c>
      <c r="AI122" s="83" t="str">
        <f>+IF(I122="","",VLOOKUP(I122,Datos!$D$9:$E$19,2,FALSE))</f>
        <v>PO</v>
      </c>
      <c r="AJ122" s="83" t="str">
        <f>+IF(J122="","",VLOOKUP(J122,Datos!$D:$E,2,FALSE))</f>
        <v>G003</v>
      </c>
      <c r="AK122" s="83" t="str">
        <f>+IFERROR(IF(AI122="CG","",VLOOKUP(AI122,Datos!$E:$F,2,FALSE)),"")</f>
        <v>Urbano</v>
      </c>
      <c r="AL122" s="83" t="str">
        <f>+IF(L122="","",VLOOKUP(L122,Datos!$D:$E,2,FALSE))</f>
        <v>01</v>
      </c>
      <c r="AM122" s="83" t="str">
        <f ca="1">+IF(M122="","",TEXT(VLOOKUP(M122,Datos!$D:$E,2,FALSE),"000"))</f>
        <v>198</v>
      </c>
      <c r="AN122" s="83" t="str">
        <f ca="1">+IF(O122="","",TEXT(VLOOKUP(O122,Datos!$D:$E,2,FALSE),"000000"))</f>
        <v>239900</v>
      </c>
      <c r="AO122" s="83" t="str">
        <f>+IF(Q122="","",VLOOKUP(Q122,Datos!$D:$E,2,FALSE))</f>
        <v>G3</v>
      </c>
      <c r="AP122" s="83" t="str">
        <f>+IFERROR(HLOOKUP(AH122,Validaciones!$A$47:$C$48,2,FALSE),"")</f>
        <v>Tarifa T6</v>
      </c>
      <c r="AQ122" s="83" t="str">
        <f ca="1">+IF(AP122="","",VLOOKUP(AP122,Datos!$D:$E,2,FALSE))</f>
        <v>GD_T6</v>
      </c>
      <c r="AR122" s="83" t="str">
        <f>+VLOOKUP(CONCATENATE(K122,IF(K122="Completo",VLOOKUP(D122,'Gr.Estr.Reg.'!$C:$D,2,FALSE),VLOOKUP(D122,'Gr.Estr.Reg.'!$C:$H,6))),Tabla8[[LINK]:[PORCION]],5,FALSE)</f>
        <v>GSFGA</v>
      </c>
      <c r="AS122" s="83" t="str">
        <f ca="1">+VLOOKUP(CONCATENATE($AH122,$AI122,$AJ122,$AO122,$AQ122),ZTDM_ARBOL_DES_D!$A:$O,11,FALSE)</f>
        <v>RT_CAT_CLI</v>
      </c>
      <c r="AT122" s="83" t="str">
        <f ca="1">+IFERROR(VLOOKUP(CONCATENATE($AH122,$AI122,$AJ122,$AO122,$AQ122),ZTDM_ARBOL_DES_D!$A:$O,12,FALSE),"")</f>
        <v>GD_PARQ</v>
      </c>
      <c r="AU122" s="83" t="str">
        <f ca="1">+IFERROR(VLOOKUP(CONCATENATE($AH122,$AI122,$AJ122,$AO122,$AQ122),ZTDM_ARBOL_DES_D!$A:$O,13,FALSE),"")</f>
        <v>PI_MED13.2</v>
      </c>
      <c r="AV122" s="83" t="str">
        <f>+IF($S122=Datos!$G$71,"",IFERROR(INDEX(Datos!$C$71:$G$75,MATCH($S122,Datos!$G$71:$G$75,0),1),""))</f>
        <v/>
      </c>
      <c r="AW122" s="83" t="str">
        <f>IF($S122=Datos!$G$71,"",IFERROR(INDEX(Datos!$C$71:$G$75,MATCH($S122,Datos!$G$71:$G$75,0),2),""))</f>
        <v/>
      </c>
      <c r="AX122" s="83" t="str">
        <f>IF($S122=Datos!$G$71,"",IFERROR(INDEX(Datos!$C$71:$G$75,MATCH($S122,Datos!$G$71:$G$75,0),3),""))</f>
        <v/>
      </c>
      <c r="AY122" s="83" t="str">
        <f>+IF(AW122=Datos!$D$73,Datos!$C$76,"")</f>
        <v/>
      </c>
      <c r="AZ122" s="83" t="str">
        <f>+IF(K122="Completo",IF(MAX(AB122:AC122,FACTURADOR!G121:I121)&gt;=300,"FL_GUDI",""),"")</f>
        <v/>
      </c>
      <c r="BA122" s="83" t="str">
        <f t="shared" si="85"/>
        <v/>
      </c>
      <c r="BB122" s="83" t="str">
        <f ca="1">+IF($AS122="Opción No Válida","",IFERROR(IF(FIND(Datos!$D$63,$V122)&gt;0,Datos!$E$63,""),""))</f>
        <v/>
      </c>
      <c r="BC122" s="83" t="str">
        <f ca="1">+IF($AS122="Opción No Válida","",IFERROR(IF(FIND(Datos!$D$64,$V122)&gt;0,Datos!$E$64,""),""))</f>
        <v/>
      </c>
      <c r="BD122" s="83" t="str">
        <f ca="1">+IF($AS122="Opción No Válida","",IFERROR(IF(FIND(Datos!$D$65,$V122)&gt;0,Datos!$E$65,""),""))</f>
        <v/>
      </c>
      <c r="BE122" s="83" t="str">
        <f ca="1">+IF($AS122="Opción No Válida","",IFERROR(IF(FIND(Datos!$D$66,$V122)&gt;0,Datos!$E$66,""),""))</f>
        <v/>
      </c>
      <c r="BF122" s="83" t="str">
        <f ca="1">+IF($AS122="Opción No Válida","",IF(AH122="DP",Datos!$C$67,""))</f>
        <v/>
      </c>
      <c r="BG122" s="83" t="str">
        <f ca="1">+IF($AS122="Opción No Válida","",IFERROR(IF(FIND(Datos!$D$68,$V122)&gt;0,Datos!$E$68,""),""))</f>
        <v/>
      </c>
      <c r="BH122" s="83" t="str">
        <f ca="1">+VLOOKUP(AA122,Datos!$D:$E,2,FALSE)</f>
        <v>00</v>
      </c>
      <c r="BJ122" s="133">
        <f t="shared" ca="1" si="86"/>
        <v>0</v>
      </c>
      <c r="BK122" s="133" t="str">
        <f t="shared" si="87"/>
        <v/>
      </c>
      <c r="BL122" s="133" t="str">
        <f t="shared" si="88"/>
        <v/>
      </c>
      <c r="BM122" s="133" t="str">
        <f t="shared" si="89"/>
        <v/>
      </c>
      <c r="BN122" s="133" t="str">
        <f t="shared" si="90"/>
        <v/>
      </c>
      <c r="BO122" s="133" t="str">
        <f t="shared" si="91"/>
        <v/>
      </c>
      <c r="BP122" s="133" t="str">
        <f t="shared" ca="1" si="92"/>
        <v/>
      </c>
      <c r="BQ122" s="133" t="str">
        <f t="shared" ca="1" si="93"/>
        <v/>
      </c>
      <c r="BR122" s="133" t="str">
        <f t="shared" si="94"/>
        <v/>
      </c>
      <c r="BS122" s="133" t="str">
        <f t="shared" si="95"/>
        <v/>
      </c>
      <c r="BT122" s="133" t="str">
        <f t="shared" ca="1" si="96"/>
        <v/>
      </c>
      <c r="BU122" s="133" t="str">
        <f t="shared" si="97"/>
        <v/>
      </c>
      <c r="BV122" s="133" t="str">
        <f t="shared" ca="1" si="98"/>
        <v/>
      </c>
      <c r="BW122" s="133" t="str">
        <f t="shared" ca="1" si="99"/>
        <v/>
      </c>
      <c r="BX122" s="133" t="str">
        <f t="shared" ca="1" si="100"/>
        <v/>
      </c>
      <c r="BY122" s="133" t="str">
        <f t="shared" si="101"/>
        <v/>
      </c>
      <c r="BZ122" s="133" t="str">
        <f t="shared" si="102"/>
        <v/>
      </c>
      <c r="CA122" s="133" t="str">
        <f t="shared" si="103"/>
        <v/>
      </c>
      <c r="CB122" s="133" t="str">
        <f t="shared" si="104"/>
        <v/>
      </c>
      <c r="CC122" s="133" t="str">
        <f t="shared" si="105"/>
        <v/>
      </c>
      <c r="CD122" s="133" t="str">
        <f t="shared" ca="1" si="106"/>
        <v/>
      </c>
      <c r="CE122" s="133" t="str">
        <f t="shared" ca="1" si="107"/>
        <v/>
      </c>
      <c r="CF122" s="133" t="str">
        <f t="shared" ca="1" si="108"/>
        <v/>
      </c>
      <c r="CG122" s="133" t="str">
        <f t="shared" ca="1" si="109"/>
        <v/>
      </c>
      <c r="CH122" s="133" t="str">
        <f t="shared" ca="1" si="110"/>
        <v/>
      </c>
      <c r="CI122" s="133" t="str">
        <f t="shared" ca="1" si="111"/>
        <v/>
      </c>
      <c r="CJ122" s="133" t="str">
        <f t="shared" ca="1" si="112"/>
        <v/>
      </c>
      <c r="CK122" s="131">
        <f>+'RESULTADOS Fact'!Z121</f>
        <v>20000000911</v>
      </c>
      <c r="CL122" s="131">
        <f>+'RESULTADOS Fact'!AA121</f>
        <v>10000000475</v>
      </c>
    </row>
    <row r="123" spans="1:90" s="131" customFormat="1" ht="58.5" hidden="1" customHeight="1" x14ac:dyDescent="0.25">
      <c r="A123" s="145">
        <f t="shared" si="84"/>
        <v>121</v>
      </c>
      <c r="B123" s="127">
        <v>266</v>
      </c>
      <c r="C123" s="128">
        <f>+VLOOKUP($B123,'Datos IC y OC'!$A:$D,3,FALSE)</f>
        <v>610000000000180</v>
      </c>
      <c r="D123" s="128" t="str">
        <f>+VLOOKUP($B123,'Datos IC y OC'!$A:$D,4,FALSE)</f>
        <v>S1010A13</v>
      </c>
      <c r="E123" s="83"/>
      <c r="F123" s="130">
        <v>44562</v>
      </c>
      <c r="G123" s="114" t="str">
        <f ca="1">+"ID" &amp;TEXT(A123,"000") &amp; "-" &amp; AH123 &amp; "-" &amp; AI123 &amp; "-" &amp; RIGHT(AQ123,2)&amp; "-" &amp; VLOOKUP(AO123,Datos!$E:$F,2,FALSE)</f>
        <v>ID121-PJ-PO-T6-MT 13,2 kV</v>
      </c>
      <c r="H123" s="114" t="s">
        <v>59</v>
      </c>
      <c r="I123" s="173" t="s">
        <v>138</v>
      </c>
      <c r="J123" s="173" t="s">
        <v>315</v>
      </c>
      <c r="K123" s="173" t="s">
        <v>1931</v>
      </c>
      <c r="L123" s="173" t="s">
        <v>275</v>
      </c>
      <c r="M123" s="173" t="s">
        <v>268</v>
      </c>
      <c r="O123" s="173" t="s">
        <v>1050</v>
      </c>
      <c r="Q123" s="173" t="s">
        <v>248</v>
      </c>
      <c r="S123" s="114"/>
      <c r="T123" s="114"/>
      <c r="V123" s="114"/>
      <c r="X123" s="114">
        <v>700034</v>
      </c>
      <c r="Y123" s="114">
        <f>+Salida!CQ123</f>
        <v>222</v>
      </c>
      <c r="AA123" s="114" t="s">
        <v>2021</v>
      </c>
      <c r="AB123" s="114">
        <f>+HLOOKUP($AF123,Lecturas!$O:$AB,22,FALSE)</f>
        <v>100</v>
      </c>
      <c r="AC123" s="114">
        <f>+HLOOKUP($AF123,Lecturas!$O:$AB,23,FALSE)</f>
        <v>350</v>
      </c>
      <c r="AD123" s="114" t="str">
        <f>+"CASO: "&amp;INDEX(Lecturas!$AE$1:$AX$2,1,MATCH(AF123,Lecturas!$AE$2:$AX$2,0))</f>
        <v>CASO: =1000 Reg sólo 13,2 kV</v>
      </c>
      <c r="AF123" s="114">
        <v>6</v>
      </c>
      <c r="AH123" s="83" t="str">
        <f>+IF(H123="","",VLOOKUP(H123,Datos!$D:$E,2,FALSE))</f>
        <v>PJ</v>
      </c>
      <c r="AI123" s="83" t="str">
        <f>+IF(I123="","",VLOOKUP(I123,Datos!$D$9:$E$19,2,FALSE))</f>
        <v>PO</v>
      </c>
      <c r="AJ123" s="83" t="str">
        <f>+IF(J123="","",VLOOKUP(J123,Datos!$D:$E,2,FALSE))</f>
        <v>G003</v>
      </c>
      <c r="AK123" s="83" t="str">
        <f>+IFERROR(IF(AI123="CG","",VLOOKUP(AI123,Datos!$E:$F,2,FALSE)),"")</f>
        <v>Urbano</v>
      </c>
      <c r="AL123" s="83" t="str">
        <f>+IF(L123="","",VLOOKUP(L123,Datos!$D:$E,2,FALSE))</f>
        <v>04</v>
      </c>
      <c r="AM123" s="83" t="str">
        <f ca="1">+IF(M123="","",TEXT(VLOOKUP(M123,Datos!$D:$E,2,FALSE),"000"))</f>
        <v>198</v>
      </c>
      <c r="AN123" s="83" t="str">
        <f ca="1">+IF(O123="","",TEXT(VLOOKUP(O123,Datos!$D:$E,2,FALSE),"000000"))</f>
        <v>239900</v>
      </c>
      <c r="AO123" s="83" t="str">
        <f>+IF(Q123="","",VLOOKUP(Q123,Datos!$D:$E,2,FALSE))</f>
        <v>G3</v>
      </c>
      <c r="AP123" s="83" t="str">
        <f>+IFERROR(HLOOKUP(AH123,Validaciones!$A$47:$C$48,2,FALSE),"")</f>
        <v>Tarifa T6</v>
      </c>
      <c r="AQ123" s="83" t="str">
        <f ca="1">+IF(AP123="","",VLOOKUP(AP123,Datos!$D:$E,2,FALSE))</f>
        <v>GD_T6</v>
      </c>
      <c r="AR123" s="83" t="str">
        <f>+VLOOKUP(CONCATENATE(K123,IF(K123="Completo",VLOOKUP(D123,'Gr.Estr.Reg.'!$C:$D,2,FALSE),VLOOKUP(D123,'Gr.Estr.Reg.'!$C:$H,6))),Tabla8[[LINK]:[PORCION]],5,FALSE)</f>
        <v>GSFGA</v>
      </c>
      <c r="AS123" s="83" t="str">
        <f ca="1">+VLOOKUP(CONCATENATE($AH123,$AI123,$AJ123,$AO123,$AQ123),ZTDM_ARBOL_DES_D!$A:$O,11,FALSE)</f>
        <v>RT_CAT_CLI</v>
      </c>
      <c r="AT123" s="83" t="str">
        <f ca="1">+IFERROR(VLOOKUP(CONCATENATE($AH123,$AI123,$AJ123,$AO123,$AQ123),ZTDM_ARBOL_DES_D!$A:$O,12,FALSE),"")</f>
        <v>GD_PARQ</v>
      </c>
      <c r="AU123" s="83" t="str">
        <f ca="1">+IFERROR(VLOOKUP(CONCATENATE($AH123,$AI123,$AJ123,$AO123,$AQ123),ZTDM_ARBOL_DES_D!$A:$O,13,FALSE),"")</f>
        <v>PI_MED13.2</v>
      </c>
      <c r="AV123" s="83" t="str">
        <f>+IF($S123=Datos!$G$71,"",IFERROR(INDEX(Datos!$C$71:$G$75,MATCH($S123,Datos!$G$71:$G$75,0),1),""))</f>
        <v/>
      </c>
      <c r="AW123" s="83" t="str">
        <f>IF($S123=Datos!$G$71,"",IFERROR(INDEX(Datos!$C$71:$G$75,MATCH($S123,Datos!$G$71:$G$75,0),2),""))</f>
        <v/>
      </c>
      <c r="AX123" s="83" t="str">
        <f>IF($S123=Datos!$G$71,"",IFERROR(INDEX(Datos!$C$71:$G$75,MATCH($S123,Datos!$G$71:$G$75,0),3),""))</f>
        <v/>
      </c>
      <c r="AY123" s="83" t="str">
        <f>+IF(AW123=Datos!$D$73,Datos!$C$76,"")</f>
        <v/>
      </c>
      <c r="AZ123" s="83" t="str">
        <f>+IF(K123="Completo",IF(MAX(AB123:AC123,FACTURADOR!G122:I122)&gt;=300,"FL_GUDI",""),"")</f>
        <v/>
      </c>
      <c r="BA123" s="83" t="str">
        <f t="shared" si="85"/>
        <v/>
      </c>
      <c r="BB123" s="83" t="str">
        <f ca="1">+IF($AS123="Opción No Válida","",IFERROR(IF(FIND(Datos!$D$63,$V123)&gt;0,Datos!$E$63,""),""))</f>
        <v/>
      </c>
      <c r="BC123" s="83" t="str">
        <f ca="1">+IF($AS123="Opción No Válida","",IFERROR(IF(FIND(Datos!$D$64,$V123)&gt;0,Datos!$E$64,""),""))</f>
        <v/>
      </c>
      <c r="BD123" s="83" t="str">
        <f ca="1">+IF($AS123="Opción No Válida","",IFERROR(IF(FIND(Datos!$D$65,$V123)&gt;0,Datos!$E$65,""),""))</f>
        <v/>
      </c>
      <c r="BE123" s="83" t="str">
        <f ca="1">+IF($AS123="Opción No Válida","",IFERROR(IF(FIND(Datos!$D$66,$V123)&gt;0,Datos!$E$66,""),""))</f>
        <v/>
      </c>
      <c r="BF123" s="83" t="str">
        <f ca="1">+IF($AS123="Opción No Válida","",IF(AH123="DP",Datos!$C$67,""))</f>
        <v/>
      </c>
      <c r="BG123" s="83" t="str">
        <f ca="1">+IF($AS123="Opción No Válida","",IFERROR(IF(FIND(Datos!$D$68,$V123)&gt;0,Datos!$E$68,""),""))</f>
        <v/>
      </c>
      <c r="BH123" s="83" t="str">
        <f ca="1">+VLOOKUP(AA123,Datos!$D:$E,2,FALSE)</f>
        <v>00</v>
      </c>
      <c r="BJ123" s="133">
        <f t="shared" ca="1" si="86"/>
        <v>0</v>
      </c>
      <c r="BK123" s="133" t="str">
        <f t="shared" si="87"/>
        <v/>
      </c>
      <c r="BL123" s="133" t="str">
        <f t="shared" si="88"/>
        <v/>
      </c>
      <c r="BM123" s="133" t="str">
        <f t="shared" si="89"/>
        <v/>
      </c>
      <c r="BN123" s="133" t="str">
        <f t="shared" si="90"/>
        <v/>
      </c>
      <c r="BO123" s="133" t="str">
        <f t="shared" si="91"/>
        <v/>
      </c>
      <c r="BP123" s="133" t="str">
        <f t="shared" ca="1" si="92"/>
        <v/>
      </c>
      <c r="BQ123" s="133" t="str">
        <f t="shared" ca="1" si="93"/>
        <v/>
      </c>
      <c r="BR123" s="133" t="str">
        <f t="shared" si="94"/>
        <v/>
      </c>
      <c r="BS123" s="133" t="str">
        <f t="shared" si="95"/>
        <v/>
      </c>
      <c r="BT123" s="133" t="str">
        <f t="shared" ca="1" si="96"/>
        <v/>
      </c>
      <c r="BU123" s="133" t="str">
        <f t="shared" si="97"/>
        <v/>
      </c>
      <c r="BV123" s="133" t="str">
        <f t="shared" ca="1" si="98"/>
        <v/>
      </c>
      <c r="BW123" s="133" t="str">
        <f t="shared" ca="1" si="99"/>
        <v/>
      </c>
      <c r="BX123" s="133" t="str">
        <f t="shared" ca="1" si="100"/>
        <v/>
      </c>
      <c r="BY123" s="133" t="str">
        <f t="shared" si="101"/>
        <v/>
      </c>
      <c r="BZ123" s="133" t="str">
        <f t="shared" si="102"/>
        <v/>
      </c>
      <c r="CA123" s="133" t="str">
        <f t="shared" si="103"/>
        <v/>
      </c>
      <c r="CB123" s="133" t="str">
        <f t="shared" si="104"/>
        <v/>
      </c>
      <c r="CC123" s="133" t="str">
        <f t="shared" si="105"/>
        <v/>
      </c>
      <c r="CD123" s="133" t="str">
        <f t="shared" ca="1" si="106"/>
        <v/>
      </c>
      <c r="CE123" s="133" t="str">
        <f t="shared" ca="1" si="107"/>
        <v/>
      </c>
      <c r="CF123" s="133" t="str">
        <f t="shared" ca="1" si="108"/>
        <v/>
      </c>
      <c r="CG123" s="133" t="str">
        <f t="shared" ca="1" si="109"/>
        <v/>
      </c>
      <c r="CH123" s="133" t="str">
        <f t="shared" ca="1" si="110"/>
        <v/>
      </c>
      <c r="CI123" s="133" t="str">
        <f t="shared" ca="1" si="111"/>
        <v/>
      </c>
      <c r="CJ123" s="133" t="str">
        <f t="shared" ca="1" si="112"/>
        <v/>
      </c>
      <c r="CK123" s="131">
        <f>+'RESULTADOS Fact'!Z122</f>
        <v>20000000912</v>
      </c>
      <c r="CL123" s="131">
        <f>+'RESULTADOS Fact'!AA122</f>
        <v>10000000476</v>
      </c>
    </row>
    <row r="124" spans="1:90" s="131" customFormat="1" ht="58.5" hidden="1" customHeight="1" x14ac:dyDescent="0.25">
      <c r="A124" s="145">
        <f t="shared" si="84"/>
        <v>122</v>
      </c>
      <c r="B124" s="127">
        <v>266</v>
      </c>
      <c r="C124" s="128">
        <f>+VLOOKUP($B124,'Datos IC y OC'!$A:$D,3,FALSE)</f>
        <v>610000000000180</v>
      </c>
      <c r="D124" s="128" t="str">
        <f>+VLOOKUP($B124,'Datos IC y OC'!$A:$D,4,FALSE)</f>
        <v>S1010A13</v>
      </c>
      <c r="E124" s="83"/>
      <c r="F124" s="130">
        <v>44562</v>
      </c>
      <c r="G124" s="114" t="str">
        <f ca="1">+"ID" &amp;TEXT(A124,"000") &amp; "-" &amp; AH124 &amp; "-" &amp; AI124 &amp; "-" &amp; RIGHT(AQ124,2)&amp; "-" &amp; VLOOKUP(AO124,Datos!$E:$F,2,FALSE)</f>
        <v>ID122-PJ-PO-T6-MT 13,2 kV</v>
      </c>
      <c r="H124" s="114" t="s">
        <v>59</v>
      </c>
      <c r="I124" s="173" t="s">
        <v>138</v>
      </c>
      <c r="J124" s="173" t="s">
        <v>315</v>
      </c>
      <c r="K124" s="173" t="s">
        <v>1931</v>
      </c>
      <c r="L124" s="173" t="s">
        <v>284</v>
      </c>
      <c r="M124" s="173" t="s">
        <v>268</v>
      </c>
      <c r="O124" s="173" t="s">
        <v>1050</v>
      </c>
      <c r="Q124" s="173" t="s">
        <v>248</v>
      </c>
      <c r="S124" s="114"/>
      <c r="T124" s="114"/>
      <c r="V124" s="114"/>
      <c r="X124" s="114">
        <v>700034</v>
      </c>
      <c r="Y124" s="114">
        <f>+Salida!CQ124</f>
        <v>223</v>
      </c>
      <c r="AA124" s="114" t="s">
        <v>2021</v>
      </c>
      <c r="AB124" s="114">
        <f>+HLOOKUP($AF124,Lecturas!$O:$AB,22,FALSE)</f>
        <v>50</v>
      </c>
      <c r="AC124" s="114">
        <f>+HLOOKUP($AF124,Lecturas!$O:$AB,23,FALSE)</f>
        <v>50</v>
      </c>
      <c r="AD124" s="114" t="str">
        <f>+"CASO: "&amp;INDEX(Lecturas!$AE$1:$AX$2,1,MATCH(AF124,Lecturas!$AE$2:$AX$2,0))</f>
        <v>CASO: &gt;1000 Reg y Cont &lt;1000 sólo 13,2 kV</v>
      </c>
      <c r="AF124" s="114">
        <v>7</v>
      </c>
      <c r="AH124" s="83" t="str">
        <f>+IF(H124="","",VLOOKUP(H124,Datos!$D:$E,2,FALSE))</f>
        <v>PJ</v>
      </c>
      <c r="AI124" s="83" t="str">
        <f>+IF(I124="","",VLOOKUP(I124,Datos!$D$9:$E$19,2,FALSE))</f>
        <v>PO</v>
      </c>
      <c r="AJ124" s="83" t="str">
        <f>+IF(J124="","",VLOOKUP(J124,Datos!$D:$E,2,FALSE))</f>
        <v>G003</v>
      </c>
      <c r="AK124" s="83" t="str">
        <f>+IFERROR(IF(AI124="CG","",VLOOKUP(AI124,Datos!$E:$F,2,FALSE)),"")</f>
        <v>Urbano</v>
      </c>
      <c r="AL124" s="83" t="str">
        <f>+IF(L124="","",VLOOKUP(L124,Datos!$D:$E,2,FALSE))</f>
        <v>05</v>
      </c>
      <c r="AM124" s="83" t="str">
        <f ca="1">+IF(M124="","",TEXT(VLOOKUP(M124,Datos!$D:$E,2,FALSE),"000"))</f>
        <v>198</v>
      </c>
      <c r="AN124" s="83" t="str">
        <f ca="1">+IF(O124="","",TEXT(VLOOKUP(O124,Datos!$D:$E,2,FALSE),"000000"))</f>
        <v>239900</v>
      </c>
      <c r="AO124" s="83" t="str">
        <f>+IF(Q124="","",VLOOKUP(Q124,Datos!$D:$E,2,FALSE))</f>
        <v>G3</v>
      </c>
      <c r="AP124" s="83" t="str">
        <f>+IFERROR(HLOOKUP(AH124,Validaciones!$A$47:$C$48,2,FALSE),"")</f>
        <v>Tarifa T6</v>
      </c>
      <c r="AQ124" s="83" t="str">
        <f ca="1">+IF(AP124="","",VLOOKUP(AP124,Datos!$D:$E,2,FALSE))</f>
        <v>GD_T6</v>
      </c>
      <c r="AR124" s="83" t="str">
        <f>+VLOOKUP(CONCATENATE(K124,IF(K124="Completo",VLOOKUP(D124,'Gr.Estr.Reg.'!$C:$D,2,FALSE),VLOOKUP(D124,'Gr.Estr.Reg.'!$C:$H,6))),Tabla8[[LINK]:[PORCION]],5,FALSE)</f>
        <v>GSFGA</v>
      </c>
      <c r="AS124" s="83" t="str">
        <f ca="1">+VLOOKUP(CONCATENATE($AH124,$AI124,$AJ124,$AO124,$AQ124),ZTDM_ARBOL_DES_D!$A:$O,11,FALSE)</f>
        <v>RT_CAT_CLI</v>
      </c>
      <c r="AT124" s="83" t="str">
        <f ca="1">+IFERROR(VLOOKUP(CONCATENATE($AH124,$AI124,$AJ124,$AO124,$AQ124),ZTDM_ARBOL_DES_D!$A:$O,12,FALSE),"")</f>
        <v>GD_PARQ</v>
      </c>
      <c r="AU124" s="83" t="str">
        <f ca="1">+IFERROR(VLOOKUP(CONCATENATE($AH124,$AI124,$AJ124,$AO124,$AQ124),ZTDM_ARBOL_DES_D!$A:$O,13,FALSE),"")</f>
        <v>PI_MED13.2</v>
      </c>
      <c r="AV124" s="83" t="str">
        <f>+IF($S124=Datos!$G$71,"",IFERROR(INDEX(Datos!$C$71:$G$75,MATCH($S124,Datos!$G$71:$G$75,0),1),""))</f>
        <v/>
      </c>
      <c r="AW124" s="83" t="str">
        <f>IF($S124=Datos!$G$71,"",IFERROR(INDEX(Datos!$C$71:$G$75,MATCH($S124,Datos!$G$71:$G$75,0),2),""))</f>
        <v/>
      </c>
      <c r="AX124" s="83" t="str">
        <f>IF($S124=Datos!$G$71,"",IFERROR(INDEX(Datos!$C$71:$G$75,MATCH($S124,Datos!$G$71:$G$75,0),3),""))</f>
        <v/>
      </c>
      <c r="AY124" s="83" t="str">
        <f>+IF(AW124=Datos!$D$73,Datos!$C$76,"")</f>
        <v/>
      </c>
      <c r="AZ124" s="83" t="str">
        <f>+IF(K124="Completo",IF(MAX(AB124:AC124,FACTURADOR!G123:I123)&gt;=300,"FL_GUDI",""),"")</f>
        <v/>
      </c>
      <c r="BA124" s="83" t="str">
        <f t="shared" si="85"/>
        <v/>
      </c>
      <c r="BB124" s="83" t="str">
        <f ca="1">+IF($AS124="Opción No Válida","",IFERROR(IF(FIND(Datos!$D$63,$V124)&gt;0,Datos!$E$63,""),""))</f>
        <v/>
      </c>
      <c r="BC124" s="83" t="str">
        <f ca="1">+IF($AS124="Opción No Válida","",IFERROR(IF(FIND(Datos!$D$64,$V124)&gt;0,Datos!$E$64,""),""))</f>
        <v/>
      </c>
      <c r="BD124" s="83" t="str">
        <f ca="1">+IF($AS124="Opción No Válida","",IFERROR(IF(FIND(Datos!$D$65,$V124)&gt;0,Datos!$E$65,""),""))</f>
        <v/>
      </c>
      <c r="BE124" s="83" t="str">
        <f ca="1">+IF($AS124="Opción No Válida","",IFERROR(IF(FIND(Datos!$D$66,$V124)&gt;0,Datos!$E$66,""),""))</f>
        <v/>
      </c>
      <c r="BF124" s="83" t="str">
        <f ca="1">+IF($AS124="Opción No Válida","",IF(AH124="DP",Datos!$C$67,""))</f>
        <v/>
      </c>
      <c r="BG124" s="83" t="str">
        <f ca="1">+IF($AS124="Opción No Válida","",IFERROR(IF(FIND(Datos!$D$68,$V124)&gt;0,Datos!$E$68,""),""))</f>
        <v/>
      </c>
      <c r="BH124" s="83" t="str">
        <f ca="1">+VLOOKUP(AA124,Datos!$D:$E,2,FALSE)</f>
        <v>00</v>
      </c>
      <c r="BJ124" s="133">
        <f t="shared" ca="1" si="86"/>
        <v>0</v>
      </c>
      <c r="BK124" s="133" t="str">
        <f t="shared" si="87"/>
        <v/>
      </c>
      <c r="BL124" s="133" t="str">
        <f t="shared" si="88"/>
        <v/>
      </c>
      <c r="BM124" s="133" t="str">
        <f t="shared" si="89"/>
        <v/>
      </c>
      <c r="BN124" s="133" t="str">
        <f t="shared" si="90"/>
        <v/>
      </c>
      <c r="BO124" s="133" t="str">
        <f t="shared" si="91"/>
        <v/>
      </c>
      <c r="BP124" s="133" t="str">
        <f t="shared" ca="1" si="92"/>
        <v/>
      </c>
      <c r="BQ124" s="133" t="str">
        <f t="shared" ca="1" si="93"/>
        <v/>
      </c>
      <c r="BR124" s="133" t="str">
        <f t="shared" si="94"/>
        <v/>
      </c>
      <c r="BS124" s="133" t="str">
        <f t="shared" si="95"/>
        <v/>
      </c>
      <c r="BT124" s="133" t="str">
        <f t="shared" ca="1" si="96"/>
        <v/>
      </c>
      <c r="BU124" s="133" t="str">
        <f t="shared" si="97"/>
        <v/>
      </c>
      <c r="BV124" s="133" t="str">
        <f t="shared" ca="1" si="98"/>
        <v/>
      </c>
      <c r="BW124" s="133" t="str">
        <f t="shared" ca="1" si="99"/>
        <v/>
      </c>
      <c r="BX124" s="133" t="str">
        <f t="shared" ca="1" si="100"/>
        <v/>
      </c>
      <c r="BY124" s="133" t="str">
        <f t="shared" si="101"/>
        <v/>
      </c>
      <c r="BZ124" s="133" t="str">
        <f t="shared" si="102"/>
        <v/>
      </c>
      <c r="CA124" s="133" t="str">
        <f t="shared" si="103"/>
        <v/>
      </c>
      <c r="CB124" s="133" t="str">
        <f t="shared" si="104"/>
        <v/>
      </c>
      <c r="CC124" s="133" t="str">
        <f t="shared" si="105"/>
        <v/>
      </c>
      <c r="CD124" s="133" t="str">
        <f t="shared" ca="1" si="106"/>
        <v/>
      </c>
      <c r="CE124" s="133" t="str">
        <f t="shared" ca="1" si="107"/>
        <v/>
      </c>
      <c r="CF124" s="133" t="str">
        <f t="shared" ca="1" si="108"/>
        <v/>
      </c>
      <c r="CG124" s="133" t="str">
        <f t="shared" ca="1" si="109"/>
        <v/>
      </c>
      <c r="CH124" s="133" t="str">
        <f t="shared" ca="1" si="110"/>
        <v/>
      </c>
      <c r="CI124" s="133" t="str">
        <f t="shared" ca="1" si="111"/>
        <v/>
      </c>
      <c r="CJ124" s="133" t="str">
        <f t="shared" ca="1" si="112"/>
        <v/>
      </c>
      <c r="CK124" s="131">
        <f>+'RESULTADOS Fact'!Z123</f>
        <v>20000000913</v>
      </c>
      <c r="CL124" s="131">
        <f>+'RESULTADOS Fact'!AA123</f>
        <v>10000000477</v>
      </c>
    </row>
    <row r="125" spans="1:90" s="131" customFormat="1" ht="58.5" hidden="1" customHeight="1" x14ac:dyDescent="0.25">
      <c r="A125" s="145">
        <f t="shared" si="84"/>
        <v>123</v>
      </c>
      <c r="B125" s="127">
        <v>266</v>
      </c>
      <c r="C125" s="128">
        <f>+VLOOKUP($B125,'Datos IC y OC'!$A:$D,3,FALSE)</f>
        <v>610000000000180</v>
      </c>
      <c r="D125" s="128" t="str">
        <f>+VLOOKUP($B125,'Datos IC y OC'!$A:$D,4,FALSE)</f>
        <v>S1010A13</v>
      </c>
      <c r="E125" s="83"/>
      <c r="F125" s="130">
        <v>44562</v>
      </c>
      <c r="G125" s="114" t="str">
        <f ca="1">+"ID" &amp;TEXT(A125,"000") &amp; "-" &amp; AH125 &amp; "-" &amp; AI125 &amp; "-" &amp; RIGHT(AQ125,2)&amp; "-" &amp; VLOOKUP(AO125,Datos!$E:$F,2,FALSE)</f>
        <v>ID123-PJ-PO-T6-MT 13,2 kV</v>
      </c>
      <c r="H125" s="114" t="s">
        <v>59</v>
      </c>
      <c r="I125" s="173" t="s">
        <v>138</v>
      </c>
      <c r="J125" s="173" t="s">
        <v>315</v>
      </c>
      <c r="K125" s="173" t="s">
        <v>1931</v>
      </c>
      <c r="L125" s="173" t="s">
        <v>306</v>
      </c>
      <c r="M125" s="173" t="s">
        <v>268</v>
      </c>
      <c r="O125" s="173" t="s">
        <v>1050</v>
      </c>
      <c r="Q125" s="173" t="s">
        <v>248</v>
      </c>
      <c r="S125" s="114"/>
      <c r="T125" s="114"/>
      <c r="V125" s="114"/>
      <c r="X125" s="114">
        <v>700034</v>
      </c>
      <c r="Y125" s="114">
        <f>+Salida!CQ125</f>
        <v>224</v>
      </c>
      <c r="AA125" s="114" t="s">
        <v>2021</v>
      </c>
      <c r="AB125" s="114">
        <f>+HLOOKUP($AF125,Lecturas!$O:$AB,22,FALSE)</f>
        <v>50</v>
      </c>
      <c r="AC125" s="114">
        <f>+HLOOKUP($AF125,Lecturas!$O:$AB,23,FALSE)</f>
        <v>1000</v>
      </c>
      <c r="AD125" s="114" t="str">
        <f>+"CASO: "&amp;INDEX(Lecturas!$AE$1:$AX$2,1,MATCH(AF125,Lecturas!$AE$2:$AX$2,0))</f>
        <v>CASO: =1000 Cont sólo 13,2 kV</v>
      </c>
      <c r="AF125" s="114">
        <v>8</v>
      </c>
      <c r="AH125" s="83" t="str">
        <f>+IF(H125="","",VLOOKUP(H125,Datos!$D:$E,2,FALSE))</f>
        <v>PJ</v>
      </c>
      <c r="AI125" s="83" t="str">
        <f>+IF(I125="","",VLOOKUP(I125,Datos!$D$9:$E$19,2,FALSE))</f>
        <v>PO</v>
      </c>
      <c r="AJ125" s="83" t="str">
        <f>+IF(J125="","",VLOOKUP(J125,Datos!$D:$E,2,FALSE))</f>
        <v>G003</v>
      </c>
      <c r="AK125" s="83" t="str">
        <f>+IFERROR(IF(AI125="CG","",VLOOKUP(AI125,Datos!$E:$F,2,FALSE)),"")</f>
        <v>Urbano</v>
      </c>
      <c r="AL125" s="83" t="str">
        <f>+IF(L125="","",VLOOKUP(L125,Datos!$D:$E,2,FALSE))</f>
        <v>07</v>
      </c>
      <c r="AM125" s="83" t="str">
        <f ca="1">+IF(M125="","",TEXT(VLOOKUP(M125,Datos!$D:$E,2,FALSE),"000"))</f>
        <v>198</v>
      </c>
      <c r="AN125" s="83" t="str">
        <f ca="1">+IF(O125="","",TEXT(VLOOKUP(O125,Datos!$D:$E,2,FALSE),"000000"))</f>
        <v>239900</v>
      </c>
      <c r="AO125" s="83" t="str">
        <f>+IF(Q125="","",VLOOKUP(Q125,Datos!$D:$E,2,FALSE))</f>
        <v>G3</v>
      </c>
      <c r="AP125" s="83" t="str">
        <f>+IFERROR(HLOOKUP(AH125,Validaciones!$A$47:$C$48,2,FALSE),"")</f>
        <v>Tarifa T6</v>
      </c>
      <c r="AQ125" s="83" t="str">
        <f ca="1">+IF(AP125="","",VLOOKUP(AP125,Datos!$D:$E,2,FALSE))</f>
        <v>GD_T6</v>
      </c>
      <c r="AR125" s="83" t="str">
        <f>+VLOOKUP(CONCATENATE(K125,IF(K125="Completo",VLOOKUP(D125,'Gr.Estr.Reg.'!$C:$D,2,FALSE),VLOOKUP(D125,'Gr.Estr.Reg.'!$C:$H,6))),Tabla8[[LINK]:[PORCION]],5,FALSE)</f>
        <v>GSFGA</v>
      </c>
      <c r="AS125" s="83" t="str">
        <f ca="1">+VLOOKUP(CONCATENATE($AH125,$AI125,$AJ125,$AO125,$AQ125),ZTDM_ARBOL_DES_D!$A:$O,11,FALSE)</f>
        <v>RT_CAT_CLI</v>
      </c>
      <c r="AT125" s="83" t="str">
        <f ca="1">+IFERROR(VLOOKUP(CONCATENATE($AH125,$AI125,$AJ125,$AO125,$AQ125),ZTDM_ARBOL_DES_D!$A:$O,12,FALSE),"")</f>
        <v>GD_PARQ</v>
      </c>
      <c r="AU125" s="83" t="str">
        <f ca="1">+IFERROR(VLOOKUP(CONCATENATE($AH125,$AI125,$AJ125,$AO125,$AQ125),ZTDM_ARBOL_DES_D!$A:$O,13,FALSE),"")</f>
        <v>PI_MED13.2</v>
      </c>
      <c r="AV125" s="83" t="str">
        <f>+IF($S125=Datos!$G$71,"",IFERROR(INDEX(Datos!$C$71:$G$75,MATCH($S125,Datos!$G$71:$G$75,0),1),""))</f>
        <v/>
      </c>
      <c r="AW125" s="83" t="str">
        <f>IF($S125=Datos!$G$71,"",IFERROR(INDEX(Datos!$C$71:$G$75,MATCH($S125,Datos!$G$71:$G$75,0),2),""))</f>
        <v/>
      </c>
      <c r="AX125" s="83" t="str">
        <f>IF($S125=Datos!$G$71,"",IFERROR(INDEX(Datos!$C$71:$G$75,MATCH($S125,Datos!$G$71:$G$75,0),3),""))</f>
        <v/>
      </c>
      <c r="AY125" s="83" t="str">
        <f>+IF(AW125=Datos!$D$73,Datos!$C$76,"")</f>
        <v/>
      </c>
      <c r="AZ125" s="83" t="str">
        <f>+IF(K125="Completo",IF(MAX(AB125:AC125,FACTURADOR!G124:I124)&gt;=300,"FL_GUDI",""),"")</f>
        <v/>
      </c>
      <c r="BA125" s="83" t="str">
        <f t="shared" si="85"/>
        <v/>
      </c>
      <c r="BB125" s="83" t="str">
        <f ca="1">+IF($AS125="Opción No Válida","",IFERROR(IF(FIND(Datos!$D$63,$V125)&gt;0,Datos!$E$63,""),""))</f>
        <v/>
      </c>
      <c r="BC125" s="83" t="str">
        <f ca="1">+IF($AS125="Opción No Válida","",IFERROR(IF(FIND(Datos!$D$64,$V125)&gt;0,Datos!$E$64,""),""))</f>
        <v/>
      </c>
      <c r="BD125" s="83" t="str">
        <f ca="1">+IF($AS125="Opción No Válida","",IFERROR(IF(FIND(Datos!$D$65,$V125)&gt;0,Datos!$E$65,""),""))</f>
        <v/>
      </c>
      <c r="BE125" s="83" t="str">
        <f ca="1">+IF($AS125="Opción No Válida","",IFERROR(IF(FIND(Datos!$D$66,$V125)&gt;0,Datos!$E$66,""),""))</f>
        <v/>
      </c>
      <c r="BF125" s="83" t="str">
        <f ca="1">+IF($AS125="Opción No Válida","",IF(AH125="DP",Datos!$C$67,""))</f>
        <v/>
      </c>
      <c r="BG125" s="83" t="str">
        <f ca="1">+IF($AS125="Opción No Válida","",IFERROR(IF(FIND(Datos!$D$68,$V125)&gt;0,Datos!$E$68,""),""))</f>
        <v/>
      </c>
      <c r="BH125" s="83" t="str">
        <f ca="1">+VLOOKUP(AA125,Datos!$D:$E,2,FALSE)</f>
        <v>00</v>
      </c>
      <c r="BJ125" s="133">
        <f t="shared" ca="1" si="86"/>
        <v>0</v>
      </c>
      <c r="BK125" s="133" t="str">
        <f t="shared" si="87"/>
        <v/>
      </c>
      <c r="BL125" s="133" t="str">
        <f t="shared" si="88"/>
        <v/>
      </c>
      <c r="BM125" s="133" t="str">
        <f t="shared" si="89"/>
        <v/>
      </c>
      <c r="BN125" s="133" t="str">
        <f t="shared" si="90"/>
        <v/>
      </c>
      <c r="BO125" s="133" t="str">
        <f t="shared" si="91"/>
        <v/>
      </c>
      <c r="BP125" s="133" t="str">
        <f t="shared" ca="1" si="92"/>
        <v/>
      </c>
      <c r="BQ125" s="133" t="str">
        <f t="shared" ca="1" si="93"/>
        <v/>
      </c>
      <c r="BR125" s="133" t="str">
        <f t="shared" si="94"/>
        <v/>
      </c>
      <c r="BS125" s="133" t="str">
        <f t="shared" si="95"/>
        <v/>
      </c>
      <c r="BT125" s="133" t="str">
        <f t="shared" ca="1" si="96"/>
        <v/>
      </c>
      <c r="BU125" s="133" t="str">
        <f t="shared" si="97"/>
        <v/>
      </c>
      <c r="BV125" s="133" t="str">
        <f t="shared" ca="1" si="98"/>
        <v/>
      </c>
      <c r="BW125" s="133" t="str">
        <f t="shared" ca="1" si="99"/>
        <v/>
      </c>
      <c r="BX125" s="133" t="str">
        <f t="shared" ca="1" si="100"/>
        <v/>
      </c>
      <c r="BY125" s="133" t="str">
        <f t="shared" si="101"/>
        <v/>
      </c>
      <c r="BZ125" s="133" t="str">
        <f t="shared" si="102"/>
        <v/>
      </c>
      <c r="CA125" s="133" t="str">
        <f t="shared" si="103"/>
        <v/>
      </c>
      <c r="CB125" s="133" t="str">
        <f t="shared" si="104"/>
        <v/>
      </c>
      <c r="CC125" s="133" t="str">
        <f t="shared" si="105"/>
        <v/>
      </c>
      <c r="CD125" s="133" t="str">
        <f t="shared" ca="1" si="106"/>
        <v/>
      </c>
      <c r="CE125" s="133" t="str">
        <f t="shared" ca="1" si="107"/>
        <v/>
      </c>
      <c r="CF125" s="133" t="str">
        <f t="shared" ca="1" si="108"/>
        <v/>
      </c>
      <c r="CG125" s="133" t="str">
        <f t="shared" ca="1" si="109"/>
        <v/>
      </c>
      <c r="CH125" s="133" t="str">
        <f t="shared" ca="1" si="110"/>
        <v/>
      </c>
      <c r="CI125" s="133" t="str">
        <f t="shared" ca="1" si="111"/>
        <v/>
      </c>
      <c r="CJ125" s="133" t="str">
        <f t="shared" ca="1" si="112"/>
        <v/>
      </c>
      <c r="CK125" s="131">
        <f>+'RESULTADOS Fact'!Z124</f>
        <v>20000000914</v>
      </c>
      <c r="CL125" s="131">
        <f>+'RESULTADOS Fact'!AA124</f>
        <v>10000000478</v>
      </c>
    </row>
    <row r="126" spans="1:90" s="131" customFormat="1" ht="58.5" customHeight="1" x14ac:dyDescent="0.25">
      <c r="A126" s="145">
        <f t="shared" si="84"/>
        <v>124</v>
      </c>
      <c r="B126" s="127">
        <v>266</v>
      </c>
      <c r="C126" s="128">
        <f>+VLOOKUP($B126,'Datos IC y OC'!$A:$D,3,FALSE)</f>
        <v>610000000000180</v>
      </c>
      <c r="D126" s="128" t="str">
        <f>+VLOOKUP($B126,'Datos IC y OC'!$A:$D,4,FALSE)</f>
        <v>S1010A13</v>
      </c>
      <c r="E126" s="83"/>
      <c r="F126" s="130">
        <v>44562</v>
      </c>
      <c r="G126" s="114" t="str">
        <f ca="1">+"ID" &amp;TEXT(A126,"000") &amp; "-" &amp; AH126 &amp; "-" &amp; AI126 &amp; "-" &amp; RIGHT(AQ126,2)&amp; "-" &amp; VLOOKUP(AO126,Datos!$E:$F,2,FALSE)</f>
        <v>ID124-PJ-PO-T6-MT 13,2 kV</v>
      </c>
      <c r="H126" s="114" t="s">
        <v>59</v>
      </c>
      <c r="I126" s="173" t="s">
        <v>138</v>
      </c>
      <c r="J126" s="173" t="s">
        <v>315</v>
      </c>
      <c r="K126" s="173" t="s">
        <v>1931</v>
      </c>
      <c r="L126" s="173" t="s">
        <v>277</v>
      </c>
      <c r="M126" s="173" t="s">
        <v>268</v>
      </c>
      <c r="O126" s="173" t="s">
        <v>1050</v>
      </c>
      <c r="Q126" s="173" t="s">
        <v>248</v>
      </c>
      <c r="S126" s="114"/>
      <c r="T126" s="114"/>
      <c r="V126" s="114" t="s">
        <v>153</v>
      </c>
      <c r="X126" s="114">
        <v>700034</v>
      </c>
      <c r="Y126" s="114">
        <f>+Salida!CQ126</f>
        <v>225</v>
      </c>
      <c r="AA126" s="114" t="s">
        <v>2021</v>
      </c>
      <c r="AB126" s="114">
        <f>+HLOOKUP($AF126,Lecturas!$O:$AB,22,FALSE)</f>
        <v>1200</v>
      </c>
      <c r="AC126" s="114">
        <f>+HLOOKUP($AF126,Lecturas!$O:$AB,23,FALSE)</f>
        <v>50</v>
      </c>
      <c r="AD126" s="114" t="str">
        <f>+"CASO: "&amp;INDEX(Lecturas!$AE$1:$AX$2,1,MATCH(AF126,Lecturas!$AE$2:$AX$2,0))</f>
        <v>CASO: &gt;1000 Cont y Reg sólo 13,2 kV</v>
      </c>
      <c r="AF126" s="114">
        <v>9</v>
      </c>
      <c r="AH126" s="83" t="str">
        <f>+IF(H126="","",VLOOKUP(H126,Datos!$D:$E,2,FALSE))</f>
        <v>PJ</v>
      </c>
      <c r="AI126" s="83" t="str">
        <f>+IF(I126="","",VLOOKUP(I126,Datos!$D$9:$E$19,2,FALSE))</f>
        <v>PO</v>
      </c>
      <c r="AJ126" s="83" t="str">
        <f>+IF(J126="","",VLOOKUP(J126,Datos!$D:$E,2,FALSE))</f>
        <v>G003</v>
      </c>
      <c r="AK126" s="83" t="str">
        <f>+IFERROR(IF(AI126="CG","",VLOOKUP(AI126,Datos!$E:$F,2,FALSE)),"")</f>
        <v>Urbano</v>
      </c>
      <c r="AL126" s="83">
        <f>+IF(L126="","",VLOOKUP(L126,Datos!$D:$E,2,FALSE))</f>
        <v>11</v>
      </c>
      <c r="AM126" s="83" t="str">
        <f ca="1">+IF(M126="","",TEXT(VLOOKUP(M126,Datos!$D:$E,2,FALSE),"000"))</f>
        <v>198</v>
      </c>
      <c r="AN126" s="83" t="str">
        <f ca="1">+IF(O126="","",TEXT(VLOOKUP(O126,Datos!$D:$E,2,FALSE),"000000"))</f>
        <v>239900</v>
      </c>
      <c r="AO126" s="83" t="str">
        <f>+IF(Q126="","",VLOOKUP(Q126,Datos!$D:$E,2,FALSE))</f>
        <v>G3</v>
      </c>
      <c r="AP126" s="83" t="str">
        <f>+IFERROR(HLOOKUP(AH126,Validaciones!$A$47:$C$48,2,FALSE),"")</f>
        <v>Tarifa T6</v>
      </c>
      <c r="AQ126" s="83" t="str">
        <f ca="1">+IF(AP126="","",VLOOKUP(AP126,Datos!$D:$E,2,FALSE))</f>
        <v>GD_T6</v>
      </c>
      <c r="AR126" s="83" t="str">
        <f>+VLOOKUP(CONCATENATE(K126,IF(K126="Completo",VLOOKUP(D126,'Gr.Estr.Reg.'!$C:$D,2,FALSE),VLOOKUP(D126,'Gr.Estr.Reg.'!$C:$H,6))),Tabla8[[LINK]:[PORCION]],5,FALSE)</f>
        <v>GSFGA</v>
      </c>
      <c r="AS126" s="83" t="str">
        <f ca="1">+VLOOKUP(CONCATENATE($AH126,$AI126,$AJ126,$AO126,$AQ126),ZTDM_ARBOL_DES_D!$A:$O,11,FALSE)</f>
        <v>RT_CAT_CLI</v>
      </c>
      <c r="AT126" s="83" t="str">
        <f ca="1">+IFERROR(VLOOKUP(CONCATENATE($AH126,$AI126,$AJ126,$AO126,$AQ126),ZTDM_ARBOL_DES_D!$A:$O,12,FALSE),"")</f>
        <v>GD_PARQ</v>
      </c>
      <c r="AU126" s="83" t="str">
        <f ca="1">+IFERROR(VLOOKUP(CONCATENATE($AH126,$AI126,$AJ126,$AO126,$AQ126),ZTDM_ARBOL_DES_D!$A:$O,13,FALSE),"")</f>
        <v>PI_MED13.2</v>
      </c>
      <c r="AV126" s="83" t="str">
        <f>+IF($S126=Datos!$G$71,"",IFERROR(INDEX(Datos!$C$71:$G$75,MATCH($S126,Datos!$G$71:$G$75,0),1),""))</f>
        <v/>
      </c>
      <c r="AW126" s="83" t="str">
        <f>IF($S126=Datos!$G$71,"",IFERROR(INDEX(Datos!$C$71:$G$75,MATCH($S126,Datos!$G$71:$G$75,0),2),""))</f>
        <v/>
      </c>
      <c r="AX126" s="83" t="str">
        <f>IF($S126=Datos!$G$71,"",IFERROR(INDEX(Datos!$C$71:$G$75,MATCH($S126,Datos!$G$71:$G$75,0),3),""))</f>
        <v/>
      </c>
      <c r="AY126" s="83" t="str">
        <f>+IF(AW126=Datos!$D$73,Datos!$C$76,"")</f>
        <v/>
      </c>
      <c r="AZ126" s="83" t="str">
        <f>+IF(K126="Completo",IF(MAX(AB126:AC126,FACTURADOR!G125:I125)&gt;=300,"FL_GUDI",""),"")</f>
        <v/>
      </c>
      <c r="BA126" s="83" t="str">
        <f t="shared" si="85"/>
        <v/>
      </c>
      <c r="BB126" s="83" t="str">
        <f ca="1">+IF($AS126="Opción No Válida","",IFERROR(IF(FIND(Datos!$D$63,$V126)&gt;0,Datos!$E$63,""),""))</f>
        <v>FL_EMP_REC</v>
      </c>
      <c r="BC126" s="83" t="str">
        <f ca="1">+IF($AS126="Opción No Válida","",IFERROR(IF(FIND(Datos!$D$64,$V126)&gt;0,Datos!$E$64,""),""))</f>
        <v/>
      </c>
      <c r="BD126" s="83" t="str">
        <f ca="1">+IF($AS126="Opción No Válida","",IFERROR(IF(FIND(Datos!$D$65,$V126)&gt;0,Datos!$E$65,""),""))</f>
        <v/>
      </c>
      <c r="BE126" s="83" t="str">
        <f ca="1">+IF($AS126="Opción No Válida","",IFERROR(IF(FIND(Datos!$D$66,$V126)&gt;0,Datos!$E$66,""),""))</f>
        <v/>
      </c>
      <c r="BF126" s="83" t="str">
        <f ca="1">+IF($AS126="Opción No Válida","",IF(AH126="DP",Datos!$C$67,""))</f>
        <v/>
      </c>
      <c r="BG126" s="83" t="str">
        <f ca="1">+IF($AS126="Opción No Válida","",IFERROR(IF(FIND(Datos!$D$68,$V126)&gt;0,Datos!$E$68,""),""))</f>
        <v/>
      </c>
      <c r="BH126" s="83" t="str">
        <f ca="1">+VLOOKUP(AA126,Datos!$D:$E,2,FALSE)</f>
        <v>00</v>
      </c>
      <c r="BJ126" s="133">
        <f t="shared" ca="1" si="86"/>
        <v>0</v>
      </c>
      <c r="BK126" s="133" t="str">
        <f t="shared" si="87"/>
        <v/>
      </c>
      <c r="BL126" s="133" t="str">
        <f t="shared" si="88"/>
        <v/>
      </c>
      <c r="BM126" s="133" t="str">
        <f t="shared" si="89"/>
        <v/>
      </c>
      <c r="BN126" s="133" t="str">
        <f t="shared" si="90"/>
        <v/>
      </c>
      <c r="BO126" s="133" t="str">
        <f t="shared" si="91"/>
        <v/>
      </c>
      <c r="BP126" s="133" t="str">
        <f t="shared" ca="1" si="92"/>
        <v/>
      </c>
      <c r="BQ126" s="133" t="str">
        <f t="shared" ca="1" si="93"/>
        <v/>
      </c>
      <c r="BR126" s="133" t="str">
        <f t="shared" si="94"/>
        <v/>
      </c>
      <c r="BS126" s="133" t="str">
        <f t="shared" si="95"/>
        <v/>
      </c>
      <c r="BT126" s="133" t="str">
        <f t="shared" ca="1" si="96"/>
        <v/>
      </c>
      <c r="BU126" s="133" t="str">
        <f t="shared" si="97"/>
        <v/>
      </c>
      <c r="BV126" s="133" t="str">
        <f t="shared" ca="1" si="98"/>
        <v/>
      </c>
      <c r="BW126" s="133" t="str">
        <f t="shared" ca="1" si="99"/>
        <v/>
      </c>
      <c r="BX126" s="133" t="str">
        <f t="shared" ca="1" si="100"/>
        <v/>
      </c>
      <c r="BY126" s="133" t="str">
        <f t="shared" si="101"/>
        <v/>
      </c>
      <c r="BZ126" s="133" t="str">
        <f t="shared" si="102"/>
        <v/>
      </c>
      <c r="CA126" s="133" t="str">
        <f t="shared" si="103"/>
        <v/>
      </c>
      <c r="CB126" s="133" t="str">
        <f t="shared" si="104"/>
        <v/>
      </c>
      <c r="CC126" s="133" t="str">
        <f t="shared" si="105"/>
        <v/>
      </c>
      <c r="CD126" s="133" t="str">
        <f t="shared" ca="1" si="106"/>
        <v/>
      </c>
      <c r="CE126" s="133" t="str">
        <f t="shared" ca="1" si="107"/>
        <v/>
      </c>
      <c r="CF126" s="133" t="str">
        <f t="shared" ca="1" si="108"/>
        <v/>
      </c>
      <c r="CG126" s="133" t="str">
        <f t="shared" ca="1" si="109"/>
        <v/>
      </c>
      <c r="CH126" s="133" t="str">
        <f t="shared" ca="1" si="110"/>
        <v/>
      </c>
      <c r="CI126" s="133" t="str">
        <f t="shared" ca="1" si="111"/>
        <v/>
      </c>
      <c r="CJ126" s="133" t="str">
        <f t="shared" ca="1" si="112"/>
        <v/>
      </c>
      <c r="CK126" s="131">
        <f>+'RESULTADOS Fact'!Z125</f>
        <v>0</v>
      </c>
      <c r="CL126" s="131">
        <f>+'RESULTADOS Fact'!AA125</f>
        <v>0</v>
      </c>
    </row>
    <row r="127" spans="1:90" s="131" customFormat="1" ht="58.5" hidden="1" customHeight="1" x14ac:dyDescent="0.25">
      <c r="A127" s="145">
        <f t="shared" si="84"/>
        <v>125</v>
      </c>
      <c r="B127" s="127">
        <v>254</v>
      </c>
      <c r="C127" s="128">
        <f>+VLOOKUP($B127,'Datos IC y OC'!$A:$D,3,FALSE)</f>
        <v>610000000000168</v>
      </c>
      <c r="D127" s="128" t="str">
        <f>+VLOOKUP($B127,'Datos IC y OC'!$A:$D,4,FALSE)</f>
        <v>S6020A21</v>
      </c>
      <c r="E127" s="83"/>
      <c r="F127" s="130">
        <v>44562</v>
      </c>
      <c r="G127" s="114" t="str">
        <f ca="1">+"ID" &amp;TEXT(A127,"000") &amp; "-" &amp; AH127 &amp; "-" &amp; AI127 &amp; "-" &amp; RIGHT(AQ127,2)&amp; "-" &amp; VLOOKUP(AO127,Datos!$E:$F,2,FALSE)</f>
        <v>ID125-PJ-PO-T6-MT 33,0 kV</v>
      </c>
      <c r="H127" s="114" t="s">
        <v>59</v>
      </c>
      <c r="I127" s="173" t="s">
        <v>138</v>
      </c>
      <c r="J127" s="173" t="s">
        <v>315</v>
      </c>
      <c r="K127" s="173" t="s">
        <v>1931</v>
      </c>
      <c r="L127" s="173" t="s">
        <v>271</v>
      </c>
      <c r="M127" s="173" t="s">
        <v>266</v>
      </c>
      <c r="O127" s="173" t="s">
        <v>1050</v>
      </c>
      <c r="Q127" s="173" t="s">
        <v>245</v>
      </c>
      <c r="S127" s="114"/>
      <c r="T127" s="114"/>
      <c r="V127" s="114" t="s">
        <v>1980</v>
      </c>
      <c r="X127" s="114">
        <v>700034</v>
      </c>
      <c r="Y127" s="114">
        <f>+Salida!CQ127</f>
        <v>226</v>
      </c>
      <c r="AA127" s="114" t="s">
        <v>2021</v>
      </c>
      <c r="AB127" s="114">
        <f>+HLOOKUP($AF127,Lecturas!$O:$AB,22,FALSE)</f>
        <v>50</v>
      </c>
      <c r="AC127" s="114">
        <f>+HLOOKUP($AF127,Lecturas!$O:$AB,23,FALSE)</f>
        <v>100</v>
      </c>
      <c r="AD127" s="114" t="str">
        <f>+"CASO: "&amp;INDEX(Lecturas!$AE$1:$AX$2,1,MATCH(AF127,Lecturas!$AE$2:$AX$2,0))</f>
        <v>CASO: &lt;300</v>
      </c>
      <c r="AF127" s="114">
        <v>2</v>
      </c>
      <c r="AH127" s="83" t="str">
        <f>+IF(H127="","",VLOOKUP(H127,Datos!$D:$E,2,FALSE))</f>
        <v>PJ</v>
      </c>
      <c r="AI127" s="83" t="str">
        <f>+IF(I127="","",VLOOKUP(I127,Datos!$D$9:$E$19,2,FALSE))</f>
        <v>PO</v>
      </c>
      <c r="AJ127" s="83" t="str">
        <f>+IF(J127="","",VLOOKUP(J127,Datos!$D:$E,2,FALSE))</f>
        <v>G003</v>
      </c>
      <c r="AK127" s="83" t="str">
        <f>+IFERROR(IF(AI127="CG","",VLOOKUP(AI127,Datos!$E:$F,2,FALSE)),"")</f>
        <v>Urbano</v>
      </c>
      <c r="AL127" s="83" t="str">
        <f>+IF(L127="","",VLOOKUP(L127,Datos!$D:$E,2,FALSE))</f>
        <v>01</v>
      </c>
      <c r="AM127" s="83" t="str">
        <f ca="1">+IF(M127="","",TEXT(VLOOKUP(M127,Datos!$D:$E,2,FALSE),"000"))</f>
        <v>317</v>
      </c>
      <c r="AN127" s="83" t="str">
        <f ca="1">+IF(O127="","",TEXT(VLOOKUP(O127,Datos!$D:$E,2,FALSE),"000000"))</f>
        <v>239900</v>
      </c>
      <c r="AO127" s="83" t="str">
        <f>+IF(Q127="","",VLOOKUP(Q127,Datos!$D:$E,2,FALSE))</f>
        <v>G4</v>
      </c>
      <c r="AP127" s="83" t="str">
        <f>+IFERROR(HLOOKUP(AH127,Validaciones!$A$47:$C$48,2,FALSE),"")</f>
        <v>Tarifa T6</v>
      </c>
      <c r="AQ127" s="83" t="str">
        <f ca="1">+IF(AP127="","",VLOOKUP(AP127,Datos!$D:$E,2,FALSE))</f>
        <v>GD_T6</v>
      </c>
      <c r="AR127" s="83" t="str">
        <f>+VLOOKUP(CONCATENATE(K127,IF(K127="Completo",VLOOKUP(D127,'Gr.Estr.Reg.'!$C:$D,2,FALSE),VLOOKUP(D127,'Gr.Estr.Reg.'!$C:$H,6))),Tabla8[[LINK]:[PORCION]],5,FALSE)</f>
        <v>GROGA</v>
      </c>
      <c r="AS127" s="83" t="str">
        <f ca="1">+VLOOKUP(CONCATENATE($AH127,$AI127,$AJ127,$AO127,$AQ127),ZTDM_ARBOL_DES_D!$A:$O,11,FALSE)</f>
        <v>RT_CAT_CLI</v>
      </c>
      <c r="AT127" s="83" t="str">
        <f ca="1">+IFERROR(VLOOKUP(CONCATENATE($AH127,$AI127,$AJ127,$AO127,$AQ127),ZTDM_ARBOL_DES_D!$A:$O,12,FALSE),"")</f>
        <v>GD_PARQ</v>
      </c>
      <c r="AU127" s="83" t="str">
        <f ca="1">+IFERROR(VLOOKUP(CONCATENATE($AH127,$AI127,$AJ127,$AO127,$AQ127),ZTDM_ARBOL_DES_D!$A:$O,13,FALSE),"")</f>
        <v>PI_MEDIA33</v>
      </c>
      <c r="AV127" s="83" t="str">
        <f>+IF($S127=Datos!$G$71,"",IFERROR(INDEX(Datos!$C$71:$G$75,MATCH($S127,Datos!$G$71:$G$75,0),1),""))</f>
        <v/>
      </c>
      <c r="AW127" s="83" t="str">
        <f>IF($S127=Datos!$G$71,"",IFERROR(INDEX(Datos!$C$71:$G$75,MATCH($S127,Datos!$G$71:$G$75,0),2),""))</f>
        <v/>
      </c>
      <c r="AX127" s="83" t="str">
        <f>IF($S127=Datos!$G$71,"",IFERROR(INDEX(Datos!$C$71:$G$75,MATCH($S127,Datos!$G$71:$G$75,0),3),""))</f>
        <v/>
      </c>
      <c r="AY127" s="83" t="str">
        <f>+IF(AW127=Datos!$D$73,Datos!$C$76,"")</f>
        <v/>
      </c>
      <c r="AZ127" s="83" t="str">
        <f>+IF(K127="Completo",IF(MAX(AB127:AC127,FACTURADOR!G126:I126)&gt;=300,"FL_GUDI",""),"")</f>
        <v/>
      </c>
      <c r="BA127" s="83" t="str">
        <f t="shared" si="85"/>
        <v/>
      </c>
      <c r="BB127" s="83" t="str">
        <f ca="1">+IF($AS127="Opción No Válida","",IFERROR(IF(FIND(Datos!$D$63,$V127)&gt;0,Datos!$E$63,""),""))</f>
        <v/>
      </c>
      <c r="BC127" s="83" t="str">
        <f ca="1">+IF($AS127="Opción No Válida","",IFERROR(IF(FIND(Datos!$D$64,$V127)&gt;0,Datos!$E$64,""),""))</f>
        <v/>
      </c>
      <c r="BD127" s="83" t="str">
        <f ca="1">+IF($AS127="Opción No Válida","",IFERROR(IF(FIND(Datos!$D$65,$V127)&gt;0,Datos!$E$65,""),""))</f>
        <v/>
      </c>
      <c r="BE127" s="83" t="str">
        <f ca="1">+IF($AS127="Opción No Válida","",IFERROR(IF(FIND(Datos!$D$66,$V127)&gt;0,Datos!$E$66,""),""))</f>
        <v>FL_BEN_INF</v>
      </c>
      <c r="BF127" s="83" t="str">
        <f ca="1">+IF($AS127="Opción No Válida","",IF(AH127="DP",Datos!$C$67,""))</f>
        <v/>
      </c>
      <c r="BG127" s="83" t="str">
        <f ca="1">+IF($AS127="Opción No Válida","",IFERROR(IF(FIND(Datos!$D$68,$V127)&gt;0,Datos!$E$68,""),""))</f>
        <v/>
      </c>
      <c r="BH127" s="83" t="str">
        <f ca="1">+VLOOKUP(AA127,Datos!$D:$E,2,FALSE)</f>
        <v>00</v>
      </c>
      <c r="BJ127" s="133">
        <f t="shared" ca="1" si="86"/>
        <v>0</v>
      </c>
      <c r="BK127" s="133" t="str">
        <f t="shared" si="87"/>
        <v/>
      </c>
      <c r="BL127" s="133" t="str">
        <f t="shared" si="88"/>
        <v/>
      </c>
      <c r="BM127" s="133" t="str">
        <f t="shared" si="89"/>
        <v/>
      </c>
      <c r="BN127" s="133" t="str">
        <f t="shared" si="90"/>
        <v/>
      </c>
      <c r="BO127" s="133" t="str">
        <f t="shared" si="91"/>
        <v/>
      </c>
      <c r="BP127" s="133" t="str">
        <f t="shared" ca="1" si="92"/>
        <v/>
      </c>
      <c r="BQ127" s="133" t="str">
        <f t="shared" ca="1" si="93"/>
        <v/>
      </c>
      <c r="BR127" s="133" t="str">
        <f t="shared" si="94"/>
        <v/>
      </c>
      <c r="BS127" s="133" t="str">
        <f t="shared" si="95"/>
        <v/>
      </c>
      <c r="BT127" s="133" t="str">
        <f t="shared" ca="1" si="96"/>
        <v/>
      </c>
      <c r="BU127" s="133" t="str">
        <f t="shared" si="97"/>
        <v/>
      </c>
      <c r="BV127" s="133" t="str">
        <f t="shared" ca="1" si="98"/>
        <v/>
      </c>
      <c r="BW127" s="133" t="str">
        <f t="shared" ca="1" si="99"/>
        <v/>
      </c>
      <c r="BX127" s="133" t="str">
        <f t="shared" ca="1" si="100"/>
        <v/>
      </c>
      <c r="BY127" s="133" t="str">
        <f t="shared" si="101"/>
        <v/>
      </c>
      <c r="BZ127" s="133" t="str">
        <f t="shared" si="102"/>
        <v/>
      </c>
      <c r="CA127" s="133" t="str">
        <f t="shared" si="103"/>
        <v/>
      </c>
      <c r="CB127" s="133" t="str">
        <f t="shared" si="104"/>
        <v/>
      </c>
      <c r="CC127" s="133" t="str">
        <f t="shared" si="105"/>
        <v/>
      </c>
      <c r="CD127" s="133" t="str">
        <f t="shared" ca="1" si="106"/>
        <v/>
      </c>
      <c r="CE127" s="133" t="str">
        <f t="shared" ca="1" si="107"/>
        <v/>
      </c>
      <c r="CF127" s="133" t="str">
        <f t="shared" ca="1" si="108"/>
        <v/>
      </c>
      <c r="CG127" s="133" t="str">
        <f t="shared" ca="1" si="109"/>
        <v/>
      </c>
      <c r="CH127" s="133" t="str">
        <f t="shared" ca="1" si="110"/>
        <v/>
      </c>
      <c r="CI127" s="133" t="str">
        <f t="shared" ca="1" si="111"/>
        <v/>
      </c>
      <c r="CJ127" s="133" t="str">
        <f t="shared" ca="1" si="112"/>
        <v/>
      </c>
      <c r="CK127" s="131">
        <f>+'RESULTADOS Fact'!Z126</f>
        <v>20000000915</v>
      </c>
      <c r="CL127" s="131">
        <f>+'RESULTADOS Fact'!AA126</f>
        <v>10000000479</v>
      </c>
    </row>
    <row r="128" spans="1:90" s="131" customFormat="1" ht="58.5" hidden="1" customHeight="1" x14ac:dyDescent="0.25">
      <c r="A128" s="145">
        <f t="shared" si="84"/>
        <v>126</v>
      </c>
      <c r="B128" s="127">
        <v>254</v>
      </c>
      <c r="C128" s="128">
        <f>+VLOOKUP($B128,'Datos IC y OC'!$A:$D,3,FALSE)</f>
        <v>610000000000168</v>
      </c>
      <c r="D128" s="128" t="str">
        <f>+VLOOKUP($B128,'Datos IC y OC'!$A:$D,4,FALSE)</f>
        <v>S6020A21</v>
      </c>
      <c r="E128" s="83"/>
      <c r="F128" s="130">
        <v>44562</v>
      </c>
      <c r="G128" s="114" t="str">
        <f ca="1">+"ID" &amp;TEXT(A128,"000") &amp; "-" &amp; AH128 &amp; "-" &amp; AI128 &amp; "-" &amp; RIGHT(AQ128,2)&amp; "-" &amp; VLOOKUP(AO128,Datos!$E:$F,2,FALSE)</f>
        <v>ID126-PJ-PO-T6-MT 33,0 kV</v>
      </c>
      <c r="H128" s="114" t="s">
        <v>59</v>
      </c>
      <c r="I128" s="173" t="s">
        <v>138</v>
      </c>
      <c r="J128" s="173" t="s">
        <v>315</v>
      </c>
      <c r="K128" s="173" t="s">
        <v>1931</v>
      </c>
      <c r="L128" s="173" t="s">
        <v>275</v>
      </c>
      <c r="M128" s="173" t="s">
        <v>266</v>
      </c>
      <c r="O128" s="173" t="s">
        <v>1050</v>
      </c>
      <c r="Q128" s="173" t="s">
        <v>245</v>
      </c>
      <c r="S128" s="114"/>
      <c r="T128" s="114"/>
      <c r="V128" s="114" t="s">
        <v>9151</v>
      </c>
      <c r="X128" s="114">
        <v>700034</v>
      </c>
      <c r="Y128" s="114">
        <f>+Salida!CQ128</f>
        <v>227</v>
      </c>
      <c r="AA128" s="114" t="s">
        <v>2021</v>
      </c>
      <c r="AB128" s="114">
        <f>+HLOOKUP($AF128,Lecturas!$O:$AB,22,FALSE)</f>
        <v>100</v>
      </c>
      <c r="AC128" s="114">
        <f>+HLOOKUP($AF128,Lecturas!$O:$AB,23,FALSE)</f>
        <v>300</v>
      </c>
      <c r="AD128" s="114" t="str">
        <f>+"CASO: "&amp;INDEX(Lecturas!$AE$1:$AX$2,1,MATCH(AF128,Lecturas!$AE$2:$AX$2,0))</f>
        <v>CASO: &gt;300</v>
      </c>
      <c r="AF128" s="114">
        <v>5</v>
      </c>
      <c r="AH128" s="83" t="str">
        <f>+IF(H128="","",VLOOKUP(H128,Datos!$D:$E,2,FALSE))</f>
        <v>PJ</v>
      </c>
      <c r="AI128" s="83" t="str">
        <f>+IF(I128="","",VLOOKUP(I128,Datos!$D$9:$E$19,2,FALSE))</f>
        <v>PO</v>
      </c>
      <c r="AJ128" s="83" t="str">
        <f>+IF(J128="","",VLOOKUP(J128,Datos!$D:$E,2,FALSE))</f>
        <v>G003</v>
      </c>
      <c r="AK128" s="83" t="str">
        <f>+IFERROR(IF(AI128="CG","",VLOOKUP(AI128,Datos!$E:$F,2,FALSE)),"")</f>
        <v>Urbano</v>
      </c>
      <c r="AL128" s="83" t="str">
        <f>+IF(L128="","",VLOOKUP(L128,Datos!$D:$E,2,FALSE))</f>
        <v>04</v>
      </c>
      <c r="AM128" s="83" t="str">
        <f ca="1">+IF(M128="","",TEXT(VLOOKUP(M128,Datos!$D:$E,2,FALSE),"000"))</f>
        <v>317</v>
      </c>
      <c r="AN128" s="83" t="str">
        <f ca="1">+IF(O128="","",TEXT(VLOOKUP(O128,Datos!$D:$E,2,FALSE),"000000"))</f>
        <v>239900</v>
      </c>
      <c r="AO128" s="83" t="str">
        <f>+IF(Q128="","",VLOOKUP(Q128,Datos!$D:$E,2,FALSE))</f>
        <v>G4</v>
      </c>
      <c r="AP128" s="83" t="str">
        <f>+IFERROR(HLOOKUP(AH128,Validaciones!$A$47:$C$48,2,FALSE),"")</f>
        <v>Tarifa T6</v>
      </c>
      <c r="AQ128" s="83" t="str">
        <f ca="1">+IF(AP128="","",VLOOKUP(AP128,Datos!$D:$E,2,FALSE))</f>
        <v>GD_T6</v>
      </c>
      <c r="AR128" s="83" t="str">
        <f>+VLOOKUP(CONCATENATE(K128,IF(K128="Completo",VLOOKUP(D128,'Gr.Estr.Reg.'!$C:$D,2,FALSE),VLOOKUP(D128,'Gr.Estr.Reg.'!$C:$H,6))),Tabla8[[LINK]:[PORCION]],5,FALSE)</f>
        <v>GROGA</v>
      </c>
      <c r="AS128" s="83" t="str">
        <f ca="1">+VLOOKUP(CONCATENATE($AH128,$AI128,$AJ128,$AO128,$AQ128),ZTDM_ARBOL_DES_D!$A:$O,11,FALSE)</f>
        <v>RT_CAT_CLI</v>
      </c>
      <c r="AT128" s="83" t="str">
        <f ca="1">+IFERROR(VLOOKUP(CONCATENATE($AH128,$AI128,$AJ128,$AO128,$AQ128),ZTDM_ARBOL_DES_D!$A:$O,12,FALSE),"")</f>
        <v>GD_PARQ</v>
      </c>
      <c r="AU128" s="83" t="str">
        <f ca="1">+IFERROR(VLOOKUP(CONCATENATE($AH128,$AI128,$AJ128,$AO128,$AQ128),ZTDM_ARBOL_DES_D!$A:$O,13,FALSE),"")</f>
        <v>PI_MEDIA33</v>
      </c>
      <c r="AV128" s="83" t="str">
        <f>+IF($S128=Datos!$G$71,"",IFERROR(INDEX(Datos!$C$71:$G$75,MATCH($S128,Datos!$G$71:$G$75,0),1),""))</f>
        <v/>
      </c>
      <c r="AW128" s="83" t="str">
        <f>IF($S128=Datos!$G$71,"",IFERROR(INDEX(Datos!$C$71:$G$75,MATCH($S128,Datos!$G$71:$G$75,0),2),""))</f>
        <v/>
      </c>
      <c r="AX128" s="83" t="str">
        <f>IF($S128=Datos!$G$71,"",IFERROR(INDEX(Datos!$C$71:$G$75,MATCH($S128,Datos!$G$71:$G$75,0),3),""))</f>
        <v/>
      </c>
      <c r="AY128" s="83" t="str">
        <f>+IF(AW128=Datos!$D$73,Datos!$C$76,"")</f>
        <v/>
      </c>
      <c r="AZ128" s="83" t="str">
        <f>+IF(K128="Completo",IF(MAX(AB128:AC128,FACTURADOR!G127:I127)&gt;=300,"FL_GUDI",""),"")</f>
        <v/>
      </c>
      <c r="BA128" s="83" t="str">
        <f t="shared" si="85"/>
        <v/>
      </c>
      <c r="BB128" s="83" t="str">
        <f ca="1">+IF($AS128="Opción No Válida","",IFERROR(IF(FIND(Datos!$D$63,$V128)&gt;0,Datos!$E$63,""),""))</f>
        <v>FL_EMP_REC</v>
      </c>
      <c r="BC128" s="83" t="str">
        <f ca="1">+IF($AS128="Opción No Válida","",IFERROR(IF(FIND(Datos!$D$64,$V128)&gt;0,Datos!$E$64,""),""))</f>
        <v/>
      </c>
      <c r="BD128" s="83" t="str">
        <f ca="1">+IF($AS128="Opción No Válida","",IFERROR(IF(FIND(Datos!$D$65,$V128)&gt;0,Datos!$E$65,""),""))</f>
        <v/>
      </c>
      <c r="BE128" s="83" t="str">
        <f ca="1">+IF($AS128="Opción No Válida","",IFERROR(IF(FIND(Datos!$D$66,$V128)&gt;0,Datos!$E$66,""),""))</f>
        <v>FL_BEN_INF</v>
      </c>
      <c r="BF128" s="83" t="str">
        <f ca="1">+IF($AS128="Opción No Válida","",IF(AH128="DP",Datos!$C$67,""))</f>
        <v/>
      </c>
      <c r="BG128" s="83" t="str">
        <f ca="1">+IF($AS128="Opción No Válida","",IFERROR(IF(FIND(Datos!$D$68,$V128)&gt;0,Datos!$E$68,""),""))</f>
        <v/>
      </c>
      <c r="BH128" s="83" t="str">
        <f ca="1">+VLOOKUP(AA128,Datos!$D:$E,2,FALSE)</f>
        <v>00</v>
      </c>
      <c r="BJ128" s="133">
        <f t="shared" ca="1" si="86"/>
        <v>0</v>
      </c>
      <c r="BK128" s="133" t="str">
        <f t="shared" si="87"/>
        <v/>
      </c>
      <c r="BL128" s="133" t="str">
        <f t="shared" si="88"/>
        <v/>
      </c>
      <c r="BM128" s="133" t="str">
        <f t="shared" si="89"/>
        <v/>
      </c>
      <c r="BN128" s="133" t="str">
        <f t="shared" si="90"/>
        <v/>
      </c>
      <c r="BO128" s="133" t="str">
        <f t="shared" si="91"/>
        <v/>
      </c>
      <c r="BP128" s="133" t="str">
        <f t="shared" ca="1" si="92"/>
        <v/>
      </c>
      <c r="BQ128" s="133" t="str">
        <f t="shared" ca="1" si="93"/>
        <v/>
      </c>
      <c r="BR128" s="133" t="str">
        <f t="shared" si="94"/>
        <v/>
      </c>
      <c r="BS128" s="133" t="str">
        <f t="shared" si="95"/>
        <v/>
      </c>
      <c r="BT128" s="133" t="str">
        <f t="shared" ca="1" si="96"/>
        <v/>
      </c>
      <c r="BU128" s="133" t="str">
        <f t="shared" si="97"/>
        <v/>
      </c>
      <c r="BV128" s="133" t="str">
        <f t="shared" ca="1" si="98"/>
        <v/>
      </c>
      <c r="BW128" s="133" t="str">
        <f t="shared" ca="1" si="99"/>
        <v/>
      </c>
      <c r="BX128" s="133" t="str">
        <f t="shared" ca="1" si="100"/>
        <v/>
      </c>
      <c r="BY128" s="133" t="str">
        <f t="shared" si="101"/>
        <v/>
      </c>
      <c r="BZ128" s="133" t="str">
        <f t="shared" si="102"/>
        <v/>
      </c>
      <c r="CA128" s="133" t="str">
        <f t="shared" si="103"/>
        <v/>
      </c>
      <c r="CB128" s="133" t="str">
        <f t="shared" si="104"/>
        <v/>
      </c>
      <c r="CC128" s="133" t="str">
        <f t="shared" si="105"/>
        <v/>
      </c>
      <c r="CD128" s="133" t="str">
        <f t="shared" ca="1" si="106"/>
        <v/>
      </c>
      <c r="CE128" s="133" t="str">
        <f t="shared" ca="1" si="107"/>
        <v/>
      </c>
      <c r="CF128" s="133" t="str">
        <f t="shared" ca="1" si="108"/>
        <v/>
      </c>
      <c r="CG128" s="133" t="str">
        <f t="shared" ca="1" si="109"/>
        <v/>
      </c>
      <c r="CH128" s="133" t="str">
        <f t="shared" ca="1" si="110"/>
        <v/>
      </c>
      <c r="CI128" s="133" t="str">
        <f t="shared" ca="1" si="111"/>
        <v/>
      </c>
      <c r="CJ128" s="133" t="str">
        <f t="shared" ca="1" si="112"/>
        <v/>
      </c>
      <c r="CK128" s="131">
        <f>+'RESULTADOS Fact'!Z127</f>
        <v>20000000916</v>
      </c>
      <c r="CL128" s="131">
        <f>+'RESULTADOS Fact'!AA127</f>
        <v>10000000480</v>
      </c>
    </row>
    <row r="129" spans="1:90" s="131" customFormat="1" ht="58.5" hidden="1" customHeight="1" x14ac:dyDescent="0.25">
      <c r="A129" s="145">
        <f t="shared" si="84"/>
        <v>127</v>
      </c>
      <c r="B129" s="127">
        <v>254</v>
      </c>
      <c r="C129" s="128">
        <f>+VLOOKUP($B129,'Datos IC y OC'!$A:$D,3,FALSE)</f>
        <v>610000000000168</v>
      </c>
      <c r="D129" s="128" t="str">
        <f>+VLOOKUP($B129,'Datos IC y OC'!$A:$D,4,FALSE)</f>
        <v>S6020A21</v>
      </c>
      <c r="E129" s="83"/>
      <c r="F129" s="130">
        <v>44562</v>
      </c>
      <c r="G129" s="114" t="str">
        <f ca="1">+"ID" &amp;TEXT(A129,"000") &amp; "-" &amp; AH129 &amp; "-" &amp; AI129 &amp; "-" &amp; RIGHT(AQ129,2)&amp; "-" &amp; VLOOKUP(AO129,Datos!$E:$F,2,FALSE)</f>
        <v>ID127-PJ-PO-T6-AT/MT</v>
      </c>
      <c r="H129" s="114" t="s">
        <v>59</v>
      </c>
      <c r="I129" s="173" t="s">
        <v>138</v>
      </c>
      <c r="J129" s="173" t="s">
        <v>315</v>
      </c>
      <c r="K129" s="173" t="s">
        <v>1931</v>
      </c>
      <c r="L129" s="173" t="s">
        <v>284</v>
      </c>
      <c r="M129" s="173" t="s">
        <v>266</v>
      </c>
      <c r="O129" s="173" t="s">
        <v>1050</v>
      </c>
      <c r="Q129" s="173" t="s">
        <v>246</v>
      </c>
      <c r="S129" s="114"/>
      <c r="T129" s="114"/>
      <c r="V129" s="114"/>
      <c r="X129" s="114">
        <v>700034</v>
      </c>
      <c r="Y129" s="114">
        <f>+Salida!CQ129</f>
        <v>228</v>
      </c>
      <c r="AA129" s="114" t="s">
        <v>2021</v>
      </c>
      <c r="AB129" s="114">
        <f>+HLOOKUP($AF129,Lecturas!$O:$AB,22,FALSE)</f>
        <v>50</v>
      </c>
      <c r="AC129" s="114">
        <f>+HLOOKUP($AF129,Lecturas!$O:$AB,23,FALSE)</f>
        <v>100</v>
      </c>
      <c r="AD129" s="114" t="str">
        <f>+"CASO: "&amp;INDEX(Lecturas!$AE$1:$AX$2,1,MATCH(AF129,Lecturas!$AE$2:$AX$2,0))</f>
        <v>CASO: &lt;300</v>
      </c>
      <c r="AF129" s="114">
        <v>2</v>
      </c>
      <c r="AH129" s="83" t="str">
        <f>+IF(H129="","",VLOOKUP(H129,Datos!$D:$E,2,FALSE))</f>
        <v>PJ</v>
      </c>
      <c r="AI129" s="83" t="str">
        <f>+IF(I129="","",VLOOKUP(I129,Datos!$D$9:$E$19,2,FALSE))</f>
        <v>PO</v>
      </c>
      <c r="AJ129" s="83" t="str">
        <f>+IF(J129="","",VLOOKUP(J129,Datos!$D:$E,2,FALSE))</f>
        <v>G003</v>
      </c>
      <c r="AK129" s="83" t="str">
        <f>+IFERROR(IF(AI129="CG","",VLOOKUP(AI129,Datos!$E:$F,2,FALSE)),"")</f>
        <v>Urbano</v>
      </c>
      <c r="AL129" s="83" t="str">
        <f>+IF(L129="","",VLOOKUP(L129,Datos!$D:$E,2,FALSE))</f>
        <v>05</v>
      </c>
      <c r="AM129" s="83" t="str">
        <f ca="1">+IF(M129="","",TEXT(VLOOKUP(M129,Datos!$D:$E,2,FALSE),"000"))</f>
        <v>317</v>
      </c>
      <c r="AN129" s="83" t="str">
        <f ca="1">+IF(O129="","",TEXT(VLOOKUP(O129,Datos!$D:$E,2,FALSE),"000000"))</f>
        <v>239900</v>
      </c>
      <c r="AO129" s="83" t="str">
        <f>+IF(Q129="","",VLOOKUP(Q129,Datos!$D:$E,2,FALSE))</f>
        <v>G5</v>
      </c>
      <c r="AP129" s="83" t="str">
        <f>+IFERROR(HLOOKUP(AH129,Validaciones!$A$47:$C$48,2,FALSE),"")</f>
        <v>Tarifa T6</v>
      </c>
      <c r="AQ129" s="83" t="str">
        <f ca="1">+IF(AP129="","",VLOOKUP(AP129,Datos!$D:$E,2,FALSE))</f>
        <v>GD_T6</v>
      </c>
      <c r="AR129" s="83" t="str">
        <f>+VLOOKUP(CONCATENATE(K129,IF(K129="Completo",VLOOKUP(D129,'Gr.Estr.Reg.'!$C:$D,2,FALSE),VLOOKUP(D129,'Gr.Estr.Reg.'!$C:$H,6))),Tabla8[[LINK]:[PORCION]],5,FALSE)</f>
        <v>GROGA</v>
      </c>
      <c r="AS129" s="83" t="str">
        <f ca="1">+VLOOKUP(CONCATENATE($AH129,$AI129,$AJ129,$AO129,$AQ129),ZTDM_ARBOL_DES_D!$A:$O,11,FALSE)</f>
        <v>RT_CAT_CLI</v>
      </c>
      <c r="AT129" s="83" t="str">
        <f ca="1">+IFERROR(VLOOKUP(CONCATENATE($AH129,$AI129,$AJ129,$AO129,$AQ129),ZTDM_ARBOL_DES_D!$A:$O,12,FALSE),"")</f>
        <v>GD_PARQ</v>
      </c>
      <c r="AU129" s="83" t="str">
        <f ca="1">+IFERROR(VLOOKUP(CONCATENATE($AH129,$AI129,$AJ129,$AO129,$AQ129),ZTDM_ARBOL_DES_D!$A:$O,13,FALSE),"")</f>
        <v>PI_BORNES</v>
      </c>
      <c r="AV129" s="83" t="str">
        <f>+IF($S129=Datos!$G$71,"",IFERROR(INDEX(Datos!$C$71:$G$75,MATCH($S129,Datos!$G$71:$G$75,0),1),""))</f>
        <v/>
      </c>
      <c r="AW129" s="83" t="str">
        <f>IF($S129=Datos!$G$71,"",IFERROR(INDEX(Datos!$C$71:$G$75,MATCH($S129,Datos!$G$71:$G$75,0),2),""))</f>
        <v/>
      </c>
      <c r="AX129" s="83" t="str">
        <f>IF($S129=Datos!$G$71,"",IFERROR(INDEX(Datos!$C$71:$G$75,MATCH($S129,Datos!$G$71:$G$75,0),3),""))</f>
        <v/>
      </c>
      <c r="AY129" s="83" t="str">
        <f>+IF(AW129=Datos!$D$73,Datos!$C$76,"")</f>
        <v/>
      </c>
      <c r="AZ129" s="83" t="str">
        <f>+IF(K129="Completo",IF(MAX(AB129:AC129,FACTURADOR!G128:I128)&gt;=300,"FL_GUDI",""),"")</f>
        <v/>
      </c>
      <c r="BA129" s="83" t="str">
        <f t="shared" si="85"/>
        <v/>
      </c>
      <c r="BB129" s="83" t="str">
        <f ca="1">+IF($AS129="Opción No Válida","",IFERROR(IF(FIND(Datos!$D$63,$V129)&gt;0,Datos!$E$63,""),""))</f>
        <v/>
      </c>
      <c r="BC129" s="83" t="str">
        <f ca="1">+IF($AS129="Opción No Válida","",IFERROR(IF(FIND(Datos!$D$64,$V129)&gt;0,Datos!$E$64,""),""))</f>
        <v/>
      </c>
      <c r="BD129" s="83" t="str">
        <f ca="1">+IF($AS129="Opción No Válida","",IFERROR(IF(FIND(Datos!$D$65,$V129)&gt;0,Datos!$E$65,""),""))</f>
        <v/>
      </c>
      <c r="BE129" s="83" t="str">
        <f ca="1">+IF($AS129="Opción No Válida","",IFERROR(IF(FIND(Datos!$D$66,$V129)&gt;0,Datos!$E$66,""),""))</f>
        <v/>
      </c>
      <c r="BF129" s="83" t="str">
        <f ca="1">+IF($AS129="Opción No Válida","",IF(AH129="DP",Datos!$C$67,""))</f>
        <v/>
      </c>
      <c r="BG129" s="83" t="str">
        <f ca="1">+IF($AS129="Opción No Válida","",IFERROR(IF(FIND(Datos!$D$68,$V129)&gt;0,Datos!$E$68,""),""))</f>
        <v/>
      </c>
      <c r="BH129" s="83" t="str">
        <f ca="1">+VLOOKUP(AA129,Datos!$D:$E,2,FALSE)</f>
        <v>00</v>
      </c>
      <c r="BJ129" s="133">
        <f t="shared" ca="1" si="86"/>
        <v>0</v>
      </c>
      <c r="BK129" s="133" t="str">
        <f t="shared" si="87"/>
        <v/>
      </c>
      <c r="BL129" s="133" t="str">
        <f t="shared" si="88"/>
        <v/>
      </c>
      <c r="BM129" s="133" t="str">
        <f t="shared" si="89"/>
        <v/>
      </c>
      <c r="BN129" s="133" t="str">
        <f t="shared" si="90"/>
        <v/>
      </c>
      <c r="BO129" s="133" t="str">
        <f t="shared" si="91"/>
        <v/>
      </c>
      <c r="BP129" s="133" t="str">
        <f t="shared" ca="1" si="92"/>
        <v/>
      </c>
      <c r="BQ129" s="133" t="str">
        <f t="shared" ca="1" si="93"/>
        <v/>
      </c>
      <c r="BR129" s="133" t="str">
        <f t="shared" si="94"/>
        <v/>
      </c>
      <c r="BS129" s="133" t="str">
        <f t="shared" si="95"/>
        <v/>
      </c>
      <c r="BT129" s="133" t="str">
        <f t="shared" ca="1" si="96"/>
        <v/>
      </c>
      <c r="BU129" s="133" t="str">
        <f t="shared" si="97"/>
        <v/>
      </c>
      <c r="BV129" s="133" t="str">
        <f t="shared" ca="1" si="98"/>
        <v/>
      </c>
      <c r="BW129" s="133" t="str">
        <f ca="1">+IF(AT129="","ERROR",IF(ISERROR( AT129)=TRUE,"ERROR",""))</f>
        <v/>
      </c>
      <c r="BX129" s="133" t="str">
        <f t="shared" ca="1" si="100"/>
        <v/>
      </c>
      <c r="BY129" s="133" t="str">
        <f t="shared" si="101"/>
        <v/>
      </c>
      <c r="BZ129" s="133" t="str">
        <f t="shared" si="102"/>
        <v/>
      </c>
      <c r="CA129" s="133" t="str">
        <f t="shared" si="103"/>
        <v/>
      </c>
      <c r="CB129" s="133" t="str">
        <f t="shared" si="104"/>
        <v/>
      </c>
      <c r="CC129" s="133" t="str">
        <f t="shared" si="105"/>
        <v/>
      </c>
      <c r="CD129" s="133" t="str">
        <f t="shared" ca="1" si="106"/>
        <v/>
      </c>
      <c r="CE129" s="133" t="str">
        <f t="shared" ca="1" si="107"/>
        <v/>
      </c>
      <c r="CF129" s="133" t="str">
        <f t="shared" ca="1" si="108"/>
        <v/>
      </c>
      <c r="CG129" s="133" t="str">
        <f t="shared" ca="1" si="109"/>
        <v/>
      </c>
      <c r="CH129" s="133" t="str">
        <f t="shared" ca="1" si="110"/>
        <v/>
      </c>
      <c r="CI129" s="133" t="str">
        <f t="shared" ca="1" si="111"/>
        <v/>
      </c>
      <c r="CJ129" s="133" t="str">
        <f t="shared" ca="1" si="112"/>
        <v/>
      </c>
      <c r="CK129" s="131">
        <f>+'RESULTADOS Fact'!Z128</f>
        <v>20000000917</v>
      </c>
      <c r="CL129" s="131">
        <f>+'RESULTADOS Fact'!AA128</f>
        <v>10000000481</v>
      </c>
    </row>
    <row r="130" spans="1:90" s="131" customFormat="1" ht="58.5" hidden="1" customHeight="1" x14ac:dyDescent="0.25">
      <c r="A130" s="145">
        <f t="shared" si="84"/>
        <v>128</v>
      </c>
      <c r="B130" s="127">
        <v>254</v>
      </c>
      <c r="C130" s="128">
        <f>+VLOOKUP($B130,'Datos IC y OC'!$A:$D,3,FALSE)</f>
        <v>610000000000168</v>
      </c>
      <c r="D130" s="128" t="str">
        <f>+VLOOKUP($B130,'Datos IC y OC'!$A:$D,4,FALSE)</f>
        <v>S6020A21</v>
      </c>
      <c r="E130" s="83"/>
      <c r="F130" s="130">
        <v>44562</v>
      </c>
      <c r="G130" s="114" t="str">
        <f ca="1">+"ID" &amp;TEXT(A130,"000") &amp; "-" &amp; AH130 &amp; "-" &amp; AI130 &amp; "-" &amp; RIGHT(AQ130,2)&amp; "-" &amp; VLOOKUP(AO130,Datos!$E:$F,2,FALSE)</f>
        <v>ID128-PJ-PO-T6-AT</v>
      </c>
      <c r="H130" s="114" t="s">
        <v>59</v>
      </c>
      <c r="I130" s="173" t="s">
        <v>138</v>
      </c>
      <c r="J130" s="173" t="s">
        <v>315</v>
      </c>
      <c r="K130" s="173" t="s">
        <v>1931</v>
      </c>
      <c r="L130" s="173" t="s">
        <v>306</v>
      </c>
      <c r="M130" s="173" t="s">
        <v>266</v>
      </c>
      <c r="O130" s="173" t="s">
        <v>1050</v>
      </c>
      <c r="Q130" s="173" t="s">
        <v>77</v>
      </c>
      <c r="S130" s="114"/>
      <c r="T130" s="114"/>
      <c r="V130" s="114"/>
      <c r="X130" s="114">
        <v>700034</v>
      </c>
      <c r="Y130" s="114">
        <f>+Salida!CQ130</f>
        <v>229</v>
      </c>
      <c r="AA130" s="114" t="s">
        <v>2021</v>
      </c>
      <c r="AB130" s="114">
        <f>+HLOOKUP($AF130,Lecturas!$O:$AB,22,FALSE)</f>
        <v>50</v>
      </c>
      <c r="AC130" s="114">
        <f>+HLOOKUP($AF130,Lecturas!$O:$AB,23,FALSE)</f>
        <v>100</v>
      </c>
      <c r="AD130" s="114" t="str">
        <f>+"CASO: "&amp;INDEX(Lecturas!$AE$1:$AX$2,1,MATCH(AF130,Lecturas!$AE$2:$AX$2,0))</f>
        <v>CASO: &lt;300</v>
      </c>
      <c r="AF130" s="114">
        <v>2</v>
      </c>
      <c r="AH130" s="83" t="str">
        <f>+IF(H130="","",VLOOKUP(H130,Datos!$D:$E,2,FALSE))</f>
        <v>PJ</v>
      </c>
      <c r="AI130" s="83" t="str">
        <f>+IF(I130="","",VLOOKUP(I130,Datos!$D$9:$E$19,2,FALSE))</f>
        <v>PO</v>
      </c>
      <c r="AJ130" s="83" t="str">
        <f>+IF(J130="","",VLOOKUP(J130,Datos!$D:$E,2,FALSE))</f>
        <v>G003</v>
      </c>
      <c r="AK130" s="83" t="str">
        <f>+IFERROR(IF(AI130="CG","",VLOOKUP(AI130,Datos!$E:$F,2,FALSE)),"")</f>
        <v>Urbano</v>
      </c>
      <c r="AL130" s="83" t="str">
        <f>+IF(L130="","",VLOOKUP(L130,Datos!$D:$E,2,FALSE))</f>
        <v>07</v>
      </c>
      <c r="AM130" s="83" t="str">
        <f ca="1">+IF(M130="","",TEXT(VLOOKUP(M130,Datos!$D:$E,2,FALSE),"000"))</f>
        <v>317</v>
      </c>
      <c r="AN130" s="83" t="str">
        <f ca="1">+IF(O130="","",TEXT(VLOOKUP(O130,Datos!$D:$E,2,FALSE),"000000"))</f>
        <v>239900</v>
      </c>
      <c r="AO130" s="83" t="str">
        <f>+IF(Q130="","",VLOOKUP(Q130,Datos!$D:$E,2,FALSE))</f>
        <v>G0</v>
      </c>
      <c r="AP130" s="83" t="str">
        <f>+IFERROR(HLOOKUP(AH130,Validaciones!$A$47:$C$48,2,FALSE),"")</f>
        <v>Tarifa T6</v>
      </c>
      <c r="AQ130" s="83" t="str">
        <f ca="1">+IF(AP130="","",VLOOKUP(AP130,Datos!$D:$E,2,FALSE))</f>
        <v>GD_T6</v>
      </c>
      <c r="AR130" s="83" t="str">
        <f>+VLOOKUP(CONCATENATE(K130,IF(K130="Completo",VLOOKUP(D130,'Gr.Estr.Reg.'!$C:$D,2,FALSE),VLOOKUP(D130,'Gr.Estr.Reg.'!$C:$H,6))),Tabla8[[LINK]:[PORCION]],5,FALSE)</f>
        <v>GROGA</v>
      </c>
      <c r="AS130" s="83" t="str">
        <f ca="1">+VLOOKUP(CONCATENATE($AH130,$AI130,$AJ130,$AO130,$AQ130),ZTDM_ARBOL_DES_D!$A:$O,11,FALSE)</f>
        <v>RT_CAT_CLI</v>
      </c>
      <c r="AT130" s="83" t="str">
        <f ca="1">+IFERROR(VLOOKUP(CONCATENATE($AH130,$AI130,$AJ130,$AO130,$AQ130),ZTDM_ARBOL_DES_D!$A:$O,12,FALSE),"")</f>
        <v>GD_PARQ</v>
      </c>
      <c r="AU130" s="83" t="str">
        <f ca="1">+IFERROR(VLOOKUP(CONCATENATE($AH130,$AI130,$AJ130,$AO130,$AQ130),ZTDM_ARBOL_DES_D!$A:$O,13,FALSE),"")</f>
        <v>PI_ALTA132</v>
      </c>
      <c r="AV130" s="83" t="str">
        <f>+IF($S130=Datos!$G$71,"",IFERROR(INDEX(Datos!$C$71:$G$75,MATCH($S130,Datos!$G$71:$G$75,0),1),""))</f>
        <v/>
      </c>
      <c r="AW130" s="83" t="str">
        <f>IF($S130=Datos!$G$71,"",IFERROR(INDEX(Datos!$C$71:$G$75,MATCH($S130,Datos!$G$71:$G$75,0),2),""))</f>
        <v/>
      </c>
      <c r="AX130" s="83" t="str">
        <f>IF($S130=Datos!$G$71,"",IFERROR(INDEX(Datos!$C$71:$G$75,MATCH($S130,Datos!$G$71:$G$75,0),3),""))</f>
        <v/>
      </c>
      <c r="AY130" s="83" t="str">
        <f>+IF(AW130=Datos!$D$73,Datos!$C$76,"")</f>
        <v/>
      </c>
      <c r="AZ130" s="83" t="str">
        <f>+IF(K130="Completo",IF(MAX(AB130:AC130,FACTURADOR!G129:I129)&gt;=300,"FL_GUDI",""),"")</f>
        <v/>
      </c>
      <c r="BA130" s="83" t="str">
        <f t="shared" si="85"/>
        <v/>
      </c>
      <c r="BB130" s="83" t="str">
        <f ca="1">+IF($AS130="Opción No Válida","",IFERROR(IF(FIND(Datos!$D$63,$V130)&gt;0,Datos!$E$63,""),""))</f>
        <v/>
      </c>
      <c r="BC130" s="83" t="str">
        <f ca="1">+IF($AS130="Opción No Válida","",IFERROR(IF(FIND(Datos!$D$64,$V130)&gt;0,Datos!$E$64,""),""))</f>
        <v/>
      </c>
      <c r="BD130" s="83" t="str">
        <f ca="1">+IF($AS130="Opción No Válida","",IFERROR(IF(FIND(Datos!$D$65,$V130)&gt;0,Datos!$E$65,""),""))</f>
        <v/>
      </c>
      <c r="BE130" s="83" t="str">
        <f ca="1">+IF($AS130="Opción No Válida","",IFERROR(IF(FIND(Datos!$D$66,$V130)&gt;0,Datos!$E$66,""),""))</f>
        <v/>
      </c>
      <c r="BF130" s="83" t="str">
        <f ca="1">+IF($AS130="Opción No Válida","",IF(AH130="DP",Datos!$C$67,""))</f>
        <v/>
      </c>
      <c r="BG130" s="83" t="str">
        <f ca="1">+IF($AS130="Opción No Válida","",IFERROR(IF(FIND(Datos!$D$68,$V130)&gt;0,Datos!$E$68,""),""))</f>
        <v/>
      </c>
      <c r="BH130" s="83" t="str">
        <f ca="1">+VLOOKUP(AA130,Datos!$D:$E,2,FALSE)</f>
        <v>00</v>
      </c>
      <c r="BJ130" s="133">
        <f t="shared" ca="1" si="86"/>
        <v>0</v>
      </c>
      <c r="BK130" s="133" t="str">
        <f t="shared" si="87"/>
        <v/>
      </c>
      <c r="BL130" s="133" t="str">
        <f t="shared" si="88"/>
        <v/>
      </c>
      <c r="BM130" s="133" t="str">
        <f t="shared" si="89"/>
        <v/>
      </c>
      <c r="BN130" s="133" t="str">
        <f t="shared" si="90"/>
        <v/>
      </c>
      <c r="BO130" s="133" t="str">
        <f t="shared" si="91"/>
        <v/>
      </c>
      <c r="BP130" s="133" t="str">
        <f t="shared" ca="1" si="92"/>
        <v/>
      </c>
      <c r="BQ130" s="133" t="str">
        <f t="shared" ca="1" si="93"/>
        <v/>
      </c>
      <c r="BR130" s="133" t="str">
        <f t="shared" si="94"/>
        <v/>
      </c>
      <c r="BS130" s="133" t="str">
        <f t="shared" si="95"/>
        <v/>
      </c>
      <c r="BT130" s="133" t="str">
        <f t="shared" ca="1" si="96"/>
        <v/>
      </c>
      <c r="BU130" s="133" t="str">
        <f t="shared" si="97"/>
        <v/>
      </c>
      <c r="BV130" s="133" t="str">
        <f t="shared" ca="1" si="98"/>
        <v/>
      </c>
      <c r="BW130" s="133" t="str">
        <f t="shared" ca="1" si="99"/>
        <v/>
      </c>
      <c r="BX130" s="133" t="str">
        <f t="shared" ca="1" si="100"/>
        <v/>
      </c>
      <c r="BY130" s="133" t="str">
        <f t="shared" si="101"/>
        <v/>
      </c>
      <c r="BZ130" s="133" t="str">
        <f t="shared" si="102"/>
        <v/>
      </c>
      <c r="CA130" s="133" t="str">
        <f t="shared" si="103"/>
        <v/>
      </c>
      <c r="CB130" s="133" t="str">
        <f t="shared" si="104"/>
        <v/>
      </c>
      <c r="CC130" s="133" t="str">
        <f t="shared" si="105"/>
        <v/>
      </c>
      <c r="CD130" s="133" t="str">
        <f t="shared" ca="1" si="106"/>
        <v/>
      </c>
      <c r="CE130" s="133" t="str">
        <f t="shared" ca="1" si="107"/>
        <v/>
      </c>
      <c r="CF130" s="133" t="str">
        <f t="shared" ca="1" si="108"/>
        <v/>
      </c>
      <c r="CG130" s="133" t="str">
        <f t="shared" ca="1" si="109"/>
        <v/>
      </c>
      <c r="CH130" s="133" t="str">
        <f t="shared" ca="1" si="110"/>
        <v/>
      </c>
      <c r="CI130" s="133" t="str">
        <f t="shared" ca="1" si="111"/>
        <v/>
      </c>
      <c r="CJ130" s="133" t="str">
        <f t="shared" ca="1" si="112"/>
        <v/>
      </c>
      <c r="CK130" s="131">
        <f>+'RESULTADOS Fact'!Z129</f>
        <v>20000000918</v>
      </c>
      <c r="CL130" s="131">
        <f>+'RESULTADOS Fact'!AA129</f>
        <v>10000000482</v>
      </c>
    </row>
    <row r="131" spans="1:90" s="131" customFormat="1" ht="58.5" hidden="1" customHeight="1" x14ac:dyDescent="0.25">
      <c r="A131" s="145">
        <f t="shared" si="84"/>
        <v>129</v>
      </c>
      <c r="B131" s="127">
        <v>254</v>
      </c>
      <c r="C131" s="128">
        <f>+VLOOKUP($B131,'Datos IC y OC'!$A:$D,3,FALSE)</f>
        <v>610000000000168</v>
      </c>
      <c r="D131" s="128" t="str">
        <f>+VLOOKUP($B131,'Datos IC y OC'!$A:$D,4,FALSE)</f>
        <v>S6020A21</v>
      </c>
      <c r="E131" s="83"/>
      <c r="F131" s="130">
        <v>44562</v>
      </c>
      <c r="G131" s="114" t="str">
        <f ca="1">+"ID" &amp;TEXT(A131,"000") &amp; "-" &amp; AH131 &amp; "-" &amp; AI131 &amp; "-" &amp; RIGHT(AQ131,2)&amp; "-" &amp; VLOOKUP(AO131,Datos!$E:$F,2,FALSE)</f>
        <v>ID129-PJ-PO-T6-AT</v>
      </c>
      <c r="H131" s="114" t="s">
        <v>59</v>
      </c>
      <c r="I131" s="173" t="s">
        <v>138</v>
      </c>
      <c r="J131" s="173" t="s">
        <v>315</v>
      </c>
      <c r="K131" s="173" t="s">
        <v>1931</v>
      </c>
      <c r="L131" s="173" t="s">
        <v>277</v>
      </c>
      <c r="M131" s="173" t="s">
        <v>266</v>
      </c>
      <c r="O131" s="173" t="s">
        <v>1050</v>
      </c>
      <c r="Q131" s="173" t="s">
        <v>77</v>
      </c>
      <c r="S131" s="114"/>
      <c r="T131" s="114"/>
      <c r="V131" s="114"/>
      <c r="X131" s="114">
        <v>700034</v>
      </c>
      <c r="Y131" s="114">
        <f>+Salida!CQ131</f>
        <v>230</v>
      </c>
      <c r="AA131" s="114" t="s">
        <v>2021</v>
      </c>
      <c r="AB131" s="114">
        <f>+HLOOKUP($AF131,Lecturas!$O:$AB,22,FALSE)</f>
        <v>100</v>
      </c>
      <c r="AC131" s="114">
        <f>+HLOOKUP($AF131,Lecturas!$O:$AB,23,FALSE)</f>
        <v>300</v>
      </c>
      <c r="AD131" s="114" t="str">
        <f>+"CASO: "&amp;INDEX(Lecturas!$AE$1:$AX$2,1,MATCH(AF131,Lecturas!$AE$2:$AX$2,0))</f>
        <v>CASO: &gt;300</v>
      </c>
      <c r="AF131" s="114">
        <v>5</v>
      </c>
      <c r="AH131" s="83" t="str">
        <f>+IF(H131="","",VLOOKUP(H131,Datos!$D:$E,2,FALSE))</f>
        <v>PJ</v>
      </c>
      <c r="AI131" s="83" t="str">
        <f>+IF(I131="","",VLOOKUP(I131,Datos!$D$9:$E$19,2,FALSE))</f>
        <v>PO</v>
      </c>
      <c r="AJ131" s="83" t="str">
        <f>+IF(J131="","",VLOOKUP(J131,Datos!$D:$E,2,FALSE))</f>
        <v>G003</v>
      </c>
      <c r="AK131" s="83" t="str">
        <f>+IFERROR(IF(AI131="CG","",VLOOKUP(AI131,Datos!$E:$F,2,FALSE)),"")</f>
        <v>Urbano</v>
      </c>
      <c r="AL131" s="83">
        <f>+IF(L131="","",VLOOKUP(L131,Datos!$D:$E,2,FALSE))</f>
        <v>11</v>
      </c>
      <c r="AM131" s="83" t="str">
        <f ca="1">+IF(M131="","",TEXT(VLOOKUP(M131,Datos!$D:$E,2,FALSE),"000"))</f>
        <v>317</v>
      </c>
      <c r="AN131" s="83" t="str">
        <f ca="1">+IF(O131="","",TEXT(VLOOKUP(O131,Datos!$D:$E,2,FALSE),"000000"))</f>
        <v>239900</v>
      </c>
      <c r="AO131" s="83" t="str">
        <f>+IF(Q131="","",VLOOKUP(Q131,Datos!$D:$E,2,FALSE))</f>
        <v>G0</v>
      </c>
      <c r="AP131" s="83" t="str">
        <f>+IFERROR(HLOOKUP(AH131,Validaciones!$A$47:$C$48,2,FALSE),"")</f>
        <v>Tarifa T6</v>
      </c>
      <c r="AQ131" s="83" t="str">
        <f ca="1">+IF(AP131="","",VLOOKUP(AP131,Datos!$D:$E,2,FALSE))</f>
        <v>GD_T6</v>
      </c>
      <c r="AR131" s="83" t="str">
        <f>+VLOOKUP(CONCATENATE(K131,IF(K131="Completo",VLOOKUP(D131,'Gr.Estr.Reg.'!$C:$D,2,FALSE),VLOOKUP(D131,'Gr.Estr.Reg.'!$C:$H,6))),Tabla8[[LINK]:[PORCION]],5,FALSE)</f>
        <v>GROGA</v>
      </c>
      <c r="AS131" s="83" t="str">
        <f ca="1">+VLOOKUP(CONCATENATE($AH131,$AI131,$AJ131,$AO131,$AQ131),ZTDM_ARBOL_DES_D!$A:$O,11,FALSE)</f>
        <v>RT_CAT_CLI</v>
      </c>
      <c r="AT131" s="83" t="str">
        <f ca="1">+IFERROR(VLOOKUP(CONCATENATE($AH131,$AI131,$AJ131,$AO131,$AQ131),ZTDM_ARBOL_DES_D!$A:$O,12,FALSE),"")</f>
        <v>GD_PARQ</v>
      </c>
      <c r="AU131" s="83" t="str">
        <f ca="1">+IFERROR(VLOOKUP(CONCATENATE($AH131,$AI131,$AJ131,$AO131,$AQ131),ZTDM_ARBOL_DES_D!$A:$O,13,FALSE),"")</f>
        <v>PI_ALTA132</v>
      </c>
      <c r="AV131" s="83" t="str">
        <f>+IF($S131=Datos!$G$71,"",IFERROR(INDEX(Datos!$C$71:$G$75,MATCH($S131,Datos!$G$71:$G$75,0),1),""))</f>
        <v/>
      </c>
      <c r="AW131" s="83" t="str">
        <f>IF($S131=Datos!$G$71,"",IFERROR(INDEX(Datos!$C$71:$G$75,MATCH($S131,Datos!$G$71:$G$75,0),2),""))</f>
        <v/>
      </c>
      <c r="AX131" s="83" t="str">
        <f>IF($S131=Datos!$G$71,"",IFERROR(INDEX(Datos!$C$71:$G$75,MATCH($S131,Datos!$G$71:$G$75,0),3),""))</f>
        <v/>
      </c>
      <c r="AY131" s="83" t="str">
        <f>+IF(AW131=Datos!$D$73,Datos!$C$76,"")</f>
        <v/>
      </c>
      <c r="AZ131" s="83" t="str">
        <f>+IF(K131="Completo",IF(MAX(AB131:AC131,FACTURADOR!G130:I130)&gt;=300,"FL_GUDI",""),"")</f>
        <v/>
      </c>
      <c r="BA131" s="83" t="str">
        <f t="shared" si="85"/>
        <v/>
      </c>
      <c r="BB131" s="83" t="str">
        <f ca="1">+IF($AS131="Opción No Válida","",IFERROR(IF(FIND(Datos!$D$63,$V131)&gt;0,Datos!$E$63,""),""))</f>
        <v/>
      </c>
      <c r="BC131" s="83" t="str">
        <f ca="1">+IF($AS131="Opción No Válida","",IFERROR(IF(FIND(Datos!$D$64,$V131)&gt;0,Datos!$E$64,""),""))</f>
        <v/>
      </c>
      <c r="BD131" s="83" t="str">
        <f ca="1">+IF($AS131="Opción No Válida","",IFERROR(IF(FIND(Datos!$D$65,$V131)&gt;0,Datos!$E$65,""),""))</f>
        <v/>
      </c>
      <c r="BE131" s="83" t="str">
        <f ca="1">+IF($AS131="Opción No Válida","",IFERROR(IF(FIND(Datos!$D$66,$V131)&gt;0,Datos!$E$66,""),""))</f>
        <v/>
      </c>
      <c r="BF131" s="83" t="str">
        <f ca="1">+IF($AS131="Opción No Válida","",IF(AH131="DP",Datos!$C$67,""))</f>
        <v/>
      </c>
      <c r="BG131" s="83" t="str">
        <f ca="1">+IF($AS131="Opción No Válida","",IFERROR(IF(FIND(Datos!$D$68,$V131)&gt;0,Datos!$E$68,""),""))</f>
        <v/>
      </c>
      <c r="BH131" s="83" t="str">
        <f ca="1">+VLOOKUP(AA131,Datos!$D:$E,2,FALSE)</f>
        <v>00</v>
      </c>
      <c r="BJ131" s="133">
        <f t="shared" ca="1" si="86"/>
        <v>0</v>
      </c>
      <c r="BK131" s="133" t="str">
        <f t="shared" si="87"/>
        <v/>
      </c>
      <c r="BL131" s="133" t="str">
        <f t="shared" si="88"/>
        <v/>
      </c>
      <c r="BM131" s="133" t="str">
        <f t="shared" si="89"/>
        <v/>
      </c>
      <c r="BN131" s="133" t="str">
        <f t="shared" si="90"/>
        <v/>
      </c>
      <c r="BO131" s="133" t="str">
        <f t="shared" si="91"/>
        <v/>
      </c>
      <c r="BP131" s="133" t="str">
        <f t="shared" ca="1" si="92"/>
        <v/>
      </c>
      <c r="BQ131" s="133" t="str">
        <f t="shared" ca="1" si="93"/>
        <v/>
      </c>
      <c r="BR131" s="133" t="str">
        <f t="shared" si="94"/>
        <v/>
      </c>
      <c r="BS131" s="133" t="str">
        <f t="shared" si="95"/>
        <v/>
      </c>
      <c r="BT131" s="133" t="str">
        <f t="shared" ca="1" si="96"/>
        <v/>
      </c>
      <c r="BU131" s="133" t="str">
        <f t="shared" si="97"/>
        <v/>
      </c>
      <c r="BV131" s="133" t="str">
        <f t="shared" ca="1" si="98"/>
        <v/>
      </c>
      <c r="BW131" s="133" t="str">
        <f t="shared" ca="1" si="99"/>
        <v/>
      </c>
      <c r="BX131" s="133" t="str">
        <f t="shared" ca="1" si="100"/>
        <v/>
      </c>
      <c r="BY131" s="133" t="str">
        <f t="shared" si="101"/>
        <v/>
      </c>
      <c r="BZ131" s="133" t="str">
        <f t="shared" si="102"/>
        <v/>
      </c>
      <c r="CA131" s="133" t="str">
        <f t="shared" si="103"/>
        <v/>
      </c>
      <c r="CB131" s="133" t="str">
        <f t="shared" si="104"/>
        <v/>
      </c>
      <c r="CC131" s="133" t="str">
        <f t="shared" si="105"/>
        <v/>
      </c>
      <c r="CD131" s="133" t="str">
        <f t="shared" ca="1" si="106"/>
        <v/>
      </c>
      <c r="CE131" s="133" t="str">
        <f t="shared" ca="1" si="107"/>
        <v/>
      </c>
      <c r="CF131" s="133" t="str">
        <f t="shared" ca="1" si="108"/>
        <v/>
      </c>
      <c r="CG131" s="133" t="str">
        <f t="shared" ca="1" si="109"/>
        <v/>
      </c>
      <c r="CH131" s="133" t="str">
        <f t="shared" ca="1" si="110"/>
        <v/>
      </c>
      <c r="CI131" s="133" t="str">
        <f t="shared" ca="1" si="111"/>
        <v/>
      </c>
      <c r="CJ131" s="133" t="str">
        <f t="shared" ca="1" si="112"/>
        <v/>
      </c>
      <c r="CK131" s="131">
        <f>+'RESULTADOS Fact'!Z130</f>
        <v>20000000919</v>
      </c>
      <c r="CL131" s="131">
        <f>+'RESULTADOS Fact'!AA130</f>
        <v>10000000483</v>
      </c>
    </row>
    <row r="132" spans="1:90" s="131" customFormat="1" ht="58.5" hidden="1" customHeight="1" x14ac:dyDescent="0.25">
      <c r="A132" s="145">
        <f t="shared" si="84"/>
        <v>130</v>
      </c>
      <c r="B132" s="127">
        <v>265</v>
      </c>
      <c r="C132" s="128">
        <f>+VLOOKUP($B132,'Datos IC y OC'!$A:$D,3,FALSE)</f>
        <v>610000000000179</v>
      </c>
      <c r="D132" s="128" t="str">
        <f>+VLOOKUP($B132,'Datos IC y OC'!$A:$D,4,FALSE)</f>
        <v>S4010A12</v>
      </c>
      <c r="E132" s="83"/>
      <c r="F132" s="130">
        <v>44562</v>
      </c>
      <c r="G132" s="114" t="str">
        <f ca="1">+"ID" &amp;TEXT(A132,"000") &amp; "-" &amp; AH132 &amp; "-" &amp; AI132 &amp; "-" &amp; RIGHT(AQ132,2)&amp; "-" &amp; VLOOKUP(AO132,Datos!$E:$F,2,FALSE)</f>
        <v>ID130-PJ-PL-T6-BT</v>
      </c>
      <c r="H132" s="114" t="s">
        <v>59</v>
      </c>
      <c r="I132" s="174" t="s">
        <v>140</v>
      </c>
      <c r="J132" s="174" t="s">
        <v>316</v>
      </c>
      <c r="K132" s="174" t="s">
        <v>1928</v>
      </c>
      <c r="L132" s="174" t="s">
        <v>271</v>
      </c>
      <c r="M132" s="174" t="s">
        <v>528</v>
      </c>
      <c r="O132" s="174" t="s">
        <v>1050</v>
      </c>
      <c r="Q132" s="174" t="s">
        <v>78</v>
      </c>
      <c r="S132" s="114"/>
      <c r="T132" s="114"/>
      <c r="V132" s="114" t="s">
        <v>223</v>
      </c>
      <c r="X132" s="114">
        <v>700034</v>
      </c>
      <c r="Y132" s="114">
        <f>+Salida!CQ132</f>
        <v>231</v>
      </c>
      <c r="AA132" s="114" t="s">
        <v>2021</v>
      </c>
      <c r="AB132" s="114">
        <f>+HLOOKUP($AF132,Lecturas!$O:$AB,22,FALSE)</f>
        <v>50</v>
      </c>
      <c r="AC132" s="114">
        <f>+HLOOKUP($AF132,Lecturas!$O:$AB,23,FALSE)</f>
        <v>100</v>
      </c>
      <c r="AD132" s="114" t="str">
        <f>+"CASO: "&amp;INDEX(Lecturas!$AE$1:$AX$2,1,MATCH(AF132,Lecturas!$AE$2:$AX$2,0))</f>
        <v>CASO: &lt;300</v>
      </c>
      <c r="AF132" s="114">
        <v>2</v>
      </c>
      <c r="AH132" s="83" t="str">
        <f>+IF(H132="","",VLOOKUP(H132,Datos!$D:$E,2,FALSE))</f>
        <v>PJ</v>
      </c>
      <c r="AI132" s="83" t="str">
        <f>+IF(I132="","",VLOOKUP(I132,Datos!$D$9:$E$19,2,FALSE))</f>
        <v>PL</v>
      </c>
      <c r="AJ132" s="83" t="str">
        <f>+IF(J132="","",VLOOKUP(J132,Datos!$D:$E,2,FALSE))</f>
        <v>G002</v>
      </c>
      <c r="AK132" s="83" t="str">
        <f>+IFERROR(IF(AI132="CG","",VLOOKUP(AI132,Datos!$E:$F,2,FALSE)),"")</f>
        <v>Rural</v>
      </c>
      <c r="AL132" s="83" t="str">
        <f>+IF(L132="","",VLOOKUP(L132,Datos!$D:$E,2,FALSE))</f>
        <v>01</v>
      </c>
      <c r="AM132" s="83" t="str">
        <f ca="1">+IF(M132="","",TEXT(VLOOKUP(M132,Datos!$D:$E,2,FALSE),"000"))</f>
        <v>123</v>
      </c>
      <c r="AN132" s="83" t="str">
        <f ca="1">+IF(O132="","",TEXT(VLOOKUP(O132,Datos!$D:$E,2,FALSE),"000000"))</f>
        <v>239900</v>
      </c>
      <c r="AO132" s="83" t="str">
        <f>+IF(Q132="","",VLOOKUP(Q132,Datos!$D:$E,2,FALSE))</f>
        <v>G1</v>
      </c>
      <c r="AP132" s="83" t="str">
        <f>+IFERROR(HLOOKUP(AH132,Validaciones!$A$47:$C$48,2,FALSE),"")</f>
        <v>Tarifa T6</v>
      </c>
      <c r="AQ132" s="83" t="str">
        <f ca="1">+IF(AP132="","",VLOOKUP(AP132,Datos!$D:$E,2,FALSE))</f>
        <v>GD_T6</v>
      </c>
      <c r="AR132" s="83" t="str">
        <f>+VLOOKUP(CONCATENATE(K132,IF(K132="Completo",VLOOKUP(D132,'Gr.Estr.Reg.'!$C:$D,2,FALSE),VLOOKUP(D132,'Gr.Estr.Reg.'!$C:$H,6))),Tabla8[[LINK]:[PORCION]],5,FALSE)</f>
        <v>GRAGE</v>
      </c>
      <c r="AS132" s="83" t="str">
        <f ca="1">+VLOOKUP(CONCATENATE($AH132,$AI132,$AJ132,$AO132,$AQ132),ZTDM_ARBOL_DES_D!$A:$O,11,FALSE)</f>
        <v>RT_CAT_CLI</v>
      </c>
      <c r="AT132" s="83" t="str">
        <f ca="1">+IFERROR(VLOOKUP(CONCATENATE($AH132,$AI132,$AJ132,$AO132,$AQ132),ZTDM_ARBOL_DES_D!$A:$O,12,FALSE),"")</f>
        <v>GD_NORM</v>
      </c>
      <c r="AU132" s="83" t="str">
        <f ca="1">+IFERROR(VLOOKUP(CONCATENATE($AH132,$AI132,$AJ132,$AO132,$AQ132),ZTDM_ARBOL_DES_D!$A:$O,13,FALSE),"")</f>
        <v>BAJA</v>
      </c>
      <c r="AV132" s="83" t="str">
        <f>+IF($S132=Datos!$G$71,"",IFERROR(INDEX(Datos!$C$71:$G$75,MATCH($S132,Datos!$G$71:$G$75,0),1),""))</f>
        <v/>
      </c>
      <c r="AW132" s="83" t="str">
        <f>IF($S132=Datos!$G$71,"",IFERROR(INDEX(Datos!$C$71:$G$75,MATCH($S132,Datos!$G$71:$G$75,0),2),""))</f>
        <v/>
      </c>
      <c r="AX132" s="83" t="str">
        <f>IF($S132=Datos!$G$71,"",IFERROR(INDEX(Datos!$C$71:$G$75,MATCH($S132,Datos!$G$71:$G$75,0),3),""))</f>
        <v/>
      </c>
      <c r="AY132" s="83" t="str">
        <f>+IF(AW132=Datos!$D$73,Datos!$C$76,"")</f>
        <v/>
      </c>
      <c r="AZ132" s="83" t="str">
        <f>+IF(K132="Completo",IF(MAX(AB132:AC132,FACTURADOR!G131:I131)&gt;=300,"FL_GUDI",""),"")</f>
        <v/>
      </c>
      <c r="BA132" s="83" t="str">
        <f t="shared" si="85"/>
        <v>FL_NO_CAP</v>
      </c>
      <c r="BB132" s="83" t="str">
        <f ca="1">+IF($AS132="Opción No Válida","",IFERROR(IF(FIND(Datos!$D$63,$V132)&gt;0,Datos!$E$63,""),""))</f>
        <v/>
      </c>
      <c r="BC132" s="83" t="str">
        <f ca="1">+IF($AS132="Opción No Válida","",IFERROR(IF(FIND(Datos!$D$64,$V132)&gt;0,Datos!$E$64,""),""))</f>
        <v>FL_PRG_IND</v>
      </c>
      <c r="BD132" s="83" t="str">
        <f ca="1">+IF($AS132="Opción No Válida","",IFERROR(IF(FIND(Datos!$D$65,$V132)&gt;0,Datos!$E$65,""),""))</f>
        <v/>
      </c>
      <c r="BE132" s="83" t="str">
        <f ca="1">+IF($AS132="Opción No Válida","",IFERROR(IF(FIND(Datos!$D$66,$V132)&gt;0,Datos!$E$66,""),""))</f>
        <v/>
      </c>
      <c r="BF132" s="83" t="str">
        <f ca="1">+IF($AS132="Opción No Válida","",IF(AH132="DP",Datos!$C$67,""))</f>
        <v/>
      </c>
      <c r="BG132" s="83" t="str">
        <f ca="1">+IF($AS132="Opción No Válida","",IFERROR(IF(FIND(Datos!$D$68,$V132)&gt;0,Datos!$E$68,""),""))</f>
        <v/>
      </c>
      <c r="BH132" s="83" t="str">
        <f ca="1">+VLOOKUP(AA132,Datos!$D:$E,2,FALSE)</f>
        <v>00</v>
      </c>
      <c r="BJ132" s="133">
        <f t="shared" ca="1" si="86"/>
        <v>0</v>
      </c>
      <c r="BK132" s="133" t="str">
        <f t="shared" si="87"/>
        <v/>
      </c>
      <c r="BL132" s="133" t="str">
        <f t="shared" si="88"/>
        <v/>
      </c>
      <c r="BM132" s="133" t="str">
        <f t="shared" si="89"/>
        <v/>
      </c>
      <c r="BN132" s="133" t="str">
        <f t="shared" si="90"/>
        <v/>
      </c>
      <c r="BO132" s="133" t="str">
        <f t="shared" si="91"/>
        <v/>
      </c>
      <c r="BP132" s="133" t="str">
        <f t="shared" ca="1" si="92"/>
        <v/>
      </c>
      <c r="BQ132" s="133" t="str">
        <f t="shared" ca="1" si="93"/>
        <v/>
      </c>
      <c r="BR132" s="133" t="str">
        <f t="shared" si="94"/>
        <v/>
      </c>
      <c r="BS132" s="133" t="str">
        <f t="shared" si="95"/>
        <v/>
      </c>
      <c r="BT132" s="133" t="str">
        <f t="shared" ca="1" si="96"/>
        <v/>
      </c>
      <c r="BU132" s="133" t="str">
        <f t="shared" si="97"/>
        <v/>
      </c>
      <c r="BV132" s="133" t="str">
        <f t="shared" ca="1" si="98"/>
        <v/>
      </c>
      <c r="BW132" s="133" t="str">
        <f t="shared" ca="1" si="99"/>
        <v/>
      </c>
      <c r="BX132" s="133" t="str">
        <f t="shared" ca="1" si="100"/>
        <v/>
      </c>
      <c r="BY132" s="133" t="str">
        <f t="shared" si="101"/>
        <v/>
      </c>
      <c r="BZ132" s="133" t="str">
        <f t="shared" si="102"/>
        <v/>
      </c>
      <c r="CA132" s="133" t="str">
        <f t="shared" si="103"/>
        <v/>
      </c>
      <c r="CB132" s="133" t="str">
        <f t="shared" si="104"/>
        <v/>
      </c>
      <c r="CC132" s="133" t="str">
        <f t="shared" si="105"/>
        <v/>
      </c>
      <c r="CD132" s="133" t="str">
        <f t="shared" ca="1" si="106"/>
        <v/>
      </c>
      <c r="CE132" s="133" t="str">
        <f t="shared" ca="1" si="107"/>
        <v/>
      </c>
      <c r="CF132" s="133" t="str">
        <f t="shared" ca="1" si="108"/>
        <v/>
      </c>
      <c r="CG132" s="133" t="str">
        <f t="shared" ca="1" si="109"/>
        <v/>
      </c>
      <c r="CH132" s="133" t="str">
        <f t="shared" ca="1" si="110"/>
        <v/>
      </c>
      <c r="CI132" s="133" t="str">
        <f t="shared" ca="1" si="111"/>
        <v/>
      </c>
      <c r="CJ132" s="133" t="str">
        <f t="shared" ca="1" si="112"/>
        <v/>
      </c>
      <c r="CK132" s="131">
        <f>+'RESULTADOS Fact'!Z131</f>
        <v>20000000920</v>
      </c>
      <c r="CL132" s="131">
        <f>+'RESULTADOS Fact'!AA131</f>
        <v>10000000484</v>
      </c>
    </row>
    <row r="133" spans="1:90" s="131" customFormat="1" ht="58.5" hidden="1" customHeight="1" x14ac:dyDescent="0.25">
      <c r="A133" s="145">
        <f t="shared" ref="A133:A158" si="113">+A132+1</f>
        <v>131</v>
      </c>
      <c r="B133" s="127">
        <v>265</v>
      </c>
      <c r="C133" s="128">
        <f>+VLOOKUP($B133,'Datos IC y OC'!$A:$D,3,FALSE)</f>
        <v>610000000000179</v>
      </c>
      <c r="D133" s="128" t="str">
        <f>+VLOOKUP($B133,'Datos IC y OC'!$A:$D,4,FALSE)</f>
        <v>S4010A12</v>
      </c>
      <c r="E133" s="83"/>
      <c r="F133" s="130">
        <v>44562</v>
      </c>
      <c r="G133" s="114" t="str">
        <f ca="1">+"ID" &amp;TEXT(A133,"000") &amp; "-" &amp; AH133 &amp; "-" &amp; AI133 &amp; "-" &amp; RIGHT(AQ133,2)&amp; "-" &amp; VLOOKUP(AO133,Datos!$E:$F,2,FALSE)</f>
        <v>ID131-PJ-PL-T6-BT</v>
      </c>
      <c r="H133" s="114" t="s">
        <v>59</v>
      </c>
      <c r="I133" s="174" t="s">
        <v>140</v>
      </c>
      <c r="J133" s="174" t="s">
        <v>316</v>
      </c>
      <c r="K133" s="174" t="s">
        <v>1928</v>
      </c>
      <c r="L133" s="174" t="s">
        <v>275</v>
      </c>
      <c r="M133" s="174" t="s">
        <v>528</v>
      </c>
      <c r="O133" s="174" t="s">
        <v>1050</v>
      </c>
      <c r="Q133" s="174" t="s">
        <v>78</v>
      </c>
      <c r="S133" s="114"/>
      <c r="T133" s="114"/>
      <c r="V133" s="114" t="s">
        <v>153</v>
      </c>
      <c r="X133" s="114">
        <v>700034</v>
      </c>
      <c r="Y133" s="114">
        <f>+Salida!CQ133</f>
        <v>232</v>
      </c>
      <c r="AA133" s="114" t="s">
        <v>2021</v>
      </c>
      <c r="AB133" s="114">
        <f>+HLOOKUP($AF133,Lecturas!$O:$AB,22,FALSE)</f>
        <v>100</v>
      </c>
      <c r="AC133" s="114">
        <f>+HLOOKUP($AF133,Lecturas!$O:$AB,23,FALSE)</f>
        <v>200</v>
      </c>
      <c r="AD133" s="114" t="str">
        <f>+"CASO: "&amp;INDEX(Lecturas!$AE$1:$AX$2,1,MATCH(AF133,Lecturas!$AE$2:$AX$2,0))</f>
        <v>CASO: =300 Reg</v>
      </c>
      <c r="AF133" s="114">
        <v>3</v>
      </c>
      <c r="AH133" s="83" t="str">
        <f>+IF(H133="","",VLOOKUP(H133,Datos!$D:$E,2,FALSE))</f>
        <v>PJ</v>
      </c>
      <c r="AI133" s="83" t="str">
        <f>+IF(I133="","",VLOOKUP(I133,Datos!$D$9:$E$19,2,FALSE))</f>
        <v>PL</v>
      </c>
      <c r="AJ133" s="83" t="str">
        <f>+IF(J133="","",VLOOKUP(J133,Datos!$D:$E,2,FALSE))</f>
        <v>G002</v>
      </c>
      <c r="AK133" s="83" t="str">
        <f>+IFERROR(IF(AI133="CG","",VLOOKUP(AI133,Datos!$E:$F,2,FALSE)),"")</f>
        <v>Rural</v>
      </c>
      <c r="AL133" s="83" t="str">
        <f>+IF(L133="","",VLOOKUP(L133,Datos!$D:$E,2,FALSE))</f>
        <v>04</v>
      </c>
      <c r="AM133" s="83" t="str">
        <f ca="1">+IF(M133="","",TEXT(VLOOKUP(M133,Datos!$D:$E,2,FALSE),"000"))</f>
        <v>123</v>
      </c>
      <c r="AN133" s="83" t="str">
        <f ca="1">+IF(O133="","",TEXT(VLOOKUP(O133,Datos!$D:$E,2,FALSE),"000000"))</f>
        <v>239900</v>
      </c>
      <c r="AO133" s="83" t="str">
        <f>+IF(Q133="","",VLOOKUP(Q133,Datos!$D:$E,2,FALSE))</f>
        <v>G1</v>
      </c>
      <c r="AP133" s="83" t="str">
        <f>+IFERROR(HLOOKUP(AH133,Validaciones!$A$47:$C$48,2,FALSE),"")</f>
        <v>Tarifa T6</v>
      </c>
      <c r="AQ133" s="83" t="str">
        <f ca="1">+IF(AP133="","",VLOOKUP(AP133,Datos!$D:$E,2,FALSE))</f>
        <v>GD_T6</v>
      </c>
      <c r="AR133" s="83" t="str">
        <f>+VLOOKUP(CONCATENATE(K133,IF(K133="Completo",VLOOKUP(D133,'Gr.Estr.Reg.'!$C:$D,2,FALSE),VLOOKUP(D133,'Gr.Estr.Reg.'!$C:$H,6))),Tabla8[[LINK]:[PORCION]],5,FALSE)</f>
        <v>GRAGE</v>
      </c>
      <c r="AS133" s="83" t="str">
        <f ca="1">+VLOOKUP(CONCATENATE($AH133,$AI133,$AJ133,$AO133,$AQ133),ZTDM_ARBOL_DES_D!$A:$O,11,FALSE)</f>
        <v>RT_CAT_CLI</v>
      </c>
      <c r="AT133" s="83" t="str">
        <f ca="1">+IFERROR(VLOOKUP(CONCATENATE($AH133,$AI133,$AJ133,$AO133,$AQ133),ZTDM_ARBOL_DES_D!$A:$O,12,FALSE),"")</f>
        <v>GD_NORM</v>
      </c>
      <c r="AU133" s="83" t="str">
        <f ca="1">+IFERROR(VLOOKUP(CONCATENATE($AH133,$AI133,$AJ133,$AO133,$AQ133),ZTDM_ARBOL_DES_D!$A:$O,13,FALSE),"")</f>
        <v>BAJA</v>
      </c>
      <c r="AV133" s="83" t="str">
        <f>+IF($S133=Datos!$G$71,"",IFERROR(INDEX(Datos!$C$71:$G$75,MATCH($S133,Datos!$G$71:$G$75,0),1),""))</f>
        <v/>
      </c>
      <c r="AW133" s="83" t="str">
        <f>IF($S133=Datos!$G$71,"",IFERROR(INDEX(Datos!$C$71:$G$75,MATCH($S133,Datos!$G$71:$G$75,0),2),""))</f>
        <v/>
      </c>
      <c r="AX133" s="83" t="str">
        <f>IF($S133=Datos!$G$71,"",IFERROR(INDEX(Datos!$C$71:$G$75,MATCH($S133,Datos!$G$71:$G$75,0),3),""))</f>
        <v/>
      </c>
      <c r="AY133" s="83" t="str">
        <f>+IF(AW133=Datos!$D$73,Datos!$C$76,"")</f>
        <v/>
      </c>
      <c r="AZ133" s="83" t="str">
        <f>+IF(K133="Completo",IF(MAX(AB133:AC133,FACTURADOR!G132:I132)&gt;=300,"FL_GUDI",""),"")</f>
        <v/>
      </c>
      <c r="BA133" s="83" t="str">
        <f t="shared" ref="BA133:BA168" si="114">IF($AK133="Rural","FL_NO_CAP","")</f>
        <v>FL_NO_CAP</v>
      </c>
      <c r="BB133" s="83" t="str">
        <f ca="1">+IF($AS133="Opción No Válida","",IFERROR(IF(FIND(Datos!$D$63,$V133)&gt;0,Datos!$E$63,""),""))</f>
        <v>FL_EMP_REC</v>
      </c>
      <c r="BC133" s="83" t="str">
        <f ca="1">+IF($AS133="Opción No Válida","",IFERROR(IF(FIND(Datos!$D$64,$V133)&gt;0,Datos!$E$64,""),""))</f>
        <v/>
      </c>
      <c r="BD133" s="83" t="str">
        <f ca="1">+IF($AS133="Opción No Válida","",IFERROR(IF(FIND(Datos!$D$65,$V133)&gt;0,Datos!$E$65,""),""))</f>
        <v/>
      </c>
      <c r="BE133" s="83" t="str">
        <f ca="1">+IF($AS133="Opción No Válida","",IFERROR(IF(FIND(Datos!$D$66,$V133)&gt;0,Datos!$E$66,""),""))</f>
        <v/>
      </c>
      <c r="BF133" s="83" t="str">
        <f ca="1">+IF($AS133="Opción No Válida","",IF(AH133="DP",Datos!$C$67,""))</f>
        <v/>
      </c>
      <c r="BG133" s="83" t="str">
        <f ca="1">+IF($AS133="Opción No Válida","",IFERROR(IF(FIND(Datos!$D$68,$V133)&gt;0,Datos!$E$68,""),""))</f>
        <v/>
      </c>
      <c r="BH133" s="83" t="str">
        <f ca="1">+VLOOKUP(AA133,Datos!$D:$E,2,FALSE)</f>
        <v>00</v>
      </c>
      <c r="BJ133" s="133">
        <f t="shared" ca="1" si="86"/>
        <v>0</v>
      </c>
      <c r="BK133" s="133" t="str">
        <f t="shared" si="87"/>
        <v/>
      </c>
      <c r="BL133" s="133" t="str">
        <f t="shared" si="88"/>
        <v/>
      </c>
      <c r="BM133" s="133" t="str">
        <f t="shared" si="89"/>
        <v/>
      </c>
      <c r="BN133" s="133" t="str">
        <f t="shared" si="90"/>
        <v/>
      </c>
      <c r="BO133" s="133" t="str">
        <f t="shared" si="91"/>
        <v/>
      </c>
      <c r="BP133" s="133" t="str">
        <f t="shared" ca="1" si="92"/>
        <v/>
      </c>
      <c r="BQ133" s="133" t="str">
        <f t="shared" ca="1" si="93"/>
        <v/>
      </c>
      <c r="BR133" s="133" t="str">
        <f t="shared" si="94"/>
        <v/>
      </c>
      <c r="BS133" s="133" t="str">
        <f t="shared" si="95"/>
        <v/>
      </c>
      <c r="BT133" s="133" t="str">
        <f t="shared" ca="1" si="96"/>
        <v/>
      </c>
      <c r="BU133" s="133" t="str">
        <f t="shared" si="97"/>
        <v/>
      </c>
      <c r="BV133" s="133" t="str">
        <f t="shared" ca="1" si="98"/>
        <v/>
      </c>
      <c r="BW133" s="133" t="str">
        <f t="shared" ca="1" si="99"/>
        <v/>
      </c>
      <c r="BX133" s="133" t="str">
        <f t="shared" ca="1" si="100"/>
        <v/>
      </c>
      <c r="BY133" s="133" t="str">
        <f t="shared" si="101"/>
        <v/>
      </c>
      <c r="BZ133" s="133" t="str">
        <f t="shared" si="102"/>
        <v/>
      </c>
      <c r="CA133" s="133" t="str">
        <f t="shared" si="103"/>
        <v/>
      </c>
      <c r="CB133" s="133" t="str">
        <f t="shared" si="104"/>
        <v/>
      </c>
      <c r="CC133" s="133" t="str">
        <f t="shared" si="105"/>
        <v/>
      </c>
      <c r="CD133" s="133" t="str">
        <f t="shared" ca="1" si="106"/>
        <v/>
      </c>
      <c r="CE133" s="133" t="str">
        <f t="shared" ca="1" si="107"/>
        <v/>
      </c>
      <c r="CF133" s="133" t="str">
        <f t="shared" ca="1" si="108"/>
        <v/>
      </c>
      <c r="CG133" s="133" t="str">
        <f t="shared" ca="1" si="109"/>
        <v/>
      </c>
      <c r="CH133" s="133" t="str">
        <f t="shared" ca="1" si="110"/>
        <v/>
      </c>
      <c r="CI133" s="133" t="str">
        <f t="shared" ca="1" si="111"/>
        <v/>
      </c>
      <c r="CJ133" s="133" t="str">
        <f t="shared" ca="1" si="112"/>
        <v/>
      </c>
      <c r="CK133" s="131">
        <f>+'RESULTADOS Fact'!Z132</f>
        <v>20000000921</v>
      </c>
      <c r="CL133" s="131">
        <f>+'RESULTADOS Fact'!AA132</f>
        <v>10000000485</v>
      </c>
    </row>
    <row r="134" spans="1:90" s="131" customFormat="1" ht="58.5" hidden="1" customHeight="1" x14ac:dyDescent="0.25">
      <c r="A134" s="145">
        <f t="shared" si="113"/>
        <v>132</v>
      </c>
      <c r="B134" s="127">
        <v>265</v>
      </c>
      <c r="C134" s="128">
        <f>+VLOOKUP($B134,'Datos IC y OC'!$A:$D,3,FALSE)</f>
        <v>610000000000179</v>
      </c>
      <c r="D134" s="128" t="str">
        <f>+VLOOKUP($B134,'Datos IC y OC'!$A:$D,4,FALSE)</f>
        <v>S4010A12</v>
      </c>
      <c r="E134" s="83"/>
      <c r="F134" s="130">
        <v>44562</v>
      </c>
      <c r="G134" s="114" t="str">
        <f ca="1">+"ID" &amp;TEXT(A134,"000") &amp; "-" &amp; AH134 &amp; "-" &amp; AI134 &amp; "-" &amp; RIGHT(AQ134,2)&amp; "-" &amp; VLOOKUP(AO134,Datos!$E:$F,2,FALSE)</f>
        <v>ID132-PJ-PL-T6-BT</v>
      </c>
      <c r="H134" s="114" t="s">
        <v>59</v>
      </c>
      <c r="I134" s="174" t="s">
        <v>140</v>
      </c>
      <c r="J134" s="174" t="s">
        <v>316</v>
      </c>
      <c r="K134" s="174" t="s">
        <v>1928</v>
      </c>
      <c r="L134" s="174" t="s">
        <v>284</v>
      </c>
      <c r="M134" s="174" t="s">
        <v>528</v>
      </c>
      <c r="O134" s="174" t="s">
        <v>1050</v>
      </c>
      <c r="Q134" s="174" t="s">
        <v>78</v>
      </c>
      <c r="S134" s="114"/>
      <c r="T134" s="114"/>
      <c r="V134" s="114" t="s">
        <v>1980</v>
      </c>
      <c r="X134" s="114">
        <v>700034</v>
      </c>
      <c r="Y134" s="114">
        <f>+Salida!CQ134</f>
        <v>233</v>
      </c>
      <c r="AA134" s="114" t="s">
        <v>2021</v>
      </c>
      <c r="AB134" s="114">
        <f>+HLOOKUP($AF134,Lecturas!$O:$AB,22,FALSE)</f>
        <v>100</v>
      </c>
      <c r="AC134" s="114">
        <f>+HLOOKUP($AF134,Lecturas!$O:$AB,23,FALSE)</f>
        <v>300</v>
      </c>
      <c r="AD134" s="114" t="str">
        <f>+"CASO: "&amp;INDEX(Lecturas!$AE$1:$AX$2,1,MATCH(AF134,Lecturas!$AE$2:$AX$2,0))</f>
        <v>CASO: =300 Cont</v>
      </c>
      <c r="AF134" s="114">
        <v>4</v>
      </c>
      <c r="AH134" s="83" t="str">
        <f>+IF(H134="","",VLOOKUP(H134,Datos!$D:$E,2,FALSE))</f>
        <v>PJ</v>
      </c>
      <c r="AI134" s="83" t="str">
        <f>+IF(I134="","",VLOOKUP(I134,Datos!$D$9:$E$19,2,FALSE))</f>
        <v>PL</v>
      </c>
      <c r="AJ134" s="83" t="str">
        <f>+IF(J134="","",VLOOKUP(J134,Datos!$D:$E,2,FALSE))</f>
        <v>G002</v>
      </c>
      <c r="AK134" s="83" t="str">
        <f>+IFERROR(IF(AI134="CG","",VLOOKUP(AI134,Datos!$E:$F,2,FALSE)),"")</f>
        <v>Rural</v>
      </c>
      <c r="AL134" s="83" t="str">
        <f>+IF(L134="","",VLOOKUP(L134,Datos!$D:$E,2,FALSE))</f>
        <v>05</v>
      </c>
      <c r="AM134" s="83" t="str">
        <f ca="1">+IF(M134="","",TEXT(VLOOKUP(M134,Datos!$D:$E,2,FALSE),"000"))</f>
        <v>123</v>
      </c>
      <c r="AN134" s="83" t="str">
        <f ca="1">+IF(O134="","",TEXT(VLOOKUP(O134,Datos!$D:$E,2,FALSE),"000000"))</f>
        <v>239900</v>
      </c>
      <c r="AO134" s="83" t="str">
        <f>+IF(Q134="","",VLOOKUP(Q134,Datos!$D:$E,2,FALSE))</f>
        <v>G1</v>
      </c>
      <c r="AP134" s="83" t="str">
        <f>+IFERROR(HLOOKUP(AH134,Validaciones!$A$47:$C$48,2,FALSE),"")</f>
        <v>Tarifa T6</v>
      </c>
      <c r="AQ134" s="83" t="str">
        <f ca="1">+IF(AP134="","",VLOOKUP(AP134,Datos!$D:$E,2,FALSE))</f>
        <v>GD_T6</v>
      </c>
      <c r="AR134" s="83" t="str">
        <f>+VLOOKUP(CONCATENATE(K134,IF(K134="Completo",VLOOKUP(D134,'Gr.Estr.Reg.'!$C:$D,2,FALSE),VLOOKUP(D134,'Gr.Estr.Reg.'!$C:$H,6))),Tabla8[[LINK]:[PORCION]],5,FALSE)</f>
        <v>GRAGE</v>
      </c>
      <c r="AS134" s="83" t="str">
        <f ca="1">+VLOOKUP(CONCATENATE($AH134,$AI134,$AJ134,$AO134,$AQ134),ZTDM_ARBOL_DES_D!$A:$O,11,FALSE)</f>
        <v>RT_CAT_CLI</v>
      </c>
      <c r="AT134" s="83" t="str">
        <f ca="1">+IFERROR(VLOOKUP(CONCATENATE($AH134,$AI134,$AJ134,$AO134,$AQ134),ZTDM_ARBOL_DES_D!$A:$O,12,FALSE),"")</f>
        <v>GD_NORM</v>
      </c>
      <c r="AU134" s="83" t="str">
        <f ca="1">+IFERROR(VLOOKUP(CONCATENATE($AH134,$AI134,$AJ134,$AO134,$AQ134),ZTDM_ARBOL_DES_D!$A:$O,13,FALSE),"")</f>
        <v>BAJA</v>
      </c>
      <c r="AV134" s="83" t="str">
        <f>+IF($S134=Datos!$G$71,"",IFERROR(INDEX(Datos!$C$71:$G$75,MATCH($S134,Datos!$G$71:$G$75,0),1),""))</f>
        <v/>
      </c>
      <c r="AW134" s="83" t="str">
        <f>IF($S134=Datos!$G$71,"",IFERROR(INDEX(Datos!$C$71:$G$75,MATCH($S134,Datos!$G$71:$G$75,0),2),""))</f>
        <v/>
      </c>
      <c r="AX134" s="83" t="str">
        <f>IF($S134=Datos!$G$71,"",IFERROR(INDEX(Datos!$C$71:$G$75,MATCH($S134,Datos!$G$71:$G$75,0),3),""))</f>
        <v/>
      </c>
      <c r="AY134" s="83" t="str">
        <f>+IF(AW134=Datos!$D$73,Datos!$C$76,"")</f>
        <v/>
      </c>
      <c r="AZ134" s="83" t="str">
        <f>+IF(K134="Completo",IF(MAX(AB134:AC134,FACTURADOR!G133:I133)&gt;=300,"FL_GUDI",""),"")</f>
        <v/>
      </c>
      <c r="BA134" s="83" t="str">
        <f t="shared" si="114"/>
        <v>FL_NO_CAP</v>
      </c>
      <c r="BB134" s="83" t="str">
        <f ca="1">+IF($AS134="Opción No Válida","",IFERROR(IF(FIND(Datos!$D$63,$V134)&gt;0,Datos!$E$63,""),""))</f>
        <v/>
      </c>
      <c r="BC134" s="83" t="str">
        <f ca="1">+IF($AS134="Opción No Válida","",IFERROR(IF(FIND(Datos!$D$64,$V134)&gt;0,Datos!$E$64,""),""))</f>
        <v/>
      </c>
      <c r="BD134" s="83" t="str">
        <f ca="1">+IF($AS134="Opción No Válida","",IFERROR(IF(FIND(Datos!$D$65,$V134)&gt;0,Datos!$E$65,""),""))</f>
        <v/>
      </c>
      <c r="BE134" s="83" t="str">
        <f ca="1">+IF($AS134="Opción No Válida","",IFERROR(IF(FIND(Datos!$D$66,$V134)&gt;0,Datos!$E$66,""),""))</f>
        <v>FL_BEN_INF</v>
      </c>
      <c r="BF134" s="83" t="str">
        <f ca="1">+IF($AS134="Opción No Válida","",IF(AH134="DP",Datos!$C$67,""))</f>
        <v/>
      </c>
      <c r="BG134" s="83" t="str">
        <f ca="1">+IF($AS134="Opción No Válida","",IFERROR(IF(FIND(Datos!$D$68,$V134)&gt;0,Datos!$E$68,""),""))</f>
        <v/>
      </c>
      <c r="BH134" s="83" t="str">
        <f ca="1">+VLOOKUP(AA134,Datos!$D:$E,2,FALSE)</f>
        <v>00</v>
      </c>
      <c r="BJ134" s="133">
        <f t="shared" ref="BJ134:BJ158" ca="1" si="115">+COUNTIFS(BK134:DW134,"ERROR")</f>
        <v>0</v>
      </c>
      <c r="BK134" s="133" t="str">
        <f t="shared" ref="BK134:BK146" si="116">+IF(ISERROR( AH134)=TRUE,"ERROR","")</f>
        <v/>
      </c>
      <c r="BL134" s="133" t="str">
        <f t="shared" ref="BL134:BL146" si="117">+IF(ISERROR( AI134)=TRUE,"ERROR","")</f>
        <v/>
      </c>
      <c r="BM134" s="133" t="str">
        <f t="shared" ref="BM134:BM146" si="118">+IF(ISERROR( AJ134)=TRUE,"ERROR","")</f>
        <v/>
      </c>
      <c r="BN134" s="133" t="str">
        <f t="shared" ref="BN134:BN146" si="119">+IF(ISERROR( AK134)=TRUE,"ERROR","")</f>
        <v/>
      </c>
      <c r="BO134" s="133" t="str">
        <f t="shared" ref="BO134:BO146" si="120">+IF(AL134="","ERROR",IF(ISERROR( AL134)=TRUE,"ERROR",""))</f>
        <v/>
      </c>
      <c r="BP134" s="133" t="str">
        <f t="shared" ref="BP134:BP146" ca="1" si="121">+IF(AM134="","ERROR",IF(ISERROR( AM134)=TRUE,"ERROR",""))</f>
        <v/>
      </c>
      <c r="BQ134" s="133" t="str">
        <f t="shared" ref="BQ134:BQ146" ca="1" si="122">+IF(AN134="","ERROR",IF(ISERROR( AN134)=TRUE,"ERROR",""))</f>
        <v/>
      </c>
      <c r="BR134" s="133" t="str">
        <f t="shared" ref="BR134:BR146" si="123">+IF(AO134="","ERROR",IF(ISERROR( AO134)=TRUE,"ERROR",""))</f>
        <v/>
      </c>
      <c r="BS134" s="133" t="str">
        <f t="shared" ref="BS134:BS146" si="124">+IF(AP134="","ERROR",IF(ISERROR( AP134)=TRUE,"ERROR",""))</f>
        <v/>
      </c>
      <c r="BT134" s="133" t="str">
        <f t="shared" ref="BT134:BT146" ca="1" si="125">+IF(AQ134="","ERROR",IF(ISERROR( AQ134)=TRUE,"ERROR",""))</f>
        <v/>
      </c>
      <c r="BU134" s="133" t="str">
        <f t="shared" ref="BU134:BU146" si="126">+IF(AR134="","ERROR",IF(ISERROR( AR134)=TRUE,"ERROR",""))</f>
        <v/>
      </c>
      <c r="BV134" s="133" t="str">
        <f t="shared" ref="BV134:BV146" ca="1" si="127">+IF(AS134="","ERROR",IF(ISERROR( AS134)=TRUE,"ERROR",""))</f>
        <v/>
      </c>
      <c r="BW134" s="133" t="str">
        <f t="shared" ref="BW134:BW146" ca="1" si="128">+IF(AT134="","ERROR",IF(ISERROR( AT134)=TRUE,"ERROR",""))</f>
        <v/>
      </c>
      <c r="BX134" s="133" t="str">
        <f t="shared" ref="BX134:BX146" ca="1" si="129">+IF(AU134="","ERROR",IF(ISERROR( AU134)=TRUE,"ERROR",""))</f>
        <v/>
      </c>
      <c r="BY134" s="133" t="str">
        <f t="shared" ref="BY134:BY146" si="130">+IF(ISERROR( AV134)=TRUE,"ERROR","")</f>
        <v/>
      </c>
      <c r="BZ134" s="133" t="str">
        <f t="shared" ref="BZ134:BZ146" si="131">+IF(ISERROR( AW134)=TRUE,"ERROR","")</f>
        <v/>
      </c>
      <c r="CA134" s="133" t="str">
        <f t="shared" ref="CA134:CA146" si="132">+IF(ISERROR( AX134)=TRUE,"ERROR","")</f>
        <v/>
      </c>
      <c r="CB134" s="133" t="str">
        <f t="shared" ref="CB134:CB146" si="133">+IF(ISERROR( AY134)=TRUE,"ERROR","")</f>
        <v/>
      </c>
      <c r="CC134" s="133" t="str">
        <f t="shared" ref="CC134:CC163" si="134">+IF(ISERROR( BA134)=TRUE,"ERROR","")</f>
        <v/>
      </c>
      <c r="CD134" s="133" t="str">
        <f t="shared" ref="CD134:CD163" ca="1" si="135">+IF(ISERROR( BB134)=TRUE,"ERROR","")</f>
        <v/>
      </c>
      <c r="CE134" s="133" t="str">
        <f t="shared" ref="CE134:CE163" ca="1" si="136">+IF(ISERROR( BC134)=TRUE,"ERROR","")</f>
        <v/>
      </c>
      <c r="CF134" s="133" t="str">
        <f t="shared" ref="CF134:CF163" ca="1" si="137">+IF(ISERROR( BD134)=TRUE,"ERROR","")</f>
        <v/>
      </c>
      <c r="CG134" s="133" t="str">
        <f t="shared" ref="CG134:CG163" ca="1" si="138">+IF(ISERROR( BE134)=TRUE,"ERROR","")</f>
        <v/>
      </c>
      <c r="CH134" s="133" t="str">
        <f t="shared" ref="CH134:CH163" ca="1" si="139">+IF(ISERROR( BF134)=TRUE,"ERROR","")</f>
        <v/>
      </c>
      <c r="CI134" s="133" t="str">
        <f t="shared" ref="CI134:CI163" ca="1" si="140">+IF(ISERROR( BG134)=TRUE,"ERROR","")</f>
        <v/>
      </c>
      <c r="CJ134" s="133" t="str">
        <f t="shared" ref="CJ134:CJ163" ca="1" si="141">+IF(ISERROR( BH134)=TRUE,"ERROR","")</f>
        <v/>
      </c>
      <c r="CK134" s="131">
        <f>+'RESULTADOS Fact'!Z133</f>
        <v>20000000922</v>
      </c>
      <c r="CL134" s="131">
        <f>+'RESULTADOS Fact'!AA133</f>
        <v>10000000486</v>
      </c>
    </row>
    <row r="135" spans="1:90" s="131" customFormat="1" ht="58.5" hidden="1" customHeight="1" x14ac:dyDescent="0.25">
      <c r="A135" s="145">
        <f t="shared" si="113"/>
        <v>133</v>
      </c>
      <c r="B135" s="127">
        <v>265</v>
      </c>
      <c r="C135" s="128">
        <f>+VLOOKUP($B135,'Datos IC y OC'!$A:$D,3,FALSE)</f>
        <v>610000000000179</v>
      </c>
      <c r="D135" s="128" t="str">
        <f>+VLOOKUP($B135,'Datos IC y OC'!$A:$D,4,FALSE)</f>
        <v>S4010A12</v>
      </c>
      <c r="E135" s="83"/>
      <c r="F135" s="130">
        <v>44562</v>
      </c>
      <c r="G135" s="114" t="str">
        <f ca="1">+"ID" &amp;TEXT(A135,"000") &amp; "-" &amp; AH135 &amp; "-" &amp; AI135 &amp; "-" &amp; RIGHT(AQ135,2)&amp; "-" &amp; VLOOKUP(AO135,Datos!$E:$F,2,FALSE)</f>
        <v>ID133-PJ-PL-T6-BT</v>
      </c>
      <c r="H135" s="114" t="s">
        <v>59</v>
      </c>
      <c r="I135" s="174" t="s">
        <v>140</v>
      </c>
      <c r="J135" s="174" t="s">
        <v>316</v>
      </c>
      <c r="K135" s="174" t="s">
        <v>1928</v>
      </c>
      <c r="L135" s="174" t="s">
        <v>306</v>
      </c>
      <c r="M135" s="174" t="s">
        <v>528</v>
      </c>
      <c r="O135" s="174" t="s">
        <v>1050</v>
      </c>
      <c r="Q135" s="174" t="s">
        <v>78</v>
      </c>
      <c r="S135" s="114"/>
      <c r="T135" s="114"/>
      <c r="V135" s="114" t="s">
        <v>9157</v>
      </c>
      <c r="X135" s="114">
        <v>700034</v>
      </c>
      <c r="Y135" s="114">
        <f>+Salida!CQ135</f>
        <v>234</v>
      </c>
      <c r="AA135" s="114" t="s">
        <v>2021</v>
      </c>
      <c r="AB135" s="114">
        <f>+HLOOKUP($AF135,Lecturas!$O:$AB,22,FALSE)</f>
        <v>100</v>
      </c>
      <c r="AC135" s="114">
        <f>+HLOOKUP($AF135,Lecturas!$O:$AB,23,FALSE)</f>
        <v>300</v>
      </c>
      <c r="AD135" s="114" t="str">
        <f>+"CASO: "&amp;INDEX(Lecturas!$AE$1:$AX$2,1,MATCH(AF135,Lecturas!$AE$2:$AX$2,0))</f>
        <v>CASO: &gt;300</v>
      </c>
      <c r="AF135" s="114">
        <v>5</v>
      </c>
      <c r="AH135" s="83" t="str">
        <f>+IF(H135="","",VLOOKUP(H135,Datos!$D:$E,2,FALSE))</f>
        <v>PJ</v>
      </c>
      <c r="AI135" s="83" t="str">
        <f>+IF(I135="","",VLOOKUP(I135,Datos!$D$9:$E$19,2,FALSE))</f>
        <v>PL</v>
      </c>
      <c r="AJ135" s="83" t="str">
        <f>+IF(J135="","",VLOOKUP(J135,Datos!$D:$E,2,FALSE))</f>
        <v>G002</v>
      </c>
      <c r="AK135" s="83" t="str">
        <f>+IFERROR(IF(AI135="CG","",VLOOKUP(AI135,Datos!$E:$F,2,FALSE)),"")</f>
        <v>Rural</v>
      </c>
      <c r="AL135" s="83" t="str">
        <f>+IF(L135="","",VLOOKUP(L135,Datos!$D:$E,2,FALSE))</f>
        <v>07</v>
      </c>
      <c r="AM135" s="83" t="str">
        <f ca="1">+IF(M135="","",TEXT(VLOOKUP(M135,Datos!$D:$E,2,FALSE),"000"))</f>
        <v>123</v>
      </c>
      <c r="AN135" s="83" t="str">
        <f ca="1">+IF(O135="","",TEXT(VLOOKUP(O135,Datos!$D:$E,2,FALSE),"000000"))</f>
        <v>239900</v>
      </c>
      <c r="AO135" s="83" t="str">
        <f>+IF(Q135="","",VLOOKUP(Q135,Datos!$D:$E,2,FALSE))</f>
        <v>G1</v>
      </c>
      <c r="AP135" s="83" t="str">
        <f>+IFERROR(HLOOKUP(AH135,Validaciones!$A$47:$C$48,2,FALSE),"")</f>
        <v>Tarifa T6</v>
      </c>
      <c r="AQ135" s="83" t="str">
        <f ca="1">+IF(AP135="","",VLOOKUP(AP135,Datos!$D:$E,2,FALSE))</f>
        <v>GD_T6</v>
      </c>
      <c r="AR135" s="83" t="str">
        <f>+VLOOKUP(CONCATENATE(K135,IF(K135="Completo",VLOOKUP(D135,'Gr.Estr.Reg.'!$C:$D,2,FALSE),VLOOKUP(D135,'Gr.Estr.Reg.'!$C:$H,6))),Tabla8[[LINK]:[PORCION]],5,FALSE)</f>
        <v>GRAGE</v>
      </c>
      <c r="AS135" s="83" t="str">
        <f ca="1">+VLOOKUP(CONCATENATE($AH135,$AI135,$AJ135,$AO135,$AQ135),ZTDM_ARBOL_DES_D!$A:$O,11,FALSE)</f>
        <v>RT_CAT_CLI</v>
      </c>
      <c r="AT135" s="83" t="str">
        <f ca="1">+IFERROR(VLOOKUP(CONCATENATE($AH135,$AI135,$AJ135,$AO135,$AQ135),ZTDM_ARBOL_DES_D!$A:$O,12,FALSE),"")</f>
        <v>GD_NORM</v>
      </c>
      <c r="AU135" s="83" t="str">
        <f ca="1">+IFERROR(VLOOKUP(CONCATENATE($AH135,$AI135,$AJ135,$AO135,$AQ135),ZTDM_ARBOL_DES_D!$A:$O,13,FALSE),"")</f>
        <v>BAJA</v>
      </c>
      <c r="AV135" s="83" t="str">
        <f>+IF($S135=Datos!$G$71,"",IFERROR(INDEX(Datos!$C$71:$G$75,MATCH($S135,Datos!$G$71:$G$75,0),1),""))</f>
        <v/>
      </c>
      <c r="AW135" s="83" t="str">
        <f>IF($S135=Datos!$G$71,"",IFERROR(INDEX(Datos!$C$71:$G$75,MATCH($S135,Datos!$G$71:$G$75,0),2),""))</f>
        <v/>
      </c>
      <c r="AX135" s="83" t="str">
        <f>IF($S135=Datos!$G$71,"",IFERROR(INDEX(Datos!$C$71:$G$75,MATCH($S135,Datos!$G$71:$G$75,0),3),""))</f>
        <v/>
      </c>
      <c r="AY135" s="83" t="str">
        <f>+IF(AW135=Datos!$D$73,Datos!$C$76,"")</f>
        <v/>
      </c>
      <c r="AZ135" s="83" t="str">
        <f>+IF(K135="Completo",IF(MAX(AB135:AC135,FACTURADOR!G134:I134)&gt;=300,"FL_GUDI",""),"")</f>
        <v/>
      </c>
      <c r="BA135" s="83" t="str">
        <f t="shared" si="114"/>
        <v>FL_NO_CAP</v>
      </c>
      <c r="BB135" s="83" t="str">
        <f ca="1">+IF($AS135="Opción No Válida","",IFERROR(IF(FIND(Datos!$D$63,$V135)&gt;0,Datos!$E$63,""),""))</f>
        <v>FL_EMP_REC</v>
      </c>
      <c r="BC135" s="83" t="str">
        <f ca="1">+IF($AS135="Opción No Válida","",IFERROR(IF(FIND(Datos!$D$64,$V135)&gt;0,Datos!$E$64,""),""))</f>
        <v>FL_PRG_IND</v>
      </c>
      <c r="BD135" s="83" t="str">
        <f ca="1">+IF($AS135="Opción No Válida","",IFERROR(IF(FIND(Datos!$D$65,$V135)&gt;0,Datos!$E$65,""),""))</f>
        <v/>
      </c>
      <c r="BE135" s="83" t="str">
        <f ca="1">+IF($AS135="Opción No Válida","",IFERROR(IF(FIND(Datos!$D$66,$V135)&gt;0,Datos!$E$66,""),""))</f>
        <v>FL_BEN_INF</v>
      </c>
      <c r="BF135" s="83" t="str">
        <f ca="1">+IF($AS135="Opción No Válida","",IF(AH135="DP",Datos!$C$67,""))</f>
        <v/>
      </c>
      <c r="BG135" s="83" t="str">
        <f ca="1">+IF($AS135="Opción No Válida","",IFERROR(IF(FIND(Datos!$D$68,$V135)&gt;0,Datos!$E$68,""),""))</f>
        <v/>
      </c>
      <c r="BH135" s="83" t="str">
        <f ca="1">+VLOOKUP(AA135,Datos!$D:$E,2,FALSE)</f>
        <v>00</v>
      </c>
      <c r="BJ135" s="133">
        <f t="shared" ca="1" si="115"/>
        <v>0</v>
      </c>
      <c r="BK135" s="133" t="str">
        <f t="shared" si="116"/>
        <v/>
      </c>
      <c r="BL135" s="133" t="str">
        <f t="shared" si="117"/>
        <v/>
      </c>
      <c r="BM135" s="133" t="str">
        <f t="shared" si="118"/>
        <v/>
      </c>
      <c r="BN135" s="133" t="str">
        <f t="shared" si="119"/>
        <v/>
      </c>
      <c r="BO135" s="133" t="str">
        <f t="shared" si="120"/>
        <v/>
      </c>
      <c r="BP135" s="133" t="str">
        <f t="shared" ca="1" si="121"/>
        <v/>
      </c>
      <c r="BQ135" s="133" t="str">
        <f t="shared" ca="1" si="122"/>
        <v/>
      </c>
      <c r="BR135" s="133" t="str">
        <f t="shared" si="123"/>
        <v/>
      </c>
      <c r="BS135" s="133" t="str">
        <f t="shared" si="124"/>
        <v/>
      </c>
      <c r="BT135" s="133" t="str">
        <f t="shared" ca="1" si="125"/>
        <v/>
      </c>
      <c r="BU135" s="133" t="str">
        <f t="shared" si="126"/>
        <v/>
      </c>
      <c r="BV135" s="133" t="str">
        <f t="shared" ca="1" si="127"/>
        <v/>
      </c>
      <c r="BW135" s="133" t="str">
        <f t="shared" ca="1" si="128"/>
        <v/>
      </c>
      <c r="BX135" s="133" t="str">
        <f t="shared" ca="1" si="129"/>
        <v/>
      </c>
      <c r="BY135" s="133" t="str">
        <f t="shared" si="130"/>
        <v/>
      </c>
      <c r="BZ135" s="133" t="str">
        <f t="shared" si="131"/>
        <v/>
      </c>
      <c r="CA135" s="133" t="str">
        <f t="shared" si="132"/>
        <v/>
      </c>
      <c r="CB135" s="133" t="str">
        <f t="shared" si="133"/>
        <v/>
      </c>
      <c r="CC135" s="133" t="str">
        <f t="shared" si="134"/>
        <v/>
      </c>
      <c r="CD135" s="133" t="str">
        <f t="shared" ca="1" si="135"/>
        <v/>
      </c>
      <c r="CE135" s="133" t="str">
        <f t="shared" ca="1" si="136"/>
        <v/>
      </c>
      <c r="CF135" s="133" t="str">
        <f t="shared" ca="1" si="137"/>
        <v/>
      </c>
      <c r="CG135" s="133" t="str">
        <f t="shared" ca="1" si="138"/>
        <v/>
      </c>
      <c r="CH135" s="133" t="str">
        <f t="shared" ca="1" si="139"/>
        <v/>
      </c>
      <c r="CI135" s="133" t="str">
        <f t="shared" ca="1" si="140"/>
        <v/>
      </c>
      <c r="CJ135" s="133" t="str">
        <f t="shared" ca="1" si="141"/>
        <v/>
      </c>
      <c r="CK135" s="131">
        <f>+'RESULTADOS Fact'!Z134</f>
        <v>20000000923</v>
      </c>
      <c r="CL135" s="131">
        <f>+'RESULTADOS Fact'!AA134</f>
        <v>10000000487</v>
      </c>
    </row>
    <row r="136" spans="1:90" s="131" customFormat="1" ht="58.5" hidden="1" customHeight="1" x14ac:dyDescent="0.25">
      <c r="A136" s="145">
        <f t="shared" si="113"/>
        <v>134</v>
      </c>
      <c r="B136" s="127">
        <v>265</v>
      </c>
      <c r="C136" s="128">
        <f>+VLOOKUP($B136,'Datos IC y OC'!$A:$D,3,FALSE)</f>
        <v>610000000000179</v>
      </c>
      <c r="D136" s="128" t="str">
        <f>+VLOOKUP($B136,'Datos IC y OC'!$A:$D,4,FALSE)</f>
        <v>S4010A12</v>
      </c>
      <c r="E136" s="83"/>
      <c r="F136" s="130">
        <v>44562</v>
      </c>
      <c r="G136" s="114" t="str">
        <f ca="1">+"ID" &amp;TEXT(A136,"000") &amp; "-" &amp; AH136 &amp; "-" &amp; AI136 &amp; "-" &amp; RIGHT(AQ136,2)&amp; "-" &amp; VLOOKUP(AO136,Datos!$E:$F,2,FALSE)</f>
        <v>ID134-PJ-PL-T6-MT 13,2 kV</v>
      </c>
      <c r="H136" s="114" t="s">
        <v>59</v>
      </c>
      <c r="I136" s="174" t="s">
        <v>140</v>
      </c>
      <c r="J136" s="174" t="s">
        <v>316</v>
      </c>
      <c r="K136" s="174" t="s">
        <v>1928</v>
      </c>
      <c r="L136" s="174" t="s">
        <v>277</v>
      </c>
      <c r="M136" s="174" t="s">
        <v>528</v>
      </c>
      <c r="O136" s="174" t="s">
        <v>1050</v>
      </c>
      <c r="Q136" s="174" t="s">
        <v>248</v>
      </c>
      <c r="S136" s="114"/>
      <c r="T136" s="114"/>
      <c r="V136" s="114"/>
      <c r="X136" s="114">
        <v>700034</v>
      </c>
      <c r="Y136" s="114">
        <f>+Salida!CQ136</f>
        <v>235</v>
      </c>
      <c r="AA136" s="114" t="s">
        <v>2021</v>
      </c>
      <c r="AB136" s="114">
        <f>+HLOOKUP($AF136,Lecturas!$O:$AB,22,FALSE)</f>
        <v>50</v>
      </c>
      <c r="AC136" s="114">
        <f>+HLOOKUP($AF136,Lecturas!$O:$AB,23,FALSE)</f>
        <v>100</v>
      </c>
      <c r="AD136" s="114" t="str">
        <f>+"CASO: "&amp;INDEX(Lecturas!$AE$1:$AX$2,1,MATCH(AF136,Lecturas!$AE$2:$AX$2,0))</f>
        <v>CASO: &lt;300</v>
      </c>
      <c r="AF136" s="114">
        <v>2</v>
      </c>
      <c r="AH136" s="83" t="str">
        <f>+IF(H136="","",VLOOKUP(H136,Datos!$D:$E,2,FALSE))</f>
        <v>PJ</v>
      </c>
      <c r="AI136" s="83" t="str">
        <f>+IF(I136="","",VLOOKUP(I136,Datos!$D$9:$E$19,2,FALSE))</f>
        <v>PL</v>
      </c>
      <c r="AJ136" s="83" t="str">
        <f>+IF(J136="","",VLOOKUP(J136,Datos!$D:$E,2,FALSE))</f>
        <v>G002</v>
      </c>
      <c r="AK136" s="83" t="str">
        <f>+IFERROR(IF(AI136="CG","",VLOOKUP(AI136,Datos!$E:$F,2,FALSE)),"")</f>
        <v>Rural</v>
      </c>
      <c r="AL136" s="83">
        <f>+IF(L136="","",VLOOKUP(L136,Datos!$D:$E,2,FALSE))</f>
        <v>11</v>
      </c>
      <c r="AM136" s="83" t="str">
        <f ca="1">+IF(M136="","",TEXT(VLOOKUP(M136,Datos!$D:$E,2,FALSE),"000"))</f>
        <v>123</v>
      </c>
      <c r="AN136" s="83" t="str">
        <f ca="1">+IF(O136="","",TEXT(VLOOKUP(O136,Datos!$D:$E,2,FALSE),"000000"))</f>
        <v>239900</v>
      </c>
      <c r="AO136" s="83" t="str">
        <f>+IF(Q136="","",VLOOKUP(Q136,Datos!$D:$E,2,FALSE))</f>
        <v>G3</v>
      </c>
      <c r="AP136" s="83" t="str">
        <f>+IFERROR(HLOOKUP(AH136,Validaciones!$A$47:$C$48,2,FALSE),"")</f>
        <v>Tarifa T6</v>
      </c>
      <c r="AQ136" s="83" t="str">
        <f ca="1">+IF(AP136="","",VLOOKUP(AP136,Datos!$D:$E,2,FALSE))</f>
        <v>GD_T6</v>
      </c>
      <c r="AR136" s="83" t="str">
        <f>+VLOOKUP(CONCATENATE(K136,IF(K136="Completo",VLOOKUP(D136,'Gr.Estr.Reg.'!$C:$D,2,FALSE),VLOOKUP(D136,'Gr.Estr.Reg.'!$C:$H,6))),Tabla8[[LINK]:[PORCION]],5,FALSE)</f>
        <v>GRAGE</v>
      </c>
      <c r="AS136" s="83" t="str">
        <f ca="1">+VLOOKUP(CONCATENATE($AH136,$AI136,$AJ136,$AO136,$AQ136),ZTDM_ARBOL_DES_D!$A:$O,11,FALSE)</f>
        <v>RT_CAT_CLI</v>
      </c>
      <c r="AT136" s="83" t="str">
        <f ca="1">+IFERROR(VLOOKUP(CONCATENATE($AH136,$AI136,$AJ136,$AO136,$AQ136),ZTDM_ARBOL_DES_D!$A:$O,12,FALSE),"")</f>
        <v>GD_NORM</v>
      </c>
      <c r="AU136" s="83" t="str">
        <f ca="1">+IFERROR(VLOOKUP(CONCATENATE($AH136,$AI136,$AJ136,$AO136,$AQ136),ZTDM_ARBOL_DES_D!$A:$O,13,FALSE),"")</f>
        <v>MEDIA13.2</v>
      </c>
      <c r="AV136" s="83" t="str">
        <f>+IF($S136=Datos!$G$71,"",IFERROR(INDEX(Datos!$C$71:$G$75,MATCH($S136,Datos!$G$71:$G$75,0),1),""))</f>
        <v/>
      </c>
      <c r="AW136" s="83" t="str">
        <f>IF($S136=Datos!$G$71,"",IFERROR(INDEX(Datos!$C$71:$G$75,MATCH($S136,Datos!$G$71:$G$75,0),2),""))</f>
        <v/>
      </c>
      <c r="AX136" s="83" t="str">
        <f>IF($S136=Datos!$G$71,"",IFERROR(INDEX(Datos!$C$71:$G$75,MATCH($S136,Datos!$G$71:$G$75,0),3),""))</f>
        <v/>
      </c>
      <c r="AY136" s="83" t="str">
        <f>+IF(AW136=Datos!$D$73,Datos!$C$76,"")</f>
        <v/>
      </c>
      <c r="AZ136" s="83" t="str">
        <f>+IF(K136="Completo",IF(MAX(AB136:AC136,FACTURADOR!G135:I135)&gt;=300,"FL_GUDI",""),"")</f>
        <v/>
      </c>
      <c r="BA136" s="83" t="str">
        <f t="shared" si="114"/>
        <v>FL_NO_CAP</v>
      </c>
      <c r="BB136" s="83" t="str">
        <f ca="1">+IF($AS136="Opción No Válida","",IFERROR(IF(FIND(Datos!$D$63,$V136)&gt;0,Datos!$E$63,""),""))</f>
        <v/>
      </c>
      <c r="BC136" s="83" t="str">
        <f ca="1">+IF($AS136="Opción No Válida","",IFERROR(IF(FIND(Datos!$D$64,$V136)&gt;0,Datos!$E$64,""),""))</f>
        <v/>
      </c>
      <c r="BD136" s="83" t="str">
        <f ca="1">+IF($AS136="Opción No Válida","",IFERROR(IF(FIND(Datos!$D$65,$V136)&gt;0,Datos!$E$65,""),""))</f>
        <v/>
      </c>
      <c r="BE136" s="83" t="str">
        <f ca="1">+IF($AS136="Opción No Válida","",IFERROR(IF(FIND(Datos!$D$66,$V136)&gt;0,Datos!$E$66,""),""))</f>
        <v/>
      </c>
      <c r="BF136" s="83" t="str">
        <f ca="1">+IF($AS136="Opción No Válida","",IF(AH136="DP",Datos!$C$67,""))</f>
        <v/>
      </c>
      <c r="BG136" s="83" t="str">
        <f ca="1">+IF($AS136="Opción No Válida","",IFERROR(IF(FIND(Datos!$D$68,$V136)&gt;0,Datos!$E$68,""),""))</f>
        <v/>
      </c>
      <c r="BH136" s="83" t="str">
        <f ca="1">+VLOOKUP(AA136,Datos!$D:$E,2,FALSE)</f>
        <v>00</v>
      </c>
      <c r="BJ136" s="133">
        <f t="shared" ca="1" si="115"/>
        <v>0</v>
      </c>
      <c r="BK136" s="133" t="str">
        <f t="shared" si="116"/>
        <v/>
      </c>
      <c r="BL136" s="133" t="str">
        <f t="shared" si="117"/>
        <v/>
      </c>
      <c r="BM136" s="133" t="str">
        <f t="shared" si="118"/>
        <v/>
      </c>
      <c r="BN136" s="133" t="str">
        <f t="shared" si="119"/>
        <v/>
      </c>
      <c r="BO136" s="133" t="str">
        <f t="shared" si="120"/>
        <v/>
      </c>
      <c r="BP136" s="133" t="str">
        <f t="shared" ca="1" si="121"/>
        <v/>
      </c>
      <c r="BQ136" s="133" t="str">
        <f t="shared" ca="1" si="122"/>
        <v/>
      </c>
      <c r="BR136" s="133" t="str">
        <f t="shared" si="123"/>
        <v/>
      </c>
      <c r="BS136" s="133" t="str">
        <f t="shared" si="124"/>
        <v/>
      </c>
      <c r="BT136" s="133" t="str">
        <f t="shared" ca="1" si="125"/>
        <v/>
      </c>
      <c r="BU136" s="133" t="str">
        <f t="shared" si="126"/>
        <v/>
      </c>
      <c r="BV136" s="133" t="str">
        <f t="shared" ca="1" si="127"/>
        <v/>
      </c>
      <c r="BW136" s="133" t="str">
        <f t="shared" ca="1" si="128"/>
        <v/>
      </c>
      <c r="BX136" s="133" t="str">
        <f t="shared" ca="1" si="129"/>
        <v/>
      </c>
      <c r="BY136" s="133" t="str">
        <f t="shared" si="130"/>
        <v/>
      </c>
      <c r="BZ136" s="133" t="str">
        <f t="shared" si="131"/>
        <v/>
      </c>
      <c r="CA136" s="133" t="str">
        <f t="shared" si="132"/>
        <v/>
      </c>
      <c r="CB136" s="133" t="str">
        <f t="shared" si="133"/>
        <v/>
      </c>
      <c r="CC136" s="133" t="str">
        <f t="shared" si="134"/>
        <v/>
      </c>
      <c r="CD136" s="133" t="str">
        <f t="shared" ca="1" si="135"/>
        <v/>
      </c>
      <c r="CE136" s="133" t="str">
        <f t="shared" ca="1" si="136"/>
        <v/>
      </c>
      <c r="CF136" s="133" t="str">
        <f t="shared" ca="1" si="137"/>
        <v/>
      </c>
      <c r="CG136" s="133" t="str">
        <f t="shared" ca="1" si="138"/>
        <v/>
      </c>
      <c r="CH136" s="133" t="str">
        <f t="shared" ca="1" si="139"/>
        <v/>
      </c>
      <c r="CI136" s="133" t="str">
        <f t="shared" ca="1" si="140"/>
        <v/>
      </c>
      <c r="CJ136" s="133" t="str">
        <f t="shared" ca="1" si="141"/>
        <v/>
      </c>
      <c r="CK136" s="131">
        <f>+'RESULTADOS Fact'!Z135</f>
        <v>20000000924</v>
      </c>
      <c r="CL136" s="131">
        <f>+'RESULTADOS Fact'!AA135</f>
        <v>10000000488</v>
      </c>
    </row>
    <row r="137" spans="1:90" s="131" customFormat="1" ht="58.5" hidden="1" customHeight="1" x14ac:dyDescent="0.25">
      <c r="A137" s="145">
        <f t="shared" si="113"/>
        <v>135</v>
      </c>
      <c r="B137" s="127">
        <v>266</v>
      </c>
      <c r="C137" s="128">
        <f>+VLOOKUP($B137,'Datos IC y OC'!$A:$D,3,FALSE)</f>
        <v>610000000000180</v>
      </c>
      <c r="D137" s="128" t="str">
        <f>+VLOOKUP($B137,'Datos IC y OC'!$A:$D,4,FALSE)</f>
        <v>S1010A13</v>
      </c>
      <c r="E137" s="83"/>
      <c r="F137" s="130">
        <v>44562</v>
      </c>
      <c r="G137" s="114" t="str">
        <f ca="1">+"ID" &amp;TEXT(A137,"000") &amp; "-" &amp; AH137 &amp; "-" &amp; AI137 &amp; "-" &amp; RIGHT(AQ137,2)&amp; "-" &amp; VLOOKUP(AO137,Datos!$E:$F,2,FALSE)</f>
        <v>ID135-PJ-PL-T6-MT 13,2 kV</v>
      </c>
      <c r="H137" s="114" t="s">
        <v>59</v>
      </c>
      <c r="I137" s="174" t="s">
        <v>140</v>
      </c>
      <c r="J137" s="174" t="s">
        <v>316</v>
      </c>
      <c r="K137" s="174" t="s">
        <v>1928</v>
      </c>
      <c r="L137" s="174" t="s">
        <v>271</v>
      </c>
      <c r="M137" s="174" t="s">
        <v>268</v>
      </c>
      <c r="O137" s="174" t="s">
        <v>1050</v>
      </c>
      <c r="Q137" s="174" t="s">
        <v>248</v>
      </c>
      <c r="S137" s="114"/>
      <c r="T137" s="114"/>
      <c r="V137" s="114"/>
      <c r="X137" s="114">
        <v>700034</v>
      </c>
      <c r="Y137" s="114">
        <f>+Salida!CQ137</f>
        <v>236</v>
      </c>
      <c r="AA137" s="114" t="s">
        <v>2021</v>
      </c>
      <c r="AB137" s="114">
        <f>+HLOOKUP($AF137,Lecturas!$O:$AB,22,FALSE)</f>
        <v>100</v>
      </c>
      <c r="AC137" s="114">
        <f>+HLOOKUP($AF137,Lecturas!$O:$AB,23,FALSE)</f>
        <v>300</v>
      </c>
      <c r="AD137" s="114" t="str">
        <f>+"CASO: "&amp;INDEX(Lecturas!$AE$1:$AX$2,1,MATCH(AF137,Lecturas!$AE$2:$AX$2,0))</f>
        <v>CASO: &gt;300</v>
      </c>
      <c r="AF137" s="114">
        <v>5</v>
      </c>
      <c r="AH137" s="83" t="str">
        <f>+IF(H137="","",VLOOKUP(H137,Datos!$D:$E,2,FALSE))</f>
        <v>PJ</v>
      </c>
      <c r="AI137" s="83" t="str">
        <f>+IF(I137="","",VLOOKUP(I137,Datos!$D$9:$E$19,2,FALSE))</f>
        <v>PL</v>
      </c>
      <c r="AJ137" s="83" t="str">
        <f>+IF(J137="","",VLOOKUP(J137,Datos!$D:$E,2,FALSE))</f>
        <v>G002</v>
      </c>
      <c r="AK137" s="83" t="str">
        <f>+IFERROR(IF(AI137="CG","",VLOOKUP(AI137,Datos!$E:$F,2,FALSE)),"")</f>
        <v>Rural</v>
      </c>
      <c r="AL137" s="83" t="str">
        <f>+IF(L137="","",VLOOKUP(L137,Datos!$D:$E,2,FALSE))</f>
        <v>01</v>
      </c>
      <c r="AM137" s="83" t="str">
        <f ca="1">+IF(M137="","",TEXT(VLOOKUP(M137,Datos!$D:$E,2,FALSE),"000"))</f>
        <v>198</v>
      </c>
      <c r="AN137" s="83" t="str">
        <f ca="1">+IF(O137="","",TEXT(VLOOKUP(O137,Datos!$D:$E,2,FALSE),"000000"))</f>
        <v>239900</v>
      </c>
      <c r="AO137" s="83" t="str">
        <f>+IF(Q137="","",VLOOKUP(Q137,Datos!$D:$E,2,FALSE))</f>
        <v>G3</v>
      </c>
      <c r="AP137" s="83" t="str">
        <f>+IFERROR(HLOOKUP(AH137,Validaciones!$A$47:$C$48,2,FALSE),"")</f>
        <v>Tarifa T6</v>
      </c>
      <c r="AQ137" s="83" t="str">
        <f ca="1">+IF(AP137="","",VLOOKUP(AP137,Datos!$D:$E,2,FALSE))</f>
        <v>GD_T6</v>
      </c>
      <c r="AR137" s="83" t="str">
        <f>+VLOOKUP(CONCATENATE(K137,IF(K137="Completo",VLOOKUP(D137,'Gr.Estr.Reg.'!$C:$D,2,FALSE),VLOOKUP(D137,'Gr.Estr.Reg.'!$C:$H,6))),Tabla8[[LINK]:[PORCION]],5,FALSE)</f>
        <v>GSFGE</v>
      </c>
      <c r="AS137" s="83" t="str">
        <f ca="1">+VLOOKUP(CONCATENATE($AH137,$AI137,$AJ137,$AO137,$AQ137),ZTDM_ARBOL_DES_D!$A:$O,11,FALSE)</f>
        <v>RT_CAT_CLI</v>
      </c>
      <c r="AT137" s="83" t="str">
        <f ca="1">+IFERROR(VLOOKUP(CONCATENATE($AH137,$AI137,$AJ137,$AO137,$AQ137),ZTDM_ARBOL_DES_D!$A:$O,12,FALSE),"")</f>
        <v>GD_NORM</v>
      </c>
      <c r="AU137" s="83" t="str">
        <f ca="1">+IFERROR(VLOOKUP(CONCATENATE($AH137,$AI137,$AJ137,$AO137,$AQ137),ZTDM_ARBOL_DES_D!$A:$O,13,FALSE),"")</f>
        <v>MEDIA13.2</v>
      </c>
      <c r="AV137" s="83" t="str">
        <f>+IF($S137=Datos!$G$71,"",IFERROR(INDEX(Datos!$C$71:$G$75,MATCH($S137,Datos!$G$71:$G$75,0),1),""))</f>
        <v/>
      </c>
      <c r="AW137" s="83" t="str">
        <f>IF($S137=Datos!$G$71,"",IFERROR(INDEX(Datos!$C$71:$G$75,MATCH($S137,Datos!$G$71:$G$75,0),2),""))</f>
        <v/>
      </c>
      <c r="AX137" s="83" t="str">
        <f>IF($S137=Datos!$G$71,"",IFERROR(INDEX(Datos!$C$71:$G$75,MATCH($S137,Datos!$G$71:$G$75,0),3),""))</f>
        <v/>
      </c>
      <c r="AY137" s="83" t="str">
        <f>+IF(AW137=Datos!$D$73,Datos!$C$76,"")</f>
        <v/>
      </c>
      <c r="AZ137" s="83" t="str">
        <f>+IF(K137="Completo",IF(MAX(AB137:AC137,FACTURADOR!G136:I136)&gt;=300,"FL_GUDI",""),"")</f>
        <v/>
      </c>
      <c r="BA137" s="83" t="str">
        <f t="shared" si="114"/>
        <v>FL_NO_CAP</v>
      </c>
      <c r="BB137" s="83" t="str">
        <f ca="1">+IF($AS137="Opción No Válida","",IFERROR(IF(FIND(Datos!$D$63,$V137)&gt;0,Datos!$E$63,""),""))</f>
        <v/>
      </c>
      <c r="BC137" s="83" t="str">
        <f ca="1">+IF($AS137="Opción No Válida","",IFERROR(IF(FIND(Datos!$D$64,$V137)&gt;0,Datos!$E$64,""),""))</f>
        <v/>
      </c>
      <c r="BD137" s="83" t="str">
        <f ca="1">+IF($AS137="Opción No Válida","",IFERROR(IF(FIND(Datos!$D$65,$V137)&gt;0,Datos!$E$65,""),""))</f>
        <v/>
      </c>
      <c r="BE137" s="83" t="str">
        <f ca="1">+IF($AS137="Opción No Válida","",IFERROR(IF(FIND(Datos!$D$66,$V137)&gt;0,Datos!$E$66,""),""))</f>
        <v/>
      </c>
      <c r="BF137" s="83" t="str">
        <f ca="1">+IF($AS137="Opción No Válida","",IF(AH137="DP",Datos!$C$67,""))</f>
        <v/>
      </c>
      <c r="BG137" s="83" t="str">
        <f ca="1">+IF($AS137="Opción No Válida","",IFERROR(IF(FIND(Datos!$D$68,$V137)&gt;0,Datos!$E$68,""),""))</f>
        <v/>
      </c>
      <c r="BH137" s="83" t="str">
        <f ca="1">+VLOOKUP(AA137,Datos!$D:$E,2,FALSE)</f>
        <v>00</v>
      </c>
      <c r="BJ137" s="133">
        <f t="shared" ca="1" si="115"/>
        <v>0</v>
      </c>
      <c r="BK137" s="133" t="str">
        <f t="shared" si="116"/>
        <v/>
      </c>
      <c r="BL137" s="133" t="str">
        <f t="shared" si="117"/>
        <v/>
      </c>
      <c r="BM137" s="133" t="str">
        <f t="shared" si="118"/>
        <v/>
      </c>
      <c r="BN137" s="133" t="str">
        <f t="shared" si="119"/>
        <v/>
      </c>
      <c r="BO137" s="133" t="str">
        <f t="shared" si="120"/>
        <v/>
      </c>
      <c r="BP137" s="133" t="str">
        <f t="shared" ca="1" si="121"/>
        <v/>
      </c>
      <c r="BQ137" s="133" t="str">
        <f t="shared" ca="1" si="122"/>
        <v/>
      </c>
      <c r="BR137" s="133" t="str">
        <f t="shared" si="123"/>
        <v/>
      </c>
      <c r="BS137" s="133" t="str">
        <f t="shared" si="124"/>
        <v/>
      </c>
      <c r="BT137" s="133" t="str">
        <f t="shared" ca="1" si="125"/>
        <v/>
      </c>
      <c r="BU137" s="133" t="str">
        <f t="shared" si="126"/>
        <v/>
      </c>
      <c r="BV137" s="133" t="str">
        <f t="shared" ca="1" si="127"/>
        <v/>
      </c>
      <c r="BW137" s="133" t="str">
        <f t="shared" ca="1" si="128"/>
        <v/>
      </c>
      <c r="BX137" s="133" t="str">
        <f t="shared" ca="1" si="129"/>
        <v/>
      </c>
      <c r="BY137" s="133" t="str">
        <f t="shared" si="130"/>
        <v/>
      </c>
      <c r="BZ137" s="133" t="str">
        <f t="shared" si="131"/>
        <v/>
      </c>
      <c r="CA137" s="133" t="str">
        <f t="shared" si="132"/>
        <v/>
      </c>
      <c r="CB137" s="133" t="str">
        <f t="shared" si="133"/>
        <v/>
      </c>
      <c r="CC137" s="133" t="str">
        <f t="shared" si="134"/>
        <v/>
      </c>
      <c r="CD137" s="133" t="str">
        <f t="shared" ca="1" si="135"/>
        <v/>
      </c>
      <c r="CE137" s="133" t="str">
        <f t="shared" ca="1" si="136"/>
        <v/>
      </c>
      <c r="CF137" s="133" t="str">
        <f t="shared" ca="1" si="137"/>
        <v/>
      </c>
      <c r="CG137" s="133" t="str">
        <f t="shared" ca="1" si="138"/>
        <v/>
      </c>
      <c r="CH137" s="133" t="str">
        <f t="shared" ca="1" si="139"/>
        <v/>
      </c>
      <c r="CI137" s="133" t="str">
        <f t="shared" ca="1" si="140"/>
        <v/>
      </c>
      <c r="CJ137" s="133" t="str">
        <f t="shared" ca="1" si="141"/>
        <v/>
      </c>
      <c r="CK137" s="131">
        <f>+'RESULTADOS Fact'!Z136</f>
        <v>20000000925</v>
      </c>
      <c r="CL137" s="131">
        <f>+'RESULTADOS Fact'!AA136</f>
        <v>10000000489</v>
      </c>
    </row>
    <row r="138" spans="1:90" s="131" customFormat="1" ht="58.5" hidden="1" customHeight="1" x14ac:dyDescent="0.25">
      <c r="A138" s="145">
        <f t="shared" si="113"/>
        <v>136</v>
      </c>
      <c r="B138" s="127">
        <v>266</v>
      </c>
      <c r="C138" s="128">
        <f>+VLOOKUP($B138,'Datos IC y OC'!$A:$D,3,FALSE)</f>
        <v>610000000000180</v>
      </c>
      <c r="D138" s="128" t="str">
        <f>+VLOOKUP($B138,'Datos IC y OC'!$A:$D,4,FALSE)</f>
        <v>S1010A13</v>
      </c>
      <c r="E138" s="83"/>
      <c r="F138" s="130">
        <v>44562</v>
      </c>
      <c r="G138" s="114" t="str">
        <f ca="1">+"ID" &amp;TEXT(A138,"000") &amp; "-" &amp; AH138 &amp; "-" &amp; AI138 &amp; "-" &amp; RIGHT(AQ138,2)&amp; "-" &amp; VLOOKUP(AO138,Datos!$E:$F,2,FALSE)</f>
        <v>ID136-PJ-PL-T6-MT 13,2 kV</v>
      </c>
      <c r="H138" s="114" t="s">
        <v>59</v>
      </c>
      <c r="I138" s="174" t="s">
        <v>140</v>
      </c>
      <c r="J138" s="174" t="s">
        <v>316</v>
      </c>
      <c r="K138" s="174" t="s">
        <v>1928</v>
      </c>
      <c r="L138" s="174" t="s">
        <v>275</v>
      </c>
      <c r="M138" s="174" t="s">
        <v>268</v>
      </c>
      <c r="O138" s="174" t="s">
        <v>1050</v>
      </c>
      <c r="Q138" s="174" t="s">
        <v>248</v>
      </c>
      <c r="S138" s="114"/>
      <c r="T138" s="114"/>
      <c r="V138" s="114"/>
      <c r="X138" s="114">
        <v>700034</v>
      </c>
      <c r="Y138" s="114">
        <f>+Salida!CQ138</f>
        <v>237</v>
      </c>
      <c r="AA138" s="114" t="s">
        <v>2021</v>
      </c>
      <c r="AB138" s="114">
        <f>+HLOOKUP($AF138,Lecturas!$O:$AB,22,FALSE)</f>
        <v>100</v>
      </c>
      <c r="AC138" s="114">
        <f>+HLOOKUP($AF138,Lecturas!$O:$AB,23,FALSE)</f>
        <v>350</v>
      </c>
      <c r="AD138" s="114" t="str">
        <f>+"CASO: "&amp;INDEX(Lecturas!$AE$1:$AX$2,1,MATCH(AF138,Lecturas!$AE$2:$AX$2,0))</f>
        <v>CASO: =1000 Reg sólo 13,2 kV</v>
      </c>
      <c r="AF138" s="114">
        <v>6</v>
      </c>
      <c r="AH138" s="83" t="str">
        <f>+IF(H138="","",VLOOKUP(H138,Datos!$D:$E,2,FALSE))</f>
        <v>PJ</v>
      </c>
      <c r="AI138" s="83" t="str">
        <f>+IF(I138="","",VLOOKUP(I138,Datos!$D$9:$E$19,2,FALSE))</f>
        <v>PL</v>
      </c>
      <c r="AJ138" s="83" t="str">
        <f>+IF(J138="","",VLOOKUP(J138,Datos!$D:$E,2,FALSE))</f>
        <v>G002</v>
      </c>
      <c r="AK138" s="83" t="str">
        <f>+IFERROR(IF(AI138="CG","",VLOOKUP(AI138,Datos!$E:$F,2,FALSE)),"")</f>
        <v>Rural</v>
      </c>
      <c r="AL138" s="83" t="str">
        <f>+IF(L138="","",VLOOKUP(L138,Datos!$D:$E,2,FALSE))</f>
        <v>04</v>
      </c>
      <c r="AM138" s="83" t="str">
        <f ca="1">+IF(M138="","",TEXT(VLOOKUP(M138,Datos!$D:$E,2,FALSE),"000"))</f>
        <v>198</v>
      </c>
      <c r="AN138" s="83" t="str">
        <f ca="1">+IF(O138="","",TEXT(VLOOKUP(O138,Datos!$D:$E,2,FALSE),"000000"))</f>
        <v>239900</v>
      </c>
      <c r="AO138" s="83" t="str">
        <f>+IF(Q138="","",VLOOKUP(Q138,Datos!$D:$E,2,FALSE))</f>
        <v>G3</v>
      </c>
      <c r="AP138" s="83" t="str">
        <f>+IFERROR(HLOOKUP(AH138,Validaciones!$A$47:$C$48,2,FALSE),"")</f>
        <v>Tarifa T6</v>
      </c>
      <c r="AQ138" s="83" t="str">
        <f ca="1">+IF(AP138="","",VLOOKUP(AP138,Datos!$D:$E,2,FALSE))</f>
        <v>GD_T6</v>
      </c>
      <c r="AR138" s="83" t="str">
        <f>+VLOOKUP(CONCATENATE(K138,IF(K138="Completo",VLOOKUP(D138,'Gr.Estr.Reg.'!$C:$D,2,FALSE),VLOOKUP(D138,'Gr.Estr.Reg.'!$C:$H,6))),Tabla8[[LINK]:[PORCION]],5,FALSE)</f>
        <v>GSFGE</v>
      </c>
      <c r="AS138" s="83" t="str">
        <f ca="1">+VLOOKUP(CONCATENATE($AH138,$AI138,$AJ138,$AO138,$AQ138),ZTDM_ARBOL_DES_D!$A:$O,11,FALSE)</f>
        <v>RT_CAT_CLI</v>
      </c>
      <c r="AT138" s="83" t="str">
        <f ca="1">+IFERROR(VLOOKUP(CONCATENATE($AH138,$AI138,$AJ138,$AO138,$AQ138),ZTDM_ARBOL_DES_D!$A:$O,12,FALSE),"")</f>
        <v>GD_NORM</v>
      </c>
      <c r="AU138" s="83" t="str">
        <f ca="1">+IFERROR(VLOOKUP(CONCATENATE($AH138,$AI138,$AJ138,$AO138,$AQ138),ZTDM_ARBOL_DES_D!$A:$O,13,FALSE),"")</f>
        <v>MEDIA13.2</v>
      </c>
      <c r="AV138" s="83" t="str">
        <f>+IF($S138=Datos!$G$71,"",IFERROR(INDEX(Datos!$C$71:$G$75,MATCH($S138,Datos!$G$71:$G$75,0),1),""))</f>
        <v/>
      </c>
      <c r="AW138" s="83" t="str">
        <f>IF($S138=Datos!$G$71,"",IFERROR(INDEX(Datos!$C$71:$G$75,MATCH($S138,Datos!$G$71:$G$75,0),2),""))</f>
        <v/>
      </c>
      <c r="AX138" s="83" t="str">
        <f>IF($S138=Datos!$G$71,"",IFERROR(INDEX(Datos!$C$71:$G$75,MATCH($S138,Datos!$G$71:$G$75,0),3),""))</f>
        <v/>
      </c>
      <c r="AY138" s="83" t="str">
        <f>+IF(AW138=Datos!$D$73,Datos!$C$76,"")</f>
        <v/>
      </c>
      <c r="AZ138" s="83" t="str">
        <f>+IF(K138="Completo",IF(MAX(AB138:AC138,FACTURADOR!G137:I137)&gt;=300,"FL_GUDI",""),"")</f>
        <v/>
      </c>
      <c r="BA138" s="83" t="str">
        <f t="shared" si="114"/>
        <v>FL_NO_CAP</v>
      </c>
      <c r="BB138" s="83" t="str">
        <f ca="1">+IF($AS138="Opción No Válida","",IFERROR(IF(FIND(Datos!$D$63,$V138)&gt;0,Datos!$E$63,""),""))</f>
        <v/>
      </c>
      <c r="BC138" s="83" t="str">
        <f ca="1">+IF($AS138="Opción No Válida","",IFERROR(IF(FIND(Datos!$D$64,$V138)&gt;0,Datos!$E$64,""),""))</f>
        <v/>
      </c>
      <c r="BD138" s="83" t="str">
        <f ca="1">+IF($AS138="Opción No Válida","",IFERROR(IF(FIND(Datos!$D$65,$V138)&gt;0,Datos!$E$65,""),""))</f>
        <v/>
      </c>
      <c r="BE138" s="83" t="str">
        <f ca="1">+IF($AS138="Opción No Válida","",IFERROR(IF(FIND(Datos!$D$66,$V138)&gt;0,Datos!$E$66,""),""))</f>
        <v/>
      </c>
      <c r="BF138" s="83" t="str">
        <f ca="1">+IF($AS138="Opción No Válida","",IF(AH138="DP",Datos!$C$67,""))</f>
        <v/>
      </c>
      <c r="BG138" s="83" t="str">
        <f ca="1">+IF($AS138="Opción No Válida","",IFERROR(IF(FIND(Datos!$D$68,$V138)&gt;0,Datos!$E$68,""),""))</f>
        <v/>
      </c>
      <c r="BH138" s="83" t="str">
        <f ca="1">+VLOOKUP(AA138,Datos!$D:$E,2,FALSE)</f>
        <v>00</v>
      </c>
      <c r="BJ138" s="133">
        <f t="shared" ca="1" si="115"/>
        <v>0</v>
      </c>
      <c r="BK138" s="133" t="str">
        <f t="shared" si="116"/>
        <v/>
      </c>
      <c r="BL138" s="133" t="str">
        <f t="shared" si="117"/>
        <v/>
      </c>
      <c r="BM138" s="133" t="str">
        <f t="shared" si="118"/>
        <v/>
      </c>
      <c r="BN138" s="133" t="str">
        <f t="shared" si="119"/>
        <v/>
      </c>
      <c r="BO138" s="133" t="str">
        <f t="shared" si="120"/>
        <v/>
      </c>
      <c r="BP138" s="133" t="str">
        <f t="shared" ca="1" si="121"/>
        <v/>
      </c>
      <c r="BQ138" s="133" t="str">
        <f t="shared" ca="1" si="122"/>
        <v/>
      </c>
      <c r="BR138" s="133" t="str">
        <f t="shared" si="123"/>
        <v/>
      </c>
      <c r="BS138" s="133" t="str">
        <f t="shared" si="124"/>
        <v/>
      </c>
      <c r="BT138" s="133" t="str">
        <f t="shared" ca="1" si="125"/>
        <v/>
      </c>
      <c r="BU138" s="133" t="str">
        <f t="shared" si="126"/>
        <v/>
      </c>
      <c r="BV138" s="133" t="str">
        <f t="shared" ca="1" si="127"/>
        <v/>
      </c>
      <c r="BW138" s="133" t="str">
        <f t="shared" ca="1" si="128"/>
        <v/>
      </c>
      <c r="BX138" s="133" t="str">
        <f t="shared" ca="1" si="129"/>
        <v/>
      </c>
      <c r="BY138" s="133" t="str">
        <f t="shared" si="130"/>
        <v/>
      </c>
      <c r="BZ138" s="133" t="str">
        <f t="shared" si="131"/>
        <v/>
      </c>
      <c r="CA138" s="133" t="str">
        <f t="shared" si="132"/>
        <v/>
      </c>
      <c r="CB138" s="133" t="str">
        <f t="shared" si="133"/>
        <v/>
      </c>
      <c r="CC138" s="133" t="str">
        <f t="shared" si="134"/>
        <v/>
      </c>
      <c r="CD138" s="133" t="str">
        <f t="shared" ca="1" si="135"/>
        <v/>
      </c>
      <c r="CE138" s="133" t="str">
        <f t="shared" ca="1" si="136"/>
        <v/>
      </c>
      <c r="CF138" s="133" t="str">
        <f t="shared" ca="1" si="137"/>
        <v/>
      </c>
      <c r="CG138" s="133" t="str">
        <f t="shared" ca="1" si="138"/>
        <v/>
      </c>
      <c r="CH138" s="133" t="str">
        <f t="shared" ca="1" si="139"/>
        <v/>
      </c>
      <c r="CI138" s="133" t="str">
        <f t="shared" ca="1" si="140"/>
        <v/>
      </c>
      <c r="CJ138" s="133" t="str">
        <f t="shared" ca="1" si="141"/>
        <v/>
      </c>
      <c r="CK138" s="131">
        <f>+'RESULTADOS Fact'!Z137</f>
        <v>20000000926</v>
      </c>
      <c r="CL138" s="131">
        <f>+'RESULTADOS Fact'!AA137</f>
        <v>10000000490</v>
      </c>
    </row>
    <row r="139" spans="1:90" s="131" customFormat="1" ht="58.5" hidden="1" customHeight="1" x14ac:dyDescent="0.25">
      <c r="A139" s="145">
        <f t="shared" si="113"/>
        <v>137</v>
      </c>
      <c r="B139" s="127">
        <v>266</v>
      </c>
      <c r="C139" s="128">
        <f>+VLOOKUP($B139,'Datos IC y OC'!$A:$D,3,FALSE)</f>
        <v>610000000000180</v>
      </c>
      <c r="D139" s="128" t="str">
        <f>+VLOOKUP($B139,'Datos IC y OC'!$A:$D,4,FALSE)</f>
        <v>S1010A13</v>
      </c>
      <c r="E139" s="83"/>
      <c r="F139" s="130">
        <v>44562</v>
      </c>
      <c r="G139" s="114" t="str">
        <f ca="1">+"ID" &amp;TEXT(A139,"000") &amp; "-" &amp; AH139 &amp; "-" &amp; AI139 &amp; "-" &amp; RIGHT(AQ139,2)&amp; "-" &amp; VLOOKUP(AO139,Datos!$E:$F,2,FALSE)</f>
        <v>ID137-PJ-PL-T6-MT 13,2 kV</v>
      </c>
      <c r="H139" s="114" t="s">
        <v>59</v>
      </c>
      <c r="I139" s="174" t="s">
        <v>140</v>
      </c>
      <c r="J139" s="174" t="s">
        <v>316</v>
      </c>
      <c r="K139" s="174" t="s">
        <v>1928</v>
      </c>
      <c r="L139" s="174" t="s">
        <v>284</v>
      </c>
      <c r="M139" s="174" t="s">
        <v>268</v>
      </c>
      <c r="O139" s="174" t="s">
        <v>1050</v>
      </c>
      <c r="Q139" s="174" t="s">
        <v>248</v>
      </c>
      <c r="S139" s="114"/>
      <c r="T139" s="114"/>
      <c r="V139" s="114"/>
      <c r="X139" s="114">
        <v>700034</v>
      </c>
      <c r="Y139" s="114">
        <f>+Salida!CQ139</f>
        <v>238</v>
      </c>
      <c r="AA139" s="114" t="s">
        <v>2021</v>
      </c>
      <c r="AB139" s="114">
        <f>+HLOOKUP($AF139,Lecturas!$O:$AB,22,FALSE)</f>
        <v>50</v>
      </c>
      <c r="AC139" s="114">
        <f>+HLOOKUP($AF139,Lecturas!$O:$AB,23,FALSE)</f>
        <v>50</v>
      </c>
      <c r="AD139" s="114" t="str">
        <f>+"CASO: "&amp;INDEX(Lecturas!$AE$1:$AX$2,1,MATCH(AF139,Lecturas!$AE$2:$AX$2,0))</f>
        <v>CASO: &gt;1000 Reg y Cont &lt;1000 sólo 13,2 kV</v>
      </c>
      <c r="AF139" s="114">
        <v>7</v>
      </c>
      <c r="AH139" s="83" t="str">
        <f>+IF(H139="","",VLOOKUP(H139,Datos!$D:$E,2,FALSE))</f>
        <v>PJ</v>
      </c>
      <c r="AI139" s="83" t="str">
        <f>+IF(I139="","",VLOOKUP(I139,Datos!$D$9:$E$19,2,FALSE))</f>
        <v>PL</v>
      </c>
      <c r="AJ139" s="83" t="str">
        <f>+IF(J139="","",VLOOKUP(J139,Datos!$D:$E,2,FALSE))</f>
        <v>G002</v>
      </c>
      <c r="AK139" s="83" t="str">
        <f>+IFERROR(IF(AI139="CG","",VLOOKUP(AI139,Datos!$E:$F,2,FALSE)),"")</f>
        <v>Rural</v>
      </c>
      <c r="AL139" s="83" t="str">
        <f>+IF(L139="","",VLOOKUP(L139,Datos!$D:$E,2,FALSE))</f>
        <v>05</v>
      </c>
      <c r="AM139" s="83" t="str">
        <f ca="1">+IF(M139="","",TEXT(VLOOKUP(M139,Datos!$D:$E,2,FALSE),"000"))</f>
        <v>198</v>
      </c>
      <c r="AN139" s="83" t="str">
        <f ca="1">+IF(O139="","",TEXT(VLOOKUP(O139,Datos!$D:$E,2,FALSE),"000000"))</f>
        <v>239900</v>
      </c>
      <c r="AO139" s="83" t="str">
        <f>+IF(Q139="","",VLOOKUP(Q139,Datos!$D:$E,2,FALSE))</f>
        <v>G3</v>
      </c>
      <c r="AP139" s="83" t="str">
        <f>+IFERROR(HLOOKUP(AH139,Validaciones!$A$47:$C$48,2,FALSE),"")</f>
        <v>Tarifa T6</v>
      </c>
      <c r="AQ139" s="83" t="str">
        <f ca="1">+IF(AP139="","",VLOOKUP(AP139,Datos!$D:$E,2,FALSE))</f>
        <v>GD_T6</v>
      </c>
      <c r="AR139" s="83" t="str">
        <f>+VLOOKUP(CONCATENATE(K139,IF(K139="Completo",VLOOKUP(D139,'Gr.Estr.Reg.'!$C:$D,2,FALSE),VLOOKUP(D139,'Gr.Estr.Reg.'!$C:$H,6))),Tabla8[[LINK]:[PORCION]],5,FALSE)</f>
        <v>GSFGE</v>
      </c>
      <c r="AS139" s="83" t="str">
        <f ca="1">+VLOOKUP(CONCATENATE($AH139,$AI139,$AJ139,$AO139,$AQ139),ZTDM_ARBOL_DES_D!$A:$O,11,FALSE)</f>
        <v>RT_CAT_CLI</v>
      </c>
      <c r="AT139" s="83" t="str">
        <f ca="1">+IFERROR(VLOOKUP(CONCATENATE($AH139,$AI139,$AJ139,$AO139,$AQ139),ZTDM_ARBOL_DES_D!$A:$O,12,FALSE),"")</f>
        <v>GD_NORM</v>
      </c>
      <c r="AU139" s="83" t="str">
        <f ca="1">+IFERROR(VLOOKUP(CONCATENATE($AH139,$AI139,$AJ139,$AO139,$AQ139),ZTDM_ARBOL_DES_D!$A:$O,13,FALSE),"")</f>
        <v>MEDIA13.2</v>
      </c>
      <c r="AV139" s="83" t="str">
        <f>+IF($S139=Datos!$G$71,"",IFERROR(INDEX(Datos!$C$71:$G$75,MATCH($S139,Datos!$G$71:$G$75,0),1),""))</f>
        <v/>
      </c>
      <c r="AW139" s="83" t="str">
        <f>IF($S139=Datos!$G$71,"",IFERROR(INDEX(Datos!$C$71:$G$75,MATCH($S139,Datos!$G$71:$G$75,0),2),""))</f>
        <v/>
      </c>
      <c r="AX139" s="83" t="str">
        <f>IF($S139=Datos!$G$71,"",IFERROR(INDEX(Datos!$C$71:$G$75,MATCH($S139,Datos!$G$71:$G$75,0),3),""))</f>
        <v/>
      </c>
      <c r="AY139" s="83" t="str">
        <f>+IF(AW139=Datos!$D$73,Datos!$C$76,"")</f>
        <v/>
      </c>
      <c r="AZ139" s="83" t="str">
        <f>+IF(K139="Completo",IF(MAX(AB139:AC139,FACTURADOR!G138:I138)&gt;=300,"FL_GUDI",""),"")</f>
        <v/>
      </c>
      <c r="BA139" s="83" t="str">
        <f t="shared" si="114"/>
        <v>FL_NO_CAP</v>
      </c>
      <c r="BB139" s="83" t="str">
        <f ca="1">+IF($AS139="Opción No Válida","",IFERROR(IF(FIND(Datos!$D$63,$V139)&gt;0,Datos!$E$63,""),""))</f>
        <v/>
      </c>
      <c r="BC139" s="83" t="str">
        <f ca="1">+IF($AS139="Opción No Válida","",IFERROR(IF(FIND(Datos!$D$64,$V139)&gt;0,Datos!$E$64,""),""))</f>
        <v/>
      </c>
      <c r="BD139" s="83" t="str">
        <f ca="1">+IF($AS139="Opción No Válida","",IFERROR(IF(FIND(Datos!$D$65,$V139)&gt;0,Datos!$E$65,""),""))</f>
        <v/>
      </c>
      <c r="BE139" s="83" t="str">
        <f ca="1">+IF($AS139="Opción No Válida","",IFERROR(IF(FIND(Datos!$D$66,$V139)&gt;0,Datos!$E$66,""),""))</f>
        <v/>
      </c>
      <c r="BF139" s="83" t="str">
        <f ca="1">+IF($AS139="Opción No Válida","",IF(AH139="DP",Datos!$C$67,""))</f>
        <v/>
      </c>
      <c r="BG139" s="83" t="str">
        <f ca="1">+IF($AS139="Opción No Válida","",IFERROR(IF(FIND(Datos!$D$68,$V139)&gt;0,Datos!$E$68,""),""))</f>
        <v/>
      </c>
      <c r="BH139" s="83" t="str">
        <f ca="1">+VLOOKUP(AA139,Datos!$D:$E,2,FALSE)</f>
        <v>00</v>
      </c>
      <c r="BJ139" s="133">
        <f t="shared" ca="1" si="115"/>
        <v>0</v>
      </c>
      <c r="BK139" s="133" t="str">
        <f t="shared" si="116"/>
        <v/>
      </c>
      <c r="BL139" s="133" t="str">
        <f t="shared" si="117"/>
        <v/>
      </c>
      <c r="BM139" s="133" t="str">
        <f t="shared" si="118"/>
        <v/>
      </c>
      <c r="BN139" s="133" t="str">
        <f t="shared" si="119"/>
        <v/>
      </c>
      <c r="BO139" s="133" t="str">
        <f t="shared" si="120"/>
        <v/>
      </c>
      <c r="BP139" s="133" t="str">
        <f t="shared" ca="1" si="121"/>
        <v/>
      </c>
      <c r="BQ139" s="133" t="str">
        <f t="shared" ca="1" si="122"/>
        <v/>
      </c>
      <c r="BR139" s="133" t="str">
        <f t="shared" si="123"/>
        <v/>
      </c>
      <c r="BS139" s="133" t="str">
        <f t="shared" si="124"/>
        <v/>
      </c>
      <c r="BT139" s="133" t="str">
        <f t="shared" ca="1" si="125"/>
        <v/>
      </c>
      <c r="BU139" s="133" t="str">
        <f t="shared" si="126"/>
        <v/>
      </c>
      <c r="BV139" s="133" t="str">
        <f t="shared" ca="1" si="127"/>
        <v/>
      </c>
      <c r="BW139" s="133" t="str">
        <f t="shared" ca="1" si="128"/>
        <v/>
      </c>
      <c r="BX139" s="133" t="str">
        <f t="shared" ca="1" si="129"/>
        <v/>
      </c>
      <c r="BY139" s="133" t="str">
        <f t="shared" si="130"/>
        <v/>
      </c>
      <c r="BZ139" s="133" t="str">
        <f t="shared" si="131"/>
        <v/>
      </c>
      <c r="CA139" s="133" t="str">
        <f t="shared" si="132"/>
        <v/>
      </c>
      <c r="CB139" s="133" t="str">
        <f t="shared" si="133"/>
        <v/>
      </c>
      <c r="CC139" s="133" t="str">
        <f t="shared" si="134"/>
        <v/>
      </c>
      <c r="CD139" s="133" t="str">
        <f t="shared" ca="1" si="135"/>
        <v/>
      </c>
      <c r="CE139" s="133" t="str">
        <f t="shared" ca="1" si="136"/>
        <v/>
      </c>
      <c r="CF139" s="133" t="str">
        <f t="shared" ca="1" si="137"/>
        <v/>
      </c>
      <c r="CG139" s="133" t="str">
        <f t="shared" ca="1" si="138"/>
        <v/>
      </c>
      <c r="CH139" s="133" t="str">
        <f t="shared" ca="1" si="139"/>
        <v/>
      </c>
      <c r="CI139" s="133" t="str">
        <f t="shared" ca="1" si="140"/>
        <v/>
      </c>
      <c r="CJ139" s="133" t="str">
        <f t="shared" ca="1" si="141"/>
        <v/>
      </c>
      <c r="CK139" s="131">
        <f>+'RESULTADOS Fact'!Z138</f>
        <v>20000000927</v>
      </c>
      <c r="CL139" s="131">
        <f>+'RESULTADOS Fact'!AA138</f>
        <v>10000000491</v>
      </c>
    </row>
    <row r="140" spans="1:90" s="131" customFormat="1" ht="58.5" hidden="1" customHeight="1" x14ac:dyDescent="0.25">
      <c r="A140" s="145">
        <f t="shared" si="113"/>
        <v>138</v>
      </c>
      <c r="B140" s="127">
        <v>266</v>
      </c>
      <c r="C140" s="128">
        <f>+VLOOKUP($B140,'Datos IC y OC'!$A:$D,3,FALSE)</f>
        <v>610000000000180</v>
      </c>
      <c r="D140" s="128" t="str">
        <f>+VLOOKUP($B140,'Datos IC y OC'!$A:$D,4,FALSE)</f>
        <v>S1010A13</v>
      </c>
      <c r="E140" s="83"/>
      <c r="F140" s="130">
        <v>44562</v>
      </c>
      <c r="G140" s="114" t="str">
        <f ca="1">+"ID" &amp;TEXT(A140,"000") &amp; "-" &amp; AH140 &amp; "-" &amp; AI140 &amp; "-" &amp; RIGHT(AQ140,2)&amp; "-" &amp; VLOOKUP(AO140,Datos!$E:$F,2,FALSE)</f>
        <v>ID138-PJ-PL-T6-MT 13,2 kV</v>
      </c>
      <c r="H140" s="114" t="s">
        <v>59</v>
      </c>
      <c r="I140" s="174" t="s">
        <v>140</v>
      </c>
      <c r="J140" s="174" t="s">
        <v>316</v>
      </c>
      <c r="K140" s="174" t="s">
        <v>1928</v>
      </c>
      <c r="L140" s="174" t="s">
        <v>306</v>
      </c>
      <c r="M140" s="174" t="s">
        <v>268</v>
      </c>
      <c r="O140" s="174" t="s">
        <v>1050</v>
      </c>
      <c r="Q140" s="174" t="s">
        <v>248</v>
      </c>
      <c r="S140" s="114"/>
      <c r="T140" s="114"/>
      <c r="V140" s="114" t="s">
        <v>223</v>
      </c>
      <c r="X140" s="114">
        <v>700034</v>
      </c>
      <c r="Y140" s="114">
        <f>+Salida!CQ140</f>
        <v>239</v>
      </c>
      <c r="AA140" s="114" t="s">
        <v>2021</v>
      </c>
      <c r="AB140" s="114">
        <f>+HLOOKUP($AF140,Lecturas!$O:$AB,22,FALSE)</f>
        <v>50</v>
      </c>
      <c r="AC140" s="114">
        <f>+HLOOKUP($AF140,Lecturas!$O:$AB,23,FALSE)</f>
        <v>1000</v>
      </c>
      <c r="AD140" s="114" t="str">
        <f>+"CASO: "&amp;INDEX(Lecturas!$AE$1:$AX$2,1,MATCH(AF140,Lecturas!$AE$2:$AX$2,0))</f>
        <v>CASO: =1000 Cont sólo 13,2 kV</v>
      </c>
      <c r="AF140" s="114">
        <v>8</v>
      </c>
      <c r="AH140" s="83" t="str">
        <f>+IF(H140="","",VLOOKUP(H140,Datos!$D:$E,2,FALSE))</f>
        <v>PJ</v>
      </c>
      <c r="AI140" s="83" t="str">
        <f>+IF(I140="","",VLOOKUP(I140,Datos!$D$9:$E$19,2,FALSE))</f>
        <v>PL</v>
      </c>
      <c r="AJ140" s="83" t="str">
        <f>+IF(J140="","",VLOOKUP(J140,Datos!$D:$E,2,FALSE))</f>
        <v>G002</v>
      </c>
      <c r="AK140" s="83" t="str">
        <f>+IFERROR(IF(AI140="CG","",VLOOKUP(AI140,Datos!$E:$F,2,FALSE)),"")</f>
        <v>Rural</v>
      </c>
      <c r="AL140" s="83" t="str">
        <f>+IF(L140="","",VLOOKUP(L140,Datos!$D:$E,2,FALSE))</f>
        <v>07</v>
      </c>
      <c r="AM140" s="83" t="str">
        <f ca="1">+IF(M140="","",TEXT(VLOOKUP(M140,Datos!$D:$E,2,FALSE),"000"))</f>
        <v>198</v>
      </c>
      <c r="AN140" s="83" t="str">
        <f ca="1">+IF(O140="","",TEXT(VLOOKUP(O140,Datos!$D:$E,2,FALSE),"000000"))</f>
        <v>239900</v>
      </c>
      <c r="AO140" s="83" t="str">
        <f>+IF(Q140="","",VLOOKUP(Q140,Datos!$D:$E,2,FALSE))</f>
        <v>G3</v>
      </c>
      <c r="AP140" s="83" t="str">
        <f>+IFERROR(HLOOKUP(AH140,Validaciones!$A$47:$C$48,2,FALSE),"")</f>
        <v>Tarifa T6</v>
      </c>
      <c r="AQ140" s="83" t="str">
        <f ca="1">+IF(AP140="","",VLOOKUP(AP140,Datos!$D:$E,2,FALSE))</f>
        <v>GD_T6</v>
      </c>
      <c r="AR140" s="83" t="str">
        <f>+VLOOKUP(CONCATENATE(K140,IF(K140="Completo",VLOOKUP(D140,'Gr.Estr.Reg.'!$C:$D,2,FALSE),VLOOKUP(D140,'Gr.Estr.Reg.'!$C:$H,6))),Tabla8[[LINK]:[PORCION]],5,FALSE)</f>
        <v>GSFGE</v>
      </c>
      <c r="AS140" s="83" t="str">
        <f ca="1">+VLOOKUP(CONCATENATE($AH140,$AI140,$AJ140,$AO140,$AQ140),ZTDM_ARBOL_DES_D!$A:$O,11,FALSE)</f>
        <v>RT_CAT_CLI</v>
      </c>
      <c r="AT140" s="83" t="str">
        <f ca="1">+IFERROR(VLOOKUP(CONCATENATE($AH140,$AI140,$AJ140,$AO140,$AQ140),ZTDM_ARBOL_DES_D!$A:$O,12,FALSE),"")</f>
        <v>GD_NORM</v>
      </c>
      <c r="AU140" s="83" t="str">
        <f ca="1">+IFERROR(VLOOKUP(CONCATENATE($AH140,$AI140,$AJ140,$AO140,$AQ140),ZTDM_ARBOL_DES_D!$A:$O,13,FALSE),"")</f>
        <v>MEDIA13.2</v>
      </c>
      <c r="AV140" s="83" t="str">
        <f>+IF($S140=Datos!$G$71,"",IFERROR(INDEX(Datos!$C$71:$G$75,MATCH($S140,Datos!$G$71:$G$75,0),1),""))</f>
        <v/>
      </c>
      <c r="AW140" s="83" t="str">
        <f>IF($S140=Datos!$G$71,"",IFERROR(INDEX(Datos!$C$71:$G$75,MATCH($S140,Datos!$G$71:$G$75,0),2),""))</f>
        <v/>
      </c>
      <c r="AX140" s="83" t="str">
        <f>IF($S140=Datos!$G$71,"",IFERROR(INDEX(Datos!$C$71:$G$75,MATCH($S140,Datos!$G$71:$G$75,0),3),""))</f>
        <v/>
      </c>
      <c r="AY140" s="83" t="str">
        <f>+IF(AW140=Datos!$D$73,Datos!$C$76,"")</f>
        <v/>
      </c>
      <c r="AZ140" s="83" t="str">
        <f>+IF(K140="Completo",IF(MAX(AB140:AC140,FACTURADOR!G139:I139)&gt;=300,"FL_GUDI",""),"")</f>
        <v/>
      </c>
      <c r="BA140" s="83" t="str">
        <f t="shared" si="114"/>
        <v>FL_NO_CAP</v>
      </c>
      <c r="BB140" s="83" t="str">
        <f ca="1">+IF($AS140="Opción No Válida","",IFERROR(IF(FIND(Datos!$D$63,$V140)&gt;0,Datos!$E$63,""),""))</f>
        <v/>
      </c>
      <c r="BC140" s="83" t="str">
        <f ca="1">+IF($AS140="Opción No Válida","",IFERROR(IF(FIND(Datos!$D$64,$V140)&gt;0,Datos!$E$64,""),""))</f>
        <v>FL_PRG_IND</v>
      </c>
      <c r="BD140" s="83" t="str">
        <f ca="1">+IF($AS140="Opción No Válida","",IFERROR(IF(FIND(Datos!$D$65,$V140)&gt;0,Datos!$E$65,""),""))</f>
        <v/>
      </c>
      <c r="BE140" s="83" t="str">
        <f ca="1">+IF($AS140="Opción No Válida","",IFERROR(IF(FIND(Datos!$D$66,$V140)&gt;0,Datos!$E$66,""),""))</f>
        <v/>
      </c>
      <c r="BF140" s="83" t="str">
        <f ca="1">+IF($AS140="Opción No Válida","",IF(AH140="DP",Datos!$C$67,""))</f>
        <v/>
      </c>
      <c r="BG140" s="83" t="str">
        <f ca="1">+IF($AS140="Opción No Válida","",IFERROR(IF(FIND(Datos!$D$68,$V140)&gt;0,Datos!$E$68,""),""))</f>
        <v/>
      </c>
      <c r="BH140" s="83" t="str">
        <f ca="1">+VLOOKUP(AA140,Datos!$D:$E,2,FALSE)</f>
        <v>00</v>
      </c>
      <c r="BJ140" s="133">
        <f t="shared" ca="1" si="115"/>
        <v>0</v>
      </c>
      <c r="BK140" s="133" t="str">
        <f t="shared" si="116"/>
        <v/>
      </c>
      <c r="BL140" s="133" t="str">
        <f t="shared" si="117"/>
        <v/>
      </c>
      <c r="BM140" s="133" t="str">
        <f t="shared" si="118"/>
        <v/>
      </c>
      <c r="BN140" s="133" t="str">
        <f t="shared" si="119"/>
        <v/>
      </c>
      <c r="BO140" s="133" t="str">
        <f t="shared" si="120"/>
        <v/>
      </c>
      <c r="BP140" s="133" t="str">
        <f t="shared" ca="1" si="121"/>
        <v/>
      </c>
      <c r="BQ140" s="133" t="str">
        <f t="shared" ca="1" si="122"/>
        <v/>
      </c>
      <c r="BR140" s="133" t="str">
        <f t="shared" si="123"/>
        <v/>
      </c>
      <c r="BS140" s="133" t="str">
        <f t="shared" si="124"/>
        <v/>
      </c>
      <c r="BT140" s="133" t="str">
        <f t="shared" ca="1" si="125"/>
        <v/>
      </c>
      <c r="BU140" s="133" t="str">
        <f t="shared" si="126"/>
        <v/>
      </c>
      <c r="BV140" s="133" t="str">
        <f t="shared" ca="1" si="127"/>
        <v/>
      </c>
      <c r="BW140" s="133" t="str">
        <f t="shared" ca="1" si="128"/>
        <v/>
      </c>
      <c r="BX140" s="133" t="str">
        <f t="shared" ca="1" si="129"/>
        <v/>
      </c>
      <c r="BY140" s="133" t="str">
        <f t="shared" si="130"/>
        <v/>
      </c>
      <c r="BZ140" s="133" t="str">
        <f t="shared" si="131"/>
        <v/>
      </c>
      <c r="CA140" s="133" t="str">
        <f t="shared" si="132"/>
        <v/>
      </c>
      <c r="CB140" s="133" t="str">
        <f t="shared" si="133"/>
        <v/>
      </c>
      <c r="CC140" s="133" t="str">
        <f t="shared" si="134"/>
        <v/>
      </c>
      <c r="CD140" s="133" t="str">
        <f t="shared" ca="1" si="135"/>
        <v/>
      </c>
      <c r="CE140" s="133" t="str">
        <f t="shared" ca="1" si="136"/>
        <v/>
      </c>
      <c r="CF140" s="133" t="str">
        <f t="shared" ca="1" si="137"/>
        <v/>
      </c>
      <c r="CG140" s="133" t="str">
        <f t="shared" ca="1" si="138"/>
        <v/>
      </c>
      <c r="CH140" s="133" t="str">
        <f t="shared" ca="1" si="139"/>
        <v/>
      </c>
      <c r="CI140" s="133" t="str">
        <f t="shared" ca="1" si="140"/>
        <v/>
      </c>
      <c r="CJ140" s="133" t="str">
        <f t="shared" ca="1" si="141"/>
        <v/>
      </c>
      <c r="CK140" s="131">
        <f>+'RESULTADOS Fact'!Z139</f>
        <v>20000000928</v>
      </c>
      <c r="CL140" s="131">
        <f>+'RESULTADOS Fact'!AA139</f>
        <v>10000000492</v>
      </c>
    </row>
    <row r="141" spans="1:90" s="131" customFormat="1" ht="58.5" customHeight="1" x14ac:dyDescent="0.25">
      <c r="A141" s="145">
        <f t="shared" si="113"/>
        <v>139</v>
      </c>
      <c r="B141" s="127">
        <v>266</v>
      </c>
      <c r="C141" s="128">
        <f>+VLOOKUP($B141,'Datos IC y OC'!$A:$D,3,FALSE)</f>
        <v>610000000000180</v>
      </c>
      <c r="D141" s="128" t="str">
        <f>+VLOOKUP($B141,'Datos IC y OC'!$A:$D,4,FALSE)</f>
        <v>S1010A13</v>
      </c>
      <c r="E141" s="83"/>
      <c r="F141" s="130">
        <v>44562</v>
      </c>
      <c r="G141" s="114" t="str">
        <f ca="1">+"ID" &amp;TEXT(A141,"000") &amp; "-" &amp; AH141 &amp; "-" &amp; AI141 &amp; "-" &amp; RIGHT(AQ141,2)&amp; "-" &amp; VLOOKUP(AO141,Datos!$E:$F,2,FALSE)</f>
        <v>ID139-PJ-PL-T6-MT 13,2 kV</v>
      </c>
      <c r="H141" s="114" t="s">
        <v>59</v>
      </c>
      <c r="I141" s="174" t="s">
        <v>140</v>
      </c>
      <c r="J141" s="174" t="s">
        <v>316</v>
      </c>
      <c r="K141" s="174" t="s">
        <v>1928</v>
      </c>
      <c r="L141" s="174" t="s">
        <v>277</v>
      </c>
      <c r="M141" s="174" t="s">
        <v>268</v>
      </c>
      <c r="O141" s="174" t="s">
        <v>1050</v>
      </c>
      <c r="Q141" s="174" t="s">
        <v>248</v>
      </c>
      <c r="S141" s="114"/>
      <c r="T141" s="114"/>
      <c r="V141" s="114" t="s">
        <v>153</v>
      </c>
      <c r="X141" s="114">
        <v>700034</v>
      </c>
      <c r="Y141" s="114">
        <f>+Salida!CQ141</f>
        <v>240</v>
      </c>
      <c r="AA141" s="114" t="s">
        <v>2021</v>
      </c>
      <c r="AB141" s="114">
        <f>+HLOOKUP($AF141,Lecturas!$O:$AB,22,FALSE)</f>
        <v>1200</v>
      </c>
      <c r="AC141" s="114">
        <f>+HLOOKUP($AF141,Lecturas!$O:$AB,23,FALSE)</f>
        <v>50</v>
      </c>
      <c r="AD141" s="114" t="str">
        <f>+"CASO: "&amp;INDEX(Lecturas!$AE$1:$AX$2,1,MATCH(AF141,Lecturas!$AE$2:$AX$2,0))</f>
        <v>CASO: &gt;1000 Cont y Reg sólo 13,2 kV</v>
      </c>
      <c r="AF141" s="114">
        <v>9</v>
      </c>
      <c r="AH141" s="83" t="str">
        <f>+IF(H141="","",VLOOKUP(H141,Datos!$D:$E,2,FALSE))</f>
        <v>PJ</v>
      </c>
      <c r="AI141" s="83" t="str">
        <f>+IF(I141="","",VLOOKUP(I141,Datos!$D$9:$E$19,2,FALSE))</f>
        <v>PL</v>
      </c>
      <c r="AJ141" s="83" t="str">
        <f>+IF(J141="","",VLOOKUP(J141,Datos!$D:$E,2,FALSE))</f>
        <v>G002</v>
      </c>
      <c r="AK141" s="83" t="str">
        <f>+IFERROR(IF(AI141="CG","",VLOOKUP(AI141,Datos!$E:$F,2,FALSE)),"")</f>
        <v>Rural</v>
      </c>
      <c r="AL141" s="83">
        <f>+IF(L141="","",VLOOKUP(L141,Datos!$D:$E,2,FALSE))</f>
        <v>11</v>
      </c>
      <c r="AM141" s="83" t="str">
        <f ca="1">+IF(M141="","",TEXT(VLOOKUP(M141,Datos!$D:$E,2,FALSE),"000"))</f>
        <v>198</v>
      </c>
      <c r="AN141" s="83" t="str">
        <f ca="1">+IF(O141="","",TEXT(VLOOKUP(O141,Datos!$D:$E,2,FALSE),"000000"))</f>
        <v>239900</v>
      </c>
      <c r="AO141" s="83" t="str">
        <f>+IF(Q141="","",VLOOKUP(Q141,Datos!$D:$E,2,FALSE))</f>
        <v>G3</v>
      </c>
      <c r="AP141" s="83" t="str">
        <f>+IFERROR(HLOOKUP(AH141,Validaciones!$A$47:$C$48,2,FALSE),"")</f>
        <v>Tarifa T6</v>
      </c>
      <c r="AQ141" s="83" t="str">
        <f ca="1">+IF(AP141="","",VLOOKUP(AP141,Datos!$D:$E,2,FALSE))</f>
        <v>GD_T6</v>
      </c>
      <c r="AR141" s="83" t="str">
        <f>+VLOOKUP(CONCATENATE(K141,IF(K141="Completo",VLOOKUP(D141,'Gr.Estr.Reg.'!$C:$D,2,FALSE),VLOOKUP(D141,'Gr.Estr.Reg.'!$C:$H,6))),Tabla8[[LINK]:[PORCION]],5,FALSE)</f>
        <v>GSFGE</v>
      </c>
      <c r="AS141" s="83" t="str">
        <f ca="1">+VLOOKUP(CONCATENATE($AH141,$AI141,$AJ141,$AO141,$AQ141),ZTDM_ARBOL_DES_D!$A:$O,11,FALSE)</f>
        <v>RT_CAT_CLI</v>
      </c>
      <c r="AT141" s="83" t="str">
        <f ca="1">+IFERROR(VLOOKUP(CONCATENATE($AH141,$AI141,$AJ141,$AO141,$AQ141),ZTDM_ARBOL_DES_D!$A:$O,12,FALSE),"")</f>
        <v>GD_NORM</v>
      </c>
      <c r="AU141" s="83" t="str">
        <f ca="1">+IFERROR(VLOOKUP(CONCATENATE($AH141,$AI141,$AJ141,$AO141,$AQ141),ZTDM_ARBOL_DES_D!$A:$O,13,FALSE),"")</f>
        <v>MEDIA13.2</v>
      </c>
      <c r="AV141" s="83" t="str">
        <f>+IF($S141=Datos!$G$71,"",IFERROR(INDEX(Datos!$C$71:$G$75,MATCH($S141,Datos!$G$71:$G$75,0),1),""))</f>
        <v/>
      </c>
      <c r="AW141" s="83" t="str">
        <f>IF($S141=Datos!$G$71,"",IFERROR(INDEX(Datos!$C$71:$G$75,MATCH($S141,Datos!$G$71:$G$75,0),2),""))</f>
        <v/>
      </c>
      <c r="AX141" s="83" t="str">
        <f>IF($S141=Datos!$G$71,"",IFERROR(INDEX(Datos!$C$71:$G$75,MATCH($S141,Datos!$G$71:$G$75,0),3),""))</f>
        <v/>
      </c>
      <c r="AY141" s="83" t="str">
        <f>+IF(AW141=Datos!$D$73,Datos!$C$76,"")</f>
        <v/>
      </c>
      <c r="AZ141" s="83" t="str">
        <f>+IF(K141="Completo",IF(MAX(AB141:AC141,FACTURADOR!G140:I140)&gt;=300,"FL_GUDI",""),"")</f>
        <v/>
      </c>
      <c r="BA141" s="83" t="str">
        <f t="shared" si="114"/>
        <v>FL_NO_CAP</v>
      </c>
      <c r="BB141" s="83" t="str">
        <f ca="1">+IF($AS141="Opción No Válida","",IFERROR(IF(FIND(Datos!$D$63,$V141)&gt;0,Datos!$E$63,""),""))</f>
        <v>FL_EMP_REC</v>
      </c>
      <c r="BC141" s="83" t="str">
        <f ca="1">+IF($AS141="Opción No Válida","",IFERROR(IF(FIND(Datos!$D$64,$V141)&gt;0,Datos!$E$64,""),""))</f>
        <v/>
      </c>
      <c r="BD141" s="83" t="str">
        <f ca="1">+IF($AS141="Opción No Válida","",IFERROR(IF(FIND(Datos!$D$65,$V141)&gt;0,Datos!$E$65,""),""))</f>
        <v/>
      </c>
      <c r="BE141" s="83" t="str">
        <f ca="1">+IF($AS141="Opción No Válida","",IFERROR(IF(FIND(Datos!$D$66,$V141)&gt;0,Datos!$E$66,""),""))</f>
        <v/>
      </c>
      <c r="BF141" s="83" t="str">
        <f ca="1">+IF($AS141="Opción No Válida","",IF(AH141="DP",Datos!$C$67,""))</f>
        <v/>
      </c>
      <c r="BG141" s="83" t="str">
        <f ca="1">+IF($AS141="Opción No Válida","",IFERROR(IF(FIND(Datos!$D$68,$V141)&gt;0,Datos!$E$68,""),""))</f>
        <v/>
      </c>
      <c r="BH141" s="83" t="str">
        <f ca="1">+VLOOKUP(AA141,Datos!$D:$E,2,FALSE)</f>
        <v>00</v>
      </c>
      <c r="BJ141" s="133">
        <f t="shared" ca="1" si="115"/>
        <v>0</v>
      </c>
      <c r="BK141" s="133" t="str">
        <f t="shared" si="116"/>
        <v/>
      </c>
      <c r="BL141" s="133" t="str">
        <f t="shared" si="117"/>
        <v/>
      </c>
      <c r="BM141" s="133" t="str">
        <f t="shared" si="118"/>
        <v/>
      </c>
      <c r="BN141" s="133" t="str">
        <f t="shared" si="119"/>
        <v/>
      </c>
      <c r="BO141" s="133" t="str">
        <f t="shared" si="120"/>
        <v/>
      </c>
      <c r="BP141" s="133" t="str">
        <f t="shared" ca="1" si="121"/>
        <v/>
      </c>
      <c r="BQ141" s="133" t="str">
        <f t="shared" ca="1" si="122"/>
        <v/>
      </c>
      <c r="BR141" s="133" t="str">
        <f t="shared" si="123"/>
        <v/>
      </c>
      <c r="BS141" s="133" t="str">
        <f t="shared" si="124"/>
        <v/>
      </c>
      <c r="BT141" s="133" t="str">
        <f t="shared" ca="1" si="125"/>
        <v/>
      </c>
      <c r="BU141" s="133" t="str">
        <f t="shared" si="126"/>
        <v/>
      </c>
      <c r="BV141" s="133" t="str">
        <f t="shared" ca="1" si="127"/>
        <v/>
      </c>
      <c r="BW141" s="133" t="str">
        <f t="shared" ca="1" si="128"/>
        <v/>
      </c>
      <c r="BX141" s="133" t="str">
        <f t="shared" ca="1" si="129"/>
        <v/>
      </c>
      <c r="BY141" s="133" t="str">
        <f t="shared" si="130"/>
        <v/>
      </c>
      <c r="BZ141" s="133" t="str">
        <f t="shared" si="131"/>
        <v/>
      </c>
      <c r="CA141" s="133" t="str">
        <f t="shared" si="132"/>
        <v/>
      </c>
      <c r="CB141" s="133" t="str">
        <f t="shared" si="133"/>
        <v/>
      </c>
      <c r="CC141" s="133" t="str">
        <f t="shared" si="134"/>
        <v/>
      </c>
      <c r="CD141" s="133" t="str">
        <f t="shared" ca="1" si="135"/>
        <v/>
      </c>
      <c r="CE141" s="133" t="str">
        <f t="shared" ca="1" si="136"/>
        <v/>
      </c>
      <c r="CF141" s="133" t="str">
        <f t="shared" ca="1" si="137"/>
        <v/>
      </c>
      <c r="CG141" s="133" t="str">
        <f t="shared" ca="1" si="138"/>
        <v/>
      </c>
      <c r="CH141" s="133" t="str">
        <f t="shared" ca="1" si="139"/>
        <v/>
      </c>
      <c r="CI141" s="133" t="str">
        <f t="shared" ca="1" si="140"/>
        <v/>
      </c>
      <c r="CJ141" s="133" t="str">
        <f t="shared" ca="1" si="141"/>
        <v/>
      </c>
      <c r="CK141" s="131">
        <f>+'RESULTADOS Fact'!Z140</f>
        <v>0</v>
      </c>
      <c r="CL141" s="131">
        <f>+'RESULTADOS Fact'!AA140</f>
        <v>0</v>
      </c>
    </row>
    <row r="142" spans="1:90" s="131" customFormat="1" ht="58.5" hidden="1" customHeight="1" x14ac:dyDescent="0.25">
      <c r="A142" s="145">
        <f t="shared" si="113"/>
        <v>140</v>
      </c>
      <c r="B142" s="127">
        <v>254</v>
      </c>
      <c r="C142" s="128">
        <f>+VLOOKUP($B142,'Datos IC y OC'!$A:$D,3,FALSE)</f>
        <v>610000000000168</v>
      </c>
      <c r="D142" s="128" t="str">
        <f>+VLOOKUP($B142,'Datos IC y OC'!$A:$D,4,FALSE)</f>
        <v>S6020A21</v>
      </c>
      <c r="E142" s="83"/>
      <c r="F142" s="130">
        <v>44562</v>
      </c>
      <c r="G142" s="114" t="str">
        <f ca="1">+"ID" &amp;TEXT(A142,"000") &amp; "-" &amp; AH142 &amp; "-" &amp; AI142 &amp; "-" &amp; RIGHT(AQ142,2)&amp; "-" &amp; VLOOKUP(AO142,Datos!$E:$F,2,FALSE)</f>
        <v>ID140-PJ-PL-T6-MT 33,0 kV</v>
      </c>
      <c r="H142" s="114" t="s">
        <v>59</v>
      </c>
      <c r="I142" s="174" t="s">
        <v>140</v>
      </c>
      <c r="J142" s="174" t="s">
        <v>316</v>
      </c>
      <c r="K142" s="174" t="s">
        <v>1928</v>
      </c>
      <c r="L142" s="174" t="s">
        <v>271</v>
      </c>
      <c r="M142" s="174" t="s">
        <v>266</v>
      </c>
      <c r="O142" s="174" t="s">
        <v>1050</v>
      </c>
      <c r="Q142" s="174" t="s">
        <v>245</v>
      </c>
      <c r="S142" s="114"/>
      <c r="T142" s="114"/>
      <c r="V142" s="114" t="s">
        <v>1980</v>
      </c>
      <c r="X142" s="114">
        <v>700034</v>
      </c>
      <c r="Y142" s="114">
        <f>+Salida!CQ142</f>
        <v>241</v>
      </c>
      <c r="AA142" s="114" t="s">
        <v>2021</v>
      </c>
      <c r="AB142" s="114">
        <f>+HLOOKUP($AF142,Lecturas!$O:$AB,22,FALSE)</f>
        <v>50</v>
      </c>
      <c r="AC142" s="114">
        <f>+HLOOKUP($AF142,Lecturas!$O:$AB,23,FALSE)</f>
        <v>100</v>
      </c>
      <c r="AD142" s="114" t="str">
        <f>+"CASO: "&amp;INDEX(Lecturas!$AE$1:$AX$2,1,MATCH(AF142,Lecturas!$AE$2:$AX$2,0))</f>
        <v>CASO: &lt;300</v>
      </c>
      <c r="AF142" s="114">
        <v>2</v>
      </c>
      <c r="AH142" s="83" t="str">
        <f>+IF(H142="","",VLOOKUP(H142,Datos!$D:$E,2,FALSE))</f>
        <v>PJ</v>
      </c>
      <c r="AI142" s="83" t="str">
        <f>+IF(I142="","",VLOOKUP(I142,Datos!$D$9:$E$19,2,FALSE))</f>
        <v>PL</v>
      </c>
      <c r="AJ142" s="83" t="str">
        <f>+IF(J142="","",VLOOKUP(J142,Datos!$D:$E,2,FALSE))</f>
        <v>G002</v>
      </c>
      <c r="AK142" s="83" t="str">
        <f>+IFERROR(IF(AI142="CG","",VLOOKUP(AI142,Datos!$E:$F,2,FALSE)),"")</f>
        <v>Rural</v>
      </c>
      <c r="AL142" s="83" t="str">
        <f>+IF(L142="","",VLOOKUP(L142,Datos!$D:$E,2,FALSE))</f>
        <v>01</v>
      </c>
      <c r="AM142" s="83" t="str">
        <f ca="1">+IF(M142="","",TEXT(VLOOKUP(M142,Datos!$D:$E,2,FALSE),"000"))</f>
        <v>317</v>
      </c>
      <c r="AN142" s="83" t="str">
        <f ca="1">+IF(O142="","",TEXT(VLOOKUP(O142,Datos!$D:$E,2,FALSE),"000000"))</f>
        <v>239900</v>
      </c>
      <c r="AO142" s="83" t="str">
        <f>+IF(Q142="","",VLOOKUP(Q142,Datos!$D:$E,2,FALSE))</f>
        <v>G4</v>
      </c>
      <c r="AP142" s="83" t="str">
        <f>+IFERROR(HLOOKUP(AH142,Validaciones!$A$47:$C$48,2,FALSE),"")</f>
        <v>Tarifa T6</v>
      </c>
      <c r="AQ142" s="83" t="str">
        <f ca="1">+IF(AP142="","",VLOOKUP(AP142,Datos!$D:$E,2,FALSE))</f>
        <v>GD_T6</v>
      </c>
      <c r="AR142" s="83" t="str">
        <f>+VLOOKUP(CONCATENATE(K142,IF(K142="Completo",VLOOKUP(D142,'Gr.Estr.Reg.'!$C:$D,2,FALSE),VLOOKUP(D142,'Gr.Estr.Reg.'!$C:$H,6))),Tabla8[[LINK]:[PORCION]],5,FALSE)</f>
        <v>GROGE</v>
      </c>
      <c r="AS142" s="83" t="str">
        <f ca="1">+VLOOKUP(CONCATENATE($AH142,$AI142,$AJ142,$AO142,$AQ142),ZTDM_ARBOL_DES_D!$A:$O,11,FALSE)</f>
        <v>RT_CAT_CLI</v>
      </c>
      <c r="AT142" s="83" t="str">
        <f ca="1">+IFERROR(VLOOKUP(CONCATENATE($AH142,$AI142,$AJ142,$AO142,$AQ142),ZTDM_ARBOL_DES_D!$A:$O,12,FALSE),"")</f>
        <v>GD_NORM</v>
      </c>
      <c r="AU142" s="83" t="str">
        <f ca="1">+IFERROR(VLOOKUP(CONCATENATE($AH142,$AI142,$AJ142,$AO142,$AQ142),ZTDM_ARBOL_DES_D!$A:$O,13,FALSE),"")</f>
        <v>MEDIA33</v>
      </c>
      <c r="AV142" s="83" t="str">
        <f>+IF($S142=Datos!$G$71,"",IFERROR(INDEX(Datos!$C$71:$G$75,MATCH($S142,Datos!$G$71:$G$75,0),1),""))</f>
        <v/>
      </c>
      <c r="AW142" s="83" t="str">
        <f>IF($S142=Datos!$G$71,"",IFERROR(INDEX(Datos!$C$71:$G$75,MATCH($S142,Datos!$G$71:$G$75,0),2),""))</f>
        <v/>
      </c>
      <c r="AX142" s="83" t="str">
        <f>IF($S142=Datos!$G$71,"",IFERROR(INDEX(Datos!$C$71:$G$75,MATCH($S142,Datos!$G$71:$G$75,0),3),""))</f>
        <v/>
      </c>
      <c r="AY142" s="83" t="str">
        <f>+IF(AW142=Datos!$D$73,Datos!$C$76,"")</f>
        <v/>
      </c>
      <c r="AZ142" s="83" t="str">
        <f>+IF(K142="Completo",IF(MAX(AB142:AC142,FACTURADOR!G141:I141)&gt;=300,"FL_GUDI",""),"")</f>
        <v/>
      </c>
      <c r="BA142" s="83" t="str">
        <f t="shared" si="114"/>
        <v>FL_NO_CAP</v>
      </c>
      <c r="BB142" s="83" t="str">
        <f ca="1">+IF($AS142="Opción No Válida","",IFERROR(IF(FIND(Datos!$D$63,$V142)&gt;0,Datos!$E$63,""),""))</f>
        <v/>
      </c>
      <c r="BC142" s="83" t="str">
        <f ca="1">+IF($AS142="Opción No Válida","",IFERROR(IF(FIND(Datos!$D$64,$V142)&gt;0,Datos!$E$64,""),""))</f>
        <v/>
      </c>
      <c r="BD142" s="83" t="str">
        <f ca="1">+IF($AS142="Opción No Válida","",IFERROR(IF(FIND(Datos!$D$65,$V142)&gt;0,Datos!$E$65,""),""))</f>
        <v/>
      </c>
      <c r="BE142" s="83" t="str">
        <f ca="1">+IF($AS142="Opción No Válida","",IFERROR(IF(FIND(Datos!$D$66,$V142)&gt;0,Datos!$E$66,""),""))</f>
        <v>FL_BEN_INF</v>
      </c>
      <c r="BF142" s="83" t="str">
        <f ca="1">+IF($AS142="Opción No Válida","",IF(AH142="DP",Datos!$C$67,""))</f>
        <v/>
      </c>
      <c r="BG142" s="83" t="str">
        <f ca="1">+IF($AS142="Opción No Válida","",IFERROR(IF(FIND(Datos!$D$68,$V142)&gt;0,Datos!$E$68,""),""))</f>
        <v/>
      </c>
      <c r="BH142" s="83" t="str">
        <f ca="1">+VLOOKUP(AA142,Datos!$D:$E,2,FALSE)</f>
        <v>00</v>
      </c>
      <c r="BJ142" s="133">
        <f t="shared" ca="1" si="115"/>
        <v>0</v>
      </c>
      <c r="BK142" s="133" t="str">
        <f t="shared" si="116"/>
        <v/>
      </c>
      <c r="BL142" s="133" t="str">
        <f t="shared" si="117"/>
        <v/>
      </c>
      <c r="BM142" s="133" t="str">
        <f t="shared" si="118"/>
        <v/>
      </c>
      <c r="BN142" s="133" t="str">
        <f t="shared" si="119"/>
        <v/>
      </c>
      <c r="BO142" s="133" t="str">
        <f t="shared" si="120"/>
        <v/>
      </c>
      <c r="BP142" s="133" t="str">
        <f t="shared" ca="1" si="121"/>
        <v/>
      </c>
      <c r="BQ142" s="133" t="str">
        <f t="shared" ca="1" si="122"/>
        <v/>
      </c>
      <c r="BR142" s="133" t="str">
        <f t="shared" si="123"/>
        <v/>
      </c>
      <c r="BS142" s="133" t="str">
        <f t="shared" si="124"/>
        <v/>
      </c>
      <c r="BT142" s="133" t="str">
        <f t="shared" ca="1" si="125"/>
        <v/>
      </c>
      <c r="BU142" s="133" t="str">
        <f t="shared" si="126"/>
        <v/>
      </c>
      <c r="BV142" s="133" t="str">
        <f t="shared" ca="1" si="127"/>
        <v/>
      </c>
      <c r="BW142" s="133" t="str">
        <f t="shared" ca="1" si="128"/>
        <v/>
      </c>
      <c r="BX142" s="133" t="str">
        <f t="shared" ca="1" si="129"/>
        <v/>
      </c>
      <c r="BY142" s="133" t="str">
        <f t="shared" si="130"/>
        <v/>
      </c>
      <c r="BZ142" s="133" t="str">
        <f t="shared" si="131"/>
        <v/>
      </c>
      <c r="CA142" s="133" t="str">
        <f t="shared" si="132"/>
        <v/>
      </c>
      <c r="CB142" s="133" t="str">
        <f t="shared" si="133"/>
        <v/>
      </c>
      <c r="CC142" s="133" t="str">
        <f t="shared" si="134"/>
        <v/>
      </c>
      <c r="CD142" s="133" t="str">
        <f t="shared" ca="1" si="135"/>
        <v/>
      </c>
      <c r="CE142" s="133" t="str">
        <f t="shared" ca="1" si="136"/>
        <v/>
      </c>
      <c r="CF142" s="133" t="str">
        <f t="shared" ca="1" si="137"/>
        <v/>
      </c>
      <c r="CG142" s="133" t="str">
        <f t="shared" ca="1" si="138"/>
        <v/>
      </c>
      <c r="CH142" s="133" t="str">
        <f t="shared" ca="1" si="139"/>
        <v/>
      </c>
      <c r="CI142" s="133" t="str">
        <f t="shared" ca="1" si="140"/>
        <v/>
      </c>
      <c r="CJ142" s="133" t="str">
        <f t="shared" ca="1" si="141"/>
        <v/>
      </c>
      <c r="CK142" s="131">
        <f>+'RESULTADOS Fact'!Z141</f>
        <v>20000000929</v>
      </c>
      <c r="CL142" s="131">
        <f>+'RESULTADOS Fact'!AA141</f>
        <v>10000000493</v>
      </c>
    </row>
    <row r="143" spans="1:90" s="131" customFormat="1" ht="58.5" hidden="1" customHeight="1" x14ac:dyDescent="0.25">
      <c r="A143" s="145">
        <f t="shared" si="113"/>
        <v>141</v>
      </c>
      <c r="B143" s="127">
        <v>254</v>
      </c>
      <c r="C143" s="128">
        <f>+VLOOKUP($B143,'Datos IC y OC'!$A:$D,3,FALSE)</f>
        <v>610000000000168</v>
      </c>
      <c r="D143" s="128" t="str">
        <f>+VLOOKUP($B143,'Datos IC y OC'!$A:$D,4,FALSE)</f>
        <v>S6020A21</v>
      </c>
      <c r="E143" s="83"/>
      <c r="F143" s="130">
        <v>44562</v>
      </c>
      <c r="G143" s="114" t="str">
        <f ca="1">+"ID" &amp;TEXT(A143,"000") &amp; "-" &amp; AH143 &amp; "-" &amp; AI143 &amp; "-" &amp; RIGHT(AQ143,2)&amp; "-" &amp; VLOOKUP(AO143,Datos!$E:$F,2,FALSE)</f>
        <v>ID141-PJ-PL-T6-MT 33,0 kV</v>
      </c>
      <c r="H143" s="114" t="s">
        <v>59</v>
      </c>
      <c r="I143" s="174" t="s">
        <v>140</v>
      </c>
      <c r="J143" s="174" t="s">
        <v>316</v>
      </c>
      <c r="K143" s="174" t="s">
        <v>1928</v>
      </c>
      <c r="L143" s="174" t="s">
        <v>275</v>
      </c>
      <c r="M143" s="174" t="s">
        <v>266</v>
      </c>
      <c r="O143" s="174" t="s">
        <v>1050</v>
      </c>
      <c r="Q143" s="174" t="s">
        <v>245</v>
      </c>
      <c r="S143" s="114"/>
      <c r="T143" s="114"/>
      <c r="V143" s="114" t="s">
        <v>9157</v>
      </c>
      <c r="X143" s="114">
        <v>700034</v>
      </c>
      <c r="Y143" s="114">
        <f>+Salida!CQ143</f>
        <v>242</v>
      </c>
      <c r="AA143" s="114" t="s">
        <v>2021</v>
      </c>
      <c r="AB143" s="114">
        <f>+HLOOKUP($AF143,Lecturas!$O:$AB,22,FALSE)</f>
        <v>100</v>
      </c>
      <c r="AC143" s="114">
        <f>+HLOOKUP($AF143,Lecturas!$O:$AB,23,FALSE)</f>
        <v>300</v>
      </c>
      <c r="AD143" s="114" t="str">
        <f>+"CASO: "&amp;INDEX(Lecturas!$AE$1:$AX$2,1,MATCH(AF143,Lecturas!$AE$2:$AX$2,0))</f>
        <v>CASO: &gt;300</v>
      </c>
      <c r="AF143" s="114">
        <v>5</v>
      </c>
      <c r="AH143" s="83" t="str">
        <f>+IF(H143="","",VLOOKUP(H143,Datos!$D:$E,2,FALSE))</f>
        <v>PJ</v>
      </c>
      <c r="AI143" s="83" t="str">
        <f>+IF(I143="","",VLOOKUP(I143,Datos!$D$9:$E$19,2,FALSE))</f>
        <v>PL</v>
      </c>
      <c r="AJ143" s="83" t="str">
        <f>+IF(J143="","",VLOOKUP(J143,Datos!$D:$E,2,FALSE))</f>
        <v>G002</v>
      </c>
      <c r="AK143" s="83" t="str">
        <f>+IFERROR(IF(AI143="CG","",VLOOKUP(AI143,Datos!$E:$F,2,FALSE)),"")</f>
        <v>Rural</v>
      </c>
      <c r="AL143" s="83" t="str">
        <f>+IF(L143="","",VLOOKUP(L143,Datos!$D:$E,2,FALSE))</f>
        <v>04</v>
      </c>
      <c r="AM143" s="83" t="str">
        <f ca="1">+IF(M143="","",TEXT(VLOOKUP(M143,Datos!$D:$E,2,FALSE),"000"))</f>
        <v>317</v>
      </c>
      <c r="AN143" s="83" t="str">
        <f ca="1">+IF(O143="","",TEXT(VLOOKUP(O143,Datos!$D:$E,2,FALSE),"000000"))</f>
        <v>239900</v>
      </c>
      <c r="AO143" s="83" t="str">
        <f>+IF(Q143="","",VLOOKUP(Q143,Datos!$D:$E,2,FALSE))</f>
        <v>G4</v>
      </c>
      <c r="AP143" s="83" t="str">
        <f>+IFERROR(HLOOKUP(AH143,Validaciones!$A$47:$C$48,2,FALSE),"")</f>
        <v>Tarifa T6</v>
      </c>
      <c r="AQ143" s="83" t="str">
        <f ca="1">+IF(AP143="","",VLOOKUP(AP143,Datos!$D:$E,2,FALSE))</f>
        <v>GD_T6</v>
      </c>
      <c r="AR143" s="83" t="str">
        <f>+VLOOKUP(CONCATENATE(K143,IF(K143="Completo",VLOOKUP(D143,'Gr.Estr.Reg.'!$C:$D,2,FALSE),VLOOKUP(D143,'Gr.Estr.Reg.'!$C:$H,6))),Tabla8[[LINK]:[PORCION]],5,FALSE)</f>
        <v>GROGE</v>
      </c>
      <c r="AS143" s="83" t="str">
        <f ca="1">+VLOOKUP(CONCATENATE($AH143,$AI143,$AJ143,$AO143,$AQ143),ZTDM_ARBOL_DES_D!$A:$O,11,FALSE)</f>
        <v>RT_CAT_CLI</v>
      </c>
      <c r="AT143" s="83" t="str">
        <f ca="1">+IFERROR(VLOOKUP(CONCATENATE($AH143,$AI143,$AJ143,$AO143,$AQ143),ZTDM_ARBOL_DES_D!$A:$O,12,FALSE),"")</f>
        <v>GD_NORM</v>
      </c>
      <c r="AU143" s="83" t="str">
        <f ca="1">+IFERROR(VLOOKUP(CONCATENATE($AH143,$AI143,$AJ143,$AO143,$AQ143),ZTDM_ARBOL_DES_D!$A:$O,13,FALSE),"")</f>
        <v>MEDIA33</v>
      </c>
      <c r="AV143" s="83" t="str">
        <f>+IF($S143=Datos!$G$71,"",IFERROR(INDEX(Datos!$C$71:$G$75,MATCH($S143,Datos!$G$71:$G$75,0),1),""))</f>
        <v/>
      </c>
      <c r="AW143" s="83" t="str">
        <f>IF($S143=Datos!$G$71,"",IFERROR(INDEX(Datos!$C$71:$G$75,MATCH($S143,Datos!$G$71:$G$75,0),2),""))</f>
        <v/>
      </c>
      <c r="AX143" s="83" t="str">
        <f>IF($S143=Datos!$G$71,"",IFERROR(INDEX(Datos!$C$71:$G$75,MATCH($S143,Datos!$G$71:$G$75,0),3),""))</f>
        <v/>
      </c>
      <c r="AY143" s="83" t="str">
        <f>+IF(AW143=Datos!$D$73,Datos!$C$76,"")</f>
        <v/>
      </c>
      <c r="AZ143" s="83" t="str">
        <f>+IF(K143="Completo",IF(MAX(AB143:AC143,FACTURADOR!G142:I142)&gt;=300,"FL_GUDI",""),"")</f>
        <v/>
      </c>
      <c r="BA143" s="83" t="str">
        <f t="shared" si="114"/>
        <v>FL_NO_CAP</v>
      </c>
      <c r="BB143" s="83" t="str">
        <f ca="1">+IF($AS143="Opción No Válida","",IFERROR(IF(FIND(Datos!$D$63,$V143)&gt;0,Datos!$E$63,""),""))</f>
        <v>FL_EMP_REC</v>
      </c>
      <c r="BC143" s="83" t="str">
        <f ca="1">+IF($AS143="Opción No Válida","",IFERROR(IF(FIND(Datos!$D$64,$V143)&gt;0,Datos!$E$64,""),""))</f>
        <v>FL_PRG_IND</v>
      </c>
      <c r="BD143" s="83" t="str">
        <f ca="1">+IF($AS143="Opción No Válida","",IFERROR(IF(FIND(Datos!$D$65,$V143)&gt;0,Datos!$E$65,""),""))</f>
        <v/>
      </c>
      <c r="BE143" s="83" t="str">
        <f ca="1">+IF($AS143="Opción No Válida","",IFERROR(IF(FIND(Datos!$D$66,$V143)&gt;0,Datos!$E$66,""),""))</f>
        <v>FL_BEN_INF</v>
      </c>
      <c r="BF143" s="83" t="str">
        <f ca="1">+IF($AS143="Opción No Válida","",IF(AH143="DP",Datos!$C$67,""))</f>
        <v/>
      </c>
      <c r="BG143" s="83" t="str">
        <f ca="1">+IF($AS143="Opción No Válida","",IFERROR(IF(FIND(Datos!$D$68,$V143)&gt;0,Datos!$E$68,""),""))</f>
        <v/>
      </c>
      <c r="BH143" s="83" t="str">
        <f ca="1">+VLOOKUP(AA143,Datos!$D:$E,2,FALSE)</f>
        <v>00</v>
      </c>
      <c r="BJ143" s="133">
        <f t="shared" ca="1" si="115"/>
        <v>0</v>
      </c>
      <c r="BK143" s="133" t="str">
        <f t="shared" si="116"/>
        <v/>
      </c>
      <c r="BL143" s="133" t="str">
        <f t="shared" si="117"/>
        <v/>
      </c>
      <c r="BM143" s="133" t="str">
        <f t="shared" si="118"/>
        <v/>
      </c>
      <c r="BN143" s="133" t="str">
        <f t="shared" si="119"/>
        <v/>
      </c>
      <c r="BO143" s="133" t="str">
        <f t="shared" si="120"/>
        <v/>
      </c>
      <c r="BP143" s="133" t="str">
        <f t="shared" ca="1" si="121"/>
        <v/>
      </c>
      <c r="BQ143" s="133" t="str">
        <f t="shared" ca="1" si="122"/>
        <v/>
      </c>
      <c r="BR143" s="133" t="str">
        <f t="shared" si="123"/>
        <v/>
      </c>
      <c r="BS143" s="133" t="str">
        <f t="shared" si="124"/>
        <v/>
      </c>
      <c r="BT143" s="133" t="str">
        <f t="shared" ca="1" si="125"/>
        <v/>
      </c>
      <c r="BU143" s="133" t="str">
        <f t="shared" si="126"/>
        <v/>
      </c>
      <c r="BV143" s="133" t="str">
        <f t="shared" ca="1" si="127"/>
        <v/>
      </c>
      <c r="BW143" s="133" t="str">
        <f t="shared" ca="1" si="128"/>
        <v/>
      </c>
      <c r="BX143" s="133" t="str">
        <f t="shared" ca="1" si="129"/>
        <v/>
      </c>
      <c r="BY143" s="133" t="str">
        <f t="shared" si="130"/>
        <v/>
      </c>
      <c r="BZ143" s="133" t="str">
        <f t="shared" si="131"/>
        <v/>
      </c>
      <c r="CA143" s="133" t="str">
        <f t="shared" si="132"/>
        <v/>
      </c>
      <c r="CB143" s="133" t="str">
        <f t="shared" si="133"/>
        <v/>
      </c>
      <c r="CC143" s="133" t="str">
        <f t="shared" si="134"/>
        <v/>
      </c>
      <c r="CD143" s="133" t="str">
        <f t="shared" ca="1" si="135"/>
        <v/>
      </c>
      <c r="CE143" s="133" t="str">
        <f t="shared" ca="1" si="136"/>
        <v/>
      </c>
      <c r="CF143" s="133" t="str">
        <f t="shared" ca="1" si="137"/>
        <v/>
      </c>
      <c r="CG143" s="133" t="str">
        <f t="shared" ca="1" si="138"/>
        <v/>
      </c>
      <c r="CH143" s="133" t="str">
        <f t="shared" ca="1" si="139"/>
        <v/>
      </c>
      <c r="CI143" s="133" t="str">
        <f t="shared" ca="1" si="140"/>
        <v/>
      </c>
      <c r="CJ143" s="133" t="str">
        <f t="shared" ca="1" si="141"/>
        <v/>
      </c>
      <c r="CK143" s="131">
        <f>+'RESULTADOS Fact'!Z142</f>
        <v>20000000930</v>
      </c>
      <c r="CL143" s="131">
        <f>+'RESULTADOS Fact'!AA142</f>
        <v>10000000494</v>
      </c>
    </row>
    <row r="144" spans="1:90" s="131" customFormat="1" ht="58.5" hidden="1" customHeight="1" x14ac:dyDescent="0.25">
      <c r="A144" s="145">
        <f t="shared" si="113"/>
        <v>142</v>
      </c>
      <c r="B144" s="127">
        <v>254</v>
      </c>
      <c r="C144" s="128">
        <f>+VLOOKUP($B144,'Datos IC y OC'!$A:$D,3,FALSE)</f>
        <v>610000000000168</v>
      </c>
      <c r="D144" s="128" t="str">
        <f>+VLOOKUP($B144,'Datos IC y OC'!$A:$D,4,FALSE)</f>
        <v>S6020A21</v>
      </c>
      <c r="E144" s="83"/>
      <c r="F144" s="130">
        <v>44562</v>
      </c>
      <c r="G144" s="114" t="str">
        <f ca="1">+"ID" &amp;TEXT(A144,"000") &amp; "-" &amp; AH144 &amp; "-" &amp; AI144 &amp; "-" &amp; RIGHT(AQ144,2)&amp; "-" &amp; VLOOKUP(AO144,Datos!$E:$F,2,FALSE)</f>
        <v>ID142-PJ-PL-T6-AT/MT</v>
      </c>
      <c r="H144" s="114" t="s">
        <v>59</v>
      </c>
      <c r="I144" s="174" t="s">
        <v>140</v>
      </c>
      <c r="J144" s="174" t="s">
        <v>316</v>
      </c>
      <c r="K144" s="174" t="s">
        <v>1928</v>
      </c>
      <c r="L144" s="174" t="s">
        <v>284</v>
      </c>
      <c r="M144" s="174" t="s">
        <v>266</v>
      </c>
      <c r="O144" s="174" t="s">
        <v>1050</v>
      </c>
      <c r="Q144" s="174" t="s">
        <v>246</v>
      </c>
      <c r="S144" s="114"/>
      <c r="T144" s="114"/>
      <c r="V144" s="114"/>
      <c r="X144" s="114">
        <v>700034</v>
      </c>
      <c r="Y144" s="114">
        <f>+Salida!CQ144</f>
        <v>243</v>
      </c>
      <c r="AA144" s="114" t="s">
        <v>2021</v>
      </c>
      <c r="AB144" s="114">
        <f>+HLOOKUP($AF144,Lecturas!$O:$AB,22,FALSE)</f>
        <v>50</v>
      </c>
      <c r="AC144" s="114">
        <f>+HLOOKUP($AF144,Lecturas!$O:$AB,23,FALSE)</f>
        <v>100</v>
      </c>
      <c r="AD144" s="114" t="str">
        <f>+"CASO: "&amp;INDEX(Lecturas!$AE$1:$AX$2,1,MATCH(AF144,Lecturas!$AE$2:$AX$2,0))</f>
        <v>CASO: &lt;300</v>
      </c>
      <c r="AF144" s="114">
        <v>2</v>
      </c>
      <c r="AH144" s="83" t="str">
        <f>+IF(H144="","",VLOOKUP(H144,Datos!$D:$E,2,FALSE))</f>
        <v>PJ</v>
      </c>
      <c r="AI144" s="83" t="str">
        <f>+IF(I144="","",VLOOKUP(I144,Datos!$D$9:$E$19,2,FALSE))</f>
        <v>PL</v>
      </c>
      <c r="AJ144" s="83" t="str">
        <f>+IF(J144="","",VLOOKUP(J144,Datos!$D:$E,2,FALSE))</f>
        <v>G002</v>
      </c>
      <c r="AK144" s="83" t="str">
        <f>+IFERROR(IF(AI144="CG","",VLOOKUP(AI144,Datos!$E:$F,2,FALSE)),"")</f>
        <v>Rural</v>
      </c>
      <c r="AL144" s="83" t="str">
        <f>+IF(L144="","",VLOOKUP(L144,Datos!$D:$E,2,FALSE))</f>
        <v>05</v>
      </c>
      <c r="AM144" s="83" t="str">
        <f ca="1">+IF(M144="","",TEXT(VLOOKUP(M144,Datos!$D:$E,2,FALSE),"000"))</f>
        <v>317</v>
      </c>
      <c r="AN144" s="83" t="str">
        <f ca="1">+IF(O144="","",TEXT(VLOOKUP(O144,Datos!$D:$E,2,FALSE),"000000"))</f>
        <v>239900</v>
      </c>
      <c r="AO144" s="83" t="str">
        <f>+IF(Q144="","",VLOOKUP(Q144,Datos!$D:$E,2,FALSE))</f>
        <v>G5</v>
      </c>
      <c r="AP144" s="83" t="str">
        <f>+IFERROR(HLOOKUP(AH144,Validaciones!$A$47:$C$48,2,FALSE),"")</f>
        <v>Tarifa T6</v>
      </c>
      <c r="AQ144" s="83" t="str">
        <f ca="1">+IF(AP144="","",VLOOKUP(AP144,Datos!$D:$E,2,FALSE))</f>
        <v>GD_T6</v>
      </c>
      <c r="AR144" s="83" t="str">
        <f>+VLOOKUP(CONCATENATE(K144,IF(K144="Completo",VLOOKUP(D144,'Gr.Estr.Reg.'!$C:$D,2,FALSE),VLOOKUP(D144,'Gr.Estr.Reg.'!$C:$H,6))),Tabla8[[LINK]:[PORCION]],5,FALSE)</f>
        <v>GROGE</v>
      </c>
      <c r="AS144" s="83" t="str">
        <f ca="1">+VLOOKUP(CONCATENATE($AH144,$AI144,$AJ144,$AO144,$AQ144),ZTDM_ARBOL_DES_D!$A:$O,11,FALSE)</f>
        <v>RT_CAT_CLI</v>
      </c>
      <c r="AT144" s="83" t="str">
        <f ca="1">+IFERROR(VLOOKUP(CONCATENATE($AH144,$AI144,$AJ144,$AO144,$AQ144),ZTDM_ARBOL_DES_D!$A:$O,12,FALSE),"")</f>
        <v>GD_NORM</v>
      </c>
      <c r="AU144" s="83" t="str">
        <f ca="1">+IFERROR(VLOOKUP(CONCATENATE($AH144,$AI144,$AJ144,$AO144,$AQ144),ZTDM_ARBOL_DES_D!$A:$O,13,FALSE),"")</f>
        <v>BORNES</v>
      </c>
      <c r="AV144" s="83" t="str">
        <f>+IF($S144=Datos!$G$71,"",IFERROR(INDEX(Datos!$C$71:$G$75,MATCH($S144,Datos!$G$71:$G$75,0),1),""))</f>
        <v/>
      </c>
      <c r="AW144" s="83" t="str">
        <f>IF($S144=Datos!$G$71,"",IFERROR(INDEX(Datos!$C$71:$G$75,MATCH($S144,Datos!$G$71:$G$75,0),2),""))</f>
        <v/>
      </c>
      <c r="AX144" s="83" t="str">
        <f>IF($S144=Datos!$G$71,"",IFERROR(INDEX(Datos!$C$71:$G$75,MATCH($S144,Datos!$G$71:$G$75,0),3),""))</f>
        <v/>
      </c>
      <c r="AY144" s="83" t="str">
        <f>+IF(AW144=Datos!$D$73,Datos!$C$76,"")</f>
        <v/>
      </c>
      <c r="AZ144" s="83" t="str">
        <f>+IF(K144="Completo",IF(MAX(AB144:AC144,FACTURADOR!G143:I143)&gt;=300,"FL_GUDI",""),"")</f>
        <v/>
      </c>
      <c r="BA144" s="83" t="str">
        <f t="shared" si="114"/>
        <v>FL_NO_CAP</v>
      </c>
      <c r="BB144" s="83" t="str">
        <f ca="1">+IF($AS144="Opción No Válida","",IFERROR(IF(FIND(Datos!$D$63,$V144)&gt;0,Datos!$E$63,""),""))</f>
        <v/>
      </c>
      <c r="BC144" s="83" t="str">
        <f ca="1">+IF($AS144="Opción No Válida","",IFERROR(IF(FIND(Datos!$D$64,$V144)&gt;0,Datos!$E$64,""),""))</f>
        <v/>
      </c>
      <c r="BD144" s="83" t="str">
        <f ca="1">+IF($AS144="Opción No Válida","",IFERROR(IF(FIND(Datos!$D$65,$V144)&gt;0,Datos!$E$65,""),""))</f>
        <v/>
      </c>
      <c r="BE144" s="83" t="str">
        <f ca="1">+IF($AS144="Opción No Válida","",IFERROR(IF(FIND(Datos!$D$66,$V144)&gt;0,Datos!$E$66,""),""))</f>
        <v/>
      </c>
      <c r="BF144" s="83" t="str">
        <f ca="1">+IF($AS144="Opción No Válida","",IF(AH144="DP",Datos!$C$67,""))</f>
        <v/>
      </c>
      <c r="BG144" s="83" t="str">
        <f ca="1">+IF($AS144="Opción No Válida","",IFERROR(IF(FIND(Datos!$D$68,$V144)&gt;0,Datos!$E$68,""),""))</f>
        <v/>
      </c>
      <c r="BH144" s="83" t="str">
        <f ca="1">+VLOOKUP(AA144,Datos!$D:$E,2,FALSE)</f>
        <v>00</v>
      </c>
      <c r="BJ144" s="133">
        <f t="shared" ca="1" si="115"/>
        <v>0</v>
      </c>
      <c r="BK144" s="133" t="str">
        <f t="shared" si="116"/>
        <v/>
      </c>
      <c r="BL144" s="133" t="str">
        <f t="shared" si="117"/>
        <v/>
      </c>
      <c r="BM144" s="133" t="str">
        <f t="shared" si="118"/>
        <v/>
      </c>
      <c r="BN144" s="133" t="str">
        <f t="shared" si="119"/>
        <v/>
      </c>
      <c r="BO144" s="133" t="str">
        <f t="shared" si="120"/>
        <v/>
      </c>
      <c r="BP144" s="133" t="str">
        <f t="shared" ca="1" si="121"/>
        <v/>
      </c>
      <c r="BQ144" s="133" t="str">
        <f t="shared" ca="1" si="122"/>
        <v/>
      </c>
      <c r="BR144" s="133" t="str">
        <f t="shared" si="123"/>
        <v/>
      </c>
      <c r="BS144" s="133" t="str">
        <f t="shared" si="124"/>
        <v/>
      </c>
      <c r="BT144" s="133" t="str">
        <f t="shared" ca="1" si="125"/>
        <v/>
      </c>
      <c r="BU144" s="133" t="str">
        <f t="shared" si="126"/>
        <v/>
      </c>
      <c r="BV144" s="133" t="str">
        <f t="shared" ca="1" si="127"/>
        <v/>
      </c>
      <c r="BW144" s="133" t="str">
        <f t="shared" ca="1" si="128"/>
        <v/>
      </c>
      <c r="BX144" s="133" t="str">
        <f t="shared" ca="1" si="129"/>
        <v/>
      </c>
      <c r="BY144" s="133" t="str">
        <f t="shared" si="130"/>
        <v/>
      </c>
      <c r="BZ144" s="133" t="str">
        <f t="shared" si="131"/>
        <v/>
      </c>
      <c r="CA144" s="133" t="str">
        <f t="shared" si="132"/>
        <v/>
      </c>
      <c r="CB144" s="133" t="str">
        <f t="shared" si="133"/>
        <v/>
      </c>
      <c r="CC144" s="133" t="str">
        <f t="shared" si="134"/>
        <v/>
      </c>
      <c r="CD144" s="133" t="str">
        <f t="shared" ca="1" si="135"/>
        <v/>
      </c>
      <c r="CE144" s="133" t="str">
        <f t="shared" ca="1" si="136"/>
        <v/>
      </c>
      <c r="CF144" s="133" t="str">
        <f t="shared" ca="1" si="137"/>
        <v/>
      </c>
      <c r="CG144" s="133" t="str">
        <f t="shared" ca="1" si="138"/>
        <v/>
      </c>
      <c r="CH144" s="133" t="str">
        <f t="shared" ca="1" si="139"/>
        <v/>
      </c>
      <c r="CI144" s="133" t="str">
        <f t="shared" ca="1" si="140"/>
        <v/>
      </c>
      <c r="CJ144" s="133" t="str">
        <f t="shared" ca="1" si="141"/>
        <v/>
      </c>
      <c r="CK144" s="131">
        <f>+'RESULTADOS Fact'!Z143</f>
        <v>20000000931</v>
      </c>
      <c r="CL144" s="131">
        <f>+'RESULTADOS Fact'!AA143</f>
        <v>10000000495</v>
      </c>
    </row>
    <row r="145" spans="1:90" s="131" customFormat="1" ht="58.5" hidden="1" customHeight="1" x14ac:dyDescent="0.25">
      <c r="A145" s="145">
        <f t="shared" si="113"/>
        <v>143</v>
      </c>
      <c r="B145" s="127">
        <v>254</v>
      </c>
      <c r="C145" s="128">
        <f>+VLOOKUP($B145,'Datos IC y OC'!$A:$D,3,FALSE)</f>
        <v>610000000000168</v>
      </c>
      <c r="D145" s="128" t="str">
        <f>+VLOOKUP($B145,'Datos IC y OC'!$A:$D,4,FALSE)</f>
        <v>S6020A21</v>
      </c>
      <c r="E145" s="83"/>
      <c r="F145" s="130">
        <v>44562</v>
      </c>
      <c r="G145" s="114" t="str">
        <f ca="1">+"ID" &amp;TEXT(A145,"000") &amp; "-" &amp; AH145 &amp; "-" &amp; AI145 &amp; "-" &amp; RIGHT(AQ145,2)&amp; "-" &amp; VLOOKUP(AO145,Datos!$E:$F,2,FALSE)</f>
        <v>ID143-PJ-PL-T6-AT</v>
      </c>
      <c r="H145" s="114" t="s">
        <v>59</v>
      </c>
      <c r="I145" s="174" t="s">
        <v>140</v>
      </c>
      <c r="J145" s="174" t="s">
        <v>316</v>
      </c>
      <c r="K145" s="174" t="s">
        <v>1928</v>
      </c>
      <c r="L145" s="174" t="s">
        <v>306</v>
      </c>
      <c r="M145" s="174" t="s">
        <v>266</v>
      </c>
      <c r="O145" s="174" t="s">
        <v>1050</v>
      </c>
      <c r="Q145" s="174" t="s">
        <v>77</v>
      </c>
      <c r="S145" s="114"/>
      <c r="T145" s="114"/>
      <c r="V145" s="114"/>
      <c r="X145" s="114">
        <v>700034</v>
      </c>
      <c r="Y145" s="114">
        <f>+Salida!CQ145</f>
        <v>244</v>
      </c>
      <c r="AA145" s="114" t="s">
        <v>2021</v>
      </c>
      <c r="AB145" s="114">
        <f>+HLOOKUP($AF145,Lecturas!$O:$AB,22,FALSE)</f>
        <v>50</v>
      </c>
      <c r="AC145" s="114">
        <f>+HLOOKUP($AF145,Lecturas!$O:$AB,23,FALSE)</f>
        <v>100</v>
      </c>
      <c r="AD145" s="114" t="str">
        <f>+"CASO: "&amp;INDEX(Lecturas!$AE$1:$AX$2,1,MATCH(AF145,Lecturas!$AE$2:$AX$2,0))</f>
        <v>CASO: &lt;300</v>
      </c>
      <c r="AF145" s="114">
        <v>2</v>
      </c>
      <c r="AH145" s="83" t="str">
        <f>+IF(H145="","",VLOOKUP(H145,Datos!$D:$E,2,FALSE))</f>
        <v>PJ</v>
      </c>
      <c r="AI145" s="83" t="str">
        <f>+IF(I145="","",VLOOKUP(I145,Datos!$D$9:$E$19,2,FALSE))</f>
        <v>PL</v>
      </c>
      <c r="AJ145" s="83" t="str">
        <f>+IF(J145="","",VLOOKUP(J145,Datos!$D:$E,2,FALSE))</f>
        <v>G002</v>
      </c>
      <c r="AK145" s="83" t="str">
        <f>+IFERROR(IF(AI145="CG","",VLOOKUP(AI145,Datos!$E:$F,2,FALSE)),"")</f>
        <v>Rural</v>
      </c>
      <c r="AL145" s="83" t="str">
        <f>+IF(L145="","",VLOOKUP(L145,Datos!$D:$E,2,FALSE))</f>
        <v>07</v>
      </c>
      <c r="AM145" s="83" t="str">
        <f ca="1">+IF(M145="","",TEXT(VLOOKUP(M145,Datos!$D:$E,2,FALSE),"000"))</f>
        <v>317</v>
      </c>
      <c r="AN145" s="83" t="str">
        <f ca="1">+IF(O145="","",TEXT(VLOOKUP(O145,Datos!$D:$E,2,FALSE),"000000"))</f>
        <v>239900</v>
      </c>
      <c r="AO145" s="83" t="str">
        <f>+IF(Q145="","",VLOOKUP(Q145,Datos!$D:$E,2,FALSE))</f>
        <v>G0</v>
      </c>
      <c r="AP145" s="83" t="str">
        <f>+IFERROR(HLOOKUP(AH145,Validaciones!$A$47:$C$48,2,FALSE),"")</f>
        <v>Tarifa T6</v>
      </c>
      <c r="AQ145" s="83" t="str">
        <f ca="1">+IF(AP145="","",VLOOKUP(AP145,Datos!$D:$E,2,FALSE))</f>
        <v>GD_T6</v>
      </c>
      <c r="AR145" s="83" t="str">
        <f>+VLOOKUP(CONCATENATE(K145,IF(K145="Completo",VLOOKUP(D145,'Gr.Estr.Reg.'!$C:$D,2,FALSE),VLOOKUP(D145,'Gr.Estr.Reg.'!$C:$H,6))),Tabla8[[LINK]:[PORCION]],5,FALSE)</f>
        <v>GROGE</v>
      </c>
      <c r="AS145" s="83" t="str">
        <f ca="1">+VLOOKUP(CONCATENATE($AH145,$AI145,$AJ145,$AO145,$AQ145),ZTDM_ARBOL_DES_D!$A:$O,11,FALSE)</f>
        <v>RT_CAT_CLI</v>
      </c>
      <c r="AT145" s="83" t="str">
        <f ca="1">+IFERROR(VLOOKUP(CONCATENATE($AH145,$AI145,$AJ145,$AO145,$AQ145),ZTDM_ARBOL_DES_D!$A:$O,12,FALSE),"")</f>
        <v>GD_NORM</v>
      </c>
      <c r="AU145" s="83" t="str">
        <f ca="1">+IFERROR(VLOOKUP(CONCATENATE($AH145,$AI145,$AJ145,$AO145,$AQ145),ZTDM_ARBOL_DES_D!$A:$O,13,FALSE),"")</f>
        <v>ALTA132</v>
      </c>
      <c r="AV145" s="83" t="str">
        <f>+IF($S145=Datos!$G$71,"",IFERROR(INDEX(Datos!$C$71:$G$75,MATCH($S145,Datos!$G$71:$G$75,0),1),""))</f>
        <v/>
      </c>
      <c r="AW145" s="83" t="str">
        <f>IF($S145=Datos!$G$71,"",IFERROR(INDEX(Datos!$C$71:$G$75,MATCH($S145,Datos!$G$71:$G$75,0),2),""))</f>
        <v/>
      </c>
      <c r="AX145" s="83" t="str">
        <f>IF($S145=Datos!$G$71,"",IFERROR(INDEX(Datos!$C$71:$G$75,MATCH($S145,Datos!$G$71:$G$75,0),3),""))</f>
        <v/>
      </c>
      <c r="AY145" s="83" t="str">
        <f>+IF(AW145=Datos!$D$73,Datos!$C$76,"")</f>
        <v/>
      </c>
      <c r="AZ145" s="83" t="str">
        <f>+IF(K145="Completo",IF(MAX(AB145:AC145,FACTURADOR!G144:I144)&gt;=300,"FL_GUDI",""),"")</f>
        <v/>
      </c>
      <c r="BA145" s="83" t="str">
        <f t="shared" si="114"/>
        <v>FL_NO_CAP</v>
      </c>
      <c r="BB145" s="83" t="str">
        <f ca="1">+IF($AS145="Opción No Válida","",IFERROR(IF(FIND(Datos!$D$63,$V145)&gt;0,Datos!$E$63,""),""))</f>
        <v/>
      </c>
      <c r="BC145" s="83" t="str">
        <f ca="1">+IF($AS145="Opción No Válida","",IFERROR(IF(FIND(Datos!$D$64,$V145)&gt;0,Datos!$E$64,""),""))</f>
        <v/>
      </c>
      <c r="BD145" s="83" t="str">
        <f ca="1">+IF($AS145="Opción No Válida","",IFERROR(IF(FIND(Datos!$D$65,$V145)&gt;0,Datos!$E$65,""),""))</f>
        <v/>
      </c>
      <c r="BE145" s="83" t="str">
        <f ca="1">+IF($AS145="Opción No Válida","",IFERROR(IF(FIND(Datos!$D$66,$V145)&gt;0,Datos!$E$66,""),""))</f>
        <v/>
      </c>
      <c r="BF145" s="83" t="str">
        <f ca="1">+IF($AS145="Opción No Válida","",IF(AH145="DP",Datos!$C$67,""))</f>
        <v/>
      </c>
      <c r="BG145" s="83" t="str">
        <f ca="1">+IF($AS145="Opción No Válida","",IFERROR(IF(FIND(Datos!$D$68,$V145)&gt;0,Datos!$E$68,""),""))</f>
        <v/>
      </c>
      <c r="BH145" s="83" t="str">
        <f ca="1">+VLOOKUP(AA145,Datos!$D:$E,2,FALSE)</f>
        <v>00</v>
      </c>
      <c r="BJ145" s="133">
        <f t="shared" ca="1" si="115"/>
        <v>0</v>
      </c>
      <c r="BK145" s="133" t="str">
        <f t="shared" si="116"/>
        <v/>
      </c>
      <c r="BL145" s="133" t="str">
        <f t="shared" si="117"/>
        <v/>
      </c>
      <c r="BM145" s="133" t="str">
        <f t="shared" si="118"/>
        <v/>
      </c>
      <c r="BN145" s="133" t="str">
        <f t="shared" si="119"/>
        <v/>
      </c>
      <c r="BO145" s="133" t="str">
        <f t="shared" si="120"/>
        <v/>
      </c>
      <c r="BP145" s="133" t="str">
        <f t="shared" ca="1" si="121"/>
        <v/>
      </c>
      <c r="BQ145" s="133" t="str">
        <f t="shared" ca="1" si="122"/>
        <v/>
      </c>
      <c r="BR145" s="133" t="str">
        <f t="shared" si="123"/>
        <v/>
      </c>
      <c r="BS145" s="133" t="str">
        <f t="shared" si="124"/>
        <v/>
      </c>
      <c r="BT145" s="133" t="str">
        <f t="shared" ca="1" si="125"/>
        <v/>
      </c>
      <c r="BU145" s="133" t="str">
        <f t="shared" si="126"/>
        <v/>
      </c>
      <c r="BV145" s="133" t="str">
        <f t="shared" ca="1" si="127"/>
        <v/>
      </c>
      <c r="BW145" s="133" t="str">
        <f t="shared" ca="1" si="128"/>
        <v/>
      </c>
      <c r="BX145" s="133" t="str">
        <f t="shared" ca="1" si="129"/>
        <v/>
      </c>
      <c r="BY145" s="133" t="str">
        <f t="shared" si="130"/>
        <v/>
      </c>
      <c r="BZ145" s="133" t="str">
        <f t="shared" si="131"/>
        <v/>
      </c>
      <c r="CA145" s="133" t="str">
        <f t="shared" si="132"/>
        <v/>
      </c>
      <c r="CB145" s="133" t="str">
        <f t="shared" si="133"/>
        <v/>
      </c>
      <c r="CC145" s="133" t="str">
        <f t="shared" si="134"/>
        <v/>
      </c>
      <c r="CD145" s="133" t="str">
        <f t="shared" ca="1" si="135"/>
        <v/>
      </c>
      <c r="CE145" s="133" t="str">
        <f t="shared" ca="1" si="136"/>
        <v/>
      </c>
      <c r="CF145" s="133" t="str">
        <f t="shared" ca="1" si="137"/>
        <v/>
      </c>
      <c r="CG145" s="133" t="str">
        <f t="shared" ca="1" si="138"/>
        <v/>
      </c>
      <c r="CH145" s="133" t="str">
        <f t="shared" ca="1" si="139"/>
        <v/>
      </c>
      <c r="CI145" s="133" t="str">
        <f t="shared" ca="1" si="140"/>
        <v/>
      </c>
      <c r="CJ145" s="133" t="str">
        <f t="shared" ca="1" si="141"/>
        <v/>
      </c>
      <c r="CK145" s="131">
        <f>+'RESULTADOS Fact'!Z144</f>
        <v>20000000932</v>
      </c>
      <c r="CL145" s="131">
        <f>+'RESULTADOS Fact'!AA144</f>
        <v>10000000496</v>
      </c>
    </row>
    <row r="146" spans="1:90" s="131" customFormat="1" ht="58.5" hidden="1" customHeight="1" x14ac:dyDescent="0.25">
      <c r="A146" s="145">
        <f t="shared" si="113"/>
        <v>144</v>
      </c>
      <c r="B146" s="127">
        <v>254</v>
      </c>
      <c r="C146" s="128">
        <f>+VLOOKUP($B146,'Datos IC y OC'!$A:$D,3,FALSE)</f>
        <v>610000000000168</v>
      </c>
      <c r="D146" s="128" t="str">
        <f>+VLOOKUP($B146,'Datos IC y OC'!$A:$D,4,FALSE)</f>
        <v>S6020A21</v>
      </c>
      <c r="E146" s="83"/>
      <c r="F146" s="130">
        <v>44562</v>
      </c>
      <c r="G146" s="114" t="str">
        <f ca="1">+"ID" &amp;TEXT(A146,"000") &amp; "-" &amp; AH146 &amp; "-" &amp; AI146 &amp; "-" &amp; RIGHT(AQ146,2)&amp; "-" &amp; VLOOKUP(AO146,Datos!$E:$F,2,FALSE)</f>
        <v>ID144-PJ-PL-T6-AT</v>
      </c>
      <c r="H146" s="114" t="s">
        <v>59</v>
      </c>
      <c r="I146" s="174" t="s">
        <v>140</v>
      </c>
      <c r="J146" s="174" t="s">
        <v>316</v>
      </c>
      <c r="K146" s="174" t="s">
        <v>1928</v>
      </c>
      <c r="L146" s="174" t="s">
        <v>277</v>
      </c>
      <c r="M146" s="174" t="s">
        <v>266</v>
      </c>
      <c r="O146" s="174" t="s">
        <v>1050</v>
      </c>
      <c r="Q146" s="174" t="s">
        <v>77</v>
      </c>
      <c r="S146" s="114"/>
      <c r="T146" s="114"/>
      <c r="V146" s="114"/>
      <c r="X146" s="114">
        <v>700034</v>
      </c>
      <c r="Y146" s="114">
        <f>+Salida!CQ146</f>
        <v>245</v>
      </c>
      <c r="AA146" s="114" t="s">
        <v>2021</v>
      </c>
      <c r="AB146" s="114">
        <f>+HLOOKUP($AF146,Lecturas!$O:$AB,22,FALSE)</f>
        <v>100</v>
      </c>
      <c r="AC146" s="114">
        <f>+HLOOKUP($AF146,Lecturas!$O:$AB,23,FALSE)</f>
        <v>300</v>
      </c>
      <c r="AD146" s="114" t="str">
        <f>+"CASO: "&amp;INDEX(Lecturas!$AE$1:$AX$2,1,MATCH(AF146,Lecturas!$AE$2:$AX$2,0))</f>
        <v>CASO: &gt;300</v>
      </c>
      <c r="AF146" s="114">
        <v>5</v>
      </c>
      <c r="AH146" s="83" t="str">
        <f>+IF(H146="","",VLOOKUP(H146,Datos!$D:$E,2,FALSE))</f>
        <v>PJ</v>
      </c>
      <c r="AI146" s="83" t="str">
        <f>+IF(I146="","",VLOOKUP(I146,Datos!$D$9:$E$19,2,FALSE))</f>
        <v>PL</v>
      </c>
      <c r="AJ146" s="83" t="str">
        <f>+IF(J146="","",VLOOKUP(J146,Datos!$D:$E,2,FALSE))</f>
        <v>G002</v>
      </c>
      <c r="AK146" s="83" t="str">
        <f>+IFERROR(IF(AI146="CG","",VLOOKUP(AI146,Datos!$E:$F,2,FALSE)),"")</f>
        <v>Rural</v>
      </c>
      <c r="AL146" s="83">
        <f>+IF(L146="","",VLOOKUP(L146,Datos!$D:$E,2,FALSE))</f>
        <v>11</v>
      </c>
      <c r="AM146" s="83" t="str">
        <f ca="1">+IF(M146="","",TEXT(VLOOKUP(M146,Datos!$D:$E,2,FALSE),"000"))</f>
        <v>317</v>
      </c>
      <c r="AN146" s="83" t="str">
        <f ca="1">+IF(O146="","",TEXT(VLOOKUP(O146,Datos!$D:$E,2,FALSE),"000000"))</f>
        <v>239900</v>
      </c>
      <c r="AO146" s="83" t="str">
        <f>+IF(Q146="","",VLOOKUP(Q146,Datos!$D:$E,2,FALSE))</f>
        <v>G0</v>
      </c>
      <c r="AP146" s="83" t="str">
        <f>+IFERROR(HLOOKUP(AH146,Validaciones!$A$47:$C$48,2,FALSE),"")</f>
        <v>Tarifa T6</v>
      </c>
      <c r="AQ146" s="83" t="str">
        <f ca="1">+IF(AP146="","",VLOOKUP(AP146,Datos!$D:$E,2,FALSE))</f>
        <v>GD_T6</v>
      </c>
      <c r="AR146" s="83" t="str">
        <f>+VLOOKUP(CONCATENATE(K146,IF(K146="Completo",VLOOKUP(D146,'Gr.Estr.Reg.'!$C:$D,2,FALSE),VLOOKUP(D146,'Gr.Estr.Reg.'!$C:$H,6))),Tabla8[[LINK]:[PORCION]],5,FALSE)</f>
        <v>GROGE</v>
      </c>
      <c r="AS146" s="83" t="str">
        <f ca="1">+VLOOKUP(CONCATENATE($AH146,$AI146,$AJ146,$AO146,$AQ146),ZTDM_ARBOL_DES_D!$A:$O,11,FALSE)</f>
        <v>RT_CAT_CLI</v>
      </c>
      <c r="AT146" s="83" t="str">
        <f ca="1">+IFERROR(VLOOKUP(CONCATENATE($AH146,$AI146,$AJ146,$AO146,$AQ146),ZTDM_ARBOL_DES_D!$A:$O,12,FALSE),"")</f>
        <v>GD_NORM</v>
      </c>
      <c r="AU146" s="83" t="str">
        <f ca="1">+IFERROR(VLOOKUP(CONCATENATE($AH146,$AI146,$AJ146,$AO146,$AQ146),ZTDM_ARBOL_DES_D!$A:$O,13,FALSE),"")</f>
        <v>ALTA132</v>
      </c>
      <c r="AV146" s="83" t="str">
        <f>+IF($S146=Datos!$G$71,"",IFERROR(INDEX(Datos!$C$71:$G$75,MATCH($S146,Datos!$G$71:$G$75,0),1),""))</f>
        <v/>
      </c>
      <c r="AW146" s="83" t="str">
        <f>IF($S146=Datos!$G$71,"",IFERROR(INDEX(Datos!$C$71:$G$75,MATCH($S146,Datos!$G$71:$G$75,0),2),""))</f>
        <v/>
      </c>
      <c r="AX146" s="83" t="str">
        <f>IF($S146=Datos!$G$71,"",IFERROR(INDEX(Datos!$C$71:$G$75,MATCH($S146,Datos!$G$71:$G$75,0),3),""))</f>
        <v/>
      </c>
      <c r="AY146" s="83" t="str">
        <f>+IF(AW146=Datos!$D$73,Datos!$C$76,"")</f>
        <v/>
      </c>
      <c r="AZ146" s="83" t="str">
        <f>+IF(K146="Completo",IF(MAX(AB146:AC146,FACTURADOR!G145:I145)&gt;=300,"FL_GUDI",""),"")</f>
        <v/>
      </c>
      <c r="BA146" s="83" t="str">
        <f t="shared" si="114"/>
        <v>FL_NO_CAP</v>
      </c>
      <c r="BB146" s="83" t="str">
        <f ca="1">+IF($AS146="Opción No Válida","",IFERROR(IF(FIND(Datos!$D$63,$V146)&gt;0,Datos!$E$63,""),""))</f>
        <v/>
      </c>
      <c r="BC146" s="83" t="str">
        <f ca="1">+IF($AS146="Opción No Válida","",IFERROR(IF(FIND(Datos!$D$64,$V146)&gt;0,Datos!$E$64,""),""))</f>
        <v/>
      </c>
      <c r="BD146" s="83" t="str">
        <f ca="1">+IF($AS146="Opción No Válida","",IFERROR(IF(FIND(Datos!$D$65,$V146)&gt;0,Datos!$E$65,""),""))</f>
        <v/>
      </c>
      <c r="BE146" s="83" t="str">
        <f ca="1">+IF($AS146="Opción No Válida","",IFERROR(IF(FIND(Datos!$D$66,$V146)&gt;0,Datos!$E$66,""),""))</f>
        <v/>
      </c>
      <c r="BF146" s="83" t="str">
        <f ca="1">+IF($AS146="Opción No Válida","",IF(AH146="DP",Datos!$C$67,""))</f>
        <v/>
      </c>
      <c r="BG146" s="83" t="str">
        <f ca="1">+IF($AS146="Opción No Válida","",IFERROR(IF(FIND(Datos!$D$68,$V146)&gt;0,Datos!$E$68,""),""))</f>
        <v/>
      </c>
      <c r="BH146" s="83" t="str">
        <f ca="1">+VLOOKUP(AA146,Datos!$D:$E,2,FALSE)</f>
        <v>00</v>
      </c>
      <c r="BJ146" s="133">
        <f t="shared" ca="1" si="115"/>
        <v>0</v>
      </c>
      <c r="BK146" s="133" t="str">
        <f t="shared" si="116"/>
        <v/>
      </c>
      <c r="BL146" s="133" t="str">
        <f t="shared" si="117"/>
        <v/>
      </c>
      <c r="BM146" s="133" t="str">
        <f t="shared" si="118"/>
        <v/>
      </c>
      <c r="BN146" s="133" t="str">
        <f t="shared" si="119"/>
        <v/>
      </c>
      <c r="BO146" s="133" t="str">
        <f t="shared" si="120"/>
        <v/>
      </c>
      <c r="BP146" s="133" t="str">
        <f t="shared" ca="1" si="121"/>
        <v/>
      </c>
      <c r="BQ146" s="133" t="str">
        <f t="shared" ca="1" si="122"/>
        <v/>
      </c>
      <c r="BR146" s="133" t="str">
        <f t="shared" si="123"/>
        <v/>
      </c>
      <c r="BS146" s="133" t="str">
        <f t="shared" si="124"/>
        <v/>
      </c>
      <c r="BT146" s="133" t="str">
        <f t="shared" ca="1" si="125"/>
        <v/>
      </c>
      <c r="BU146" s="133" t="str">
        <f t="shared" si="126"/>
        <v/>
      </c>
      <c r="BV146" s="133" t="str">
        <f t="shared" ca="1" si="127"/>
        <v/>
      </c>
      <c r="BW146" s="133" t="str">
        <f t="shared" ca="1" si="128"/>
        <v/>
      </c>
      <c r="BX146" s="133" t="str">
        <f t="shared" ca="1" si="129"/>
        <v/>
      </c>
      <c r="BY146" s="133" t="str">
        <f t="shared" si="130"/>
        <v/>
      </c>
      <c r="BZ146" s="133" t="str">
        <f t="shared" si="131"/>
        <v/>
      </c>
      <c r="CA146" s="133" t="str">
        <f t="shared" si="132"/>
        <v/>
      </c>
      <c r="CB146" s="133" t="str">
        <f t="shared" si="133"/>
        <v/>
      </c>
      <c r="CC146" s="133" t="str">
        <f t="shared" si="134"/>
        <v/>
      </c>
      <c r="CD146" s="133" t="str">
        <f t="shared" ca="1" si="135"/>
        <v/>
      </c>
      <c r="CE146" s="133" t="str">
        <f t="shared" ca="1" si="136"/>
        <v/>
      </c>
      <c r="CF146" s="133" t="str">
        <f t="shared" ca="1" si="137"/>
        <v/>
      </c>
      <c r="CG146" s="133" t="str">
        <f t="shared" ca="1" si="138"/>
        <v/>
      </c>
      <c r="CH146" s="133" t="str">
        <f t="shared" ca="1" si="139"/>
        <v/>
      </c>
      <c r="CI146" s="133" t="str">
        <f t="shared" ca="1" si="140"/>
        <v/>
      </c>
      <c r="CJ146" s="133" t="str">
        <f t="shared" ca="1" si="141"/>
        <v/>
      </c>
      <c r="CK146" s="131">
        <f>+'RESULTADOS Fact'!Z145</f>
        <v>20000000933</v>
      </c>
      <c r="CL146" s="131">
        <f>+'RESULTADOS Fact'!AA145</f>
        <v>10000000497</v>
      </c>
    </row>
    <row r="147" spans="1:90" s="131" customFormat="1" ht="58.5" hidden="1" customHeight="1" x14ac:dyDescent="0.25">
      <c r="A147" s="145">
        <f>+A146+1</f>
        <v>145</v>
      </c>
      <c r="B147" s="127">
        <v>267</v>
      </c>
      <c r="C147" s="128">
        <f>+VLOOKUP($B147,'Datos IC y OC'!$A:$D,3,FALSE)</f>
        <v>610000000000181</v>
      </c>
      <c r="D147" s="128" t="str">
        <f>+VLOOKUP($B147,'Datos IC y OC'!$A:$D,4,FALSE)</f>
        <v>S2010A13</v>
      </c>
      <c r="E147" s="83"/>
      <c r="F147" s="130">
        <v>44562</v>
      </c>
      <c r="G147" s="114" t="str">
        <f ca="1">+"ID" &amp;TEXT(A147,"000") &amp; "-" &amp; AH147 &amp; "-" &amp; AI147 &amp; "-" &amp; RIGHT(AQ147,2)&amp; "-" &amp; VLOOKUP(AO147,Datos!$E:$F,2,FALSE)</f>
        <v>ID145-DP-CG-T4-BT</v>
      </c>
      <c r="H147" s="114" t="s">
        <v>56</v>
      </c>
      <c r="I147" s="114" t="s">
        <v>56</v>
      </c>
      <c r="J147" s="114" t="s">
        <v>313</v>
      </c>
      <c r="K147" s="114" t="s">
        <v>1972</v>
      </c>
      <c r="L147" s="114" t="s">
        <v>271</v>
      </c>
      <c r="M147" s="114" t="s">
        <v>416</v>
      </c>
      <c r="O147" s="114" t="s">
        <v>1050</v>
      </c>
      <c r="Q147" s="114" t="s">
        <v>78</v>
      </c>
      <c r="S147" s="114"/>
      <c r="T147" s="114"/>
      <c r="V147" s="114"/>
      <c r="X147" s="114">
        <v>700034</v>
      </c>
      <c r="Y147" s="114">
        <f>+Salida!CQ147</f>
        <v>246</v>
      </c>
      <c r="AA147" s="114" t="s">
        <v>2018</v>
      </c>
      <c r="AB147" s="114">
        <f>+HLOOKUP($AF147,Lecturas!$O:$AB,22,FALSE)</f>
        <v>50</v>
      </c>
      <c r="AC147" s="114">
        <f>+HLOOKUP($AF147,Lecturas!$O:$AB,23,FALSE)</f>
        <v>50</v>
      </c>
      <c r="AD147" s="114" t="str">
        <f>+"CASO: "&amp;INDEX(Lecturas!$AE$1:$AX$2,1,MATCH(AF147,Lecturas!$AE$2:$AX$2,0))</f>
        <v>CASO: CASO COOP</v>
      </c>
      <c r="AF147" s="114">
        <v>12</v>
      </c>
      <c r="AH147" s="83" t="str">
        <f>+IF(H147="","",VLOOKUP(H147,Datos!$D:$E,2,FALSE))</f>
        <v>DP</v>
      </c>
      <c r="AI147" s="83" t="str">
        <f>+IF(I147="","",VLOOKUP(I147,Datos!$D$9:$E$19,2,FALSE))</f>
        <v>CG</v>
      </c>
      <c r="AJ147" s="83" t="str">
        <f>+IF(J147="","",VLOOKUP(J147,Datos!$D:$E,2,FALSE))</f>
        <v>G001</v>
      </c>
      <c r="AK147" s="83" t="str">
        <f>+IFERROR(IF(AI147="CG","",VLOOKUP(AI147,Datos!$E:$F,2,FALSE)),"")</f>
        <v/>
      </c>
      <c r="AL147" s="83" t="str">
        <f>+IF(L147="","",VLOOKUP(L147,Datos!$D:$E,2,FALSE))</f>
        <v>01</v>
      </c>
      <c r="AM147" s="83" t="str">
        <f ca="1">+IF(M147="","",TEXT(VLOOKUP(M147,Datos!$D:$E,2,FALSE),"000"))</f>
        <v>011</v>
      </c>
      <c r="AN147" s="83" t="str">
        <f ca="1">+IF(O147="","",TEXT(VLOOKUP(O147,Datos!$D:$E,2,FALSE),"000000"))</f>
        <v>239900</v>
      </c>
      <c r="AO147" s="83" t="str">
        <f>+IF(Q147="","",VLOOKUP(Q147,Datos!$D:$E,2,FALSE))</f>
        <v>G1</v>
      </c>
      <c r="AP147" s="83" t="str">
        <f>+IFERROR(HLOOKUP(AH147,Validaciones!$A$47:$C$48,2,FALSE),"")</f>
        <v>Tarifa T4</v>
      </c>
      <c r="AQ147" s="83" t="str">
        <f ca="1">+IF(AP147="","",VLOOKUP(AP147,Datos!$D:$E,2,FALSE))</f>
        <v>GD_T4</v>
      </c>
      <c r="AR147" s="83" t="str">
        <f>+VLOOKUP(CONCATENATE(K147,IF(K147="Completo",VLOOKUP(D147,'Gr.Estr.Reg.'!$C:$D,2,FALSE),VLOOKUP(D147,'Gr.Estr.Reg.'!$C:$H,6))),Tabla8[[LINK]:[PORCION]],5,FALSE)</f>
        <v>GSFCO</v>
      </c>
      <c r="AS147" s="83" t="str">
        <f ca="1">+VLOOKUP(CONCATENATE($AH147,$AI147,$AJ147,$AO147,$AQ147),ZTDM_ARBOL_DES_D!$A:$O,11,FALSE)</f>
        <v>RT_CAT_CLI</v>
      </c>
      <c r="AT147" s="83" t="str">
        <f ca="1">+IFERROR(VLOOKUP(CONCATENATE($AH147,$AI147,$AJ147,$AO147,$AQ147),ZTDM_ARBOL_DES_D!$A:$O,12,FALSE),"")</f>
        <v>GD_NORM</v>
      </c>
      <c r="AU147" s="83" t="str">
        <f ca="1">+IFERROR(VLOOKUP(CONCATENATE($AH147,$AI147,$AJ147,$AO147,$AQ147),ZTDM_ARBOL_DES_D!$A:$O,13,FALSE),"")</f>
        <v>T4_BT</v>
      </c>
      <c r="AV147" s="83" t="str">
        <f>+IF($S147=Datos!$G$71,"",IFERROR(INDEX(Datos!$C$71:$G$75,MATCH($S147,Datos!$G$71:$G$75,0),1),""))</f>
        <v/>
      </c>
      <c r="AW147" s="83" t="str">
        <f>IF($S147=Datos!$G$71,"",IFERROR(INDEX(Datos!$C$71:$G$75,MATCH($S147,Datos!$G$71:$G$75,0),2),""))</f>
        <v/>
      </c>
      <c r="AX147" s="83" t="str">
        <f>IF($S147=Datos!$G$71,"",IFERROR(INDEX(Datos!$C$71:$G$75,MATCH($S147,Datos!$G$71:$G$75,0),3),""))</f>
        <v/>
      </c>
      <c r="AY147" s="83" t="str">
        <f>+IF(AW147=Datos!$D$73,Datos!$C$76,"")</f>
        <v/>
      </c>
      <c r="AZ147" s="83" t="str">
        <f>+IF(K147="Completo",IF(MAX(AB147:AC147,FACTURADOR!G146:I146)&gt;=300,"FL_GUDI",""),"")</f>
        <v/>
      </c>
      <c r="BA147" s="83" t="str">
        <f t="shared" si="114"/>
        <v/>
      </c>
      <c r="BB147" s="83" t="str">
        <f ca="1">+IF($AS147="Opción No Válida","",IFERROR(IF(FIND(Datos!$D$63,$V147)&gt;0,Datos!$E$63,""),""))</f>
        <v/>
      </c>
      <c r="BC147" s="83" t="str">
        <f ca="1">+IF($AS147="Opción No Válida","",IFERROR(IF(FIND(Datos!$D$64,$V147)&gt;0,Datos!$E$64,""),""))</f>
        <v/>
      </c>
      <c r="BD147" s="83" t="str">
        <f ca="1">+IF($AS147="Opción No Válida","",IFERROR(IF(FIND(Datos!$D$65,$V147)&gt;0,Datos!$E$65,""),""))</f>
        <v/>
      </c>
      <c r="BE147" s="83" t="str">
        <f ca="1">+IF($AS147="Opción No Válida","",IFERROR(IF(FIND(Datos!$D$66,$V147)&gt;0,Datos!$E$66,""),""))</f>
        <v/>
      </c>
      <c r="BF147" s="83" t="str">
        <f ca="1">+IF(BG147="",IF($AS147="Opción No Válida","",IF(AH147="DP",Datos!$C$67,"")),"")</f>
        <v>FL_COO_UNI</v>
      </c>
      <c r="BG147" s="83" t="str">
        <f ca="1">+IF($AS147="Opción No Válida","",IFERROR(IF(FIND(Datos!$D$68,$V147)&gt;0,Datos!$E$68,""),""))</f>
        <v/>
      </c>
      <c r="BH147" s="83" t="str">
        <f ca="1">+VLOOKUP(AA147,Datos!$D:$E,2,FALSE)</f>
        <v>40</v>
      </c>
      <c r="BJ147" s="133">
        <f t="shared" ca="1" si="115"/>
        <v>0</v>
      </c>
      <c r="BK147" s="133" t="str">
        <f t="shared" ref="BK147:BK158" si="142">+IF(ISERROR( AH147)=TRUE,"ERROR","")</f>
        <v/>
      </c>
      <c r="BL147" s="133" t="str">
        <f t="shared" ref="BL147:BL158" si="143">+IF(ISERROR( AI147)=TRUE,"ERROR","")</f>
        <v/>
      </c>
      <c r="BM147" s="133" t="str">
        <f t="shared" ref="BM147:BM158" si="144">+IF(ISERROR( AJ147)=TRUE,"ERROR","")</f>
        <v/>
      </c>
      <c r="BN147" s="133" t="str">
        <f t="shared" ref="BN147:BN158" si="145">+IF(ISERROR( AK147)=TRUE,"ERROR","")</f>
        <v/>
      </c>
      <c r="BO147" s="133" t="str">
        <f t="shared" ref="BO147:BO158" si="146">+IF(AL147="","ERROR",IF(ISERROR( AL147)=TRUE,"ERROR",""))</f>
        <v/>
      </c>
      <c r="BP147" s="133" t="str">
        <f t="shared" ref="BP147:BP158" ca="1" si="147">+IF(AM147="","ERROR",IF(ISERROR( AM147)=TRUE,"ERROR",""))</f>
        <v/>
      </c>
      <c r="BQ147" s="133" t="str">
        <f t="shared" ref="BQ147:BQ158" ca="1" si="148">+IF(AN147="","ERROR",IF(ISERROR( AN147)=TRUE,"ERROR",""))</f>
        <v/>
      </c>
      <c r="BR147" s="133" t="str">
        <f t="shared" ref="BR147:BR158" si="149">+IF(AO147="","ERROR",IF(ISERROR( AO147)=TRUE,"ERROR",""))</f>
        <v/>
      </c>
      <c r="BS147" s="133" t="str">
        <f t="shared" ref="BS147:BS158" si="150">+IF(AP147="","ERROR",IF(ISERROR( AP147)=TRUE,"ERROR",""))</f>
        <v/>
      </c>
      <c r="BT147" s="133" t="str">
        <f t="shared" ref="BT147:BT158" ca="1" si="151">+IF(AQ147="","ERROR",IF(ISERROR( AQ147)=TRUE,"ERROR",""))</f>
        <v/>
      </c>
      <c r="BU147" s="133" t="str">
        <f t="shared" ref="BU147:BU158" si="152">+IF(AR147="","ERROR",IF(ISERROR( AR147)=TRUE,"ERROR",""))</f>
        <v/>
      </c>
      <c r="BV147" s="133" t="str">
        <f t="shared" ref="BV147:BV158" ca="1" si="153">+IF(AS147="","ERROR",IF(ISERROR( AS147)=TRUE,"ERROR",""))</f>
        <v/>
      </c>
      <c r="BW147" s="133" t="str">
        <f t="shared" ref="BW147:BW158" ca="1" si="154">+IF(AT147="","ERROR",IF(ISERROR( AT147)=TRUE,"ERROR",""))</f>
        <v/>
      </c>
      <c r="BX147" s="133" t="str">
        <f t="shared" ref="BX147:BX158" ca="1" si="155">+IF(AU147="","ERROR",IF(ISERROR( AU147)=TRUE,"ERROR",""))</f>
        <v/>
      </c>
      <c r="BY147" s="133" t="str">
        <f t="shared" ref="BY147:BY158" si="156">+IF(ISERROR( AV147)=TRUE,"ERROR","")</f>
        <v/>
      </c>
      <c r="BZ147" s="133" t="str">
        <f t="shared" ref="BZ147:BZ158" si="157">+IF(ISERROR( AW147)=TRUE,"ERROR","")</f>
        <v/>
      </c>
      <c r="CA147" s="133" t="str">
        <f t="shared" ref="CA147:CA158" si="158">+IF(ISERROR( AX147)=TRUE,"ERROR","")</f>
        <v/>
      </c>
      <c r="CB147" s="133" t="str">
        <f t="shared" ref="CB147:CB158" si="159">+IF(ISERROR( AY147)=TRUE,"ERROR","")</f>
        <v/>
      </c>
      <c r="CC147" s="133" t="str">
        <f t="shared" si="134"/>
        <v/>
      </c>
      <c r="CD147" s="133" t="str">
        <f t="shared" ca="1" si="135"/>
        <v/>
      </c>
      <c r="CE147" s="133" t="str">
        <f t="shared" ca="1" si="136"/>
        <v/>
      </c>
      <c r="CF147" s="133" t="str">
        <f t="shared" ca="1" si="137"/>
        <v/>
      </c>
      <c r="CG147" s="133" t="str">
        <f t="shared" ca="1" si="138"/>
        <v/>
      </c>
      <c r="CH147" s="133" t="str">
        <f t="shared" ca="1" si="139"/>
        <v/>
      </c>
      <c r="CI147" s="133" t="str">
        <f t="shared" ca="1" si="140"/>
        <v/>
      </c>
      <c r="CJ147" s="133" t="str">
        <f t="shared" ca="1" si="141"/>
        <v/>
      </c>
      <c r="CK147" s="131">
        <f>+'RESULTADOS Fact'!Z146</f>
        <v>20000000934</v>
      </c>
      <c r="CL147" s="131">
        <f>+'RESULTADOS Fact'!AA146</f>
        <v>10000000498</v>
      </c>
    </row>
    <row r="148" spans="1:90" s="131" customFormat="1" ht="58.5" hidden="1" customHeight="1" x14ac:dyDescent="0.25">
      <c r="A148" s="145">
        <f t="shared" si="113"/>
        <v>146</v>
      </c>
      <c r="B148" s="127">
        <v>267</v>
      </c>
      <c r="C148" s="128">
        <f>+VLOOKUP($B148,'Datos IC y OC'!$A:$D,3,FALSE)</f>
        <v>610000000000181</v>
      </c>
      <c r="D148" s="128" t="str">
        <f>+VLOOKUP($B148,'Datos IC y OC'!$A:$D,4,FALSE)</f>
        <v>S2010A13</v>
      </c>
      <c r="E148" s="83"/>
      <c r="F148" s="130">
        <v>44562</v>
      </c>
      <c r="G148" s="114" t="str">
        <f ca="1">+"ID" &amp;TEXT(A148,"000") &amp; "-" &amp; AH148 &amp; "-" &amp; AI148 &amp; "-" &amp; RIGHT(AQ148,2)&amp; "-" &amp; VLOOKUP(AO148,Datos!$E:$F,2,FALSE)</f>
        <v>ID146-DP-CG-T4-MT/BT</v>
      </c>
      <c r="H148" s="114" t="s">
        <v>56</v>
      </c>
      <c r="I148" s="114" t="s">
        <v>56</v>
      </c>
      <c r="J148" s="114" t="s">
        <v>313</v>
      </c>
      <c r="K148" s="114" t="s">
        <v>1972</v>
      </c>
      <c r="L148" s="114" t="s">
        <v>275</v>
      </c>
      <c r="M148" s="114" t="s">
        <v>416</v>
      </c>
      <c r="O148" s="114" t="s">
        <v>1050</v>
      </c>
      <c r="Q148" s="114" t="s">
        <v>247</v>
      </c>
      <c r="S148" s="114"/>
      <c r="T148" s="114"/>
      <c r="V148" s="114" t="s">
        <v>1980</v>
      </c>
      <c r="X148" s="114">
        <v>700034</v>
      </c>
      <c r="Y148" s="114">
        <f>+Salida!CQ148</f>
        <v>247</v>
      </c>
      <c r="AA148" s="114" t="s">
        <v>2018</v>
      </c>
      <c r="AB148" s="114">
        <f>+HLOOKUP($AF148,Lecturas!$O:$AB,22,FALSE)</f>
        <v>1500</v>
      </c>
      <c r="AC148" s="114">
        <f>+HLOOKUP($AF148,Lecturas!$O:$AB,23,FALSE)</f>
        <v>1500</v>
      </c>
      <c r="AD148" s="114" t="str">
        <f>+"CASO: "&amp;INDEX(Lecturas!$AE$1:$AX$2,1,MATCH(AF148,Lecturas!$AE$2:$AX$2,0))</f>
        <v>CASO: CASO COOP entre 85 y 100</v>
      </c>
      <c r="AF148" s="114">
        <v>14</v>
      </c>
      <c r="AH148" s="83" t="str">
        <f>+IF(H148="","",VLOOKUP(H148,Datos!$D:$E,2,FALSE))</f>
        <v>DP</v>
      </c>
      <c r="AI148" s="83" t="str">
        <f>+IF(I148="","",VLOOKUP(I148,Datos!$D$9:$E$19,2,FALSE))</f>
        <v>CG</v>
      </c>
      <c r="AJ148" s="83" t="str">
        <f>+IF(J148="","",VLOOKUP(J148,Datos!$D:$E,2,FALSE))</f>
        <v>G001</v>
      </c>
      <c r="AK148" s="83" t="str">
        <f>+IFERROR(IF(AI148="CG","",VLOOKUP(AI148,Datos!$E:$F,2,FALSE)),"")</f>
        <v/>
      </c>
      <c r="AL148" s="83" t="str">
        <f>+IF(L148="","",VLOOKUP(L148,Datos!$D:$E,2,FALSE))</f>
        <v>04</v>
      </c>
      <c r="AM148" s="83" t="str">
        <f ca="1">+IF(M148="","",TEXT(VLOOKUP(M148,Datos!$D:$E,2,FALSE),"000"))</f>
        <v>011</v>
      </c>
      <c r="AN148" s="83" t="str">
        <f ca="1">+IF(O148="","",TEXT(VLOOKUP(O148,Datos!$D:$E,2,FALSE),"000000"))</f>
        <v>239900</v>
      </c>
      <c r="AO148" s="83" t="str">
        <f>+IF(Q148="","",VLOOKUP(Q148,Datos!$D:$E,2,FALSE))</f>
        <v>G2</v>
      </c>
      <c r="AP148" s="83" t="str">
        <f>+IFERROR(HLOOKUP(AH148,Validaciones!$A$47:$C$48,2,FALSE),"")</f>
        <v>Tarifa T4</v>
      </c>
      <c r="AQ148" s="83" t="str">
        <f ca="1">+IF(AP148="","",VLOOKUP(AP148,Datos!$D:$E,2,FALSE))</f>
        <v>GD_T4</v>
      </c>
      <c r="AR148" s="83" t="str">
        <f>+VLOOKUP(CONCATENATE(K148,IF(K148="Completo",VLOOKUP(D148,'Gr.Estr.Reg.'!$C:$D,2,FALSE),VLOOKUP(D148,'Gr.Estr.Reg.'!$C:$H,6))),Tabla8[[LINK]:[PORCION]],5,FALSE)</f>
        <v>GSFCO</v>
      </c>
      <c r="AS148" s="83" t="str">
        <f ca="1">+VLOOKUP(CONCATENATE($AH148,$AI148,$AJ148,$AO148,$AQ148),ZTDM_ARBOL_DES_D!$A:$O,11,FALSE)</f>
        <v>RT_CAT_CLI</v>
      </c>
      <c r="AT148" s="83" t="str">
        <f ca="1">+IFERROR(VLOOKUP(CONCATENATE($AH148,$AI148,$AJ148,$AO148,$AQ148),ZTDM_ARBOL_DES_D!$A:$O,12,FALSE),"")</f>
        <v>GD_NORM</v>
      </c>
      <c r="AU148" s="83" t="str">
        <f ca="1">+IFERROR(VLOOKUP(CONCATENATE($AH148,$AI148,$AJ148,$AO148,$AQ148),ZTDM_ARBOL_DES_D!$A:$O,13,FALSE),"")</f>
        <v>T4_BO_MTBT</v>
      </c>
      <c r="AV148" s="83" t="str">
        <f>+IF($S148=Datos!$G$71,"",IFERROR(INDEX(Datos!$C$71:$G$75,MATCH($S148,Datos!$G$71:$G$75,0),1),""))</f>
        <v/>
      </c>
      <c r="AW148" s="83" t="str">
        <f>IF($S148=Datos!$G$71,"",IFERROR(INDEX(Datos!$C$71:$G$75,MATCH($S148,Datos!$G$71:$G$75,0),2),""))</f>
        <v/>
      </c>
      <c r="AX148" s="83" t="str">
        <f>IF($S148=Datos!$G$71,"",IFERROR(INDEX(Datos!$C$71:$G$75,MATCH($S148,Datos!$G$71:$G$75,0),3),""))</f>
        <v/>
      </c>
      <c r="AY148" s="83" t="str">
        <f>+IF(AW148=Datos!$D$73,Datos!$C$76,"")</f>
        <v/>
      </c>
      <c r="AZ148" s="83" t="str">
        <f>+IF(K148="Completo",IF(MAX(AB148:AC148,FACTURADOR!G147:I147)&gt;=300,"FL_GUDI",""),"")</f>
        <v/>
      </c>
      <c r="BA148" s="83" t="str">
        <f t="shared" si="114"/>
        <v/>
      </c>
      <c r="BB148" s="83" t="str">
        <f ca="1">+IF($AS148="Opción No Válida","",IFERROR(IF(FIND(Datos!$D$63,$V148)&gt;0,Datos!$E$63,""),""))</f>
        <v/>
      </c>
      <c r="BC148" s="83" t="str">
        <f ca="1">+IF($AS148="Opción No Válida","",IFERROR(IF(FIND(Datos!$D$64,$V148)&gt;0,Datos!$E$64,""),""))</f>
        <v/>
      </c>
      <c r="BD148" s="83" t="str">
        <f ca="1">+IF($AS148="Opción No Válida","",IFERROR(IF(FIND(Datos!$D$65,$V148)&gt;0,Datos!$E$65,""),""))</f>
        <v/>
      </c>
      <c r="BE148" s="83" t="str">
        <f ca="1">+IF($AS148="Opción No Válida","",IFERROR(IF(FIND(Datos!$D$66,$V148)&gt;0,Datos!$E$66,""),""))</f>
        <v>FL_BEN_INF</v>
      </c>
      <c r="BF148" s="83" t="str">
        <f ca="1">+IF(BG148="",IF($AS148="Opción No Válida","",IF(AH148="DP",Datos!$C$67,"")),"")</f>
        <v>FL_COO_UNI</v>
      </c>
      <c r="BG148" s="83" t="str">
        <f ca="1">+IF($AS148="Opción No Válida","",IFERROR(IF(FIND(Datos!$D$68,$V148)&gt;0,Datos!$E$68,""),""))</f>
        <v/>
      </c>
      <c r="BH148" s="83" t="str">
        <f ca="1">+VLOOKUP(AA148,Datos!$D:$E,2,FALSE)</f>
        <v>40</v>
      </c>
      <c r="BJ148" s="133">
        <f t="shared" ca="1" si="115"/>
        <v>0</v>
      </c>
      <c r="BK148" s="133" t="str">
        <f t="shared" si="142"/>
        <v/>
      </c>
      <c r="BL148" s="133" t="str">
        <f t="shared" si="143"/>
        <v/>
      </c>
      <c r="BM148" s="133" t="str">
        <f t="shared" si="144"/>
        <v/>
      </c>
      <c r="BN148" s="133" t="str">
        <f t="shared" si="145"/>
        <v/>
      </c>
      <c r="BO148" s="133" t="str">
        <f t="shared" si="146"/>
        <v/>
      </c>
      <c r="BP148" s="133" t="str">
        <f t="shared" ca="1" si="147"/>
        <v/>
      </c>
      <c r="BQ148" s="133" t="str">
        <f t="shared" ca="1" si="148"/>
        <v/>
      </c>
      <c r="BR148" s="133" t="str">
        <f t="shared" si="149"/>
        <v/>
      </c>
      <c r="BS148" s="133" t="str">
        <f t="shared" si="150"/>
        <v/>
      </c>
      <c r="BT148" s="133" t="str">
        <f t="shared" ca="1" si="151"/>
        <v/>
      </c>
      <c r="BU148" s="133" t="str">
        <f t="shared" si="152"/>
        <v/>
      </c>
      <c r="BV148" s="133" t="str">
        <f t="shared" ca="1" si="153"/>
        <v/>
      </c>
      <c r="BW148" s="133" t="str">
        <f t="shared" ca="1" si="154"/>
        <v/>
      </c>
      <c r="BX148" s="133" t="str">
        <f t="shared" ca="1" si="155"/>
        <v/>
      </c>
      <c r="BY148" s="133" t="str">
        <f t="shared" si="156"/>
        <v/>
      </c>
      <c r="BZ148" s="133" t="str">
        <f t="shared" si="157"/>
        <v/>
      </c>
      <c r="CA148" s="133" t="str">
        <f t="shared" si="158"/>
        <v/>
      </c>
      <c r="CB148" s="133" t="str">
        <f t="shared" si="159"/>
        <v/>
      </c>
      <c r="CC148" s="133" t="str">
        <f t="shared" si="134"/>
        <v/>
      </c>
      <c r="CD148" s="133" t="str">
        <f t="shared" ca="1" si="135"/>
        <v/>
      </c>
      <c r="CE148" s="133" t="str">
        <f t="shared" ca="1" si="136"/>
        <v/>
      </c>
      <c r="CF148" s="133" t="str">
        <f t="shared" ca="1" si="137"/>
        <v/>
      </c>
      <c r="CG148" s="133" t="str">
        <f t="shared" ca="1" si="138"/>
        <v/>
      </c>
      <c r="CH148" s="133" t="str">
        <f t="shared" ca="1" si="139"/>
        <v/>
      </c>
      <c r="CI148" s="133" t="str">
        <f t="shared" ca="1" si="140"/>
        <v/>
      </c>
      <c r="CJ148" s="133" t="str">
        <f t="shared" ca="1" si="141"/>
        <v/>
      </c>
      <c r="CK148" s="131">
        <f>+'RESULTADOS Fact'!Z147</f>
        <v>20000000935</v>
      </c>
      <c r="CL148" s="131">
        <f>+'RESULTADOS Fact'!AA147</f>
        <v>10000000499</v>
      </c>
    </row>
    <row r="149" spans="1:90" s="131" customFormat="1" ht="58.5" hidden="1" customHeight="1" x14ac:dyDescent="0.25">
      <c r="A149" s="145">
        <f t="shared" si="113"/>
        <v>147</v>
      </c>
      <c r="B149" s="127">
        <v>267</v>
      </c>
      <c r="C149" s="128">
        <f>+VLOOKUP($B149,'Datos IC y OC'!$A:$D,3,FALSE)</f>
        <v>610000000000181</v>
      </c>
      <c r="D149" s="128" t="str">
        <f>+VLOOKUP($B149,'Datos IC y OC'!$A:$D,4,FALSE)</f>
        <v>S2010A13</v>
      </c>
      <c r="E149" s="83"/>
      <c r="F149" s="130">
        <v>44562</v>
      </c>
      <c r="G149" s="114" t="str">
        <f ca="1">+"ID" &amp;TEXT(A149,"000") &amp; "-" &amp; AH149 &amp; "-" &amp; AI149 &amp; "-" &amp; RIGHT(AQ149,2)&amp; "-" &amp; VLOOKUP(AO149,Datos!$E:$F,2,FALSE)</f>
        <v>ID147-DP-CG-T4-MT 13,2 kV</v>
      </c>
      <c r="H149" s="114" t="s">
        <v>56</v>
      </c>
      <c r="I149" s="114" t="s">
        <v>56</v>
      </c>
      <c r="J149" s="114" t="s">
        <v>313</v>
      </c>
      <c r="K149" s="114" t="s">
        <v>1972</v>
      </c>
      <c r="L149" s="114" t="s">
        <v>306</v>
      </c>
      <c r="M149" s="114" t="s">
        <v>416</v>
      </c>
      <c r="O149" s="114" t="s">
        <v>1050</v>
      </c>
      <c r="Q149" s="114" t="s">
        <v>248</v>
      </c>
      <c r="S149" s="114"/>
      <c r="T149" s="114"/>
      <c r="V149" s="114" t="s">
        <v>1981</v>
      </c>
      <c r="X149" s="114">
        <v>700034</v>
      </c>
      <c r="Y149" s="114">
        <f>+Salida!CQ149</f>
        <v>248</v>
      </c>
      <c r="AA149" s="114" t="s">
        <v>2018</v>
      </c>
      <c r="AB149" s="114">
        <f>+HLOOKUP($AF149,Lecturas!$O:$AB,22,FALSE)</f>
        <v>50</v>
      </c>
      <c r="AC149" s="114">
        <f>+HLOOKUP($AF149,Lecturas!$O:$AB,23,FALSE)</f>
        <v>50</v>
      </c>
      <c r="AD149" s="114" t="str">
        <f>+"CASO: "&amp;INDEX(Lecturas!$AE$1:$AX$2,1,MATCH(AF149,Lecturas!$AE$2:$AX$2,0))</f>
        <v>CASO: CASO COOP</v>
      </c>
      <c r="AF149" s="114">
        <v>12</v>
      </c>
      <c r="AH149" s="83" t="str">
        <f>+IF(H149="","",VLOOKUP(H149,Datos!$D:$E,2,FALSE))</f>
        <v>DP</v>
      </c>
      <c r="AI149" s="83" t="str">
        <f>+IF(I149="","",VLOOKUP(I149,Datos!$D$9:$E$19,2,FALSE))</f>
        <v>CG</v>
      </c>
      <c r="AJ149" s="83" t="str">
        <f>+IF(J149="","",VLOOKUP(J149,Datos!$D:$E,2,FALSE))</f>
        <v>G001</v>
      </c>
      <c r="AK149" s="83" t="str">
        <f>+IFERROR(IF(AI149="CG","",VLOOKUP(AI149,Datos!$E:$F,2,FALSE)),"")</f>
        <v/>
      </c>
      <c r="AL149" s="83" t="str">
        <f>+IF(L149="","",VLOOKUP(L149,Datos!$D:$E,2,FALSE))</f>
        <v>07</v>
      </c>
      <c r="AM149" s="83" t="str">
        <f ca="1">+IF(M149="","",TEXT(VLOOKUP(M149,Datos!$D:$E,2,FALSE),"000"))</f>
        <v>011</v>
      </c>
      <c r="AN149" s="83" t="str">
        <f ca="1">+IF(O149="","",TEXT(VLOOKUP(O149,Datos!$D:$E,2,FALSE),"000000"))</f>
        <v>239900</v>
      </c>
      <c r="AO149" s="83" t="str">
        <f>+IF(Q149="","",VLOOKUP(Q149,Datos!$D:$E,2,FALSE))</f>
        <v>G3</v>
      </c>
      <c r="AP149" s="83" t="str">
        <f>+IFERROR(HLOOKUP(AH149,Validaciones!$A$47:$C$48,2,FALSE),"")</f>
        <v>Tarifa T4</v>
      </c>
      <c r="AQ149" s="83" t="str">
        <f ca="1">+IF(AP149="","",VLOOKUP(AP149,Datos!$D:$E,2,FALSE))</f>
        <v>GD_T4</v>
      </c>
      <c r="AR149" s="83" t="str">
        <f>+VLOOKUP(CONCATENATE(K149,IF(K149="Completo",VLOOKUP(D149,'Gr.Estr.Reg.'!$C:$D,2,FALSE),VLOOKUP(D149,'Gr.Estr.Reg.'!$C:$H,6))),Tabla8[[LINK]:[PORCION]],5,FALSE)</f>
        <v>GSFCO</v>
      </c>
      <c r="AS149" s="83" t="str">
        <f ca="1">+VLOOKUP(CONCATENATE($AH149,$AI149,$AJ149,$AO149,$AQ149),ZTDM_ARBOL_DES_D!$A:$O,11,FALSE)</f>
        <v>RT_CAT_CLI</v>
      </c>
      <c r="AT149" s="83" t="str">
        <f ca="1">+IFERROR(VLOOKUP(CONCATENATE($AH149,$AI149,$AJ149,$AO149,$AQ149),ZTDM_ARBOL_DES_D!$A:$O,12,FALSE),"")</f>
        <v>GD_NORM</v>
      </c>
      <c r="AU149" s="83" t="str">
        <f ca="1">+IFERROR(VLOOKUP(CONCATENATE($AH149,$AI149,$AJ149,$AO149,$AQ149),ZTDM_ARBOL_DES_D!$A:$O,13,FALSE),"")</f>
        <v>T4_MT_13.2</v>
      </c>
      <c r="AV149" s="83" t="str">
        <f>+IF($S149=Datos!$G$71,"",IFERROR(INDEX(Datos!$C$71:$G$75,MATCH($S149,Datos!$G$71:$G$75,0),1),""))</f>
        <v/>
      </c>
      <c r="AW149" s="83" t="str">
        <f>IF($S149=Datos!$G$71,"",IFERROR(INDEX(Datos!$C$71:$G$75,MATCH($S149,Datos!$G$71:$G$75,0),2),""))</f>
        <v/>
      </c>
      <c r="AX149" s="83" t="str">
        <f>IF($S149=Datos!$G$71,"",IFERROR(INDEX(Datos!$C$71:$G$75,MATCH($S149,Datos!$G$71:$G$75,0),3),""))</f>
        <v/>
      </c>
      <c r="AY149" s="83" t="str">
        <f>+IF(AW149=Datos!$D$73,Datos!$C$76,"")</f>
        <v/>
      </c>
      <c r="AZ149" s="83" t="str">
        <f>+IF(K149="Completo",IF(MAX(AB149:AC149,FACTURADOR!G148:I148)&gt;=300,"FL_GUDI",""),"")</f>
        <v/>
      </c>
      <c r="BA149" s="83" t="str">
        <f t="shared" si="114"/>
        <v/>
      </c>
      <c r="BB149" s="83" t="str">
        <f ca="1">+IF($AS149="Opción No Válida","",IFERROR(IF(FIND(Datos!$D$63,$V149)&gt;0,Datos!$E$63,""),""))</f>
        <v/>
      </c>
      <c r="BC149" s="83" t="str">
        <f ca="1">+IF($AS149="Opción No Válida","",IFERROR(IF(FIND(Datos!$D$64,$V149)&gt;0,Datos!$E$64,""),""))</f>
        <v/>
      </c>
      <c r="BD149" s="83" t="str">
        <f ca="1">+IF($AS149="Opción No Válida","",IFERROR(IF(FIND(Datos!$D$65,$V149)&gt;0,Datos!$E$65,""),""))</f>
        <v/>
      </c>
      <c r="BE149" s="83" t="str">
        <f ca="1">+IF($AS149="Opción No Válida","",IFERROR(IF(FIND(Datos!$D$66,$V149)&gt;0,Datos!$E$66,""),""))</f>
        <v/>
      </c>
      <c r="BF149" s="83" t="str">
        <f ca="1">+IF(BG149="",IF($AS149="Opción No Válida","",IF(AH149="DP",Datos!$C$67,"")),"")</f>
        <v/>
      </c>
      <c r="BG149" s="83" t="str">
        <f ca="1">+IF($AS149="Opción No Válida","",IFERROR(IF(FIND(Datos!$D$68,$V149)&gt;0,Datos!$E$68,""),""))</f>
        <v>FL_COO_MAS</v>
      </c>
      <c r="BH149" s="83" t="str">
        <f ca="1">+VLOOKUP(AA149,Datos!$D:$E,2,FALSE)</f>
        <v>40</v>
      </c>
      <c r="BJ149" s="133">
        <f t="shared" ca="1" si="115"/>
        <v>0</v>
      </c>
      <c r="BK149" s="133" t="str">
        <f t="shared" si="142"/>
        <v/>
      </c>
      <c r="BL149" s="133" t="str">
        <f t="shared" si="143"/>
        <v/>
      </c>
      <c r="BM149" s="133" t="str">
        <f t="shared" si="144"/>
        <v/>
      </c>
      <c r="BN149" s="133" t="str">
        <f t="shared" si="145"/>
        <v/>
      </c>
      <c r="BO149" s="133" t="str">
        <f t="shared" si="146"/>
        <v/>
      </c>
      <c r="BP149" s="133" t="str">
        <f t="shared" ca="1" si="147"/>
        <v/>
      </c>
      <c r="BQ149" s="133" t="str">
        <f t="shared" ca="1" si="148"/>
        <v/>
      </c>
      <c r="BR149" s="133" t="str">
        <f t="shared" si="149"/>
        <v/>
      </c>
      <c r="BS149" s="133" t="str">
        <f t="shared" si="150"/>
        <v/>
      </c>
      <c r="BT149" s="133" t="str">
        <f t="shared" ca="1" si="151"/>
        <v/>
      </c>
      <c r="BU149" s="133" t="str">
        <f t="shared" si="152"/>
        <v/>
      </c>
      <c r="BV149" s="133" t="str">
        <f t="shared" ca="1" si="153"/>
        <v/>
      </c>
      <c r="BW149" s="133" t="str">
        <f t="shared" ca="1" si="154"/>
        <v/>
      </c>
      <c r="BX149" s="133" t="str">
        <f t="shared" ca="1" si="155"/>
        <v/>
      </c>
      <c r="BY149" s="133" t="str">
        <f t="shared" si="156"/>
        <v/>
      </c>
      <c r="BZ149" s="133" t="str">
        <f t="shared" si="157"/>
        <v/>
      </c>
      <c r="CA149" s="133" t="str">
        <f t="shared" si="158"/>
        <v/>
      </c>
      <c r="CB149" s="133" t="str">
        <f t="shared" si="159"/>
        <v/>
      </c>
      <c r="CC149" s="133" t="str">
        <f t="shared" si="134"/>
        <v/>
      </c>
      <c r="CD149" s="133" t="str">
        <f t="shared" ca="1" si="135"/>
        <v/>
      </c>
      <c r="CE149" s="133" t="str">
        <f t="shared" ca="1" si="136"/>
        <v/>
      </c>
      <c r="CF149" s="133" t="str">
        <f t="shared" ca="1" si="137"/>
        <v/>
      </c>
      <c r="CG149" s="133" t="str">
        <f t="shared" ca="1" si="138"/>
        <v/>
      </c>
      <c r="CH149" s="133" t="str">
        <f t="shared" ca="1" si="139"/>
        <v/>
      </c>
      <c r="CI149" s="133" t="str">
        <f t="shared" ca="1" si="140"/>
        <v/>
      </c>
      <c r="CJ149" s="133" t="str">
        <f t="shared" ca="1" si="141"/>
        <v/>
      </c>
      <c r="CK149" s="131">
        <f>+'RESULTADOS Fact'!Z148</f>
        <v>20000000936</v>
      </c>
      <c r="CL149" s="131">
        <f>+'RESULTADOS Fact'!AA148</f>
        <v>10000000500</v>
      </c>
    </row>
    <row r="150" spans="1:90" s="131" customFormat="1" ht="58.5" hidden="1" customHeight="1" x14ac:dyDescent="0.25">
      <c r="A150" s="145">
        <f t="shared" si="113"/>
        <v>148</v>
      </c>
      <c r="B150" s="127">
        <v>267</v>
      </c>
      <c r="C150" s="128">
        <f>+VLOOKUP($B150,'Datos IC y OC'!$A:$D,3,FALSE)</f>
        <v>610000000000181</v>
      </c>
      <c r="D150" s="128" t="str">
        <f>+VLOOKUP($B150,'Datos IC y OC'!$A:$D,4,FALSE)</f>
        <v>S2010A13</v>
      </c>
      <c r="E150" s="83"/>
      <c r="F150" s="130">
        <v>44562</v>
      </c>
      <c r="G150" s="114" t="str">
        <f ca="1">+"ID" &amp;TEXT(A150,"000") &amp; "-" &amp; AH150 &amp; "-" &amp; AI150 &amp; "-" &amp; RIGHT(AQ150,2)&amp; "-" &amp; VLOOKUP(AO150,Datos!$E:$F,2,FALSE)</f>
        <v>ID148-DP-CG-T4-MT 33,0 kV</v>
      </c>
      <c r="H150" s="114" t="s">
        <v>56</v>
      </c>
      <c r="I150" s="114" t="s">
        <v>56</v>
      </c>
      <c r="J150" s="114" t="s">
        <v>313</v>
      </c>
      <c r="K150" s="114" t="s">
        <v>1972</v>
      </c>
      <c r="L150" s="114" t="s">
        <v>277</v>
      </c>
      <c r="M150" s="114" t="s">
        <v>416</v>
      </c>
      <c r="O150" s="114" t="s">
        <v>1050</v>
      </c>
      <c r="Q150" s="114" t="s">
        <v>245</v>
      </c>
      <c r="S150" s="114"/>
      <c r="T150" s="114"/>
      <c r="V150" s="114" t="s">
        <v>9172</v>
      </c>
      <c r="X150" s="114">
        <v>700034</v>
      </c>
      <c r="Y150" s="114">
        <f>+Salida!CQ150</f>
        <v>249</v>
      </c>
      <c r="AA150" s="114" t="s">
        <v>2018</v>
      </c>
      <c r="AB150" s="114">
        <f>+HLOOKUP($AF150,Lecturas!$O:$AB,22,FALSE)</f>
        <v>50</v>
      </c>
      <c r="AC150" s="114">
        <f>+HLOOKUP($AF150,Lecturas!$O:$AB,23,FALSE)</f>
        <v>50</v>
      </c>
      <c r="AD150" s="114" t="str">
        <f>+"CASO: "&amp;INDEX(Lecturas!$AE$1:$AX$2,1,MATCH(AF150,Lecturas!$AE$2:$AX$2,0))</f>
        <v>CASO: CASO COOP  &lt;50</v>
      </c>
      <c r="AF150" s="114">
        <v>13</v>
      </c>
      <c r="AH150" s="83" t="str">
        <f>+IF(H150="","",VLOOKUP(H150,Datos!$D:$E,2,FALSE))</f>
        <v>DP</v>
      </c>
      <c r="AI150" s="83" t="str">
        <f>+IF(I150="","",VLOOKUP(I150,Datos!$D$9:$E$19,2,FALSE))</f>
        <v>CG</v>
      </c>
      <c r="AJ150" s="83" t="str">
        <f>+IF(J150="","",VLOOKUP(J150,Datos!$D:$E,2,FALSE))</f>
        <v>G001</v>
      </c>
      <c r="AK150" s="83" t="str">
        <f>+IFERROR(IF(AI150="CG","",VLOOKUP(AI150,Datos!$E:$F,2,FALSE)),"")</f>
        <v/>
      </c>
      <c r="AL150" s="83">
        <f>+IF(L150="","",VLOOKUP(L150,Datos!$D:$E,2,FALSE))</f>
        <v>11</v>
      </c>
      <c r="AM150" s="83" t="str">
        <f ca="1">+IF(M150="","",TEXT(VLOOKUP(M150,Datos!$D:$E,2,FALSE),"000"))</f>
        <v>011</v>
      </c>
      <c r="AN150" s="83" t="str">
        <f ca="1">+IF(O150="","",TEXT(VLOOKUP(O150,Datos!$D:$E,2,FALSE),"000000"))</f>
        <v>239900</v>
      </c>
      <c r="AO150" s="83" t="str">
        <f>+IF(Q150="","",VLOOKUP(Q150,Datos!$D:$E,2,FALSE))</f>
        <v>G4</v>
      </c>
      <c r="AP150" s="83" t="str">
        <f>+IFERROR(HLOOKUP(AH150,Validaciones!$A$47:$C$48,2,FALSE),"")</f>
        <v>Tarifa T4</v>
      </c>
      <c r="AQ150" s="83" t="str">
        <f ca="1">+IF(AP150="","",VLOOKUP(AP150,Datos!$D:$E,2,FALSE))</f>
        <v>GD_T4</v>
      </c>
      <c r="AR150" s="83" t="str">
        <f>+VLOOKUP(CONCATENATE(K150,IF(K150="Completo",VLOOKUP(D150,'Gr.Estr.Reg.'!$C:$D,2,FALSE),VLOOKUP(D150,'Gr.Estr.Reg.'!$C:$H,6))),Tabla8[[LINK]:[PORCION]],5,FALSE)</f>
        <v>GSFCO</v>
      </c>
      <c r="AS150" s="83" t="str">
        <f ca="1">+VLOOKUP(CONCATENATE($AH150,$AI150,$AJ150,$AO150,$AQ150),ZTDM_ARBOL_DES_D!$A:$O,11,FALSE)</f>
        <v>RT_CAT_CLI</v>
      </c>
      <c r="AT150" s="83" t="str">
        <f ca="1">+IFERROR(VLOOKUP(CONCATENATE($AH150,$AI150,$AJ150,$AO150,$AQ150),ZTDM_ARBOL_DES_D!$A:$O,12,FALSE),"")</f>
        <v>GD_NORM</v>
      </c>
      <c r="AU150" s="83" t="str">
        <f ca="1">+IFERROR(VLOOKUP(CONCATENATE($AH150,$AI150,$AJ150,$AO150,$AQ150),ZTDM_ARBOL_DES_D!$A:$O,13,FALSE),"")</f>
        <v>T4_MT_33</v>
      </c>
      <c r="AV150" s="83" t="str">
        <f>+IF($S150=Datos!$G$71,"",IFERROR(INDEX(Datos!$C$71:$G$75,MATCH($S150,Datos!$G$71:$G$75,0),1),""))</f>
        <v/>
      </c>
      <c r="AW150" s="83" t="str">
        <f>IF($S150=Datos!$G$71,"",IFERROR(INDEX(Datos!$C$71:$G$75,MATCH($S150,Datos!$G$71:$G$75,0),2),""))</f>
        <v/>
      </c>
      <c r="AX150" s="83" t="str">
        <f>IF($S150=Datos!$G$71,"",IFERROR(INDEX(Datos!$C$71:$G$75,MATCH($S150,Datos!$G$71:$G$75,0),3),""))</f>
        <v/>
      </c>
      <c r="AY150" s="83" t="str">
        <f>+IF(AW150=Datos!$D$73,Datos!$C$76,"")</f>
        <v/>
      </c>
      <c r="AZ150" s="83" t="str">
        <f>+IF(K150="Completo",IF(MAX(AB150:AC150,FACTURADOR!G149:I149)&gt;=300,"FL_GUDI",""),"")</f>
        <v/>
      </c>
      <c r="BA150" s="83" t="str">
        <f t="shared" si="114"/>
        <v/>
      </c>
      <c r="BB150" s="83" t="str">
        <f ca="1">+IF($AS150="Opción No Válida","",IFERROR(IF(FIND(Datos!$D$63,$V150)&gt;0,Datos!$E$63,""),""))</f>
        <v/>
      </c>
      <c r="BC150" s="83" t="str">
        <f ca="1">+IF($AS150="Opción No Válida","",IFERROR(IF(FIND(Datos!$D$64,$V150)&gt;0,Datos!$E$64,""),""))</f>
        <v/>
      </c>
      <c r="BD150" s="83" t="str">
        <f ca="1">+IF($AS150="Opción No Válida","",IFERROR(IF(FIND(Datos!$D$65,$V150)&gt;0,Datos!$E$65,""),""))</f>
        <v/>
      </c>
      <c r="BE150" s="83" t="str">
        <f ca="1">+IF($AS150="Opción No Válida","",IFERROR(IF(FIND(Datos!$D$66,$V150)&gt;0,Datos!$E$66,""),""))</f>
        <v>FL_BEN_INF</v>
      </c>
      <c r="BF150" s="83" t="str">
        <f ca="1">+IF(BG150="",IF($AS150="Opción No Válida","",IF(AH150="DP",Datos!$C$67,"")),"")</f>
        <v/>
      </c>
      <c r="BG150" s="83" t="str">
        <f ca="1">+IF($AS150="Opción No Válida","",IFERROR(IF(FIND(Datos!$D$68,$V150)&gt;0,Datos!$E$68,""),""))</f>
        <v>FL_COO_MAS</v>
      </c>
      <c r="BH150" s="83" t="str">
        <f ca="1">+VLOOKUP(AA150,Datos!$D:$E,2,FALSE)</f>
        <v>40</v>
      </c>
      <c r="BJ150" s="133">
        <f t="shared" ca="1" si="115"/>
        <v>0</v>
      </c>
      <c r="BK150" s="133" t="str">
        <f t="shared" si="142"/>
        <v/>
      </c>
      <c r="BL150" s="133" t="str">
        <f t="shared" si="143"/>
        <v/>
      </c>
      <c r="BM150" s="133" t="str">
        <f t="shared" si="144"/>
        <v/>
      </c>
      <c r="BN150" s="133" t="str">
        <f t="shared" si="145"/>
        <v/>
      </c>
      <c r="BO150" s="133" t="str">
        <f t="shared" si="146"/>
        <v/>
      </c>
      <c r="BP150" s="133" t="str">
        <f t="shared" ca="1" si="147"/>
        <v/>
      </c>
      <c r="BQ150" s="133" t="str">
        <f t="shared" ca="1" si="148"/>
        <v/>
      </c>
      <c r="BR150" s="133" t="str">
        <f t="shared" si="149"/>
        <v/>
      </c>
      <c r="BS150" s="133" t="str">
        <f t="shared" si="150"/>
        <v/>
      </c>
      <c r="BT150" s="133" t="str">
        <f t="shared" ca="1" si="151"/>
        <v/>
      </c>
      <c r="BU150" s="133" t="str">
        <f t="shared" si="152"/>
        <v/>
      </c>
      <c r="BV150" s="133" t="str">
        <f t="shared" ca="1" si="153"/>
        <v/>
      </c>
      <c r="BW150" s="133" t="str">
        <f t="shared" ca="1" si="154"/>
        <v/>
      </c>
      <c r="BX150" s="133" t="str">
        <f t="shared" ca="1" si="155"/>
        <v/>
      </c>
      <c r="BY150" s="133" t="str">
        <f t="shared" si="156"/>
        <v/>
      </c>
      <c r="BZ150" s="133" t="str">
        <f t="shared" si="157"/>
        <v/>
      </c>
      <c r="CA150" s="133" t="str">
        <f t="shared" si="158"/>
        <v/>
      </c>
      <c r="CB150" s="133" t="str">
        <f t="shared" si="159"/>
        <v/>
      </c>
      <c r="CC150" s="133" t="str">
        <f t="shared" si="134"/>
        <v/>
      </c>
      <c r="CD150" s="133" t="str">
        <f t="shared" ca="1" si="135"/>
        <v/>
      </c>
      <c r="CE150" s="133" t="str">
        <f t="shared" ca="1" si="136"/>
        <v/>
      </c>
      <c r="CF150" s="133" t="str">
        <f t="shared" ca="1" si="137"/>
        <v/>
      </c>
      <c r="CG150" s="133" t="str">
        <f t="shared" ca="1" si="138"/>
        <v/>
      </c>
      <c r="CH150" s="133" t="str">
        <f t="shared" ca="1" si="139"/>
        <v/>
      </c>
      <c r="CI150" s="133" t="str">
        <f t="shared" ca="1" si="140"/>
        <v/>
      </c>
      <c r="CJ150" s="133" t="str">
        <f t="shared" ca="1" si="141"/>
        <v/>
      </c>
      <c r="CK150" s="131">
        <f>+'RESULTADOS Fact'!Z149</f>
        <v>20000000937</v>
      </c>
      <c r="CL150" s="131">
        <f>+'RESULTADOS Fact'!AA149</f>
        <v>10000000501</v>
      </c>
    </row>
    <row r="151" spans="1:90" s="131" customFormat="1" ht="58.5" hidden="1" customHeight="1" x14ac:dyDescent="0.25">
      <c r="A151" s="145">
        <f t="shared" si="113"/>
        <v>149</v>
      </c>
      <c r="B151" s="127">
        <v>268</v>
      </c>
      <c r="C151" s="128">
        <f>+VLOOKUP($B151,'Datos IC y OC'!$A:$D,3,FALSE)</f>
        <v>610000000000182</v>
      </c>
      <c r="D151" s="128" t="str">
        <f>+VLOOKUP($B151,'Datos IC y OC'!$A:$D,4,FALSE)</f>
        <v>S1010A13</v>
      </c>
      <c r="E151" s="83"/>
      <c r="F151" s="130">
        <v>44562</v>
      </c>
      <c r="G151" s="114" t="str">
        <f ca="1">+"ID" &amp;TEXT(A151,"000") &amp; "-" &amp; AH151 &amp; "-" &amp; AI151 &amp; "-" &amp; RIGHT(AQ151,2)&amp; "-" &amp; VLOOKUP(AO151,Datos!$E:$F,2,FALSE)</f>
        <v>ID149-DP-CG-T4-AT/MT</v>
      </c>
      <c r="H151" s="114" t="s">
        <v>56</v>
      </c>
      <c r="I151" s="114" t="s">
        <v>56</v>
      </c>
      <c r="J151" s="114" t="s">
        <v>313</v>
      </c>
      <c r="K151" s="114" t="s">
        <v>1972</v>
      </c>
      <c r="L151" s="114" t="s">
        <v>271</v>
      </c>
      <c r="M151" s="114" t="s">
        <v>268</v>
      </c>
      <c r="O151" s="114" t="s">
        <v>1050</v>
      </c>
      <c r="Q151" s="114" t="s">
        <v>246</v>
      </c>
      <c r="S151" s="114"/>
      <c r="T151" s="114"/>
      <c r="V151" s="114"/>
      <c r="X151" s="114">
        <v>700034</v>
      </c>
      <c r="Y151" s="114">
        <f>+Salida!CQ151</f>
        <v>250</v>
      </c>
      <c r="AA151" s="114" t="s">
        <v>2018</v>
      </c>
      <c r="AB151" s="114">
        <f>+HLOOKUP($AF151,Lecturas!$O:$AB,22,FALSE)</f>
        <v>50</v>
      </c>
      <c r="AC151" s="114">
        <f>+HLOOKUP($AF151,Lecturas!$O:$AB,23,FALSE)</f>
        <v>50</v>
      </c>
      <c r="AD151" s="114" t="str">
        <f>+"CASO: "&amp;INDEX(Lecturas!$AE$1:$AX$2,1,MATCH(AF151,Lecturas!$AE$2:$AX$2,0))</f>
        <v>CASO: CASO COOP</v>
      </c>
      <c r="AF151" s="114">
        <v>12</v>
      </c>
      <c r="AH151" s="83" t="str">
        <f>+IF(H151="","",VLOOKUP(H151,Datos!$D:$E,2,FALSE))</f>
        <v>DP</v>
      </c>
      <c r="AI151" s="83" t="str">
        <f>+IF(I151="","",VLOOKUP(I151,Datos!$D$9:$E$19,2,FALSE))</f>
        <v>CG</v>
      </c>
      <c r="AJ151" s="83" t="str">
        <f>+IF(J151="","",VLOOKUP(J151,Datos!$D:$E,2,FALSE))</f>
        <v>G001</v>
      </c>
      <c r="AK151" s="83" t="str">
        <f>+IFERROR(IF(AI151="CG","",VLOOKUP(AI151,Datos!$E:$F,2,FALSE)),"")</f>
        <v/>
      </c>
      <c r="AL151" s="83" t="str">
        <f>+IF(L151="","",VLOOKUP(L151,Datos!$D:$E,2,FALSE))</f>
        <v>01</v>
      </c>
      <c r="AM151" s="83" t="str">
        <f ca="1">+IF(M151="","",TEXT(VLOOKUP(M151,Datos!$D:$E,2,FALSE),"000"))</f>
        <v>198</v>
      </c>
      <c r="AN151" s="83" t="str">
        <f ca="1">+IF(O151="","",TEXT(VLOOKUP(O151,Datos!$D:$E,2,FALSE),"000000"))</f>
        <v>239900</v>
      </c>
      <c r="AO151" s="83" t="str">
        <f>+IF(Q151="","",VLOOKUP(Q151,Datos!$D:$E,2,FALSE))</f>
        <v>G5</v>
      </c>
      <c r="AP151" s="83" t="str">
        <f>+IFERROR(HLOOKUP(AH151,Validaciones!$A$47:$C$48,2,FALSE),"")</f>
        <v>Tarifa T4</v>
      </c>
      <c r="AQ151" s="83" t="str">
        <f ca="1">+IF(AP151="","",VLOOKUP(AP151,Datos!$D:$E,2,FALSE))</f>
        <v>GD_T4</v>
      </c>
      <c r="AR151" s="83" t="str">
        <f>+VLOOKUP(CONCATENATE(K151,IF(K151="Completo",VLOOKUP(D151,'Gr.Estr.Reg.'!$C:$D,2,FALSE),VLOOKUP(D151,'Gr.Estr.Reg.'!$C:$H,6))),Tabla8[[LINK]:[PORCION]],5,FALSE)</f>
        <v>GSFCO</v>
      </c>
      <c r="AS151" s="83" t="str">
        <f ca="1">+VLOOKUP(CONCATENATE($AH151,$AI151,$AJ151,$AO151,$AQ151),ZTDM_ARBOL_DES_D!$A:$O,11,FALSE)</f>
        <v>RT_CAT_CLI</v>
      </c>
      <c r="AT151" s="83" t="str">
        <f ca="1">+IFERROR(VLOOKUP(CONCATENATE($AH151,$AI151,$AJ151,$AO151,$AQ151),ZTDM_ARBOL_DES_D!$A:$O,12,FALSE),"")</f>
        <v>GD_NORM</v>
      </c>
      <c r="AU151" s="83" t="str">
        <f ca="1">+IFERROR(VLOOKUP(CONCATENATE($AH151,$AI151,$AJ151,$AO151,$AQ151),ZTDM_ARBOL_DES_D!$A:$O,13,FALSE),"")</f>
        <v>T4_BO_ATMT</v>
      </c>
      <c r="AV151" s="83" t="str">
        <f>+IF($S151=Datos!$G$71,"",IFERROR(INDEX(Datos!$C$71:$G$75,MATCH($S151,Datos!$G$71:$G$75,0),1),""))</f>
        <v/>
      </c>
      <c r="AW151" s="83" t="str">
        <f>IF($S151=Datos!$G$71,"",IFERROR(INDEX(Datos!$C$71:$G$75,MATCH($S151,Datos!$G$71:$G$75,0),2),""))</f>
        <v/>
      </c>
      <c r="AX151" s="83" t="str">
        <f>IF($S151=Datos!$G$71,"",IFERROR(INDEX(Datos!$C$71:$G$75,MATCH($S151,Datos!$G$71:$G$75,0),3),""))</f>
        <v/>
      </c>
      <c r="AY151" s="83" t="str">
        <f>+IF(AW151=Datos!$D$73,Datos!$C$76,"")</f>
        <v/>
      </c>
      <c r="AZ151" s="83" t="str">
        <f>+IF(K151="Completo",IF(MAX(AB151:AC151,FACTURADOR!G150:I150)&gt;=300,"FL_GUDI",""),"")</f>
        <v/>
      </c>
      <c r="BA151" s="83" t="str">
        <f t="shared" si="114"/>
        <v/>
      </c>
      <c r="BB151" s="83" t="str">
        <f ca="1">+IF($AS151="Opción No Válida","",IFERROR(IF(FIND(Datos!$D$63,$V151)&gt;0,Datos!$E$63,""),""))</f>
        <v/>
      </c>
      <c r="BC151" s="83" t="str">
        <f ca="1">+IF($AS151="Opción No Válida","",IFERROR(IF(FIND(Datos!$D$64,$V151)&gt;0,Datos!$E$64,""),""))</f>
        <v/>
      </c>
      <c r="BD151" s="83" t="str">
        <f ca="1">+IF($AS151="Opción No Válida","",IFERROR(IF(FIND(Datos!$D$65,$V151)&gt;0,Datos!$E$65,""),""))</f>
        <v/>
      </c>
      <c r="BE151" s="83" t="str">
        <f ca="1">+IF($AS151="Opción No Válida","",IFERROR(IF(FIND(Datos!$D$66,$V151)&gt;0,Datos!$E$66,""),""))</f>
        <v/>
      </c>
      <c r="BF151" s="83" t="str">
        <f ca="1">+IF(BG151="",IF($AS151="Opción No Válida","",IF(AH151="DP",Datos!$C$67,"")),"")</f>
        <v>FL_COO_UNI</v>
      </c>
      <c r="BG151" s="83" t="str">
        <f ca="1">+IF($AS151="Opción No Válida","",IFERROR(IF(FIND(Datos!$D$68,$V151)&gt;0,Datos!$E$68,""),""))</f>
        <v/>
      </c>
      <c r="BH151" s="83" t="str">
        <f ca="1">+VLOOKUP(AA151,Datos!$D:$E,2,FALSE)</f>
        <v>40</v>
      </c>
      <c r="BJ151" s="133">
        <f t="shared" ca="1" si="115"/>
        <v>0</v>
      </c>
      <c r="BK151" s="133" t="str">
        <f t="shared" si="142"/>
        <v/>
      </c>
      <c r="BL151" s="133" t="str">
        <f t="shared" si="143"/>
        <v/>
      </c>
      <c r="BM151" s="133" t="str">
        <f t="shared" si="144"/>
        <v/>
      </c>
      <c r="BN151" s="133" t="str">
        <f t="shared" si="145"/>
        <v/>
      </c>
      <c r="BO151" s="133" t="str">
        <f t="shared" si="146"/>
        <v/>
      </c>
      <c r="BP151" s="133" t="str">
        <f t="shared" ca="1" si="147"/>
        <v/>
      </c>
      <c r="BQ151" s="133" t="str">
        <f t="shared" ca="1" si="148"/>
        <v/>
      </c>
      <c r="BR151" s="133" t="str">
        <f t="shared" si="149"/>
        <v/>
      </c>
      <c r="BS151" s="133" t="str">
        <f t="shared" si="150"/>
        <v/>
      </c>
      <c r="BT151" s="133" t="str">
        <f t="shared" ca="1" si="151"/>
        <v/>
      </c>
      <c r="BU151" s="133" t="str">
        <f t="shared" si="152"/>
        <v/>
      </c>
      <c r="BV151" s="133" t="str">
        <f t="shared" ca="1" si="153"/>
        <v/>
      </c>
      <c r="BW151" s="133" t="str">
        <f t="shared" ca="1" si="154"/>
        <v/>
      </c>
      <c r="BX151" s="133" t="str">
        <f t="shared" ca="1" si="155"/>
        <v/>
      </c>
      <c r="BY151" s="133" t="str">
        <f t="shared" si="156"/>
        <v/>
      </c>
      <c r="BZ151" s="133" t="str">
        <f t="shared" si="157"/>
        <v/>
      </c>
      <c r="CA151" s="133" t="str">
        <f t="shared" si="158"/>
        <v/>
      </c>
      <c r="CB151" s="133" t="str">
        <f t="shared" si="159"/>
        <v/>
      </c>
      <c r="CC151" s="133" t="str">
        <f t="shared" si="134"/>
        <v/>
      </c>
      <c r="CD151" s="133" t="str">
        <f t="shared" ca="1" si="135"/>
        <v/>
      </c>
      <c r="CE151" s="133" t="str">
        <f t="shared" ca="1" si="136"/>
        <v/>
      </c>
      <c r="CF151" s="133" t="str">
        <f t="shared" ca="1" si="137"/>
        <v/>
      </c>
      <c r="CG151" s="133" t="str">
        <f t="shared" ca="1" si="138"/>
        <v/>
      </c>
      <c r="CH151" s="133" t="str">
        <f t="shared" ca="1" si="139"/>
        <v/>
      </c>
      <c r="CI151" s="133" t="str">
        <f t="shared" ca="1" si="140"/>
        <v/>
      </c>
      <c r="CJ151" s="133" t="str">
        <f t="shared" ca="1" si="141"/>
        <v/>
      </c>
      <c r="CK151" s="131">
        <f>+'RESULTADOS Fact'!Z150</f>
        <v>20000000938</v>
      </c>
      <c r="CL151" s="131">
        <f>+'RESULTADOS Fact'!AA150</f>
        <v>10000000502</v>
      </c>
    </row>
    <row r="152" spans="1:90" s="131" customFormat="1" ht="58.5" hidden="1" customHeight="1" x14ac:dyDescent="0.25">
      <c r="A152" s="145">
        <f t="shared" si="113"/>
        <v>150</v>
      </c>
      <c r="B152" s="127">
        <v>268</v>
      </c>
      <c r="C152" s="128">
        <f>+VLOOKUP($B152,'Datos IC y OC'!$A:$D,3,FALSE)</f>
        <v>610000000000182</v>
      </c>
      <c r="D152" s="128" t="str">
        <f>+VLOOKUP($B152,'Datos IC y OC'!$A:$D,4,FALSE)</f>
        <v>S1010A13</v>
      </c>
      <c r="E152" s="83"/>
      <c r="F152" s="130">
        <v>44562</v>
      </c>
      <c r="G152" s="114" t="str">
        <f ca="1">+"ID" &amp;TEXT(A152,"000") &amp; "-" &amp; AH152 &amp; "-" &amp; AI152 &amp; "-" &amp; RIGHT(AQ152,2)&amp; "-" &amp; VLOOKUP(AO152,Datos!$E:$F,2,FALSE)</f>
        <v>ID150-DP-CG-T4-AT</v>
      </c>
      <c r="H152" s="114" t="s">
        <v>56</v>
      </c>
      <c r="I152" s="114" t="s">
        <v>56</v>
      </c>
      <c r="J152" s="114" t="s">
        <v>313</v>
      </c>
      <c r="K152" s="114" t="s">
        <v>1972</v>
      </c>
      <c r="L152" s="114" t="s">
        <v>275</v>
      </c>
      <c r="M152" s="114" t="s">
        <v>268</v>
      </c>
      <c r="O152" s="114" t="s">
        <v>1050</v>
      </c>
      <c r="Q152" s="114" t="s">
        <v>77</v>
      </c>
      <c r="S152" s="114"/>
      <c r="T152" s="114"/>
      <c r="V152" s="114" t="s">
        <v>1980</v>
      </c>
      <c r="X152" s="114">
        <v>700034</v>
      </c>
      <c r="Y152" s="114">
        <f>+Salida!CQ152</f>
        <v>251</v>
      </c>
      <c r="AA152" s="114" t="s">
        <v>2018</v>
      </c>
      <c r="AB152" s="114">
        <f>+HLOOKUP($AF152,Lecturas!$O:$AB,22,FALSE)</f>
        <v>1500</v>
      </c>
      <c r="AC152" s="114">
        <f>+HLOOKUP($AF152,Lecturas!$O:$AB,23,FALSE)</f>
        <v>1500</v>
      </c>
      <c r="AD152" s="114" t="str">
        <f>+"CASO: "&amp;INDEX(Lecturas!$AE$1:$AX$2,1,MATCH(AF152,Lecturas!$AE$2:$AX$2,0))</f>
        <v>CASO: CASO COOP entre 85 y 100</v>
      </c>
      <c r="AF152" s="114">
        <v>14</v>
      </c>
      <c r="AH152" s="83" t="str">
        <f>+IF(H152="","",VLOOKUP(H152,Datos!$D:$E,2,FALSE))</f>
        <v>DP</v>
      </c>
      <c r="AI152" s="83" t="str">
        <f>+IF(I152="","",VLOOKUP(I152,Datos!$D$9:$E$19,2,FALSE))</f>
        <v>CG</v>
      </c>
      <c r="AJ152" s="83" t="str">
        <f>+IF(J152="","",VLOOKUP(J152,Datos!$D:$E,2,FALSE))</f>
        <v>G001</v>
      </c>
      <c r="AK152" s="83" t="str">
        <f>+IFERROR(IF(AI152="CG","",VLOOKUP(AI152,Datos!$E:$F,2,FALSE)),"")</f>
        <v/>
      </c>
      <c r="AL152" s="83" t="str">
        <f>+IF(L152="","",VLOOKUP(L152,Datos!$D:$E,2,FALSE))</f>
        <v>04</v>
      </c>
      <c r="AM152" s="83" t="str">
        <f ca="1">+IF(M152="","",TEXT(VLOOKUP(M152,Datos!$D:$E,2,FALSE),"000"))</f>
        <v>198</v>
      </c>
      <c r="AN152" s="83" t="str">
        <f ca="1">+IF(O152="","",TEXT(VLOOKUP(O152,Datos!$D:$E,2,FALSE),"000000"))</f>
        <v>239900</v>
      </c>
      <c r="AO152" s="83" t="str">
        <f>+IF(Q152="","",VLOOKUP(Q152,Datos!$D:$E,2,FALSE))</f>
        <v>G0</v>
      </c>
      <c r="AP152" s="83" t="str">
        <f>+IFERROR(HLOOKUP(AH152,Validaciones!$A$47:$C$48,2,FALSE),"")</f>
        <v>Tarifa T4</v>
      </c>
      <c r="AQ152" s="83" t="str">
        <f ca="1">+IF(AP152="","",VLOOKUP(AP152,Datos!$D:$E,2,FALSE))</f>
        <v>GD_T4</v>
      </c>
      <c r="AR152" s="83" t="str">
        <f>+VLOOKUP(CONCATENATE(K152,IF(K152="Completo",VLOOKUP(D152,'Gr.Estr.Reg.'!$C:$D,2,FALSE),VLOOKUP(D152,'Gr.Estr.Reg.'!$C:$H,6))),Tabla8[[LINK]:[PORCION]],5,FALSE)</f>
        <v>GSFCO</v>
      </c>
      <c r="AS152" s="83" t="str">
        <f ca="1">+VLOOKUP(CONCATENATE($AH152,$AI152,$AJ152,$AO152,$AQ152),ZTDM_ARBOL_DES_D!$A:$O,11,FALSE)</f>
        <v>RT_CAT_CLI</v>
      </c>
      <c r="AT152" s="83" t="str">
        <f ca="1">+IFERROR(VLOOKUP(CONCATENATE($AH152,$AI152,$AJ152,$AO152,$AQ152),ZTDM_ARBOL_DES_D!$A:$O,12,FALSE),"")</f>
        <v>GD_NORM</v>
      </c>
      <c r="AU152" s="83" t="str">
        <f ca="1">+IFERROR(VLOOKUP(CONCATENATE($AH152,$AI152,$AJ152,$AO152,$AQ152),ZTDM_ARBOL_DES_D!$A:$O,13,FALSE),"")</f>
        <v>T4_AT_132</v>
      </c>
      <c r="AV152" s="83" t="str">
        <f>+IF($S152=Datos!$G$71,"",IFERROR(INDEX(Datos!$C$71:$G$75,MATCH($S152,Datos!$G$71:$G$75,0),1),""))</f>
        <v/>
      </c>
      <c r="AW152" s="83" t="str">
        <f>IF($S152=Datos!$G$71,"",IFERROR(INDEX(Datos!$C$71:$G$75,MATCH($S152,Datos!$G$71:$G$75,0),2),""))</f>
        <v/>
      </c>
      <c r="AX152" s="83" t="str">
        <f>IF($S152=Datos!$G$71,"",IFERROR(INDEX(Datos!$C$71:$G$75,MATCH($S152,Datos!$G$71:$G$75,0),3),""))</f>
        <v/>
      </c>
      <c r="AY152" s="83" t="str">
        <f>+IF(AW152=Datos!$D$73,Datos!$C$76,"")</f>
        <v/>
      </c>
      <c r="AZ152" s="83" t="str">
        <f>+IF(K152="Completo",IF(MAX(AB152:AC152,FACTURADOR!G151:I151)&gt;=300,"FL_GUDI",""),"")</f>
        <v/>
      </c>
      <c r="BA152" s="83" t="str">
        <f t="shared" si="114"/>
        <v/>
      </c>
      <c r="BB152" s="83" t="str">
        <f ca="1">+IF($AS152="Opción No Válida","",IFERROR(IF(FIND(Datos!$D$63,$V152)&gt;0,Datos!$E$63,""),""))</f>
        <v/>
      </c>
      <c r="BC152" s="83" t="str">
        <f ca="1">+IF($AS152="Opción No Válida","",IFERROR(IF(FIND(Datos!$D$64,$V152)&gt;0,Datos!$E$64,""),""))</f>
        <v/>
      </c>
      <c r="BD152" s="83" t="str">
        <f ca="1">+IF($AS152="Opción No Válida","",IFERROR(IF(FIND(Datos!$D$65,$V152)&gt;0,Datos!$E$65,""),""))</f>
        <v/>
      </c>
      <c r="BE152" s="83" t="str">
        <f ca="1">+IF($AS152="Opción No Válida","",IFERROR(IF(FIND(Datos!$D$66,$V152)&gt;0,Datos!$E$66,""),""))</f>
        <v>FL_BEN_INF</v>
      </c>
      <c r="BF152" s="83" t="str">
        <f ca="1">+IF(BG152="",IF($AS152="Opción No Válida","",IF(AH152="DP",Datos!$C$67,"")),"")</f>
        <v>FL_COO_UNI</v>
      </c>
      <c r="BG152" s="83" t="str">
        <f ca="1">+IF($AS152="Opción No Válida","",IFERROR(IF(FIND(Datos!$D$68,$V152)&gt;0,Datos!$E$68,""),""))</f>
        <v/>
      </c>
      <c r="BH152" s="83" t="str">
        <f ca="1">+VLOOKUP(AA152,Datos!$D:$E,2,FALSE)</f>
        <v>40</v>
      </c>
      <c r="BJ152" s="133">
        <f t="shared" ca="1" si="115"/>
        <v>0</v>
      </c>
      <c r="BK152" s="133" t="str">
        <f t="shared" si="142"/>
        <v/>
      </c>
      <c r="BL152" s="133" t="str">
        <f t="shared" si="143"/>
        <v/>
      </c>
      <c r="BM152" s="133" t="str">
        <f t="shared" si="144"/>
        <v/>
      </c>
      <c r="BN152" s="133" t="str">
        <f t="shared" si="145"/>
        <v/>
      </c>
      <c r="BO152" s="133" t="str">
        <f t="shared" si="146"/>
        <v/>
      </c>
      <c r="BP152" s="133" t="str">
        <f t="shared" ca="1" si="147"/>
        <v/>
      </c>
      <c r="BQ152" s="133" t="str">
        <f t="shared" ca="1" si="148"/>
        <v/>
      </c>
      <c r="BR152" s="133" t="str">
        <f t="shared" si="149"/>
        <v/>
      </c>
      <c r="BS152" s="133" t="str">
        <f t="shared" si="150"/>
        <v/>
      </c>
      <c r="BT152" s="133" t="str">
        <f t="shared" ca="1" si="151"/>
        <v/>
      </c>
      <c r="BU152" s="133" t="str">
        <f t="shared" si="152"/>
        <v/>
      </c>
      <c r="BV152" s="133" t="str">
        <f t="shared" ca="1" si="153"/>
        <v/>
      </c>
      <c r="BW152" s="133" t="str">
        <f t="shared" ca="1" si="154"/>
        <v/>
      </c>
      <c r="BX152" s="133" t="str">
        <f t="shared" ca="1" si="155"/>
        <v/>
      </c>
      <c r="BY152" s="133" t="str">
        <f t="shared" si="156"/>
        <v/>
      </c>
      <c r="BZ152" s="133" t="str">
        <f t="shared" si="157"/>
        <v/>
      </c>
      <c r="CA152" s="133" t="str">
        <f t="shared" si="158"/>
        <v/>
      </c>
      <c r="CB152" s="133" t="str">
        <f t="shared" si="159"/>
        <v/>
      </c>
      <c r="CC152" s="133" t="str">
        <f t="shared" si="134"/>
        <v/>
      </c>
      <c r="CD152" s="133" t="str">
        <f t="shared" ca="1" si="135"/>
        <v/>
      </c>
      <c r="CE152" s="133" t="str">
        <f t="shared" ca="1" si="136"/>
        <v/>
      </c>
      <c r="CF152" s="133" t="str">
        <f t="shared" ca="1" si="137"/>
        <v/>
      </c>
      <c r="CG152" s="133" t="str">
        <f t="shared" ca="1" si="138"/>
        <v/>
      </c>
      <c r="CH152" s="133" t="str">
        <f t="shared" ca="1" si="139"/>
        <v/>
      </c>
      <c r="CI152" s="133" t="str">
        <f t="shared" ca="1" si="140"/>
        <v/>
      </c>
      <c r="CJ152" s="133" t="str">
        <f t="shared" ca="1" si="141"/>
        <v/>
      </c>
      <c r="CK152" s="131">
        <f>+'RESULTADOS Fact'!Z151</f>
        <v>20000000939</v>
      </c>
      <c r="CL152" s="131">
        <f>+'RESULTADOS Fact'!AA151</f>
        <v>10000000503</v>
      </c>
    </row>
    <row r="153" spans="1:90" s="131" customFormat="1" ht="58.5" hidden="1" customHeight="1" x14ac:dyDescent="0.25">
      <c r="A153" s="145">
        <f t="shared" si="113"/>
        <v>151</v>
      </c>
      <c r="B153" s="127">
        <v>268</v>
      </c>
      <c r="C153" s="128">
        <f>+VLOOKUP($B153,'Datos IC y OC'!$A:$D,3,FALSE)</f>
        <v>610000000000182</v>
      </c>
      <c r="D153" s="128" t="str">
        <f>+VLOOKUP($B153,'Datos IC y OC'!$A:$D,4,FALSE)</f>
        <v>S1010A13</v>
      </c>
      <c r="E153" s="83"/>
      <c r="F153" s="130">
        <v>44562</v>
      </c>
      <c r="G153" s="114" t="str">
        <f ca="1">+"ID" &amp;TEXT(A153,"000") &amp; "-" &amp; AH153 &amp; "-" &amp; AI153 &amp; "-" &amp; RIGHT(AQ153,2)&amp; "-" &amp; VLOOKUP(AO153,Datos!$E:$F,2,FALSE)</f>
        <v>ID151-DP-CG-T4-BT</v>
      </c>
      <c r="H153" s="114" t="s">
        <v>56</v>
      </c>
      <c r="I153" s="114" t="s">
        <v>56</v>
      </c>
      <c r="J153" s="114" t="s">
        <v>313</v>
      </c>
      <c r="K153" s="114" t="s">
        <v>1972</v>
      </c>
      <c r="L153" s="114" t="s">
        <v>306</v>
      </c>
      <c r="M153" s="114" t="s">
        <v>268</v>
      </c>
      <c r="O153" s="114" t="s">
        <v>1050</v>
      </c>
      <c r="Q153" s="114" t="str">
        <f>+Q147</f>
        <v>Baja</v>
      </c>
      <c r="S153" s="114"/>
      <c r="T153" s="114"/>
      <c r="V153" s="114" t="s">
        <v>1981</v>
      </c>
      <c r="X153" s="114">
        <v>700034</v>
      </c>
      <c r="Y153" s="114">
        <f>+Salida!CQ153</f>
        <v>252</v>
      </c>
      <c r="AA153" s="114" t="s">
        <v>2018</v>
      </c>
      <c r="AB153" s="114">
        <f>+HLOOKUP($AF153,Lecturas!$O:$AB,22,FALSE)</f>
        <v>50</v>
      </c>
      <c r="AC153" s="114">
        <f>+HLOOKUP($AF153,Lecturas!$O:$AB,23,FALSE)</f>
        <v>50</v>
      </c>
      <c r="AD153" s="114" t="str">
        <f>+"CASO: "&amp;INDEX(Lecturas!$AE$1:$AX$2,1,MATCH(AF153,Lecturas!$AE$2:$AX$2,0))</f>
        <v>CASO: CASO COOP</v>
      </c>
      <c r="AF153" s="114">
        <v>12</v>
      </c>
      <c r="AH153" s="83" t="str">
        <f>+IF(H153="","",VLOOKUP(H153,Datos!$D:$E,2,FALSE))</f>
        <v>DP</v>
      </c>
      <c r="AI153" s="83" t="str">
        <f>+IF(I153="","",VLOOKUP(I153,Datos!$D$9:$E$19,2,FALSE))</f>
        <v>CG</v>
      </c>
      <c r="AJ153" s="83" t="str">
        <f>+IF(J153="","",VLOOKUP(J153,Datos!$D:$E,2,FALSE))</f>
        <v>G001</v>
      </c>
      <c r="AK153" s="83" t="str">
        <f>+IFERROR(IF(AI153="CG","",VLOOKUP(AI153,Datos!$E:$F,2,FALSE)),"")</f>
        <v/>
      </c>
      <c r="AL153" s="83" t="str">
        <f>+IF(L153="","",VLOOKUP(L153,Datos!$D:$E,2,FALSE))</f>
        <v>07</v>
      </c>
      <c r="AM153" s="83" t="str">
        <f ca="1">+IF(M153="","",TEXT(VLOOKUP(M153,Datos!$D:$E,2,FALSE),"000"))</f>
        <v>198</v>
      </c>
      <c r="AN153" s="83" t="str">
        <f ca="1">+IF(O153="","",TEXT(VLOOKUP(O153,Datos!$D:$E,2,FALSE),"000000"))</f>
        <v>239900</v>
      </c>
      <c r="AO153" s="83" t="str">
        <f>+IF(Q153="","",VLOOKUP(Q153,Datos!$D:$E,2,FALSE))</f>
        <v>G1</v>
      </c>
      <c r="AP153" s="83" t="str">
        <f>+IFERROR(HLOOKUP(AH153,Validaciones!$A$47:$C$48,2,FALSE),"")</f>
        <v>Tarifa T4</v>
      </c>
      <c r="AQ153" s="83" t="str">
        <f ca="1">+IF(AP153="","",VLOOKUP(AP153,Datos!$D:$E,2,FALSE))</f>
        <v>GD_T4</v>
      </c>
      <c r="AR153" s="83" t="str">
        <f>+VLOOKUP(CONCATENATE(K153,IF(K153="Completo",VLOOKUP(D153,'Gr.Estr.Reg.'!$C:$D,2,FALSE),VLOOKUP(D153,'Gr.Estr.Reg.'!$C:$H,6))),Tabla8[[LINK]:[PORCION]],5,FALSE)</f>
        <v>GSFCO</v>
      </c>
      <c r="AS153" s="83" t="str">
        <f ca="1">+VLOOKUP(CONCATENATE($AH153,$AI153,$AJ153,$AO153,$AQ153),ZTDM_ARBOL_DES_D!$A:$O,11,FALSE)</f>
        <v>RT_CAT_CLI</v>
      </c>
      <c r="AT153" s="83" t="str">
        <f ca="1">+IFERROR(VLOOKUP(CONCATENATE($AH153,$AI153,$AJ153,$AO153,$AQ153),ZTDM_ARBOL_DES_D!$A:$O,12,FALSE),"")</f>
        <v>GD_NORM</v>
      </c>
      <c r="AU153" s="83" t="str">
        <f ca="1">+IFERROR(VLOOKUP(CONCATENATE($AH153,$AI153,$AJ153,$AO153,$AQ153),ZTDM_ARBOL_DES_D!$A:$O,13,FALSE),"")</f>
        <v>T4_BT</v>
      </c>
      <c r="AV153" s="83" t="str">
        <f>+IF($S153=Datos!$G$71,"",IFERROR(INDEX(Datos!$C$71:$G$75,MATCH($S153,Datos!$G$71:$G$75,0),1),""))</f>
        <v/>
      </c>
      <c r="AW153" s="83" t="str">
        <f>IF($S153=Datos!$G$71,"",IFERROR(INDEX(Datos!$C$71:$G$75,MATCH($S153,Datos!$G$71:$G$75,0),2),""))</f>
        <v/>
      </c>
      <c r="AX153" s="83" t="str">
        <f>IF($S153=Datos!$G$71,"",IFERROR(INDEX(Datos!$C$71:$G$75,MATCH($S153,Datos!$G$71:$G$75,0),3),""))</f>
        <v/>
      </c>
      <c r="AY153" s="83" t="str">
        <f>+IF(AW153=Datos!$D$73,Datos!$C$76,"")</f>
        <v/>
      </c>
      <c r="AZ153" s="83" t="str">
        <f>+IF(K153="Completo",IF(MAX(AB153:AC153,FACTURADOR!G152:I152)&gt;=300,"FL_GUDI",""),"")</f>
        <v/>
      </c>
      <c r="BA153" s="83" t="str">
        <f t="shared" si="114"/>
        <v/>
      </c>
      <c r="BB153" s="83" t="str">
        <f ca="1">+IF($AS153="Opción No Válida","",IFERROR(IF(FIND(Datos!$D$63,$V153)&gt;0,Datos!$E$63,""),""))</f>
        <v/>
      </c>
      <c r="BC153" s="83" t="str">
        <f ca="1">+IF($AS153="Opción No Válida","",IFERROR(IF(FIND(Datos!$D$64,$V153)&gt;0,Datos!$E$64,""),""))</f>
        <v/>
      </c>
      <c r="BD153" s="83" t="str">
        <f ca="1">+IF($AS153="Opción No Válida","",IFERROR(IF(FIND(Datos!$D$65,$V153)&gt;0,Datos!$E$65,""),""))</f>
        <v/>
      </c>
      <c r="BE153" s="83" t="str">
        <f ca="1">+IF($AS153="Opción No Válida","",IFERROR(IF(FIND(Datos!$D$66,$V153)&gt;0,Datos!$E$66,""),""))</f>
        <v/>
      </c>
      <c r="BF153" s="83" t="str">
        <f ca="1">+IF(BG153="",IF($AS153="Opción No Válida","",IF(AH153="DP",Datos!$C$67,"")),"")</f>
        <v/>
      </c>
      <c r="BG153" s="83" t="str">
        <f ca="1">+IF($AS153="Opción No Válida","",IFERROR(IF(FIND(Datos!$D$68,$V153)&gt;0,Datos!$E$68,""),""))</f>
        <v>FL_COO_MAS</v>
      </c>
      <c r="BH153" s="83" t="str">
        <f ca="1">+VLOOKUP(AA153,Datos!$D:$E,2,FALSE)</f>
        <v>40</v>
      </c>
      <c r="BJ153" s="133">
        <f t="shared" ca="1" si="115"/>
        <v>0</v>
      </c>
      <c r="BK153" s="133" t="str">
        <f t="shared" si="142"/>
        <v/>
      </c>
      <c r="BL153" s="133" t="str">
        <f t="shared" si="143"/>
        <v/>
      </c>
      <c r="BM153" s="133" t="str">
        <f t="shared" si="144"/>
        <v/>
      </c>
      <c r="BN153" s="133" t="str">
        <f t="shared" si="145"/>
        <v/>
      </c>
      <c r="BO153" s="133" t="str">
        <f t="shared" si="146"/>
        <v/>
      </c>
      <c r="BP153" s="133" t="str">
        <f t="shared" ca="1" si="147"/>
        <v/>
      </c>
      <c r="BQ153" s="133" t="str">
        <f t="shared" ca="1" si="148"/>
        <v/>
      </c>
      <c r="BR153" s="133" t="str">
        <f t="shared" si="149"/>
        <v/>
      </c>
      <c r="BS153" s="133" t="str">
        <f t="shared" si="150"/>
        <v/>
      </c>
      <c r="BT153" s="133" t="str">
        <f t="shared" ca="1" si="151"/>
        <v/>
      </c>
      <c r="BU153" s="133" t="str">
        <f t="shared" si="152"/>
        <v/>
      </c>
      <c r="BV153" s="133" t="str">
        <f t="shared" ca="1" si="153"/>
        <v/>
      </c>
      <c r="BW153" s="133" t="str">
        <f t="shared" ca="1" si="154"/>
        <v/>
      </c>
      <c r="BX153" s="133" t="str">
        <f t="shared" ca="1" si="155"/>
        <v/>
      </c>
      <c r="BY153" s="133" t="str">
        <f t="shared" si="156"/>
        <v/>
      </c>
      <c r="BZ153" s="133" t="str">
        <f t="shared" si="157"/>
        <v/>
      </c>
      <c r="CA153" s="133" t="str">
        <f t="shared" si="158"/>
        <v/>
      </c>
      <c r="CB153" s="133" t="str">
        <f t="shared" si="159"/>
        <v/>
      </c>
      <c r="CC153" s="133" t="str">
        <f t="shared" si="134"/>
        <v/>
      </c>
      <c r="CD153" s="133" t="str">
        <f t="shared" ca="1" si="135"/>
        <v/>
      </c>
      <c r="CE153" s="133" t="str">
        <f t="shared" ca="1" si="136"/>
        <v/>
      </c>
      <c r="CF153" s="133" t="str">
        <f t="shared" ca="1" si="137"/>
        <v/>
      </c>
      <c r="CG153" s="133" t="str">
        <f t="shared" ca="1" si="138"/>
        <v/>
      </c>
      <c r="CH153" s="133" t="str">
        <f t="shared" ca="1" si="139"/>
        <v/>
      </c>
      <c r="CI153" s="133" t="str">
        <f t="shared" ca="1" si="140"/>
        <v/>
      </c>
      <c r="CJ153" s="133" t="str">
        <f t="shared" ca="1" si="141"/>
        <v/>
      </c>
      <c r="CK153" s="131">
        <f>+'RESULTADOS Fact'!Z152</f>
        <v>20000000940</v>
      </c>
      <c r="CL153" s="131">
        <f>+'RESULTADOS Fact'!AA152</f>
        <v>10000000504</v>
      </c>
    </row>
    <row r="154" spans="1:90" s="131" customFormat="1" ht="58.5" hidden="1" customHeight="1" x14ac:dyDescent="0.25">
      <c r="A154" s="145">
        <f t="shared" si="113"/>
        <v>152</v>
      </c>
      <c r="B154" s="127">
        <v>268</v>
      </c>
      <c r="C154" s="128">
        <f>+VLOOKUP($B154,'Datos IC y OC'!$A:$D,3,FALSE)</f>
        <v>610000000000182</v>
      </c>
      <c r="D154" s="128" t="str">
        <f>+VLOOKUP($B154,'Datos IC y OC'!$A:$D,4,FALSE)</f>
        <v>S1010A13</v>
      </c>
      <c r="E154" s="83"/>
      <c r="F154" s="130">
        <v>44562</v>
      </c>
      <c r="G154" s="114" t="str">
        <f ca="1">+"ID" &amp;TEXT(A154,"000") &amp; "-" &amp; AH154 &amp; "-" &amp; AI154 &amp; "-" &amp; RIGHT(AQ154,2)&amp; "-" &amp; VLOOKUP(AO154,Datos!$E:$F,2,FALSE)</f>
        <v>ID152-DP-CG-T4-MT/BT</v>
      </c>
      <c r="H154" s="114" t="s">
        <v>56</v>
      </c>
      <c r="I154" s="114" t="s">
        <v>56</v>
      </c>
      <c r="J154" s="114" t="s">
        <v>313</v>
      </c>
      <c r="K154" s="114" t="s">
        <v>1972</v>
      </c>
      <c r="L154" s="114" t="s">
        <v>277</v>
      </c>
      <c r="M154" s="114" t="s">
        <v>268</v>
      </c>
      <c r="O154" s="114" t="s">
        <v>1050</v>
      </c>
      <c r="Q154" s="114" t="str">
        <f t="shared" ref="Q154:Q158" si="160">+Q148</f>
        <v>Baja Barra</v>
      </c>
      <c r="S154" s="114"/>
      <c r="T154" s="114"/>
      <c r="V154" s="114" t="s">
        <v>9172</v>
      </c>
      <c r="X154" s="114">
        <v>700034</v>
      </c>
      <c r="Y154" s="114">
        <f>+Salida!CQ154</f>
        <v>253</v>
      </c>
      <c r="AA154" s="114" t="s">
        <v>2018</v>
      </c>
      <c r="AB154" s="114">
        <f>+HLOOKUP($AF154,Lecturas!$O:$AB,22,FALSE)</f>
        <v>50</v>
      </c>
      <c r="AC154" s="114">
        <f>+HLOOKUP($AF154,Lecturas!$O:$AB,23,FALSE)</f>
        <v>50</v>
      </c>
      <c r="AD154" s="114" t="str">
        <f>+"CASO: "&amp;INDEX(Lecturas!$AE$1:$AX$2,1,MATCH(AF154,Lecturas!$AE$2:$AX$2,0))</f>
        <v>CASO: CASO COOP  &lt;50</v>
      </c>
      <c r="AF154" s="114">
        <v>13</v>
      </c>
      <c r="AH154" s="83" t="str">
        <f>+IF(H154="","",VLOOKUP(H154,Datos!$D:$E,2,FALSE))</f>
        <v>DP</v>
      </c>
      <c r="AI154" s="83" t="str">
        <f>+IF(I154="","",VLOOKUP(I154,Datos!$D$9:$E$19,2,FALSE))</f>
        <v>CG</v>
      </c>
      <c r="AJ154" s="83" t="str">
        <f>+IF(J154="","",VLOOKUP(J154,Datos!$D:$E,2,FALSE))</f>
        <v>G001</v>
      </c>
      <c r="AK154" s="83" t="str">
        <f>+IFERROR(IF(AI154="CG","",VLOOKUP(AI154,Datos!$E:$F,2,FALSE)),"")</f>
        <v/>
      </c>
      <c r="AL154" s="83">
        <f>+IF(L154="","",VLOOKUP(L154,Datos!$D:$E,2,FALSE))</f>
        <v>11</v>
      </c>
      <c r="AM154" s="83" t="str">
        <f ca="1">+IF(M154="","",TEXT(VLOOKUP(M154,Datos!$D:$E,2,FALSE),"000"))</f>
        <v>198</v>
      </c>
      <c r="AN154" s="83" t="str">
        <f ca="1">+IF(O154="","",TEXT(VLOOKUP(O154,Datos!$D:$E,2,FALSE),"000000"))</f>
        <v>239900</v>
      </c>
      <c r="AO154" s="83" t="str">
        <f>+IF(Q154="","",VLOOKUP(Q154,Datos!$D:$E,2,FALSE))</f>
        <v>G2</v>
      </c>
      <c r="AP154" s="83" t="str">
        <f>+IFERROR(HLOOKUP(AH154,Validaciones!$A$47:$C$48,2,FALSE),"")</f>
        <v>Tarifa T4</v>
      </c>
      <c r="AQ154" s="83" t="str">
        <f ca="1">+IF(AP154="","",VLOOKUP(AP154,Datos!$D:$E,2,FALSE))</f>
        <v>GD_T4</v>
      </c>
      <c r="AR154" s="83" t="str">
        <f>+VLOOKUP(CONCATENATE(K154,IF(K154="Completo",VLOOKUP(D154,'Gr.Estr.Reg.'!$C:$D,2,FALSE),VLOOKUP(D154,'Gr.Estr.Reg.'!$C:$H,6))),Tabla8[[LINK]:[PORCION]],5,FALSE)</f>
        <v>GSFCO</v>
      </c>
      <c r="AS154" s="83" t="str">
        <f ca="1">+VLOOKUP(CONCATENATE($AH154,$AI154,$AJ154,$AO154,$AQ154),ZTDM_ARBOL_DES_D!$A:$O,11,FALSE)</f>
        <v>RT_CAT_CLI</v>
      </c>
      <c r="AT154" s="83" t="str">
        <f ca="1">+IFERROR(VLOOKUP(CONCATENATE($AH154,$AI154,$AJ154,$AO154,$AQ154),ZTDM_ARBOL_DES_D!$A:$O,12,FALSE),"")</f>
        <v>GD_NORM</v>
      </c>
      <c r="AU154" s="83" t="str">
        <f ca="1">+IFERROR(VLOOKUP(CONCATENATE($AH154,$AI154,$AJ154,$AO154,$AQ154),ZTDM_ARBOL_DES_D!$A:$O,13,FALSE),"")</f>
        <v>T4_BO_MTBT</v>
      </c>
      <c r="AV154" s="83" t="str">
        <f>+IF($S154=Datos!$G$71,"",IFERROR(INDEX(Datos!$C$71:$G$75,MATCH($S154,Datos!$G$71:$G$75,0),1),""))</f>
        <v/>
      </c>
      <c r="AW154" s="83" t="str">
        <f>IF($S154=Datos!$G$71,"",IFERROR(INDEX(Datos!$C$71:$G$75,MATCH($S154,Datos!$G$71:$G$75,0),2),""))</f>
        <v/>
      </c>
      <c r="AX154" s="83" t="str">
        <f>IF($S154=Datos!$G$71,"",IFERROR(INDEX(Datos!$C$71:$G$75,MATCH($S154,Datos!$G$71:$G$75,0),3),""))</f>
        <v/>
      </c>
      <c r="AY154" s="83" t="str">
        <f>+IF(AW154=Datos!$D$73,Datos!$C$76,"")</f>
        <v/>
      </c>
      <c r="AZ154" s="83" t="str">
        <f>+IF(K154="Completo",IF(MAX(AB154:AC154,FACTURADOR!G153:I153)&gt;=300,"FL_GUDI",""),"")</f>
        <v/>
      </c>
      <c r="BA154" s="83" t="str">
        <f t="shared" si="114"/>
        <v/>
      </c>
      <c r="BB154" s="83" t="str">
        <f ca="1">+IF($AS154="Opción No Válida","",IFERROR(IF(FIND(Datos!$D$63,$V154)&gt;0,Datos!$E$63,""),""))</f>
        <v/>
      </c>
      <c r="BC154" s="83" t="str">
        <f ca="1">+IF($AS154="Opción No Válida","",IFERROR(IF(FIND(Datos!$D$64,$V154)&gt;0,Datos!$E$64,""),""))</f>
        <v/>
      </c>
      <c r="BD154" s="83" t="str">
        <f ca="1">+IF($AS154="Opción No Válida","",IFERROR(IF(FIND(Datos!$D$65,$V154)&gt;0,Datos!$E$65,""),""))</f>
        <v/>
      </c>
      <c r="BE154" s="83" t="str">
        <f ca="1">+IF($AS154="Opción No Válida","",IFERROR(IF(FIND(Datos!$D$66,$V154)&gt;0,Datos!$E$66,""),""))</f>
        <v>FL_BEN_INF</v>
      </c>
      <c r="BF154" s="83" t="str">
        <f ca="1">+IF(BG154="",IF($AS154="Opción No Válida","",IF(AH154="DP",Datos!$C$67,"")),"")</f>
        <v/>
      </c>
      <c r="BG154" s="83" t="str">
        <f ca="1">+IF($AS154="Opción No Válida","",IFERROR(IF(FIND(Datos!$D$68,$V154)&gt;0,Datos!$E$68,""),""))</f>
        <v>FL_COO_MAS</v>
      </c>
      <c r="BH154" s="83" t="str">
        <f ca="1">+VLOOKUP(AA154,Datos!$D:$E,2,FALSE)</f>
        <v>40</v>
      </c>
      <c r="BJ154" s="133">
        <f t="shared" ca="1" si="115"/>
        <v>0</v>
      </c>
      <c r="BK154" s="133" t="str">
        <f t="shared" si="142"/>
        <v/>
      </c>
      <c r="BL154" s="133" t="str">
        <f t="shared" si="143"/>
        <v/>
      </c>
      <c r="BM154" s="133" t="str">
        <f t="shared" si="144"/>
        <v/>
      </c>
      <c r="BN154" s="133" t="str">
        <f t="shared" si="145"/>
        <v/>
      </c>
      <c r="BO154" s="133" t="str">
        <f t="shared" si="146"/>
        <v/>
      </c>
      <c r="BP154" s="133" t="str">
        <f t="shared" ca="1" si="147"/>
        <v/>
      </c>
      <c r="BQ154" s="133" t="str">
        <f t="shared" ca="1" si="148"/>
        <v/>
      </c>
      <c r="BR154" s="133" t="str">
        <f t="shared" si="149"/>
        <v/>
      </c>
      <c r="BS154" s="133" t="str">
        <f t="shared" si="150"/>
        <v/>
      </c>
      <c r="BT154" s="133" t="str">
        <f t="shared" ca="1" si="151"/>
        <v/>
      </c>
      <c r="BU154" s="133" t="str">
        <f t="shared" si="152"/>
        <v/>
      </c>
      <c r="BV154" s="133" t="str">
        <f t="shared" ca="1" si="153"/>
        <v/>
      </c>
      <c r="BW154" s="133" t="str">
        <f t="shared" ca="1" si="154"/>
        <v/>
      </c>
      <c r="BX154" s="133" t="str">
        <f t="shared" ca="1" si="155"/>
        <v/>
      </c>
      <c r="BY154" s="133" t="str">
        <f t="shared" si="156"/>
        <v/>
      </c>
      <c r="BZ154" s="133" t="str">
        <f t="shared" si="157"/>
        <v/>
      </c>
      <c r="CA154" s="133" t="str">
        <f t="shared" si="158"/>
        <v/>
      </c>
      <c r="CB154" s="133" t="str">
        <f t="shared" si="159"/>
        <v/>
      </c>
      <c r="CC154" s="133" t="str">
        <f t="shared" si="134"/>
        <v/>
      </c>
      <c r="CD154" s="133" t="str">
        <f t="shared" ca="1" si="135"/>
        <v/>
      </c>
      <c r="CE154" s="133" t="str">
        <f t="shared" ca="1" si="136"/>
        <v/>
      </c>
      <c r="CF154" s="133" t="str">
        <f t="shared" ca="1" si="137"/>
        <v/>
      </c>
      <c r="CG154" s="133" t="str">
        <f t="shared" ca="1" si="138"/>
        <v/>
      </c>
      <c r="CH154" s="133" t="str">
        <f t="shared" ca="1" si="139"/>
        <v/>
      </c>
      <c r="CI154" s="133" t="str">
        <f t="shared" ca="1" si="140"/>
        <v/>
      </c>
      <c r="CJ154" s="133" t="str">
        <f t="shared" ca="1" si="141"/>
        <v/>
      </c>
      <c r="CK154" s="131">
        <f>+'RESULTADOS Fact'!Z153</f>
        <v>20000000941</v>
      </c>
      <c r="CL154" s="131">
        <f>+'RESULTADOS Fact'!AA153</f>
        <v>10000000505</v>
      </c>
    </row>
    <row r="155" spans="1:90" s="131" customFormat="1" ht="58.5" hidden="1" customHeight="1" x14ac:dyDescent="0.25">
      <c r="A155" s="145">
        <f t="shared" si="113"/>
        <v>153</v>
      </c>
      <c r="B155" s="127">
        <v>255</v>
      </c>
      <c r="C155" s="128">
        <f>+VLOOKUP($B155,'Datos IC y OC'!$A:$D,3,FALSE)</f>
        <v>610000000000169</v>
      </c>
      <c r="D155" s="128" t="str">
        <f>+VLOOKUP($B155,'Datos IC y OC'!$A:$D,4,FALSE)</f>
        <v>S6020A21</v>
      </c>
      <c r="E155" s="83"/>
      <c r="F155" s="130">
        <v>44562</v>
      </c>
      <c r="G155" s="114" t="str">
        <f ca="1">+"ID" &amp;TEXT(A155,"000") &amp; "-" &amp; AH155 &amp; "-" &amp; AI155 &amp; "-" &amp; RIGHT(AQ155,2)&amp; "-" &amp; VLOOKUP(AO155,Datos!$E:$F,2,FALSE)</f>
        <v>ID153-DP-CG-T4-MT 13,2 kV</v>
      </c>
      <c r="H155" s="114" t="s">
        <v>56</v>
      </c>
      <c r="I155" s="114" t="s">
        <v>56</v>
      </c>
      <c r="J155" s="114" t="s">
        <v>313</v>
      </c>
      <c r="K155" s="114" t="s">
        <v>1972</v>
      </c>
      <c r="L155" s="114" t="s">
        <v>271</v>
      </c>
      <c r="M155" s="114" t="s">
        <v>266</v>
      </c>
      <c r="O155" s="114" t="s">
        <v>1050</v>
      </c>
      <c r="Q155" s="114" t="str">
        <f t="shared" si="160"/>
        <v>Media 13,2 kV</v>
      </c>
      <c r="S155" s="114"/>
      <c r="T155" s="114"/>
      <c r="V155" s="114"/>
      <c r="X155" s="114">
        <v>700034</v>
      </c>
      <c r="Y155" s="114">
        <f>+Salida!CQ155</f>
        <v>254</v>
      </c>
      <c r="AA155" s="114" t="s">
        <v>2018</v>
      </c>
      <c r="AB155" s="114">
        <f>+HLOOKUP($AF155,Lecturas!$O:$AB,22,FALSE)</f>
        <v>50</v>
      </c>
      <c r="AC155" s="114">
        <f>+HLOOKUP($AF155,Lecturas!$O:$AB,23,FALSE)</f>
        <v>50</v>
      </c>
      <c r="AD155" s="114" t="str">
        <f>+"CASO: "&amp;INDEX(Lecturas!$AE$1:$AX$2,1,MATCH(AF155,Lecturas!$AE$2:$AX$2,0))</f>
        <v>CASO: CASO COOP</v>
      </c>
      <c r="AF155" s="114">
        <v>12</v>
      </c>
      <c r="AH155" s="83" t="str">
        <f>+IF(H155="","",VLOOKUP(H155,Datos!$D:$E,2,FALSE))</f>
        <v>DP</v>
      </c>
      <c r="AI155" s="83" t="str">
        <f>+IF(I155="","",VLOOKUP(I155,Datos!$D$9:$E$19,2,FALSE))</f>
        <v>CG</v>
      </c>
      <c r="AJ155" s="83" t="str">
        <f>+IF(J155="","",VLOOKUP(J155,Datos!$D:$E,2,FALSE))</f>
        <v>G001</v>
      </c>
      <c r="AK155" s="83" t="str">
        <f>+IFERROR(IF(AI155="CG","",VLOOKUP(AI155,Datos!$E:$F,2,FALSE)),"")</f>
        <v/>
      </c>
      <c r="AL155" s="83" t="str">
        <f>+IF(L155="","",VLOOKUP(L155,Datos!$D:$E,2,FALSE))</f>
        <v>01</v>
      </c>
      <c r="AM155" s="83" t="str">
        <f ca="1">+IF(M155="","",TEXT(VLOOKUP(M155,Datos!$D:$E,2,FALSE),"000"))</f>
        <v>317</v>
      </c>
      <c r="AN155" s="83" t="str">
        <f ca="1">+IF(O155="","",TEXT(VLOOKUP(O155,Datos!$D:$E,2,FALSE),"000000"))</f>
        <v>239900</v>
      </c>
      <c r="AO155" s="83" t="str">
        <f>+IF(Q155="","",VLOOKUP(Q155,Datos!$D:$E,2,FALSE))</f>
        <v>G3</v>
      </c>
      <c r="AP155" s="83" t="str">
        <f>+IFERROR(HLOOKUP(AH155,Validaciones!$A$47:$C$48,2,FALSE),"")</f>
        <v>Tarifa T4</v>
      </c>
      <c r="AQ155" s="83" t="str">
        <f ca="1">+IF(AP155="","",VLOOKUP(AP155,Datos!$D:$E,2,FALSE))</f>
        <v>GD_T4</v>
      </c>
      <c r="AR155" s="83" t="str">
        <f>+VLOOKUP(CONCATENATE(K155,IF(K155="Completo",VLOOKUP(D155,'Gr.Estr.Reg.'!$C:$D,2,FALSE),VLOOKUP(D155,'Gr.Estr.Reg.'!$C:$H,6))),Tabla8[[LINK]:[PORCION]],5,FALSE)</f>
        <v>GROCO</v>
      </c>
      <c r="AS155" s="83" t="str">
        <f ca="1">+VLOOKUP(CONCATENATE($AH155,$AI155,$AJ155,$AO155,$AQ155),ZTDM_ARBOL_DES_D!$A:$O,11,FALSE)</f>
        <v>RT_CAT_CLI</v>
      </c>
      <c r="AT155" s="83" t="str">
        <f ca="1">+IFERROR(VLOOKUP(CONCATENATE($AH155,$AI155,$AJ155,$AO155,$AQ155),ZTDM_ARBOL_DES_D!$A:$O,12,FALSE),"")</f>
        <v>GD_NORM</v>
      </c>
      <c r="AU155" s="83" t="str">
        <f ca="1">+IFERROR(VLOOKUP(CONCATENATE($AH155,$AI155,$AJ155,$AO155,$AQ155),ZTDM_ARBOL_DES_D!$A:$O,13,FALSE),"")</f>
        <v>T4_MT_13.2</v>
      </c>
      <c r="AV155" s="83" t="str">
        <f>+IF($S155=Datos!$G$71,"",IFERROR(INDEX(Datos!$C$71:$G$75,MATCH($S155,Datos!$G$71:$G$75,0),1),""))</f>
        <v/>
      </c>
      <c r="AW155" s="83" t="str">
        <f>IF($S155=Datos!$G$71,"",IFERROR(INDEX(Datos!$C$71:$G$75,MATCH($S155,Datos!$G$71:$G$75,0),2),""))</f>
        <v/>
      </c>
      <c r="AX155" s="83" t="str">
        <f>IF($S155=Datos!$G$71,"",IFERROR(INDEX(Datos!$C$71:$G$75,MATCH($S155,Datos!$G$71:$G$75,0),3),""))</f>
        <v/>
      </c>
      <c r="AY155" s="83" t="str">
        <f>+IF(AW155=Datos!$D$73,Datos!$C$76,"")</f>
        <v/>
      </c>
      <c r="AZ155" s="83" t="str">
        <f>+IF(K155="Completo",IF(MAX(AB155:AC155,FACTURADOR!G154:I154)&gt;=300,"FL_GUDI",""),"")</f>
        <v/>
      </c>
      <c r="BA155" s="83" t="str">
        <f t="shared" si="114"/>
        <v/>
      </c>
      <c r="BB155" s="83" t="str">
        <f ca="1">+IF($AS155="Opción No Válida","",IFERROR(IF(FIND(Datos!$D$63,$V155)&gt;0,Datos!$E$63,""),""))</f>
        <v/>
      </c>
      <c r="BC155" s="83" t="str">
        <f ca="1">+IF($AS155="Opción No Válida","",IFERROR(IF(FIND(Datos!$D$64,$V155)&gt;0,Datos!$E$64,""),""))</f>
        <v/>
      </c>
      <c r="BD155" s="83" t="str">
        <f ca="1">+IF($AS155="Opción No Válida","",IFERROR(IF(FIND(Datos!$D$65,$V155)&gt;0,Datos!$E$65,""),""))</f>
        <v/>
      </c>
      <c r="BE155" s="83" t="str">
        <f ca="1">+IF($AS155="Opción No Válida","",IFERROR(IF(FIND(Datos!$D$66,$V155)&gt;0,Datos!$E$66,""),""))</f>
        <v/>
      </c>
      <c r="BF155" s="83" t="str">
        <f ca="1">+IF(BG155="",IF($AS155="Opción No Válida","",IF(AH155="DP",Datos!$C$67,"")),"")</f>
        <v>FL_COO_UNI</v>
      </c>
      <c r="BG155" s="83" t="str">
        <f ca="1">+IF($AS155="Opción No Válida","",IFERROR(IF(FIND(Datos!$D$68,$V155)&gt;0,Datos!$E$68,""),""))</f>
        <v/>
      </c>
      <c r="BH155" s="83" t="str">
        <f ca="1">+VLOOKUP(AA155,Datos!$D:$E,2,FALSE)</f>
        <v>40</v>
      </c>
      <c r="BJ155" s="133">
        <f t="shared" ca="1" si="115"/>
        <v>0</v>
      </c>
      <c r="BK155" s="133" t="str">
        <f t="shared" si="142"/>
        <v/>
      </c>
      <c r="BL155" s="133" t="str">
        <f t="shared" si="143"/>
        <v/>
      </c>
      <c r="BM155" s="133" t="str">
        <f t="shared" si="144"/>
        <v/>
      </c>
      <c r="BN155" s="133" t="str">
        <f t="shared" si="145"/>
        <v/>
      </c>
      <c r="BO155" s="133" t="str">
        <f t="shared" si="146"/>
        <v/>
      </c>
      <c r="BP155" s="133" t="str">
        <f t="shared" ca="1" si="147"/>
        <v/>
      </c>
      <c r="BQ155" s="133" t="str">
        <f t="shared" ca="1" si="148"/>
        <v/>
      </c>
      <c r="BR155" s="133" t="str">
        <f t="shared" si="149"/>
        <v/>
      </c>
      <c r="BS155" s="133" t="str">
        <f t="shared" si="150"/>
        <v/>
      </c>
      <c r="BT155" s="133" t="str">
        <f t="shared" ca="1" si="151"/>
        <v/>
      </c>
      <c r="BU155" s="133" t="str">
        <f t="shared" si="152"/>
        <v/>
      </c>
      <c r="BV155" s="133" t="str">
        <f t="shared" ca="1" si="153"/>
        <v/>
      </c>
      <c r="BW155" s="133" t="str">
        <f t="shared" ca="1" si="154"/>
        <v/>
      </c>
      <c r="BX155" s="133" t="str">
        <f t="shared" ca="1" si="155"/>
        <v/>
      </c>
      <c r="BY155" s="133" t="str">
        <f t="shared" si="156"/>
        <v/>
      </c>
      <c r="BZ155" s="133" t="str">
        <f t="shared" si="157"/>
        <v/>
      </c>
      <c r="CA155" s="133" t="str">
        <f t="shared" si="158"/>
        <v/>
      </c>
      <c r="CB155" s="133" t="str">
        <f t="shared" si="159"/>
        <v/>
      </c>
      <c r="CC155" s="133" t="str">
        <f t="shared" si="134"/>
        <v/>
      </c>
      <c r="CD155" s="133" t="str">
        <f t="shared" ca="1" si="135"/>
        <v/>
      </c>
      <c r="CE155" s="133" t="str">
        <f t="shared" ca="1" si="136"/>
        <v/>
      </c>
      <c r="CF155" s="133" t="str">
        <f t="shared" ca="1" si="137"/>
        <v/>
      </c>
      <c r="CG155" s="133" t="str">
        <f t="shared" ca="1" si="138"/>
        <v/>
      </c>
      <c r="CH155" s="133" t="str">
        <f t="shared" ca="1" si="139"/>
        <v/>
      </c>
      <c r="CI155" s="133" t="str">
        <f t="shared" ca="1" si="140"/>
        <v/>
      </c>
      <c r="CJ155" s="133" t="str">
        <f t="shared" ca="1" si="141"/>
        <v/>
      </c>
      <c r="CK155" s="131">
        <f>+'RESULTADOS Fact'!Z154</f>
        <v>20000000942</v>
      </c>
      <c r="CL155" s="131">
        <f>+'RESULTADOS Fact'!AA154</f>
        <v>10000000506</v>
      </c>
    </row>
    <row r="156" spans="1:90" s="131" customFormat="1" ht="58.5" hidden="1" customHeight="1" x14ac:dyDescent="0.25">
      <c r="A156" s="145">
        <f t="shared" si="113"/>
        <v>154</v>
      </c>
      <c r="B156" s="127">
        <v>255</v>
      </c>
      <c r="C156" s="128">
        <f>+VLOOKUP($B156,'Datos IC y OC'!$A:$D,3,FALSE)</f>
        <v>610000000000169</v>
      </c>
      <c r="D156" s="128" t="str">
        <f>+VLOOKUP($B156,'Datos IC y OC'!$A:$D,4,FALSE)</f>
        <v>S6020A21</v>
      </c>
      <c r="E156" s="83"/>
      <c r="F156" s="130">
        <v>44562</v>
      </c>
      <c r="G156" s="114" t="str">
        <f ca="1">+"ID" &amp;TEXT(A156,"000") &amp; "-" &amp; AH156 &amp; "-" &amp; AI156 &amp; "-" &amp; RIGHT(AQ156,2)&amp; "-" &amp; VLOOKUP(AO156,Datos!$E:$F,2,FALSE)</f>
        <v>ID154-DP-CG-T4-MT 33,0 kV</v>
      </c>
      <c r="H156" s="114" t="s">
        <v>56</v>
      </c>
      <c r="I156" s="114" t="s">
        <v>56</v>
      </c>
      <c r="J156" s="114" t="s">
        <v>313</v>
      </c>
      <c r="K156" s="114" t="s">
        <v>1972</v>
      </c>
      <c r="L156" s="114" t="s">
        <v>275</v>
      </c>
      <c r="M156" s="114" t="s">
        <v>266</v>
      </c>
      <c r="O156" s="114" t="s">
        <v>1050</v>
      </c>
      <c r="Q156" s="114" t="str">
        <f t="shared" si="160"/>
        <v>Media 33 kV</v>
      </c>
      <c r="S156" s="114"/>
      <c r="T156" s="114"/>
      <c r="V156" s="114" t="s">
        <v>1980</v>
      </c>
      <c r="X156" s="114">
        <v>700034</v>
      </c>
      <c r="Y156" s="114">
        <f>+Salida!CQ156</f>
        <v>255</v>
      </c>
      <c r="AA156" s="114" t="s">
        <v>2018</v>
      </c>
      <c r="AB156" s="114">
        <f>+HLOOKUP($AF156,Lecturas!$O:$AB,22,FALSE)</f>
        <v>1500</v>
      </c>
      <c r="AC156" s="114">
        <f>+HLOOKUP($AF156,Lecturas!$O:$AB,23,FALSE)</f>
        <v>1500</v>
      </c>
      <c r="AD156" s="114" t="str">
        <f>+"CASO: "&amp;INDEX(Lecturas!$AE$1:$AX$2,1,MATCH(AF156,Lecturas!$AE$2:$AX$2,0))</f>
        <v>CASO: CASO COOP entre 85 y 100</v>
      </c>
      <c r="AF156" s="114">
        <v>14</v>
      </c>
      <c r="AH156" s="83" t="str">
        <f>+IF(H156="","",VLOOKUP(H156,Datos!$D:$E,2,FALSE))</f>
        <v>DP</v>
      </c>
      <c r="AI156" s="83" t="str">
        <f>+IF(I156="","",VLOOKUP(I156,Datos!$D$9:$E$19,2,FALSE))</f>
        <v>CG</v>
      </c>
      <c r="AJ156" s="83" t="str">
        <f>+IF(J156="","",VLOOKUP(J156,Datos!$D:$E,2,FALSE))</f>
        <v>G001</v>
      </c>
      <c r="AK156" s="83" t="str">
        <f>+IFERROR(IF(AI156="CG","",VLOOKUP(AI156,Datos!$E:$F,2,FALSE)),"")</f>
        <v/>
      </c>
      <c r="AL156" s="83" t="str">
        <f>+IF(L156="","",VLOOKUP(L156,Datos!$D:$E,2,FALSE))</f>
        <v>04</v>
      </c>
      <c r="AM156" s="83" t="str">
        <f ca="1">+IF(M156="","",TEXT(VLOOKUP(M156,Datos!$D:$E,2,FALSE),"000"))</f>
        <v>317</v>
      </c>
      <c r="AN156" s="83" t="str">
        <f ca="1">+IF(O156="","",TEXT(VLOOKUP(O156,Datos!$D:$E,2,FALSE),"000000"))</f>
        <v>239900</v>
      </c>
      <c r="AO156" s="83" t="str">
        <f>+IF(Q156="","",VLOOKUP(Q156,Datos!$D:$E,2,FALSE))</f>
        <v>G4</v>
      </c>
      <c r="AP156" s="83" t="str">
        <f>+IFERROR(HLOOKUP(AH156,Validaciones!$A$47:$C$48,2,FALSE),"")</f>
        <v>Tarifa T4</v>
      </c>
      <c r="AQ156" s="83" t="str">
        <f ca="1">+IF(AP156="","",VLOOKUP(AP156,Datos!$D:$E,2,FALSE))</f>
        <v>GD_T4</v>
      </c>
      <c r="AR156" s="83" t="str">
        <f>+VLOOKUP(CONCATENATE(K156,IF(K156="Completo",VLOOKUP(D156,'Gr.Estr.Reg.'!$C:$D,2,FALSE),VLOOKUP(D156,'Gr.Estr.Reg.'!$C:$H,6))),Tabla8[[LINK]:[PORCION]],5,FALSE)</f>
        <v>GROCO</v>
      </c>
      <c r="AS156" s="83" t="str">
        <f ca="1">+VLOOKUP(CONCATENATE($AH156,$AI156,$AJ156,$AO156,$AQ156),ZTDM_ARBOL_DES_D!$A:$O,11,FALSE)</f>
        <v>RT_CAT_CLI</v>
      </c>
      <c r="AT156" s="83" t="str">
        <f ca="1">+IFERROR(VLOOKUP(CONCATENATE($AH156,$AI156,$AJ156,$AO156,$AQ156),ZTDM_ARBOL_DES_D!$A:$O,12,FALSE),"")</f>
        <v>GD_NORM</v>
      </c>
      <c r="AU156" s="83" t="str">
        <f ca="1">+IFERROR(VLOOKUP(CONCATENATE($AH156,$AI156,$AJ156,$AO156,$AQ156),ZTDM_ARBOL_DES_D!$A:$O,13,FALSE),"")</f>
        <v>T4_MT_33</v>
      </c>
      <c r="AV156" s="83" t="str">
        <f>+IF($S156=Datos!$G$71,"",IFERROR(INDEX(Datos!$C$71:$G$75,MATCH($S156,Datos!$G$71:$G$75,0),1),""))</f>
        <v/>
      </c>
      <c r="AW156" s="83" t="str">
        <f>IF($S156=Datos!$G$71,"",IFERROR(INDEX(Datos!$C$71:$G$75,MATCH($S156,Datos!$G$71:$G$75,0),2),""))</f>
        <v/>
      </c>
      <c r="AX156" s="83" t="str">
        <f>IF($S156=Datos!$G$71,"",IFERROR(INDEX(Datos!$C$71:$G$75,MATCH($S156,Datos!$G$71:$G$75,0),3),""))</f>
        <v/>
      </c>
      <c r="AY156" s="83" t="str">
        <f>+IF(AW156=Datos!$D$73,Datos!$C$76,"")</f>
        <v/>
      </c>
      <c r="AZ156" s="83" t="str">
        <f>+IF(K156="Completo",IF(MAX(AB156:AC156,FACTURADOR!G155:I155)&gt;=300,"FL_GUDI",""),"")</f>
        <v/>
      </c>
      <c r="BA156" s="83" t="str">
        <f t="shared" si="114"/>
        <v/>
      </c>
      <c r="BB156" s="83" t="str">
        <f ca="1">+IF($AS156="Opción No Válida","",IFERROR(IF(FIND(Datos!$D$63,$V156)&gt;0,Datos!$E$63,""),""))</f>
        <v/>
      </c>
      <c r="BC156" s="83" t="str">
        <f ca="1">+IF($AS156="Opción No Válida","",IFERROR(IF(FIND(Datos!$D$64,$V156)&gt;0,Datos!$E$64,""),""))</f>
        <v/>
      </c>
      <c r="BD156" s="83" t="str">
        <f ca="1">+IF($AS156="Opción No Válida","",IFERROR(IF(FIND(Datos!$D$65,$V156)&gt;0,Datos!$E$65,""),""))</f>
        <v/>
      </c>
      <c r="BE156" s="83" t="str">
        <f ca="1">+IF($AS156="Opción No Válida","",IFERROR(IF(FIND(Datos!$D$66,$V156)&gt;0,Datos!$E$66,""),""))</f>
        <v>FL_BEN_INF</v>
      </c>
      <c r="BF156" s="83" t="str">
        <f ca="1">+IF(BG156="",IF($AS156="Opción No Válida","",IF(AH156="DP",Datos!$C$67,"")),"")</f>
        <v>FL_COO_UNI</v>
      </c>
      <c r="BG156" s="83" t="str">
        <f ca="1">+IF($AS156="Opción No Válida","",IFERROR(IF(FIND(Datos!$D$68,$V156)&gt;0,Datos!$E$68,""),""))</f>
        <v/>
      </c>
      <c r="BH156" s="83" t="str">
        <f ca="1">+VLOOKUP(AA156,Datos!$D:$E,2,FALSE)</f>
        <v>40</v>
      </c>
      <c r="BJ156" s="133">
        <f t="shared" ca="1" si="115"/>
        <v>0</v>
      </c>
      <c r="BK156" s="133" t="str">
        <f t="shared" si="142"/>
        <v/>
      </c>
      <c r="BL156" s="133" t="str">
        <f t="shared" si="143"/>
        <v/>
      </c>
      <c r="BM156" s="133" t="str">
        <f t="shared" si="144"/>
        <v/>
      </c>
      <c r="BN156" s="133" t="str">
        <f t="shared" si="145"/>
        <v/>
      </c>
      <c r="BO156" s="133" t="str">
        <f t="shared" si="146"/>
        <v/>
      </c>
      <c r="BP156" s="133" t="str">
        <f t="shared" ca="1" si="147"/>
        <v/>
      </c>
      <c r="BQ156" s="133" t="str">
        <f t="shared" ca="1" si="148"/>
        <v/>
      </c>
      <c r="BR156" s="133" t="str">
        <f t="shared" si="149"/>
        <v/>
      </c>
      <c r="BS156" s="133" t="str">
        <f t="shared" si="150"/>
        <v/>
      </c>
      <c r="BT156" s="133" t="str">
        <f t="shared" ca="1" si="151"/>
        <v/>
      </c>
      <c r="BU156" s="133" t="str">
        <f t="shared" si="152"/>
        <v/>
      </c>
      <c r="BV156" s="133" t="str">
        <f t="shared" ca="1" si="153"/>
        <v/>
      </c>
      <c r="BW156" s="133" t="str">
        <f t="shared" ca="1" si="154"/>
        <v/>
      </c>
      <c r="BX156" s="133" t="str">
        <f t="shared" ca="1" si="155"/>
        <v/>
      </c>
      <c r="BY156" s="133" t="str">
        <f t="shared" si="156"/>
        <v/>
      </c>
      <c r="BZ156" s="133" t="str">
        <f t="shared" si="157"/>
        <v/>
      </c>
      <c r="CA156" s="133" t="str">
        <f t="shared" si="158"/>
        <v/>
      </c>
      <c r="CB156" s="133" t="str">
        <f t="shared" si="159"/>
        <v/>
      </c>
      <c r="CC156" s="133" t="str">
        <f t="shared" si="134"/>
        <v/>
      </c>
      <c r="CD156" s="133" t="str">
        <f t="shared" ca="1" si="135"/>
        <v/>
      </c>
      <c r="CE156" s="133" t="str">
        <f t="shared" ca="1" si="136"/>
        <v/>
      </c>
      <c r="CF156" s="133" t="str">
        <f t="shared" ca="1" si="137"/>
        <v/>
      </c>
      <c r="CG156" s="133" t="str">
        <f t="shared" ca="1" si="138"/>
        <v/>
      </c>
      <c r="CH156" s="133" t="str">
        <f t="shared" ca="1" si="139"/>
        <v/>
      </c>
      <c r="CI156" s="133" t="str">
        <f t="shared" ca="1" si="140"/>
        <v/>
      </c>
      <c r="CJ156" s="133" t="str">
        <f t="shared" ca="1" si="141"/>
        <v/>
      </c>
      <c r="CK156" s="131">
        <f>+'RESULTADOS Fact'!Z155</f>
        <v>20000000943</v>
      </c>
      <c r="CL156" s="131">
        <f>+'RESULTADOS Fact'!AA155</f>
        <v>10000000507</v>
      </c>
    </row>
    <row r="157" spans="1:90" s="131" customFormat="1" ht="58.5" hidden="1" customHeight="1" x14ac:dyDescent="0.25">
      <c r="A157" s="145">
        <f t="shared" si="113"/>
        <v>155</v>
      </c>
      <c r="B157" s="127">
        <v>255</v>
      </c>
      <c r="C157" s="128">
        <f>+VLOOKUP($B157,'Datos IC y OC'!$A:$D,3,FALSE)</f>
        <v>610000000000169</v>
      </c>
      <c r="D157" s="128" t="str">
        <f>+VLOOKUP($B157,'Datos IC y OC'!$A:$D,4,FALSE)</f>
        <v>S6020A21</v>
      </c>
      <c r="E157" s="83"/>
      <c r="F157" s="130">
        <v>44562</v>
      </c>
      <c r="G157" s="114" t="str">
        <f ca="1">+"ID" &amp;TEXT(A157,"000") &amp; "-" &amp; AH157 &amp; "-" &amp; AI157 &amp; "-" &amp; RIGHT(AQ157,2)&amp; "-" &amp; VLOOKUP(AO157,Datos!$E:$F,2,FALSE)</f>
        <v>ID155-DP-CG-T4-AT/MT</v>
      </c>
      <c r="H157" s="114" t="s">
        <v>56</v>
      </c>
      <c r="I157" s="114" t="s">
        <v>56</v>
      </c>
      <c r="J157" s="114" t="s">
        <v>313</v>
      </c>
      <c r="K157" s="114" t="s">
        <v>1972</v>
      </c>
      <c r="L157" s="114" t="s">
        <v>306</v>
      </c>
      <c r="M157" s="114" t="s">
        <v>266</v>
      </c>
      <c r="O157" s="114" t="s">
        <v>1050</v>
      </c>
      <c r="Q157" s="114" t="str">
        <f t="shared" si="160"/>
        <v>Media Barra</v>
      </c>
      <c r="S157" s="114"/>
      <c r="T157" s="114"/>
      <c r="V157" s="114" t="s">
        <v>1981</v>
      </c>
      <c r="X157" s="114">
        <v>700034</v>
      </c>
      <c r="Y157" s="114">
        <f>+Salida!CQ157</f>
        <v>256</v>
      </c>
      <c r="AA157" s="114" t="s">
        <v>2018</v>
      </c>
      <c r="AB157" s="114">
        <f>+HLOOKUP($AF157,Lecturas!$O:$AB,22,FALSE)</f>
        <v>50</v>
      </c>
      <c r="AC157" s="114">
        <f>+HLOOKUP($AF157,Lecturas!$O:$AB,23,FALSE)</f>
        <v>50</v>
      </c>
      <c r="AD157" s="114" t="str">
        <f>+"CASO: "&amp;INDEX(Lecturas!$AE$1:$AX$2,1,MATCH(AF157,Lecturas!$AE$2:$AX$2,0))</f>
        <v>CASO: CASO COOP</v>
      </c>
      <c r="AF157" s="114">
        <v>12</v>
      </c>
      <c r="AH157" s="83" t="str">
        <f>+IF(H157="","",VLOOKUP(H157,Datos!$D:$E,2,FALSE))</f>
        <v>DP</v>
      </c>
      <c r="AI157" s="83" t="str">
        <f>+IF(I157="","",VLOOKUP(I157,Datos!$D$9:$E$19,2,FALSE))</f>
        <v>CG</v>
      </c>
      <c r="AJ157" s="83" t="str">
        <f>+IF(J157="","",VLOOKUP(J157,Datos!$D:$E,2,FALSE))</f>
        <v>G001</v>
      </c>
      <c r="AK157" s="83" t="str">
        <f>+IFERROR(IF(AI157="CG","",VLOOKUP(AI157,Datos!$E:$F,2,FALSE)),"")</f>
        <v/>
      </c>
      <c r="AL157" s="83" t="str">
        <f>+IF(L157="","",VLOOKUP(L157,Datos!$D:$E,2,FALSE))</f>
        <v>07</v>
      </c>
      <c r="AM157" s="83" t="str">
        <f ca="1">+IF(M157="","",TEXT(VLOOKUP(M157,Datos!$D:$E,2,FALSE),"000"))</f>
        <v>317</v>
      </c>
      <c r="AN157" s="83" t="str">
        <f ca="1">+IF(O157="","",TEXT(VLOOKUP(O157,Datos!$D:$E,2,FALSE),"000000"))</f>
        <v>239900</v>
      </c>
      <c r="AO157" s="83" t="str">
        <f>+IF(Q157="","",VLOOKUP(Q157,Datos!$D:$E,2,FALSE))</f>
        <v>G5</v>
      </c>
      <c r="AP157" s="83" t="str">
        <f>+IFERROR(HLOOKUP(AH157,Validaciones!$A$47:$C$48,2,FALSE),"")</f>
        <v>Tarifa T4</v>
      </c>
      <c r="AQ157" s="83" t="str">
        <f ca="1">+IF(AP157="","",VLOOKUP(AP157,Datos!$D:$E,2,FALSE))</f>
        <v>GD_T4</v>
      </c>
      <c r="AR157" s="83" t="str">
        <f>+VLOOKUP(CONCATENATE(K157,IF(K157="Completo",VLOOKUP(D157,'Gr.Estr.Reg.'!$C:$D,2,FALSE),VLOOKUP(D157,'Gr.Estr.Reg.'!$C:$H,6))),Tabla8[[LINK]:[PORCION]],5,FALSE)</f>
        <v>GROCO</v>
      </c>
      <c r="AS157" s="83" t="str">
        <f ca="1">+VLOOKUP(CONCATENATE($AH157,$AI157,$AJ157,$AO157,$AQ157),ZTDM_ARBOL_DES_D!$A:$O,11,FALSE)</f>
        <v>RT_CAT_CLI</v>
      </c>
      <c r="AT157" s="83" t="str">
        <f ca="1">+IFERROR(VLOOKUP(CONCATENATE($AH157,$AI157,$AJ157,$AO157,$AQ157),ZTDM_ARBOL_DES_D!$A:$O,12,FALSE),"")</f>
        <v>GD_NORM</v>
      </c>
      <c r="AU157" s="83" t="str">
        <f ca="1">+IFERROR(VLOOKUP(CONCATENATE($AH157,$AI157,$AJ157,$AO157,$AQ157),ZTDM_ARBOL_DES_D!$A:$O,13,FALSE),"")</f>
        <v>T4_BO_ATMT</v>
      </c>
      <c r="AV157" s="83" t="str">
        <f>+IF($S157=Datos!$G$71,"",IFERROR(INDEX(Datos!$C$71:$G$75,MATCH($S157,Datos!$G$71:$G$75,0),1),""))</f>
        <v/>
      </c>
      <c r="AW157" s="83" t="str">
        <f>IF($S157=Datos!$G$71,"",IFERROR(INDEX(Datos!$C$71:$G$75,MATCH($S157,Datos!$G$71:$G$75,0),2),""))</f>
        <v/>
      </c>
      <c r="AX157" s="83" t="str">
        <f>IF($S157=Datos!$G$71,"",IFERROR(INDEX(Datos!$C$71:$G$75,MATCH($S157,Datos!$G$71:$G$75,0),3),""))</f>
        <v/>
      </c>
      <c r="AY157" s="83" t="str">
        <f>+IF(AW157=Datos!$D$73,Datos!$C$76,"")</f>
        <v/>
      </c>
      <c r="AZ157" s="83" t="str">
        <f>+IF(K157="Completo",IF(MAX(AB157:AC157,FACTURADOR!G156:I156)&gt;=300,"FL_GUDI",""),"")</f>
        <v/>
      </c>
      <c r="BA157" s="83" t="str">
        <f t="shared" si="114"/>
        <v/>
      </c>
      <c r="BB157" s="83" t="str">
        <f ca="1">+IF($AS157="Opción No Válida","",IFERROR(IF(FIND(Datos!$D$63,$V157)&gt;0,Datos!$E$63,""),""))</f>
        <v/>
      </c>
      <c r="BC157" s="83" t="str">
        <f ca="1">+IF($AS157="Opción No Válida","",IFERROR(IF(FIND(Datos!$D$64,$V157)&gt;0,Datos!$E$64,""),""))</f>
        <v/>
      </c>
      <c r="BD157" s="83" t="str">
        <f ca="1">+IF($AS157="Opción No Válida","",IFERROR(IF(FIND(Datos!$D$65,$V157)&gt;0,Datos!$E$65,""),""))</f>
        <v/>
      </c>
      <c r="BE157" s="83" t="str">
        <f ca="1">+IF($AS157="Opción No Válida","",IFERROR(IF(FIND(Datos!$D$66,$V157)&gt;0,Datos!$E$66,""),""))</f>
        <v/>
      </c>
      <c r="BF157" s="83" t="str">
        <f ca="1">+IF(BG157="",IF($AS157="Opción No Válida","",IF(AH157="DP",Datos!$C$67,"")),"")</f>
        <v/>
      </c>
      <c r="BG157" s="83" t="str">
        <f ca="1">+IF($AS157="Opción No Válida","",IFERROR(IF(FIND(Datos!$D$68,$V157)&gt;0,Datos!$E$68,""),""))</f>
        <v>FL_COO_MAS</v>
      </c>
      <c r="BH157" s="83" t="str">
        <f ca="1">+VLOOKUP(AA157,Datos!$D:$E,2,FALSE)</f>
        <v>40</v>
      </c>
      <c r="BJ157" s="133">
        <f t="shared" ca="1" si="115"/>
        <v>0</v>
      </c>
      <c r="BK157" s="133" t="str">
        <f t="shared" si="142"/>
        <v/>
      </c>
      <c r="BL157" s="133" t="str">
        <f t="shared" si="143"/>
        <v/>
      </c>
      <c r="BM157" s="133" t="str">
        <f t="shared" si="144"/>
        <v/>
      </c>
      <c r="BN157" s="133" t="str">
        <f t="shared" si="145"/>
        <v/>
      </c>
      <c r="BO157" s="133" t="str">
        <f t="shared" si="146"/>
        <v/>
      </c>
      <c r="BP157" s="133" t="str">
        <f t="shared" ca="1" si="147"/>
        <v/>
      </c>
      <c r="BQ157" s="133" t="str">
        <f t="shared" ca="1" si="148"/>
        <v/>
      </c>
      <c r="BR157" s="133" t="str">
        <f t="shared" si="149"/>
        <v/>
      </c>
      <c r="BS157" s="133" t="str">
        <f t="shared" si="150"/>
        <v/>
      </c>
      <c r="BT157" s="133" t="str">
        <f t="shared" ca="1" si="151"/>
        <v/>
      </c>
      <c r="BU157" s="133" t="str">
        <f t="shared" si="152"/>
        <v/>
      </c>
      <c r="BV157" s="133" t="str">
        <f t="shared" ca="1" si="153"/>
        <v/>
      </c>
      <c r="BW157" s="133" t="str">
        <f t="shared" ca="1" si="154"/>
        <v/>
      </c>
      <c r="BX157" s="133" t="str">
        <f t="shared" ca="1" si="155"/>
        <v/>
      </c>
      <c r="BY157" s="133" t="str">
        <f t="shared" si="156"/>
        <v/>
      </c>
      <c r="BZ157" s="133" t="str">
        <f t="shared" si="157"/>
        <v/>
      </c>
      <c r="CA157" s="133" t="str">
        <f t="shared" si="158"/>
        <v/>
      </c>
      <c r="CB157" s="133" t="str">
        <f t="shared" si="159"/>
        <v/>
      </c>
      <c r="CC157" s="133" t="str">
        <f t="shared" si="134"/>
        <v/>
      </c>
      <c r="CD157" s="133" t="str">
        <f t="shared" ca="1" si="135"/>
        <v/>
      </c>
      <c r="CE157" s="133" t="str">
        <f t="shared" ca="1" si="136"/>
        <v/>
      </c>
      <c r="CF157" s="133" t="str">
        <f t="shared" ca="1" si="137"/>
        <v/>
      </c>
      <c r="CG157" s="133" t="str">
        <f t="shared" ca="1" si="138"/>
        <v/>
      </c>
      <c r="CH157" s="133" t="str">
        <f t="shared" ca="1" si="139"/>
        <v/>
      </c>
      <c r="CI157" s="133" t="str">
        <f t="shared" ca="1" si="140"/>
        <v/>
      </c>
      <c r="CJ157" s="133" t="str">
        <f t="shared" ca="1" si="141"/>
        <v/>
      </c>
      <c r="CK157" s="131">
        <f>+'RESULTADOS Fact'!Z156</f>
        <v>20000000944</v>
      </c>
      <c r="CL157" s="131">
        <f>+'RESULTADOS Fact'!AA156</f>
        <v>10000000508</v>
      </c>
    </row>
    <row r="158" spans="1:90" s="131" customFormat="1" ht="58.5" hidden="1" customHeight="1" x14ac:dyDescent="0.25">
      <c r="A158" s="145">
        <f t="shared" si="113"/>
        <v>156</v>
      </c>
      <c r="B158" s="127">
        <v>255</v>
      </c>
      <c r="C158" s="128">
        <f>+VLOOKUP($B158,'Datos IC y OC'!$A:$D,3,FALSE)</f>
        <v>610000000000169</v>
      </c>
      <c r="D158" s="128" t="str">
        <f>+VLOOKUP($B158,'Datos IC y OC'!$A:$D,4,FALSE)</f>
        <v>S6020A21</v>
      </c>
      <c r="E158" s="83"/>
      <c r="F158" s="130">
        <v>44562</v>
      </c>
      <c r="G158" s="114" t="str">
        <f ca="1">+"ID" &amp;TEXT(A158,"000") &amp; "-" &amp; AH158 &amp; "-" &amp; AI158 &amp; "-" &amp; RIGHT(AQ158,2)&amp; "-" &amp; VLOOKUP(AO158,Datos!$E:$F,2,FALSE)</f>
        <v>ID156-DP-CG-T4-AT</v>
      </c>
      <c r="H158" s="114" t="s">
        <v>56</v>
      </c>
      <c r="I158" s="114" t="s">
        <v>56</v>
      </c>
      <c r="J158" s="114" t="s">
        <v>313</v>
      </c>
      <c r="K158" s="114" t="s">
        <v>1972</v>
      </c>
      <c r="L158" s="114" t="s">
        <v>277</v>
      </c>
      <c r="M158" s="114" t="s">
        <v>266</v>
      </c>
      <c r="O158" s="114" t="s">
        <v>1050</v>
      </c>
      <c r="Q158" s="114" t="str">
        <f t="shared" si="160"/>
        <v>Alta</v>
      </c>
      <c r="S158" s="114"/>
      <c r="T158" s="114"/>
      <c r="V158" s="114" t="s">
        <v>9172</v>
      </c>
      <c r="X158" s="114">
        <v>700034</v>
      </c>
      <c r="Y158" s="114">
        <f>+Salida!CQ158</f>
        <v>257</v>
      </c>
      <c r="AA158" s="114" t="s">
        <v>2018</v>
      </c>
      <c r="AB158" s="114">
        <f>+HLOOKUP($AF158,Lecturas!$O:$AB,22,FALSE)</f>
        <v>50</v>
      </c>
      <c r="AC158" s="114">
        <f>+HLOOKUP($AF158,Lecturas!$O:$AB,23,FALSE)</f>
        <v>50</v>
      </c>
      <c r="AD158" s="114" t="str">
        <f>+"CASO: "&amp;INDEX(Lecturas!$AE$1:$AX$2,1,MATCH(AF158,Lecturas!$AE$2:$AX$2,0))</f>
        <v>CASO: CASO COOP  &lt;50</v>
      </c>
      <c r="AF158" s="114">
        <v>13</v>
      </c>
      <c r="AH158" s="83" t="str">
        <f>+IF(H158="","",VLOOKUP(H158,Datos!$D:$E,2,FALSE))</f>
        <v>DP</v>
      </c>
      <c r="AI158" s="83" t="str">
        <f>+IF(I158="","",VLOOKUP(I158,Datos!$D$9:$E$19,2,FALSE))</f>
        <v>CG</v>
      </c>
      <c r="AJ158" s="83" t="str">
        <f>+IF(J158="","",VLOOKUP(J158,Datos!$D:$E,2,FALSE))</f>
        <v>G001</v>
      </c>
      <c r="AK158" s="83" t="str">
        <f>+IFERROR(IF(AI158="CG","",VLOOKUP(AI158,Datos!$E:$F,2,FALSE)),"")</f>
        <v/>
      </c>
      <c r="AL158" s="83">
        <f>+IF(L158="","",VLOOKUP(L158,Datos!$D:$E,2,FALSE))</f>
        <v>11</v>
      </c>
      <c r="AM158" s="83" t="str">
        <f ca="1">+IF(M158="","",TEXT(VLOOKUP(M158,Datos!$D:$E,2,FALSE),"000"))</f>
        <v>317</v>
      </c>
      <c r="AN158" s="83" t="str">
        <f ca="1">+IF(O158="","",TEXT(VLOOKUP(O158,Datos!$D:$E,2,FALSE),"000000"))</f>
        <v>239900</v>
      </c>
      <c r="AO158" s="83" t="str">
        <f>+IF(Q158="","",VLOOKUP(Q158,Datos!$D:$E,2,FALSE))</f>
        <v>G0</v>
      </c>
      <c r="AP158" s="83" t="str">
        <f>+IFERROR(HLOOKUP(AH158,Validaciones!$A$47:$C$48,2,FALSE),"")</f>
        <v>Tarifa T4</v>
      </c>
      <c r="AQ158" s="83" t="str">
        <f ca="1">+IF(AP158="","",VLOOKUP(AP158,Datos!$D:$E,2,FALSE))</f>
        <v>GD_T4</v>
      </c>
      <c r="AR158" s="83" t="str">
        <f>+VLOOKUP(CONCATENATE(K158,IF(K158="Completo",VLOOKUP(D158,'Gr.Estr.Reg.'!$C:$D,2,FALSE),VLOOKUP(D158,'Gr.Estr.Reg.'!$C:$H,6))),Tabla8[[LINK]:[PORCION]],5,FALSE)</f>
        <v>GROCO</v>
      </c>
      <c r="AS158" s="83" t="str">
        <f ca="1">+VLOOKUP(CONCATENATE($AH158,$AI158,$AJ158,$AO158,$AQ158),ZTDM_ARBOL_DES_D!$A:$O,11,FALSE)</f>
        <v>RT_CAT_CLI</v>
      </c>
      <c r="AT158" s="83" t="str">
        <f ca="1">+IFERROR(VLOOKUP(CONCATENATE($AH158,$AI158,$AJ158,$AO158,$AQ158),ZTDM_ARBOL_DES_D!$A:$O,12,FALSE),"")</f>
        <v>GD_NORM</v>
      </c>
      <c r="AU158" s="83" t="str">
        <f ca="1">+IFERROR(VLOOKUP(CONCATENATE($AH158,$AI158,$AJ158,$AO158,$AQ158),ZTDM_ARBOL_DES_D!$A:$O,13,FALSE),"")</f>
        <v>T4_AT_132</v>
      </c>
      <c r="AV158" s="83" t="str">
        <f>+IF($S158=Datos!$G$71,"",IFERROR(INDEX(Datos!$C$71:$G$75,MATCH($S158,Datos!$G$71:$G$75,0),1),""))</f>
        <v/>
      </c>
      <c r="AW158" s="83" t="str">
        <f>IF($S158=Datos!$G$71,"",IFERROR(INDEX(Datos!$C$71:$G$75,MATCH($S158,Datos!$G$71:$G$75,0),2),""))</f>
        <v/>
      </c>
      <c r="AX158" s="83" t="str">
        <f>IF($S158=Datos!$G$71,"",IFERROR(INDEX(Datos!$C$71:$G$75,MATCH($S158,Datos!$G$71:$G$75,0),3),""))</f>
        <v/>
      </c>
      <c r="AY158" s="83" t="str">
        <f>+IF(AW158=Datos!$D$73,Datos!$C$76,"")</f>
        <v/>
      </c>
      <c r="AZ158" s="83" t="str">
        <f>+IF(K158="Completo",IF(MAX(AB158:AC158,FACTURADOR!G157:I157)&gt;=300,"FL_GUDI",""),"")</f>
        <v/>
      </c>
      <c r="BA158" s="83" t="str">
        <f t="shared" si="114"/>
        <v/>
      </c>
      <c r="BB158" s="83" t="str">
        <f ca="1">+IF($AS158="Opción No Válida","",IFERROR(IF(FIND(Datos!$D$63,$V158)&gt;0,Datos!$E$63,""),""))</f>
        <v/>
      </c>
      <c r="BC158" s="83" t="str">
        <f ca="1">+IF($AS158="Opción No Válida","",IFERROR(IF(FIND(Datos!$D$64,$V158)&gt;0,Datos!$E$64,""),""))</f>
        <v/>
      </c>
      <c r="BD158" s="83" t="str">
        <f ca="1">+IF($AS158="Opción No Válida","",IFERROR(IF(FIND(Datos!$D$65,$V158)&gt;0,Datos!$E$65,""),""))</f>
        <v/>
      </c>
      <c r="BE158" s="83" t="str">
        <f ca="1">+IF($AS158="Opción No Válida","",IFERROR(IF(FIND(Datos!$D$66,$V158)&gt;0,Datos!$E$66,""),""))</f>
        <v>FL_BEN_INF</v>
      </c>
      <c r="BF158" s="83" t="str">
        <f ca="1">+IF(BG158="",IF($AS158="Opción No Válida","",IF(AH158="DP",Datos!$C$67,"")),"")</f>
        <v/>
      </c>
      <c r="BG158" s="83" t="str">
        <f ca="1">+IF($AS158="Opción No Válida","",IFERROR(IF(FIND(Datos!$D$68,$V158)&gt;0,Datos!$E$68,""),""))</f>
        <v>FL_COO_MAS</v>
      </c>
      <c r="BH158" s="83" t="str">
        <f ca="1">+VLOOKUP(AA158,Datos!$D:$E,2,FALSE)</f>
        <v>40</v>
      </c>
      <c r="BJ158" s="133">
        <f t="shared" ca="1" si="115"/>
        <v>0</v>
      </c>
      <c r="BK158" s="133" t="str">
        <f t="shared" si="142"/>
        <v/>
      </c>
      <c r="BL158" s="133" t="str">
        <f t="shared" si="143"/>
        <v/>
      </c>
      <c r="BM158" s="133" t="str">
        <f t="shared" si="144"/>
        <v/>
      </c>
      <c r="BN158" s="133" t="str">
        <f t="shared" si="145"/>
        <v/>
      </c>
      <c r="BO158" s="133" t="str">
        <f t="shared" si="146"/>
        <v/>
      </c>
      <c r="BP158" s="133" t="str">
        <f t="shared" ca="1" si="147"/>
        <v/>
      </c>
      <c r="BQ158" s="133" t="str">
        <f t="shared" ca="1" si="148"/>
        <v/>
      </c>
      <c r="BR158" s="133" t="str">
        <f t="shared" si="149"/>
        <v/>
      </c>
      <c r="BS158" s="133" t="str">
        <f t="shared" si="150"/>
        <v/>
      </c>
      <c r="BT158" s="133" t="str">
        <f t="shared" ca="1" si="151"/>
        <v/>
      </c>
      <c r="BU158" s="133" t="str">
        <f t="shared" si="152"/>
        <v/>
      </c>
      <c r="BV158" s="133" t="str">
        <f t="shared" ca="1" si="153"/>
        <v/>
      </c>
      <c r="BW158" s="133" t="str">
        <f t="shared" ca="1" si="154"/>
        <v/>
      </c>
      <c r="BX158" s="133" t="str">
        <f t="shared" ca="1" si="155"/>
        <v/>
      </c>
      <c r="BY158" s="133" t="str">
        <f t="shared" si="156"/>
        <v/>
      </c>
      <c r="BZ158" s="133" t="str">
        <f t="shared" si="157"/>
        <v/>
      </c>
      <c r="CA158" s="133" t="str">
        <f t="shared" si="158"/>
        <v/>
      </c>
      <c r="CB158" s="133" t="str">
        <f t="shared" si="159"/>
        <v/>
      </c>
      <c r="CC158" s="133" t="str">
        <f t="shared" si="134"/>
        <v/>
      </c>
      <c r="CD158" s="133" t="str">
        <f t="shared" ca="1" si="135"/>
        <v/>
      </c>
      <c r="CE158" s="133" t="str">
        <f t="shared" ca="1" si="136"/>
        <v/>
      </c>
      <c r="CF158" s="133" t="str">
        <f t="shared" ca="1" si="137"/>
        <v/>
      </c>
      <c r="CG158" s="133" t="str">
        <f t="shared" ca="1" si="138"/>
        <v/>
      </c>
      <c r="CH158" s="133" t="str">
        <f t="shared" ca="1" si="139"/>
        <v/>
      </c>
      <c r="CI158" s="133" t="str">
        <f t="shared" ca="1" si="140"/>
        <v/>
      </c>
      <c r="CJ158" s="133" t="str">
        <f t="shared" ca="1" si="141"/>
        <v/>
      </c>
      <c r="CK158" s="131">
        <f>+'RESULTADOS Fact'!Z157</f>
        <v>20000000945</v>
      </c>
      <c r="CL158" s="131">
        <f>+'RESULTADOS Fact'!AA157</f>
        <v>10000000509</v>
      </c>
    </row>
    <row r="159" spans="1:90" s="131" customFormat="1" ht="58.5" hidden="1" customHeight="1" x14ac:dyDescent="0.25">
      <c r="A159" s="145">
        <f>+A158+1</f>
        <v>157</v>
      </c>
      <c r="B159" s="127">
        <v>269</v>
      </c>
      <c r="C159" s="128">
        <f>+VLOOKUP($B159,'Datos IC y OC'!$A:$D,3,FALSE)</f>
        <v>610000000000183</v>
      </c>
      <c r="D159" s="128" t="str">
        <f>+VLOOKUP($B159,'Datos IC y OC'!$A:$D,4,FALSE)</f>
        <v>S4010A12</v>
      </c>
      <c r="E159" s="83"/>
      <c r="F159" s="130">
        <v>44562</v>
      </c>
      <c r="G159" s="114" t="str">
        <f ca="1">+"ID" &amp;TEXT(A159,"000") &amp; "-" &amp; AH159 &amp; "-" &amp; AI159 &amp; "-" &amp; RIGHT(AQ159,2)&amp; "-" &amp; VLOOKUP(AO159,Datos!$E:$F,2,FALSE)&amp; "-" &amp; AW159</f>
        <v>ID157-GD-CU-T2-MT 13,2 kV-GD_GENER</v>
      </c>
      <c r="H159" s="114" t="s">
        <v>57</v>
      </c>
      <c r="I159" s="196" t="s">
        <v>66</v>
      </c>
      <c r="J159" s="196" t="s">
        <v>315</v>
      </c>
      <c r="K159" s="196" t="s">
        <v>1963</v>
      </c>
      <c r="L159" s="196" t="s">
        <v>271</v>
      </c>
      <c r="M159" s="196" t="s">
        <v>528</v>
      </c>
      <c r="O159" s="196" t="s">
        <v>1050</v>
      </c>
      <c r="Q159" s="196" t="s">
        <v>248</v>
      </c>
      <c r="S159" s="196" t="s">
        <v>232</v>
      </c>
      <c r="T159" s="114"/>
      <c r="V159" s="114" t="s">
        <v>153</v>
      </c>
      <c r="X159" s="114">
        <v>700034</v>
      </c>
      <c r="Y159" s="114">
        <f>+Salida!CQ159</f>
        <v>258</v>
      </c>
      <c r="AA159" s="114" t="s">
        <v>2021</v>
      </c>
      <c r="AB159" s="114">
        <f>+HLOOKUP($AF159,Lecturas!$O:$AB,22,FALSE)</f>
        <v>50</v>
      </c>
      <c r="AC159" s="114">
        <f>+HLOOKUP($AF159,Lecturas!$O:$AB,23,FALSE)</f>
        <v>100</v>
      </c>
      <c r="AD159" s="114" t="str">
        <f>+"CASO: "&amp;INDEX(Lecturas!$AE$1:$AX$2,1,MATCH(AF159,Lecturas!$AE$2:$AX$2,0))</f>
        <v>CASO: CASO 1 USUARIO GENERA</v>
      </c>
      <c r="AF159" s="114">
        <v>10</v>
      </c>
      <c r="AH159" s="83" t="str">
        <f>+IF(H159="","",VLOOKUP(H159,Datos!$D:$E,2,FALSE))</f>
        <v>GD</v>
      </c>
      <c r="AI159" s="83" t="str">
        <f>+IF(I159="","",VLOOKUP(I159,Datos!$D$9:$E$19,2,FALSE))</f>
        <v>CU</v>
      </c>
      <c r="AJ159" s="83" t="str">
        <f>+IF(J159="","",VLOOKUP(J159,Datos!$D:$E,2,FALSE))</f>
        <v>G003</v>
      </c>
      <c r="AK159" s="83" t="str">
        <f>+IFERROR(IF(AI159="CG","",VLOOKUP(AI159,Datos!$E:$F,2,FALSE)),"")</f>
        <v>Urbano</v>
      </c>
      <c r="AL159" s="83" t="str">
        <f>+IF(L159="","",VLOOKUP(L159,Datos!$D:$E,2,FALSE))</f>
        <v>01</v>
      </c>
      <c r="AM159" s="83" t="str">
        <f ca="1">+IF(M159="","",TEXT(VLOOKUP(M159,Datos!$D:$E,2,FALSE),"000"))</f>
        <v>123</v>
      </c>
      <c r="AN159" s="83" t="str">
        <f ca="1">+IF(O159="","",TEXT(VLOOKUP(O159,Datos!$D:$E,2,FALSE),"000000"))</f>
        <v>239900</v>
      </c>
      <c r="AO159" s="83" t="str">
        <f>+IF(Q159="","",VLOOKUP(Q159,Datos!$D:$E,2,FALSE))</f>
        <v>G3</v>
      </c>
      <c r="AP159" s="83" t="str">
        <f>+IFERROR(HLOOKUP(AH159,Validaciones!$A$47:$C$48,2,FALSE),"")</f>
        <v>Tarifa T2</v>
      </c>
      <c r="AQ159" s="83" t="str">
        <f ca="1">+IF(AP159="","",VLOOKUP(AP159,Datos!$D:$E,2,FALSE))</f>
        <v>GD_T2</v>
      </c>
      <c r="AR159" s="83" t="str">
        <f>+VLOOKUP(CONCATENATE(K159,IF(K159="Completo",VLOOKUP(D159,'Gr.Estr.Reg.'!$C:$D,2,FALSE),VLOOKUP(D159,'Gr.Estr.Reg.'!$C:$H,6))),Tabla8[[LINK]:[PORCION]],5,FALSE)</f>
        <v>GRACC</v>
      </c>
      <c r="AS159" s="83" t="str">
        <f ca="1">+VLOOKUP(CONCATENATE($AH159,$AI159,$AJ159,$AO159,$AQ159),ZTDM_ARBOL_DES_D!$A:$O,11,FALSE)</f>
        <v>RT_CAT_CLI</v>
      </c>
      <c r="AT159" s="83" t="str">
        <f ca="1">+IFERROR(VLOOKUP(CONCATENATE($AH159,$AI159,$AJ159,$AO159,$AQ159),ZTDM_ARBOL_DES_D!$A:$O,12,FALSE),"")</f>
        <v>GD_PARQ</v>
      </c>
      <c r="AU159" s="83" t="str">
        <f ca="1">+IFERROR(VLOOKUP(CONCATENATE($AH159,$AI159,$AJ159,$AO159,$AQ159),ZTDM_ARBOL_DES_D!$A:$O,13,FALSE),"")</f>
        <v>PI_MED13.2</v>
      </c>
      <c r="AV159" s="83" t="str">
        <f>+IF($S159=Datos!$G$71,"",IFERROR(INDEX(Datos!$C$71:$G$75,MATCH($S159,Datos!$G$71:$G$75,0),1),""))</f>
        <v>RT_PROSUM</v>
      </c>
      <c r="AW159" s="83" t="str">
        <f>IF($S159=Datos!$G$71,"",IFERROR(INDEX(Datos!$C$71:$G$75,MATCH($S159,Datos!$G$71:$G$75,0),2),""))</f>
        <v>GD_GENER</v>
      </c>
      <c r="AX159" s="83" t="str">
        <f>IF($S159=Datos!$G$71,"",IFERROR(INDEX(Datos!$C$71:$G$75,MATCH($S159,Datos!$G$71:$G$75,0),3),""))</f>
        <v>GENERADOR</v>
      </c>
      <c r="AY159" s="83" t="str">
        <f>+IF(AW159=Datos!$D$73,Datos!$C$76,"")</f>
        <v/>
      </c>
      <c r="AZ159" s="83" t="str">
        <f>+IF(K159="Completo",IF(MAX(AB159:AC159,FACTURADOR!G158:I158)&gt;=300,"FL_GUDI",""),"")</f>
        <v/>
      </c>
      <c r="BA159" s="83" t="str">
        <f t="shared" si="114"/>
        <v/>
      </c>
      <c r="BB159" s="83" t="str">
        <f ca="1">+IF($AS159="Opción No Válida","",IFERROR(IF(FIND(Datos!$D$63,$V159)&gt;0,Datos!$E$63,""),""))</f>
        <v>FL_EMP_REC</v>
      </c>
      <c r="BC159" s="83" t="str">
        <f ca="1">+IF($AS159="Opción No Válida","",IFERROR(IF(FIND(Datos!$D$64,$V159)&gt;0,Datos!$E$64,""),""))</f>
        <v/>
      </c>
      <c r="BD159" s="83" t="str">
        <f ca="1">+IF($AS159="Opción No Válida","",IFERROR(IF(FIND(Datos!$D$65,$V159)&gt;0,Datos!$E$65,""),""))</f>
        <v/>
      </c>
      <c r="BE159" s="83" t="str">
        <f ca="1">+IF($AS159="Opción No Válida","",IFERROR(IF(FIND(Datos!$D$66,$V159)&gt;0,Datos!$E$66,""),""))</f>
        <v/>
      </c>
      <c r="BF159" s="83" t="str">
        <f ca="1">+IF($AS159="Opción No Válida","",IF(AH159="DP",Datos!$C$67,""))</f>
        <v/>
      </c>
      <c r="BG159" s="83" t="str">
        <f ca="1">+IF($AS159="Opción No Válida","",IFERROR(IF(FIND(Datos!$D$68,$V159)&gt;0,Datos!$E$68,""),""))</f>
        <v/>
      </c>
      <c r="BH159" s="83" t="str">
        <f ca="1">+VLOOKUP(AA159,Datos!$D:$E,2,FALSE)</f>
        <v>00</v>
      </c>
      <c r="BJ159" s="133">
        <f ca="1">+COUNTIFS(BK159:DW159,"ERROR")</f>
        <v>0</v>
      </c>
      <c r="BK159" s="133" t="str">
        <f t="shared" ref="BK159:BN163" si="161">+IF(ISERROR( AH159)=TRUE,"ERROR","")</f>
        <v/>
      </c>
      <c r="BL159" s="133" t="str">
        <f t="shared" si="161"/>
        <v/>
      </c>
      <c r="BM159" s="133" t="str">
        <f t="shared" si="161"/>
        <v/>
      </c>
      <c r="BN159" s="133" t="str">
        <f t="shared" si="161"/>
        <v/>
      </c>
      <c r="BO159" s="133" t="str">
        <f t="shared" ref="BO159:BX163" si="162">+IF(AL159="","ERROR",IF(ISERROR( AL159)=TRUE,"ERROR",""))</f>
        <v/>
      </c>
      <c r="BP159" s="133" t="str">
        <f t="shared" ca="1" si="162"/>
        <v/>
      </c>
      <c r="BQ159" s="133" t="str">
        <f t="shared" ca="1" si="162"/>
        <v/>
      </c>
      <c r="BR159" s="133" t="str">
        <f t="shared" si="162"/>
        <v/>
      </c>
      <c r="BS159" s="133" t="str">
        <f t="shared" si="162"/>
        <v/>
      </c>
      <c r="BT159" s="133" t="str">
        <f t="shared" ca="1" si="162"/>
        <v/>
      </c>
      <c r="BU159" s="133" t="str">
        <f t="shared" si="162"/>
        <v/>
      </c>
      <c r="BV159" s="133" t="str">
        <f t="shared" ca="1" si="162"/>
        <v/>
      </c>
      <c r="BW159" s="133" t="str">
        <f t="shared" ca="1" si="162"/>
        <v/>
      </c>
      <c r="BX159" s="133" t="str">
        <f t="shared" ca="1" si="162"/>
        <v/>
      </c>
      <c r="BY159" s="133" t="str">
        <f t="shared" ref="BY159:CB163" si="163">+IF(ISERROR( AV159)=TRUE,"ERROR","")</f>
        <v/>
      </c>
      <c r="BZ159" s="133" t="str">
        <f t="shared" si="163"/>
        <v/>
      </c>
      <c r="CA159" s="133" t="str">
        <f t="shared" si="163"/>
        <v/>
      </c>
      <c r="CB159" s="133" t="str">
        <f t="shared" si="163"/>
        <v/>
      </c>
      <c r="CC159" s="133" t="str">
        <f t="shared" si="134"/>
        <v/>
      </c>
      <c r="CD159" s="133" t="str">
        <f t="shared" ca="1" si="135"/>
        <v/>
      </c>
      <c r="CE159" s="133" t="str">
        <f t="shared" ca="1" si="136"/>
        <v/>
      </c>
      <c r="CF159" s="133" t="str">
        <f t="shared" ca="1" si="137"/>
        <v/>
      </c>
      <c r="CG159" s="133" t="str">
        <f t="shared" ca="1" si="138"/>
        <v/>
      </c>
      <c r="CH159" s="133" t="str">
        <f t="shared" ca="1" si="139"/>
        <v/>
      </c>
      <c r="CI159" s="133" t="str">
        <f t="shared" ca="1" si="140"/>
        <v/>
      </c>
      <c r="CJ159" s="133" t="str">
        <f t="shared" ca="1" si="141"/>
        <v/>
      </c>
      <c r="CK159" s="131">
        <f>+'RESULTADOS Fact'!Z158</f>
        <v>20000000946</v>
      </c>
      <c r="CL159" s="131">
        <f>+'RESULTADOS Fact'!AA158</f>
        <v>10000000510</v>
      </c>
    </row>
    <row r="160" spans="1:90" s="131" customFormat="1" ht="58.5" hidden="1" customHeight="1" x14ac:dyDescent="0.25">
      <c r="A160" s="145">
        <f>+A159+1</f>
        <v>158</v>
      </c>
      <c r="B160" s="127">
        <v>269</v>
      </c>
      <c r="C160" s="128">
        <f>+VLOOKUP($B160,'Datos IC y OC'!$A:$D,3,FALSE)</f>
        <v>610000000000183</v>
      </c>
      <c r="D160" s="128" t="str">
        <f>+VLOOKUP($B160,'Datos IC y OC'!$A:$D,4,FALSE)</f>
        <v>S4010A12</v>
      </c>
      <c r="E160" s="83"/>
      <c r="F160" s="130">
        <v>44562</v>
      </c>
      <c r="G160" s="114" t="str">
        <f ca="1">+"ID" &amp;TEXT(A160,"000") &amp; "-" &amp; AH160 &amp; "-" &amp; AI160 &amp; "-" &amp; RIGHT(AQ160,2)&amp; "-" &amp; VLOOKUP(AO160,Datos!$E:$F,2,FALSE)&amp; "-" &amp; AW160</f>
        <v>ID158-GD-CU-T2-BT-GD_PROSU</v>
      </c>
      <c r="H160" s="114" t="s">
        <v>57</v>
      </c>
      <c r="I160" s="196" t="s">
        <v>66</v>
      </c>
      <c r="J160" s="196" t="s">
        <v>315</v>
      </c>
      <c r="K160" s="196" t="s">
        <v>1963</v>
      </c>
      <c r="L160" s="196" t="s">
        <v>275</v>
      </c>
      <c r="M160" s="196" t="s">
        <v>528</v>
      </c>
      <c r="O160" s="196" t="s">
        <v>1050</v>
      </c>
      <c r="Q160" s="196" t="s">
        <v>78</v>
      </c>
      <c r="S160" s="196" t="s">
        <v>239</v>
      </c>
      <c r="T160" s="114">
        <v>10000</v>
      </c>
      <c r="V160" s="114"/>
      <c r="X160" s="114">
        <v>700034</v>
      </c>
      <c r="Y160" s="114">
        <f>+Salida!CQ160</f>
        <v>260</v>
      </c>
      <c r="AA160" s="114" t="s">
        <v>2021</v>
      </c>
      <c r="AB160" s="114">
        <f>+HLOOKUP($AF160,Lecturas!$O:$AB,22,FALSE)</f>
        <v>50</v>
      </c>
      <c r="AC160" s="114">
        <f>+HLOOKUP($AF160,Lecturas!$O:$AB,23,FALSE)</f>
        <v>100</v>
      </c>
      <c r="AD160" s="114" t="str">
        <f>+"CASO: "&amp;INDEX(Lecturas!$AE$1:$AX$2,1,MATCH(AF160,Lecturas!$AE$2:$AX$2,0))</f>
        <v>CASO: CASO 1 USUARIO GENERA</v>
      </c>
      <c r="AF160" s="114">
        <v>10</v>
      </c>
      <c r="AH160" s="83" t="str">
        <f>+IF(H160="","",VLOOKUP(H160,Datos!$D:$E,2,FALSE))</f>
        <v>GD</v>
      </c>
      <c r="AI160" s="83" t="str">
        <f>+IF(I160="","",VLOOKUP(I160,Datos!$D$9:$E$19,2,FALSE))</f>
        <v>CU</v>
      </c>
      <c r="AJ160" s="83" t="str">
        <f>+IF(J160="","",VLOOKUP(J160,Datos!$D:$E,2,FALSE))</f>
        <v>G003</v>
      </c>
      <c r="AK160" s="83" t="str">
        <f>+IFERROR(IF(AI160="CG","",VLOOKUP(AI160,Datos!$E:$F,2,FALSE)),"")</f>
        <v>Urbano</v>
      </c>
      <c r="AL160" s="83" t="str">
        <f>+IF(L160="","",VLOOKUP(L160,Datos!$D:$E,2,FALSE))</f>
        <v>04</v>
      </c>
      <c r="AM160" s="83" t="str">
        <f ca="1">+IF(M160="","",TEXT(VLOOKUP(M160,Datos!$D:$E,2,FALSE),"000"))</f>
        <v>123</v>
      </c>
      <c r="AN160" s="83" t="str">
        <f ca="1">+IF(O160="","",TEXT(VLOOKUP(O160,Datos!$D:$E,2,FALSE),"000000"))</f>
        <v>239900</v>
      </c>
      <c r="AO160" s="83" t="str">
        <f>+IF(Q160="","",VLOOKUP(Q160,Datos!$D:$E,2,FALSE))</f>
        <v>G1</v>
      </c>
      <c r="AP160" s="83" t="str">
        <f>+IFERROR(HLOOKUP(AH160,Validaciones!$A$47:$C$48,2,FALSE),"")</f>
        <v>Tarifa T2</v>
      </c>
      <c r="AQ160" s="83" t="str">
        <f ca="1">+IF(AP160="","",VLOOKUP(AP160,Datos!$D:$E,2,FALSE))</f>
        <v>GD_T2</v>
      </c>
      <c r="AR160" s="83" t="str">
        <f>+VLOOKUP(CONCATENATE(K160,IF(K160="Completo",VLOOKUP(D160,'Gr.Estr.Reg.'!$C:$D,2,FALSE),VLOOKUP(D160,'Gr.Estr.Reg.'!$C:$H,6))),Tabla8[[LINK]:[PORCION]],5,FALSE)</f>
        <v>GRACC</v>
      </c>
      <c r="AS160" s="83" t="str">
        <f ca="1">+VLOOKUP(CONCATENATE($AH160,$AI160,$AJ160,$AO160,$AQ160),ZTDM_ARBOL_DES_D!$A:$O,11,FALSE)</f>
        <v>RT_CAT_CLI</v>
      </c>
      <c r="AT160" s="83" t="str">
        <f ca="1">+IFERROR(VLOOKUP(CONCATENATE($AH160,$AI160,$AJ160,$AO160,$AQ160),ZTDM_ARBOL_DES_D!$A:$O,12,FALSE),"")</f>
        <v>GD_PARQ</v>
      </c>
      <c r="AU160" s="83" t="str">
        <f ca="1">+IFERROR(VLOOKUP(CONCATENATE($AH160,$AI160,$AJ160,$AO160,$AQ160),ZTDM_ARBOL_DES_D!$A:$O,13,FALSE),"")</f>
        <v>PI_BAJA</v>
      </c>
      <c r="AV160" s="83" t="str">
        <f>+IF($S160=Datos!$G$71,"",IFERROR(INDEX(Datos!$C$71:$G$75,MATCH($S160,Datos!$G$71:$G$75,0),1),""))</f>
        <v>RT_PROSUM</v>
      </c>
      <c r="AW160" s="83" t="str">
        <f>IF($S160=Datos!$G$71,"",IFERROR(INDEX(Datos!$C$71:$G$75,MATCH($S160,Datos!$G$71:$G$75,0),2),""))</f>
        <v>GD_PROSU</v>
      </c>
      <c r="AX160" s="83" t="str">
        <f>IF($S160=Datos!$G$71,"",IFERROR(INDEX(Datos!$C$71:$G$75,MATCH($S160,Datos!$G$71:$G$75,0),3),""))</f>
        <v>GD_PRG1</v>
      </c>
      <c r="AY160" s="83" t="str">
        <f>+IF(AW160=Datos!$D$73,Datos!$C$76,"")</f>
        <v>QU_CUPOGEN</v>
      </c>
      <c r="AZ160" s="83" t="str">
        <f>+IF(K160="Completo",IF(MAX(AB160:AC160,FACTURADOR!G159:I159)&gt;=300,"FL_GUDI",""),"")</f>
        <v/>
      </c>
      <c r="BA160" s="83" t="str">
        <f t="shared" si="114"/>
        <v/>
      </c>
      <c r="BB160" s="83" t="str">
        <f ca="1">+IF($AS160="Opción No Válida","",IFERROR(IF(FIND(Datos!$D$63,$V160)&gt;0,Datos!$E$63,""),""))</f>
        <v/>
      </c>
      <c r="BC160" s="83" t="str">
        <f ca="1">+IF($AS160="Opción No Válida","",IFERROR(IF(FIND(Datos!$D$64,$V160)&gt;0,Datos!$E$64,""),""))</f>
        <v/>
      </c>
      <c r="BD160" s="83" t="str">
        <f ca="1">+IF($AS160="Opción No Válida","",IFERROR(IF(FIND(Datos!$D$65,$V160)&gt;0,Datos!$E$65,""),""))</f>
        <v/>
      </c>
      <c r="BE160" s="83" t="str">
        <f ca="1">+IF($AS160="Opción No Válida","",IFERROR(IF(FIND(Datos!$D$66,$V160)&gt;0,Datos!$E$66,""),""))</f>
        <v/>
      </c>
      <c r="BF160" s="83" t="str">
        <f ca="1">+IF($AS160="Opción No Válida","",IF(AH160="DP",Datos!$C$67,""))</f>
        <v/>
      </c>
      <c r="BG160" s="83" t="str">
        <f ca="1">+IF($AS160="Opción No Válida","",IFERROR(IF(FIND(Datos!$D$68,$V160)&gt;0,Datos!$E$68,""),""))</f>
        <v/>
      </c>
      <c r="BH160" s="83" t="str">
        <f ca="1">+VLOOKUP(AA160,Datos!$D:$E,2,FALSE)</f>
        <v>00</v>
      </c>
      <c r="BJ160" s="133">
        <f ca="1">+COUNTIFS(BK160:DW160,"ERROR")</f>
        <v>0</v>
      </c>
      <c r="BK160" s="133" t="str">
        <f t="shared" si="161"/>
        <v/>
      </c>
      <c r="BL160" s="133" t="str">
        <f t="shared" si="161"/>
        <v/>
      </c>
      <c r="BM160" s="133" t="str">
        <f t="shared" si="161"/>
        <v/>
      </c>
      <c r="BN160" s="133" t="str">
        <f t="shared" si="161"/>
        <v/>
      </c>
      <c r="BO160" s="133" t="str">
        <f t="shared" si="162"/>
        <v/>
      </c>
      <c r="BP160" s="133" t="str">
        <f t="shared" ca="1" si="162"/>
        <v/>
      </c>
      <c r="BQ160" s="133" t="str">
        <f t="shared" ca="1" si="162"/>
        <v/>
      </c>
      <c r="BR160" s="133" t="str">
        <f t="shared" si="162"/>
        <v/>
      </c>
      <c r="BS160" s="133" t="str">
        <f t="shared" si="162"/>
        <v/>
      </c>
      <c r="BT160" s="133" t="str">
        <f t="shared" ca="1" si="162"/>
        <v/>
      </c>
      <c r="BU160" s="133" t="str">
        <f t="shared" si="162"/>
        <v/>
      </c>
      <c r="BV160" s="133" t="str">
        <f t="shared" ca="1" si="162"/>
        <v/>
      </c>
      <c r="BW160" s="133" t="str">
        <f t="shared" ca="1" si="162"/>
        <v/>
      </c>
      <c r="BX160" s="133" t="str">
        <f t="shared" ca="1" si="162"/>
        <v/>
      </c>
      <c r="BY160" s="133" t="str">
        <f t="shared" si="163"/>
        <v/>
      </c>
      <c r="BZ160" s="133" t="str">
        <f t="shared" si="163"/>
        <v/>
      </c>
      <c r="CA160" s="133" t="str">
        <f t="shared" si="163"/>
        <v/>
      </c>
      <c r="CB160" s="133" t="str">
        <f t="shared" si="163"/>
        <v/>
      </c>
      <c r="CC160" s="133" t="str">
        <f t="shared" si="134"/>
        <v/>
      </c>
      <c r="CD160" s="133" t="str">
        <f t="shared" ca="1" si="135"/>
        <v/>
      </c>
      <c r="CE160" s="133" t="str">
        <f t="shared" ca="1" si="136"/>
        <v/>
      </c>
      <c r="CF160" s="133" t="str">
        <f t="shared" ca="1" si="137"/>
        <v/>
      </c>
      <c r="CG160" s="133" t="str">
        <f t="shared" ca="1" si="138"/>
        <v/>
      </c>
      <c r="CH160" s="133" t="str">
        <f t="shared" ca="1" si="139"/>
        <v/>
      </c>
      <c r="CI160" s="133" t="str">
        <f t="shared" ca="1" si="140"/>
        <v/>
      </c>
      <c r="CJ160" s="133" t="str">
        <f t="shared" ca="1" si="141"/>
        <v/>
      </c>
      <c r="CK160" s="131">
        <f>+'RESULTADOS Fact'!Z159</f>
        <v>20000000947</v>
      </c>
      <c r="CL160" s="131">
        <f>+'RESULTADOS Fact'!AA159</f>
        <v>10000000511</v>
      </c>
    </row>
    <row r="161" spans="1:90" s="131" customFormat="1" ht="58.5" hidden="1" customHeight="1" x14ac:dyDescent="0.25">
      <c r="A161" s="145">
        <f t="shared" ref="A161:A163" si="164">+A160+1</f>
        <v>159</v>
      </c>
      <c r="B161" s="127">
        <v>269</v>
      </c>
      <c r="C161" s="128">
        <f>+VLOOKUP($B161,'Datos IC y OC'!$A:$D,3,FALSE)</f>
        <v>610000000000183</v>
      </c>
      <c r="D161" s="128" t="str">
        <f>+VLOOKUP($B161,'Datos IC y OC'!$A:$D,4,FALSE)</f>
        <v>S4010A12</v>
      </c>
      <c r="E161" s="83"/>
      <c r="F161" s="130">
        <v>44562</v>
      </c>
      <c r="G161" s="114" t="str">
        <f ca="1">+"ID" &amp;TEXT(A161,"000") &amp; "-" &amp; AH161 &amp; "-" &amp; AI161 &amp; "-" &amp; RIGHT(AQ161,2)&amp; "-" &amp; VLOOKUP(AO161,Datos!$E:$F,2,FALSE)&amp; "-" &amp; AW161</f>
        <v>ID159-GD-CU-T2-BT-GD_PROSU</v>
      </c>
      <c r="H161" s="114" t="s">
        <v>57</v>
      </c>
      <c r="I161" s="196" t="s">
        <v>66</v>
      </c>
      <c r="J161" s="196" t="s">
        <v>315</v>
      </c>
      <c r="K161" s="196" t="s">
        <v>1963</v>
      </c>
      <c r="L161" s="196" t="s">
        <v>284</v>
      </c>
      <c r="M161" s="196" t="s">
        <v>528</v>
      </c>
      <c r="O161" s="196" t="s">
        <v>1050</v>
      </c>
      <c r="Q161" s="196" t="s">
        <v>78</v>
      </c>
      <c r="S161" s="196" t="s">
        <v>240</v>
      </c>
      <c r="T161" s="114">
        <v>10000</v>
      </c>
      <c r="V161" s="114" t="s">
        <v>9150</v>
      </c>
      <c r="X161" s="114">
        <v>700034</v>
      </c>
      <c r="Y161" s="114">
        <f>+Salida!CQ161</f>
        <v>262</v>
      </c>
      <c r="AA161" s="114" t="s">
        <v>2021</v>
      </c>
      <c r="AB161" s="114">
        <f>+HLOOKUP($AF161,Lecturas!$O:$AB,22,FALSE)</f>
        <v>50</v>
      </c>
      <c r="AC161" s="114">
        <f>+HLOOKUP($AF161,Lecturas!$O:$AB,23,FALSE)</f>
        <v>100</v>
      </c>
      <c r="AD161" s="114" t="str">
        <f>+"CASO: "&amp;INDEX(Lecturas!$AE$1:$AX$2,1,MATCH(AF161,Lecturas!$AE$2:$AX$2,0))</f>
        <v>CASO: CASO 1 USUARIO GENERA</v>
      </c>
      <c r="AF161" s="114">
        <v>10</v>
      </c>
      <c r="AH161" s="83" t="str">
        <f>+IF(H161="","",VLOOKUP(H161,Datos!$D:$E,2,FALSE))</f>
        <v>GD</v>
      </c>
      <c r="AI161" s="83" t="str">
        <f>+IF(I161="","",VLOOKUP(I161,Datos!$D$9:$E$19,2,FALSE))</f>
        <v>CU</v>
      </c>
      <c r="AJ161" s="83" t="str">
        <f>+IF(J161="","",VLOOKUP(J161,Datos!$D:$E,2,FALSE))</f>
        <v>G003</v>
      </c>
      <c r="AK161" s="83" t="str">
        <f>+IFERROR(IF(AI161="CG","",VLOOKUP(AI161,Datos!$E:$F,2,FALSE)),"")</f>
        <v>Urbano</v>
      </c>
      <c r="AL161" s="83" t="str">
        <f>+IF(L161="","",VLOOKUP(L161,Datos!$D:$E,2,FALSE))</f>
        <v>05</v>
      </c>
      <c r="AM161" s="83" t="str">
        <f ca="1">+IF(M161="","",TEXT(VLOOKUP(M161,Datos!$D:$E,2,FALSE),"000"))</f>
        <v>123</v>
      </c>
      <c r="AN161" s="83" t="str">
        <f ca="1">+IF(O161="","",TEXT(VLOOKUP(O161,Datos!$D:$E,2,FALSE),"000000"))</f>
        <v>239900</v>
      </c>
      <c r="AO161" s="83" t="str">
        <f>+IF(Q161="","",VLOOKUP(Q161,Datos!$D:$E,2,FALSE))</f>
        <v>G1</v>
      </c>
      <c r="AP161" s="83" t="str">
        <f>+IFERROR(HLOOKUP(AH161,Validaciones!$A$47:$C$48,2,FALSE),"")</f>
        <v>Tarifa T2</v>
      </c>
      <c r="AQ161" s="83" t="str">
        <f ca="1">+IF(AP161="","",VLOOKUP(AP161,Datos!$D:$E,2,FALSE))</f>
        <v>GD_T2</v>
      </c>
      <c r="AR161" s="83" t="str">
        <f>+VLOOKUP(CONCATENATE(K161,IF(K161="Completo",VLOOKUP(D161,'Gr.Estr.Reg.'!$C:$D,2,FALSE),VLOOKUP(D161,'Gr.Estr.Reg.'!$C:$H,6))),Tabla8[[LINK]:[PORCION]],5,FALSE)</f>
        <v>GRACC</v>
      </c>
      <c r="AS161" s="83" t="str">
        <f ca="1">+VLOOKUP(CONCATENATE($AH161,$AI161,$AJ161,$AO161,$AQ161),ZTDM_ARBOL_DES_D!$A:$O,11,FALSE)</f>
        <v>RT_CAT_CLI</v>
      </c>
      <c r="AT161" s="83" t="str">
        <f ca="1">+IFERROR(VLOOKUP(CONCATENATE($AH161,$AI161,$AJ161,$AO161,$AQ161),ZTDM_ARBOL_DES_D!$A:$O,12,FALSE),"")</f>
        <v>GD_PARQ</v>
      </c>
      <c r="AU161" s="83" t="str">
        <f ca="1">+IFERROR(VLOOKUP(CONCATENATE($AH161,$AI161,$AJ161,$AO161,$AQ161),ZTDM_ARBOL_DES_D!$A:$O,13,FALSE),"")</f>
        <v>PI_BAJA</v>
      </c>
      <c r="AV161" s="83" t="str">
        <f>+IF($S161=Datos!$G$71,"",IFERROR(INDEX(Datos!$C$71:$G$75,MATCH($S161,Datos!$G$71:$G$75,0),1),""))</f>
        <v>RT_PROSUM</v>
      </c>
      <c r="AW161" s="83" t="str">
        <f>IF($S161=Datos!$G$71,"",IFERROR(INDEX(Datos!$C$71:$G$75,MATCH($S161,Datos!$G$71:$G$75,0),2),""))</f>
        <v>GD_PROSU</v>
      </c>
      <c r="AX161" s="83" t="str">
        <f>IF($S161=Datos!$G$71,"",IFERROR(INDEX(Datos!$C$71:$G$75,MATCH($S161,Datos!$G$71:$G$75,0),3),""))</f>
        <v>GD_PRG2</v>
      </c>
      <c r="AY161" s="83" t="str">
        <f>+IF(AW161=Datos!$D$73,Datos!$C$76,"")</f>
        <v>QU_CUPOGEN</v>
      </c>
      <c r="AZ161" s="83" t="str">
        <f>+IF(K161="Completo",IF(MAX(AB161:AC161,FACTURADOR!G160:I160)&gt;=300,"FL_GUDI",""),"")</f>
        <v/>
      </c>
      <c r="BA161" s="83" t="str">
        <f t="shared" si="114"/>
        <v/>
      </c>
      <c r="BB161" s="83" t="str">
        <f ca="1">+IF($AS161="Opción No Válida","",IFERROR(IF(FIND(Datos!$D$63,$V161)&gt;0,Datos!$E$63,""),""))</f>
        <v>FL_EMP_REC</v>
      </c>
      <c r="BC161" s="83" t="str">
        <f ca="1">+IF($AS161="Opción No Válida","",IFERROR(IF(FIND(Datos!$D$64,$V161)&gt;0,Datos!$E$64,""),""))</f>
        <v/>
      </c>
      <c r="BD161" s="83" t="str">
        <f ca="1">+IF($AS161="Opción No Válida","",IFERROR(IF(FIND(Datos!$D$65,$V161)&gt;0,Datos!$E$65,""),""))</f>
        <v/>
      </c>
      <c r="BE161" s="83" t="str">
        <f ca="1">+IF($AS161="Opción No Válida","",IFERROR(IF(FIND(Datos!$D$66,$V161)&gt;0,Datos!$E$66,""),""))</f>
        <v>FL_BEN_INF</v>
      </c>
      <c r="BF161" s="83" t="str">
        <f ca="1">+IF($AS161="Opción No Válida","",IF(AH161="DP",Datos!$C$67,""))</f>
        <v/>
      </c>
      <c r="BG161" s="83" t="str">
        <f ca="1">+IF($AS161="Opción No Válida","",IFERROR(IF(FIND(Datos!$D$68,$V161)&gt;0,Datos!$E$68,""),""))</f>
        <v/>
      </c>
      <c r="BH161" s="83" t="str">
        <f ca="1">+VLOOKUP(AA161,Datos!$D:$E,2,FALSE)</f>
        <v>00</v>
      </c>
      <c r="BJ161" s="133">
        <f t="shared" ref="BJ161:BJ163" ca="1" si="165">+COUNTIFS(BK161:DW161,"ERROR")</f>
        <v>0</v>
      </c>
      <c r="BK161" s="133" t="str">
        <f t="shared" si="161"/>
        <v/>
      </c>
      <c r="BL161" s="133" t="str">
        <f t="shared" si="161"/>
        <v/>
      </c>
      <c r="BM161" s="133" t="str">
        <f t="shared" si="161"/>
        <v/>
      </c>
      <c r="BN161" s="133" t="str">
        <f t="shared" si="161"/>
        <v/>
      </c>
      <c r="BO161" s="133" t="str">
        <f t="shared" si="162"/>
        <v/>
      </c>
      <c r="BP161" s="133" t="str">
        <f t="shared" ca="1" si="162"/>
        <v/>
      </c>
      <c r="BQ161" s="133" t="str">
        <f t="shared" ca="1" si="162"/>
        <v/>
      </c>
      <c r="BR161" s="133" t="str">
        <f t="shared" si="162"/>
        <v/>
      </c>
      <c r="BS161" s="133" t="str">
        <f t="shared" si="162"/>
        <v/>
      </c>
      <c r="BT161" s="133" t="str">
        <f t="shared" ca="1" si="162"/>
        <v/>
      </c>
      <c r="BU161" s="133" t="str">
        <f t="shared" si="162"/>
        <v/>
      </c>
      <c r="BV161" s="133" t="str">
        <f t="shared" ca="1" si="162"/>
        <v/>
      </c>
      <c r="BW161" s="133" t="str">
        <f t="shared" ca="1" si="162"/>
        <v/>
      </c>
      <c r="BX161" s="133" t="str">
        <f t="shared" ca="1" si="162"/>
        <v/>
      </c>
      <c r="BY161" s="133" t="str">
        <f t="shared" si="163"/>
        <v/>
      </c>
      <c r="BZ161" s="133" t="str">
        <f t="shared" si="163"/>
        <v/>
      </c>
      <c r="CA161" s="133" t="str">
        <f t="shared" si="163"/>
        <v/>
      </c>
      <c r="CB161" s="133" t="str">
        <f t="shared" si="163"/>
        <v/>
      </c>
      <c r="CC161" s="133" t="str">
        <f t="shared" si="134"/>
        <v/>
      </c>
      <c r="CD161" s="133" t="str">
        <f t="shared" ca="1" si="135"/>
        <v/>
      </c>
      <c r="CE161" s="133" t="str">
        <f t="shared" ca="1" si="136"/>
        <v/>
      </c>
      <c r="CF161" s="133" t="str">
        <f t="shared" ca="1" si="137"/>
        <v/>
      </c>
      <c r="CG161" s="133" t="str">
        <f t="shared" ca="1" si="138"/>
        <v/>
      </c>
      <c r="CH161" s="133" t="str">
        <f t="shared" ca="1" si="139"/>
        <v/>
      </c>
      <c r="CI161" s="133" t="str">
        <f t="shared" ca="1" si="140"/>
        <v/>
      </c>
      <c r="CJ161" s="133" t="str">
        <f t="shared" ca="1" si="141"/>
        <v/>
      </c>
      <c r="CK161" s="131">
        <f>+'RESULTADOS Fact'!Z160</f>
        <v>20000000948</v>
      </c>
      <c r="CL161" s="131">
        <f>+'RESULTADOS Fact'!AA160</f>
        <v>10000000512</v>
      </c>
    </row>
    <row r="162" spans="1:90" s="131" customFormat="1" ht="58.5" hidden="1" customHeight="1" x14ac:dyDescent="0.25">
      <c r="A162" s="145">
        <f t="shared" si="164"/>
        <v>160</v>
      </c>
      <c r="B162" s="127">
        <v>269</v>
      </c>
      <c r="C162" s="128">
        <f>+VLOOKUP($B162,'Datos IC y OC'!$A:$D,3,FALSE)</f>
        <v>610000000000183</v>
      </c>
      <c r="D162" s="128" t="str">
        <f>+VLOOKUP($B162,'Datos IC y OC'!$A:$D,4,FALSE)</f>
        <v>S4010A12</v>
      </c>
      <c r="E162" s="83"/>
      <c r="F162" s="130">
        <v>44562</v>
      </c>
      <c r="G162" s="114" t="str">
        <f ca="1">+"ID" &amp;TEXT(A162,"000") &amp; "-" &amp; AH162 &amp; "-" &amp; AI162 &amp; "-" &amp; RIGHT(AQ162,2)&amp; "-" &amp; VLOOKUP(AO162,Datos!$E:$F,2,FALSE)&amp; "-" &amp; AW162</f>
        <v>ID160-GD-CU-T2-BT-GD_PROSU</v>
      </c>
      <c r="H162" s="114" t="s">
        <v>57</v>
      </c>
      <c r="I162" s="196" t="s">
        <v>66</v>
      </c>
      <c r="J162" s="196" t="s">
        <v>315</v>
      </c>
      <c r="K162" s="196" t="s">
        <v>1963</v>
      </c>
      <c r="L162" s="196" t="s">
        <v>285</v>
      </c>
      <c r="M162" s="196" t="s">
        <v>528</v>
      </c>
      <c r="O162" s="196" t="s">
        <v>1050</v>
      </c>
      <c r="Q162" s="196" t="s">
        <v>78</v>
      </c>
      <c r="S162" s="196" t="s">
        <v>241</v>
      </c>
      <c r="T162" s="114">
        <v>10000</v>
      </c>
      <c r="V162" s="114"/>
      <c r="X162" s="114">
        <v>700034</v>
      </c>
      <c r="Y162" s="114">
        <f>+Salida!CQ162</f>
        <v>264</v>
      </c>
      <c r="AA162" s="114" t="s">
        <v>2021</v>
      </c>
      <c r="AB162" s="114">
        <f>+HLOOKUP($AF162,Lecturas!$O:$AB,22,FALSE)</f>
        <v>50</v>
      </c>
      <c r="AC162" s="114">
        <f>+HLOOKUP($AF162,Lecturas!$O:$AB,23,FALSE)</f>
        <v>100</v>
      </c>
      <c r="AD162" s="114" t="str">
        <f>+"CASO: "&amp;INDEX(Lecturas!$AE$1:$AX$2,1,MATCH(AF162,Lecturas!$AE$2:$AX$2,0))</f>
        <v>CASO: CASO 1 USUARIO GENERA</v>
      </c>
      <c r="AF162" s="114">
        <v>10</v>
      </c>
      <c r="AH162" s="83" t="str">
        <f>+IF(H162="","",VLOOKUP(H162,Datos!$D:$E,2,FALSE))</f>
        <v>GD</v>
      </c>
      <c r="AI162" s="83" t="str">
        <f>+IF(I162="","",VLOOKUP(I162,Datos!$D$9:$E$19,2,FALSE))</f>
        <v>CU</v>
      </c>
      <c r="AJ162" s="83" t="str">
        <f>+IF(J162="","",VLOOKUP(J162,Datos!$D:$E,2,FALSE))</f>
        <v>G003</v>
      </c>
      <c r="AK162" s="83" t="str">
        <f>+IFERROR(IF(AI162="CG","",VLOOKUP(AI162,Datos!$E:$F,2,FALSE)),"")</f>
        <v>Urbano</v>
      </c>
      <c r="AL162" s="83" t="str">
        <f>+IF(L162="","",VLOOKUP(L162,Datos!$D:$E,2,FALSE))</f>
        <v>06</v>
      </c>
      <c r="AM162" s="83" t="str">
        <f ca="1">+IF(M162="","",TEXT(VLOOKUP(M162,Datos!$D:$E,2,FALSE),"000"))</f>
        <v>123</v>
      </c>
      <c r="AN162" s="83" t="str">
        <f ca="1">+IF(O162="","",TEXT(VLOOKUP(O162,Datos!$D:$E,2,FALSE),"000000"))</f>
        <v>239900</v>
      </c>
      <c r="AO162" s="83" t="str">
        <f>+IF(Q162="","",VLOOKUP(Q162,Datos!$D:$E,2,FALSE))</f>
        <v>G1</v>
      </c>
      <c r="AP162" s="83" t="str">
        <f>+IFERROR(HLOOKUP(AH162,Validaciones!$A$47:$C$48,2,FALSE),"")</f>
        <v>Tarifa T2</v>
      </c>
      <c r="AQ162" s="83" t="str">
        <f ca="1">+IF(AP162="","",VLOOKUP(AP162,Datos!$D:$E,2,FALSE))</f>
        <v>GD_T2</v>
      </c>
      <c r="AR162" s="83" t="str">
        <f>+VLOOKUP(CONCATENATE(K162,IF(K162="Completo",VLOOKUP(D162,'Gr.Estr.Reg.'!$C:$D,2,FALSE),VLOOKUP(D162,'Gr.Estr.Reg.'!$C:$H,6))),Tabla8[[LINK]:[PORCION]],5,FALSE)</f>
        <v>GRACC</v>
      </c>
      <c r="AS162" s="83" t="str">
        <f ca="1">+VLOOKUP(CONCATENATE($AH162,$AI162,$AJ162,$AO162,$AQ162),ZTDM_ARBOL_DES_D!$A:$O,11,FALSE)</f>
        <v>RT_CAT_CLI</v>
      </c>
      <c r="AT162" s="83" t="str">
        <f ca="1">+IFERROR(VLOOKUP(CONCATENATE($AH162,$AI162,$AJ162,$AO162,$AQ162),ZTDM_ARBOL_DES_D!$A:$O,12,FALSE),"")</f>
        <v>GD_PARQ</v>
      </c>
      <c r="AU162" s="83" t="str">
        <f ca="1">+IFERROR(VLOOKUP(CONCATENATE($AH162,$AI162,$AJ162,$AO162,$AQ162),ZTDM_ARBOL_DES_D!$A:$O,13,FALSE),"")</f>
        <v>PI_BAJA</v>
      </c>
      <c r="AV162" s="83" t="str">
        <f>+IF($S162=Datos!$G$71,"",IFERROR(INDEX(Datos!$C$71:$G$75,MATCH($S162,Datos!$G$71:$G$75,0),1),""))</f>
        <v>RT_PROSUM</v>
      </c>
      <c r="AW162" s="83" t="str">
        <f>IF($S162=Datos!$G$71,"",IFERROR(INDEX(Datos!$C$71:$G$75,MATCH($S162,Datos!$G$71:$G$75,0),2),""))</f>
        <v>GD_PROSU</v>
      </c>
      <c r="AX162" s="83" t="str">
        <f>IF($S162=Datos!$G$71,"",IFERROR(INDEX(Datos!$C$71:$G$75,MATCH($S162,Datos!$G$71:$G$75,0),3),""))</f>
        <v>GD_PRG3</v>
      </c>
      <c r="AY162" s="83" t="str">
        <f>+IF(AW162=Datos!$D$73,Datos!$C$76,"")</f>
        <v>QU_CUPOGEN</v>
      </c>
      <c r="AZ162" s="83" t="str">
        <f>+IF(K162="Completo",IF(MAX(AB162:AC162,FACTURADOR!G161:I161)&gt;=300,"FL_GUDI",""),"")</f>
        <v/>
      </c>
      <c r="BA162" s="83" t="str">
        <f t="shared" si="114"/>
        <v/>
      </c>
      <c r="BB162" s="83" t="str">
        <f ca="1">+IF($AS162="Opción No Válida","",IFERROR(IF(FIND(Datos!$D$63,$V162)&gt;0,Datos!$E$63,""),""))</f>
        <v/>
      </c>
      <c r="BC162" s="83" t="str">
        <f ca="1">+IF($AS162="Opción No Válida","",IFERROR(IF(FIND(Datos!$D$64,$V162)&gt;0,Datos!$E$64,""),""))</f>
        <v/>
      </c>
      <c r="BD162" s="83" t="str">
        <f ca="1">+IF($AS162="Opción No Válida","",IFERROR(IF(FIND(Datos!$D$65,$V162)&gt;0,Datos!$E$65,""),""))</f>
        <v/>
      </c>
      <c r="BE162" s="83" t="str">
        <f ca="1">+IF($AS162="Opción No Válida","",IFERROR(IF(FIND(Datos!$D$66,$V162)&gt;0,Datos!$E$66,""),""))</f>
        <v/>
      </c>
      <c r="BF162" s="83" t="str">
        <f ca="1">+IF($AS162="Opción No Válida","",IF(AH162="DP",Datos!$C$67,""))</f>
        <v/>
      </c>
      <c r="BG162" s="83" t="str">
        <f ca="1">+IF($AS162="Opción No Válida","",IFERROR(IF(FIND(Datos!$D$68,$V162)&gt;0,Datos!$E$68,""),""))</f>
        <v/>
      </c>
      <c r="BH162" s="83" t="str">
        <f ca="1">+VLOOKUP(AA162,Datos!$D:$E,2,FALSE)</f>
        <v>00</v>
      </c>
      <c r="BJ162" s="133">
        <f t="shared" ca="1" si="165"/>
        <v>0</v>
      </c>
      <c r="BK162" s="133" t="str">
        <f t="shared" si="161"/>
        <v/>
      </c>
      <c r="BL162" s="133" t="str">
        <f t="shared" si="161"/>
        <v/>
      </c>
      <c r="BM162" s="133" t="str">
        <f t="shared" si="161"/>
        <v/>
      </c>
      <c r="BN162" s="133" t="str">
        <f t="shared" si="161"/>
        <v/>
      </c>
      <c r="BO162" s="133" t="str">
        <f t="shared" si="162"/>
        <v/>
      </c>
      <c r="BP162" s="133" t="str">
        <f t="shared" ca="1" si="162"/>
        <v/>
      </c>
      <c r="BQ162" s="133" t="str">
        <f t="shared" ca="1" si="162"/>
        <v/>
      </c>
      <c r="BR162" s="133" t="str">
        <f t="shared" si="162"/>
        <v/>
      </c>
      <c r="BS162" s="133" t="str">
        <f t="shared" si="162"/>
        <v/>
      </c>
      <c r="BT162" s="133" t="str">
        <f t="shared" ca="1" si="162"/>
        <v/>
      </c>
      <c r="BU162" s="133" t="str">
        <f t="shared" si="162"/>
        <v/>
      </c>
      <c r="BV162" s="133" t="str">
        <f t="shared" ca="1" si="162"/>
        <v/>
      </c>
      <c r="BW162" s="133" t="str">
        <f t="shared" ca="1" si="162"/>
        <v/>
      </c>
      <c r="BX162" s="133" t="str">
        <f t="shared" ca="1" si="162"/>
        <v/>
      </c>
      <c r="BY162" s="133" t="str">
        <f t="shared" si="163"/>
        <v/>
      </c>
      <c r="BZ162" s="133" t="str">
        <f t="shared" si="163"/>
        <v/>
      </c>
      <c r="CA162" s="133" t="str">
        <f t="shared" si="163"/>
        <v/>
      </c>
      <c r="CB162" s="133" t="str">
        <f t="shared" si="163"/>
        <v/>
      </c>
      <c r="CC162" s="133" t="str">
        <f t="shared" si="134"/>
        <v/>
      </c>
      <c r="CD162" s="133" t="str">
        <f t="shared" ca="1" si="135"/>
        <v/>
      </c>
      <c r="CE162" s="133" t="str">
        <f t="shared" ca="1" si="136"/>
        <v/>
      </c>
      <c r="CF162" s="133" t="str">
        <f t="shared" ca="1" si="137"/>
        <v/>
      </c>
      <c r="CG162" s="133" t="str">
        <f t="shared" ca="1" si="138"/>
        <v/>
      </c>
      <c r="CH162" s="133" t="str">
        <f t="shared" ca="1" si="139"/>
        <v/>
      </c>
      <c r="CI162" s="133" t="str">
        <f t="shared" ca="1" si="140"/>
        <v/>
      </c>
      <c r="CJ162" s="133" t="str">
        <f t="shared" ca="1" si="141"/>
        <v/>
      </c>
      <c r="CK162" s="131">
        <f>+'RESULTADOS Fact'!Z161</f>
        <v>20000000949</v>
      </c>
      <c r="CL162" s="131">
        <f>+'RESULTADOS Fact'!AA161</f>
        <v>10000000513</v>
      </c>
    </row>
    <row r="163" spans="1:90" s="131" customFormat="1" ht="58.5" hidden="1" customHeight="1" x14ac:dyDescent="0.25">
      <c r="A163" s="145">
        <f t="shared" si="164"/>
        <v>161</v>
      </c>
      <c r="B163" s="127">
        <v>269</v>
      </c>
      <c r="C163" s="128">
        <f>+VLOOKUP($B163,'Datos IC y OC'!$A:$D,3,FALSE)</f>
        <v>610000000000183</v>
      </c>
      <c r="D163" s="128" t="str">
        <f>+VLOOKUP($B163,'Datos IC y OC'!$A:$D,4,FALSE)</f>
        <v>S4010A12</v>
      </c>
      <c r="E163" s="83"/>
      <c r="F163" s="130">
        <v>44562</v>
      </c>
      <c r="G163" s="114" t="str">
        <f ca="1">+"ID" &amp;TEXT(A163,"000") &amp; "-" &amp; AH163 &amp; "-" &amp; AI163 &amp; "-" &amp; RIGHT(AQ163,2)&amp; "-" &amp; VLOOKUP(AO163,Datos!$E:$F,2,FALSE)&amp; "-" &amp; AW163</f>
        <v>ID161-GD-CU-T2-AT-GD_GENER</v>
      </c>
      <c r="H163" s="114" t="s">
        <v>57</v>
      </c>
      <c r="I163" s="196" t="s">
        <v>66</v>
      </c>
      <c r="J163" s="196" t="s">
        <v>315</v>
      </c>
      <c r="K163" s="196" t="s">
        <v>1963</v>
      </c>
      <c r="L163" s="196" t="s">
        <v>306</v>
      </c>
      <c r="M163" s="196" t="s">
        <v>528</v>
      </c>
      <c r="O163" s="196" t="s">
        <v>1050</v>
      </c>
      <c r="Q163" s="196" t="s">
        <v>77</v>
      </c>
      <c r="S163" s="196" t="s">
        <v>232</v>
      </c>
      <c r="T163" s="114"/>
      <c r="V163" s="114"/>
      <c r="X163" s="114">
        <v>700034</v>
      </c>
      <c r="Y163" s="114">
        <f>+Salida!CQ163</f>
        <v>266</v>
      </c>
      <c r="AA163" s="114" t="s">
        <v>2021</v>
      </c>
      <c r="AB163" s="114">
        <f>+HLOOKUP($AF163,Lecturas!$O:$AB,22,FALSE)</f>
        <v>500</v>
      </c>
      <c r="AC163" s="114">
        <f>+HLOOKUP($AF163,Lecturas!$O:$AB,23,FALSE)</f>
        <v>1000</v>
      </c>
      <c r="AD163" s="114" t="str">
        <f>+"CASO: "&amp;INDEX(Lecturas!$AE$1:$AX$2,1,MATCH(AF163,Lecturas!$AE$2:$AX$2,0))</f>
        <v>CASO: CASO 1 USUARIO GENERA GUDI</v>
      </c>
      <c r="AF163" s="114">
        <v>11</v>
      </c>
      <c r="AH163" s="83" t="str">
        <f>+IF(H163="","",VLOOKUP(H163,Datos!$D:$E,2,FALSE))</f>
        <v>GD</v>
      </c>
      <c r="AI163" s="83" t="str">
        <f>+IF(I163="","",VLOOKUP(I163,Datos!$D$9:$E$19,2,FALSE))</f>
        <v>CU</v>
      </c>
      <c r="AJ163" s="83" t="str">
        <f>+IF(J163="","",VLOOKUP(J163,Datos!$D:$E,2,FALSE))</f>
        <v>G003</v>
      </c>
      <c r="AK163" s="83" t="str">
        <f>+IFERROR(IF(AI163="CG","",VLOOKUP(AI163,Datos!$E:$F,2,FALSE)),"")</f>
        <v>Urbano</v>
      </c>
      <c r="AL163" s="83" t="str">
        <f>+IF(L163="","",VLOOKUP(L163,Datos!$D:$E,2,FALSE))</f>
        <v>07</v>
      </c>
      <c r="AM163" s="83" t="str">
        <f ca="1">+IF(M163="","",TEXT(VLOOKUP(M163,Datos!$D:$E,2,FALSE),"000"))</f>
        <v>123</v>
      </c>
      <c r="AN163" s="83" t="str">
        <f ca="1">+IF(O163="","",TEXT(VLOOKUP(O163,Datos!$D:$E,2,FALSE),"000000"))</f>
        <v>239900</v>
      </c>
      <c r="AO163" s="83" t="str">
        <f>+IF(Q163="","",VLOOKUP(Q163,Datos!$D:$E,2,FALSE))</f>
        <v>G0</v>
      </c>
      <c r="AP163" s="83" t="str">
        <f>+IFERROR(HLOOKUP(AH163,Validaciones!$A$47:$C$48,2,FALSE),"")</f>
        <v>Tarifa T2</v>
      </c>
      <c r="AQ163" s="83" t="str">
        <f ca="1">+IF(AP163="","",VLOOKUP(AP163,Datos!$D:$E,2,FALSE))</f>
        <v>GD_T2</v>
      </c>
      <c r="AR163" s="83" t="str">
        <f>+VLOOKUP(CONCATENATE(K163,IF(K163="Completo",VLOOKUP(D163,'Gr.Estr.Reg.'!$C:$D,2,FALSE),VLOOKUP(D163,'Gr.Estr.Reg.'!$C:$H,6))),Tabla8[[LINK]:[PORCION]],5,FALSE)</f>
        <v>GRACC</v>
      </c>
      <c r="AS163" s="83" t="str">
        <f ca="1">+VLOOKUP(CONCATENATE($AH163,$AI163,$AJ163,$AO163,$AQ163),ZTDM_ARBOL_DES_D!$A:$O,11,FALSE)</f>
        <v>RT_CAT_CLI</v>
      </c>
      <c r="AT163" s="83" t="str">
        <f ca="1">+IFERROR(VLOOKUP(CONCATENATE($AH163,$AI163,$AJ163,$AO163,$AQ163),ZTDM_ARBOL_DES_D!$A:$O,12,FALSE),"")</f>
        <v>GD_PARQ</v>
      </c>
      <c r="AU163" s="83" t="str">
        <f ca="1">+IFERROR(VLOOKUP(CONCATENATE($AH163,$AI163,$AJ163,$AO163,$AQ163),ZTDM_ARBOL_DES_D!$A:$O,13,FALSE),"")</f>
        <v>PI_ALTA132</v>
      </c>
      <c r="AV163" s="83" t="str">
        <f>+IF($S163=Datos!$G$71,"",IFERROR(INDEX(Datos!$C$71:$G$75,MATCH($S163,Datos!$G$71:$G$75,0),1),""))</f>
        <v>RT_PROSUM</v>
      </c>
      <c r="AW163" s="83" t="str">
        <f>IF($S163=Datos!$G$71,"",IFERROR(INDEX(Datos!$C$71:$G$75,MATCH($S163,Datos!$G$71:$G$75,0),2),""))</f>
        <v>GD_GENER</v>
      </c>
      <c r="AX163" s="83" t="str">
        <f>IF($S163=Datos!$G$71,"",IFERROR(INDEX(Datos!$C$71:$G$75,MATCH($S163,Datos!$G$71:$G$75,0),3),""))</f>
        <v>GENERADOR</v>
      </c>
      <c r="AY163" s="83" t="str">
        <f>+IF(AW163=Datos!$D$73,Datos!$C$76,"")</f>
        <v/>
      </c>
      <c r="AZ163" s="83" t="str">
        <f>+IF(K163="Completo",IF(MAX(AB163:AC163,FACTURADOR!G162:I162)&gt;=300,"FL_GUDI",""),"")</f>
        <v>FL_GUDI</v>
      </c>
      <c r="BA163" s="83" t="str">
        <f t="shared" si="114"/>
        <v/>
      </c>
      <c r="BB163" s="83" t="str">
        <f ca="1">+IF($AS163="Opción No Válida","",IFERROR(IF(FIND(Datos!$D$63,$V163)&gt;0,Datos!$E$63,""),""))</f>
        <v/>
      </c>
      <c r="BC163" s="83" t="str">
        <f ca="1">+IF($AS163="Opción No Válida","",IFERROR(IF(FIND(Datos!$D$64,$V163)&gt;0,Datos!$E$64,""),""))</f>
        <v/>
      </c>
      <c r="BD163" s="83" t="str">
        <f ca="1">+IF($AS163="Opción No Válida","",IFERROR(IF(FIND(Datos!$D$65,$V163)&gt;0,Datos!$E$65,""),""))</f>
        <v/>
      </c>
      <c r="BE163" s="83" t="str">
        <f ca="1">+IF($AS163="Opción No Válida","",IFERROR(IF(FIND(Datos!$D$66,$V163)&gt;0,Datos!$E$66,""),""))</f>
        <v/>
      </c>
      <c r="BF163" s="83" t="str">
        <f ca="1">+IF($AS163="Opción No Válida","",IF(AH163="DP",Datos!$C$67,""))</f>
        <v/>
      </c>
      <c r="BG163" s="83" t="str">
        <f ca="1">+IF($AS163="Opción No Válida","",IFERROR(IF(FIND(Datos!$D$68,$V163)&gt;0,Datos!$E$68,""),""))</f>
        <v/>
      </c>
      <c r="BH163" s="83" t="str">
        <f ca="1">+VLOOKUP(AA163,Datos!$D:$E,2,FALSE)</f>
        <v>00</v>
      </c>
      <c r="BJ163" s="133">
        <f t="shared" ca="1" si="165"/>
        <v>0</v>
      </c>
      <c r="BK163" s="133" t="str">
        <f t="shared" si="161"/>
        <v/>
      </c>
      <c r="BL163" s="133" t="str">
        <f t="shared" si="161"/>
        <v/>
      </c>
      <c r="BM163" s="133" t="str">
        <f t="shared" si="161"/>
        <v/>
      </c>
      <c r="BN163" s="133" t="str">
        <f t="shared" si="161"/>
        <v/>
      </c>
      <c r="BO163" s="133" t="str">
        <f t="shared" si="162"/>
        <v/>
      </c>
      <c r="BP163" s="133" t="str">
        <f t="shared" ca="1" si="162"/>
        <v/>
      </c>
      <c r="BQ163" s="133" t="str">
        <f t="shared" ca="1" si="162"/>
        <v/>
      </c>
      <c r="BR163" s="133" t="str">
        <f t="shared" si="162"/>
        <v/>
      </c>
      <c r="BS163" s="133" t="str">
        <f t="shared" si="162"/>
        <v/>
      </c>
      <c r="BT163" s="133" t="str">
        <f t="shared" ca="1" si="162"/>
        <v/>
      </c>
      <c r="BU163" s="133" t="str">
        <f t="shared" si="162"/>
        <v/>
      </c>
      <c r="BV163" s="133" t="str">
        <f t="shared" ca="1" si="162"/>
        <v/>
      </c>
      <c r="BW163" s="133" t="str">
        <f t="shared" ca="1" si="162"/>
        <v/>
      </c>
      <c r="BX163" s="133" t="str">
        <f t="shared" ca="1" si="162"/>
        <v/>
      </c>
      <c r="BY163" s="133" t="str">
        <f t="shared" si="163"/>
        <v/>
      </c>
      <c r="BZ163" s="133" t="str">
        <f t="shared" si="163"/>
        <v/>
      </c>
      <c r="CA163" s="133" t="str">
        <f t="shared" si="163"/>
        <v/>
      </c>
      <c r="CB163" s="133" t="str">
        <f t="shared" si="163"/>
        <v/>
      </c>
      <c r="CC163" s="133" t="str">
        <f t="shared" si="134"/>
        <v/>
      </c>
      <c r="CD163" s="133" t="str">
        <f t="shared" ca="1" si="135"/>
        <v/>
      </c>
      <c r="CE163" s="133" t="str">
        <f t="shared" ca="1" si="136"/>
        <v/>
      </c>
      <c r="CF163" s="133" t="str">
        <f t="shared" ca="1" si="137"/>
        <v/>
      </c>
      <c r="CG163" s="133" t="str">
        <f t="shared" ca="1" si="138"/>
        <v/>
      </c>
      <c r="CH163" s="133" t="str">
        <f t="shared" ca="1" si="139"/>
        <v/>
      </c>
      <c r="CI163" s="133" t="str">
        <f t="shared" ca="1" si="140"/>
        <v/>
      </c>
      <c r="CJ163" s="133" t="str">
        <f t="shared" ca="1" si="141"/>
        <v/>
      </c>
      <c r="CK163" s="131">
        <f>+'RESULTADOS Fact'!Z162</f>
        <v>20000000950</v>
      </c>
      <c r="CL163" s="131">
        <f>+'RESULTADOS Fact'!AA162</f>
        <v>10000000514</v>
      </c>
    </row>
    <row r="164" spans="1:90" s="131" customFormat="1" ht="58.5" hidden="1" customHeight="1" x14ac:dyDescent="0.25">
      <c r="A164" s="145">
        <f>+A163+1</f>
        <v>162</v>
      </c>
      <c r="B164" s="127">
        <v>251</v>
      </c>
      <c r="C164" s="128">
        <f>+VLOOKUP($B164,'Datos IC y OC'!$A:$D,3,FALSE)</f>
        <v>610000000000165</v>
      </c>
      <c r="D164" s="128" t="str">
        <f>+VLOOKUP($B164,'Datos IC y OC'!$A:$D,4,FALSE)</f>
        <v>S6020A21</v>
      </c>
      <c r="E164" s="83"/>
      <c r="F164" s="130">
        <v>44562</v>
      </c>
      <c r="G164" s="114" t="str">
        <f ca="1">+"ID" &amp;TEXT(A164,"000") &amp; "-" &amp; AH164 &amp; "-" &amp; AI164 &amp; "-" &amp; RIGHT(AQ164,2)&amp; "-" &amp; VLOOKUP(AO164,Datos!$E:$F,2,FALSE)&amp; "-" &amp; AW164</f>
        <v>ID162-GD-CU-T2-MT 13,2 kV-GD_GENER</v>
      </c>
      <c r="H164" s="114" t="s">
        <v>57</v>
      </c>
      <c r="I164" s="195" t="s">
        <v>66</v>
      </c>
      <c r="J164" s="195" t="s">
        <v>316</v>
      </c>
      <c r="K164" s="195" t="s">
        <v>1963</v>
      </c>
      <c r="L164" s="195" t="s">
        <v>271</v>
      </c>
      <c r="M164" s="195" t="s">
        <v>266</v>
      </c>
      <c r="O164" s="195" t="s">
        <v>1050</v>
      </c>
      <c r="Q164" s="195" t="s">
        <v>248</v>
      </c>
      <c r="S164" s="195" t="s">
        <v>232</v>
      </c>
      <c r="T164" s="114"/>
      <c r="V164" s="114" t="s">
        <v>9151</v>
      </c>
      <c r="X164" s="114">
        <v>700034</v>
      </c>
      <c r="Y164" s="114">
        <f>+Salida!CQ164</f>
        <v>268</v>
      </c>
      <c r="AA164" s="114" t="s">
        <v>2021</v>
      </c>
      <c r="AB164" s="114">
        <f>+HLOOKUP($AF164,Lecturas!$O:$AB,22,FALSE)</f>
        <v>50</v>
      </c>
      <c r="AC164" s="114">
        <f>+HLOOKUP($AF164,Lecturas!$O:$AB,23,FALSE)</f>
        <v>100</v>
      </c>
      <c r="AD164" s="114" t="str">
        <f>+"CASO: "&amp;INDEX(Lecturas!$AE$1:$AX$2,1,MATCH(AF164,Lecturas!$AE$2:$AX$2,0))</f>
        <v>CASO: CASO 1 USUARIO GENERA</v>
      </c>
      <c r="AF164" s="114">
        <v>10</v>
      </c>
      <c r="AH164" s="83" t="str">
        <f>+IF(H164="","",VLOOKUP(H164,Datos!$D:$E,2,FALSE))</f>
        <v>GD</v>
      </c>
      <c r="AI164" s="83" t="str">
        <f>+IF(I164="","",VLOOKUP(I164,Datos!$D$9:$E$19,2,FALSE))</f>
        <v>CU</v>
      </c>
      <c r="AJ164" s="83" t="str">
        <f>+IF(J164="","",VLOOKUP(J164,Datos!$D:$E,2,FALSE))</f>
        <v>G002</v>
      </c>
      <c r="AK164" s="83" t="str">
        <f>+IFERROR(IF(AI164="CG","",VLOOKUP(AI164,Datos!$E:$F,2,FALSE)),"")</f>
        <v>Urbano</v>
      </c>
      <c r="AL164" s="83" t="str">
        <f>+IF(L164="","",VLOOKUP(L164,Datos!$D:$E,2,FALSE))</f>
        <v>01</v>
      </c>
      <c r="AM164" s="83" t="str">
        <f ca="1">+IF(M164="","",TEXT(VLOOKUP(M164,Datos!$D:$E,2,FALSE),"000"))</f>
        <v>317</v>
      </c>
      <c r="AN164" s="83" t="str">
        <f ca="1">+IF(O164="","",TEXT(VLOOKUP(O164,Datos!$D:$E,2,FALSE),"000000"))</f>
        <v>239900</v>
      </c>
      <c r="AO164" s="83" t="str">
        <f>+IF(Q164="","",VLOOKUP(Q164,Datos!$D:$E,2,FALSE))</f>
        <v>G3</v>
      </c>
      <c r="AP164" s="83" t="str">
        <f>+IFERROR(HLOOKUP(AH164,Validaciones!$A$47:$C$48,2,FALSE),"")</f>
        <v>Tarifa T2</v>
      </c>
      <c r="AQ164" s="83" t="str">
        <f ca="1">+IF(AP164="","",VLOOKUP(AP164,Datos!$D:$E,2,FALSE))</f>
        <v>GD_T2</v>
      </c>
      <c r="AR164" s="83" t="str">
        <f>+VLOOKUP(CONCATENATE(K164,IF(K164="Completo",VLOOKUP(D164,'Gr.Estr.Reg.'!$C:$D,2,FALSE),VLOOKUP(D164,'Gr.Estr.Reg.'!$C:$H,6))),Tabla8[[LINK]:[PORCION]],5,FALSE)</f>
        <v>GROCC</v>
      </c>
      <c r="AS164" s="83" t="str">
        <f ca="1">+VLOOKUP(CONCATENATE($AH164,$AI164,$AJ164,$AO164,$AQ164),ZTDM_ARBOL_DES_D!$A:$O,11,FALSE)</f>
        <v>RT_CAT_CLI</v>
      </c>
      <c r="AT164" s="83" t="str">
        <f ca="1">+IFERROR(VLOOKUP(CONCATENATE($AH164,$AI164,$AJ164,$AO164,$AQ164),ZTDM_ARBOL_DES_D!$A:$O,12,FALSE),"")</f>
        <v>GD_NORM</v>
      </c>
      <c r="AU164" s="83" t="str">
        <f ca="1">+IFERROR(VLOOKUP(CONCATENATE($AH164,$AI164,$AJ164,$AO164,$AQ164),ZTDM_ARBOL_DES_D!$A:$O,13,FALSE),"")</f>
        <v>MEDIA13.2</v>
      </c>
      <c r="AV164" s="83" t="str">
        <f>+IF($S164=Datos!$G$71,"",IFERROR(INDEX(Datos!$C$71:$G$75,MATCH($S164,Datos!$G$71:$G$75,0),1),""))</f>
        <v>RT_PROSUM</v>
      </c>
      <c r="AW164" s="83" t="str">
        <f>IF($S164=Datos!$G$71,"",IFERROR(INDEX(Datos!$C$71:$G$75,MATCH($S164,Datos!$G$71:$G$75,0),2),""))</f>
        <v>GD_GENER</v>
      </c>
      <c r="AX164" s="83" t="str">
        <f>IF($S164=Datos!$G$71,"",IFERROR(INDEX(Datos!$C$71:$G$75,MATCH($S164,Datos!$G$71:$G$75,0),3),""))</f>
        <v>GENERADOR</v>
      </c>
      <c r="AY164" s="83" t="str">
        <f>+IF(AW164=Datos!$D$73,Datos!$C$76,"")</f>
        <v/>
      </c>
      <c r="AZ164" s="83" t="str">
        <f>+IF(K164="Completo",IF(MAX(AB164:AC164,FACTURADOR!G163:I163)&gt;=300,"FL_GUDI",""),"")</f>
        <v/>
      </c>
      <c r="BA164" s="83" t="str">
        <f t="shared" si="114"/>
        <v/>
      </c>
      <c r="BB164" s="83" t="str">
        <f ca="1">+IF($AS164="Opción No Válida","",IFERROR(IF(FIND(Datos!$D$63,$V164)&gt;0,Datos!$E$63,""),""))</f>
        <v>FL_EMP_REC</v>
      </c>
      <c r="BC164" s="83" t="str">
        <f ca="1">+IF($AS164="Opción No Válida","",IFERROR(IF(FIND(Datos!$D$64,$V164)&gt;0,Datos!$E$64,""),""))</f>
        <v/>
      </c>
      <c r="BD164" s="83" t="str">
        <f ca="1">+IF($AS164="Opción No Válida","",IFERROR(IF(FIND(Datos!$D$65,$V164)&gt;0,Datos!$E$65,""),""))</f>
        <v/>
      </c>
      <c r="BE164" s="83" t="str">
        <f ca="1">+IF($AS164="Opción No Válida","",IFERROR(IF(FIND(Datos!$D$66,$V164)&gt;0,Datos!$E$66,""),""))</f>
        <v>FL_BEN_INF</v>
      </c>
      <c r="BF164" s="83" t="str">
        <f ca="1">+IF($AS164="Opción No Válida","",IF(AH164="DP",Datos!$C$67,""))</f>
        <v/>
      </c>
      <c r="BG164" s="83" t="str">
        <f ca="1">+IF($AS164="Opción No Válida","",IFERROR(IF(FIND(Datos!$D$68,$V164)&gt;0,Datos!$E$68,""),""))</f>
        <v/>
      </c>
      <c r="BH164" s="83" t="str">
        <f ca="1">+VLOOKUP(AA164,Datos!$D:$E,2,FALSE)</f>
        <v>00</v>
      </c>
      <c r="BJ164" s="133">
        <f ca="1">+COUNTIFS(BK164:DW164,"ERROR")</f>
        <v>0</v>
      </c>
      <c r="BK164" s="133" t="str">
        <f t="shared" ref="BK164:BK168" si="166">+IF(ISERROR( AH164)=TRUE,"ERROR","")</f>
        <v/>
      </c>
      <c r="BL164" s="133" t="str">
        <f t="shared" ref="BL164:BL168" si="167">+IF(ISERROR( AI164)=TRUE,"ERROR","")</f>
        <v/>
      </c>
      <c r="BM164" s="133" t="str">
        <f t="shared" ref="BM164:BM168" si="168">+IF(ISERROR( AJ164)=TRUE,"ERROR","")</f>
        <v/>
      </c>
      <c r="BN164" s="133" t="str">
        <f t="shared" ref="BN164:BN168" si="169">+IF(ISERROR( AK164)=TRUE,"ERROR","")</f>
        <v/>
      </c>
      <c r="BO164" s="133" t="str">
        <f t="shared" ref="BO164:BO168" si="170">+IF(AL164="","ERROR",IF(ISERROR( AL164)=TRUE,"ERROR",""))</f>
        <v/>
      </c>
      <c r="BP164" s="133" t="str">
        <f t="shared" ref="BP164:BP168" ca="1" si="171">+IF(AM164="","ERROR",IF(ISERROR( AM164)=TRUE,"ERROR",""))</f>
        <v/>
      </c>
      <c r="BQ164" s="133" t="str">
        <f t="shared" ref="BQ164:BQ168" ca="1" si="172">+IF(AN164="","ERROR",IF(ISERROR( AN164)=TRUE,"ERROR",""))</f>
        <v/>
      </c>
      <c r="BR164" s="133" t="str">
        <f t="shared" ref="BR164:BR168" si="173">+IF(AO164="","ERROR",IF(ISERROR( AO164)=TRUE,"ERROR",""))</f>
        <v/>
      </c>
      <c r="BS164" s="133" t="str">
        <f t="shared" ref="BS164:BS168" si="174">+IF(AP164="","ERROR",IF(ISERROR( AP164)=TRUE,"ERROR",""))</f>
        <v/>
      </c>
      <c r="BT164" s="133" t="str">
        <f t="shared" ref="BT164:BT168" ca="1" si="175">+IF(AQ164="","ERROR",IF(ISERROR( AQ164)=TRUE,"ERROR",""))</f>
        <v/>
      </c>
      <c r="BU164" s="133" t="str">
        <f t="shared" ref="BU164:BU168" si="176">+IF(AR164="","ERROR",IF(ISERROR( AR164)=TRUE,"ERROR",""))</f>
        <v/>
      </c>
      <c r="BV164" s="133" t="str">
        <f t="shared" ref="BV164:BV168" ca="1" si="177">+IF(AS164="","ERROR",IF(ISERROR( AS164)=TRUE,"ERROR",""))</f>
        <v/>
      </c>
      <c r="BW164" s="133" t="str">
        <f t="shared" ref="BW164:BW168" ca="1" si="178">+IF(AT164="","ERROR",IF(ISERROR( AT164)=TRUE,"ERROR",""))</f>
        <v/>
      </c>
      <c r="BX164" s="133" t="str">
        <f t="shared" ref="BX164:BX168" ca="1" si="179">+IF(AU164="","ERROR",IF(ISERROR( AU164)=TRUE,"ERROR",""))</f>
        <v/>
      </c>
      <c r="BY164" s="133" t="str">
        <f t="shared" ref="BY164:BY168" si="180">+IF(ISERROR( AV164)=TRUE,"ERROR","")</f>
        <v/>
      </c>
      <c r="BZ164" s="133" t="str">
        <f t="shared" ref="BZ164:BZ168" si="181">+IF(ISERROR( AW164)=TRUE,"ERROR","")</f>
        <v/>
      </c>
      <c r="CA164" s="133" t="str">
        <f t="shared" ref="CA164:CA168" si="182">+IF(ISERROR( AX164)=TRUE,"ERROR","")</f>
        <v/>
      </c>
      <c r="CB164" s="133" t="str">
        <f t="shared" ref="CB164:CB168" si="183">+IF(ISERROR( AY164)=TRUE,"ERROR","")</f>
        <v/>
      </c>
      <c r="CC164" s="133" t="str">
        <f t="shared" ref="CC164:CC168" si="184">+IF(ISERROR( BA164)=TRUE,"ERROR","")</f>
        <v/>
      </c>
      <c r="CD164" s="133" t="str">
        <f t="shared" ref="CD164:CD168" ca="1" si="185">+IF(ISERROR( BB164)=TRUE,"ERROR","")</f>
        <v/>
      </c>
      <c r="CE164" s="133" t="str">
        <f t="shared" ref="CE164:CE168" ca="1" si="186">+IF(ISERROR( BC164)=TRUE,"ERROR","")</f>
        <v/>
      </c>
      <c r="CF164" s="133" t="str">
        <f t="shared" ref="CF164:CF168" ca="1" si="187">+IF(ISERROR( BD164)=TRUE,"ERROR","")</f>
        <v/>
      </c>
      <c r="CG164" s="133" t="str">
        <f t="shared" ref="CG164:CG168" ca="1" si="188">+IF(ISERROR( BE164)=TRUE,"ERROR","")</f>
        <v/>
      </c>
      <c r="CH164" s="133" t="str">
        <f t="shared" ref="CH164:CH168" ca="1" si="189">+IF(ISERROR( BF164)=TRUE,"ERROR","")</f>
        <v/>
      </c>
      <c r="CI164" s="133" t="str">
        <f t="shared" ref="CI164:CI168" ca="1" si="190">+IF(ISERROR( BG164)=TRUE,"ERROR","")</f>
        <v/>
      </c>
      <c r="CJ164" s="133" t="str">
        <f t="shared" ref="CJ164:CJ168" ca="1" si="191">+IF(ISERROR( BH164)=TRUE,"ERROR","")</f>
        <v/>
      </c>
      <c r="CK164" s="131">
        <f>+'RESULTADOS Fact'!Z163</f>
        <v>20000000951</v>
      </c>
      <c r="CL164" s="131">
        <f>+'RESULTADOS Fact'!AA163</f>
        <v>10000000515</v>
      </c>
    </row>
    <row r="165" spans="1:90" s="131" customFormat="1" ht="58.5" hidden="1" customHeight="1" x14ac:dyDescent="0.25">
      <c r="A165" s="145">
        <f t="shared" ref="A165:A168" si="192">+A164+1</f>
        <v>163</v>
      </c>
      <c r="B165" s="127">
        <v>253</v>
      </c>
      <c r="C165" s="128">
        <f>+VLOOKUP($B165,'Datos IC y OC'!$A:$D,3,FALSE)</f>
        <v>610000000000167</v>
      </c>
      <c r="D165" s="128" t="str">
        <f>+VLOOKUP($B165,'Datos IC y OC'!$A:$D,4,FALSE)</f>
        <v>S6020A21</v>
      </c>
      <c r="E165" s="83"/>
      <c r="F165" s="130">
        <v>44562</v>
      </c>
      <c r="G165" s="114" t="str">
        <f ca="1">+"ID" &amp;TEXT(A165,"000") &amp; "-" &amp; AH165 &amp; "-" &amp; AI165 &amp; "-" &amp; RIGHT(AQ165,2)&amp; "-" &amp; VLOOKUP(AO165,Datos!$E:$F,2,FALSE)&amp; "-" &amp; AW165</f>
        <v>ID163-GD-CR-T2-BT-GD_PROSU</v>
      </c>
      <c r="H165" s="114" t="s">
        <v>57</v>
      </c>
      <c r="I165" s="195" t="s">
        <v>74</v>
      </c>
      <c r="J165" s="195" t="s">
        <v>316</v>
      </c>
      <c r="K165" s="195" t="s">
        <v>1963</v>
      </c>
      <c r="L165" s="195" t="s">
        <v>275</v>
      </c>
      <c r="M165" s="195" t="s">
        <v>266</v>
      </c>
      <c r="O165" s="195" t="s">
        <v>1050</v>
      </c>
      <c r="Q165" s="195" t="s">
        <v>78</v>
      </c>
      <c r="S165" s="195" t="s">
        <v>239</v>
      </c>
      <c r="T165" s="114">
        <v>10000</v>
      </c>
      <c r="V165" s="114" t="s">
        <v>9153</v>
      </c>
      <c r="X165" s="114">
        <v>700034</v>
      </c>
      <c r="Y165" s="114">
        <f>+Salida!CQ165</f>
        <v>270</v>
      </c>
      <c r="AA165" s="114" t="s">
        <v>2021</v>
      </c>
      <c r="AB165" s="114">
        <f>+HLOOKUP($AF165,Lecturas!$O:$AB,22,FALSE)</f>
        <v>50</v>
      </c>
      <c r="AC165" s="114">
        <f>+HLOOKUP($AF165,Lecturas!$O:$AB,23,FALSE)</f>
        <v>100</v>
      </c>
      <c r="AD165" s="114" t="str">
        <f>+"CASO: "&amp;INDEX(Lecturas!$AE$1:$AX$2,1,MATCH(AF165,Lecturas!$AE$2:$AX$2,0))</f>
        <v>CASO: CASO 1 USUARIO GENERA</v>
      </c>
      <c r="AF165" s="114">
        <v>10</v>
      </c>
      <c r="AH165" s="83" t="str">
        <f>+IF(H165="","",VLOOKUP(H165,Datos!$D:$E,2,FALSE))</f>
        <v>GD</v>
      </c>
      <c r="AI165" s="83" t="str">
        <f>+IF(I165="","",VLOOKUP(I165,Datos!$D$9:$E$19,2,FALSE))</f>
        <v>CR</v>
      </c>
      <c r="AJ165" s="83" t="str">
        <f>+IF(J165="","",VLOOKUP(J165,Datos!$D:$E,2,FALSE))</f>
        <v>G002</v>
      </c>
      <c r="AK165" s="83" t="str">
        <f>+IFERROR(IF(AI165="CG","",VLOOKUP(AI165,Datos!$E:$F,2,FALSE)),"")</f>
        <v>Rural</v>
      </c>
      <c r="AL165" s="83" t="str">
        <f>+IF(L165="","",VLOOKUP(L165,Datos!$D:$E,2,FALSE))</f>
        <v>04</v>
      </c>
      <c r="AM165" s="83" t="str">
        <f ca="1">+IF(M165="","",TEXT(VLOOKUP(M165,Datos!$D:$E,2,FALSE),"000"))</f>
        <v>317</v>
      </c>
      <c r="AN165" s="83" t="str">
        <f ca="1">+IF(O165="","",TEXT(VLOOKUP(O165,Datos!$D:$E,2,FALSE),"000000"))</f>
        <v>239900</v>
      </c>
      <c r="AO165" s="83" t="str">
        <f>+IF(Q165="","",VLOOKUP(Q165,Datos!$D:$E,2,FALSE))</f>
        <v>G1</v>
      </c>
      <c r="AP165" s="83" t="str">
        <f>+IFERROR(HLOOKUP(AH165,Validaciones!$A$47:$C$48,2,FALSE),"")</f>
        <v>Tarifa T2</v>
      </c>
      <c r="AQ165" s="83" t="str">
        <f ca="1">+IF(AP165="","",VLOOKUP(AP165,Datos!$D:$E,2,FALSE))</f>
        <v>GD_T2</v>
      </c>
      <c r="AR165" s="83" t="str">
        <f>+VLOOKUP(CONCATENATE(K165,IF(K165="Completo",VLOOKUP(D165,'Gr.Estr.Reg.'!$C:$D,2,FALSE),VLOOKUP(D165,'Gr.Estr.Reg.'!$C:$H,6))),Tabla8[[LINK]:[PORCION]],5,FALSE)</f>
        <v>GROCC</v>
      </c>
      <c r="AS165" s="83" t="str">
        <f ca="1">+VLOOKUP(CONCATENATE($AH165,$AI165,$AJ165,$AO165,$AQ165),ZTDM_ARBOL_DES_D!$A:$O,11,FALSE)</f>
        <v>RT_CAT_CLI</v>
      </c>
      <c r="AT165" s="83" t="str">
        <f ca="1">+IFERROR(VLOOKUP(CONCATENATE($AH165,$AI165,$AJ165,$AO165,$AQ165),ZTDM_ARBOL_DES_D!$A:$O,12,FALSE),"")</f>
        <v>GD_NORM</v>
      </c>
      <c r="AU165" s="83" t="str">
        <f ca="1">+IFERROR(VLOOKUP(CONCATENATE($AH165,$AI165,$AJ165,$AO165,$AQ165),ZTDM_ARBOL_DES_D!$A:$O,13,FALSE),"")</f>
        <v>BAJA</v>
      </c>
      <c r="AV165" s="83" t="str">
        <f>+IF($S165=Datos!$G$71,"",IFERROR(INDEX(Datos!$C$71:$G$75,MATCH($S165,Datos!$G$71:$G$75,0),1),""))</f>
        <v>RT_PROSUM</v>
      </c>
      <c r="AW165" s="83" t="str">
        <f>IF($S165=Datos!$G$71,"",IFERROR(INDEX(Datos!$C$71:$G$75,MATCH($S165,Datos!$G$71:$G$75,0),2),""))</f>
        <v>GD_PROSU</v>
      </c>
      <c r="AX165" s="83" t="str">
        <f>IF($S165=Datos!$G$71,"",IFERROR(INDEX(Datos!$C$71:$G$75,MATCH($S165,Datos!$G$71:$G$75,0),3),""))</f>
        <v>GD_PRG1</v>
      </c>
      <c r="AY165" s="83" t="str">
        <f>+IF(AW165=Datos!$D$73,Datos!$C$76,"")</f>
        <v>QU_CUPOGEN</v>
      </c>
      <c r="AZ165" s="83" t="str">
        <f>+IF(K165="Completo",IF(MAX(AB165:AC165,FACTURADOR!G164:I164)&gt;=300,"FL_GUDI",""),"")</f>
        <v/>
      </c>
      <c r="BA165" s="83" t="str">
        <f t="shared" si="114"/>
        <v>FL_NO_CAP</v>
      </c>
      <c r="BB165" s="83" t="str">
        <f ca="1">+IF($AS165="Opción No Válida","",IFERROR(IF(FIND(Datos!$D$63,$V165)&gt;0,Datos!$E$63,""),""))</f>
        <v/>
      </c>
      <c r="BC165" s="83" t="str">
        <f ca="1">+IF($AS165="Opción No Válida","",IFERROR(IF(FIND(Datos!$D$64,$V165)&gt;0,Datos!$E$64,""),""))</f>
        <v/>
      </c>
      <c r="BD165" s="83" t="str">
        <f ca="1">+IF($AS165="Opción No Válida","",IFERROR(IF(FIND(Datos!$D$65,$V165)&gt;0,Datos!$E$65,""),""))</f>
        <v>FL_CLUB</v>
      </c>
      <c r="BE165" s="83" t="str">
        <f ca="1">+IF($AS165="Opción No Válida","",IFERROR(IF(FIND(Datos!$D$66,$V165)&gt;0,Datos!$E$66,""),""))</f>
        <v>FL_BEN_INF</v>
      </c>
      <c r="BF165" s="83" t="str">
        <f ca="1">+IF($AS165="Opción No Válida","",IF(AH165="DP",Datos!$C$67,""))</f>
        <v/>
      </c>
      <c r="BG165" s="83" t="str">
        <f ca="1">+IF($AS165="Opción No Válida","",IFERROR(IF(FIND(Datos!$D$68,$V165)&gt;0,Datos!$E$68,""),""))</f>
        <v/>
      </c>
      <c r="BH165" s="83" t="str">
        <f ca="1">+VLOOKUP(AA165,Datos!$D:$E,2,FALSE)</f>
        <v>00</v>
      </c>
      <c r="BJ165" s="133">
        <f ca="1">+COUNTIFS(BK165:DW165,"ERROR")</f>
        <v>0</v>
      </c>
      <c r="BK165" s="133" t="str">
        <f t="shared" si="166"/>
        <v/>
      </c>
      <c r="BL165" s="133" t="str">
        <f t="shared" si="167"/>
        <v/>
      </c>
      <c r="BM165" s="133" t="str">
        <f t="shared" si="168"/>
        <v/>
      </c>
      <c r="BN165" s="133" t="str">
        <f t="shared" si="169"/>
        <v/>
      </c>
      <c r="BO165" s="133" t="str">
        <f t="shared" si="170"/>
        <v/>
      </c>
      <c r="BP165" s="133" t="str">
        <f t="shared" ca="1" si="171"/>
        <v/>
      </c>
      <c r="BQ165" s="133" t="str">
        <f t="shared" ca="1" si="172"/>
        <v/>
      </c>
      <c r="BR165" s="133" t="str">
        <f t="shared" si="173"/>
        <v/>
      </c>
      <c r="BS165" s="133" t="str">
        <f t="shared" si="174"/>
        <v/>
      </c>
      <c r="BT165" s="133" t="str">
        <f t="shared" ca="1" si="175"/>
        <v/>
      </c>
      <c r="BU165" s="133" t="str">
        <f t="shared" si="176"/>
        <v/>
      </c>
      <c r="BV165" s="133" t="str">
        <f t="shared" ca="1" si="177"/>
        <v/>
      </c>
      <c r="BW165" s="133" t="str">
        <f t="shared" ca="1" si="178"/>
        <v/>
      </c>
      <c r="BX165" s="133" t="str">
        <f t="shared" ca="1" si="179"/>
        <v/>
      </c>
      <c r="BY165" s="133" t="str">
        <f t="shared" si="180"/>
        <v/>
      </c>
      <c r="BZ165" s="133" t="str">
        <f t="shared" si="181"/>
        <v/>
      </c>
      <c r="CA165" s="133" t="str">
        <f t="shared" si="182"/>
        <v/>
      </c>
      <c r="CB165" s="133" t="str">
        <f t="shared" si="183"/>
        <v/>
      </c>
      <c r="CC165" s="133" t="str">
        <f t="shared" si="184"/>
        <v/>
      </c>
      <c r="CD165" s="133" t="str">
        <f t="shared" ca="1" si="185"/>
        <v/>
      </c>
      <c r="CE165" s="133" t="str">
        <f t="shared" ca="1" si="186"/>
        <v/>
      </c>
      <c r="CF165" s="133" t="str">
        <f t="shared" ca="1" si="187"/>
        <v/>
      </c>
      <c r="CG165" s="133" t="str">
        <f t="shared" ca="1" si="188"/>
        <v/>
      </c>
      <c r="CH165" s="133" t="str">
        <f t="shared" ca="1" si="189"/>
        <v/>
      </c>
      <c r="CI165" s="133" t="str">
        <f t="shared" ca="1" si="190"/>
        <v/>
      </c>
      <c r="CJ165" s="133" t="str">
        <f t="shared" ca="1" si="191"/>
        <v/>
      </c>
      <c r="CK165" s="131">
        <f>+'RESULTADOS Fact'!Z164</f>
        <v>20000000952</v>
      </c>
      <c r="CL165" s="131">
        <f>+'RESULTADOS Fact'!AA164</f>
        <v>10000000516</v>
      </c>
    </row>
    <row r="166" spans="1:90" s="131" customFormat="1" ht="58.5" hidden="1" customHeight="1" x14ac:dyDescent="0.25">
      <c r="A166" s="145">
        <f t="shared" si="192"/>
        <v>164</v>
      </c>
      <c r="B166" s="127">
        <v>251</v>
      </c>
      <c r="C166" s="128">
        <f>+VLOOKUP($B166,'Datos IC y OC'!$A:$D,3,FALSE)</f>
        <v>610000000000165</v>
      </c>
      <c r="D166" s="128" t="str">
        <f>+VLOOKUP($B166,'Datos IC y OC'!$A:$D,4,FALSE)</f>
        <v>S6020A21</v>
      </c>
      <c r="E166" s="83"/>
      <c r="F166" s="130">
        <v>44562</v>
      </c>
      <c r="G166" s="114" t="str">
        <f ca="1">+"ID" &amp;TEXT(A166,"000") &amp; "-" &amp; AH166 &amp; "-" &amp; AI166 &amp; "-" &amp; RIGHT(AQ166,2)&amp; "-" &amp; VLOOKUP(AO166,Datos!$E:$F,2,FALSE)&amp; "-" &amp; AW166</f>
        <v>ID164-GD-PU-T2-BT-GD_PROSU</v>
      </c>
      <c r="H166" s="114" t="s">
        <v>57</v>
      </c>
      <c r="I166" s="195" t="s">
        <v>62</v>
      </c>
      <c r="J166" s="195" t="s">
        <v>316</v>
      </c>
      <c r="K166" s="195" t="s">
        <v>1963</v>
      </c>
      <c r="L166" s="195" t="s">
        <v>275</v>
      </c>
      <c r="M166" s="195" t="s">
        <v>266</v>
      </c>
      <c r="O166" s="195" t="s">
        <v>1050</v>
      </c>
      <c r="Q166" s="195" t="s">
        <v>78</v>
      </c>
      <c r="S166" s="195" t="s">
        <v>240</v>
      </c>
      <c r="T166" s="114">
        <v>10000</v>
      </c>
      <c r="V166" s="114"/>
      <c r="X166" s="114">
        <v>700034</v>
      </c>
      <c r="Y166" s="114">
        <f>+Salida!CQ166</f>
        <v>272</v>
      </c>
      <c r="AA166" s="114" t="s">
        <v>2021</v>
      </c>
      <c r="AB166" s="114">
        <f>+HLOOKUP($AF166,Lecturas!$O:$AB,22,FALSE)</f>
        <v>50</v>
      </c>
      <c r="AC166" s="114">
        <f>+HLOOKUP($AF166,Lecturas!$O:$AB,23,FALSE)</f>
        <v>100</v>
      </c>
      <c r="AD166" s="114" t="str">
        <f>+"CASO: "&amp;INDEX(Lecturas!$AE$1:$AX$2,1,MATCH(AF166,Lecturas!$AE$2:$AX$2,0))</f>
        <v>CASO: CASO 1 USUARIO GENERA</v>
      </c>
      <c r="AF166" s="114">
        <v>10</v>
      </c>
      <c r="AH166" s="83" t="str">
        <f>+IF(H166="","",VLOOKUP(H166,Datos!$D:$E,2,FALSE))</f>
        <v>GD</v>
      </c>
      <c r="AI166" s="83" t="str">
        <f>+IF(I166="","",VLOOKUP(I166,Datos!$D$9:$E$19,2,FALSE))</f>
        <v>PU</v>
      </c>
      <c r="AJ166" s="83" t="str">
        <f>+IF(J166="","",VLOOKUP(J166,Datos!$D:$E,2,FALSE))</f>
        <v>G002</v>
      </c>
      <c r="AK166" s="83" t="str">
        <f>+IFERROR(IF(AI166="CG","",VLOOKUP(AI166,Datos!$E:$F,2,FALSE)),"")</f>
        <v>Urbano</v>
      </c>
      <c r="AL166" s="83" t="str">
        <f>+IF(L166="","",VLOOKUP(L166,Datos!$D:$E,2,FALSE))</f>
        <v>04</v>
      </c>
      <c r="AM166" s="83" t="str">
        <f ca="1">+IF(M166="","",TEXT(VLOOKUP(M166,Datos!$D:$E,2,FALSE),"000"))</f>
        <v>317</v>
      </c>
      <c r="AN166" s="83" t="str">
        <f ca="1">+IF(O166="","",TEXT(VLOOKUP(O166,Datos!$D:$E,2,FALSE),"000000"))</f>
        <v>239900</v>
      </c>
      <c r="AO166" s="83" t="str">
        <f>+IF(Q166="","",VLOOKUP(Q166,Datos!$D:$E,2,FALSE))</f>
        <v>G1</v>
      </c>
      <c r="AP166" s="83" t="str">
        <f>+IFERROR(HLOOKUP(AH166,Validaciones!$A$47:$C$48,2,FALSE),"")</f>
        <v>Tarifa T2</v>
      </c>
      <c r="AQ166" s="83" t="str">
        <f ca="1">+IF(AP166="","",VLOOKUP(AP166,Datos!$D:$E,2,FALSE))</f>
        <v>GD_T2</v>
      </c>
      <c r="AR166" s="83" t="str">
        <f>+VLOOKUP(CONCATENATE(K166,IF(K166="Completo",VLOOKUP(D166,'Gr.Estr.Reg.'!$C:$D,2,FALSE),VLOOKUP(D166,'Gr.Estr.Reg.'!$C:$H,6))),Tabla8[[LINK]:[PORCION]],5,FALSE)</f>
        <v>GROCC</v>
      </c>
      <c r="AS166" s="83" t="str">
        <f ca="1">+VLOOKUP(CONCATENATE($AH166,$AI166,$AJ166,$AO166,$AQ166),ZTDM_ARBOL_DES_D!$A:$O,11,FALSE)</f>
        <v>RT_CAT_CLI</v>
      </c>
      <c r="AT166" s="83" t="str">
        <f ca="1">+IFERROR(VLOOKUP(CONCATENATE($AH166,$AI166,$AJ166,$AO166,$AQ166),ZTDM_ARBOL_DES_D!$A:$O,12,FALSE),"")</f>
        <v>GD_NORM</v>
      </c>
      <c r="AU166" s="83" t="str">
        <f ca="1">+IFERROR(VLOOKUP(CONCATENATE($AH166,$AI166,$AJ166,$AO166,$AQ166),ZTDM_ARBOL_DES_D!$A:$O,13,FALSE),"")</f>
        <v>BAJA</v>
      </c>
      <c r="AV166" s="83" t="str">
        <f>+IF($S166=Datos!$G$71,"",IFERROR(INDEX(Datos!$C$71:$G$75,MATCH($S166,Datos!$G$71:$G$75,0),1),""))</f>
        <v>RT_PROSUM</v>
      </c>
      <c r="AW166" s="83" t="str">
        <f>IF($S166=Datos!$G$71,"",IFERROR(INDEX(Datos!$C$71:$G$75,MATCH($S166,Datos!$G$71:$G$75,0),2),""))</f>
        <v>GD_PROSU</v>
      </c>
      <c r="AX166" s="83" t="str">
        <f>IF($S166=Datos!$G$71,"",IFERROR(INDEX(Datos!$C$71:$G$75,MATCH($S166,Datos!$G$71:$G$75,0),3),""))</f>
        <v>GD_PRG2</v>
      </c>
      <c r="AY166" s="83" t="str">
        <f>+IF(AW166=Datos!$D$73,Datos!$C$76,"")</f>
        <v>QU_CUPOGEN</v>
      </c>
      <c r="AZ166" s="83" t="str">
        <f>+IF(K166="Completo",IF(MAX(AB166:AC166,FACTURADOR!G165:I165)&gt;=300,"FL_GUDI",""),"")</f>
        <v/>
      </c>
      <c r="BA166" s="83" t="str">
        <f t="shared" si="114"/>
        <v/>
      </c>
      <c r="BB166" s="83" t="str">
        <f ca="1">+IF($AS166="Opción No Válida","",IFERROR(IF(FIND(Datos!$D$63,$V166)&gt;0,Datos!$E$63,""),""))</f>
        <v/>
      </c>
      <c r="BC166" s="83" t="str">
        <f ca="1">+IF($AS166="Opción No Válida","",IFERROR(IF(FIND(Datos!$D$64,$V166)&gt;0,Datos!$E$64,""),""))</f>
        <v/>
      </c>
      <c r="BD166" s="83" t="str">
        <f ca="1">+IF($AS166="Opción No Válida","",IFERROR(IF(FIND(Datos!$D$65,$V166)&gt;0,Datos!$E$65,""),""))</f>
        <v/>
      </c>
      <c r="BE166" s="83" t="str">
        <f ca="1">+IF($AS166="Opción No Válida","",IFERROR(IF(FIND(Datos!$D$66,$V166)&gt;0,Datos!$E$66,""),""))</f>
        <v/>
      </c>
      <c r="BF166" s="83" t="str">
        <f ca="1">+IF($AS166="Opción No Válida","",IF(AH166="DP",Datos!$C$67,""))</f>
        <v/>
      </c>
      <c r="BG166" s="83" t="str">
        <f ca="1">+IF($AS166="Opción No Válida","",IFERROR(IF(FIND(Datos!$D$68,$V166)&gt;0,Datos!$E$68,""),""))</f>
        <v/>
      </c>
      <c r="BH166" s="83" t="str">
        <f ca="1">+VLOOKUP(AA166,Datos!$D:$E,2,FALSE)</f>
        <v>00</v>
      </c>
      <c r="BJ166" s="133">
        <f t="shared" ref="BJ166:BJ168" ca="1" si="193">+COUNTIFS(BK166:DW166,"ERROR")</f>
        <v>0</v>
      </c>
      <c r="BK166" s="133" t="str">
        <f t="shared" si="166"/>
        <v/>
      </c>
      <c r="BL166" s="133" t="str">
        <f t="shared" si="167"/>
        <v/>
      </c>
      <c r="BM166" s="133" t="str">
        <f t="shared" si="168"/>
        <v/>
      </c>
      <c r="BN166" s="133" t="str">
        <f t="shared" si="169"/>
        <v/>
      </c>
      <c r="BO166" s="133" t="str">
        <f t="shared" si="170"/>
        <v/>
      </c>
      <c r="BP166" s="133" t="str">
        <f t="shared" ca="1" si="171"/>
        <v/>
      </c>
      <c r="BQ166" s="133" t="str">
        <f t="shared" ca="1" si="172"/>
        <v/>
      </c>
      <c r="BR166" s="133" t="str">
        <f t="shared" si="173"/>
        <v/>
      </c>
      <c r="BS166" s="133" t="str">
        <f t="shared" si="174"/>
        <v/>
      </c>
      <c r="BT166" s="133" t="str">
        <f t="shared" ca="1" si="175"/>
        <v/>
      </c>
      <c r="BU166" s="133" t="str">
        <f t="shared" si="176"/>
        <v/>
      </c>
      <c r="BV166" s="133" t="str">
        <f t="shared" ca="1" si="177"/>
        <v/>
      </c>
      <c r="BW166" s="133" t="str">
        <f t="shared" ca="1" si="178"/>
        <v/>
      </c>
      <c r="BX166" s="133" t="str">
        <f t="shared" ca="1" si="179"/>
        <v/>
      </c>
      <c r="BY166" s="133" t="str">
        <f t="shared" si="180"/>
        <v/>
      </c>
      <c r="BZ166" s="133" t="str">
        <f t="shared" si="181"/>
        <v/>
      </c>
      <c r="CA166" s="133" t="str">
        <f t="shared" si="182"/>
        <v/>
      </c>
      <c r="CB166" s="133" t="str">
        <f t="shared" si="183"/>
        <v/>
      </c>
      <c r="CC166" s="133" t="str">
        <f t="shared" si="184"/>
        <v/>
      </c>
      <c r="CD166" s="133" t="str">
        <f t="shared" ca="1" si="185"/>
        <v/>
      </c>
      <c r="CE166" s="133" t="str">
        <f t="shared" ca="1" si="186"/>
        <v/>
      </c>
      <c r="CF166" s="133" t="str">
        <f t="shared" ca="1" si="187"/>
        <v/>
      </c>
      <c r="CG166" s="133" t="str">
        <f t="shared" ca="1" si="188"/>
        <v/>
      </c>
      <c r="CH166" s="133" t="str">
        <f t="shared" ca="1" si="189"/>
        <v/>
      </c>
      <c r="CI166" s="133" t="str">
        <f t="shared" ca="1" si="190"/>
        <v/>
      </c>
      <c r="CJ166" s="133" t="str">
        <f t="shared" ca="1" si="191"/>
        <v/>
      </c>
      <c r="CK166" s="131">
        <f>+'RESULTADOS Fact'!Z165</f>
        <v>20000000953</v>
      </c>
      <c r="CL166" s="131">
        <f>+'RESULTADOS Fact'!AA165</f>
        <v>10000000517</v>
      </c>
    </row>
    <row r="167" spans="1:90" s="131" customFormat="1" ht="58.5" hidden="1" customHeight="1" x14ac:dyDescent="0.25">
      <c r="A167" s="145">
        <f t="shared" si="192"/>
        <v>165</v>
      </c>
      <c r="B167" s="127">
        <v>253</v>
      </c>
      <c r="C167" s="128">
        <f>+VLOOKUP($B167,'Datos IC y OC'!$A:$D,3,FALSE)</f>
        <v>610000000000167</v>
      </c>
      <c r="D167" s="128" t="str">
        <f>+VLOOKUP($B167,'Datos IC y OC'!$A:$D,4,FALSE)</f>
        <v>S6020A21</v>
      </c>
      <c r="E167" s="83"/>
      <c r="F167" s="130">
        <v>44562</v>
      </c>
      <c r="G167" s="114" t="str">
        <f ca="1">+"ID" &amp;TEXT(A167,"000") &amp; "-" &amp; AH167 &amp; "-" &amp; AI167 &amp; "-" &amp; RIGHT(AQ167,2)&amp; "-" &amp; VLOOKUP(AO167,Datos!$E:$F,2,FALSE)&amp; "-" &amp; AW167</f>
        <v>ID165-GD-MR-T2-BT-GD_PROSU</v>
      </c>
      <c r="H167" s="114" t="s">
        <v>57</v>
      </c>
      <c r="I167" s="195" t="s">
        <v>72</v>
      </c>
      <c r="J167" s="195" t="s">
        <v>316</v>
      </c>
      <c r="K167" s="195" t="s">
        <v>1963</v>
      </c>
      <c r="L167" s="195" t="s">
        <v>306</v>
      </c>
      <c r="M167" s="195" t="s">
        <v>266</v>
      </c>
      <c r="O167" s="195" t="s">
        <v>1050</v>
      </c>
      <c r="Q167" s="195" t="s">
        <v>78</v>
      </c>
      <c r="S167" s="195" t="s">
        <v>241</v>
      </c>
      <c r="T167" s="114">
        <v>10000</v>
      </c>
      <c r="V167" s="114"/>
      <c r="X167" s="114">
        <v>700034</v>
      </c>
      <c r="Y167" s="114">
        <f>+Salida!CQ167</f>
        <v>274</v>
      </c>
      <c r="AA167" s="114" t="s">
        <v>2021</v>
      </c>
      <c r="AB167" s="114">
        <f>+HLOOKUP($AF167,Lecturas!$O:$AB,22,FALSE)</f>
        <v>50</v>
      </c>
      <c r="AC167" s="114">
        <f>+HLOOKUP($AF167,Lecturas!$O:$AB,23,FALSE)</f>
        <v>100</v>
      </c>
      <c r="AD167" s="114" t="str">
        <f>+"CASO: "&amp;INDEX(Lecturas!$AE$1:$AX$2,1,MATCH(AF167,Lecturas!$AE$2:$AX$2,0))</f>
        <v>CASO: CASO 1 USUARIO GENERA</v>
      </c>
      <c r="AF167" s="114">
        <v>10</v>
      </c>
      <c r="AH167" s="83" t="str">
        <f>+IF(H167="","",VLOOKUP(H167,Datos!$D:$E,2,FALSE))</f>
        <v>GD</v>
      </c>
      <c r="AI167" s="83" t="str">
        <f>+IF(I167="","",VLOOKUP(I167,Datos!$D$9:$E$19,2,FALSE))</f>
        <v>MR</v>
      </c>
      <c r="AJ167" s="83" t="str">
        <f>+IF(J167="","",VLOOKUP(J167,Datos!$D:$E,2,FALSE))</f>
        <v>G002</v>
      </c>
      <c r="AK167" s="83" t="str">
        <f>+IFERROR(IF(AI167="CG","",VLOOKUP(AI167,Datos!$E:$F,2,FALSE)),"")</f>
        <v>Rural</v>
      </c>
      <c r="AL167" s="83" t="str">
        <f>+IF(L167="","",VLOOKUP(L167,Datos!$D:$E,2,FALSE))</f>
        <v>07</v>
      </c>
      <c r="AM167" s="83" t="str">
        <f ca="1">+IF(M167="","",TEXT(VLOOKUP(M167,Datos!$D:$E,2,FALSE),"000"))</f>
        <v>317</v>
      </c>
      <c r="AN167" s="83" t="str">
        <f ca="1">+IF(O167="","",TEXT(VLOOKUP(O167,Datos!$D:$E,2,FALSE),"000000"))</f>
        <v>239900</v>
      </c>
      <c r="AO167" s="83" t="str">
        <f>+IF(Q167="","",VLOOKUP(Q167,Datos!$D:$E,2,FALSE))</f>
        <v>G1</v>
      </c>
      <c r="AP167" s="83" t="str">
        <f>+IFERROR(HLOOKUP(AH167,Validaciones!$A$47:$C$48,2,FALSE),"")</f>
        <v>Tarifa T2</v>
      </c>
      <c r="AQ167" s="83" t="str">
        <f ca="1">+IF(AP167="","",VLOOKUP(AP167,Datos!$D:$E,2,FALSE))</f>
        <v>GD_T2</v>
      </c>
      <c r="AR167" s="83" t="str">
        <f>+VLOOKUP(CONCATENATE(K167,IF(K167="Completo",VLOOKUP(D167,'Gr.Estr.Reg.'!$C:$D,2,FALSE),VLOOKUP(D167,'Gr.Estr.Reg.'!$C:$H,6))),Tabla8[[LINK]:[PORCION]],5,FALSE)</f>
        <v>GROCC</v>
      </c>
      <c r="AS167" s="83" t="str">
        <f ca="1">+VLOOKUP(CONCATENATE($AH167,$AI167,$AJ167,$AO167,$AQ167),ZTDM_ARBOL_DES_D!$A:$O,11,FALSE)</f>
        <v>RT_CAT_CLI</v>
      </c>
      <c r="AT167" s="83" t="str">
        <f ca="1">+IFERROR(VLOOKUP(CONCATENATE($AH167,$AI167,$AJ167,$AO167,$AQ167),ZTDM_ARBOL_DES_D!$A:$O,12,FALSE),"")</f>
        <v>GD_NORM</v>
      </c>
      <c r="AU167" s="83" t="str">
        <f ca="1">+IFERROR(VLOOKUP(CONCATENATE($AH167,$AI167,$AJ167,$AO167,$AQ167),ZTDM_ARBOL_DES_D!$A:$O,13,FALSE),"")</f>
        <v>BAJA</v>
      </c>
      <c r="AV167" s="83" t="str">
        <f>+IF($S167=Datos!$G$71,"",IFERROR(INDEX(Datos!$C$71:$G$75,MATCH($S167,Datos!$G$71:$G$75,0),1),""))</f>
        <v>RT_PROSUM</v>
      </c>
      <c r="AW167" s="83" t="str">
        <f>IF($S167=Datos!$G$71,"",IFERROR(INDEX(Datos!$C$71:$G$75,MATCH($S167,Datos!$G$71:$G$75,0),2),""))</f>
        <v>GD_PROSU</v>
      </c>
      <c r="AX167" s="83" t="str">
        <f>IF($S167=Datos!$G$71,"",IFERROR(INDEX(Datos!$C$71:$G$75,MATCH($S167,Datos!$G$71:$G$75,0),3),""))</f>
        <v>GD_PRG3</v>
      </c>
      <c r="AY167" s="83" t="str">
        <f>+IF(AW167=Datos!$D$73,Datos!$C$76,"")</f>
        <v>QU_CUPOGEN</v>
      </c>
      <c r="AZ167" s="83" t="str">
        <f>+IF(K167="Completo",IF(MAX(AB167:AC167,FACTURADOR!G166:I166)&gt;=300,"FL_GUDI",""),"")</f>
        <v/>
      </c>
      <c r="BA167" s="83" t="str">
        <f t="shared" si="114"/>
        <v>FL_NO_CAP</v>
      </c>
      <c r="BB167" s="83" t="str">
        <f ca="1">+IF($AS167="Opción No Válida","",IFERROR(IF(FIND(Datos!$D$63,$V167)&gt;0,Datos!$E$63,""),""))</f>
        <v/>
      </c>
      <c r="BC167" s="83" t="str">
        <f ca="1">+IF($AS167="Opción No Válida","",IFERROR(IF(FIND(Datos!$D$64,$V167)&gt;0,Datos!$E$64,""),""))</f>
        <v/>
      </c>
      <c r="BD167" s="83" t="str">
        <f ca="1">+IF($AS167="Opción No Válida","",IFERROR(IF(FIND(Datos!$D$65,$V167)&gt;0,Datos!$E$65,""),""))</f>
        <v/>
      </c>
      <c r="BE167" s="83" t="str">
        <f ca="1">+IF($AS167="Opción No Válida","",IFERROR(IF(FIND(Datos!$D$66,$V167)&gt;0,Datos!$E$66,""),""))</f>
        <v/>
      </c>
      <c r="BF167" s="83" t="str">
        <f ca="1">+IF($AS167="Opción No Válida","",IF(AH167="DP",Datos!$C$67,""))</f>
        <v/>
      </c>
      <c r="BG167" s="83" t="str">
        <f ca="1">+IF($AS167="Opción No Válida","",IFERROR(IF(FIND(Datos!$D$68,$V167)&gt;0,Datos!$E$68,""),""))</f>
        <v/>
      </c>
      <c r="BH167" s="83" t="str">
        <f ca="1">+VLOOKUP(AA167,Datos!$D:$E,2,FALSE)</f>
        <v>00</v>
      </c>
      <c r="BJ167" s="133">
        <f t="shared" ca="1" si="193"/>
        <v>0</v>
      </c>
      <c r="BK167" s="133" t="str">
        <f t="shared" si="166"/>
        <v/>
      </c>
      <c r="BL167" s="133" t="str">
        <f t="shared" si="167"/>
        <v/>
      </c>
      <c r="BM167" s="133" t="str">
        <f t="shared" si="168"/>
        <v/>
      </c>
      <c r="BN167" s="133" t="str">
        <f t="shared" si="169"/>
        <v/>
      </c>
      <c r="BO167" s="133" t="str">
        <f t="shared" si="170"/>
        <v/>
      </c>
      <c r="BP167" s="133" t="str">
        <f t="shared" ca="1" si="171"/>
        <v/>
      </c>
      <c r="BQ167" s="133" t="str">
        <f t="shared" ca="1" si="172"/>
        <v/>
      </c>
      <c r="BR167" s="133" t="str">
        <f t="shared" si="173"/>
        <v/>
      </c>
      <c r="BS167" s="133" t="str">
        <f t="shared" si="174"/>
        <v/>
      </c>
      <c r="BT167" s="133" t="str">
        <f t="shared" ca="1" si="175"/>
        <v/>
      </c>
      <c r="BU167" s="133" t="str">
        <f t="shared" si="176"/>
        <v/>
      </c>
      <c r="BV167" s="133" t="str">
        <f t="shared" ca="1" si="177"/>
        <v/>
      </c>
      <c r="BW167" s="133" t="str">
        <f t="shared" ca="1" si="178"/>
        <v/>
      </c>
      <c r="BX167" s="133" t="str">
        <f t="shared" ca="1" si="179"/>
        <v/>
      </c>
      <c r="BY167" s="133" t="str">
        <f t="shared" si="180"/>
        <v/>
      </c>
      <c r="BZ167" s="133" t="str">
        <f t="shared" si="181"/>
        <v/>
      </c>
      <c r="CA167" s="133" t="str">
        <f t="shared" si="182"/>
        <v/>
      </c>
      <c r="CB167" s="133" t="str">
        <f t="shared" si="183"/>
        <v/>
      </c>
      <c r="CC167" s="133" t="str">
        <f t="shared" si="184"/>
        <v/>
      </c>
      <c r="CD167" s="133" t="str">
        <f t="shared" ca="1" si="185"/>
        <v/>
      </c>
      <c r="CE167" s="133" t="str">
        <f t="shared" ca="1" si="186"/>
        <v/>
      </c>
      <c r="CF167" s="133" t="str">
        <f t="shared" ca="1" si="187"/>
        <v/>
      </c>
      <c r="CG167" s="133" t="str">
        <f t="shared" ca="1" si="188"/>
        <v/>
      </c>
      <c r="CH167" s="133" t="str">
        <f t="shared" ca="1" si="189"/>
        <v/>
      </c>
      <c r="CI167" s="133" t="str">
        <f t="shared" ca="1" si="190"/>
        <v/>
      </c>
      <c r="CJ167" s="133" t="str">
        <f t="shared" ca="1" si="191"/>
        <v/>
      </c>
      <c r="CK167" s="131">
        <f>+'RESULTADOS Fact'!Z166</f>
        <v>20000000954</v>
      </c>
      <c r="CL167" s="131">
        <f>+'RESULTADOS Fact'!AA166</f>
        <v>10000000518</v>
      </c>
    </row>
    <row r="168" spans="1:90" s="131" customFormat="1" ht="58.5" hidden="1" customHeight="1" x14ac:dyDescent="0.25">
      <c r="A168" s="145">
        <f t="shared" si="192"/>
        <v>166</v>
      </c>
      <c r="B168" s="127">
        <v>251</v>
      </c>
      <c r="C168" s="128">
        <f>+VLOOKUP($B168,'Datos IC y OC'!$A:$D,3,FALSE)</f>
        <v>610000000000165</v>
      </c>
      <c r="D168" s="128" t="str">
        <f>+VLOOKUP($B168,'Datos IC y OC'!$A:$D,4,FALSE)</f>
        <v>S6020A21</v>
      </c>
      <c r="E168" s="83"/>
      <c r="F168" s="130">
        <v>44562</v>
      </c>
      <c r="G168" s="114" t="str">
        <f ca="1">+"ID" &amp;TEXT(A168,"000") &amp; "-" &amp; AH168 &amp; "-" &amp; AI168 &amp; "-" &amp; RIGHT(AQ168,2)&amp; "-" &amp; VLOOKUP(AO168,Datos!$E:$F,2,FALSE)&amp; "-" &amp; AW168</f>
        <v>ID166-GD-NU-T2-AT-GD_GENER</v>
      </c>
      <c r="H168" s="114" t="s">
        <v>57</v>
      </c>
      <c r="I168" s="195" t="s">
        <v>61</v>
      </c>
      <c r="J168" s="195" t="s">
        <v>316</v>
      </c>
      <c r="K168" s="195" t="s">
        <v>1963</v>
      </c>
      <c r="L168" s="195" t="s">
        <v>306</v>
      </c>
      <c r="M168" s="195" t="s">
        <v>266</v>
      </c>
      <c r="O168" s="195" t="s">
        <v>1050</v>
      </c>
      <c r="Q168" s="195" t="s">
        <v>77</v>
      </c>
      <c r="S168" s="195" t="s">
        <v>232</v>
      </c>
      <c r="T168" s="114"/>
      <c r="V168" s="114"/>
      <c r="X168" s="114">
        <v>700034</v>
      </c>
      <c r="Y168" s="114">
        <f>+Salida!CQ168</f>
        <v>276</v>
      </c>
      <c r="AA168" s="114" t="s">
        <v>2021</v>
      </c>
      <c r="AB168" s="114">
        <f>+HLOOKUP($AF168,Lecturas!$O:$AB,22,FALSE)</f>
        <v>500</v>
      </c>
      <c r="AC168" s="114">
        <f>+HLOOKUP($AF168,Lecturas!$O:$AB,23,FALSE)</f>
        <v>1000</v>
      </c>
      <c r="AD168" s="114" t="str">
        <f>+"CASO: "&amp;INDEX(Lecturas!$AE$1:$AX$2,1,MATCH(AF168,Lecturas!$AE$2:$AX$2,0))</f>
        <v>CASO: CASO 1 USUARIO GENERA GUDI</v>
      </c>
      <c r="AF168" s="114">
        <v>11</v>
      </c>
      <c r="AH168" s="83" t="str">
        <f>+IF(H168="","",VLOOKUP(H168,Datos!$D:$E,2,FALSE))</f>
        <v>GD</v>
      </c>
      <c r="AI168" s="83" t="str">
        <f>+IF(I168="","",VLOOKUP(I168,Datos!$D$9:$E$19,2,FALSE))</f>
        <v>NU</v>
      </c>
      <c r="AJ168" s="83" t="str">
        <f>+IF(J168="","",VLOOKUP(J168,Datos!$D:$E,2,FALSE))</f>
        <v>G002</v>
      </c>
      <c r="AK168" s="83" t="str">
        <f>+IFERROR(IF(AI168="CG","",VLOOKUP(AI168,Datos!$E:$F,2,FALSE)),"")</f>
        <v>Urbano</v>
      </c>
      <c r="AL168" s="83" t="str">
        <f>+IF(L168="","",VLOOKUP(L168,Datos!$D:$E,2,FALSE))</f>
        <v>07</v>
      </c>
      <c r="AM168" s="83" t="str">
        <f ca="1">+IF(M168="","",TEXT(VLOOKUP(M168,Datos!$D:$E,2,FALSE),"000"))</f>
        <v>317</v>
      </c>
      <c r="AN168" s="83" t="str">
        <f ca="1">+IF(O168="","",TEXT(VLOOKUP(O168,Datos!$D:$E,2,FALSE),"000000"))</f>
        <v>239900</v>
      </c>
      <c r="AO168" s="83" t="str">
        <f>+IF(Q168="","",VLOOKUP(Q168,Datos!$D:$E,2,FALSE))</f>
        <v>G0</v>
      </c>
      <c r="AP168" s="83" t="str">
        <f>+IFERROR(HLOOKUP(AH168,Validaciones!$A$47:$C$48,2,FALSE),"")</f>
        <v>Tarifa T2</v>
      </c>
      <c r="AQ168" s="83" t="str">
        <f ca="1">+IF(AP168="","",VLOOKUP(AP168,Datos!$D:$E,2,FALSE))</f>
        <v>GD_T2</v>
      </c>
      <c r="AR168" s="83" t="str">
        <f>+VLOOKUP(CONCATENATE(K168,IF(K168="Completo",VLOOKUP(D168,'Gr.Estr.Reg.'!$C:$D,2,FALSE),VLOOKUP(D168,'Gr.Estr.Reg.'!$C:$H,6))),Tabla8[[LINK]:[PORCION]],5,FALSE)</f>
        <v>GROCC</v>
      </c>
      <c r="AS168" s="83" t="str">
        <f ca="1">+VLOOKUP(CONCATENATE($AH168,$AI168,$AJ168,$AO168,$AQ168),ZTDM_ARBOL_DES_D!$A:$O,11,FALSE)</f>
        <v>RT_CAT_CLI</v>
      </c>
      <c r="AT168" s="83" t="str">
        <f ca="1">+IFERROR(VLOOKUP(CONCATENATE($AH168,$AI168,$AJ168,$AO168,$AQ168),ZTDM_ARBOL_DES_D!$A:$O,12,FALSE),"")</f>
        <v>GD_NORM</v>
      </c>
      <c r="AU168" s="83" t="str">
        <f ca="1">+IFERROR(VLOOKUP(CONCATENATE($AH168,$AI168,$AJ168,$AO168,$AQ168),ZTDM_ARBOL_DES_D!$A:$O,13,FALSE),"")</f>
        <v>ALTA132</v>
      </c>
      <c r="AV168" s="83" t="str">
        <f>+IF($S168=Datos!$G$71,"",IFERROR(INDEX(Datos!$C$71:$G$75,MATCH($S168,Datos!$G$71:$G$75,0),1),""))</f>
        <v>RT_PROSUM</v>
      </c>
      <c r="AW168" s="83" t="str">
        <f>IF($S168=Datos!$G$71,"",IFERROR(INDEX(Datos!$C$71:$G$75,MATCH($S168,Datos!$G$71:$G$75,0),2),""))</f>
        <v>GD_GENER</v>
      </c>
      <c r="AX168" s="83" t="str">
        <f>IF($S168=Datos!$G$71,"",IFERROR(INDEX(Datos!$C$71:$G$75,MATCH($S168,Datos!$G$71:$G$75,0),3),""))</f>
        <v>GENERADOR</v>
      </c>
      <c r="AY168" s="83" t="str">
        <f>+IF(AW168=Datos!$D$73,Datos!$C$76,"")</f>
        <v/>
      </c>
      <c r="AZ168" s="83" t="str">
        <f>+IF(K168="Completo",IF(MAX(AB168:AC168,FACTURADOR!G167:I167)&gt;=300,"FL_GUDI",""),"")</f>
        <v>FL_GUDI</v>
      </c>
      <c r="BA168" s="83" t="str">
        <f t="shared" si="114"/>
        <v/>
      </c>
      <c r="BB168" s="83" t="str">
        <f ca="1">+IF($AS168="Opción No Válida","",IFERROR(IF(FIND(Datos!$D$63,$V168)&gt;0,Datos!$E$63,""),""))</f>
        <v/>
      </c>
      <c r="BC168" s="83" t="str">
        <f ca="1">+IF($AS168="Opción No Válida","",IFERROR(IF(FIND(Datos!$D$64,$V168)&gt;0,Datos!$E$64,""),""))</f>
        <v/>
      </c>
      <c r="BD168" s="83" t="str">
        <f ca="1">+IF($AS168="Opción No Válida","",IFERROR(IF(FIND(Datos!$D$65,$V168)&gt;0,Datos!$E$65,""),""))</f>
        <v/>
      </c>
      <c r="BE168" s="83" t="str">
        <f ca="1">+IF($AS168="Opción No Válida","",IFERROR(IF(FIND(Datos!$D$66,$V168)&gt;0,Datos!$E$66,""),""))</f>
        <v/>
      </c>
      <c r="BF168" s="83" t="str">
        <f ca="1">+IF($AS168="Opción No Válida","",IF(AH168="DP",Datos!$C$67,""))</f>
        <v/>
      </c>
      <c r="BG168" s="83" t="str">
        <f ca="1">+IF($AS168="Opción No Válida","",IFERROR(IF(FIND(Datos!$D$68,$V168)&gt;0,Datos!$E$68,""),""))</f>
        <v/>
      </c>
      <c r="BH168" s="83" t="str">
        <f ca="1">+VLOOKUP(AA168,Datos!$D:$E,2,FALSE)</f>
        <v>00</v>
      </c>
      <c r="BJ168" s="133">
        <f t="shared" ca="1" si="193"/>
        <v>0</v>
      </c>
      <c r="BK168" s="133" t="str">
        <f t="shared" si="166"/>
        <v/>
      </c>
      <c r="BL168" s="133" t="str">
        <f t="shared" si="167"/>
        <v/>
      </c>
      <c r="BM168" s="133" t="str">
        <f t="shared" si="168"/>
        <v/>
      </c>
      <c r="BN168" s="133" t="str">
        <f t="shared" si="169"/>
        <v/>
      </c>
      <c r="BO168" s="133" t="str">
        <f t="shared" si="170"/>
        <v/>
      </c>
      <c r="BP168" s="133" t="str">
        <f t="shared" ca="1" si="171"/>
        <v/>
      </c>
      <c r="BQ168" s="133" t="str">
        <f t="shared" ca="1" si="172"/>
        <v/>
      </c>
      <c r="BR168" s="133" t="str">
        <f t="shared" si="173"/>
        <v/>
      </c>
      <c r="BS168" s="133" t="str">
        <f t="shared" si="174"/>
        <v/>
      </c>
      <c r="BT168" s="133" t="str">
        <f t="shared" ca="1" si="175"/>
        <v/>
      </c>
      <c r="BU168" s="133" t="str">
        <f t="shared" si="176"/>
        <v/>
      </c>
      <c r="BV168" s="133" t="str">
        <f t="shared" ca="1" si="177"/>
        <v/>
      </c>
      <c r="BW168" s="133" t="str">
        <f t="shared" ca="1" si="178"/>
        <v/>
      </c>
      <c r="BX168" s="133" t="str">
        <f t="shared" ca="1" si="179"/>
        <v/>
      </c>
      <c r="BY168" s="133" t="str">
        <f t="shared" si="180"/>
        <v/>
      </c>
      <c r="BZ168" s="133" t="str">
        <f t="shared" si="181"/>
        <v/>
      </c>
      <c r="CA168" s="133" t="str">
        <f t="shared" si="182"/>
        <v/>
      </c>
      <c r="CB168" s="133" t="str">
        <f t="shared" si="183"/>
        <v/>
      </c>
      <c r="CC168" s="133" t="str">
        <f t="shared" si="184"/>
        <v/>
      </c>
      <c r="CD168" s="133" t="str">
        <f t="shared" ca="1" si="185"/>
        <v/>
      </c>
      <c r="CE168" s="133" t="str">
        <f t="shared" ca="1" si="186"/>
        <v/>
      </c>
      <c r="CF168" s="133" t="str">
        <f t="shared" ca="1" si="187"/>
        <v/>
      </c>
      <c r="CG168" s="133" t="str">
        <f t="shared" ca="1" si="188"/>
        <v/>
      </c>
      <c r="CH168" s="133" t="str">
        <f t="shared" ca="1" si="189"/>
        <v/>
      </c>
      <c r="CI168" s="133" t="str">
        <f t="shared" ca="1" si="190"/>
        <v/>
      </c>
      <c r="CJ168" s="133" t="str">
        <f t="shared" ca="1" si="191"/>
        <v/>
      </c>
      <c r="CK168" s="131">
        <f>+'RESULTADOS Fact'!Z167</f>
        <v>20000000955</v>
      </c>
      <c r="CL168" s="131">
        <f>+'RESULTADOS Fact'!AA167</f>
        <v>10000000519</v>
      </c>
    </row>
  </sheetData>
  <autoFilter ref="A2:CL168" xr:uid="{00000000-0001-0000-0100-000000000000}">
    <filterColumn colId="89">
      <filters>
        <filter val="0"/>
      </filters>
    </filterColumn>
  </autoFilter>
  <dataConsolidate/>
  <dataValidations count="11">
    <dataValidation type="list" allowBlank="1" showInputMessage="1" showErrorMessage="1" sqref="H3:H168" xr:uid="{00000000-0002-0000-0100-000000000000}">
      <formula1>T.Cta.Cto</formula1>
    </dataValidation>
    <dataValidation type="list" allowBlank="1" showInputMessage="1" showErrorMessage="1" sqref="M3:M168" xr:uid="{00000000-0002-0000-0100-000001000000}">
      <formula1>CONDADOS</formula1>
    </dataValidation>
    <dataValidation type="list" allowBlank="1" showInputMessage="1" showErrorMessage="1" sqref="O3:O168" xr:uid="{00000000-0002-0000-0100-000002000000}">
      <formula1>CIIU</formula1>
    </dataValidation>
    <dataValidation type="list" allowBlank="1" showInputMessage="1" showErrorMessage="1" sqref="I3:I168" xr:uid="{00000000-0002-0000-0100-000003000000}">
      <formula1>INDIRECT(CONCATENATE(AH3,".CDC"))</formula1>
    </dataValidation>
    <dataValidation type="list" allowBlank="1" showInputMessage="1" showErrorMessage="1" sqref="Q3:Q168" xr:uid="{00000000-0002-0000-0100-000004000000}">
      <formula1>IF(OR(AJ3="G004",AJ3="G006"),INDIRECT(CONCATENATE(AH3,"."&amp;AJ3&amp;".NTENSION")),INDIRECT(CONCATENATE(AH3,".NTENSION")))</formula1>
    </dataValidation>
    <dataValidation type="list" allowBlank="1" showInputMessage="1" showErrorMessage="1" sqref="S3:S168" xr:uid="{00000000-0002-0000-0100-000005000000}">
      <formula1>IF(AH3="DP","",IF(AO3&lt;&gt;"G1",INDIRECT(CONCATENATE("PJ.PROSU")),INDIRECT(CONCATENATE(AH3,".PROSU"))))</formula1>
    </dataValidation>
    <dataValidation type="list" allowBlank="1" showInputMessage="1" showErrorMessage="1" sqref="L3:L168" xr:uid="{00000000-0002-0000-0100-000006000000}">
      <formula1>INDIRECT(IF(AH3="GD",IF(IFERROR(FIND("Completo",I3)&gt;0,0),IF(IFERROR(FIND("Rural",I3)&gt;0,0),CONCATENATE(AH3,".3.IMP"),CONCATENATE(AH3,".1.IMP")),CONCATENATE(AH3,".2.IMP")),CONCATENATE(AH3,".IMP")))</formula1>
    </dataValidation>
    <dataValidation type="list" allowBlank="1" showInputMessage="1" showErrorMessage="1" sqref="J3:J168" xr:uid="{00000000-0002-0000-0100-000007000000}">
      <formula1>INDIRECT(IF(AH3="DP",CONCATENATE(AH3,".CATCTA"),IF(OR(IFERROR(SEARCH("Completo",$I3)&gt;0,0),IFERROR(SEARCH("Peaje",$I3)&gt;0,0)),IF(IFERROR(SEARCH("Rural",$I3)&gt;0,0),CONCATENATE(AH3,".2.CATCTA"),CONCATENATE(AH3,".1.CATCTA")),CONCATENATE(AH3,".3.CATCTA"))))</formula1>
    </dataValidation>
    <dataValidation type="list" allowBlank="1" showInputMessage="1" showErrorMessage="1" sqref="K3:K168" xr:uid="{00000000-0002-0000-0100-000008000000}">
      <formula1>INDIRECT(IF(IFERROR(FIND("Peaje",I3),0)&gt;0,"GUMEoA",IF(IFERROR(FIND("Otros Distribuidores",I3),0)&gt;0,"Cooperativa","Completo")))</formula1>
    </dataValidation>
    <dataValidation type="list" allowBlank="1" showInputMessage="1" showErrorMessage="1" sqref="V3:V168" xr:uid="{00000000-0002-0000-0100-000009000000}">
      <formula1>INDIRECT(IF(AH3="DP","DP.BENEFICIOS",CONCATENATE(AH3,".",AJ3,".BENEFICIOS")))</formula1>
    </dataValidation>
    <dataValidation type="list" allowBlank="1" showInputMessage="1" showErrorMessage="1" sqref="AA3:AA168" xr:uid="{00000000-0002-0000-0100-00000A000000}">
      <formula1>INDIRECT(IF(AI3="CG","CG.Contratos","Contratos"))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xr:uid="{00000000-0002-0000-0100-00000B000000}">
          <x14:formula1>
            <xm:f>Datos!$D$47</xm:f>
          </x14:formula1>
          <x14:formula2>
            <xm:f>Datos!$D$48</xm:f>
          </x14:formula2>
          <xm:sqref>F3:F168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4" filterMode="1">
    <tabColor theme="4" tint="0.39997558519241921"/>
  </sheetPr>
  <dimension ref="A1:AK167"/>
  <sheetViews>
    <sheetView showGridLines="0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A23" sqref="A23"/>
    </sheetView>
  </sheetViews>
  <sheetFormatPr baseColWidth="10" defaultRowHeight="15" x14ac:dyDescent="0.25"/>
  <cols>
    <col min="2" max="2" width="12.5703125" style="38" bestFit="1" customWidth="1"/>
    <col min="3" max="4" width="21" style="38" customWidth="1"/>
    <col min="5" max="6" width="11.42578125" style="38"/>
    <col min="7" max="12" width="17.7109375" style="38" customWidth="1"/>
    <col min="13" max="27" width="17.7109375" customWidth="1"/>
  </cols>
  <sheetData>
    <row r="1" spans="1:37" s="157" customFormat="1" ht="45" x14ac:dyDescent="0.25">
      <c r="A1" s="144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158" t="s">
        <v>9083</v>
      </c>
      <c r="H1" s="158" t="s">
        <v>9084</v>
      </c>
      <c r="I1" s="158" t="s">
        <v>9085</v>
      </c>
      <c r="J1" s="48" t="s">
        <v>9086</v>
      </c>
      <c r="K1" s="48" t="s">
        <v>9087</v>
      </c>
      <c r="L1" s="48" t="s">
        <v>9088</v>
      </c>
      <c r="M1" s="158" t="s">
        <v>9089</v>
      </c>
      <c r="N1" s="158" t="s">
        <v>9090</v>
      </c>
      <c r="O1" s="158" t="s">
        <v>9091</v>
      </c>
      <c r="P1" s="48" t="s">
        <v>9107</v>
      </c>
      <c r="Q1" s="48" t="s">
        <v>9108</v>
      </c>
      <c r="R1" s="48" t="s">
        <v>9109</v>
      </c>
      <c r="S1" s="158" t="s">
        <v>9110</v>
      </c>
      <c r="T1" s="158" t="s">
        <v>9111</v>
      </c>
      <c r="U1" s="158" t="s">
        <v>9112</v>
      </c>
      <c r="V1" s="48" t="s">
        <v>9113</v>
      </c>
      <c r="W1" s="48" t="s">
        <v>9114</v>
      </c>
      <c r="X1" s="48" t="s">
        <v>9115</v>
      </c>
      <c r="Y1" s="158" t="s">
        <v>9101</v>
      </c>
      <c r="Z1" s="48" t="s">
        <v>9102</v>
      </c>
      <c r="AA1" s="48" t="s">
        <v>9103</v>
      </c>
      <c r="AC1" s="144" t="s">
        <v>9162</v>
      </c>
    </row>
    <row r="2" spans="1:37" hidden="1" x14ac:dyDescent="0.25">
      <c r="A2" s="145">
        <f>+'CARGA DE DATOS'!A3</f>
        <v>1</v>
      </c>
      <c r="B2" s="48">
        <f>+IF(RESULTADOS!H2="","",RESULTADOS!H2)</f>
        <v>400000172</v>
      </c>
      <c r="C2" s="48">
        <f>+IF(RESULTADOS!D2="","",RESULTADOS!D2)</f>
        <v>700010701</v>
      </c>
      <c r="D2" s="156" t="str">
        <f>+IF('CARGA DE DATOS'!K3="Cooperativa","COOP",IF(Salida!AT3="true","PROSU","GD"))</f>
        <v>GD</v>
      </c>
      <c r="E2" s="156" t="s">
        <v>9149</v>
      </c>
      <c r="F2" s="156" t="str">
        <f>+IF(OR(D2="COOP",'CARGA DE DATOS'!K3="GUMA"),"15.02.2022",IF('CARGA DE DATOS'!K3="GUME","05.02.2022","10.02.2022"))</f>
        <v>10.02.2022</v>
      </c>
      <c r="G2" s="159">
        <f>+IF(VLOOKUP(G$1,Lecturas!$N$1:$AA$20,$AC2,FALSE)=0,"",VLOOKUP(G$1,Lecturas!$N$1:$AA$20,$AC2,FALSE))</f>
        <v>150</v>
      </c>
      <c r="H2" s="159">
        <f>+IF(VLOOKUP(H$1,Lecturas!$N$1:$AA$20,$AC2,FALSE)=0,"",VLOOKUP(H$1,Lecturas!$N$1:$AA$20,$AC2,FALSE))</f>
        <v>150</v>
      </c>
      <c r="I2" s="159">
        <f>+IF(VLOOKUP(I$1,Lecturas!$N$1:$AA$20,$AC2,FALSE)=0,"",VLOOKUP(I$1,Lecturas!$N$1:$AA$20,$AC2,FALSE))</f>
        <v>150</v>
      </c>
      <c r="J2" s="83" t="str">
        <f>+IF(VLOOKUP(J$1,Lecturas!$N$1:$AA$20,$AC2,FALSE)=0,"",VLOOKUP(J$1,Lecturas!$N$1:$AA$20,$AC2,FALSE))</f>
        <v/>
      </c>
      <c r="K2" s="83" t="str">
        <f>+IF(VLOOKUP(K$1,Lecturas!$N$1:$AA$20,$AC2,FALSE)=0,"",VLOOKUP(K$1,Lecturas!$N$1:$AA$20,$AC2,FALSE))</f>
        <v/>
      </c>
      <c r="L2" s="83" t="str">
        <f>+IF(VLOOKUP(L$1,Lecturas!$N$1:$AA$20,$AC2,FALSE)=0,"",VLOOKUP(L$1,Lecturas!$N$1:$AA$20,$AC2,FALSE))</f>
        <v/>
      </c>
      <c r="M2" s="159">
        <f>+IF(VLOOKUP(M$1,Lecturas!$N$1:$AA$20,$AC2,FALSE)=0,"",VLOOKUP(M$1,Lecturas!$N$1:$AA$20,$AC2,FALSE))</f>
        <v>2500</v>
      </c>
      <c r="N2" s="159">
        <f>+IF(VLOOKUP(N$1,Lecturas!$N$1:$AA$20,$AC2,FALSE)=0,"",VLOOKUP(N$1,Lecturas!$N$1:$AA$20,$AC2,FALSE))</f>
        <v>2000</v>
      </c>
      <c r="O2" s="159">
        <f>+IF(VLOOKUP(O$1,Lecturas!$N$1:$AA$20,$AC2,FALSE)=0,"",VLOOKUP(O$1,Lecturas!$N$1:$AA$20,$AC2,FALSE))</f>
        <v>3000</v>
      </c>
      <c r="P2" s="83" t="str">
        <f>+IF(VLOOKUP(P$1,Lecturas!$N$1:$AA$20,$AC2,FALSE)=0,"",VLOOKUP(P$1,Lecturas!$N$1:$AA$20,$AC2,FALSE))</f>
        <v/>
      </c>
      <c r="Q2" s="83" t="str">
        <f>+IF(VLOOKUP(Q$1,Lecturas!$N$1:$AA$20,$AC2,FALSE)=0,"",VLOOKUP(Q$1,Lecturas!$N$1:$AA$20,$AC2,FALSE))</f>
        <v/>
      </c>
      <c r="R2" s="83" t="str">
        <f>+IF(VLOOKUP(R$1,Lecturas!$N$1:$AA$20,$AC2,FALSE)=0,"",VLOOKUP(R$1,Lecturas!$N$1:$AA$20,$AC2,FALSE))</f>
        <v/>
      </c>
      <c r="S2" s="159" t="str">
        <f>+IF(VLOOKUP(S$1,Lecturas!$N$1:$AA$20,$AC2,FALSE)=0,"",VLOOKUP(S$1,Lecturas!$N$1:$AA$20,$AC2,FALSE))</f>
        <v/>
      </c>
      <c r="T2" s="159" t="str">
        <f>+IF(VLOOKUP(T$1,Lecturas!$N$1:$AA$20,$AC2,FALSE)=0,"",VLOOKUP(T$1,Lecturas!$N$1:$AA$20,$AC2,FALSE))</f>
        <v/>
      </c>
      <c r="U2" s="159" t="str">
        <f>+IF(VLOOKUP(U$1,Lecturas!$N$1:$AA$20,$AC2,FALSE)=0,"",VLOOKUP(U$1,Lecturas!$N$1:$AA$20,$AC2,FALSE))</f>
        <v/>
      </c>
      <c r="V2" s="83" t="str">
        <f>+IF(VLOOKUP(V$1,Lecturas!$N$1:$AA$20,$AC2,FALSE)=0,"",VLOOKUP(V$1,Lecturas!$N$1:$AA$20,$AC2,FALSE))</f>
        <v/>
      </c>
      <c r="W2" s="83" t="str">
        <f>+IF(VLOOKUP(W$1,Lecturas!$N$1:$AA$20,$AC2,FALSE)=0,"",VLOOKUP(W$1,Lecturas!$N$1:$AA$20,$AC2,FALSE))</f>
        <v/>
      </c>
      <c r="X2" s="83" t="str">
        <f>+IF(VLOOKUP(X$1,Lecturas!$N$1:$AA$20,$AC2,FALSE)=0,"",VLOOKUP(X$1,Lecturas!$N$1:$AA$20,$AC2,FALSE))</f>
        <v/>
      </c>
      <c r="Y2" s="159">
        <f>+IF(VLOOKUP(Y$1,Lecturas!$N$1:$AA$20,$AC2,FALSE)=0,"",VLOOKUP(Y$1,Lecturas!$N$1:$AA$20,$AC2,FALSE))</f>
        <v>5000</v>
      </c>
      <c r="Z2" s="48">
        <f>+'RESULTADOS Fact'!Z2</f>
        <v>20000000801</v>
      </c>
      <c r="AA2" s="48">
        <f>+'RESULTADOS Fact'!AA2</f>
        <v>10000000385</v>
      </c>
      <c r="AB2" s="48"/>
      <c r="AC2" s="145">
        <f>+'CARGA DE DATOS'!AF3</f>
        <v>2</v>
      </c>
      <c r="AD2" s="48"/>
      <c r="AE2" s="48"/>
      <c r="AF2" s="48"/>
      <c r="AG2" s="48"/>
      <c r="AH2" s="48"/>
      <c r="AI2" s="48"/>
      <c r="AJ2" s="48"/>
      <c r="AK2" s="48"/>
    </row>
    <row r="3" spans="1:37" hidden="1" x14ac:dyDescent="0.25">
      <c r="A3" s="145">
        <f>+'CARGA DE DATOS'!A4</f>
        <v>2</v>
      </c>
      <c r="B3" s="48">
        <f>+IF(RESULTADOS!H3="","",RESULTADOS!H3)</f>
        <v>400000173</v>
      </c>
      <c r="C3" s="48">
        <f>+IF(RESULTADOS!D3="","",RESULTADOS!D3)</f>
        <v>700010702</v>
      </c>
      <c r="D3" s="156" t="str">
        <f>+IF('CARGA DE DATOS'!K4="Cooperativa","COOP",IF(Salida!AT4="true","PROSU","GD"))</f>
        <v>GD</v>
      </c>
      <c r="E3" s="156" t="s">
        <v>9149</v>
      </c>
      <c r="F3" s="156" t="str">
        <f>+IF(OR(D3="COOP",'CARGA DE DATOS'!K4="GUMA"),"15.02.2022",IF('CARGA DE DATOS'!K4="GUME","05.02.2022","10.02.2022"))</f>
        <v>10.02.2022</v>
      </c>
      <c r="G3" s="159">
        <f>+IF(VLOOKUP(G$1,Lecturas!$N$1:$AA$20,$AC3,FALSE)=0,"",VLOOKUP(G$1,Lecturas!$N$1:$AA$20,$AC3,FALSE))</f>
        <v>150</v>
      </c>
      <c r="H3" s="159">
        <f>+IF(VLOOKUP(H$1,Lecturas!$N$1:$AA$20,$AC3,FALSE)=0,"",VLOOKUP(H$1,Lecturas!$N$1:$AA$20,$AC3,FALSE))</f>
        <v>300</v>
      </c>
      <c r="I3" s="159">
        <f>+IF(VLOOKUP(I$1,Lecturas!$N$1:$AA$20,$AC3,FALSE)=0,"",VLOOKUP(I$1,Lecturas!$N$1:$AA$20,$AC3,FALSE))</f>
        <v>150</v>
      </c>
      <c r="J3" s="83" t="str">
        <f>+IF(VLOOKUP(J$1,Lecturas!$N$1:$AA$20,$AC3,FALSE)=0,"",VLOOKUP(J$1,Lecturas!$N$1:$AA$20,$AC3,FALSE))</f>
        <v/>
      </c>
      <c r="K3" s="83" t="str">
        <f>+IF(VLOOKUP(K$1,Lecturas!$N$1:$AA$20,$AC3,FALSE)=0,"",VLOOKUP(K$1,Lecturas!$N$1:$AA$20,$AC3,FALSE))</f>
        <v/>
      </c>
      <c r="L3" s="83" t="str">
        <f>+IF(VLOOKUP(L$1,Lecturas!$N$1:$AA$20,$AC3,FALSE)=0,"",VLOOKUP(L$1,Lecturas!$N$1:$AA$20,$AC3,FALSE))</f>
        <v/>
      </c>
      <c r="M3" s="159">
        <f>+IF(VLOOKUP(M$1,Lecturas!$N$1:$AA$20,$AC3,FALSE)=0,"",VLOOKUP(M$1,Lecturas!$N$1:$AA$20,$AC3,FALSE))</f>
        <v>2500</v>
      </c>
      <c r="N3" s="159">
        <f>+IF(VLOOKUP(N$1,Lecturas!$N$1:$AA$20,$AC3,FALSE)=0,"",VLOOKUP(N$1,Lecturas!$N$1:$AA$20,$AC3,FALSE))</f>
        <v>2000</v>
      </c>
      <c r="O3" s="159">
        <f>+IF(VLOOKUP(O$1,Lecturas!$N$1:$AA$20,$AC3,FALSE)=0,"",VLOOKUP(O$1,Lecturas!$N$1:$AA$20,$AC3,FALSE))</f>
        <v>3000</v>
      </c>
      <c r="P3" s="83" t="str">
        <f>+IF(VLOOKUP(P$1,Lecturas!$N$1:$AA$20,$AC3,FALSE)=0,"",VLOOKUP(P$1,Lecturas!$N$1:$AA$20,$AC3,FALSE))</f>
        <v/>
      </c>
      <c r="Q3" s="83" t="str">
        <f>+IF(VLOOKUP(Q$1,Lecturas!$N$1:$AA$20,$AC3,FALSE)=0,"",VLOOKUP(Q$1,Lecturas!$N$1:$AA$20,$AC3,FALSE))</f>
        <v/>
      </c>
      <c r="R3" s="83" t="str">
        <f>+IF(VLOOKUP(R$1,Lecturas!$N$1:$AA$20,$AC3,FALSE)=0,"",VLOOKUP(R$1,Lecturas!$N$1:$AA$20,$AC3,FALSE))</f>
        <v/>
      </c>
      <c r="S3" s="159" t="str">
        <f>+IF(VLOOKUP(S$1,Lecturas!$N$1:$AA$20,$AC3,FALSE)=0,"",VLOOKUP(S$1,Lecturas!$N$1:$AA$20,$AC3,FALSE))</f>
        <v/>
      </c>
      <c r="T3" s="159" t="str">
        <f>+IF(VLOOKUP(T$1,Lecturas!$N$1:$AA$20,$AC3,FALSE)=0,"",VLOOKUP(T$1,Lecturas!$N$1:$AA$20,$AC3,FALSE))</f>
        <v/>
      </c>
      <c r="U3" s="159" t="str">
        <f>+IF(VLOOKUP(U$1,Lecturas!$N$1:$AA$20,$AC3,FALSE)=0,"",VLOOKUP(U$1,Lecturas!$N$1:$AA$20,$AC3,FALSE))</f>
        <v/>
      </c>
      <c r="V3" s="83" t="str">
        <f>+IF(VLOOKUP(V$1,Lecturas!$N$1:$AA$20,$AC3,FALSE)=0,"",VLOOKUP(V$1,Lecturas!$N$1:$AA$20,$AC3,FALSE))</f>
        <v/>
      </c>
      <c r="W3" s="83" t="str">
        <f>+IF(VLOOKUP(W$1,Lecturas!$N$1:$AA$20,$AC3,FALSE)=0,"",VLOOKUP(W$1,Lecturas!$N$1:$AA$20,$AC3,FALSE))</f>
        <v/>
      </c>
      <c r="X3" s="83" t="str">
        <f>+IF(VLOOKUP(X$1,Lecturas!$N$1:$AA$20,$AC3,FALSE)=0,"",VLOOKUP(X$1,Lecturas!$N$1:$AA$20,$AC3,FALSE))</f>
        <v/>
      </c>
      <c r="Y3" s="159">
        <f>+IF(VLOOKUP(Y$1,Lecturas!$N$1:$AA$20,$AC3,FALSE)=0,"",VLOOKUP(Y$1,Lecturas!$N$1:$AA$20,$AC3,FALSE))</f>
        <v>5000</v>
      </c>
      <c r="Z3" s="48">
        <f>+'RESULTADOS Fact'!Z3</f>
        <v>20000000802</v>
      </c>
      <c r="AA3" s="48">
        <f>+'RESULTADOS Fact'!AA3</f>
        <v>10000000386</v>
      </c>
      <c r="AB3" s="48"/>
      <c r="AC3" s="145">
        <f>+'CARGA DE DATOS'!AF4</f>
        <v>3</v>
      </c>
    </row>
    <row r="4" spans="1:37" hidden="1" x14ac:dyDescent="0.25">
      <c r="A4" s="145">
        <f>+'CARGA DE DATOS'!A5</f>
        <v>3</v>
      </c>
      <c r="B4" s="48">
        <f>+IF(RESULTADOS!H4="","",RESULTADOS!H4)</f>
        <v>400000174</v>
      </c>
      <c r="C4" s="48">
        <f>+IF(RESULTADOS!D4="","",RESULTADOS!D4)</f>
        <v>700010703</v>
      </c>
      <c r="D4" s="156" t="str">
        <f>+IF('CARGA DE DATOS'!K5="Cooperativa","COOP",IF(Salida!AT5="true","PROSU","GD"))</f>
        <v>GD</v>
      </c>
      <c r="E4" s="156" t="s">
        <v>9149</v>
      </c>
      <c r="F4" s="156" t="str">
        <f>+IF(OR(D4="COOP",'CARGA DE DATOS'!K5="GUMA"),"15.02.2022",IF('CARGA DE DATOS'!K5="GUME","05.02.2022","10.02.2022"))</f>
        <v>10.02.2022</v>
      </c>
      <c r="G4" s="159">
        <f>+IF(VLOOKUP(G$1,Lecturas!$N$1:$AA$20,$AC4,FALSE)=0,"",VLOOKUP(G$1,Lecturas!$N$1:$AA$20,$AC4,FALSE))</f>
        <v>150</v>
      </c>
      <c r="H4" s="159">
        <f>+IF(VLOOKUP(H$1,Lecturas!$N$1:$AA$20,$AC4,FALSE)=0,"",VLOOKUP(H$1,Lecturas!$N$1:$AA$20,$AC4,FALSE))</f>
        <v>150</v>
      </c>
      <c r="I4" s="159">
        <f>+IF(VLOOKUP(I$1,Lecturas!$N$1:$AA$20,$AC4,FALSE)=0,"",VLOOKUP(I$1,Lecturas!$N$1:$AA$20,$AC4,FALSE))</f>
        <v>150</v>
      </c>
      <c r="J4" s="83" t="str">
        <f>+IF(VLOOKUP(J$1,Lecturas!$N$1:$AA$20,$AC4,FALSE)=0,"",VLOOKUP(J$1,Lecturas!$N$1:$AA$20,$AC4,FALSE))</f>
        <v/>
      </c>
      <c r="K4" s="83" t="str">
        <f>+IF(VLOOKUP(K$1,Lecturas!$N$1:$AA$20,$AC4,FALSE)=0,"",VLOOKUP(K$1,Lecturas!$N$1:$AA$20,$AC4,FALSE))</f>
        <v/>
      </c>
      <c r="L4" s="83" t="str">
        <f>+IF(VLOOKUP(L$1,Lecturas!$N$1:$AA$20,$AC4,FALSE)=0,"",VLOOKUP(L$1,Lecturas!$N$1:$AA$20,$AC4,FALSE))</f>
        <v/>
      </c>
      <c r="M4" s="159">
        <f>+IF(VLOOKUP(M$1,Lecturas!$N$1:$AA$20,$AC4,FALSE)=0,"",VLOOKUP(M$1,Lecturas!$N$1:$AA$20,$AC4,FALSE))</f>
        <v>2500</v>
      </c>
      <c r="N4" s="159">
        <f>+IF(VLOOKUP(N$1,Lecturas!$N$1:$AA$20,$AC4,FALSE)=0,"",VLOOKUP(N$1,Lecturas!$N$1:$AA$20,$AC4,FALSE))</f>
        <v>2000</v>
      </c>
      <c r="O4" s="159">
        <f>+IF(VLOOKUP(O$1,Lecturas!$N$1:$AA$20,$AC4,FALSE)=0,"",VLOOKUP(O$1,Lecturas!$N$1:$AA$20,$AC4,FALSE))</f>
        <v>3000</v>
      </c>
      <c r="P4" s="83" t="str">
        <f>+IF(VLOOKUP(P$1,Lecturas!$N$1:$AA$20,$AC4,FALSE)=0,"",VLOOKUP(P$1,Lecturas!$N$1:$AA$20,$AC4,FALSE))</f>
        <v/>
      </c>
      <c r="Q4" s="83" t="str">
        <f>+IF(VLOOKUP(Q$1,Lecturas!$N$1:$AA$20,$AC4,FALSE)=0,"",VLOOKUP(Q$1,Lecturas!$N$1:$AA$20,$AC4,FALSE))</f>
        <v/>
      </c>
      <c r="R4" s="83" t="str">
        <f>+IF(VLOOKUP(R$1,Lecturas!$N$1:$AA$20,$AC4,FALSE)=0,"",VLOOKUP(R$1,Lecturas!$N$1:$AA$20,$AC4,FALSE))</f>
        <v/>
      </c>
      <c r="S4" s="159" t="str">
        <f>+IF(VLOOKUP(S$1,Lecturas!$N$1:$AA$20,$AC4,FALSE)=0,"",VLOOKUP(S$1,Lecturas!$N$1:$AA$20,$AC4,FALSE))</f>
        <v/>
      </c>
      <c r="T4" s="159" t="str">
        <f>+IF(VLOOKUP(T$1,Lecturas!$N$1:$AA$20,$AC4,FALSE)=0,"",VLOOKUP(T$1,Lecturas!$N$1:$AA$20,$AC4,FALSE))</f>
        <v/>
      </c>
      <c r="U4" s="159" t="str">
        <f>+IF(VLOOKUP(U$1,Lecturas!$N$1:$AA$20,$AC4,FALSE)=0,"",VLOOKUP(U$1,Lecturas!$N$1:$AA$20,$AC4,FALSE))</f>
        <v/>
      </c>
      <c r="V4" s="83" t="str">
        <f>+IF(VLOOKUP(V$1,Lecturas!$N$1:$AA$20,$AC4,FALSE)=0,"",VLOOKUP(V$1,Lecturas!$N$1:$AA$20,$AC4,FALSE))</f>
        <v/>
      </c>
      <c r="W4" s="83" t="str">
        <f>+IF(VLOOKUP(W$1,Lecturas!$N$1:$AA$20,$AC4,FALSE)=0,"",VLOOKUP(W$1,Lecturas!$N$1:$AA$20,$AC4,FALSE))</f>
        <v/>
      </c>
      <c r="X4" s="83" t="str">
        <f>+IF(VLOOKUP(X$1,Lecturas!$N$1:$AA$20,$AC4,FALSE)=0,"",VLOOKUP(X$1,Lecturas!$N$1:$AA$20,$AC4,FALSE))</f>
        <v/>
      </c>
      <c r="Y4" s="159">
        <f>+IF(VLOOKUP(Y$1,Lecturas!$N$1:$AA$20,$AC4,FALSE)=0,"",VLOOKUP(Y$1,Lecturas!$N$1:$AA$20,$AC4,FALSE))</f>
        <v>15000</v>
      </c>
      <c r="Z4" s="48">
        <f>+'RESULTADOS Fact'!Z4</f>
        <v>20000000803</v>
      </c>
      <c r="AA4" s="48">
        <f>+'RESULTADOS Fact'!AA4</f>
        <v>10000000387</v>
      </c>
      <c r="AB4" s="48"/>
      <c r="AC4" s="145">
        <f>+'CARGA DE DATOS'!AF5</f>
        <v>4</v>
      </c>
    </row>
    <row r="5" spans="1:37" hidden="1" x14ac:dyDescent="0.25">
      <c r="A5" s="145">
        <f>+'CARGA DE DATOS'!A6</f>
        <v>4</v>
      </c>
      <c r="B5" s="48">
        <f>+IF(RESULTADOS!H5="","",RESULTADOS!H5)</f>
        <v>400000175</v>
      </c>
      <c r="C5" s="48">
        <f>+IF(RESULTADOS!D5="","",RESULTADOS!D5)</f>
        <v>700010704</v>
      </c>
      <c r="D5" s="156" t="str">
        <f>+IF('CARGA DE DATOS'!K6="Cooperativa","COOP",IF(Salida!AT6="true","PROSU","GD"))</f>
        <v>GD</v>
      </c>
      <c r="E5" s="156" t="s">
        <v>9149</v>
      </c>
      <c r="F5" s="156" t="str">
        <f>+IF(OR(D5="COOP",'CARGA DE DATOS'!K6="GUMA"),"15.02.2022",IF('CARGA DE DATOS'!K6="GUME","05.02.2022","10.02.2022"))</f>
        <v>10.02.2022</v>
      </c>
      <c r="G5" s="159">
        <f>+IF(VLOOKUP(G$1,Lecturas!$N$1:$AA$20,$AC5,FALSE)=0,"",VLOOKUP(G$1,Lecturas!$N$1:$AA$20,$AC5,FALSE))</f>
        <v>150</v>
      </c>
      <c r="H5" s="159">
        <f>+IF(VLOOKUP(H$1,Lecturas!$N$1:$AA$20,$AC5,FALSE)=0,"",VLOOKUP(H$1,Lecturas!$N$1:$AA$20,$AC5,FALSE))</f>
        <v>300</v>
      </c>
      <c r="I5" s="159">
        <f>+IF(VLOOKUP(I$1,Lecturas!$N$1:$AA$20,$AC5,FALSE)=0,"",VLOOKUP(I$1,Lecturas!$N$1:$AA$20,$AC5,FALSE))</f>
        <v>350</v>
      </c>
      <c r="J5" s="83" t="str">
        <f>+IF(VLOOKUP(J$1,Lecturas!$N$1:$AA$20,$AC5,FALSE)=0,"",VLOOKUP(J$1,Lecturas!$N$1:$AA$20,$AC5,FALSE))</f>
        <v/>
      </c>
      <c r="K5" s="83" t="str">
        <f>+IF(VLOOKUP(K$1,Lecturas!$N$1:$AA$20,$AC5,FALSE)=0,"",VLOOKUP(K$1,Lecturas!$N$1:$AA$20,$AC5,FALSE))</f>
        <v/>
      </c>
      <c r="L5" s="83" t="str">
        <f>+IF(VLOOKUP(L$1,Lecturas!$N$1:$AA$20,$AC5,FALSE)=0,"",VLOOKUP(L$1,Lecturas!$N$1:$AA$20,$AC5,FALSE))</f>
        <v/>
      </c>
      <c r="M5" s="159">
        <f>+IF(VLOOKUP(M$1,Lecturas!$N$1:$AA$20,$AC5,FALSE)=0,"",VLOOKUP(M$1,Lecturas!$N$1:$AA$20,$AC5,FALSE))</f>
        <v>2500</v>
      </c>
      <c r="N5" s="159">
        <f>+IF(VLOOKUP(N$1,Lecturas!$N$1:$AA$20,$AC5,FALSE)=0,"",VLOOKUP(N$1,Lecturas!$N$1:$AA$20,$AC5,FALSE))</f>
        <v>2000</v>
      </c>
      <c r="O5" s="159">
        <f>+IF(VLOOKUP(O$1,Lecturas!$N$1:$AA$20,$AC5,FALSE)=0,"",VLOOKUP(O$1,Lecturas!$N$1:$AA$20,$AC5,FALSE))</f>
        <v>3000</v>
      </c>
      <c r="P5" s="83" t="str">
        <f>+IF(VLOOKUP(P$1,Lecturas!$N$1:$AA$20,$AC5,FALSE)=0,"",VLOOKUP(P$1,Lecturas!$N$1:$AA$20,$AC5,FALSE))</f>
        <v/>
      </c>
      <c r="Q5" s="83" t="str">
        <f>+IF(VLOOKUP(Q$1,Lecturas!$N$1:$AA$20,$AC5,FALSE)=0,"",VLOOKUP(Q$1,Lecturas!$N$1:$AA$20,$AC5,FALSE))</f>
        <v/>
      </c>
      <c r="R5" s="83" t="str">
        <f>+IF(VLOOKUP(R$1,Lecturas!$N$1:$AA$20,$AC5,FALSE)=0,"",VLOOKUP(R$1,Lecturas!$N$1:$AA$20,$AC5,FALSE))</f>
        <v/>
      </c>
      <c r="S5" s="159" t="str">
        <f>+IF(VLOOKUP(S$1,Lecturas!$N$1:$AA$20,$AC5,FALSE)=0,"",VLOOKUP(S$1,Lecturas!$N$1:$AA$20,$AC5,FALSE))</f>
        <v/>
      </c>
      <c r="T5" s="159" t="str">
        <f>+IF(VLOOKUP(T$1,Lecturas!$N$1:$AA$20,$AC5,FALSE)=0,"",VLOOKUP(T$1,Lecturas!$N$1:$AA$20,$AC5,FALSE))</f>
        <v/>
      </c>
      <c r="U5" s="159" t="str">
        <f>+IF(VLOOKUP(U$1,Lecturas!$N$1:$AA$20,$AC5,FALSE)=0,"",VLOOKUP(U$1,Lecturas!$N$1:$AA$20,$AC5,FALSE))</f>
        <v/>
      </c>
      <c r="V5" s="83" t="str">
        <f>+IF(VLOOKUP(V$1,Lecturas!$N$1:$AA$20,$AC5,FALSE)=0,"",VLOOKUP(V$1,Lecturas!$N$1:$AA$20,$AC5,FALSE))</f>
        <v/>
      </c>
      <c r="W5" s="83" t="str">
        <f>+IF(VLOOKUP(W$1,Lecturas!$N$1:$AA$20,$AC5,FALSE)=0,"",VLOOKUP(W$1,Lecturas!$N$1:$AA$20,$AC5,FALSE))</f>
        <v/>
      </c>
      <c r="X5" s="83" t="str">
        <f>+IF(VLOOKUP(X$1,Lecturas!$N$1:$AA$20,$AC5,FALSE)=0,"",VLOOKUP(X$1,Lecturas!$N$1:$AA$20,$AC5,FALSE))</f>
        <v/>
      </c>
      <c r="Y5" s="159">
        <f>+IF(VLOOKUP(Y$1,Lecturas!$N$1:$AA$20,$AC5,FALSE)=0,"",VLOOKUP(Y$1,Lecturas!$N$1:$AA$20,$AC5,FALSE))</f>
        <v>2460</v>
      </c>
      <c r="Z5" s="48">
        <f>+'RESULTADOS Fact'!Z5</f>
        <v>20000000804</v>
      </c>
      <c r="AA5" s="48">
        <f>+'RESULTADOS Fact'!AA5</f>
        <v>10000000388</v>
      </c>
      <c r="AB5" s="48"/>
      <c r="AC5" s="145">
        <f>+'CARGA DE DATOS'!AF6</f>
        <v>5</v>
      </c>
    </row>
    <row r="6" spans="1:37" hidden="1" x14ac:dyDescent="0.25">
      <c r="A6" s="145">
        <f>+'CARGA DE DATOS'!A7</f>
        <v>5</v>
      </c>
      <c r="B6" s="48">
        <f>+IF(RESULTADOS!H6="","",RESULTADOS!H6)</f>
        <v>400000176</v>
      </c>
      <c r="C6" s="48">
        <f>+IF(RESULTADOS!D6="","",RESULTADOS!D6)</f>
        <v>700010705</v>
      </c>
      <c r="D6" s="156" t="str">
        <f>+IF('CARGA DE DATOS'!K7="Cooperativa","COOP",IF(Salida!AT7="true","PROSU","GD"))</f>
        <v>GD</v>
      </c>
      <c r="E6" s="156" t="s">
        <v>9149</v>
      </c>
      <c r="F6" s="156" t="str">
        <f>+IF(OR(D6="COOP",'CARGA DE DATOS'!K7="GUMA"),"15.02.2022",IF('CARGA DE DATOS'!K7="GUME","05.02.2022","10.02.2022"))</f>
        <v>10.02.2022</v>
      </c>
      <c r="G6" s="159">
        <f>+IF(VLOOKUP(G$1,Lecturas!$N$1:$AA$20,$AC6,FALSE)=0,"",VLOOKUP(G$1,Lecturas!$N$1:$AA$20,$AC6,FALSE))</f>
        <v>150</v>
      </c>
      <c r="H6" s="159">
        <f>+IF(VLOOKUP(H$1,Lecturas!$N$1:$AA$20,$AC6,FALSE)=0,"",VLOOKUP(H$1,Lecturas!$N$1:$AA$20,$AC6,FALSE))</f>
        <v>150</v>
      </c>
      <c r="I6" s="159">
        <f>+IF(VLOOKUP(I$1,Lecturas!$N$1:$AA$20,$AC6,FALSE)=0,"",VLOOKUP(I$1,Lecturas!$N$1:$AA$20,$AC6,FALSE))</f>
        <v>150</v>
      </c>
      <c r="J6" s="83" t="str">
        <f>+IF(VLOOKUP(J$1,Lecturas!$N$1:$AA$20,$AC6,FALSE)=0,"",VLOOKUP(J$1,Lecturas!$N$1:$AA$20,$AC6,FALSE))</f>
        <v/>
      </c>
      <c r="K6" s="83" t="str">
        <f>+IF(VLOOKUP(K$1,Lecturas!$N$1:$AA$20,$AC6,FALSE)=0,"",VLOOKUP(K$1,Lecturas!$N$1:$AA$20,$AC6,FALSE))</f>
        <v/>
      </c>
      <c r="L6" s="83" t="str">
        <f>+IF(VLOOKUP(L$1,Lecturas!$N$1:$AA$20,$AC6,FALSE)=0,"",VLOOKUP(L$1,Lecturas!$N$1:$AA$20,$AC6,FALSE))</f>
        <v/>
      </c>
      <c r="M6" s="159">
        <f>+IF(VLOOKUP(M$1,Lecturas!$N$1:$AA$20,$AC6,FALSE)=0,"",VLOOKUP(M$1,Lecturas!$N$1:$AA$20,$AC6,FALSE))</f>
        <v>2500</v>
      </c>
      <c r="N6" s="159">
        <f>+IF(VLOOKUP(N$1,Lecturas!$N$1:$AA$20,$AC6,FALSE)=0,"",VLOOKUP(N$1,Lecturas!$N$1:$AA$20,$AC6,FALSE))</f>
        <v>2000</v>
      </c>
      <c r="O6" s="159">
        <f>+IF(VLOOKUP(O$1,Lecturas!$N$1:$AA$20,$AC6,FALSE)=0,"",VLOOKUP(O$1,Lecturas!$N$1:$AA$20,$AC6,FALSE))</f>
        <v>3000</v>
      </c>
      <c r="P6" s="83" t="str">
        <f>+IF(VLOOKUP(P$1,Lecturas!$N$1:$AA$20,$AC6,FALSE)=0,"",VLOOKUP(P$1,Lecturas!$N$1:$AA$20,$AC6,FALSE))</f>
        <v/>
      </c>
      <c r="Q6" s="83" t="str">
        <f>+IF(VLOOKUP(Q$1,Lecturas!$N$1:$AA$20,$AC6,FALSE)=0,"",VLOOKUP(Q$1,Lecturas!$N$1:$AA$20,$AC6,FALSE))</f>
        <v/>
      </c>
      <c r="R6" s="83" t="str">
        <f>+IF(VLOOKUP(R$1,Lecturas!$N$1:$AA$20,$AC6,FALSE)=0,"",VLOOKUP(R$1,Lecturas!$N$1:$AA$20,$AC6,FALSE))</f>
        <v/>
      </c>
      <c r="S6" s="159" t="str">
        <f>+IF(VLOOKUP(S$1,Lecturas!$N$1:$AA$20,$AC6,FALSE)=0,"",VLOOKUP(S$1,Lecturas!$N$1:$AA$20,$AC6,FALSE))</f>
        <v/>
      </c>
      <c r="T6" s="159" t="str">
        <f>+IF(VLOOKUP(T$1,Lecturas!$N$1:$AA$20,$AC6,FALSE)=0,"",VLOOKUP(T$1,Lecturas!$N$1:$AA$20,$AC6,FALSE))</f>
        <v/>
      </c>
      <c r="U6" s="159" t="str">
        <f>+IF(VLOOKUP(U$1,Lecturas!$N$1:$AA$20,$AC6,FALSE)=0,"",VLOOKUP(U$1,Lecturas!$N$1:$AA$20,$AC6,FALSE))</f>
        <v/>
      </c>
      <c r="V6" s="83" t="str">
        <f>+IF(VLOOKUP(V$1,Lecturas!$N$1:$AA$20,$AC6,FALSE)=0,"",VLOOKUP(V$1,Lecturas!$N$1:$AA$20,$AC6,FALSE))</f>
        <v/>
      </c>
      <c r="W6" s="83" t="str">
        <f>+IF(VLOOKUP(W$1,Lecturas!$N$1:$AA$20,$AC6,FALSE)=0,"",VLOOKUP(W$1,Lecturas!$N$1:$AA$20,$AC6,FALSE))</f>
        <v/>
      </c>
      <c r="X6" s="83" t="str">
        <f>+IF(VLOOKUP(X$1,Lecturas!$N$1:$AA$20,$AC6,FALSE)=0,"",VLOOKUP(X$1,Lecturas!$N$1:$AA$20,$AC6,FALSE))</f>
        <v/>
      </c>
      <c r="Y6" s="159">
        <f>+IF(VLOOKUP(Y$1,Lecturas!$N$1:$AA$20,$AC6,FALSE)=0,"",VLOOKUP(Y$1,Lecturas!$N$1:$AA$20,$AC6,FALSE))</f>
        <v>5000</v>
      </c>
      <c r="Z6" s="48">
        <f>+'RESULTADOS Fact'!Z6</f>
        <v>20000000805</v>
      </c>
      <c r="AA6" s="48">
        <f>+'RESULTADOS Fact'!AA6</f>
        <v>10000000389</v>
      </c>
      <c r="AB6" s="48"/>
      <c r="AC6" s="145">
        <f>+'CARGA DE DATOS'!AF7</f>
        <v>2</v>
      </c>
    </row>
    <row r="7" spans="1:37" hidden="1" x14ac:dyDescent="0.25">
      <c r="A7" s="145">
        <f>+'CARGA DE DATOS'!A8</f>
        <v>6</v>
      </c>
      <c r="B7" s="48">
        <f>+IF(RESULTADOS!H7="","",RESULTADOS!H7)</f>
        <v>400000177</v>
      </c>
      <c r="C7" s="48">
        <f>+IF(RESULTADOS!D7="","",RESULTADOS!D7)</f>
        <v>700010706</v>
      </c>
      <c r="D7" s="156" t="str">
        <f>+IF('CARGA DE DATOS'!K8="Cooperativa","COOP",IF(Salida!AT8="true","PROSU","GD"))</f>
        <v>GD</v>
      </c>
      <c r="E7" s="156" t="s">
        <v>9149</v>
      </c>
      <c r="F7" s="156" t="str">
        <f>+IF(OR(D7="COOP",'CARGA DE DATOS'!K8="GUMA"),"15.02.2022",IF('CARGA DE DATOS'!K8="GUME","05.02.2022","10.02.2022"))</f>
        <v>10.02.2022</v>
      </c>
      <c r="G7" s="159">
        <f>+IF(VLOOKUP(G$1,Lecturas!$N$1:$AA$20,$AC7,FALSE)=0,"",VLOOKUP(G$1,Lecturas!$N$1:$AA$20,$AC7,FALSE))</f>
        <v>150</v>
      </c>
      <c r="H7" s="159">
        <f>+IF(VLOOKUP(H$1,Lecturas!$N$1:$AA$20,$AC7,FALSE)=0,"",VLOOKUP(H$1,Lecturas!$N$1:$AA$20,$AC7,FALSE))</f>
        <v>300</v>
      </c>
      <c r="I7" s="159">
        <f>+IF(VLOOKUP(I$1,Lecturas!$N$1:$AA$20,$AC7,FALSE)=0,"",VLOOKUP(I$1,Lecturas!$N$1:$AA$20,$AC7,FALSE))</f>
        <v>350</v>
      </c>
      <c r="J7" s="83" t="str">
        <f>+IF(VLOOKUP(J$1,Lecturas!$N$1:$AA$20,$AC7,FALSE)=0,"",VLOOKUP(J$1,Lecturas!$N$1:$AA$20,$AC7,FALSE))</f>
        <v/>
      </c>
      <c r="K7" s="83" t="str">
        <f>+IF(VLOOKUP(K$1,Lecturas!$N$1:$AA$20,$AC7,FALSE)=0,"",VLOOKUP(K$1,Lecturas!$N$1:$AA$20,$AC7,FALSE))</f>
        <v/>
      </c>
      <c r="L7" s="83" t="str">
        <f>+IF(VLOOKUP(L$1,Lecturas!$N$1:$AA$20,$AC7,FALSE)=0,"",VLOOKUP(L$1,Lecturas!$N$1:$AA$20,$AC7,FALSE))</f>
        <v/>
      </c>
      <c r="M7" s="159">
        <f>+IF(VLOOKUP(M$1,Lecturas!$N$1:$AA$20,$AC7,FALSE)=0,"",VLOOKUP(M$1,Lecturas!$N$1:$AA$20,$AC7,FALSE))</f>
        <v>2500</v>
      </c>
      <c r="N7" s="159">
        <f>+IF(VLOOKUP(N$1,Lecturas!$N$1:$AA$20,$AC7,FALSE)=0,"",VLOOKUP(N$1,Lecturas!$N$1:$AA$20,$AC7,FALSE))</f>
        <v>2000</v>
      </c>
      <c r="O7" s="159">
        <f>+IF(VLOOKUP(O$1,Lecturas!$N$1:$AA$20,$AC7,FALSE)=0,"",VLOOKUP(O$1,Lecturas!$N$1:$AA$20,$AC7,FALSE))</f>
        <v>3000</v>
      </c>
      <c r="P7" s="83" t="str">
        <f>+IF(VLOOKUP(P$1,Lecturas!$N$1:$AA$20,$AC7,FALSE)=0,"",VLOOKUP(P$1,Lecturas!$N$1:$AA$20,$AC7,FALSE))</f>
        <v/>
      </c>
      <c r="Q7" s="83" t="str">
        <f>+IF(VLOOKUP(Q$1,Lecturas!$N$1:$AA$20,$AC7,FALSE)=0,"",VLOOKUP(Q$1,Lecturas!$N$1:$AA$20,$AC7,FALSE))</f>
        <v/>
      </c>
      <c r="R7" s="83" t="str">
        <f>+IF(VLOOKUP(R$1,Lecturas!$N$1:$AA$20,$AC7,FALSE)=0,"",VLOOKUP(R$1,Lecturas!$N$1:$AA$20,$AC7,FALSE))</f>
        <v/>
      </c>
      <c r="S7" s="159" t="str">
        <f>+IF(VLOOKUP(S$1,Lecturas!$N$1:$AA$20,$AC7,FALSE)=0,"",VLOOKUP(S$1,Lecturas!$N$1:$AA$20,$AC7,FALSE))</f>
        <v/>
      </c>
      <c r="T7" s="159" t="str">
        <f>+IF(VLOOKUP(T$1,Lecturas!$N$1:$AA$20,$AC7,FALSE)=0,"",VLOOKUP(T$1,Lecturas!$N$1:$AA$20,$AC7,FALSE))</f>
        <v/>
      </c>
      <c r="U7" s="159" t="str">
        <f>+IF(VLOOKUP(U$1,Lecturas!$N$1:$AA$20,$AC7,FALSE)=0,"",VLOOKUP(U$1,Lecturas!$N$1:$AA$20,$AC7,FALSE))</f>
        <v/>
      </c>
      <c r="V7" s="83" t="str">
        <f>+IF(VLOOKUP(V$1,Lecturas!$N$1:$AA$20,$AC7,FALSE)=0,"",VLOOKUP(V$1,Lecturas!$N$1:$AA$20,$AC7,FALSE))</f>
        <v/>
      </c>
      <c r="W7" s="83" t="str">
        <f>+IF(VLOOKUP(W$1,Lecturas!$N$1:$AA$20,$AC7,FALSE)=0,"",VLOOKUP(W$1,Lecturas!$N$1:$AA$20,$AC7,FALSE))</f>
        <v/>
      </c>
      <c r="X7" s="83" t="str">
        <f>+IF(VLOOKUP(X$1,Lecturas!$N$1:$AA$20,$AC7,FALSE)=0,"",VLOOKUP(X$1,Lecturas!$N$1:$AA$20,$AC7,FALSE))</f>
        <v/>
      </c>
      <c r="Y7" s="159">
        <f>+IF(VLOOKUP(Y$1,Lecturas!$N$1:$AA$20,$AC7,FALSE)=0,"",VLOOKUP(Y$1,Lecturas!$N$1:$AA$20,$AC7,FALSE))</f>
        <v>2460</v>
      </c>
      <c r="Z7" s="48">
        <f>+'RESULTADOS Fact'!Z7</f>
        <v>20000000806</v>
      </c>
      <c r="AA7" s="48">
        <f>+'RESULTADOS Fact'!AA7</f>
        <v>10000000390</v>
      </c>
      <c r="AB7" s="48"/>
      <c r="AC7" s="145">
        <f>+'CARGA DE DATOS'!AF8</f>
        <v>5</v>
      </c>
    </row>
    <row r="8" spans="1:37" hidden="1" x14ac:dyDescent="0.25">
      <c r="A8" s="145">
        <f>+'CARGA DE DATOS'!A9</f>
        <v>7</v>
      </c>
      <c r="B8" s="48">
        <f>+IF(RESULTADOS!H8="","",RESULTADOS!H8)</f>
        <v>400000178</v>
      </c>
      <c r="C8" s="48">
        <f>+IF(RESULTADOS!D8="","",RESULTADOS!D8)</f>
        <v>700010707</v>
      </c>
      <c r="D8" s="156" t="str">
        <f>+IF('CARGA DE DATOS'!K9="Cooperativa","COOP",IF(Salida!AT9="true","PROSU","GD"))</f>
        <v>GD</v>
      </c>
      <c r="E8" s="156" t="s">
        <v>9149</v>
      </c>
      <c r="F8" s="156" t="str">
        <f>+IF(OR(D8="COOP",'CARGA DE DATOS'!K9="GUMA"),"15.02.2022",IF('CARGA DE DATOS'!K9="GUME","05.02.2022","10.02.2022"))</f>
        <v>10.02.2022</v>
      </c>
      <c r="G8" s="159">
        <f>+IF(VLOOKUP(G$1,Lecturas!$N$1:$AA$20,$AC8,FALSE)=0,"",VLOOKUP(G$1,Lecturas!$N$1:$AA$20,$AC8,FALSE))</f>
        <v>1000</v>
      </c>
      <c r="H8" s="159">
        <f>+IF(VLOOKUP(H$1,Lecturas!$N$1:$AA$20,$AC8,FALSE)=0,"",VLOOKUP(H$1,Lecturas!$N$1:$AA$20,$AC8,FALSE))</f>
        <v>150</v>
      </c>
      <c r="I8" s="159">
        <f>+IF(VLOOKUP(I$1,Lecturas!$N$1:$AA$20,$AC8,FALSE)=0,"",VLOOKUP(I$1,Lecturas!$N$1:$AA$20,$AC8,FALSE))</f>
        <v>350</v>
      </c>
      <c r="J8" s="83" t="str">
        <f>+IF(VLOOKUP(J$1,Lecturas!$N$1:$AA$20,$AC8,FALSE)=0,"",VLOOKUP(J$1,Lecturas!$N$1:$AA$20,$AC8,FALSE))</f>
        <v/>
      </c>
      <c r="K8" s="83" t="str">
        <f>+IF(VLOOKUP(K$1,Lecturas!$N$1:$AA$20,$AC8,FALSE)=0,"",VLOOKUP(K$1,Lecturas!$N$1:$AA$20,$AC8,FALSE))</f>
        <v/>
      </c>
      <c r="L8" s="83" t="str">
        <f>+IF(VLOOKUP(L$1,Lecturas!$N$1:$AA$20,$AC8,FALSE)=0,"",VLOOKUP(L$1,Lecturas!$N$1:$AA$20,$AC8,FALSE))</f>
        <v/>
      </c>
      <c r="M8" s="159">
        <f>+IF(VLOOKUP(M$1,Lecturas!$N$1:$AA$20,$AC8,FALSE)=0,"",VLOOKUP(M$1,Lecturas!$N$1:$AA$20,$AC8,FALSE))</f>
        <v>2500</v>
      </c>
      <c r="N8" s="159">
        <f>+IF(VLOOKUP(N$1,Lecturas!$N$1:$AA$20,$AC8,FALSE)=0,"",VLOOKUP(N$1,Lecturas!$N$1:$AA$20,$AC8,FALSE))</f>
        <v>2000</v>
      </c>
      <c r="O8" s="159">
        <f>+IF(VLOOKUP(O$1,Lecturas!$N$1:$AA$20,$AC8,FALSE)=0,"",VLOOKUP(O$1,Lecturas!$N$1:$AA$20,$AC8,FALSE))</f>
        <v>3000</v>
      </c>
      <c r="P8" s="83" t="str">
        <f>+IF(VLOOKUP(P$1,Lecturas!$N$1:$AA$20,$AC8,FALSE)=0,"",VLOOKUP(P$1,Lecturas!$N$1:$AA$20,$AC8,FALSE))</f>
        <v/>
      </c>
      <c r="Q8" s="83" t="str">
        <f>+IF(VLOOKUP(Q$1,Lecturas!$N$1:$AA$20,$AC8,FALSE)=0,"",VLOOKUP(Q$1,Lecturas!$N$1:$AA$20,$AC8,FALSE))</f>
        <v/>
      </c>
      <c r="R8" s="83" t="str">
        <f>+IF(VLOOKUP(R$1,Lecturas!$N$1:$AA$20,$AC8,FALSE)=0,"",VLOOKUP(R$1,Lecturas!$N$1:$AA$20,$AC8,FALSE))</f>
        <v/>
      </c>
      <c r="S8" s="159" t="str">
        <f>+IF(VLOOKUP(S$1,Lecturas!$N$1:$AA$20,$AC8,FALSE)=0,"",VLOOKUP(S$1,Lecturas!$N$1:$AA$20,$AC8,FALSE))</f>
        <v/>
      </c>
      <c r="T8" s="159" t="str">
        <f>+IF(VLOOKUP(T$1,Lecturas!$N$1:$AA$20,$AC8,FALSE)=0,"",VLOOKUP(T$1,Lecturas!$N$1:$AA$20,$AC8,FALSE))</f>
        <v/>
      </c>
      <c r="U8" s="159" t="str">
        <f>+IF(VLOOKUP(U$1,Lecturas!$N$1:$AA$20,$AC8,FALSE)=0,"",VLOOKUP(U$1,Lecturas!$N$1:$AA$20,$AC8,FALSE))</f>
        <v/>
      </c>
      <c r="V8" s="83" t="str">
        <f>+IF(VLOOKUP(V$1,Lecturas!$N$1:$AA$20,$AC8,FALSE)=0,"",VLOOKUP(V$1,Lecturas!$N$1:$AA$20,$AC8,FALSE))</f>
        <v/>
      </c>
      <c r="W8" s="83" t="str">
        <f>+IF(VLOOKUP(W$1,Lecturas!$N$1:$AA$20,$AC8,FALSE)=0,"",VLOOKUP(W$1,Lecturas!$N$1:$AA$20,$AC8,FALSE))</f>
        <v/>
      </c>
      <c r="X8" s="83" t="str">
        <f>+IF(VLOOKUP(X$1,Lecturas!$N$1:$AA$20,$AC8,FALSE)=0,"",VLOOKUP(X$1,Lecturas!$N$1:$AA$20,$AC8,FALSE))</f>
        <v/>
      </c>
      <c r="Y8" s="159">
        <f>+IF(VLOOKUP(Y$1,Lecturas!$N$1:$AA$20,$AC8,FALSE)=0,"",VLOOKUP(Y$1,Lecturas!$N$1:$AA$20,$AC8,FALSE))</f>
        <v>7500</v>
      </c>
      <c r="Z8" s="48">
        <f>+'RESULTADOS Fact'!Z8</f>
        <v>20000000807</v>
      </c>
      <c r="AA8" s="48">
        <f>+'RESULTADOS Fact'!AA8</f>
        <v>10000000391</v>
      </c>
      <c r="AB8" s="48"/>
      <c r="AC8" s="145">
        <f>+'CARGA DE DATOS'!AF9</f>
        <v>6</v>
      </c>
    </row>
    <row r="9" spans="1:37" hidden="1" x14ac:dyDescent="0.25">
      <c r="A9" s="145">
        <f>+'CARGA DE DATOS'!A10</f>
        <v>8</v>
      </c>
      <c r="B9" s="48">
        <f>+IF(RESULTADOS!H9="","",RESULTADOS!H9)</f>
        <v>400000179</v>
      </c>
      <c r="C9" s="48">
        <f>+IF(RESULTADOS!D9="","",RESULTADOS!D9)</f>
        <v>700010708</v>
      </c>
      <c r="D9" s="156" t="str">
        <f>+IF('CARGA DE DATOS'!K10="Cooperativa","COOP",IF(Salida!AT10="true","PROSU","GD"))</f>
        <v>GD</v>
      </c>
      <c r="E9" s="156" t="s">
        <v>9149</v>
      </c>
      <c r="F9" s="156" t="str">
        <f>+IF(OR(D9="COOP",'CARGA DE DATOS'!K10="GUMA"),"15.02.2022",IF('CARGA DE DATOS'!K10="GUME","05.02.2022","10.02.2022"))</f>
        <v>10.02.2022</v>
      </c>
      <c r="G9" s="159">
        <f>+IF(VLOOKUP(G$1,Lecturas!$N$1:$AA$20,$AC9,FALSE)=0,"",VLOOKUP(G$1,Lecturas!$N$1:$AA$20,$AC9,FALSE))</f>
        <v>1500</v>
      </c>
      <c r="H9" s="159">
        <f>+IF(VLOOKUP(H$1,Lecturas!$N$1:$AA$20,$AC9,FALSE)=0,"",VLOOKUP(H$1,Lecturas!$N$1:$AA$20,$AC9,FALSE))</f>
        <v>1550</v>
      </c>
      <c r="I9" s="159">
        <f>+IF(VLOOKUP(I$1,Lecturas!$N$1:$AA$20,$AC9,FALSE)=0,"",VLOOKUP(I$1,Lecturas!$N$1:$AA$20,$AC9,FALSE))</f>
        <v>1550</v>
      </c>
      <c r="J9" s="83" t="str">
        <f>+IF(VLOOKUP(J$1,Lecturas!$N$1:$AA$20,$AC9,FALSE)=0,"",VLOOKUP(J$1,Lecturas!$N$1:$AA$20,$AC9,FALSE))</f>
        <v/>
      </c>
      <c r="K9" s="83" t="str">
        <f>+IF(VLOOKUP(K$1,Lecturas!$N$1:$AA$20,$AC9,FALSE)=0,"",VLOOKUP(K$1,Lecturas!$N$1:$AA$20,$AC9,FALSE))</f>
        <v/>
      </c>
      <c r="L9" s="83" t="str">
        <f>+IF(VLOOKUP(L$1,Lecturas!$N$1:$AA$20,$AC9,FALSE)=0,"",VLOOKUP(L$1,Lecturas!$N$1:$AA$20,$AC9,FALSE))</f>
        <v/>
      </c>
      <c r="M9" s="159">
        <f>+IF(VLOOKUP(M$1,Lecturas!$N$1:$AA$20,$AC9,FALSE)=0,"",VLOOKUP(M$1,Lecturas!$N$1:$AA$20,$AC9,FALSE))</f>
        <v>2500</v>
      </c>
      <c r="N9" s="159">
        <f>+IF(VLOOKUP(N$1,Lecturas!$N$1:$AA$20,$AC9,FALSE)=0,"",VLOOKUP(N$1,Lecturas!$N$1:$AA$20,$AC9,FALSE))</f>
        <v>2000</v>
      </c>
      <c r="O9" s="159">
        <f>+IF(VLOOKUP(O$1,Lecturas!$N$1:$AA$20,$AC9,FALSE)=0,"",VLOOKUP(O$1,Lecturas!$N$1:$AA$20,$AC9,FALSE))</f>
        <v>3000</v>
      </c>
      <c r="P9" s="83" t="str">
        <f>+IF(VLOOKUP(P$1,Lecturas!$N$1:$AA$20,$AC9,FALSE)=0,"",VLOOKUP(P$1,Lecturas!$N$1:$AA$20,$AC9,FALSE))</f>
        <v/>
      </c>
      <c r="Q9" s="83" t="str">
        <f>+IF(VLOOKUP(Q$1,Lecturas!$N$1:$AA$20,$AC9,FALSE)=0,"",VLOOKUP(Q$1,Lecturas!$N$1:$AA$20,$AC9,FALSE))</f>
        <v/>
      </c>
      <c r="R9" s="83" t="str">
        <f>+IF(VLOOKUP(R$1,Lecturas!$N$1:$AA$20,$AC9,FALSE)=0,"",VLOOKUP(R$1,Lecturas!$N$1:$AA$20,$AC9,FALSE))</f>
        <v/>
      </c>
      <c r="S9" s="159" t="str">
        <f>+IF(VLOOKUP(S$1,Lecturas!$N$1:$AA$20,$AC9,FALSE)=0,"",VLOOKUP(S$1,Lecturas!$N$1:$AA$20,$AC9,FALSE))</f>
        <v/>
      </c>
      <c r="T9" s="159" t="str">
        <f>+IF(VLOOKUP(T$1,Lecturas!$N$1:$AA$20,$AC9,FALSE)=0,"",VLOOKUP(T$1,Lecturas!$N$1:$AA$20,$AC9,FALSE))</f>
        <v/>
      </c>
      <c r="U9" s="159" t="str">
        <f>+IF(VLOOKUP(U$1,Lecturas!$N$1:$AA$20,$AC9,FALSE)=0,"",VLOOKUP(U$1,Lecturas!$N$1:$AA$20,$AC9,FALSE))</f>
        <v/>
      </c>
      <c r="V9" s="83" t="str">
        <f>+IF(VLOOKUP(V$1,Lecturas!$N$1:$AA$20,$AC9,FALSE)=0,"",VLOOKUP(V$1,Lecturas!$N$1:$AA$20,$AC9,FALSE))</f>
        <v/>
      </c>
      <c r="W9" s="83" t="str">
        <f>+IF(VLOOKUP(W$1,Lecturas!$N$1:$AA$20,$AC9,FALSE)=0,"",VLOOKUP(W$1,Lecturas!$N$1:$AA$20,$AC9,FALSE))</f>
        <v/>
      </c>
      <c r="X9" s="83" t="str">
        <f>+IF(VLOOKUP(X$1,Lecturas!$N$1:$AA$20,$AC9,FALSE)=0,"",VLOOKUP(X$1,Lecturas!$N$1:$AA$20,$AC9,FALSE))</f>
        <v/>
      </c>
      <c r="Y9" s="159">
        <f>+IF(VLOOKUP(Y$1,Lecturas!$N$1:$AA$20,$AC9,FALSE)=0,"",VLOOKUP(Y$1,Lecturas!$N$1:$AA$20,$AC9,FALSE))</f>
        <v>7500</v>
      </c>
      <c r="Z9" s="48">
        <f>+'RESULTADOS Fact'!Z9</f>
        <v>20000000808</v>
      </c>
      <c r="AA9" s="48">
        <f>+'RESULTADOS Fact'!AA9</f>
        <v>10000000392</v>
      </c>
      <c r="AB9" s="48"/>
      <c r="AC9" s="145">
        <f>+'CARGA DE DATOS'!AF10</f>
        <v>7</v>
      </c>
    </row>
    <row r="10" spans="1:37" hidden="1" x14ac:dyDescent="0.25">
      <c r="A10" s="145">
        <f>+'CARGA DE DATOS'!A11</f>
        <v>9</v>
      </c>
      <c r="B10" s="48">
        <f>+IF(RESULTADOS!H10="","",RESULTADOS!H10)</f>
        <v>400000180</v>
      </c>
      <c r="C10" s="48">
        <f>+IF(RESULTADOS!D10="","",RESULTADOS!D10)</f>
        <v>700010709</v>
      </c>
      <c r="D10" s="156" t="str">
        <f>+IF('CARGA DE DATOS'!K11="Cooperativa","COOP",IF(Salida!AT11="true","PROSU","GD"))</f>
        <v>GD</v>
      </c>
      <c r="E10" s="156" t="s">
        <v>9149</v>
      </c>
      <c r="F10" s="156" t="str">
        <f>+IF(OR(D10="COOP",'CARGA DE DATOS'!K11="GUMA"),"15.02.2022",IF('CARGA DE DATOS'!K11="GUME","05.02.2022","10.02.2022"))</f>
        <v>10.02.2022</v>
      </c>
      <c r="G10" s="159">
        <f>+IF(VLOOKUP(G$1,Lecturas!$N$1:$AA$20,$AC10,FALSE)=0,"",VLOOKUP(G$1,Lecturas!$N$1:$AA$20,$AC10,FALSE))</f>
        <v>150</v>
      </c>
      <c r="H10" s="159">
        <f>+IF(VLOOKUP(H$1,Lecturas!$N$1:$AA$20,$AC10,FALSE)=0,"",VLOOKUP(H$1,Lecturas!$N$1:$AA$20,$AC10,FALSE))</f>
        <v>300</v>
      </c>
      <c r="I10" s="159">
        <f>+IF(VLOOKUP(I$1,Lecturas!$N$1:$AA$20,$AC10,FALSE)=0,"",VLOOKUP(I$1,Lecturas!$N$1:$AA$20,$AC10,FALSE))</f>
        <v>350</v>
      </c>
      <c r="J10" s="83" t="str">
        <f>+IF(VLOOKUP(J$1,Lecturas!$N$1:$AA$20,$AC10,FALSE)=0,"",VLOOKUP(J$1,Lecturas!$N$1:$AA$20,$AC10,FALSE))</f>
        <v/>
      </c>
      <c r="K10" s="83" t="str">
        <f>+IF(VLOOKUP(K$1,Lecturas!$N$1:$AA$20,$AC10,FALSE)=0,"",VLOOKUP(K$1,Lecturas!$N$1:$AA$20,$AC10,FALSE))</f>
        <v/>
      </c>
      <c r="L10" s="83" t="str">
        <f>+IF(VLOOKUP(L$1,Lecturas!$N$1:$AA$20,$AC10,FALSE)=0,"",VLOOKUP(L$1,Lecturas!$N$1:$AA$20,$AC10,FALSE))</f>
        <v/>
      </c>
      <c r="M10" s="159">
        <f>+IF(VLOOKUP(M$1,Lecturas!$N$1:$AA$20,$AC10,FALSE)=0,"",VLOOKUP(M$1,Lecturas!$N$1:$AA$20,$AC10,FALSE))</f>
        <v>2500</v>
      </c>
      <c r="N10" s="159">
        <f>+IF(VLOOKUP(N$1,Lecturas!$N$1:$AA$20,$AC10,FALSE)=0,"",VLOOKUP(N$1,Lecturas!$N$1:$AA$20,$AC10,FALSE))</f>
        <v>2000</v>
      </c>
      <c r="O10" s="159">
        <f>+IF(VLOOKUP(O$1,Lecturas!$N$1:$AA$20,$AC10,FALSE)=0,"",VLOOKUP(O$1,Lecturas!$N$1:$AA$20,$AC10,FALSE))</f>
        <v>3000</v>
      </c>
      <c r="P10" s="83" t="str">
        <f>+IF(VLOOKUP(P$1,Lecturas!$N$1:$AA$20,$AC10,FALSE)=0,"",VLOOKUP(P$1,Lecturas!$N$1:$AA$20,$AC10,FALSE))</f>
        <v/>
      </c>
      <c r="Q10" s="83" t="str">
        <f>+IF(VLOOKUP(Q$1,Lecturas!$N$1:$AA$20,$AC10,FALSE)=0,"",VLOOKUP(Q$1,Lecturas!$N$1:$AA$20,$AC10,FALSE))</f>
        <v/>
      </c>
      <c r="R10" s="83" t="str">
        <f>+IF(VLOOKUP(R$1,Lecturas!$N$1:$AA$20,$AC10,FALSE)=0,"",VLOOKUP(R$1,Lecturas!$N$1:$AA$20,$AC10,FALSE))</f>
        <v/>
      </c>
      <c r="S10" s="159" t="str">
        <f>+IF(VLOOKUP(S$1,Lecturas!$N$1:$AA$20,$AC10,FALSE)=0,"",VLOOKUP(S$1,Lecturas!$N$1:$AA$20,$AC10,FALSE))</f>
        <v/>
      </c>
      <c r="T10" s="159" t="str">
        <f>+IF(VLOOKUP(T$1,Lecturas!$N$1:$AA$20,$AC10,FALSE)=0,"",VLOOKUP(T$1,Lecturas!$N$1:$AA$20,$AC10,FALSE))</f>
        <v/>
      </c>
      <c r="U10" s="159" t="str">
        <f>+IF(VLOOKUP(U$1,Lecturas!$N$1:$AA$20,$AC10,FALSE)=0,"",VLOOKUP(U$1,Lecturas!$N$1:$AA$20,$AC10,FALSE))</f>
        <v/>
      </c>
      <c r="V10" s="83" t="str">
        <f>+IF(VLOOKUP(V$1,Lecturas!$N$1:$AA$20,$AC10,FALSE)=0,"",VLOOKUP(V$1,Lecturas!$N$1:$AA$20,$AC10,FALSE))</f>
        <v/>
      </c>
      <c r="W10" s="83" t="str">
        <f>+IF(VLOOKUP(W$1,Lecturas!$N$1:$AA$20,$AC10,FALSE)=0,"",VLOOKUP(W$1,Lecturas!$N$1:$AA$20,$AC10,FALSE))</f>
        <v/>
      </c>
      <c r="X10" s="83" t="str">
        <f>+IF(VLOOKUP(X$1,Lecturas!$N$1:$AA$20,$AC10,FALSE)=0,"",VLOOKUP(X$1,Lecturas!$N$1:$AA$20,$AC10,FALSE))</f>
        <v/>
      </c>
      <c r="Y10" s="159">
        <f>+IF(VLOOKUP(Y$1,Lecturas!$N$1:$AA$20,$AC10,FALSE)=0,"",VLOOKUP(Y$1,Lecturas!$N$1:$AA$20,$AC10,FALSE))</f>
        <v>500</v>
      </c>
      <c r="Z10" s="48">
        <f>+'RESULTADOS Fact'!Z10</f>
        <v>20000000809</v>
      </c>
      <c r="AA10" s="48">
        <f>+'RESULTADOS Fact'!AA10</f>
        <v>10000000393</v>
      </c>
      <c r="AB10" s="48"/>
      <c r="AC10" s="145">
        <f>+'CARGA DE DATOS'!AF11</f>
        <v>8</v>
      </c>
    </row>
    <row r="11" spans="1:37" x14ac:dyDescent="0.25">
      <c r="A11" s="145">
        <f>+'CARGA DE DATOS'!A12</f>
        <v>10</v>
      </c>
      <c r="B11" s="48">
        <f>+IF(RESULTADOS!H11="","",RESULTADOS!H11)</f>
        <v>400000181</v>
      </c>
      <c r="C11" s="48">
        <f>+IF(RESULTADOS!D11="","",RESULTADOS!D11)</f>
        <v>700010710</v>
      </c>
      <c r="D11" s="156" t="str">
        <f>+IF('CARGA DE DATOS'!K12="Cooperativa","COOP",IF(Salida!AT12="true","PROSU","GD"))</f>
        <v>GD</v>
      </c>
      <c r="E11" s="156" t="s">
        <v>9149</v>
      </c>
      <c r="F11" s="156" t="str">
        <f>+IF(OR(D11="COOP",'CARGA DE DATOS'!K12="GUMA"),"15.02.2022",IF('CARGA DE DATOS'!K12="GUME","05.02.2022","10.02.2022"))</f>
        <v>10.02.2022</v>
      </c>
      <c r="G11" s="159">
        <f>+IF(VLOOKUP(G$1,Lecturas!$N$1:$AA$20,$AC11,FALSE)=0,"",VLOOKUP(G$1,Lecturas!$N$1:$AA$20,$AC11,FALSE))</f>
        <v>1500</v>
      </c>
      <c r="H11" s="159">
        <f>+IF(VLOOKUP(H$1,Lecturas!$N$1:$AA$20,$AC11,FALSE)=0,"",VLOOKUP(H$1,Lecturas!$N$1:$AA$20,$AC11,FALSE))</f>
        <v>300</v>
      </c>
      <c r="I11" s="159">
        <f>+IF(VLOOKUP(I$1,Lecturas!$N$1:$AA$20,$AC11,FALSE)=0,"",VLOOKUP(I$1,Lecturas!$N$1:$AA$20,$AC11,FALSE))</f>
        <v>350</v>
      </c>
      <c r="J11" s="83" t="str">
        <f>+IF(VLOOKUP(J$1,Lecturas!$N$1:$AA$20,$AC11,FALSE)=0,"",VLOOKUP(J$1,Lecturas!$N$1:$AA$20,$AC11,FALSE))</f>
        <v/>
      </c>
      <c r="K11" s="83" t="str">
        <f>+IF(VLOOKUP(K$1,Lecturas!$N$1:$AA$20,$AC11,FALSE)=0,"",VLOOKUP(K$1,Lecturas!$N$1:$AA$20,$AC11,FALSE))</f>
        <v/>
      </c>
      <c r="L11" s="83" t="str">
        <f>+IF(VLOOKUP(L$1,Lecturas!$N$1:$AA$20,$AC11,FALSE)=0,"",VLOOKUP(L$1,Lecturas!$N$1:$AA$20,$AC11,FALSE))</f>
        <v/>
      </c>
      <c r="M11" s="159">
        <f>+IF(VLOOKUP(M$1,Lecturas!$N$1:$AA$20,$AC11,FALSE)=0,"",VLOOKUP(M$1,Lecturas!$N$1:$AA$20,$AC11,FALSE))</f>
        <v>2500</v>
      </c>
      <c r="N11" s="159">
        <f>+IF(VLOOKUP(N$1,Lecturas!$N$1:$AA$20,$AC11,FALSE)=0,"",VLOOKUP(N$1,Lecturas!$N$1:$AA$20,$AC11,FALSE))</f>
        <v>2000</v>
      </c>
      <c r="O11" s="159">
        <f>+IF(VLOOKUP(O$1,Lecturas!$N$1:$AA$20,$AC11,FALSE)=0,"",VLOOKUP(O$1,Lecturas!$N$1:$AA$20,$AC11,FALSE))</f>
        <v>3000</v>
      </c>
      <c r="P11" s="83" t="str">
        <f>+IF(VLOOKUP(P$1,Lecturas!$N$1:$AA$20,$AC11,FALSE)=0,"",VLOOKUP(P$1,Lecturas!$N$1:$AA$20,$AC11,FALSE))</f>
        <v/>
      </c>
      <c r="Q11" s="83" t="str">
        <f>+IF(VLOOKUP(Q$1,Lecturas!$N$1:$AA$20,$AC11,FALSE)=0,"",VLOOKUP(Q$1,Lecturas!$N$1:$AA$20,$AC11,FALSE))</f>
        <v/>
      </c>
      <c r="R11" s="83" t="str">
        <f>+IF(VLOOKUP(R$1,Lecturas!$N$1:$AA$20,$AC11,FALSE)=0,"",VLOOKUP(R$1,Lecturas!$N$1:$AA$20,$AC11,FALSE))</f>
        <v/>
      </c>
      <c r="S11" s="159" t="str">
        <f>+IF(VLOOKUP(S$1,Lecturas!$N$1:$AA$20,$AC11,FALSE)=0,"",VLOOKUP(S$1,Lecturas!$N$1:$AA$20,$AC11,FALSE))</f>
        <v/>
      </c>
      <c r="T11" s="159" t="str">
        <f>+IF(VLOOKUP(T$1,Lecturas!$N$1:$AA$20,$AC11,FALSE)=0,"",VLOOKUP(T$1,Lecturas!$N$1:$AA$20,$AC11,FALSE))</f>
        <v/>
      </c>
      <c r="U11" s="159" t="str">
        <f>+IF(VLOOKUP(U$1,Lecturas!$N$1:$AA$20,$AC11,FALSE)=0,"",VLOOKUP(U$1,Lecturas!$N$1:$AA$20,$AC11,FALSE))</f>
        <v/>
      </c>
      <c r="V11" s="83" t="str">
        <f>+IF(VLOOKUP(V$1,Lecturas!$N$1:$AA$20,$AC11,FALSE)=0,"",VLOOKUP(V$1,Lecturas!$N$1:$AA$20,$AC11,FALSE))</f>
        <v/>
      </c>
      <c r="W11" s="83" t="str">
        <f>+IF(VLOOKUP(W$1,Lecturas!$N$1:$AA$20,$AC11,FALSE)=0,"",VLOOKUP(W$1,Lecturas!$N$1:$AA$20,$AC11,FALSE))</f>
        <v/>
      </c>
      <c r="X11" s="83" t="str">
        <f>+IF(VLOOKUP(X$1,Lecturas!$N$1:$AA$20,$AC11,FALSE)=0,"",VLOOKUP(X$1,Lecturas!$N$1:$AA$20,$AC11,FALSE))</f>
        <v/>
      </c>
      <c r="Y11" s="159">
        <f>+IF(VLOOKUP(Y$1,Lecturas!$N$1:$AA$20,$AC11,FALSE)=0,"",VLOOKUP(Y$1,Lecturas!$N$1:$AA$20,$AC11,FALSE))</f>
        <v>6500</v>
      </c>
      <c r="Z11" s="48">
        <f>+'RESULTADOS Fact'!Z11</f>
        <v>0</v>
      </c>
      <c r="AA11" s="48">
        <f>+'RESULTADOS Fact'!AA11</f>
        <v>0</v>
      </c>
      <c r="AB11" s="48"/>
      <c r="AC11" s="145">
        <f>+'CARGA DE DATOS'!AF12</f>
        <v>9</v>
      </c>
    </row>
    <row r="12" spans="1:37" hidden="1" x14ac:dyDescent="0.25">
      <c r="A12" s="145">
        <f>+'CARGA DE DATOS'!A13</f>
        <v>11</v>
      </c>
      <c r="B12" s="48">
        <f>+IF(RESULTADOS!H12="","",RESULTADOS!H12)</f>
        <v>400000182</v>
      </c>
      <c r="C12" s="48">
        <f>+IF(RESULTADOS!D12="","",RESULTADOS!D12)</f>
        <v>700010711</v>
      </c>
      <c r="D12" s="156" t="str">
        <f>+IF('CARGA DE DATOS'!K13="Cooperativa","COOP",IF(Salida!AT13="true","PROSU","GD"))</f>
        <v>GD</v>
      </c>
      <c r="E12" s="156" t="s">
        <v>9149</v>
      </c>
      <c r="F12" s="156" t="str">
        <f>+IF(OR(D12="COOP",'CARGA DE DATOS'!K13="GUMA"),"15.02.2022",IF('CARGA DE DATOS'!K13="GUME","05.02.2022","10.02.2022"))</f>
        <v>10.02.2022</v>
      </c>
      <c r="G12" s="159">
        <f>+IF(VLOOKUP(G$1,Lecturas!$N$1:$AA$20,$AC12,FALSE)=0,"",VLOOKUP(G$1,Lecturas!$N$1:$AA$20,$AC12,FALSE))</f>
        <v>150</v>
      </c>
      <c r="H12" s="159">
        <f>+IF(VLOOKUP(H$1,Lecturas!$N$1:$AA$20,$AC12,FALSE)=0,"",VLOOKUP(H$1,Lecturas!$N$1:$AA$20,$AC12,FALSE))</f>
        <v>150</v>
      </c>
      <c r="I12" s="159">
        <f>+IF(VLOOKUP(I$1,Lecturas!$N$1:$AA$20,$AC12,FALSE)=0,"",VLOOKUP(I$1,Lecturas!$N$1:$AA$20,$AC12,FALSE))</f>
        <v>150</v>
      </c>
      <c r="J12" s="83" t="str">
        <f>+IF(VLOOKUP(J$1,Lecturas!$N$1:$AA$20,$AC12,FALSE)=0,"",VLOOKUP(J$1,Lecturas!$N$1:$AA$20,$AC12,FALSE))</f>
        <v/>
      </c>
      <c r="K12" s="83" t="str">
        <f>+IF(VLOOKUP(K$1,Lecturas!$N$1:$AA$20,$AC12,FALSE)=0,"",VLOOKUP(K$1,Lecturas!$N$1:$AA$20,$AC12,FALSE))</f>
        <v/>
      </c>
      <c r="L12" s="83" t="str">
        <f>+IF(VLOOKUP(L$1,Lecturas!$N$1:$AA$20,$AC12,FALSE)=0,"",VLOOKUP(L$1,Lecturas!$N$1:$AA$20,$AC12,FALSE))</f>
        <v/>
      </c>
      <c r="M12" s="159">
        <f>+IF(VLOOKUP(M$1,Lecturas!$N$1:$AA$20,$AC12,FALSE)=0,"",VLOOKUP(M$1,Lecturas!$N$1:$AA$20,$AC12,FALSE))</f>
        <v>2500</v>
      </c>
      <c r="N12" s="159">
        <f>+IF(VLOOKUP(N$1,Lecturas!$N$1:$AA$20,$AC12,FALSE)=0,"",VLOOKUP(N$1,Lecturas!$N$1:$AA$20,$AC12,FALSE))</f>
        <v>2000</v>
      </c>
      <c r="O12" s="159">
        <f>+IF(VLOOKUP(O$1,Lecturas!$N$1:$AA$20,$AC12,FALSE)=0,"",VLOOKUP(O$1,Lecturas!$N$1:$AA$20,$AC12,FALSE))</f>
        <v>3000</v>
      </c>
      <c r="P12" s="83" t="str">
        <f>+IF(VLOOKUP(P$1,Lecturas!$N$1:$AA$20,$AC12,FALSE)=0,"",VLOOKUP(P$1,Lecturas!$N$1:$AA$20,$AC12,FALSE))</f>
        <v/>
      </c>
      <c r="Q12" s="83" t="str">
        <f>+IF(VLOOKUP(Q$1,Lecturas!$N$1:$AA$20,$AC12,FALSE)=0,"",VLOOKUP(Q$1,Lecturas!$N$1:$AA$20,$AC12,FALSE))</f>
        <v/>
      </c>
      <c r="R12" s="83" t="str">
        <f>+IF(VLOOKUP(R$1,Lecturas!$N$1:$AA$20,$AC12,FALSE)=0,"",VLOOKUP(R$1,Lecturas!$N$1:$AA$20,$AC12,FALSE))</f>
        <v/>
      </c>
      <c r="S12" s="159" t="str">
        <f>+IF(VLOOKUP(S$1,Lecturas!$N$1:$AA$20,$AC12,FALSE)=0,"",VLOOKUP(S$1,Lecturas!$N$1:$AA$20,$AC12,FALSE))</f>
        <v/>
      </c>
      <c r="T12" s="159" t="str">
        <f>+IF(VLOOKUP(T$1,Lecturas!$N$1:$AA$20,$AC12,FALSE)=0,"",VLOOKUP(T$1,Lecturas!$N$1:$AA$20,$AC12,FALSE))</f>
        <v/>
      </c>
      <c r="U12" s="159" t="str">
        <f>+IF(VLOOKUP(U$1,Lecturas!$N$1:$AA$20,$AC12,FALSE)=0,"",VLOOKUP(U$1,Lecturas!$N$1:$AA$20,$AC12,FALSE))</f>
        <v/>
      </c>
      <c r="V12" s="83" t="str">
        <f>+IF(VLOOKUP(V$1,Lecturas!$N$1:$AA$20,$AC12,FALSE)=0,"",VLOOKUP(V$1,Lecturas!$N$1:$AA$20,$AC12,FALSE))</f>
        <v/>
      </c>
      <c r="W12" s="83" t="str">
        <f>+IF(VLOOKUP(W$1,Lecturas!$N$1:$AA$20,$AC12,FALSE)=0,"",VLOOKUP(W$1,Lecturas!$N$1:$AA$20,$AC12,FALSE))</f>
        <v/>
      </c>
      <c r="X12" s="83" t="str">
        <f>+IF(VLOOKUP(X$1,Lecturas!$N$1:$AA$20,$AC12,FALSE)=0,"",VLOOKUP(X$1,Lecturas!$N$1:$AA$20,$AC12,FALSE))</f>
        <v/>
      </c>
      <c r="Y12" s="159">
        <f>+IF(VLOOKUP(Y$1,Lecturas!$N$1:$AA$20,$AC12,FALSE)=0,"",VLOOKUP(Y$1,Lecturas!$N$1:$AA$20,$AC12,FALSE))</f>
        <v>5000</v>
      </c>
      <c r="Z12" s="48">
        <f>+'RESULTADOS Fact'!Z12</f>
        <v>20000000810</v>
      </c>
      <c r="AA12" s="48">
        <f>+'RESULTADOS Fact'!AA12</f>
        <v>10000000394</v>
      </c>
      <c r="AB12" s="48"/>
      <c r="AC12" s="145">
        <f>+'CARGA DE DATOS'!AF13</f>
        <v>2</v>
      </c>
    </row>
    <row r="13" spans="1:37" hidden="1" x14ac:dyDescent="0.25">
      <c r="A13" s="145">
        <f>+'CARGA DE DATOS'!A14</f>
        <v>12</v>
      </c>
      <c r="B13" s="48">
        <f>+IF(RESULTADOS!H13="","",RESULTADOS!H13)</f>
        <v>400000183</v>
      </c>
      <c r="C13" s="48">
        <f>+IF(RESULTADOS!D13="","",RESULTADOS!D13)</f>
        <v>700010712</v>
      </c>
      <c r="D13" s="156" t="str">
        <f>+IF('CARGA DE DATOS'!K14="Cooperativa","COOP",IF(Salida!AT14="true","PROSU","GD"))</f>
        <v>GD</v>
      </c>
      <c r="E13" s="156" t="s">
        <v>9149</v>
      </c>
      <c r="F13" s="156" t="str">
        <f>+IF(OR(D13="COOP",'CARGA DE DATOS'!K14="GUMA"),"15.02.2022",IF('CARGA DE DATOS'!K14="GUME","05.02.2022","10.02.2022"))</f>
        <v>10.02.2022</v>
      </c>
      <c r="G13" s="159">
        <f>+IF(VLOOKUP(G$1,Lecturas!$N$1:$AA$20,$AC13,FALSE)=0,"",VLOOKUP(G$1,Lecturas!$N$1:$AA$20,$AC13,FALSE))</f>
        <v>150</v>
      </c>
      <c r="H13" s="159">
        <f>+IF(VLOOKUP(H$1,Lecturas!$N$1:$AA$20,$AC13,FALSE)=0,"",VLOOKUP(H$1,Lecturas!$N$1:$AA$20,$AC13,FALSE))</f>
        <v>300</v>
      </c>
      <c r="I13" s="159">
        <f>+IF(VLOOKUP(I$1,Lecturas!$N$1:$AA$20,$AC13,FALSE)=0,"",VLOOKUP(I$1,Lecturas!$N$1:$AA$20,$AC13,FALSE))</f>
        <v>350</v>
      </c>
      <c r="J13" s="83" t="str">
        <f>+IF(VLOOKUP(J$1,Lecturas!$N$1:$AA$20,$AC13,FALSE)=0,"",VLOOKUP(J$1,Lecturas!$N$1:$AA$20,$AC13,FALSE))</f>
        <v/>
      </c>
      <c r="K13" s="83" t="str">
        <f>+IF(VLOOKUP(K$1,Lecturas!$N$1:$AA$20,$AC13,FALSE)=0,"",VLOOKUP(K$1,Lecturas!$N$1:$AA$20,$AC13,FALSE))</f>
        <v/>
      </c>
      <c r="L13" s="83" t="str">
        <f>+IF(VLOOKUP(L$1,Lecturas!$N$1:$AA$20,$AC13,FALSE)=0,"",VLOOKUP(L$1,Lecturas!$N$1:$AA$20,$AC13,FALSE))</f>
        <v/>
      </c>
      <c r="M13" s="159">
        <f>+IF(VLOOKUP(M$1,Lecturas!$N$1:$AA$20,$AC13,FALSE)=0,"",VLOOKUP(M$1,Lecturas!$N$1:$AA$20,$AC13,FALSE))</f>
        <v>2500</v>
      </c>
      <c r="N13" s="159">
        <f>+IF(VLOOKUP(N$1,Lecturas!$N$1:$AA$20,$AC13,FALSE)=0,"",VLOOKUP(N$1,Lecturas!$N$1:$AA$20,$AC13,FALSE))</f>
        <v>2000</v>
      </c>
      <c r="O13" s="159">
        <f>+IF(VLOOKUP(O$1,Lecturas!$N$1:$AA$20,$AC13,FALSE)=0,"",VLOOKUP(O$1,Lecturas!$N$1:$AA$20,$AC13,FALSE))</f>
        <v>3000</v>
      </c>
      <c r="P13" s="83" t="str">
        <f>+IF(VLOOKUP(P$1,Lecturas!$N$1:$AA$20,$AC13,FALSE)=0,"",VLOOKUP(P$1,Lecturas!$N$1:$AA$20,$AC13,FALSE))</f>
        <v/>
      </c>
      <c r="Q13" s="83" t="str">
        <f>+IF(VLOOKUP(Q$1,Lecturas!$N$1:$AA$20,$AC13,FALSE)=0,"",VLOOKUP(Q$1,Lecturas!$N$1:$AA$20,$AC13,FALSE))</f>
        <v/>
      </c>
      <c r="R13" s="83" t="str">
        <f>+IF(VLOOKUP(R$1,Lecturas!$N$1:$AA$20,$AC13,FALSE)=0,"",VLOOKUP(R$1,Lecturas!$N$1:$AA$20,$AC13,FALSE))</f>
        <v/>
      </c>
      <c r="S13" s="159" t="str">
        <f>+IF(VLOOKUP(S$1,Lecturas!$N$1:$AA$20,$AC13,FALSE)=0,"",VLOOKUP(S$1,Lecturas!$N$1:$AA$20,$AC13,FALSE))</f>
        <v/>
      </c>
      <c r="T13" s="159" t="str">
        <f>+IF(VLOOKUP(T$1,Lecturas!$N$1:$AA$20,$AC13,FALSE)=0,"",VLOOKUP(T$1,Lecturas!$N$1:$AA$20,$AC13,FALSE))</f>
        <v/>
      </c>
      <c r="U13" s="159" t="str">
        <f>+IF(VLOOKUP(U$1,Lecturas!$N$1:$AA$20,$AC13,FALSE)=0,"",VLOOKUP(U$1,Lecturas!$N$1:$AA$20,$AC13,FALSE))</f>
        <v/>
      </c>
      <c r="V13" s="83" t="str">
        <f>+IF(VLOOKUP(V$1,Lecturas!$N$1:$AA$20,$AC13,FALSE)=0,"",VLOOKUP(V$1,Lecturas!$N$1:$AA$20,$AC13,FALSE))</f>
        <v/>
      </c>
      <c r="W13" s="83" t="str">
        <f>+IF(VLOOKUP(W$1,Lecturas!$N$1:$AA$20,$AC13,FALSE)=0,"",VLOOKUP(W$1,Lecturas!$N$1:$AA$20,$AC13,FALSE))</f>
        <v/>
      </c>
      <c r="X13" s="83" t="str">
        <f>+IF(VLOOKUP(X$1,Lecturas!$N$1:$AA$20,$AC13,FALSE)=0,"",VLOOKUP(X$1,Lecturas!$N$1:$AA$20,$AC13,FALSE))</f>
        <v/>
      </c>
      <c r="Y13" s="159">
        <f>+IF(VLOOKUP(Y$1,Lecturas!$N$1:$AA$20,$AC13,FALSE)=0,"",VLOOKUP(Y$1,Lecturas!$N$1:$AA$20,$AC13,FALSE))</f>
        <v>2460</v>
      </c>
      <c r="Z13" s="48">
        <f>+'RESULTADOS Fact'!Z13</f>
        <v>20000000811</v>
      </c>
      <c r="AA13" s="48">
        <f>+'RESULTADOS Fact'!AA13</f>
        <v>10000000395</v>
      </c>
      <c r="AB13" s="48"/>
      <c r="AC13" s="145">
        <f>+'CARGA DE DATOS'!AF14</f>
        <v>5</v>
      </c>
    </row>
    <row r="14" spans="1:37" hidden="1" x14ac:dyDescent="0.25">
      <c r="A14" s="145">
        <f>+'CARGA DE DATOS'!A15</f>
        <v>13</v>
      </c>
      <c r="B14" s="48">
        <f>+IF(RESULTADOS!H14="","",RESULTADOS!H14)</f>
        <v>400000184</v>
      </c>
      <c r="C14" s="48">
        <f>+IF(RESULTADOS!D14="","",RESULTADOS!D14)</f>
        <v>700010713</v>
      </c>
      <c r="D14" s="156" t="str">
        <f>+IF('CARGA DE DATOS'!K15="Cooperativa","COOP",IF(Salida!AT15="true","PROSU","GD"))</f>
        <v>GD</v>
      </c>
      <c r="E14" s="156" t="s">
        <v>9149</v>
      </c>
      <c r="F14" s="156" t="str">
        <f>+IF(OR(D14="COOP",'CARGA DE DATOS'!K15="GUMA"),"15.02.2022",IF('CARGA DE DATOS'!K15="GUME","05.02.2022","10.02.2022"))</f>
        <v>10.02.2022</v>
      </c>
      <c r="G14" s="159">
        <f>+IF(VLOOKUP(G$1,Lecturas!$N$1:$AA$20,$AC14,FALSE)=0,"",VLOOKUP(G$1,Lecturas!$N$1:$AA$20,$AC14,FALSE))</f>
        <v>150</v>
      </c>
      <c r="H14" s="159">
        <f>+IF(VLOOKUP(H$1,Lecturas!$N$1:$AA$20,$AC14,FALSE)=0,"",VLOOKUP(H$1,Lecturas!$N$1:$AA$20,$AC14,FALSE))</f>
        <v>150</v>
      </c>
      <c r="I14" s="159">
        <f>+IF(VLOOKUP(I$1,Lecturas!$N$1:$AA$20,$AC14,FALSE)=0,"",VLOOKUP(I$1,Lecturas!$N$1:$AA$20,$AC14,FALSE))</f>
        <v>150</v>
      </c>
      <c r="J14" s="83" t="str">
        <f>+IF(VLOOKUP(J$1,Lecturas!$N$1:$AA$20,$AC14,FALSE)=0,"",VLOOKUP(J$1,Lecturas!$N$1:$AA$20,$AC14,FALSE))</f>
        <v/>
      </c>
      <c r="K14" s="83" t="str">
        <f>+IF(VLOOKUP(K$1,Lecturas!$N$1:$AA$20,$AC14,FALSE)=0,"",VLOOKUP(K$1,Lecturas!$N$1:$AA$20,$AC14,FALSE))</f>
        <v/>
      </c>
      <c r="L14" s="83" t="str">
        <f>+IF(VLOOKUP(L$1,Lecturas!$N$1:$AA$20,$AC14,FALSE)=0,"",VLOOKUP(L$1,Lecturas!$N$1:$AA$20,$AC14,FALSE))</f>
        <v/>
      </c>
      <c r="M14" s="159">
        <f>+IF(VLOOKUP(M$1,Lecturas!$N$1:$AA$20,$AC14,FALSE)=0,"",VLOOKUP(M$1,Lecturas!$N$1:$AA$20,$AC14,FALSE))</f>
        <v>2500</v>
      </c>
      <c r="N14" s="159">
        <f>+IF(VLOOKUP(N$1,Lecturas!$N$1:$AA$20,$AC14,FALSE)=0,"",VLOOKUP(N$1,Lecturas!$N$1:$AA$20,$AC14,FALSE))</f>
        <v>2000</v>
      </c>
      <c r="O14" s="159">
        <f>+IF(VLOOKUP(O$1,Lecturas!$N$1:$AA$20,$AC14,FALSE)=0,"",VLOOKUP(O$1,Lecturas!$N$1:$AA$20,$AC14,FALSE))</f>
        <v>3000</v>
      </c>
      <c r="P14" s="83" t="str">
        <f>+IF(VLOOKUP(P$1,Lecturas!$N$1:$AA$20,$AC14,FALSE)=0,"",VLOOKUP(P$1,Lecturas!$N$1:$AA$20,$AC14,FALSE))</f>
        <v/>
      </c>
      <c r="Q14" s="83" t="str">
        <f>+IF(VLOOKUP(Q$1,Lecturas!$N$1:$AA$20,$AC14,FALSE)=0,"",VLOOKUP(Q$1,Lecturas!$N$1:$AA$20,$AC14,FALSE))</f>
        <v/>
      </c>
      <c r="R14" s="83" t="str">
        <f>+IF(VLOOKUP(R$1,Lecturas!$N$1:$AA$20,$AC14,FALSE)=0,"",VLOOKUP(R$1,Lecturas!$N$1:$AA$20,$AC14,FALSE))</f>
        <v/>
      </c>
      <c r="S14" s="159" t="str">
        <f>+IF(VLOOKUP(S$1,Lecturas!$N$1:$AA$20,$AC14,FALSE)=0,"",VLOOKUP(S$1,Lecturas!$N$1:$AA$20,$AC14,FALSE))</f>
        <v/>
      </c>
      <c r="T14" s="159" t="str">
        <f>+IF(VLOOKUP(T$1,Lecturas!$N$1:$AA$20,$AC14,FALSE)=0,"",VLOOKUP(T$1,Lecturas!$N$1:$AA$20,$AC14,FALSE))</f>
        <v/>
      </c>
      <c r="U14" s="159" t="str">
        <f>+IF(VLOOKUP(U$1,Lecturas!$N$1:$AA$20,$AC14,FALSE)=0,"",VLOOKUP(U$1,Lecturas!$N$1:$AA$20,$AC14,FALSE))</f>
        <v/>
      </c>
      <c r="V14" s="83" t="str">
        <f>+IF(VLOOKUP(V$1,Lecturas!$N$1:$AA$20,$AC14,FALSE)=0,"",VLOOKUP(V$1,Lecturas!$N$1:$AA$20,$AC14,FALSE))</f>
        <v/>
      </c>
      <c r="W14" s="83" t="str">
        <f>+IF(VLOOKUP(W$1,Lecturas!$N$1:$AA$20,$AC14,FALSE)=0,"",VLOOKUP(W$1,Lecturas!$N$1:$AA$20,$AC14,FALSE))</f>
        <v/>
      </c>
      <c r="X14" s="83" t="str">
        <f>+IF(VLOOKUP(X$1,Lecturas!$N$1:$AA$20,$AC14,FALSE)=0,"",VLOOKUP(X$1,Lecturas!$N$1:$AA$20,$AC14,FALSE))</f>
        <v/>
      </c>
      <c r="Y14" s="159">
        <f>+IF(VLOOKUP(Y$1,Lecturas!$N$1:$AA$20,$AC14,FALSE)=0,"",VLOOKUP(Y$1,Lecturas!$N$1:$AA$20,$AC14,FALSE))</f>
        <v>5000</v>
      </c>
      <c r="Z14" s="48">
        <f>+'RESULTADOS Fact'!Z14</f>
        <v>20000000812</v>
      </c>
      <c r="AA14" s="48">
        <f>+'RESULTADOS Fact'!AA14</f>
        <v>10000000396</v>
      </c>
      <c r="AB14" s="48"/>
      <c r="AC14" s="145">
        <f>+'CARGA DE DATOS'!AF15</f>
        <v>2</v>
      </c>
    </row>
    <row r="15" spans="1:37" hidden="1" x14ac:dyDescent="0.25">
      <c r="A15" s="145">
        <f>+'CARGA DE DATOS'!A16</f>
        <v>14</v>
      </c>
      <c r="B15" s="48">
        <f>+IF(RESULTADOS!H15="","",RESULTADOS!H15)</f>
        <v>400000185</v>
      </c>
      <c r="C15" s="48">
        <f>+IF(RESULTADOS!D15="","",RESULTADOS!D15)</f>
        <v>700010714</v>
      </c>
      <c r="D15" s="156" t="str">
        <f>+IF('CARGA DE DATOS'!K16="Cooperativa","COOP",IF(Salida!AT16="true","PROSU","GD"))</f>
        <v>GD</v>
      </c>
      <c r="E15" s="156" t="s">
        <v>9149</v>
      </c>
      <c r="F15" s="156" t="str">
        <f>+IF(OR(D15="COOP",'CARGA DE DATOS'!K16="GUMA"),"15.02.2022",IF('CARGA DE DATOS'!K16="GUME","05.02.2022","10.02.2022"))</f>
        <v>10.02.2022</v>
      </c>
      <c r="G15" s="159">
        <f>+IF(VLOOKUP(G$1,Lecturas!$N$1:$AA$20,$AC15,FALSE)=0,"",VLOOKUP(G$1,Lecturas!$N$1:$AA$20,$AC15,FALSE))</f>
        <v>150</v>
      </c>
      <c r="H15" s="159">
        <f>+IF(VLOOKUP(H$1,Lecturas!$N$1:$AA$20,$AC15,FALSE)=0,"",VLOOKUP(H$1,Lecturas!$N$1:$AA$20,$AC15,FALSE))</f>
        <v>300</v>
      </c>
      <c r="I15" s="159">
        <f>+IF(VLOOKUP(I$1,Lecturas!$N$1:$AA$20,$AC15,FALSE)=0,"",VLOOKUP(I$1,Lecturas!$N$1:$AA$20,$AC15,FALSE))</f>
        <v>350</v>
      </c>
      <c r="J15" s="83" t="str">
        <f>+IF(VLOOKUP(J$1,Lecturas!$N$1:$AA$20,$AC15,FALSE)=0,"",VLOOKUP(J$1,Lecturas!$N$1:$AA$20,$AC15,FALSE))</f>
        <v/>
      </c>
      <c r="K15" s="83" t="str">
        <f>+IF(VLOOKUP(K$1,Lecturas!$N$1:$AA$20,$AC15,FALSE)=0,"",VLOOKUP(K$1,Lecturas!$N$1:$AA$20,$AC15,FALSE))</f>
        <v/>
      </c>
      <c r="L15" s="83" t="str">
        <f>+IF(VLOOKUP(L$1,Lecturas!$N$1:$AA$20,$AC15,FALSE)=0,"",VLOOKUP(L$1,Lecturas!$N$1:$AA$20,$AC15,FALSE))</f>
        <v/>
      </c>
      <c r="M15" s="159">
        <f>+IF(VLOOKUP(M$1,Lecturas!$N$1:$AA$20,$AC15,FALSE)=0,"",VLOOKUP(M$1,Lecturas!$N$1:$AA$20,$AC15,FALSE))</f>
        <v>2500</v>
      </c>
      <c r="N15" s="159">
        <f>+IF(VLOOKUP(N$1,Lecturas!$N$1:$AA$20,$AC15,FALSE)=0,"",VLOOKUP(N$1,Lecturas!$N$1:$AA$20,$AC15,FALSE))</f>
        <v>2000</v>
      </c>
      <c r="O15" s="159">
        <f>+IF(VLOOKUP(O$1,Lecturas!$N$1:$AA$20,$AC15,FALSE)=0,"",VLOOKUP(O$1,Lecturas!$N$1:$AA$20,$AC15,FALSE))</f>
        <v>3000</v>
      </c>
      <c r="P15" s="83" t="str">
        <f>+IF(VLOOKUP(P$1,Lecturas!$N$1:$AA$20,$AC15,FALSE)=0,"",VLOOKUP(P$1,Lecturas!$N$1:$AA$20,$AC15,FALSE))</f>
        <v/>
      </c>
      <c r="Q15" s="83" t="str">
        <f>+IF(VLOOKUP(Q$1,Lecturas!$N$1:$AA$20,$AC15,FALSE)=0,"",VLOOKUP(Q$1,Lecturas!$N$1:$AA$20,$AC15,FALSE))</f>
        <v/>
      </c>
      <c r="R15" s="83" t="str">
        <f>+IF(VLOOKUP(R$1,Lecturas!$N$1:$AA$20,$AC15,FALSE)=0,"",VLOOKUP(R$1,Lecturas!$N$1:$AA$20,$AC15,FALSE))</f>
        <v/>
      </c>
      <c r="S15" s="159" t="str">
        <f>+IF(VLOOKUP(S$1,Lecturas!$N$1:$AA$20,$AC15,FALSE)=0,"",VLOOKUP(S$1,Lecturas!$N$1:$AA$20,$AC15,FALSE))</f>
        <v/>
      </c>
      <c r="T15" s="159" t="str">
        <f>+IF(VLOOKUP(T$1,Lecturas!$N$1:$AA$20,$AC15,FALSE)=0,"",VLOOKUP(T$1,Lecturas!$N$1:$AA$20,$AC15,FALSE))</f>
        <v/>
      </c>
      <c r="U15" s="159" t="str">
        <f>+IF(VLOOKUP(U$1,Lecturas!$N$1:$AA$20,$AC15,FALSE)=0,"",VLOOKUP(U$1,Lecturas!$N$1:$AA$20,$AC15,FALSE))</f>
        <v/>
      </c>
      <c r="V15" s="83" t="str">
        <f>+IF(VLOOKUP(V$1,Lecturas!$N$1:$AA$20,$AC15,FALSE)=0,"",VLOOKUP(V$1,Lecturas!$N$1:$AA$20,$AC15,FALSE))</f>
        <v/>
      </c>
      <c r="W15" s="83" t="str">
        <f>+IF(VLOOKUP(W$1,Lecturas!$N$1:$AA$20,$AC15,FALSE)=0,"",VLOOKUP(W$1,Lecturas!$N$1:$AA$20,$AC15,FALSE))</f>
        <v/>
      </c>
      <c r="X15" s="83" t="str">
        <f>+IF(VLOOKUP(X$1,Lecturas!$N$1:$AA$20,$AC15,FALSE)=0,"",VLOOKUP(X$1,Lecturas!$N$1:$AA$20,$AC15,FALSE))</f>
        <v/>
      </c>
      <c r="Y15" s="159">
        <f>+IF(VLOOKUP(Y$1,Lecturas!$N$1:$AA$20,$AC15,FALSE)=0,"",VLOOKUP(Y$1,Lecturas!$N$1:$AA$20,$AC15,FALSE))</f>
        <v>2460</v>
      </c>
      <c r="Z15" s="48">
        <f>+'RESULTADOS Fact'!Z15</f>
        <v>20000000813</v>
      </c>
      <c r="AA15" s="48">
        <f>+'RESULTADOS Fact'!AA15</f>
        <v>10000000397</v>
      </c>
      <c r="AB15" s="48"/>
      <c r="AC15" s="145">
        <f>+'CARGA DE DATOS'!AF16</f>
        <v>5</v>
      </c>
    </row>
    <row r="16" spans="1:37" hidden="1" x14ac:dyDescent="0.25">
      <c r="A16" s="145">
        <f>+'CARGA DE DATOS'!A17</f>
        <v>15</v>
      </c>
      <c r="B16" s="48">
        <f>+IF(RESULTADOS!H16="","",RESULTADOS!H16)</f>
        <v>400000186</v>
      </c>
      <c r="C16" s="48">
        <f>+IF(RESULTADOS!D16="","",RESULTADOS!D16)</f>
        <v>700010715</v>
      </c>
      <c r="D16" s="156" t="str">
        <f>+IF('CARGA DE DATOS'!K17="Cooperativa","COOP",IF(Salida!AT17="true","PROSU","GD"))</f>
        <v>GD</v>
      </c>
      <c r="E16" s="156" t="s">
        <v>9149</v>
      </c>
      <c r="F16" s="156" t="str">
        <f>+IF(OR(D16="COOP",'CARGA DE DATOS'!K17="GUMA"),"15.02.2022",IF('CARGA DE DATOS'!K17="GUME","05.02.2022","10.02.2022"))</f>
        <v>10.02.2022</v>
      </c>
      <c r="G16" s="159">
        <f>+IF(VLOOKUP(G$1,Lecturas!$N$1:$AA$20,$AC16,FALSE)=0,"",VLOOKUP(G$1,Lecturas!$N$1:$AA$20,$AC16,FALSE))</f>
        <v>150</v>
      </c>
      <c r="H16" s="159">
        <f>+IF(VLOOKUP(H$1,Lecturas!$N$1:$AA$20,$AC16,FALSE)=0,"",VLOOKUP(H$1,Lecturas!$N$1:$AA$20,$AC16,FALSE))</f>
        <v>150</v>
      </c>
      <c r="I16" s="159">
        <f>+IF(VLOOKUP(I$1,Lecturas!$N$1:$AA$20,$AC16,FALSE)=0,"",VLOOKUP(I$1,Lecturas!$N$1:$AA$20,$AC16,FALSE))</f>
        <v>150</v>
      </c>
      <c r="J16" s="83" t="str">
        <f>+IF(VLOOKUP(J$1,Lecturas!$N$1:$AA$20,$AC16,FALSE)=0,"",VLOOKUP(J$1,Lecturas!$N$1:$AA$20,$AC16,FALSE))</f>
        <v/>
      </c>
      <c r="K16" s="83" t="str">
        <f>+IF(VLOOKUP(K$1,Lecturas!$N$1:$AA$20,$AC16,FALSE)=0,"",VLOOKUP(K$1,Lecturas!$N$1:$AA$20,$AC16,FALSE))</f>
        <v/>
      </c>
      <c r="L16" s="83" t="str">
        <f>+IF(VLOOKUP(L$1,Lecturas!$N$1:$AA$20,$AC16,FALSE)=0,"",VLOOKUP(L$1,Lecturas!$N$1:$AA$20,$AC16,FALSE))</f>
        <v/>
      </c>
      <c r="M16" s="159">
        <f>+IF(VLOOKUP(M$1,Lecturas!$N$1:$AA$20,$AC16,FALSE)=0,"",VLOOKUP(M$1,Lecturas!$N$1:$AA$20,$AC16,FALSE))</f>
        <v>2500</v>
      </c>
      <c r="N16" s="159">
        <f>+IF(VLOOKUP(N$1,Lecturas!$N$1:$AA$20,$AC16,FALSE)=0,"",VLOOKUP(N$1,Lecturas!$N$1:$AA$20,$AC16,FALSE))</f>
        <v>2000</v>
      </c>
      <c r="O16" s="159">
        <f>+IF(VLOOKUP(O$1,Lecturas!$N$1:$AA$20,$AC16,FALSE)=0,"",VLOOKUP(O$1,Lecturas!$N$1:$AA$20,$AC16,FALSE))</f>
        <v>3000</v>
      </c>
      <c r="P16" s="83" t="str">
        <f>+IF(VLOOKUP(P$1,Lecturas!$N$1:$AA$20,$AC16,FALSE)=0,"",VLOOKUP(P$1,Lecturas!$N$1:$AA$20,$AC16,FALSE))</f>
        <v/>
      </c>
      <c r="Q16" s="83" t="str">
        <f>+IF(VLOOKUP(Q$1,Lecturas!$N$1:$AA$20,$AC16,FALSE)=0,"",VLOOKUP(Q$1,Lecturas!$N$1:$AA$20,$AC16,FALSE))</f>
        <v/>
      </c>
      <c r="R16" s="83" t="str">
        <f>+IF(VLOOKUP(R$1,Lecturas!$N$1:$AA$20,$AC16,FALSE)=0,"",VLOOKUP(R$1,Lecturas!$N$1:$AA$20,$AC16,FALSE))</f>
        <v/>
      </c>
      <c r="S16" s="159" t="str">
        <f>+IF(VLOOKUP(S$1,Lecturas!$N$1:$AA$20,$AC16,FALSE)=0,"",VLOOKUP(S$1,Lecturas!$N$1:$AA$20,$AC16,FALSE))</f>
        <v/>
      </c>
      <c r="T16" s="159" t="str">
        <f>+IF(VLOOKUP(T$1,Lecturas!$N$1:$AA$20,$AC16,FALSE)=0,"",VLOOKUP(T$1,Lecturas!$N$1:$AA$20,$AC16,FALSE))</f>
        <v/>
      </c>
      <c r="U16" s="159" t="str">
        <f>+IF(VLOOKUP(U$1,Lecturas!$N$1:$AA$20,$AC16,FALSE)=0,"",VLOOKUP(U$1,Lecturas!$N$1:$AA$20,$AC16,FALSE))</f>
        <v/>
      </c>
      <c r="V16" s="83" t="str">
        <f>+IF(VLOOKUP(V$1,Lecturas!$N$1:$AA$20,$AC16,FALSE)=0,"",VLOOKUP(V$1,Lecturas!$N$1:$AA$20,$AC16,FALSE))</f>
        <v/>
      </c>
      <c r="W16" s="83" t="str">
        <f>+IF(VLOOKUP(W$1,Lecturas!$N$1:$AA$20,$AC16,FALSE)=0,"",VLOOKUP(W$1,Lecturas!$N$1:$AA$20,$AC16,FALSE))</f>
        <v/>
      </c>
      <c r="X16" s="83" t="str">
        <f>+IF(VLOOKUP(X$1,Lecturas!$N$1:$AA$20,$AC16,FALSE)=0,"",VLOOKUP(X$1,Lecturas!$N$1:$AA$20,$AC16,FALSE))</f>
        <v/>
      </c>
      <c r="Y16" s="159">
        <f>+IF(VLOOKUP(Y$1,Lecturas!$N$1:$AA$20,$AC16,FALSE)=0,"",VLOOKUP(Y$1,Lecturas!$N$1:$AA$20,$AC16,FALSE))</f>
        <v>5000</v>
      </c>
      <c r="Z16" s="48">
        <f>+'RESULTADOS Fact'!Z16</f>
        <v>20000000814</v>
      </c>
      <c r="AA16" s="48">
        <f>+'RESULTADOS Fact'!AA16</f>
        <v>10000000398</v>
      </c>
      <c r="AB16" s="48"/>
      <c r="AC16" s="145">
        <f>+'CARGA DE DATOS'!AF17</f>
        <v>2</v>
      </c>
    </row>
    <row r="17" spans="1:29" hidden="1" x14ac:dyDescent="0.25">
      <c r="A17" s="145">
        <f>+'CARGA DE DATOS'!A18</f>
        <v>16</v>
      </c>
      <c r="B17" s="48">
        <f>+IF(RESULTADOS!H17="","",RESULTADOS!H17)</f>
        <v>400000187</v>
      </c>
      <c r="C17" s="48">
        <f>+IF(RESULTADOS!D17="","",RESULTADOS!D17)</f>
        <v>700010716</v>
      </c>
      <c r="D17" s="156" t="str">
        <f>+IF('CARGA DE DATOS'!K18="Cooperativa","COOP",IF(Salida!AT18="true","PROSU","GD"))</f>
        <v>GD</v>
      </c>
      <c r="E17" s="156" t="s">
        <v>9149</v>
      </c>
      <c r="F17" s="156" t="str">
        <f>+IF(OR(D17="COOP",'CARGA DE DATOS'!K18="GUMA"),"15.02.2022",IF('CARGA DE DATOS'!K18="GUME","05.02.2022","10.02.2022"))</f>
        <v>10.02.2022</v>
      </c>
      <c r="G17" s="159">
        <f>+IF(VLOOKUP(G$1,Lecturas!$N$1:$AA$20,$AC17,FALSE)=0,"",VLOOKUP(G$1,Lecturas!$N$1:$AA$20,$AC17,FALSE))</f>
        <v>150</v>
      </c>
      <c r="H17" s="159">
        <f>+IF(VLOOKUP(H$1,Lecturas!$N$1:$AA$20,$AC17,FALSE)=0,"",VLOOKUP(H$1,Lecturas!$N$1:$AA$20,$AC17,FALSE))</f>
        <v>300</v>
      </c>
      <c r="I17" s="159">
        <f>+IF(VLOOKUP(I$1,Lecturas!$N$1:$AA$20,$AC17,FALSE)=0,"",VLOOKUP(I$1,Lecturas!$N$1:$AA$20,$AC17,FALSE))</f>
        <v>350</v>
      </c>
      <c r="J17" s="83" t="str">
        <f>+IF(VLOOKUP(J$1,Lecturas!$N$1:$AA$20,$AC17,FALSE)=0,"",VLOOKUP(J$1,Lecturas!$N$1:$AA$20,$AC17,FALSE))</f>
        <v/>
      </c>
      <c r="K17" s="83" t="str">
        <f>+IF(VLOOKUP(K$1,Lecturas!$N$1:$AA$20,$AC17,FALSE)=0,"",VLOOKUP(K$1,Lecturas!$N$1:$AA$20,$AC17,FALSE))</f>
        <v/>
      </c>
      <c r="L17" s="83" t="str">
        <f>+IF(VLOOKUP(L$1,Lecturas!$N$1:$AA$20,$AC17,FALSE)=0,"",VLOOKUP(L$1,Lecturas!$N$1:$AA$20,$AC17,FALSE))</f>
        <v/>
      </c>
      <c r="M17" s="159">
        <f>+IF(VLOOKUP(M$1,Lecturas!$N$1:$AA$20,$AC17,FALSE)=0,"",VLOOKUP(M$1,Lecturas!$N$1:$AA$20,$AC17,FALSE))</f>
        <v>2500</v>
      </c>
      <c r="N17" s="159">
        <f>+IF(VLOOKUP(N$1,Lecturas!$N$1:$AA$20,$AC17,FALSE)=0,"",VLOOKUP(N$1,Lecturas!$N$1:$AA$20,$AC17,FALSE))</f>
        <v>2000</v>
      </c>
      <c r="O17" s="159">
        <f>+IF(VLOOKUP(O$1,Lecturas!$N$1:$AA$20,$AC17,FALSE)=0,"",VLOOKUP(O$1,Lecturas!$N$1:$AA$20,$AC17,FALSE))</f>
        <v>3000</v>
      </c>
      <c r="P17" s="83" t="str">
        <f>+IF(VLOOKUP(P$1,Lecturas!$N$1:$AA$20,$AC17,FALSE)=0,"",VLOOKUP(P$1,Lecturas!$N$1:$AA$20,$AC17,FALSE))</f>
        <v/>
      </c>
      <c r="Q17" s="83" t="str">
        <f>+IF(VLOOKUP(Q$1,Lecturas!$N$1:$AA$20,$AC17,FALSE)=0,"",VLOOKUP(Q$1,Lecturas!$N$1:$AA$20,$AC17,FALSE))</f>
        <v/>
      </c>
      <c r="R17" s="83" t="str">
        <f>+IF(VLOOKUP(R$1,Lecturas!$N$1:$AA$20,$AC17,FALSE)=0,"",VLOOKUP(R$1,Lecturas!$N$1:$AA$20,$AC17,FALSE))</f>
        <v/>
      </c>
      <c r="S17" s="159" t="str">
        <f>+IF(VLOOKUP(S$1,Lecturas!$N$1:$AA$20,$AC17,FALSE)=0,"",VLOOKUP(S$1,Lecturas!$N$1:$AA$20,$AC17,FALSE))</f>
        <v/>
      </c>
      <c r="T17" s="159" t="str">
        <f>+IF(VLOOKUP(T$1,Lecturas!$N$1:$AA$20,$AC17,FALSE)=0,"",VLOOKUP(T$1,Lecturas!$N$1:$AA$20,$AC17,FALSE))</f>
        <v/>
      </c>
      <c r="U17" s="159" t="str">
        <f>+IF(VLOOKUP(U$1,Lecturas!$N$1:$AA$20,$AC17,FALSE)=0,"",VLOOKUP(U$1,Lecturas!$N$1:$AA$20,$AC17,FALSE))</f>
        <v/>
      </c>
      <c r="V17" s="83" t="str">
        <f>+IF(VLOOKUP(V$1,Lecturas!$N$1:$AA$20,$AC17,FALSE)=0,"",VLOOKUP(V$1,Lecturas!$N$1:$AA$20,$AC17,FALSE))</f>
        <v/>
      </c>
      <c r="W17" s="83" t="str">
        <f>+IF(VLOOKUP(W$1,Lecturas!$N$1:$AA$20,$AC17,FALSE)=0,"",VLOOKUP(W$1,Lecturas!$N$1:$AA$20,$AC17,FALSE))</f>
        <v/>
      </c>
      <c r="X17" s="83" t="str">
        <f>+IF(VLOOKUP(X$1,Lecturas!$N$1:$AA$20,$AC17,FALSE)=0,"",VLOOKUP(X$1,Lecturas!$N$1:$AA$20,$AC17,FALSE))</f>
        <v/>
      </c>
      <c r="Y17" s="159">
        <f>+IF(VLOOKUP(Y$1,Lecturas!$N$1:$AA$20,$AC17,FALSE)=0,"",VLOOKUP(Y$1,Lecturas!$N$1:$AA$20,$AC17,FALSE))</f>
        <v>2460</v>
      </c>
      <c r="Z17" s="48">
        <f>+'RESULTADOS Fact'!Z17</f>
        <v>20000000815</v>
      </c>
      <c r="AA17" s="48">
        <f>+'RESULTADOS Fact'!AA17</f>
        <v>10000000399</v>
      </c>
      <c r="AB17" s="48"/>
      <c r="AC17" s="145">
        <f>+'CARGA DE DATOS'!AF18</f>
        <v>5</v>
      </c>
    </row>
    <row r="18" spans="1:29" hidden="1" x14ac:dyDescent="0.25">
      <c r="A18" s="145">
        <f>+'CARGA DE DATOS'!A19</f>
        <v>17</v>
      </c>
      <c r="B18" s="48">
        <f>+IF(RESULTADOS!H18="","",RESULTADOS!H18)</f>
        <v>400000188</v>
      </c>
      <c r="C18" s="48">
        <f>+IF(RESULTADOS!D18="","",RESULTADOS!D18)</f>
        <v>700010717</v>
      </c>
      <c r="D18" s="156" t="str">
        <f>+IF('CARGA DE DATOS'!K19="Cooperativa","COOP",IF(Salida!AT19="true","PROSU","GD"))</f>
        <v>GD</v>
      </c>
      <c r="E18" s="156" t="s">
        <v>9149</v>
      </c>
      <c r="F18" s="156" t="str">
        <f>+IF(OR(D18="COOP",'CARGA DE DATOS'!K19="GUMA"),"15.02.2022",IF('CARGA DE DATOS'!K19="GUME","05.02.2022","10.02.2022"))</f>
        <v>10.02.2022</v>
      </c>
      <c r="G18" s="159">
        <f>+IF(VLOOKUP(G$1,Lecturas!$N$1:$AA$20,$AC18,FALSE)=0,"",VLOOKUP(G$1,Lecturas!$N$1:$AA$20,$AC18,FALSE))</f>
        <v>150</v>
      </c>
      <c r="H18" s="159">
        <f>+IF(VLOOKUP(H$1,Lecturas!$N$1:$AA$20,$AC18,FALSE)=0,"",VLOOKUP(H$1,Lecturas!$N$1:$AA$20,$AC18,FALSE))</f>
        <v>150</v>
      </c>
      <c r="I18" s="159">
        <f>+IF(VLOOKUP(I$1,Lecturas!$N$1:$AA$20,$AC18,FALSE)=0,"",VLOOKUP(I$1,Lecturas!$N$1:$AA$20,$AC18,FALSE))</f>
        <v>150</v>
      </c>
      <c r="J18" s="83" t="str">
        <f>+IF(VLOOKUP(J$1,Lecturas!$N$1:$AA$20,$AC18,FALSE)=0,"",VLOOKUP(J$1,Lecturas!$N$1:$AA$20,$AC18,FALSE))</f>
        <v/>
      </c>
      <c r="K18" s="83" t="str">
        <f>+IF(VLOOKUP(K$1,Lecturas!$N$1:$AA$20,$AC18,FALSE)=0,"",VLOOKUP(K$1,Lecturas!$N$1:$AA$20,$AC18,FALSE))</f>
        <v/>
      </c>
      <c r="L18" s="83" t="str">
        <f>+IF(VLOOKUP(L$1,Lecturas!$N$1:$AA$20,$AC18,FALSE)=0,"",VLOOKUP(L$1,Lecturas!$N$1:$AA$20,$AC18,FALSE))</f>
        <v/>
      </c>
      <c r="M18" s="159">
        <f>+IF(VLOOKUP(M$1,Lecturas!$N$1:$AA$20,$AC18,FALSE)=0,"",VLOOKUP(M$1,Lecturas!$N$1:$AA$20,$AC18,FALSE))</f>
        <v>2500</v>
      </c>
      <c r="N18" s="159">
        <f>+IF(VLOOKUP(N$1,Lecturas!$N$1:$AA$20,$AC18,FALSE)=0,"",VLOOKUP(N$1,Lecturas!$N$1:$AA$20,$AC18,FALSE))</f>
        <v>2000</v>
      </c>
      <c r="O18" s="159">
        <f>+IF(VLOOKUP(O$1,Lecturas!$N$1:$AA$20,$AC18,FALSE)=0,"",VLOOKUP(O$1,Lecturas!$N$1:$AA$20,$AC18,FALSE))</f>
        <v>3000</v>
      </c>
      <c r="P18" s="83" t="str">
        <f>+IF(VLOOKUP(P$1,Lecturas!$N$1:$AA$20,$AC18,FALSE)=0,"",VLOOKUP(P$1,Lecturas!$N$1:$AA$20,$AC18,FALSE))</f>
        <v/>
      </c>
      <c r="Q18" s="83" t="str">
        <f>+IF(VLOOKUP(Q$1,Lecturas!$N$1:$AA$20,$AC18,FALSE)=0,"",VLOOKUP(Q$1,Lecturas!$N$1:$AA$20,$AC18,FALSE))</f>
        <v/>
      </c>
      <c r="R18" s="83" t="str">
        <f>+IF(VLOOKUP(R$1,Lecturas!$N$1:$AA$20,$AC18,FALSE)=0,"",VLOOKUP(R$1,Lecturas!$N$1:$AA$20,$AC18,FALSE))</f>
        <v/>
      </c>
      <c r="S18" s="159" t="str">
        <f>+IF(VLOOKUP(S$1,Lecturas!$N$1:$AA$20,$AC18,FALSE)=0,"",VLOOKUP(S$1,Lecturas!$N$1:$AA$20,$AC18,FALSE))</f>
        <v/>
      </c>
      <c r="T18" s="159" t="str">
        <f>+IF(VLOOKUP(T$1,Lecturas!$N$1:$AA$20,$AC18,FALSE)=0,"",VLOOKUP(T$1,Lecturas!$N$1:$AA$20,$AC18,FALSE))</f>
        <v/>
      </c>
      <c r="U18" s="159" t="str">
        <f>+IF(VLOOKUP(U$1,Lecturas!$N$1:$AA$20,$AC18,FALSE)=0,"",VLOOKUP(U$1,Lecturas!$N$1:$AA$20,$AC18,FALSE))</f>
        <v/>
      </c>
      <c r="V18" s="83" t="str">
        <f>+IF(VLOOKUP(V$1,Lecturas!$N$1:$AA$20,$AC18,FALSE)=0,"",VLOOKUP(V$1,Lecturas!$N$1:$AA$20,$AC18,FALSE))</f>
        <v/>
      </c>
      <c r="W18" s="83" t="str">
        <f>+IF(VLOOKUP(W$1,Lecturas!$N$1:$AA$20,$AC18,FALSE)=0,"",VLOOKUP(W$1,Lecturas!$N$1:$AA$20,$AC18,FALSE))</f>
        <v/>
      </c>
      <c r="X18" s="83" t="str">
        <f>+IF(VLOOKUP(X$1,Lecturas!$N$1:$AA$20,$AC18,FALSE)=0,"",VLOOKUP(X$1,Lecturas!$N$1:$AA$20,$AC18,FALSE))</f>
        <v/>
      </c>
      <c r="Y18" s="159">
        <f>+IF(VLOOKUP(Y$1,Lecturas!$N$1:$AA$20,$AC18,FALSE)=0,"",VLOOKUP(Y$1,Lecturas!$N$1:$AA$20,$AC18,FALSE))</f>
        <v>5000</v>
      </c>
      <c r="Z18" s="48">
        <f>+'RESULTADOS Fact'!Z18</f>
        <v>20000000816</v>
      </c>
      <c r="AA18" s="48">
        <f>+'RESULTADOS Fact'!AA18</f>
        <v>10000000400</v>
      </c>
      <c r="AB18" s="48"/>
      <c r="AC18" s="145">
        <f>+'CARGA DE DATOS'!AF19</f>
        <v>2</v>
      </c>
    </row>
    <row r="19" spans="1:29" hidden="1" x14ac:dyDescent="0.25">
      <c r="A19" s="145">
        <f>+'CARGA DE DATOS'!A20</f>
        <v>18</v>
      </c>
      <c r="B19" s="48">
        <f>+IF(RESULTADOS!H19="","",RESULTADOS!H19)</f>
        <v>400000189</v>
      </c>
      <c r="C19" s="48">
        <f>+IF(RESULTADOS!D19="","",RESULTADOS!D19)</f>
        <v>700010718</v>
      </c>
      <c r="D19" s="156" t="str">
        <f>+IF('CARGA DE DATOS'!K20="Cooperativa","COOP",IF(Salida!AT20="true","PROSU","GD"))</f>
        <v>GD</v>
      </c>
      <c r="E19" s="156" t="s">
        <v>9149</v>
      </c>
      <c r="F19" s="156" t="str">
        <f>+IF(OR(D19="COOP",'CARGA DE DATOS'!K20="GUMA"),"15.02.2022",IF('CARGA DE DATOS'!K20="GUME","05.02.2022","10.02.2022"))</f>
        <v>10.02.2022</v>
      </c>
      <c r="G19" s="159">
        <f>+IF(VLOOKUP(G$1,Lecturas!$N$1:$AA$20,$AC19,FALSE)=0,"",VLOOKUP(G$1,Lecturas!$N$1:$AA$20,$AC19,FALSE))</f>
        <v>150</v>
      </c>
      <c r="H19" s="159">
        <f>+IF(VLOOKUP(H$1,Lecturas!$N$1:$AA$20,$AC19,FALSE)=0,"",VLOOKUP(H$1,Lecturas!$N$1:$AA$20,$AC19,FALSE))</f>
        <v>300</v>
      </c>
      <c r="I19" s="159">
        <f>+IF(VLOOKUP(I$1,Lecturas!$N$1:$AA$20,$AC19,FALSE)=0,"",VLOOKUP(I$1,Lecturas!$N$1:$AA$20,$AC19,FALSE))</f>
        <v>150</v>
      </c>
      <c r="J19" s="83" t="str">
        <f>+IF(VLOOKUP(J$1,Lecturas!$N$1:$AA$20,$AC19,FALSE)=0,"",VLOOKUP(J$1,Lecturas!$N$1:$AA$20,$AC19,FALSE))</f>
        <v/>
      </c>
      <c r="K19" s="83" t="str">
        <f>+IF(VLOOKUP(K$1,Lecturas!$N$1:$AA$20,$AC19,FALSE)=0,"",VLOOKUP(K$1,Lecturas!$N$1:$AA$20,$AC19,FALSE))</f>
        <v/>
      </c>
      <c r="L19" s="83" t="str">
        <f>+IF(VLOOKUP(L$1,Lecturas!$N$1:$AA$20,$AC19,FALSE)=0,"",VLOOKUP(L$1,Lecturas!$N$1:$AA$20,$AC19,FALSE))</f>
        <v/>
      </c>
      <c r="M19" s="159">
        <f>+IF(VLOOKUP(M$1,Lecturas!$N$1:$AA$20,$AC19,FALSE)=0,"",VLOOKUP(M$1,Lecturas!$N$1:$AA$20,$AC19,FALSE))</f>
        <v>2500</v>
      </c>
      <c r="N19" s="159">
        <f>+IF(VLOOKUP(N$1,Lecturas!$N$1:$AA$20,$AC19,FALSE)=0,"",VLOOKUP(N$1,Lecturas!$N$1:$AA$20,$AC19,FALSE))</f>
        <v>2000</v>
      </c>
      <c r="O19" s="159">
        <f>+IF(VLOOKUP(O$1,Lecturas!$N$1:$AA$20,$AC19,FALSE)=0,"",VLOOKUP(O$1,Lecturas!$N$1:$AA$20,$AC19,FALSE))</f>
        <v>3000</v>
      </c>
      <c r="P19" s="83" t="str">
        <f>+IF(VLOOKUP(P$1,Lecturas!$N$1:$AA$20,$AC19,FALSE)=0,"",VLOOKUP(P$1,Lecturas!$N$1:$AA$20,$AC19,FALSE))</f>
        <v/>
      </c>
      <c r="Q19" s="83" t="str">
        <f>+IF(VLOOKUP(Q$1,Lecturas!$N$1:$AA$20,$AC19,FALSE)=0,"",VLOOKUP(Q$1,Lecturas!$N$1:$AA$20,$AC19,FALSE))</f>
        <v/>
      </c>
      <c r="R19" s="83" t="str">
        <f>+IF(VLOOKUP(R$1,Lecturas!$N$1:$AA$20,$AC19,FALSE)=0,"",VLOOKUP(R$1,Lecturas!$N$1:$AA$20,$AC19,FALSE))</f>
        <v/>
      </c>
      <c r="S19" s="159" t="str">
        <f>+IF(VLOOKUP(S$1,Lecturas!$N$1:$AA$20,$AC19,FALSE)=0,"",VLOOKUP(S$1,Lecturas!$N$1:$AA$20,$AC19,FALSE))</f>
        <v/>
      </c>
      <c r="T19" s="159" t="str">
        <f>+IF(VLOOKUP(T$1,Lecturas!$N$1:$AA$20,$AC19,FALSE)=0,"",VLOOKUP(T$1,Lecturas!$N$1:$AA$20,$AC19,FALSE))</f>
        <v/>
      </c>
      <c r="U19" s="159" t="str">
        <f>+IF(VLOOKUP(U$1,Lecturas!$N$1:$AA$20,$AC19,FALSE)=0,"",VLOOKUP(U$1,Lecturas!$N$1:$AA$20,$AC19,FALSE))</f>
        <v/>
      </c>
      <c r="V19" s="83" t="str">
        <f>+IF(VLOOKUP(V$1,Lecturas!$N$1:$AA$20,$AC19,FALSE)=0,"",VLOOKUP(V$1,Lecturas!$N$1:$AA$20,$AC19,FALSE))</f>
        <v/>
      </c>
      <c r="W19" s="83" t="str">
        <f>+IF(VLOOKUP(W$1,Lecturas!$N$1:$AA$20,$AC19,FALSE)=0,"",VLOOKUP(W$1,Lecturas!$N$1:$AA$20,$AC19,FALSE))</f>
        <v/>
      </c>
      <c r="X19" s="83" t="str">
        <f>+IF(VLOOKUP(X$1,Lecturas!$N$1:$AA$20,$AC19,FALSE)=0,"",VLOOKUP(X$1,Lecturas!$N$1:$AA$20,$AC19,FALSE))</f>
        <v/>
      </c>
      <c r="Y19" s="159">
        <f>+IF(VLOOKUP(Y$1,Lecturas!$N$1:$AA$20,$AC19,FALSE)=0,"",VLOOKUP(Y$1,Lecturas!$N$1:$AA$20,$AC19,FALSE))</f>
        <v>5000</v>
      </c>
      <c r="Z19" s="48">
        <f>+'RESULTADOS Fact'!Z19</f>
        <v>20000000817</v>
      </c>
      <c r="AA19" s="48">
        <f>+'RESULTADOS Fact'!AA19</f>
        <v>10000000401</v>
      </c>
      <c r="AB19" s="48"/>
      <c r="AC19" s="145">
        <f>+'CARGA DE DATOS'!AF20</f>
        <v>3</v>
      </c>
    </row>
    <row r="20" spans="1:29" hidden="1" x14ac:dyDescent="0.25">
      <c r="A20" s="145">
        <f>+'CARGA DE DATOS'!A21</f>
        <v>19</v>
      </c>
      <c r="B20" s="48">
        <f>+IF(RESULTADOS!H20="","",RESULTADOS!H20)</f>
        <v>400000190</v>
      </c>
      <c r="C20" s="48">
        <f>+IF(RESULTADOS!D20="","",RESULTADOS!D20)</f>
        <v>700010719</v>
      </c>
      <c r="D20" s="156" t="str">
        <f>+IF('CARGA DE DATOS'!K21="Cooperativa","COOP",IF(Salida!AT21="true","PROSU","GD"))</f>
        <v>GD</v>
      </c>
      <c r="E20" s="156" t="s">
        <v>9149</v>
      </c>
      <c r="F20" s="156" t="str">
        <f>+IF(OR(D20="COOP",'CARGA DE DATOS'!K21="GUMA"),"15.02.2022",IF('CARGA DE DATOS'!K21="GUME","05.02.2022","10.02.2022"))</f>
        <v>10.02.2022</v>
      </c>
      <c r="G20" s="159">
        <f>+IF(VLOOKUP(G$1,Lecturas!$N$1:$AA$20,$AC20,FALSE)=0,"",VLOOKUP(G$1,Lecturas!$N$1:$AA$20,$AC20,FALSE))</f>
        <v>150</v>
      </c>
      <c r="H20" s="159">
        <f>+IF(VLOOKUP(H$1,Lecturas!$N$1:$AA$20,$AC20,FALSE)=0,"",VLOOKUP(H$1,Lecturas!$N$1:$AA$20,$AC20,FALSE))</f>
        <v>150</v>
      </c>
      <c r="I20" s="159">
        <f>+IF(VLOOKUP(I$1,Lecturas!$N$1:$AA$20,$AC20,FALSE)=0,"",VLOOKUP(I$1,Lecturas!$N$1:$AA$20,$AC20,FALSE))</f>
        <v>150</v>
      </c>
      <c r="J20" s="83" t="str">
        <f>+IF(VLOOKUP(J$1,Lecturas!$N$1:$AA$20,$AC20,FALSE)=0,"",VLOOKUP(J$1,Lecturas!$N$1:$AA$20,$AC20,FALSE))</f>
        <v/>
      </c>
      <c r="K20" s="83" t="str">
        <f>+IF(VLOOKUP(K$1,Lecturas!$N$1:$AA$20,$AC20,FALSE)=0,"",VLOOKUP(K$1,Lecturas!$N$1:$AA$20,$AC20,FALSE))</f>
        <v/>
      </c>
      <c r="L20" s="83" t="str">
        <f>+IF(VLOOKUP(L$1,Lecturas!$N$1:$AA$20,$AC20,FALSE)=0,"",VLOOKUP(L$1,Lecturas!$N$1:$AA$20,$AC20,FALSE))</f>
        <v/>
      </c>
      <c r="M20" s="159">
        <f>+IF(VLOOKUP(M$1,Lecturas!$N$1:$AA$20,$AC20,FALSE)=0,"",VLOOKUP(M$1,Lecturas!$N$1:$AA$20,$AC20,FALSE))</f>
        <v>2500</v>
      </c>
      <c r="N20" s="159">
        <f>+IF(VLOOKUP(N$1,Lecturas!$N$1:$AA$20,$AC20,FALSE)=0,"",VLOOKUP(N$1,Lecturas!$N$1:$AA$20,$AC20,FALSE))</f>
        <v>2000</v>
      </c>
      <c r="O20" s="159">
        <f>+IF(VLOOKUP(O$1,Lecturas!$N$1:$AA$20,$AC20,FALSE)=0,"",VLOOKUP(O$1,Lecturas!$N$1:$AA$20,$AC20,FALSE))</f>
        <v>3000</v>
      </c>
      <c r="P20" s="83" t="str">
        <f>+IF(VLOOKUP(P$1,Lecturas!$N$1:$AA$20,$AC20,FALSE)=0,"",VLOOKUP(P$1,Lecturas!$N$1:$AA$20,$AC20,FALSE))</f>
        <v/>
      </c>
      <c r="Q20" s="83" t="str">
        <f>+IF(VLOOKUP(Q$1,Lecturas!$N$1:$AA$20,$AC20,FALSE)=0,"",VLOOKUP(Q$1,Lecturas!$N$1:$AA$20,$AC20,FALSE))</f>
        <v/>
      </c>
      <c r="R20" s="83" t="str">
        <f>+IF(VLOOKUP(R$1,Lecturas!$N$1:$AA$20,$AC20,FALSE)=0,"",VLOOKUP(R$1,Lecturas!$N$1:$AA$20,$AC20,FALSE))</f>
        <v/>
      </c>
      <c r="S20" s="159" t="str">
        <f>+IF(VLOOKUP(S$1,Lecturas!$N$1:$AA$20,$AC20,FALSE)=0,"",VLOOKUP(S$1,Lecturas!$N$1:$AA$20,$AC20,FALSE))</f>
        <v/>
      </c>
      <c r="T20" s="159" t="str">
        <f>+IF(VLOOKUP(T$1,Lecturas!$N$1:$AA$20,$AC20,FALSE)=0,"",VLOOKUP(T$1,Lecturas!$N$1:$AA$20,$AC20,FALSE))</f>
        <v/>
      </c>
      <c r="U20" s="159" t="str">
        <f>+IF(VLOOKUP(U$1,Lecturas!$N$1:$AA$20,$AC20,FALSE)=0,"",VLOOKUP(U$1,Lecturas!$N$1:$AA$20,$AC20,FALSE))</f>
        <v/>
      </c>
      <c r="V20" s="83" t="str">
        <f>+IF(VLOOKUP(V$1,Lecturas!$N$1:$AA$20,$AC20,FALSE)=0,"",VLOOKUP(V$1,Lecturas!$N$1:$AA$20,$AC20,FALSE))</f>
        <v/>
      </c>
      <c r="W20" s="83" t="str">
        <f>+IF(VLOOKUP(W$1,Lecturas!$N$1:$AA$20,$AC20,FALSE)=0,"",VLOOKUP(W$1,Lecturas!$N$1:$AA$20,$AC20,FALSE))</f>
        <v/>
      </c>
      <c r="X20" s="83" t="str">
        <f>+IF(VLOOKUP(X$1,Lecturas!$N$1:$AA$20,$AC20,FALSE)=0,"",VLOOKUP(X$1,Lecturas!$N$1:$AA$20,$AC20,FALSE))</f>
        <v/>
      </c>
      <c r="Y20" s="159">
        <f>+IF(VLOOKUP(Y$1,Lecturas!$N$1:$AA$20,$AC20,FALSE)=0,"",VLOOKUP(Y$1,Lecturas!$N$1:$AA$20,$AC20,FALSE))</f>
        <v>15000</v>
      </c>
      <c r="Z20" s="48">
        <f>+'RESULTADOS Fact'!Z20</f>
        <v>20000000818</v>
      </c>
      <c r="AA20" s="48">
        <f>+'RESULTADOS Fact'!AA20</f>
        <v>10000000402</v>
      </c>
      <c r="AB20" s="48"/>
      <c r="AC20" s="145">
        <f>+'CARGA DE DATOS'!AF21</f>
        <v>4</v>
      </c>
    </row>
    <row r="21" spans="1:29" hidden="1" x14ac:dyDescent="0.25">
      <c r="A21" s="145">
        <f>+'CARGA DE DATOS'!A22</f>
        <v>20</v>
      </c>
      <c r="B21" s="48">
        <f>+IF(RESULTADOS!H21="","",RESULTADOS!H21)</f>
        <v>400000191</v>
      </c>
      <c r="C21" s="48">
        <f>+IF(RESULTADOS!D21="","",RESULTADOS!D21)</f>
        <v>700010720</v>
      </c>
      <c r="D21" s="156" t="str">
        <f>+IF('CARGA DE DATOS'!K22="Cooperativa","COOP",IF(Salida!AT22="true","PROSU","GD"))</f>
        <v>GD</v>
      </c>
      <c r="E21" s="156" t="s">
        <v>9149</v>
      </c>
      <c r="F21" s="156" t="str">
        <f>+IF(OR(D21="COOP",'CARGA DE DATOS'!K22="GUMA"),"15.02.2022",IF('CARGA DE DATOS'!K22="GUME","05.02.2022","10.02.2022"))</f>
        <v>10.02.2022</v>
      </c>
      <c r="G21" s="159">
        <f>+IF(VLOOKUP(G$1,Lecturas!$N$1:$AA$20,$AC21,FALSE)=0,"",VLOOKUP(G$1,Lecturas!$N$1:$AA$20,$AC21,FALSE))</f>
        <v>150</v>
      </c>
      <c r="H21" s="159">
        <f>+IF(VLOOKUP(H$1,Lecturas!$N$1:$AA$20,$AC21,FALSE)=0,"",VLOOKUP(H$1,Lecturas!$N$1:$AA$20,$AC21,FALSE))</f>
        <v>300</v>
      </c>
      <c r="I21" s="159">
        <f>+IF(VLOOKUP(I$1,Lecturas!$N$1:$AA$20,$AC21,FALSE)=0,"",VLOOKUP(I$1,Lecturas!$N$1:$AA$20,$AC21,FALSE))</f>
        <v>350</v>
      </c>
      <c r="J21" s="83" t="str">
        <f>+IF(VLOOKUP(J$1,Lecturas!$N$1:$AA$20,$AC21,FALSE)=0,"",VLOOKUP(J$1,Lecturas!$N$1:$AA$20,$AC21,FALSE))</f>
        <v/>
      </c>
      <c r="K21" s="83" t="str">
        <f>+IF(VLOOKUP(K$1,Lecturas!$N$1:$AA$20,$AC21,FALSE)=0,"",VLOOKUP(K$1,Lecturas!$N$1:$AA$20,$AC21,FALSE))</f>
        <v/>
      </c>
      <c r="L21" s="83" t="str">
        <f>+IF(VLOOKUP(L$1,Lecturas!$N$1:$AA$20,$AC21,FALSE)=0,"",VLOOKUP(L$1,Lecturas!$N$1:$AA$20,$AC21,FALSE))</f>
        <v/>
      </c>
      <c r="M21" s="159">
        <f>+IF(VLOOKUP(M$1,Lecturas!$N$1:$AA$20,$AC21,FALSE)=0,"",VLOOKUP(M$1,Lecturas!$N$1:$AA$20,$AC21,FALSE))</f>
        <v>2500</v>
      </c>
      <c r="N21" s="159">
        <f>+IF(VLOOKUP(N$1,Lecturas!$N$1:$AA$20,$AC21,FALSE)=0,"",VLOOKUP(N$1,Lecturas!$N$1:$AA$20,$AC21,FALSE))</f>
        <v>2000</v>
      </c>
      <c r="O21" s="159">
        <f>+IF(VLOOKUP(O$1,Lecturas!$N$1:$AA$20,$AC21,FALSE)=0,"",VLOOKUP(O$1,Lecturas!$N$1:$AA$20,$AC21,FALSE))</f>
        <v>3000</v>
      </c>
      <c r="P21" s="83" t="str">
        <f>+IF(VLOOKUP(P$1,Lecturas!$N$1:$AA$20,$AC21,FALSE)=0,"",VLOOKUP(P$1,Lecturas!$N$1:$AA$20,$AC21,FALSE))</f>
        <v/>
      </c>
      <c r="Q21" s="83" t="str">
        <f>+IF(VLOOKUP(Q$1,Lecturas!$N$1:$AA$20,$AC21,FALSE)=0,"",VLOOKUP(Q$1,Lecturas!$N$1:$AA$20,$AC21,FALSE))</f>
        <v/>
      </c>
      <c r="R21" s="83" t="str">
        <f>+IF(VLOOKUP(R$1,Lecturas!$N$1:$AA$20,$AC21,FALSE)=0,"",VLOOKUP(R$1,Lecturas!$N$1:$AA$20,$AC21,FALSE))</f>
        <v/>
      </c>
      <c r="S21" s="159" t="str">
        <f>+IF(VLOOKUP(S$1,Lecturas!$N$1:$AA$20,$AC21,FALSE)=0,"",VLOOKUP(S$1,Lecturas!$N$1:$AA$20,$AC21,FALSE))</f>
        <v/>
      </c>
      <c r="T21" s="159" t="str">
        <f>+IF(VLOOKUP(T$1,Lecturas!$N$1:$AA$20,$AC21,FALSE)=0,"",VLOOKUP(T$1,Lecturas!$N$1:$AA$20,$AC21,FALSE))</f>
        <v/>
      </c>
      <c r="U21" s="159" t="str">
        <f>+IF(VLOOKUP(U$1,Lecturas!$N$1:$AA$20,$AC21,FALSE)=0,"",VLOOKUP(U$1,Lecturas!$N$1:$AA$20,$AC21,FALSE))</f>
        <v/>
      </c>
      <c r="V21" s="83" t="str">
        <f>+IF(VLOOKUP(V$1,Lecturas!$N$1:$AA$20,$AC21,FALSE)=0,"",VLOOKUP(V$1,Lecturas!$N$1:$AA$20,$AC21,FALSE))</f>
        <v/>
      </c>
      <c r="W21" s="83" t="str">
        <f>+IF(VLOOKUP(W$1,Lecturas!$N$1:$AA$20,$AC21,FALSE)=0,"",VLOOKUP(W$1,Lecturas!$N$1:$AA$20,$AC21,FALSE))</f>
        <v/>
      </c>
      <c r="X21" s="83" t="str">
        <f>+IF(VLOOKUP(X$1,Lecturas!$N$1:$AA$20,$AC21,FALSE)=0,"",VLOOKUP(X$1,Lecturas!$N$1:$AA$20,$AC21,FALSE))</f>
        <v/>
      </c>
      <c r="Y21" s="159">
        <f>+IF(VLOOKUP(Y$1,Lecturas!$N$1:$AA$20,$AC21,FALSE)=0,"",VLOOKUP(Y$1,Lecturas!$N$1:$AA$20,$AC21,FALSE))</f>
        <v>2460</v>
      </c>
      <c r="Z21" s="48">
        <f>+'RESULTADOS Fact'!Z21</f>
        <v>20000000819</v>
      </c>
      <c r="AA21" s="48">
        <f>+'RESULTADOS Fact'!AA21</f>
        <v>10000000403</v>
      </c>
      <c r="AB21" s="48"/>
      <c r="AC21" s="145">
        <f>+'CARGA DE DATOS'!AF22</f>
        <v>5</v>
      </c>
    </row>
    <row r="22" spans="1:29" x14ac:dyDescent="0.25">
      <c r="A22" s="145">
        <f>+'CARGA DE DATOS'!A23</f>
        <v>21</v>
      </c>
      <c r="B22" s="48">
        <f>+IF(RESULTADOS!H22="","",RESULTADOS!H22)</f>
        <v>400000192</v>
      </c>
      <c r="C22" s="48">
        <f>+IF(RESULTADOS!D22="","",RESULTADOS!D22)</f>
        <v>700010721</v>
      </c>
      <c r="D22" s="156" t="str">
        <f>+IF('CARGA DE DATOS'!K23="Cooperativa","COOP",IF(Salida!AT23="true","PROSU","GD"))</f>
        <v>GD</v>
      </c>
      <c r="E22" s="156" t="s">
        <v>9149</v>
      </c>
      <c r="F22" s="156" t="str">
        <f>+IF(OR(D22="COOP",'CARGA DE DATOS'!K23="GUMA"),"15.02.2022",IF('CARGA DE DATOS'!K23="GUME","05.02.2022","10.02.2022"))</f>
        <v>10.02.2022</v>
      </c>
      <c r="G22" s="159">
        <f>+IF(VLOOKUP(G$1,Lecturas!$N$1:$AA$20,$AC22,FALSE)=0,"",VLOOKUP(G$1,Lecturas!$N$1:$AA$20,$AC22,FALSE))</f>
        <v>1500</v>
      </c>
      <c r="H22" s="159">
        <f>+IF(VLOOKUP(H$1,Lecturas!$N$1:$AA$20,$AC22,FALSE)=0,"",VLOOKUP(H$1,Lecturas!$N$1:$AA$20,$AC22,FALSE))</f>
        <v>300</v>
      </c>
      <c r="I22" s="159">
        <f>+IF(VLOOKUP(I$1,Lecturas!$N$1:$AA$20,$AC22,FALSE)=0,"",VLOOKUP(I$1,Lecturas!$N$1:$AA$20,$AC22,FALSE))</f>
        <v>350</v>
      </c>
      <c r="J22" s="83" t="str">
        <f>+IF(VLOOKUP(J$1,Lecturas!$N$1:$AA$20,$AC22,FALSE)=0,"",VLOOKUP(J$1,Lecturas!$N$1:$AA$20,$AC22,FALSE))</f>
        <v/>
      </c>
      <c r="K22" s="83" t="str">
        <f>+IF(VLOOKUP(K$1,Lecturas!$N$1:$AA$20,$AC22,FALSE)=0,"",VLOOKUP(K$1,Lecturas!$N$1:$AA$20,$AC22,FALSE))</f>
        <v/>
      </c>
      <c r="L22" s="83" t="str">
        <f>+IF(VLOOKUP(L$1,Lecturas!$N$1:$AA$20,$AC22,FALSE)=0,"",VLOOKUP(L$1,Lecturas!$N$1:$AA$20,$AC22,FALSE))</f>
        <v/>
      </c>
      <c r="M22" s="159">
        <f>+IF(VLOOKUP(M$1,Lecturas!$N$1:$AA$20,$AC22,FALSE)=0,"",VLOOKUP(M$1,Lecturas!$N$1:$AA$20,$AC22,FALSE))</f>
        <v>2500</v>
      </c>
      <c r="N22" s="159">
        <f>+IF(VLOOKUP(N$1,Lecturas!$N$1:$AA$20,$AC22,FALSE)=0,"",VLOOKUP(N$1,Lecturas!$N$1:$AA$20,$AC22,FALSE))</f>
        <v>2000</v>
      </c>
      <c r="O22" s="159">
        <f>+IF(VLOOKUP(O$1,Lecturas!$N$1:$AA$20,$AC22,FALSE)=0,"",VLOOKUP(O$1,Lecturas!$N$1:$AA$20,$AC22,FALSE))</f>
        <v>3000</v>
      </c>
      <c r="P22" s="83" t="str">
        <f>+IF(VLOOKUP(P$1,Lecturas!$N$1:$AA$20,$AC22,FALSE)=0,"",VLOOKUP(P$1,Lecturas!$N$1:$AA$20,$AC22,FALSE))</f>
        <v/>
      </c>
      <c r="Q22" s="83" t="str">
        <f>+IF(VLOOKUP(Q$1,Lecturas!$N$1:$AA$20,$AC22,FALSE)=0,"",VLOOKUP(Q$1,Lecturas!$N$1:$AA$20,$AC22,FALSE))</f>
        <v/>
      </c>
      <c r="R22" s="83" t="str">
        <f>+IF(VLOOKUP(R$1,Lecturas!$N$1:$AA$20,$AC22,FALSE)=0,"",VLOOKUP(R$1,Lecturas!$N$1:$AA$20,$AC22,FALSE))</f>
        <v/>
      </c>
      <c r="S22" s="159" t="str">
        <f>+IF(VLOOKUP(S$1,Lecturas!$N$1:$AA$20,$AC22,FALSE)=0,"",VLOOKUP(S$1,Lecturas!$N$1:$AA$20,$AC22,FALSE))</f>
        <v/>
      </c>
      <c r="T22" s="159" t="str">
        <f>+IF(VLOOKUP(T$1,Lecturas!$N$1:$AA$20,$AC22,FALSE)=0,"",VLOOKUP(T$1,Lecturas!$N$1:$AA$20,$AC22,FALSE))</f>
        <v/>
      </c>
      <c r="U22" s="159" t="str">
        <f>+IF(VLOOKUP(U$1,Lecturas!$N$1:$AA$20,$AC22,FALSE)=0,"",VLOOKUP(U$1,Lecturas!$N$1:$AA$20,$AC22,FALSE))</f>
        <v/>
      </c>
      <c r="V22" s="83" t="str">
        <f>+IF(VLOOKUP(V$1,Lecturas!$N$1:$AA$20,$AC22,FALSE)=0,"",VLOOKUP(V$1,Lecturas!$N$1:$AA$20,$AC22,FALSE))</f>
        <v/>
      </c>
      <c r="W22" s="83" t="str">
        <f>+IF(VLOOKUP(W$1,Lecturas!$N$1:$AA$20,$AC22,FALSE)=0,"",VLOOKUP(W$1,Lecturas!$N$1:$AA$20,$AC22,FALSE))</f>
        <v/>
      </c>
      <c r="X22" s="83" t="str">
        <f>+IF(VLOOKUP(X$1,Lecturas!$N$1:$AA$20,$AC22,FALSE)=0,"",VLOOKUP(X$1,Lecturas!$N$1:$AA$20,$AC22,FALSE))</f>
        <v/>
      </c>
      <c r="Y22" s="159">
        <f>+IF(VLOOKUP(Y$1,Lecturas!$N$1:$AA$20,$AC22,FALSE)=0,"",VLOOKUP(Y$1,Lecturas!$N$1:$AA$20,$AC22,FALSE))</f>
        <v>6500</v>
      </c>
      <c r="Z22" s="48">
        <f>+'RESULTADOS Fact'!Z22</f>
        <v>0</v>
      </c>
      <c r="AA22" s="48">
        <f>+'RESULTADOS Fact'!AA22</f>
        <v>0</v>
      </c>
      <c r="AB22" s="48"/>
      <c r="AC22" s="145">
        <f>+'CARGA DE DATOS'!AF23</f>
        <v>9</v>
      </c>
    </row>
    <row r="23" spans="1:29" x14ac:dyDescent="0.25">
      <c r="A23" s="145">
        <f>+'CARGA DE DATOS'!A24</f>
        <v>22</v>
      </c>
      <c r="B23" s="48">
        <f>+IF(RESULTADOS!H23="","",RESULTADOS!H23)</f>
        <v>400000193</v>
      </c>
      <c r="C23" s="48">
        <f>+IF(RESULTADOS!D23="","",RESULTADOS!D23)</f>
        <v>700010722</v>
      </c>
      <c r="D23" s="156" t="str">
        <f>+IF('CARGA DE DATOS'!K24="Cooperativa","COOP",IF(Salida!AT24="true","PROSU","GD"))</f>
        <v>GD</v>
      </c>
      <c r="E23" s="156" t="s">
        <v>9149</v>
      </c>
      <c r="F23" s="156" t="str">
        <f>+IF(OR(D23="COOP",'CARGA DE DATOS'!K24="GUMA"),"15.02.2022",IF('CARGA DE DATOS'!K24="GUME","05.02.2022","10.02.2022"))</f>
        <v>10.02.2022</v>
      </c>
      <c r="G23" s="159">
        <f>+IF(VLOOKUP(G$1,Lecturas!$N$1:$AA$20,$AC23,FALSE)=0,"",VLOOKUP(G$1,Lecturas!$N$1:$AA$20,$AC23,FALSE))</f>
        <v>150</v>
      </c>
      <c r="H23" s="159">
        <f>+IF(VLOOKUP(H$1,Lecturas!$N$1:$AA$20,$AC23,FALSE)=0,"",VLOOKUP(H$1,Lecturas!$N$1:$AA$20,$AC23,FALSE))</f>
        <v>150</v>
      </c>
      <c r="I23" s="159">
        <f>+IF(VLOOKUP(I$1,Lecturas!$N$1:$AA$20,$AC23,FALSE)=0,"",VLOOKUP(I$1,Lecturas!$N$1:$AA$20,$AC23,FALSE))</f>
        <v>150</v>
      </c>
      <c r="J23" s="83" t="str">
        <f>+IF(VLOOKUP(J$1,Lecturas!$N$1:$AA$20,$AC23,FALSE)=0,"",VLOOKUP(J$1,Lecturas!$N$1:$AA$20,$AC23,FALSE))</f>
        <v/>
      </c>
      <c r="K23" s="83" t="str">
        <f>+IF(VLOOKUP(K$1,Lecturas!$N$1:$AA$20,$AC23,FALSE)=0,"",VLOOKUP(K$1,Lecturas!$N$1:$AA$20,$AC23,FALSE))</f>
        <v/>
      </c>
      <c r="L23" s="83" t="str">
        <f>+IF(VLOOKUP(L$1,Lecturas!$N$1:$AA$20,$AC23,FALSE)=0,"",VLOOKUP(L$1,Lecturas!$N$1:$AA$20,$AC23,FALSE))</f>
        <v/>
      </c>
      <c r="M23" s="159">
        <f>+IF(VLOOKUP(M$1,Lecturas!$N$1:$AA$20,$AC23,FALSE)=0,"",VLOOKUP(M$1,Lecturas!$N$1:$AA$20,$AC23,FALSE))</f>
        <v>2500</v>
      </c>
      <c r="N23" s="159">
        <f>+IF(VLOOKUP(N$1,Lecturas!$N$1:$AA$20,$AC23,FALSE)=0,"",VLOOKUP(N$1,Lecturas!$N$1:$AA$20,$AC23,FALSE))</f>
        <v>2000</v>
      </c>
      <c r="O23" s="159">
        <f>+IF(VLOOKUP(O$1,Lecturas!$N$1:$AA$20,$AC23,FALSE)=0,"",VLOOKUP(O$1,Lecturas!$N$1:$AA$20,$AC23,FALSE))</f>
        <v>3000</v>
      </c>
      <c r="P23" s="83" t="str">
        <f>+IF(VLOOKUP(P$1,Lecturas!$N$1:$AA$20,$AC23,FALSE)=0,"",VLOOKUP(P$1,Lecturas!$N$1:$AA$20,$AC23,FALSE))</f>
        <v/>
      </c>
      <c r="Q23" s="83" t="str">
        <f>+IF(VLOOKUP(Q$1,Lecturas!$N$1:$AA$20,$AC23,FALSE)=0,"",VLOOKUP(Q$1,Lecturas!$N$1:$AA$20,$AC23,FALSE))</f>
        <v/>
      </c>
      <c r="R23" s="83" t="str">
        <f>+IF(VLOOKUP(R$1,Lecturas!$N$1:$AA$20,$AC23,FALSE)=0,"",VLOOKUP(R$1,Lecturas!$N$1:$AA$20,$AC23,FALSE))</f>
        <v/>
      </c>
      <c r="S23" s="159" t="str">
        <f>+IF(VLOOKUP(S$1,Lecturas!$N$1:$AA$20,$AC23,FALSE)=0,"",VLOOKUP(S$1,Lecturas!$N$1:$AA$20,$AC23,FALSE))</f>
        <v/>
      </c>
      <c r="T23" s="159" t="str">
        <f>+IF(VLOOKUP(T$1,Lecturas!$N$1:$AA$20,$AC23,FALSE)=0,"",VLOOKUP(T$1,Lecturas!$N$1:$AA$20,$AC23,FALSE))</f>
        <v/>
      </c>
      <c r="U23" s="159" t="str">
        <f>+IF(VLOOKUP(U$1,Lecturas!$N$1:$AA$20,$AC23,FALSE)=0,"",VLOOKUP(U$1,Lecturas!$N$1:$AA$20,$AC23,FALSE))</f>
        <v/>
      </c>
      <c r="V23" s="83" t="str">
        <f>+IF(VLOOKUP(V$1,Lecturas!$N$1:$AA$20,$AC23,FALSE)=0,"",VLOOKUP(V$1,Lecturas!$N$1:$AA$20,$AC23,FALSE))</f>
        <v/>
      </c>
      <c r="W23" s="83" t="str">
        <f>+IF(VLOOKUP(W$1,Lecturas!$N$1:$AA$20,$AC23,FALSE)=0,"",VLOOKUP(W$1,Lecturas!$N$1:$AA$20,$AC23,FALSE))</f>
        <v/>
      </c>
      <c r="X23" s="83" t="str">
        <f>+IF(VLOOKUP(X$1,Lecturas!$N$1:$AA$20,$AC23,FALSE)=0,"",VLOOKUP(X$1,Lecturas!$N$1:$AA$20,$AC23,FALSE))</f>
        <v/>
      </c>
      <c r="Y23" s="159">
        <f>+IF(VLOOKUP(Y$1,Lecturas!$N$1:$AA$20,$AC23,FALSE)=0,"",VLOOKUP(Y$1,Lecturas!$N$1:$AA$20,$AC23,FALSE))</f>
        <v>5000</v>
      </c>
      <c r="Z23" s="48">
        <f>+'RESULTADOS Fact'!Z23</f>
        <v>0</v>
      </c>
      <c r="AA23" s="48">
        <f>+'RESULTADOS Fact'!AA23</f>
        <v>0</v>
      </c>
      <c r="AB23" s="48"/>
      <c r="AC23" s="145">
        <f>+'CARGA DE DATOS'!AF24</f>
        <v>2</v>
      </c>
    </row>
    <row r="24" spans="1:29" x14ac:dyDescent="0.25">
      <c r="A24" s="145">
        <f>+'CARGA DE DATOS'!A25</f>
        <v>23</v>
      </c>
      <c r="B24" s="48">
        <f>+IF(RESULTADOS!H24="","",RESULTADOS!H24)</f>
        <v>400000194</v>
      </c>
      <c r="C24" s="48">
        <f>+IF(RESULTADOS!D24="","",RESULTADOS!D24)</f>
        <v>700010723</v>
      </c>
      <c r="D24" s="156" t="str">
        <f>+IF('CARGA DE DATOS'!K25="Cooperativa","COOP",IF(Salida!AT25="true","PROSU","GD"))</f>
        <v>GD</v>
      </c>
      <c r="E24" s="156" t="s">
        <v>9149</v>
      </c>
      <c r="F24" s="156" t="str">
        <f>+IF(OR(D24="COOP",'CARGA DE DATOS'!K25="GUMA"),"15.02.2022",IF('CARGA DE DATOS'!K25="GUME","05.02.2022","10.02.2022"))</f>
        <v>10.02.2022</v>
      </c>
      <c r="G24" s="159">
        <f>+IF(VLOOKUP(G$1,Lecturas!$N$1:$AA$20,$AC24,FALSE)=0,"",VLOOKUP(G$1,Lecturas!$N$1:$AA$20,$AC24,FALSE))</f>
        <v>150</v>
      </c>
      <c r="H24" s="159">
        <f>+IF(VLOOKUP(H$1,Lecturas!$N$1:$AA$20,$AC24,FALSE)=0,"",VLOOKUP(H$1,Lecturas!$N$1:$AA$20,$AC24,FALSE))</f>
        <v>300</v>
      </c>
      <c r="I24" s="159">
        <f>+IF(VLOOKUP(I$1,Lecturas!$N$1:$AA$20,$AC24,FALSE)=0,"",VLOOKUP(I$1,Lecturas!$N$1:$AA$20,$AC24,FALSE))</f>
        <v>150</v>
      </c>
      <c r="J24" s="83" t="str">
        <f>+IF(VLOOKUP(J$1,Lecturas!$N$1:$AA$20,$AC24,FALSE)=0,"",VLOOKUP(J$1,Lecturas!$N$1:$AA$20,$AC24,FALSE))</f>
        <v/>
      </c>
      <c r="K24" s="83" t="str">
        <f>+IF(VLOOKUP(K$1,Lecturas!$N$1:$AA$20,$AC24,FALSE)=0,"",VLOOKUP(K$1,Lecturas!$N$1:$AA$20,$AC24,FALSE))</f>
        <v/>
      </c>
      <c r="L24" s="83" t="str">
        <f>+IF(VLOOKUP(L$1,Lecturas!$N$1:$AA$20,$AC24,FALSE)=0,"",VLOOKUP(L$1,Lecturas!$N$1:$AA$20,$AC24,FALSE))</f>
        <v/>
      </c>
      <c r="M24" s="159">
        <f>+IF(VLOOKUP(M$1,Lecturas!$N$1:$AA$20,$AC24,FALSE)=0,"",VLOOKUP(M$1,Lecturas!$N$1:$AA$20,$AC24,FALSE))</f>
        <v>2500</v>
      </c>
      <c r="N24" s="159">
        <f>+IF(VLOOKUP(N$1,Lecturas!$N$1:$AA$20,$AC24,FALSE)=0,"",VLOOKUP(N$1,Lecturas!$N$1:$AA$20,$AC24,FALSE))</f>
        <v>2000</v>
      </c>
      <c r="O24" s="159">
        <f>+IF(VLOOKUP(O$1,Lecturas!$N$1:$AA$20,$AC24,FALSE)=0,"",VLOOKUP(O$1,Lecturas!$N$1:$AA$20,$AC24,FALSE))</f>
        <v>3000</v>
      </c>
      <c r="P24" s="83" t="str">
        <f>+IF(VLOOKUP(P$1,Lecturas!$N$1:$AA$20,$AC24,FALSE)=0,"",VLOOKUP(P$1,Lecturas!$N$1:$AA$20,$AC24,FALSE))</f>
        <v/>
      </c>
      <c r="Q24" s="83" t="str">
        <f>+IF(VLOOKUP(Q$1,Lecturas!$N$1:$AA$20,$AC24,FALSE)=0,"",VLOOKUP(Q$1,Lecturas!$N$1:$AA$20,$AC24,FALSE))</f>
        <v/>
      </c>
      <c r="R24" s="83" t="str">
        <f>+IF(VLOOKUP(R$1,Lecturas!$N$1:$AA$20,$AC24,FALSE)=0,"",VLOOKUP(R$1,Lecturas!$N$1:$AA$20,$AC24,FALSE))</f>
        <v/>
      </c>
      <c r="S24" s="159" t="str">
        <f>+IF(VLOOKUP(S$1,Lecturas!$N$1:$AA$20,$AC24,FALSE)=0,"",VLOOKUP(S$1,Lecturas!$N$1:$AA$20,$AC24,FALSE))</f>
        <v/>
      </c>
      <c r="T24" s="159" t="str">
        <f>+IF(VLOOKUP(T$1,Lecturas!$N$1:$AA$20,$AC24,FALSE)=0,"",VLOOKUP(T$1,Lecturas!$N$1:$AA$20,$AC24,FALSE))</f>
        <v/>
      </c>
      <c r="U24" s="159" t="str">
        <f>+IF(VLOOKUP(U$1,Lecturas!$N$1:$AA$20,$AC24,FALSE)=0,"",VLOOKUP(U$1,Lecturas!$N$1:$AA$20,$AC24,FALSE))</f>
        <v/>
      </c>
      <c r="V24" s="83" t="str">
        <f>+IF(VLOOKUP(V$1,Lecturas!$N$1:$AA$20,$AC24,FALSE)=0,"",VLOOKUP(V$1,Lecturas!$N$1:$AA$20,$AC24,FALSE))</f>
        <v/>
      </c>
      <c r="W24" s="83" t="str">
        <f>+IF(VLOOKUP(W$1,Lecturas!$N$1:$AA$20,$AC24,FALSE)=0,"",VLOOKUP(W$1,Lecturas!$N$1:$AA$20,$AC24,FALSE))</f>
        <v/>
      </c>
      <c r="X24" s="83" t="str">
        <f>+IF(VLOOKUP(X$1,Lecturas!$N$1:$AA$20,$AC24,FALSE)=0,"",VLOOKUP(X$1,Lecturas!$N$1:$AA$20,$AC24,FALSE))</f>
        <v/>
      </c>
      <c r="Y24" s="159">
        <f>+IF(VLOOKUP(Y$1,Lecturas!$N$1:$AA$20,$AC24,FALSE)=0,"",VLOOKUP(Y$1,Lecturas!$N$1:$AA$20,$AC24,FALSE))</f>
        <v>5000</v>
      </c>
      <c r="Z24" s="48">
        <f>+'RESULTADOS Fact'!Z24</f>
        <v>0</v>
      </c>
      <c r="AA24" s="48">
        <f>+'RESULTADOS Fact'!AA24</f>
        <v>0</v>
      </c>
      <c r="AB24" s="48"/>
      <c r="AC24" s="145">
        <f>+'CARGA DE DATOS'!AF25</f>
        <v>3</v>
      </c>
    </row>
    <row r="25" spans="1:29" x14ac:dyDescent="0.25">
      <c r="A25" s="145">
        <f>+'CARGA DE DATOS'!A26</f>
        <v>24</v>
      </c>
      <c r="B25" s="48">
        <f>+IF(RESULTADOS!H25="","",RESULTADOS!H25)</f>
        <v>400000195</v>
      </c>
      <c r="C25" s="48">
        <f>+IF(RESULTADOS!D25="","",RESULTADOS!D25)</f>
        <v>700010724</v>
      </c>
      <c r="D25" s="156" t="str">
        <f>+IF('CARGA DE DATOS'!K26="Cooperativa","COOP",IF(Salida!AT26="true","PROSU","GD"))</f>
        <v>GD</v>
      </c>
      <c r="E25" s="156" t="s">
        <v>9149</v>
      </c>
      <c r="F25" s="156" t="str">
        <f>+IF(OR(D25="COOP",'CARGA DE DATOS'!K26="GUMA"),"15.02.2022",IF('CARGA DE DATOS'!K26="GUME","05.02.2022","10.02.2022"))</f>
        <v>10.02.2022</v>
      </c>
      <c r="G25" s="159">
        <f>+IF(VLOOKUP(G$1,Lecturas!$N$1:$AA$20,$AC25,FALSE)=0,"",VLOOKUP(G$1,Lecturas!$N$1:$AA$20,$AC25,FALSE))</f>
        <v>150</v>
      </c>
      <c r="H25" s="159">
        <f>+IF(VLOOKUP(H$1,Lecturas!$N$1:$AA$20,$AC25,FALSE)=0,"",VLOOKUP(H$1,Lecturas!$N$1:$AA$20,$AC25,FALSE))</f>
        <v>150</v>
      </c>
      <c r="I25" s="159">
        <f>+IF(VLOOKUP(I$1,Lecturas!$N$1:$AA$20,$AC25,FALSE)=0,"",VLOOKUP(I$1,Lecturas!$N$1:$AA$20,$AC25,FALSE))</f>
        <v>150</v>
      </c>
      <c r="J25" s="83" t="str">
        <f>+IF(VLOOKUP(J$1,Lecturas!$N$1:$AA$20,$AC25,FALSE)=0,"",VLOOKUP(J$1,Lecturas!$N$1:$AA$20,$AC25,FALSE))</f>
        <v/>
      </c>
      <c r="K25" s="83" t="str">
        <f>+IF(VLOOKUP(K$1,Lecturas!$N$1:$AA$20,$AC25,FALSE)=0,"",VLOOKUP(K$1,Lecturas!$N$1:$AA$20,$AC25,FALSE))</f>
        <v/>
      </c>
      <c r="L25" s="83" t="str">
        <f>+IF(VLOOKUP(L$1,Lecturas!$N$1:$AA$20,$AC25,FALSE)=0,"",VLOOKUP(L$1,Lecturas!$N$1:$AA$20,$AC25,FALSE))</f>
        <v/>
      </c>
      <c r="M25" s="159">
        <f>+IF(VLOOKUP(M$1,Lecturas!$N$1:$AA$20,$AC25,FALSE)=0,"",VLOOKUP(M$1,Lecturas!$N$1:$AA$20,$AC25,FALSE))</f>
        <v>2500</v>
      </c>
      <c r="N25" s="159">
        <f>+IF(VLOOKUP(N$1,Lecturas!$N$1:$AA$20,$AC25,FALSE)=0,"",VLOOKUP(N$1,Lecturas!$N$1:$AA$20,$AC25,FALSE))</f>
        <v>2000</v>
      </c>
      <c r="O25" s="159">
        <f>+IF(VLOOKUP(O$1,Lecturas!$N$1:$AA$20,$AC25,FALSE)=0,"",VLOOKUP(O$1,Lecturas!$N$1:$AA$20,$AC25,FALSE))</f>
        <v>3000</v>
      </c>
      <c r="P25" s="83" t="str">
        <f>+IF(VLOOKUP(P$1,Lecturas!$N$1:$AA$20,$AC25,FALSE)=0,"",VLOOKUP(P$1,Lecturas!$N$1:$AA$20,$AC25,FALSE))</f>
        <v/>
      </c>
      <c r="Q25" s="83" t="str">
        <f>+IF(VLOOKUP(Q$1,Lecturas!$N$1:$AA$20,$AC25,FALSE)=0,"",VLOOKUP(Q$1,Lecturas!$N$1:$AA$20,$AC25,FALSE))</f>
        <v/>
      </c>
      <c r="R25" s="83" t="str">
        <f>+IF(VLOOKUP(R$1,Lecturas!$N$1:$AA$20,$AC25,FALSE)=0,"",VLOOKUP(R$1,Lecturas!$N$1:$AA$20,$AC25,FALSE))</f>
        <v/>
      </c>
      <c r="S25" s="159" t="str">
        <f>+IF(VLOOKUP(S$1,Lecturas!$N$1:$AA$20,$AC25,FALSE)=0,"",VLOOKUP(S$1,Lecturas!$N$1:$AA$20,$AC25,FALSE))</f>
        <v/>
      </c>
      <c r="T25" s="159" t="str">
        <f>+IF(VLOOKUP(T$1,Lecturas!$N$1:$AA$20,$AC25,FALSE)=0,"",VLOOKUP(T$1,Lecturas!$N$1:$AA$20,$AC25,FALSE))</f>
        <v/>
      </c>
      <c r="U25" s="159" t="str">
        <f>+IF(VLOOKUP(U$1,Lecturas!$N$1:$AA$20,$AC25,FALSE)=0,"",VLOOKUP(U$1,Lecturas!$N$1:$AA$20,$AC25,FALSE))</f>
        <v/>
      </c>
      <c r="V25" s="83" t="str">
        <f>+IF(VLOOKUP(V$1,Lecturas!$N$1:$AA$20,$AC25,FALSE)=0,"",VLOOKUP(V$1,Lecturas!$N$1:$AA$20,$AC25,FALSE))</f>
        <v/>
      </c>
      <c r="W25" s="83" t="str">
        <f>+IF(VLOOKUP(W$1,Lecturas!$N$1:$AA$20,$AC25,FALSE)=0,"",VLOOKUP(W$1,Lecturas!$N$1:$AA$20,$AC25,FALSE))</f>
        <v/>
      </c>
      <c r="X25" s="83" t="str">
        <f>+IF(VLOOKUP(X$1,Lecturas!$N$1:$AA$20,$AC25,FALSE)=0,"",VLOOKUP(X$1,Lecturas!$N$1:$AA$20,$AC25,FALSE))</f>
        <v/>
      </c>
      <c r="Y25" s="159">
        <f>+IF(VLOOKUP(Y$1,Lecturas!$N$1:$AA$20,$AC25,FALSE)=0,"",VLOOKUP(Y$1,Lecturas!$N$1:$AA$20,$AC25,FALSE))</f>
        <v>15000</v>
      </c>
      <c r="Z25" s="48">
        <f>+'RESULTADOS Fact'!Z25</f>
        <v>0</v>
      </c>
      <c r="AA25" s="48">
        <f>+'RESULTADOS Fact'!AA25</f>
        <v>0</v>
      </c>
      <c r="AB25" s="48"/>
      <c r="AC25" s="145">
        <f>+'CARGA DE DATOS'!AF26</f>
        <v>4</v>
      </c>
    </row>
    <row r="26" spans="1:29" hidden="1" x14ac:dyDescent="0.25">
      <c r="A26" s="145">
        <f>+'CARGA DE DATOS'!A27</f>
        <v>25</v>
      </c>
      <c r="B26" s="48">
        <f>+IF(RESULTADOS!H26="","",RESULTADOS!H26)</f>
        <v>400000196</v>
      </c>
      <c r="C26" s="48">
        <f>+IF(RESULTADOS!D26="","",RESULTADOS!D26)</f>
        <v>700010725</v>
      </c>
      <c r="D26" s="156" t="str">
        <f>+IF('CARGA DE DATOS'!K27="Cooperativa","COOP",IF(Salida!AT27="true","PROSU","GD"))</f>
        <v>GD</v>
      </c>
      <c r="E26" s="156" t="s">
        <v>9149</v>
      </c>
      <c r="F26" s="156" t="str">
        <f>+IF(OR(D26="COOP",'CARGA DE DATOS'!K27="GUMA"),"15.02.2022",IF('CARGA DE DATOS'!K27="GUME","05.02.2022","10.02.2022"))</f>
        <v>10.02.2022</v>
      </c>
      <c r="G26" s="159">
        <f>+IF(VLOOKUP(G$1,Lecturas!$N$1:$AA$20,$AC26,FALSE)=0,"",VLOOKUP(G$1,Lecturas!$N$1:$AA$20,$AC26,FALSE))</f>
        <v>150</v>
      </c>
      <c r="H26" s="159">
        <f>+IF(VLOOKUP(H$1,Lecturas!$N$1:$AA$20,$AC26,FALSE)=0,"",VLOOKUP(H$1,Lecturas!$N$1:$AA$20,$AC26,FALSE))</f>
        <v>300</v>
      </c>
      <c r="I26" s="159">
        <f>+IF(VLOOKUP(I$1,Lecturas!$N$1:$AA$20,$AC26,FALSE)=0,"",VLOOKUP(I$1,Lecturas!$N$1:$AA$20,$AC26,FALSE))</f>
        <v>350</v>
      </c>
      <c r="J26" s="83" t="str">
        <f>+IF(VLOOKUP(J$1,Lecturas!$N$1:$AA$20,$AC26,FALSE)=0,"",VLOOKUP(J$1,Lecturas!$N$1:$AA$20,$AC26,FALSE))</f>
        <v/>
      </c>
      <c r="K26" s="83" t="str">
        <f>+IF(VLOOKUP(K$1,Lecturas!$N$1:$AA$20,$AC26,FALSE)=0,"",VLOOKUP(K$1,Lecturas!$N$1:$AA$20,$AC26,FALSE))</f>
        <v/>
      </c>
      <c r="L26" s="83" t="str">
        <f>+IF(VLOOKUP(L$1,Lecturas!$N$1:$AA$20,$AC26,FALSE)=0,"",VLOOKUP(L$1,Lecturas!$N$1:$AA$20,$AC26,FALSE))</f>
        <v/>
      </c>
      <c r="M26" s="159">
        <f>+IF(VLOOKUP(M$1,Lecturas!$N$1:$AA$20,$AC26,FALSE)=0,"",VLOOKUP(M$1,Lecturas!$N$1:$AA$20,$AC26,FALSE))</f>
        <v>2500</v>
      </c>
      <c r="N26" s="159">
        <f>+IF(VLOOKUP(N$1,Lecturas!$N$1:$AA$20,$AC26,FALSE)=0,"",VLOOKUP(N$1,Lecturas!$N$1:$AA$20,$AC26,FALSE))</f>
        <v>2000</v>
      </c>
      <c r="O26" s="159">
        <f>+IF(VLOOKUP(O$1,Lecturas!$N$1:$AA$20,$AC26,FALSE)=0,"",VLOOKUP(O$1,Lecturas!$N$1:$AA$20,$AC26,FALSE))</f>
        <v>3000</v>
      </c>
      <c r="P26" s="83" t="str">
        <f>+IF(VLOOKUP(P$1,Lecturas!$N$1:$AA$20,$AC26,FALSE)=0,"",VLOOKUP(P$1,Lecturas!$N$1:$AA$20,$AC26,FALSE))</f>
        <v/>
      </c>
      <c r="Q26" s="83" t="str">
        <f>+IF(VLOOKUP(Q$1,Lecturas!$N$1:$AA$20,$AC26,FALSE)=0,"",VLOOKUP(Q$1,Lecturas!$N$1:$AA$20,$AC26,FALSE))</f>
        <v/>
      </c>
      <c r="R26" s="83" t="str">
        <f>+IF(VLOOKUP(R$1,Lecturas!$N$1:$AA$20,$AC26,FALSE)=0,"",VLOOKUP(R$1,Lecturas!$N$1:$AA$20,$AC26,FALSE))</f>
        <v/>
      </c>
      <c r="S26" s="159" t="str">
        <f>+IF(VLOOKUP(S$1,Lecturas!$N$1:$AA$20,$AC26,FALSE)=0,"",VLOOKUP(S$1,Lecturas!$N$1:$AA$20,$AC26,FALSE))</f>
        <v/>
      </c>
      <c r="T26" s="159" t="str">
        <f>+IF(VLOOKUP(T$1,Lecturas!$N$1:$AA$20,$AC26,FALSE)=0,"",VLOOKUP(T$1,Lecturas!$N$1:$AA$20,$AC26,FALSE))</f>
        <v/>
      </c>
      <c r="U26" s="159" t="str">
        <f>+IF(VLOOKUP(U$1,Lecturas!$N$1:$AA$20,$AC26,FALSE)=0,"",VLOOKUP(U$1,Lecturas!$N$1:$AA$20,$AC26,FALSE))</f>
        <v/>
      </c>
      <c r="V26" s="83" t="str">
        <f>+IF(VLOOKUP(V$1,Lecturas!$N$1:$AA$20,$AC26,FALSE)=0,"",VLOOKUP(V$1,Lecturas!$N$1:$AA$20,$AC26,FALSE))</f>
        <v/>
      </c>
      <c r="W26" s="83" t="str">
        <f>+IF(VLOOKUP(W$1,Lecturas!$N$1:$AA$20,$AC26,FALSE)=0,"",VLOOKUP(W$1,Lecturas!$N$1:$AA$20,$AC26,FALSE))</f>
        <v/>
      </c>
      <c r="X26" s="83" t="str">
        <f>+IF(VLOOKUP(X$1,Lecturas!$N$1:$AA$20,$AC26,FALSE)=0,"",VLOOKUP(X$1,Lecturas!$N$1:$AA$20,$AC26,FALSE))</f>
        <v/>
      </c>
      <c r="Y26" s="159">
        <f>+IF(VLOOKUP(Y$1,Lecturas!$N$1:$AA$20,$AC26,FALSE)=0,"",VLOOKUP(Y$1,Lecturas!$N$1:$AA$20,$AC26,FALSE))</f>
        <v>2460</v>
      </c>
      <c r="Z26" s="48">
        <f>+'RESULTADOS Fact'!Z26</f>
        <v>20000000823</v>
      </c>
      <c r="AA26" s="48">
        <f>+'RESULTADOS Fact'!AA26</f>
        <v>10000000404</v>
      </c>
      <c r="AB26" s="48"/>
      <c r="AC26" s="145">
        <f>+'CARGA DE DATOS'!AF27</f>
        <v>5</v>
      </c>
    </row>
    <row r="27" spans="1:29" x14ac:dyDescent="0.25">
      <c r="A27" s="145">
        <f>+'CARGA DE DATOS'!A28</f>
        <v>26</v>
      </c>
      <c r="B27" s="48">
        <f>+IF(RESULTADOS!H27="","",RESULTADOS!H27)</f>
        <v>400000197</v>
      </c>
      <c r="C27" s="48">
        <f>+IF(RESULTADOS!D27="","",RESULTADOS!D27)</f>
        <v>700010726</v>
      </c>
      <c r="D27" s="156" t="str">
        <f>+IF('CARGA DE DATOS'!K28="Cooperativa","COOP",IF(Salida!AT28="true","PROSU","GD"))</f>
        <v>GD</v>
      </c>
      <c r="E27" s="156" t="s">
        <v>9149</v>
      </c>
      <c r="F27" s="156" t="str">
        <f>+IF(OR(D27="COOP",'CARGA DE DATOS'!K28="GUMA"),"15.02.2022",IF('CARGA DE DATOS'!K28="GUME","05.02.2022","10.02.2022"))</f>
        <v>10.02.2022</v>
      </c>
      <c r="G27" s="159">
        <f>+IF(VLOOKUP(G$1,Lecturas!$N$1:$AA$20,$AC27,FALSE)=0,"",VLOOKUP(G$1,Lecturas!$N$1:$AA$20,$AC27,FALSE))</f>
        <v>150</v>
      </c>
      <c r="H27" s="159">
        <f>+IF(VLOOKUP(H$1,Lecturas!$N$1:$AA$20,$AC27,FALSE)=0,"",VLOOKUP(H$1,Lecturas!$N$1:$AA$20,$AC27,FALSE))</f>
        <v>150</v>
      </c>
      <c r="I27" s="159">
        <f>+IF(VLOOKUP(I$1,Lecturas!$N$1:$AA$20,$AC27,FALSE)=0,"",VLOOKUP(I$1,Lecturas!$N$1:$AA$20,$AC27,FALSE))</f>
        <v>150</v>
      </c>
      <c r="J27" s="83" t="str">
        <f>+IF(VLOOKUP(J$1,Lecturas!$N$1:$AA$20,$AC27,FALSE)=0,"",VLOOKUP(J$1,Lecturas!$N$1:$AA$20,$AC27,FALSE))</f>
        <v/>
      </c>
      <c r="K27" s="83" t="str">
        <f>+IF(VLOOKUP(K$1,Lecturas!$N$1:$AA$20,$AC27,FALSE)=0,"",VLOOKUP(K$1,Lecturas!$N$1:$AA$20,$AC27,FALSE))</f>
        <v/>
      </c>
      <c r="L27" s="83" t="str">
        <f>+IF(VLOOKUP(L$1,Lecturas!$N$1:$AA$20,$AC27,FALSE)=0,"",VLOOKUP(L$1,Lecturas!$N$1:$AA$20,$AC27,FALSE))</f>
        <v/>
      </c>
      <c r="M27" s="159">
        <f>+IF(VLOOKUP(M$1,Lecturas!$N$1:$AA$20,$AC27,FALSE)=0,"",VLOOKUP(M$1,Lecturas!$N$1:$AA$20,$AC27,FALSE))</f>
        <v>2500</v>
      </c>
      <c r="N27" s="159">
        <f>+IF(VLOOKUP(N$1,Lecturas!$N$1:$AA$20,$AC27,FALSE)=0,"",VLOOKUP(N$1,Lecturas!$N$1:$AA$20,$AC27,FALSE))</f>
        <v>2000</v>
      </c>
      <c r="O27" s="159">
        <f>+IF(VLOOKUP(O$1,Lecturas!$N$1:$AA$20,$AC27,FALSE)=0,"",VLOOKUP(O$1,Lecturas!$N$1:$AA$20,$AC27,FALSE))</f>
        <v>3000</v>
      </c>
      <c r="P27" s="83" t="str">
        <f>+IF(VLOOKUP(P$1,Lecturas!$N$1:$AA$20,$AC27,FALSE)=0,"",VLOOKUP(P$1,Lecturas!$N$1:$AA$20,$AC27,FALSE))</f>
        <v/>
      </c>
      <c r="Q27" s="83" t="str">
        <f>+IF(VLOOKUP(Q$1,Lecturas!$N$1:$AA$20,$AC27,FALSE)=0,"",VLOOKUP(Q$1,Lecturas!$N$1:$AA$20,$AC27,FALSE))</f>
        <v/>
      </c>
      <c r="R27" s="83" t="str">
        <f>+IF(VLOOKUP(R$1,Lecturas!$N$1:$AA$20,$AC27,FALSE)=0,"",VLOOKUP(R$1,Lecturas!$N$1:$AA$20,$AC27,FALSE))</f>
        <v/>
      </c>
      <c r="S27" s="159" t="str">
        <f>+IF(VLOOKUP(S$1,Lecturas!$N$1:$AA$20,$AC27,FALSE)=0,"",VLOOKUP(S$1,Lecturas!$N$1:$AA$20,$AC27,FALSE))</f>
        <v/>
      </c>
      <c r="T27" s="159" t="str">
        <f>+IF(VLOOKUP(T$1,Lecturas!$N$1:$AA$20,$AC27,FALSE)=0,"",VLOOKUP(T$1,Lecturas!$N$1:$AA$20,$AC27,FALSE))</f>
        <v/>
      </c>
      <c r="U27" s="159" t="str">
        <f>+IF(VLOOKUP(U$1,Lecturas!$N$1:$AA$20,$AC27,FALSE)=0,"",VLOOKUP(U$1,Lecturas!$N$1:$AA$20,$AC27,FALSE))</f>
        <v/>
      </c>
      <c r="V27" s="83" t="str">
        <f>+IF(VLOOKUP(V$1,Lecturas!$N$1:$AA$20,$AC27,FALSE)=0,"",VLOOKUP(V$1,Lecturas!$N$1:$AA$20,$AC27,FALSE))</f>
        <v/>
      </c>
      <c r="W27" s="83" t="str">
        <f>+IF(VLOOKUP(W$1,Lecturas!$N$1:$AA$20,$AC27,FALSE)=0,"",VLOOKUP(W$1,Lecturas!$N$1:$AA$20,$AC27,FALSE))</f>
        <v/>
      </c>
      <c r="X27" s="83" t="str">
        <f>+IF(VLOOKUP(X$1,Lecturas!$N$1:$AA$20,$AC27,FALSE)=0,"",VLOOKUP(X$1,Lecturas!$N$1:$AA$20,$AC27,FALSE))</f>
        <v/>
      </c>
      <c r="Y27" s="159">
        <f>+IF(VLOOKUP(Y$1,Lecturas!$N$1:$AA$20,$AC27,FALSE)=0,"",VLOOKUP(Y$1,Lecturas!$N$1:$AA$20,$AC27,FALSE))</f>
        <v>5000</v>
      </c>
      <c r="Z27" s="48">
        <f>+'RESULTADOS Fact'!Z27</f>
        <v>0</v>
      </c>
      <c r="AA27" s="48">
        <f>+'RESULTADOS Fact'!AA27</f>
        <v>0</v>
      </c>
      <c r="AB27" s="48"/>
      <c r="AC27" s="145">
        <f>+'CARGA DE DATOS'!AF28</f>
        <v>2</v>
      </c>
    </row>
    <row r="28" spans="1:29" hidden="1" x14ac:dyDescent="0.25">
      <c r="A28" s="145">
        <f>+'CARGA DE DATOS'!A29</f>
        <v>27</v>
      </c>
      <c r="B28" s="48">
        <f>+IF(RESULTADOS!H28="","",RESULTADOS!H28)</f>
        <v>400000198</v>
      </c>
      <c r="C28" s="48">
        <f>+IF(RESULTADOS!D28="","",RESULTADOS!D28)</f>
        <v>700010727</v>
      </c>
      <c r="D28" s="156" t="str">
        <f>+IF('CARGA DE DATOS'!K29="Cooperativa","COOP",IF(Salida!AT29="true","PROSU","GD"))</f>
        <v>GD</v>
      </c>
      <c r="E28" s="156" t="s">
        <v>9149</v>
      </c>
      <c r="F28" s="156" t="str">
        <f>+IF(OR(D28="COOP",'CARGA DE DATOS'!K29="GUMA"),"15.02.2022",IF('CARGA DE DATOS'!K29="GUME","05.02.2022","10.02.2022"))</f>
        <v>10.02.2022</v>
      </c>
      <c r="G28" s="159">
        <f>+IF(VLOOKUP(G$1,Lecturas!$N$1:$AA$20,$AC28,FALSE)=0,"",VLOOKUP(G$1,Lecturas!$N$1:$AA$20,$AC28,FALSE))</f>
        <v>150</v>
      </c>
      <c r="H28" s="159">
        <f>+IF(VLOOKUP(H$1,Lecturas!$N$1:$AA$20,$AC28,FALSE)=0,"",VLOOKUP(H$1,Lecturas!$N$1:$AA$20,$AC28,FALSE))</f>
        <v>300</v>
      </c>
      <c r="I28" s="159">
        <f>+IF(VLOOKUP(I$1,Lecturas!$N$1:$AA$20,$AC28,FALSE)=0,"",VLOOKUP(I$1,Lecturas!$N$1:$AA$20,$AC28,FALSE))</f>
        <v>350</v>
      </c>
      <c r="J28" s="83" t="str">
        <f>+IF(VLOOKUP(J$1,Lecturas!$N$1:$AA$20,$AC28,FALSE)=0,"",VLOOKUP(J$1,Lecturas!$N$1:$AA$20,$AC28,FALSE))</f>
        <v/>
      </c>
      <c r="K28" s="83" t="str">
        <f>+IF(VLOOKUP(K$1,Lecturas!$N$1:$AA$20,$AC28,FALSE)=0,"",VLOOKUP(K$1,Lecturas!$N$1:$AA$20,$AC28,FALSE))</f>
        <v/>
      </c>
      <c r="L28" s="83" t="str">
        <f>+IF(VLOOKUP(L$1,Lecturas!$N$1:$AA$20,$AC28,FALSE)=0,"",VLOOKUP(L$1,Lecturas!$N$1:$AA$20,$AC28,FALSE))</f>
        <v/>
      </c>
      <c r="M28" s="159">
        <f>+IF(VLOOKUP(M$1,Lecturas!$N$1:$AA$20,$AC28,FALSE)=0,"",VLOOKUP(M$1,Lecturas!$N$1:$AA$20,$AC28,FALSE))</f>
        <v>2500</v>
      </c>
      <c r="N28" s="159">
        <f>+IF(VLOOKUP(N$1,Lecturas!$N$1:$AA$20,$AC28,FALSE)=0,"",VLOOKUP(N$1,Lecturas!$N$1:$AA$20,$AC28,FALSE))</f>
        <v>2000</v>
      </c>
      <c r="O28" s="159">
        <f>+IF(VLOOKUP(O$1,Lecturas!$N$1:$AA$20,$AC28,FALSE)=0,"",VLOOKUP(O$1,Lecturas!$N$1:$AA$20,$AC28,FALSE))</f>
        <v>3000</v>
      </c>
      <c r="P28" s="83" t="str">
        <f>+IF(VLOOKUP(P$1,Lecturas!$N$1:$AA$20,$AC28,FALSE)=0,"",VLOOKUP(P$1,Lecturas!$N$1:$AA$20,$AC28,FALSE))</f>
        <v/>
      </c>
      <c r="Q28" s="83" t="str">
        <f>+IF(VLOOKUP(Q$1,Lecturas!$N$1:$AA$20,$AC28,FALSE)=0,"",VLOOKUP(Q$1,Lecturas!$N$1:$AA$20,$AC28,FALSE))</f>
        <v/>
      </c>
      <c r="R28" s="83" t="str">
        <f>+IF(VLOOKUP(R$1,Lecturas!$N$1:$AA$20,$AC28,FALSE)=0,"",VLOOKUP(R$1,Lecturas!$N$1:$AA$20,$AC28,FALSE))</f>
        <v/>
      </c>
      <c r="S28" s="159" t="str">
        <f>+IF(VLOOKUP(S$1,Lecturas!$N$1:$AA$20,$AC28,FALSE)=0,"",VLOOKUP(S$1,Lecturas!$N$1:$AA$20,$AC28,FALSE))</f>
        <v/>
      </c>
      <c r="T28" s="159" t="str">
        <f>+IF(VLOOKUP(T$1,Lecturas!$N$1:$AA$20,$AC28,FALSE)=0,"",VLOOKUP(T$1,Lecturas!$N$1:$AA$20,$AC28,FALSE))</f>
        <v/>
      </c>
      <c r="U28" s="159" t="str">
        <f>+IF(VLOOKUP(U$1,Lecturas!$N$1:$AA$20,$AC28,FALSE)=0,"",VLOOKUP(U$1,Lecturas!$N$1:$AA$20,$AC28,FALSE))</f>
        <v/>
      </c>
      <c r="V28" s="83" t="str">
        <f>+IF(VLOOKUP(V$1,Lecturas!$N$1:$AA$20,$AC28,FALSE)=0,"",VLOOKUP(V$1,Lecturas!$N$1:$AA$20,$AC28,FALSE))</f>
        <v/>
      </c>
      <c r="W28" s="83" t="str">
        <f>+IF(VLOOKUP(W$1,Lecturas!$N$1:$AA$20,$AC28,FALSE)=0,"",VLOOKUP(W$1,Lecturas!$N$1:$AA$20,$AC28,FALSE))</f>
        <v/>
      </c>
      <c r="X28" s="83" t="str">
        <f>+IF(VLOOKUP(X$1,Lecturas!$N$1:$AA$20,$AC28,FALSE)=0,"",VLOOKUP(X$1,Lecturas!$N$1:$AA$20,$AC28,FALSE))</f>
        <v/>
      </c>
      <c r="Y28" s="159">
        <f>+IF(VLOOKUP(Y$1,Lecturas!$N$1:$AA$20,$AC28,FALSE)=0,"",VLOOKUP(Y$1,Lecturas!$N$1:$AA$20,$AC28,FALSE))</f>
        <v>2460</v>
      </c>
      <c r="Z28" s="48">
        <f>+'RESULTADOS Fact'!Z28</f>
        <v>20000000825</v>
      </c>
      <c r="AA28" s="48">
        <f>+'RESULTADOS Fact'!AA28</f>
        <v>10000000405</v>
      </c>
      <c r="AB28" s="48"/>
      <c r="AC28" s="145">
        <f>+'CARGA DE DATOS'!AF29</f>
        <v>5</v>
      </c>
    </row>
    <row r="29" spans="1:29" hidden="1" x14ac:dyDescent="0.25">
      <c r="A29" s="145">
        <f>+'CARGA DE DATOS'!A30</f>
        <v>28</v>
      </c>
      <c r="B29" s="48">
        <f>+IF(RESULTADOS!H29="","",RESULTADOS!H29)</f>
        <v>400000199</v>
      </c>
      <c r="C29" s="48">
        <f>+IF(RESULTADOS!D29="","",RESULTADOS!D29)</f>
        <v>700010728</v>
      </c>
      <c r="D29" s="156" t="str">
        <f>+IF('CARGA DE DATOS'!K30="Cooperativa","COOP",IF(Salida!AT30="true","PROSU","GD"))</f>
        <v>GD</v>
      </c>
      <c r="E29" s="156" t="s">
        <v>9149</v>
      </c>
      <c r="F29" s="156" t="str">
        <f>+IF(OR(D29="COOP",'CARGA DE DATOS'!K30="GUMA"),"15.02.2022",IF('CARGA DE DATOS'!K30="GUME","05.02.2022","10.02.2022"))</f>
        <v>10.02.2022</v>
      </c>
      <c r="G29" s="159">
        <f>+IF(VLOOKUP(G$1,Lecturas!$N$1:$AA$20,$AC29,FALSE)=0,"",VLOOKUP(G$1,Lecturas!$N$1:$AA$20,$AC29,FALSE))</f>
        <v>1000</v>
      </c>
      <c r="H29" s="159">
        <f>+IF(VLOOKUP(H$1,Lecturas!$N$1:$AA$20,$AC29,FALSE)=0,"",VLOOKUP(H$1,Lecturas!$N$1:$AA$20,$AC29,FALSE))</f>
        <v>150</v>
      </c>
      <c r="I29" s="159">
        <f>+IF(VLOOKUP(I$1,Lecturas!$N$1:$AA$20,$AC29,FALSE)=0,"",VLOOKUP(I$1,Lecturas!$N$1:$AA$20,$AC29,FALSE))</f>
        <v>350</v>
      </c>
      <c r="J29" s="83" t="str">
        <f>+IF(VLOOKUP(J$1,Lecturas!$N$1:$AA$20,$AC29,FALSE)=0,"",VLOOKUP(J$1,Lecturas!$N$1:$AA$20,$AC29,FALSE))</f>
        <v/>
      </c>
      <c r="K29" s="83" t="str">
        <f>+IF(VLOOKUP(K$1,Lecturas!$N$1:$AA$20,$AC29,FALSE)=0,"",VLOOKUP(K$1,Lecturas!$N$1:$AA$20,$AC29,FALSE))</f>
        <v/>
      </c>
      <c r="L29" s="83" t="str">
        <f>+IF(VLOOKUP(L$1,Lecturas!$N$1:$AA$20,$AC29,FALSE)=0,"",VLOOKUP(L$1,Lecturas!$N$1:$AA$20,$AC29,FALSE))</f>
        <v/>
      </c>
      <c r="M29" s="159">
        <f>+IF(VLOOKUP(M$1,Lecturas!$N$1:$AA$20,$AC29,FALSE)=0,"",VLOOKUP(M$1,Lecturas!$N$1:$AA$20,$AC29,FALSE))</f>
        <v>2500</v>
      </c>
      <c r="N29" s="159">
        <f>+IF(VLOOKUP(N$1,Lecturas!$N$1:$AA$20,$AC29,FALSE)=0,"",VLOOKUP(N$1,Lecturas!$N$1:$AA$20,$AC29,FALSE))</f>
        <v>2000</v>
      </c>
      <c r="O29" s="159">
        <f>+IF(VLOOKUP(O$1,Lecturas!$N$1:$AA$20,$AC29,FALSE)=0,"",VLOOKUP(O$1,Lecturas!$N$1:$AA$20,$AC29,FALSE))</f>
        <v>3000</v>
      </c>
      <c r="P29" s="83" t="str">
        <f>+IF(VLOOKUP(P$1,Lecturas!$N$1:$AA$20,$AC29,FALSE)=0,"",VLOOKUP(P$1,Lecturas!$N$1:$AA$20,$AC29,FALSE))</f>
        <v/>
      </c>
      <c r="Q29" s="83" t="str">
        <f>+IF(VLOOKUP(Q$1,Lecturas!$N$1:$AA$20,$AC29,FALSE)=0,"",VLOOKUP(Q$1,Lecturas!$N$1:$AA$20,$AC29,FALSE))</f>
        <v/>
      </c>
      <c r="R29" s="83" t="str">
        <f>+IF(VLOOKUP(R$1,Lecturas!$N$1:$AA$20,$AC29,FALSE)=0,"",VLOOKUP(R$1,Lecturas!$N$1:$AA$20,$AC29,FALSE))</f>
        <v/>
      </c>
      <c r="S29" s="159" t="str">
        <f>+IF(VLOOKUP(S$1,Lecturas!$N$1:$AA$20,$AC29,FALSE)=0,"",VLOOKUP(S$1,Lecturas!$N$1:$AA$20,$AC29,FALSE))</f>
        <v/>
      </c>
      <c r="T29" s="159" t="str">
        <f>+IF(VLOOKUP(T$1,Lecturas!$N$1:$AA$20,$AC29,FALSE)=0,"",VLOOKUP(T$1,Lecturas!$N$1:$AA$20,$AC29,FALSE))</f>
        <v/>
      </c>
      <c r="U29" s="159" t="str">
        <f>+IF(VLOOKUP(U$1,Lecturas!$N$1:$AA$20,$AC29,FALSE)=0,"",VLOOKUP(U$1,Lecturas!$N$1:$AA$20,$AC29,FALSE))</f>
        <v/>
      </c>
      <c r="V29" s="83" t="str">
        <f>+IF(VLOOKUP(V$1,Lecturas!$N$1:$AA$20,$AC29,FALSE)=0,"",VLOOKUP(V$1,Lecturas!$N$1:$AA$20,$AC29,FALSE))</f>
        <v/>
      </c>
      <c r="W29" s="83" t="str">
        <f>+IF(VLOOKUP(W$1,Lecturas!$N$1:$AA$20,$AC29,FALSE)=0,"",VLOOKUP(W$1,Lecturas!$N$1:$AA$20,$AC29,FALSE))</f>
        <v/>
      </c>
      <c r="X29" s="83" t="str">
        <f>+IF(VLOOKUP(X$1,Lecturas!$N$1:$AA$20,$AC29,FALSE)=0,"",VLOOKUP(X$1,Lecturas!$N$1:$AA$20,$AC29,FALSE))</f>
        <v/>
      </c>
      <c r="Y29" s="159">
        <f>+IF(VLOOKUP(Y$1,Lecturas!$N$1:$AA$20,$AC29,FALSE)=0,"",VLOOKUP(Y$1,Lecturas!$N$1:$AA$20,$AC29,FALSE))</f>
        <v>7500</v>
      </c>
      <c r="Z29" s="48">
        <f>+'RESULTADOS Fact'!Z29</f>
        <v>20000000826</v>
      </c>
      <c r="AA29" s="48">
        <f>+'RESULTADOS Fact'!AA29</f>
        <v>10000000406</v>
      </c>
      <c r="AB29" s="48"/>
      <c r="AC29" s="145">
        <f>+'CARGA DE DATOS'!AF30</f>
        <v>6</v>
      </c>
    </row>
    <row r="30" spans="1:29" hidden="1" x14ac:dyDescent="0.25">
      <c r="A30" s="145">
        <f>+'CARGA DE DATOS'!A31</f>
        <v>29</v>
      </c>
      <c r="B30" s="48">
        <f>+IF(RESULTADOS!H30="","",RESULTADOS!H30)</f>
        <v>400000200</v>
      </c>
      <c r="C30" s="48">
        <f>+IF(RESULTADOS!D30="","",RESULTADOS!D30)</f>
        <v>700010729</v>
      </c>
      <c r="D30" s="156" t="str">
        <f>+IF('CARGA DE DATOS'!K31="Cooperativa","COOP",IF(Salida!AT31="true","PROSU","GD"))</f>
        <v>GD</v>
      </c>
      <c r="E30" s="156" t="s">
        <v>9149</v>
      </c>
      <c r="F30" s="156" t="str">
        <f>+IF(OR(D30="COOP",'CARGA DE DATOS'!K31="GUMA"),"15.02.2022",IF('CARGA DE DATOS'!K31="GUME","05.02.2022","10.02.2022"))</f>
        <v>10.02.2022</v>
      </c>
      <c r="G30" s="159">
        <f>+IF(VLOOKUP(G$1,Lecturas!$N$1:$AA$20,$AC30,FALSE)=0,"",VLOOKUP(G$1,Lecturas!$N$1:$AA$20,$AC30,FALSE))</f>
        <v>1500</v>
      </c>
      <c r="H30" s="159">
        <f>+IF(VLOOKUP(H$1,Lecturas!$N$1:$AA$20,$AC30,FALSE)=0,"",VLOOKUP(H$1,Lecturas!$N$1:$AA$20,$AC30,FALSE))</f>
        <v>1550</v>
      </c>
      <c r="I30" s="159">
        <f>+IF(VLOOKUP(I$1,Lecturas!$N$1:$AA$20,$AC30,FALSE)=0,"",VLOOKUP(I$1,Lecturas!$N$1:$AA$20,$AC30,FALSE))</f>
        <v>1550</v>
      </c>
      <c r="J30" s="83" t="str">
        <f>+IF(VLOOKUP(J$1,Lecturas!$N$1:$AA$20,$AC30,FALSE)=0,"",VLOOKUP(J$1,Lecturas!$N$1:$AA$20,$AC30,FALSE))</f>
        <v/>
      </c>
      <c r="K30" s="83" t="str">
        <f>+IF(VLOOKUP(K$1,Lecturas!$N$1:$AA$20,$AC30,FALSE)=0,"",VLOOKUP(K$1,Lecturas!$N$1:$AA$20,$AC30,FALSE))</f>
        <v/>
      </c>
      <c r="L30" s="83" t="str">
        <f>+IF(VLOOKUP(L$1,Lecturas!$N$1:$AA$20,$AC30,FALSE)=0,"",VLOOKUP(L$1,Lecturas!$N$1:$AA$20,$AC30,FALSE))</f>
        <v/>
      </c>
      <c r="M30" s="159">
        <f>+IF(VLOOKUP(M$1,Lecturas!$N$1:$AA$20,$AC30,FALSE)=0,"",VLOOKUP(M$1,Lecturas!$N$1:$AA$20,$AC30,FALSE))</f>
        <v>2500</v>
      </c>
      <c r="N30" s="159">
        <f>+IF(VLOOKUP(N$1,Lecturas!$N$1:$AA$20,$AC30,FALSE)=0,"",VLOOKUP(N$1,Lecturas!$N$1:$AA$20,$AC30,FALSE))</f>
        <v>2000</v>
      </c>
      <c r="O30" s="159">
        <f>+IF(VLOOKUP(O$1,Lecturas!$N$1:$AA$20,$AC30,FALSE)=0,"",VLOOKUP(O$1,Lecturas!$N$1:$AA$20,$AC30,FALSE))</f>
        <v>3000</v>
      </c>
      <c r="P30" s="83" t="str">
        <f>+IF(VLOOKUP(P$1,Lecturas!$N$1:$AA$20,$AC30,FALSE)=0,"",VLOOKUP(P$1,Lecturas!$N$1:$AA$20,$AC30,FALSE))</f>
        <v/>
      </c>
      <c r="Q30" s="83" t="str">
        <f>+IF(VLOOKUP(Q$1,Lecturas!$N$1:$AA$20,$AC30,FALSE)=0,"",VLOOKUP(Q$1,Lecturas!$N$1:$AA$20,$AC30,FALSE))</f>
        <v/>
      </c>
      <c r="R30" s="83" t="str">
        <f>+IF(VLOOKUP(R$1,Lecturas!$N$1:$AA$20,$AC30,FALSE)=0,"",VLOOKUP(R$1,Lecturas!$N$1:$AA$20,$AC30,FALSE))</f>
        <v/>
      </c>
      <c r="S30" s="159" t="str">
        <f>+IF(VLOOKUP(S$1,Lecturas!$N$1:$AA$20,$AC30,FALSE)=0,"",VLOOKUP(S$1,Lecturas!$N$1:$AA$20,$AC30,FALSE))</f>
        <v/>
      </c>
      <c r="T30" s="159" t="str">
        <f>+IF(VLOOKUP(T$1,Lecturas!$N$1:$AA$20,$AC30,FALSE)=0,"",VLOOKUP(T$1,Lecturas!$N$1:$AA$20,$AC30,FALSE))</f>
        <v/>
      </c>
      <c r="U30" s="159" t="str">
        <f>+IF(VLOOKUP(U$1,Lecturas!$N$1:$AA$20,$AC30,FALSE)=0,"",VLOOKUP(U$1,Lecturas!$N$1:$AA$20,$AC30,FALSE))</f>
        <v/>
      </c>
      <c r="V30" s="83" t="str">
        <f>+IF(VLOOKUP(V$1,Lecturas!$N$1:$AA$20,$AC30,FALSE)=0,"",VLOOKUP(V$1,Lecturas!$N$1:$AA$20,$AC30,FALSE))</f>
        <v/>
      </c>
      <c r="W30" s="83" t="str">
        <f>+IF(VLOOKUP(W$1,Lecturas!$N$1:$AA$20,$AC30,FALSE)=0,"",VLOOKUP(W$1,Lecturas!$N$1:$AA$20,$AC30,FALSE))</f>
        <v/>
      </c>
      <c r="X30" s="83" t="str">
        <f>+IF(VLOOKUP(X$1,Lecturas!$N$1:$AA$20,$AC30,FALSE)=0,"",VLOOKUP(X$1,Lecturas!$N$1:$AA$20,$AC30,FALSE))</f>
        <v/>
      </c>
      <c r="Y30" s="159">
        <f>+IF(VLOOKUP(Y$1,Lecturas!$N$1:$AA$20,$AC30,FALSE)=0,"",VLOOKUP(Y$1,Lecturas!$N$1:$AA$20,$AC30,FALSE))</f>
        <v>7500</v>
      </c>
      <c r="Z30" s="48">
        <f>+'RESULTADOS Fact'!Z30</f>
        <v>20000000827</v>
      </c>
      <c r="AA30" s="48">
        <f>+'RESULTADOS Fact'!AA30</f>
        <v>10000000407</v>
      </c>
      <c r="AB30" s="48"/>
      <c r="AC30" s="145">
        <f>+'CARGA DE DATOS'!AF31</f>
        <v>7</v>
      </c>
    </row>
    <row r="31" spans="1:29" hidden="1" x14ac:dyDescent="0.25">
      <c r="A31" s="145">
        <f>+'CARGA DE DATOS'!A32</f>
        <v>30</v>
      </c>
      <c r="B31" s="48">
        <f>+IF(RESULTADOS!H31="","",RESULTADOS!H31)</f>
        <v>400000201</v>
      </c>
      <c r="C31" s="48">
        <f>+IF(RESULTADOS!D31="","",RESULTADOS!D31)</f>
        <v>700010730</v>
      </c>
      <c r="D31" s="156" t="str">
        <f>+IF('CARGA DE DATOS'!K32="Cooperativa","COOP",IF(Salida!AT32="true","PROSU","GD"))</f>
        <v>GD</v>
      </c>
      <c r="E31" s="156" t="s">
        <v>9149</v>
      </c>
      <c r="F31" s="156" t="str">
        <f>+IF(OR(D31="COOP",'CARGA DE DATOS'!K32="GUMA"),"15.02.2022",IF('CARGA DE DATOS'!K32="GUME","05.02.2022","10.02.2022"))</f>
        <v>10.02.2022</v>
      </c>
      <c r="G31" s="159">
        <f>+IF(VLOOKUP(G$1,Lecturas!$N$1:$AA$20,$AC31,FALSE)=0,"",VLOOKUP(G$1,Lecturas!$N$1:$AA$20,$AC31,FALSE))</f>
        <v>150</v>
      </c>
      <c r="H31" s="159">
        <f>+IF(VLOOKUP(H$1,Lecturas!$N$1:$AA$20,$AC31,FALSE)=0,"",VLOOKUP(H$1,Lecturas!$N$1:$AA$20,$AC31,FALSE))</f>
        <v>300</v>
      </c>
      <c r="I31" s="159">
        <f>+IF(VLOOKUP(I$1,Lecturas!$N$1:$AA$20,$AC31,FALSE)=0,"",VLOOKUP(I$1,Lecturas!$N$1:$AA$20,$AC31,FALSE))</f>
        <v>350</v>
      </c>
      <c r="J31" s="83" t="str">
        <f>+IF(VLOOKUP(J$1,Lecturas!$N$1:$AA$20,$AC31,FALSE)=0,"",VLOOKUP(J$1,Lecturas!$N$1:$AA$20,$AC31,FALSE))</f>
        <v/>
      </c>
      <c r="K31" s="83" t="str">
        <f>+IF(VLOOKUP(K$1,Lecturas!$N$1:$AA$20,$AC31,FALSE)=0,"",VLOOKUP(K$1,Lecturas!$N$1:$AA$20,$AC31,FALSE))</f>
        <v/>
      </c>
      <c r="L31" s="83" t="str">
        <f>+IF(VLOOKUP(L$1,Lecturas!$N$1:$AA$20,$AC31,FALSE)=0,"",VLOOKUP(L$1,Lecturas!$N$1:$AA$20,$AC31,FALSE))</f>
        <v/>
      </c>
      <c r="M31" s="159">
        <f>+IF(VLOOKUP(M$1,Lecturas!$N$1:$AA$20,$AC31,FALSE)=0,"",VLOOKUP(M$1,Lecturas!$N$1:$AA$20,$AC31,FALSE))</f>
        <v>2500</v>
      </c>
      <c r="N31" s="159">
        <f>+IF(VLOOKUP(N$1,Lecturas!$N$1:$AA$20,$AC31,FALSE)=0,"",VLOOKUP(N$1,Lecturas!$N$1:$AA$20,$AC31,FALSE))</f>
        <v>2000</v>
      </c>
      <c r="O31" s="159">
        <f>+IF(VLOOKUP(O$1,Lecturas!$N$1:$AA$20,$AC31,FALSE)=0,"",VLOOKUP(O$1,Lecturas!$N$1:$AA$20,$AC31,FALSE))</f>
        <v>3000</v>
      </c>
      <c r="P31" s="83" t="str">
        <f>+IF(VLOOKUP(P$1,Lecturas!$N$1:$AA$20,$AC31,FALSE)=0,"",VLOOKUP(P$1,Lecturas!$N$1:$AA$20,$AC31,FALSE))</f>
        <v/>
      </c>
      <c r="Q31" s="83" t="str">
        <f>+IF(VLOOKUP(Q$1,Lecturas!$N$1:$AA$20,$AC31,FALSE)=0,"",VLOOKUP(Q$1,Lecturas!$N$1:$AA$20,$AC31,FALSE))</f>
        <v/>
      </c>
      <c r="R31" s="83" t="str">
        <f>+IF(VLOOKUP(R$1,Lecturas!$N$1:$AA$20,$AC31,FALSE)=0,"",VLOOKUP(R$1,Lecturas!$N$1:$AA$20,$AC31,FALSE))</f>
        <v/>
      </c>
      <c r="S31" s="159" t="str">
        <f>+IF(VLOOKUP(S$1,Lecturas!$N$1:$AA$20,$AC31,FALSE)=0,"",VLOOKUP(S$1,Lecturas!$N$1:$AA$20,$AC31,FALSE))</f>
        <v/>
      </c>
      <c r="T31" s="159" t="str">
        <f>+IF(VLOOKUP(T$1,Lecturas!$N$1:$AA$20,$AC31,FALSE)=0,"",VLOOKUP(T$1,Lecturas!$N$1:$AA$20,$AC31,FALSE))</f>
        <v/>
      </c>
      <c r="U31" s="159" t="str">
        <f>+IF(VLOOKUP(U$1,Lecturas!$N$1:$AA$20,$AC31,FALSE)=0,"",VLOOKUP(U$1,Lecturas!$N$1:$AA$20,$AC31,FALSE))</f>
        <v/>
      </c>
      <c r="V31" s="83" t="str">
        <f>+IF(VLOOKUP(V$1,Lecturas!$N$1:$AA$20,$AC31,FALSE)=0,"",VLOOKUP(V$1,Lecturas!$N$1:$AA$20,$AC31,FALSE))</f>
        <v/>
      </c>
      <c r="W31" s="83" t="str">
        <f>+IF(VLOOKUP(W$1,Lecturas!$N$1:$AA$20,$AC31,FALSE)=0,"",VLOOKUP(W$1,Lecturas!$N$1:$AA$20,$AC31,FALSE))</f>
        <v/>
      </c>
      <c r="X31" s="83" t="str">
        <f>+IF(VLOOKUP(X$1,Lecturas!$N$1:$AA$20,$AC31,FALSE)=0,"",VLOOKUP(X$1,Lecturas!$N$1:$AA$20,$AC31,FALSE))</f>
        <v/>
      </c>
      <c r="Y31" s="159">
        <f>+IF(VLOOKUP(Y$1,Lecturas!$N$1:$AA$20,$AC31,FALSE)=0,"",VLOOKUP(Y$1,Lecturas!$N$1:$AA$20,$AC31,FALSE))</f>
        <v>500</v>
      </c>
      <c r="Z31" s="48">
        <f>+'RESULTADOS Fact'!Z31</f>
        <v>20000000828</v>
      </c>
      <c r="AA31" s="48">
        <f>+'RESULTADOS Fact'!AA31</f>
        <v>10000000408</v>
      </c>
      <c r="AB31" s="48"/>
      <c r="AC31" s="145">
        <f>+'CARGA DE DATOS'!AF32</f>
        <v>8</v>
      </c>
    </row>
    <row r="32" spans="1:29" x14ac:dyDescent="0.25">
      <c r="A32" s="145">
        <f>+'CARGA DE DATOS'!A33</f>
        <v>31</v>
      </c>
      <c r="B32" s="48">
        <f>+IF(RESULTADOS!H32="","",RESULTADOS!H32)</f>
        <v>400000202</v>
      </c>
      <c r="C32" s="48">
        <f>+IF(RESULTADOS!D32="","",RESULTADOS!D32)</f>
        <v>700010731</v>
      </c>
      <c r="D32" s="156" t="str">
        <f>+IF('CARGA DE DATOS'!K33="Cooperativa","COOP",IF(Salida!AT33="true","PROSU","GD"))</f>
        <v>GD</v>
      </c>
      <c r="E32" s="156" t="s">
        <v>9149</v>
      </c>
      <c r="F32" s="156" t="str">
        <f>+IF(OR(D32="COOP",'CARGA DE DATOS'!K33="GUMA"),"15.02.2022",IF('CARGA DE DATOS'!K33="GUME","05.02.2022","10.02.2022"))</f>
        <v>10.02.2022</v>
      </c>
      <c r="G32" s="159">
        <f>+IF(VLOOKUP(G$1,Lecturas!$N$1:$AA$20,$AC32,FALSE)=0,"",VLOOKUP(G$1,Lecturas!$N$1:$AA$20,$AC32,FALSE))</f>
        <v>1500</v>
      </c>
      <c r="H32" s="159">
        <f>+IF(VLOOKUP(H$1,Lecturas!$N$1:$AA$20,$AC32,FALSE)=0,"",VLOOKUP(H$1,Lecturas!$N$1:$AA$20,$AC32,FALSE))</f>
        <v>300</v>
      </c>
      <c r="I32" s="159">
        <f>+IF(VLOOKUP(I$1,Lecturas!$N$1:$AA$20,$AC32,FALSE)=0,"",VLOOKUP(I$1,Lecturas!$N$1:$AA$20,$AC32,FALSE))</f>
        <v>350</v>
      </c>
      <c r="J32" s="83" t="str">
        <f>+IF(VLOOKUP(J$1,Lecturas!$N$1:$AA$20,$AC32,FALSE)=0,"",VLOOKUP(J$1,Lecturas!$N$1:$AA$20,$AC32,FALSE))</f>
        <v/>
      </c>
      <c r="K32" s="83" t="str">
        <f>+IF(VLOOKUP(K$1,Lecturas!$N$1:$AA$20,$AC32,FALSE)=0,"",VLOOKUP(K$1,Lecturas!$N$1:$AA$20,$AC32,FALSE))</f>
        <v/>
      </c>
      <c r="L32" s="83" t="str">
        <f>+IF(VLOOKUP(L$1,Lecturas!$N$1:$AA$20,$AC32,FALSE)=0,"",VLOOKUP(L$1,Lecturas!$N$1:$AA$20,$AC32,FALSE))</f>
        <v/>
      </c>
      <c r="M32" s="159">
        <f>+IF(VLOOKUP(M$1,Lecturas!$N$1:$AA$20,$AC32,FALSE)=0,"",VLOOKUP(M$1,Lecturas!$N$1:$AA$20,$AC32,FALSE))</f>
        <v>2500</v>
      </c>
      <c r="N32" s="159">
        <f>+IF(VLOOKUP(N$1,Lecturas!$N$1:$AA$20,$AC32,FALSE)=0,"",VLOOKUP(N$1,Lecturas!$N$1:$AA$20,$AC32,FALSE))</f>
        <v>2000</v>
      </c>
      <c r="O32" s="159">
        <f>+IF(VLOOKUP(O$1,Lecturas!$N$1:$AA$20,$AC32,FALSE)=0,"",VLOOKUP(O$1,Lecturas!$N$1:$AA$20,$AC32,FALSE))</f>
        <v>3000</v>
      </c>
      <c r="P32" s="83" t="str">
        <f>+IF(VLOOKUP(P$1,Lecturas!$N$1:$AA$20,$AC32,FALSE)=0,"",VLOOKUP(P$1,Lecturas!$N$1:$AA$20,$AC32,FALSE))</f>
        <v/>
      </c>
      <c r="Q32" s="83" t="str">
        <f>+IF(VLOOKUP(Q$1,Lecturas!$N$1:$AA$20,$AC32,FALSE)=0,"",VLOOKUP(Q$1,Lecturas!$N$1:$AA$20,$AC32,FALSE))</f>
        <v/>
      </c>
      <c r="R32" s="83" t="str">
        <f>+IF(VLOOKUP(R$1,Lecturas!$N$1:$AA$20,$AC32,FALSE)=0,"",VLOOKUP(R$1,Lecturas!$N$1:$AA$20,$AC32,FALSE))</f>
        <v/>
      </c>
      <c r="S32" s="159" t="str">
        <f>+IF(VLOOKUP(S$1,Lecturas!$N$1:$AA$20,$AC32,FALSE)=0,"",VLOOKUP(S$1,Lecturas!$N$1:$AA$20,$AC32,FALSE))</f>
        <v/>
      </c>
      <c r="T32" s="159" t="str">
        <f>+IF(VLOOKUP(T$1,Lecturas!$N$1:$AA$20,$AC32,FALSE)=0,"",VLOOKUP(T$1,Lecturas!$N$1:$AA$20,$AC32,FALSE))</f>
        <v/>
      </c>
      <c r="U32" s="159" t="str">
        <f>+IF(VLOOKUP(U$1,Lecturas!$N$1:$AA$20,$AC32,FALSE)=0,"",VLOOKUP(U$1,Lecturas!$N$1:$AA$20,$AC32,FALSE))</f>
        <v/>
      </c>
      <c r="V32" s="83" t="str">
        <f>+IF(VLOOKUP(V$1,Lecturas!$N$1:$AA$20,$AC32,FALSE)=0,"",VLOOKUP(V$1,Lecturas!$N$1:$AA$20,$AC32,FALSE))</f>
        <v/>
      </c>
      <c r="W32" s="83" t="str">
        <f>+IF(VLOOKUP(W$1,Lecturas!$N$1:$AA$20,$AC32,FALSE)=0,"",VLOOKUP(W$1,Lecturas!$N$1:$AA$20,$AC32,FALSE))</f>
        <v/>
      </c>
      <c r="X32" s="83" t="str">
        <f>+IF(VLOOKUP(X$1,Lecturas!$N$1:$AA$20,$AC32,FALSE)=0,"",VLOOKUP(X$1,Lecturas!$N$1:$AA$20,$AC32,FALSE))</f>
        <v/>
      </c>
      <c r="Y32" s="159">
        <f>+IF(VLOOKUP(Y$1,Lecturas!$N$1:$AA$20,$AC32,FALSE)=0,"",VLOOKUP(Y$1,Lecturas!$N$1:$AA$20,$AC32,FALSE))</f>
        <v>6500</v>
      </c>
      <c r="Z32" s="48">
        <f>+'RESULTADOS Fact'!Z32</f>
        <v>0</v>
      </c>
      <c r="AA32" s="48">
        <f>+'RESULTADOS Fact'!AA32</f>
        <v>0</v>
      </c>
      <c r="AB32" s="48"/>
      <c r="AC32" s="145">
        <f>+'CARGA DE DATOS'!AF33</f>
        <v>9</v>
      </c>
    </row>
    <row r="33" spans="1:29" hidden="1" x14ac:dyDescent="0.25">
      <c r="A33" s="145">
        <f>+'CARGA DE DATOS'!A34</f>
        <v>32</v>
      </c>
      <c r="B33" s="48">
        <f>+IF(RESULTADOS!H33="","",RESULTADOS!H33)</f>
        <v>400000203</v>
      </c>
      <c r="C33" s="48">
        <f>+IF(RESULTADOS!D33="","",RESULTADOS!D33)</f>
        <v>700010732</v>
      </c>
      <c r="D33" s="156" t="str">
        <f>+IF('CARGA DE DATOS'!K34="Cooperativa","COOP",IF(Salida!AT34="true","PROSU","GD"))</f>
        <v>GD</v>
      </c>
      <c r="E33" s="156" t="s">
        <v>9149</v>
      </c>
      <c r="F33" s="156" t="str">
        <f>+IF(OR(D33="COOP",'CARGA DE DATOS'!K34="GUMA"),"15.02.2022",IF('CARGA DE DATOS'!K34="GUME","05.02.2022","10.02.2022"))</f>
        <v>10.02.2022</v>
      </c>
      <c r="G33" s="159">
        <f>+IF(VLOOKUP(G$1,Lecturas!$N$1:$AA$20,$AC33,FALSE)=0,"",VLOOKUP(G$1,Lecturas!$N$1:$AA$20,$AC33,FALSE))</f>
        <v>150</v>
      </c>
      <c r="H33" s="159">
        <f>+IF(VLOOKUP(H$1,Lecturas!$N$1:$AA$20,$AC33,FALSE)=0,"",VLOOKUP(H$1,Lecturas!$N$1:$AA$20,$AC33,FALSE))</f>
        <v>150</v>
      </c>
      <c r="I33" s="159">
        <f>+IF(VLOOKUP(I$1,Lecturas!$N$1:$AA$20,$AC33,FALSE)=0,"",VLOOKUP(I$1,Lecturas!$N$1:$AA$20,$AC33,FALSE))</f>
        <v>150</v>
      </c>
      <c r="J33" s="83" t="str">
        <f>+IF(VLOOKUP(J$1,Lecturas!$N$1:$AA$20,$AC33,FALSE)=0,"",VLOOKUP(J$1,Lecturas!$N$1:$AA$20,$AC33,FALSE))</f>
        <v/>
      </c>
      <c r="K33" s="83" t="str">
        <f>+IF(VLOOKUP(K$1,Lecturas!$N$1:$AA$20,$AC33,FALSE)=0,"",VLOOKUP(K$1,Lecturas!$N$1:$AA$20,$AC33,FALSE))</f>
        <v/>
      </c>
      <c r="L33" s="83" t="str">
        <f>+IF(VLOOKUP(L$1,Lecturas!$N$1:$AA$20,$AC33,FALSE)=0,"",VLOOKUP(L$1,Lecturas!$N$1:$AA$20,$AC33,FALSE))</f>
        <v/>
      </c>
      <c r="M33" s="159">
        <f>+IF(VLOOKUP(M$1,Lecturas!$N$1:$AA$20,$AC33,FALSE)=0,"",VLOOKUP(M$1,Lecturas!$N$1:$AA$20,$AC33,FALSE))</f>
        <v>2500</v>
      </c>
      <c r="N33" s="159">
        <f>+IF(VLOOKUP(N$1,Lecturas!$N$1:$AA$20,$AC33,FALSE)=0,"",VLOOKUP(N$1,Lecturas!$N$1:$AA$20,$AC33,FALSE))</f>
        <v>2000</v>
      </c>
      <c r="O33" s="159">
        <f>+IF(VLOOKUP(O$1,Lecturas!$N$1:$AA$20,$AC33,FALSE)=0,"",VLOOKUP(O$1,Lecturas!$N$1:$AA$20,$AC33,FALSE))</f>
        <v>3000</v>
      </c>
      <c r="P33" s="83" t="str">
        <f>+IF(VLOOKUP(P$1,Lecturas!$N$1:$AA$20,$AC33,FALSE)=0,"",VLOOKUP(P$1,Lecturas!$N$1:$AA$20,$AC33,FALSE))</f>
        <v/>
      </c>
      <c r="Q33" s="83" t="str">
        <f>+IF(VLOOKUP(Q$1,Lecturas!$N$1:$AA$20,$AC33,FALSE)=0,"",VLOOKUP(Q$1,Lecturas!$N$1:$AA$20,$AC33,FALSE))</f>
        <v/>
      </c>
      <c r="R33" s="83" t="str">
        <f>+IF(VLOOKUP(R$1,Lecturas!$N$1:$AA$20,$AC33,FALSE)=0,"",VLOOKUP(R$1,Lecturas!$N$1:$AA$20,$AC33,FALSE))</f>
        <v/>
      </c>
      <c r="S33" s="159" t="str">
        <f>+IF(VLOOKUP(S$1,Lecturas!$N$1:$AA$20,$AC33,FALSE)=0,"",VLOOKUP(S$1,Lecturas!$N$1:$AA$20,$AC33,FALSE))</f>
        <v/>
      </c>
      <c r="T33" s="159" t="str">
        <f>+IF(VLOOKUP(T$1,Lecturas!$N$1:$AA$20,$AC33,FALSE)=0,"",VLOOKUP(T$1,Lecturas!$N$1:$AA$20,$AC33,FALSE))</f>
        <v/>
      </c>
      <c r="U33" s="159" t="str">
        <f>+IF(VLOOKUP(U$1,Lecturas!$N$1:$AA$20,$AC33,FALSE)=0,"",VLOOKUP(U$1,Lecturas!$N$1:$AA$20,$AC33,FALSE))</f>
        <v/>
      </c>
      <c r="V33" s="83" t="str">
        <f>+IF(VLOOKUP(V$1,Lecturas!$N$1:$AA$20,$AC33,FALSE)=0,"",VLOOKUP(V$1,Lecturas!$N$1:$AA$20,$AC33,FALSE))</f>
        <v/>
      </c>
      <c r="W33" s="83" t="str">
        <f>+IF(VLOOKUP(W$1,Lecturas!$N$1:$AA$20,$AC33,FALSE)=0,"",VLOOKUP(W$1,Lecturas!$N$1:$AA$20,$AC33,FALSE))</f>
        <v/>
      </c>
      <c r="X33" s="83" t="str">
        <f>+IF(VLOOKUP(X$1,Lecturas!$N$1:$AA$20,$AC33,FALSE)=0,"",VLOOKUP(X$1,Lecturas!$N$1:$AA$20,$AC33,FALSE))</f>
        <v/>
      </c>
      <c r="Y33" s="159">
        <f>+IF(VLOOKUP(Y$1,Lecturas!$N$1:$AA$20,$AC33,FALSE)=0,"",VLOOKUP(Y$1,Lecturas!$N$1:$AA$20,$AC33,FALSE))</f>
        <v>5000</v>
      </c>
      <c r="Z33" s="48">
        <f>+'RESULTADOS Fact'!Z33</f>
        <v>20000000829</v>
      </c>
      <c r="AA33" s="48">
        <f>+'RESULTADOS Fact'!AA33</f>
        <v>10000000409</v>
      </c>
      <c r="AB33" s="48"/>
      <c r="AC33" s="145">
        <f>+'CARGA DE DATOS'!AF34</f>
        <v>2</v>
      </c>
    </row>
    <row r="34" spans="1:29" hidden="1" x14ac:dyDescent="0.25">
      <c r="A34" s="145">
        <f>+'CARGA DE DATOS'!A35</f>
        <v>33</v>
      </c>
      <c r="B34" s="48">
        <f>+IF(RESULTADOS!H34="","",RESULTADOS!H34)</f>
        <v>400000204</v>
      </c>
      <c r="C34" s="48">
        <f>+IF(RESULTADOS!D34="","",RESULTADOS!D34)</f>
        <v>700010733</v>
      </c>
      <c r="D34" s="156" t="str">
        <f>+IF('CARGA DE DATOS'!K35="Cooperativa","COOP",IF(Salida!AT35="true","PROSU","GD"))</f>
        <v>GD</v>
      </c>
      <c r="E34" s="156" t="s">
        <v>9149</v>
      </c>
      <c r="F34" s="156" t="str">
        <f>+IF(OR(D34="COOP",'CARGA DE DATOS'!K35="GUMA"),"15.02.2022",IF('CARGA DE DATOS'!K35="GUME","05.02.2022","10.02.2022"))</f>
        <v>10.02.2022</v>
      </c>
      <c r="G34" s="159">
        <f>+IF(VLOOKUP(G$1,Lecturas!$N$1:$AA$20,$AC34,FALSE)=0,"",VLOOKUP(G$1,Lecturas!$N$1:$AA$20,$AC34,FALSE))</f>
        <v>150</v>
      </c>
      <c r="H34" s="159">
        <f>+IF(VLOOKUP(H$1,Lecturas!$N$1:$AA$20,$AC34,FALSE)=0,"",VLOOKUP(H$1,Lecturas!$N$1:$AA$20,$AC34,FALSE))</f>
        <v>300</v>
      </c>
      <c r="I34" s="159">
        <f>+IF(VLOOKUP(I$1,Lecturas!$N$1:$AA$20,$AC34,FALSE)=0,"",VLOOKUP(I$1,Lecturas!$N$1:$AA$20,$AC34,FALSE))</f>
        <v>350</v>
      </c>
      <c r="J34" s="83" t="str">
        <f>+IF(VLOOKUP(J$1,Lecturas!$N$1:$AA$20,$AC34,FALSE)=0,"",VLOOKUP(J$1,Lecturas!$N$1:$AA$20,$AC34,FALSE))</f>
        <v/>
      </c>
      <c r="K34" s="83" t="str">
        <f>+IF(VLOOKUP(K$1,Lecturas!$N$1:$AA$20,$AC34,FALSE)=0,"",VLOOKUP(K$1,Lecturas!$N$1:$AA$20,$AC34,FALSE))</f>
        <v/>
      </c>
      <c r="L34" s="83" t="str">
        <f>+IF(VLOOKUP(L$1,Lecturas!$N$1:$AA$20,$AC34,FALSE)=0,"",VLOOKUP(L$1,Lecturas!$N$1:$AA$20,$AC34,FALSE))</f>
        <v/>
      </c>
      <c r="M34" s="159">
        <f>+IF(VLOOKUP(M$1,Lecturas!$N$1:$AA$20,$AC34,FALSE)=0,"",VLOOKUP(M$1,Lecturas!$N$1:$AA$20,$AC34,FALSE))</f>
        <v>2500</v>
      </c>
      <c r="N34" s="159">
        <f>+IF(VLOOKUP(N$1,Lecturas!$N$1:$AA$20,$AC34,FALSE)=0,"",VLOOKUP(N$1,Lecturas!$N$1:$AA$20,$AC34,FALSE))</f>
        <v>2000</v>
      </c>
      <c r="O34" s="159">
        <f>+IF(VLOOKUP(O$1,Lecturas!$N$1:$AA$20,$AC34,FALSE)=0,"",VLOOKUP(O$1,Lecturas!$N$1:$AA$20,$AC34,FALSE))</f>
        <v>3000</v>
      </c>
      <c r="P34" s="83" t="str">
        <f>+IF(VLOOKUP(P$1,Lecturas!$N$1:$AA$20,$AC34,FALSE)=0,"",VLOOKUP(P$1,Lecturas!$N$1:$AA$20,$AC34,FALSE))</f>
        <v/>
      </c>
      <c r="Q34" s="83" t="str">
        <f>+IF(VLOOKUP(Q$1,Lecturas!$N$1:$AA$20,$AC34,FALSE)=0,"",VLOOKUP(Q$1,Lecturas!$N$1:$AA$20,$AC34,FALSE))</f>
        <v/>
      </c>
      <c r="R34" s="83" t="str">
        <f>+IF(VLOOKUP(R$1,Lecturas!$N$1:$AA$20,$AC34,FALSE)=0,"",VLOOKUP(R$1,Lecturas!$N$1:$AA$20,$AC34,FALSE))</f>
        <v/>
      </c>
      <c r="S34" s="159" t="str">
        <f>+IF(VLOOKUP(S$1,Lecturas!$N$1:$AA$20,$AC34,FALSE)=0,"",VLOOKUP(S$1,Lecturas!$N$1:$AA$20,$AC34,FALSE))</f>
        <v/>
      </c>
      <c r="T34" s="159" t="str">
        <f>+IF(VLOOKUP(T$1,Lecturas!$N$1:$AA$20,$AC34,FALSE)=0,"",VLOOKUP(T$1,Lecturas!$N$1:$AA$20,$AC34,FALSE))</f>
        <v/>
      </c>
      <c r="U34" s="159" t="str">
        <f>+IF(VLOOKUP(U$1,Lecturas!$N$1:$AA$20,$AC34,FALSE)=0,"",VLOOKUP(U$1,Lecturas!$N$1:$AA$20,$AC34,FALSE))</f>
        <v/>
      </c>
      <c r="V34" s="83" t="str">
        <f>+IF(VLOOKUP(V$1,Lecturas!$N$1:$AA$20,$AC34,FALSE)=0,"",VLOOKUP(V$1,Lecturas!$N$1:$AA$20,$AC34,FALSE))</f>
        <v/>
      </c>
      <c r="W34" s="83" t="str">
        <f>+IF(VLOOKUP(W$1,Lecturas!$N$1:$AA$20,$AC34,FALSE)=0,"",VLOOKUP(W$1,Lecturas!$N$1:$AA$20,$AC34,FALSE))</f>
        <v/>
      </c>
      <c r="X34" s="83" t="str">
        <f>+IF(VLOOKUP(X$1,Lecturas!$N$1:$AA$20,$AC34,FALSE)=0,"",VLOOKUP(X$1,Lecturas!$N$1:$AA$20,$AC34,FALSE))</f>
        <v/>
      </c>
      <c r="Y34" s="159">
        <f>+IF(VLOOKUP(Y$1,Lecturas!$N$1:$AA$20,$AC34,FALSE)=0,"",VLOOKUP(Y$1,Lecturas!$N$1:$AA$20,$AC34,FALSE))</f>
        <v>2460</v>
      </c>
      <c r="Z34" s="48">
        <f>+'RESULTADOS Fact'!Z34</f>
        <v>20000000830</v>
      </c>
      <c r="AA34" s="48">
        <f>+'RESULTADOS Fact'!AA34</f>
        <v>10000000410</v>
      </c>
      <c r="AB34" s="48"/>
      <c r="AC34" s="145">
        <f>+'CARGA DE DATOS'!AF35</f>
        <v>5</v>
      </c>
    </row>
    <row r="35" spans="1:29" x14ac:dyDescent="0.25">
      <c r="A35" s="145">
        <f>+'CARGA DE DATOS'!A36</f>
        <v>34</v>
      </c>
      <c r="B35" s="48">
        <f>+IF(RESULTADOS!H35="","",RESULTADOS!H35)</f>
        <v>400000205</v>
      </c>
      <c r="C35" s="48">
        <f>+IF(RESULTADOS!D35="","",RESULTADOS!D35)</f>
        <v>700010734</v>
      </c>
      <c r="D35" s="156" t="str">
        <f>+IF('CARGA DE DATOS'!K36="Cooperativa","COOP",IF(Salida!AT36="true","PROSU","GD"))</f>
        <v>GD</v>
      </c>
      <c r="E35" s="156" t="s">
        <v>9149</v>
      </c>
      <c r="F35" s="156" t="str">
        <f>+IF(OR(D35="COOP",'CARGA DE DATOS'!K36="GUMA"),"15.02.2022",IF('CARGA DE DATOS'!K36="GUME","05.02.2022","10.02.2022"))</f>
        <v>10.02.2022</v>
      </c>
      <c r="G35" s="159">
        <f>+IF(VLOOKUP(G$1,Lecturas!$N$1:$AA$20,$AC35,FALSE)=0,"",VLOOKUP(G$1,Lecturas!$N$1:$AA$20,$AC35,FALSE))</f>
        <v>150</v>
      </c>
      <c r="H35" s="159">
        <f>+IF(VLOOKUP(H$1,Lecturas!$N$1:$AA$20,$AC35,FALSE)=0,"",VLOOKUP(H$1,Lecturas!$N$1:$AA$20,$AC35,FALSE))</f>
        <v>150</v>
      </c>
      <c r="I35" s="159">
        <f>+IF(VLOOKUP(I$1,Lecturas!$N$1:$AA$20,$AC35,FALSE)=0,"",VLOOKUP(I$1,Lecturas!$N$1:$AA$20,$AC35,FALSE))</f>
        <v>150</v>
      </c>
      <c r="J35" s="83" t="str">
        <f>+IF(VLOOKUP(J$1,Lecturas!$N$1:$AA$20,$AC35,FALSE)=0,"",VLOOKUP(J$1,Lecturas!$N$1:$AA$20,$AC35,FALSE))</f>
        <v/>
      </c>
      <c r="K35" s="83" t="str">
        <f>+IF(VLOOKUP(K$1,Lecturas!$N$1:$AA$20,$AC35,FALSE)=0,"",VLOOKUP(K$1,Lecturas!$N$1:$AA$20,$AC35,FALSE))</f>
        <v/>
      </c>
      <c r="L35" s="83" t="str">
        <f>+IF(VLOOKUP(L$1,Lecturas!$N$1:$AA$20,$AC35,FALSE)=0,"",VLOOKUP(L$1,Lecturas!$N$1:$AA$20,$AC35,FALSE))</f>
        <v/>
      </c>
      <c r="M35" s="159">
        <f>+IF(VLOOKUP(M$1,Lecturas!$N$1:$AA$20,$AC35,FALSE)=0,"",VLOOKUP(M$1,Lecturas!$N$1:$AA$20,$AC35,FALSE))</f>
        <v>2500</v>
      </c>
      <c r="N35" s="159">
        <f>+IF(VLOOKUP(N$1,Lecturas!$N$1:$AA$20,$AC35,FALSE)=0,"",VLOOKUP(N$1,Lecturas!$N$1:$AA$20,$AC35,FALSE))</f>
        <v>2000</v>
      </c>
      <c r="O35" s="159">
        <f>+IF(VLOOKUP(O$1,Lecturas!$N$1:$AA$20,$AC35,FALSE)=0,"",VLOOKUP(O$1,Lecturas!$N$1:$AA$20,$AC35,FALSE))</f>
        <v>3000</v>
      </c>
      <c r="P35" s="83" t="str">
        <f>+IF(VLOOKUP(P$1,Lecturas!$N$1:$AA$20,$AC35,FALSE)=0,"",VLOOKUP(P$1,Lecturas!$N$1:$AA$20,$AC35,FALSE))</f>
        <v/>
      </c>
      <c r="Q35" s="83" t="str">
        <f>+IF(VLOOKUP(Q$1,Lecturas!$N$1:$AA$20,$AC35,FALSE)=0,"",VLOOKUP(Q$1,Lecturas!$N$1:$AA$20,$AC35,FALSE))</f>
        <v/>
      </c>
      <c r="R35" s="83" t="str">
        <f>+IF(VLOOKUP(R$1,Lecturas!$N$1:$AA$20,$AC35,FALSE)=0,"",VLOOKUP(R$1,Lecturas!$N$1:$AA$20,$AC35,FALSE))</f>
        <v/>
      </c>
      <c r="S35" s="159" t="str">
        <f>+IF(VLOOKUP(S$1,Lecturas!$N$1:$AA$20,$AC35,FALSE)=0,"",VLOOKUP(S$1,Lecturas!$N$1:$AA$20,$AC35,FALSE))</f>
        <v/>
      </c>
      <c r="T35" s="159" t="str">
        <f>+IF(VLOOKUP(T$1,Lecturas!$N$1:$AA$20,$AC35,FALSE)=0,"",VLOOKUP(T$1,Lecturas!$N$1:$AA$20,$AC35,FALSE))</f>
        <v/>
      </c>
      <c r="U35" s="159" t="str">
        <f>+IF(VLOOKUP(U$1,Lecturas!$N$1:$AA$20,$AC35,FALSE)=0,"",VLOOKUP(U$1,Lecturas!$N$1:$AA$20,$AC35,FALSE))</f>
        <v/>
      </c>
      <c r="V35" s="83" t="str">
        <f>+IF(VLOOKUP(V$1,Lecturas!$N$1:$AA$20,$AC35,FALSE)=0,"",VLOOKUP(V$1,Lecturas!$N$1:$AA$20,$AC35,FALSE))</f>
        <v/>
      </c>
      <c r="W35" s="83" t="str">
        <f>+IF(VLOOKUP(W$1,Lecturas!$N$1:$AA$20,$AC35,FALSE)=0,"",VLOOKUP(W$1,Lecturas!$N$1:$AA$20,$AC35,FALSE))</f>
        <v/>
      </c>
      <c r="X35" s="83" t="str">
        <f>+IF(VLOOKUP(X$1,Lecturas!$N$1:$AA$20,$AC35,FALSE)=0,"",VLOOKUP(X$1,Lecturas!$N$1:$AA$20,$AC35,FALSE))</f>
        <v/>
      </c>
      <c r="Y35" s="159">
        <f>+IF(VLOOKUP(Y$1,Lecturas!$N$1:$AA$20,$AC35,FALSE)=0,"",VLOOKUP(Y$1,Lecturas!$N$1:$AA$20,$AC35,FALSE))</f>
        <v>5000</v>
      </c>
      <c r="Z35" s="48">
        <f>+'RESULTADOS Fact'!Z35</f>
        <v>0</v>
      </c>
      <c r="AA35" s="48">
        <f>+'RESULTADOS Fact'!AA35</f>
        <v>0</v>
      </c>
      <c r="AB35" s="48"/>
      <c r="AC35" s="145">
        <f>+'CARGA DE DATOS'!AF36</f>
        <v>2</v>
      </c>
    </row>
    <row r="36" spans="1:29" x14ac:dyDescent="0.25">
      <c r="A36" s="145">
        <f>+'CARGA DE DATOS'!A37</f>
        <v>35</v>
      </c>
      <c r="B36" s="48">
        <f>+IF(RESULTADOS!H36="","",RESULTADOS!H36)</f>
        <v>400000206</v>
      </c>
      <c r="C36" s="48">
        <f>+IF(RESULTADOS!D36="","",RESULTADOS!D36)</f>
        <v>700010735</v>
      </c>
      <c r="D36" s="156" t="str">
        <f>+IF('CARGA DE DATOS'!K37="Cooperativa","COOP",IF(Salida!AT37="true","PROSU","GD"))</f>
        <v>GD</v>
      </c>
      <c r="E36" s="156" t="s">
        <v>9149</v>
      </c>
      <c r="F36" s="156" t="str">
        <f>+IF(OR(D36="COOP",'CARGA DE DATOS'!K37="GUMA"),"15.02.2022",IF('CARGA DE DATOS'!K37="GUME","05.02.2022","10.02.2022"))</f>
        <v>10.02.2022</v>
      </c>
      <c r="G36" s="159">
        <f>+IF(VLOOKUP(G$1,Lecturas!$N$1:$AA$20,$AC36,FALSE)=0,"",VLOOKUP(G$1,Lecturas!$N$1:$AA$20,$AC36,FALSE))</f>
        <v>150</v>
      </c>
      <c r="H36" s="159">
        <f>+IF(VLOOKUP(H$1,Lecturas!$N$1:$AA$20,$AC36,FALSE)=0,"",VLOOKUP(H$1,Lecturas!$N$1:$AA$20,$AC36,FALSE))</f>
        <v>300</v>
      </c>
      <c r="I36" s="159">
        <f>+IF(VLOOKUP(I$1,Lecturas!$N$1:$AA$20,$AC36,FALSE)=0,"",VLOOKUP(I$1,Lecturas!$N$1:$AA$20,$AC36,FALSE))</f>
        <v>350</v>
      </c>
      <c r="J36" s="83" t="str">
        <f>+IF(VLOOKUP(J$1,Lecturas!$N$1:$AA$20,$AC36,FALSE)=0,"",VLOOKUP(J$1,Lecturas!$N$1:$AA$20,$AC36,FALSE))</f>
        <v/>
      </c>
      <c r="K36" s="83" t="str">
        <f>+IF(VLOOKUP(K$1,Lecturas!$N$1:$AA$20,$AC36,FALSE)=0,"",VLOOKUP(K$1,Lecturas!$N$1:$AA$20,$AC36,FALSE))</f>
        <v/>
      </c>
      <c r="L36" s="83" t="str">
        <f>+IF(VLOOKUP(L$1,Lecturas!$N$1:$AA$20,$AC36,FALSE)=0,"",VLOOKUP(L$1,Lecturas!$N$1:$AA$20,$AC36,FALSE))</f>
        <v/>
      </c>
      <c r="M36" s="159">
        <f>+IF(VLOOKUP(M$1,Lecturas!$N$1:$AA$20,$AC36,FALSE)=0,"",VLOOKUP(M$1,Lecturas!$N$1:$AA$20,$AC36,FALSE))</f>
        <v>2500</v>
      </c>
      <c r="N36" s="159">
        <f>+IF(VLOOKUP(N$1,Lecturas!$N$1:$AA$20,$AC36,FALSE)=0,"",VLOOKUP(N$1,Lecturas!$N$1:$AA$20,$AC36,FALSE))</f>
        <v>2000</v>
      </c>
      <c r="O36" s="159">
        <f>+IF(VLOOKUP(O$1,Lecturas!$N$1:$AA$20,$AC36,FALSE)=0,"",VLOOKUP(O$1,Lecturas!$N$1:$AA$20,$AC36,FALSE))</f>
        <v>3000</v>
      </c>
      <c r="P36" s="83" t="str">
        <f>+IF(VLOOKUP(P$1,Lecturas!$N$1:$AA$20,$AC36,FALSE)=0,"",VLOOKUP(P$1,Lecturas!$N$1:$AA$20,$AC36,FALSE))</f>
        <v/>
      </c>
      <c r="Q36" s="83" t="str">
        <f>+IF(VLOOKUP(Q$1,Lecturas!$N$1:$AA$20,$AC36,FALSE)=0,"",VLOOKUP(Q$1,Lecturas!$N$1:$AA$20,$AC36,FALSE))</f>
        <v/>
      </c>
      <c r="R36" s="83" t="str">
        <f>+IF(VLOOKUP(R$1,Lecturas!$N$1:$AA$20,$AC36,FALSE)=0,"",VLOOKUP(R$1,Lecturas!$N$1:$AA$20,$AC36,FALSE))</f>
        <v/>
      </c>
      <c r="S36" s="159" t="str">
        <f>+IF(VLOOKUP(S$1,Lecturas!$N$1:$AA$20,$AC36,FALSE)=0,"",VLOOKUP(S$1,Lecturas!$N$1:$AA$20,$AC36,FALSE))</f>
        <v/>
      </c>
      <c r="T36" s="159" t="str">
        <f>+IF(VLOOKUP(T$1,Lecturas!$N$1:$AA$20,$AC36,FALSE)=0,"",VLOOKUP(T$1,Lecturas!$N$1:$AA$20,$AC36,FALSE))</f>
        <v/>
      </c>
      <c r="U36" s="159" t="str">
        <f>+IF(VLOOKUP(U$1,Lecturas!$N$1:$AA$20,$AC36,FALSE)=0,"",VLOOKUP(U$1,Lecturas!$N$1:$AA$20,$AC36,FALSE))</f>
        <v/>
      </c>
      <c r="V36" s="83" t="str">
        <f>+IF(VLOOKUP(V$1,Lecturas!$N$1:$AA$20,$AC36,FALSE)=0,"",VLOOKUP(V$1,Lecturas!$N$1:$AA$20,$AC36,FALSE))</f>
        <v/>
      </c>
      <c r="W36" s="83" t="str">
        <f>+IF(VLOOKUP(W$1,Lecturas!$N$1:$AA$20,$AC36,FALSE)=0,"",VLOOKUP(W$1,Lecturas!$N$1:$AA$20,$AC36,FALSE))</f>
        <v/>
      </c>
      <c r="X36" s="83" t="str">
        <f>+IF(VLOOKUP(X$1,Lecturas!$N$1:$AA$20,$AC36,FALSE)=0,"",VLOOKUP(X$1,Lecturas!$N$1:$AA$20,$AC36,FALSE))</f>
        <v/>
      </c>
      <c r="Y36" s="159">
        <f>+IF(VLOOKUP(Y$1,Lecturas!$N$1:$AA$20,$AC36,FALSE)=0,"",VLOOKUP(Y$1,Lecturas!$N$1:$AA$20,$AC36,FALSE))</f>
        <v>2460</v>
      </c>
      <c r="Z36" s="48">
        <f>+'RESULTADOS Fact'!Z36</f>
        <v>0</v>
      </c>
      <c r="AA36" s="48">
        <f>+'RESULTADOS Fact'!AA36</f>
        <v>0</v>
      </c>
      <c r="AB36" s="48"/>
      <c r="AC36" s="145">
        <f>+'CARGA DE DATOS'!AF37</f>
        <v>5</v>
      </c>
    </row>
    <row r="37" spans="1:29" x14ac:dyDescent="0.25">
      <c r="A37" s="145">
        <f>+'CARGA DE DATOS'!A38</f>
        <v>36</v>
      </c>
      <c r="B37" s="48">
        <f>+IF(RESULTADOS!H37="","",RESULTADOS!H37)</f>
        <v>400000207</v>
      </c>
      <c r="C37" s="48">
        <f>+IF(RESULTADOS!D37="","",RESULTADOS!D37)</f>
        <v>700010736</v>
      </c>
      <c r="D37" s="156" t="str">
        <f>+IF('CARGA DE DATOS'!K38="Cooperativa","COOP",IF(Salida!AT38="true","PROSU","GD"))</f>
        <v>GD</v>
      </c>
      <c r="E37" s="156" t="s">
        <v>9149</v>
      </c>
      <c r="F37" s="156" t="str">
        <f>+IF(OR(D37="COOP",'CARGA DE DATOS'!K38="GUMA"),"15.02.2022",IF('CARGA DE DATOS'!K38="GUME","05.02.2022","10.02.2022"))</f>
        <v>10.02.2022</v>
      </c>
      <c r="G37" s="159">
        <f>+IF(VLOOKUP(G$1,Lecturas!$N$1:$AA$20,$AC37,FALSE)=0,"",VLOOKUP(G$1,Lecturas!$N$1:$AA$20,$AC37,FALSE))</f>
        <v>150</v>
      </c>
      <c r="H37" s="159">
        <f>+IF(VLOOKUP(H$1,Lecturas!$N$1:$AA$20,$AC37,FALSE)=0,"",VLOOKUP(H$1,Lecturas!$N$1:$AA$20,$AC37,FALSE))</f>
        <v>150</v>
      </c>
      <c r="I37" s="159">
        <f>+IF(VLOOKUP(I$1,Lecturas!$N$1:$AA$20,$AC37,FALSE)=0,"",VLOOKUP(I$1,Lecturas!$N$1:$AA$20,$AC37,FALSE))</f>
        <v>150</v>
      </c>
      <c r="J37" s="83" t="str">
        <f>+IF(VLOOKUP(J$1,Lecturas!$N$1:$AA$20,$AC37,FALSE)=0,"",VLOOKUP(J$1,Lecturas!$N$1:$AA$20,$AC37,FALSE))</f>
        <v/>
      </c>
      <c r="K37" s="83" t="str">
        <f>+IF(VLOOKUP(K$1,Lecturas!$N$1:$AA$20,$AC37,FALSE)=0,"",VLOOKUP(K$1,Lecturas!$N$1:$AA$20,$AC37,FALSE))</f>
        <v/>
      </c>
      <c r="L37" s="83" t="str">
        <f>+IF(VLOOKUP(L$1,Lecturas!$N$1:$AA$20,$AC37,FALSE)=0,"",VLOOKUP(L$1,Lecturas!$N$1:$AA$20,$AC37,FALSE))</f>
        <v/>
      </c>
      <c r="M37" s="159">
        <f>+IF(VLOOKUP(M$1,Lecturas!$N$1:$AA$20,$AC37,FALSE)=0,"",VLOOKUP(M$1,Lecturas!$N$1:$AA$20,$AC37,FALSE))</f>
        <v>2500</v>
      </c>
      <c r="N37" s="159">
        <f>+IF(VLOOKUP(N$1,Lecturas!$N$1:$AA$20,$AC37,FALSE)=0,"",VLOOKUP(N$1,Lecturas!$N$1:$AA$20,$AC37,FALSE))</f>
        <v>2000</v>
      </c>
      <c r="O37" s="159">
        <f>+IF(VLOOKUP(O$1,Lecturas!$N$1:$AA$20,$AC37,FALSE)=0,"",VLOOKUP(O$1,Lecturas!$N$1:$AA$20,$AC37,FALSE))</f>
        <v>3000</v>
      </c>
      <c r="P37" s="83" t="str">
        <f>+IF(VLOOKUP(P$1,Lecturas!$N$1:$AA$20,$AC37,FALSE)=0,"",VLOOKUP(P$1,Lecturas!$N$1:$AA$20,$AC37,FALSE))</f>
        <v/>
      </c>
      <c r="Q37" s="83" t="str">
        <f>+IF(VLOOKUP(Q$1,Lecturas!$N$1:$AA$20,$AC37,FALSE)=0,"",VLOOKUP(Q$1,Lecturas!$N$1:$AA$20,$AC37,FALSE))</f>
        <v/>
      </c>
      <c r="R37" s="83" t="str">
        <f>+IF(VLOOKUP(R$1,Lecturas!$N$1:$AA$20,$AC37,FALSE)=0,"",VLOOKUP(R$1,Lecturas!$N$1:$AA$20,$AC37,FALSE))</f>
        <v/>
      </c>
      <c r="S37" s="159" t="str">
        <f>+IF(VLOOKUP(S$1,Lecturas!$N$1:$AA$20,$AC37,FALSE)=0,"",VLOOKUP(S$1,Lecturas!$N$1:$AA$20,$AC37,FALSE))</f>
        <v/>
      </c>
      <c r="T37" s="159" t="str">
        <f>+IF(VLOOKUP(T$1,Lecturas!$N$1:$AA$20,$AC37,FALSE)=0,"",VLOOKUP(T$1,Lecturas!$N$1:$AA$20,$AC37,FALSE))</f>
        <v/>
      </c>
      <c r="U37" s="159" t="str">
        <f>+IF(VLOOKUP(U$1,Lecturas!$N$1:$AA$20,$AC37,FALSE)=0,"",VLOOKUP(U$1,Lecturas!$N$1:$AA$20,$AC37,FALSE))</f>
        <v/>
      </c>
      <c r="V37" s="83" t="str">
        <f>+IF(VLOOKUP(V$1,Lecturas!$N$1:$AA$20,$AC37,FALSE)=0,"",VLOOKUP(V$1,Lecturas!$N$1:$AA$20,$AC37,FALSE))</f>
        <v/>
      </c>
      <c r="W37" s="83" t="str">
        <f>+IF(VLOOKUP(W$1,Lecturas!$N$1:$AA$20,$AC37,FALSE)=0,"",VLOOKUP(W$1,Lecturas!$N$1:$AA$20,$AC37,FALSE))</f>
        <v/>
      </c>
      <c r="X37" s="83" t="str">
        <f>+IF(VLOOKUP(X$1,Lecturas!$N$1:$AA$20,$AC37,FALSE)=0,"",VLOOKUP(X$1,Lecturas!$N$1:$AA$20,$AC37,FALSE))</f>
        <v/>
      </c>
      <c r="Y37" s="159">
        <f>+IF(VLOOKUP(Y$1,Lecturas!$N$1:$AA$20,$AC37,FALSE)=0,"",VLOOKUP(Y$1,Lecturas!$N$1:$AA$20,$AC37,FALSE))</f>
        <v>5000</v>
      </c>
      <c r="Z37" s="48">
        <f>+'RESULTADOS Fact'!Z37</f>
        <v>0</v>
      </c>
      <c r="AA37" s="48">
        <f>+'RESULTADOS Fact'!AA37</f>
        <v>0</v>
      </c>
      <c r="AB37" s="48"/>
      <c r="AC37" s="145">
        <f>+'CARGA DE DATOS'!AF38</f>
        <v>2</v>
      </c>
    </row>
    <row r="38" spans="1:29" hidden="1" x14ac:dyDescent="0.25">
      <c r="A38" s="145">
        <f>+'CARGA DE DATOS'!A39</f>
        <v>37</v>
      </c>
      <c r="B38" s="48">
        <f>+IF(RESULTADOS!H38="","",RESULTADOS!H38)</f>
        <v>400000208</v>
      </c>
      <c r="C38" s="48">
        <f>+IF(RESULTADOS!D38="","",RESULTADOS!D38)</f>
        <v>700010737</v>
      </c>
      <c r="D38" s="156" t="str">
        <f>+IF('CARGA DE DATOS'!K39="Cooperativa","COOP",IF(Salida!AT39="true","PROSU","GD"))</f>
        <v>GD</v>
      </c>
      <c r="E38" s="156" t="s">
        <v>9149</v>
      </c>
      <c r="F38" s="156" t="str">
        <f>+IF(OR(D38="COOP",'CARGA DE DATOS'!K39="GUMA"),"15.02.2022",IF('CARGA DE DATOS'!K39="GUME","05.02.2022","10.02.2022"))</f>
        <v>10.02.2022</v>
      </c>
      <c r="G38" s="159">
        <f>+IF(VLOOKUP(G$1,Lecturas!$N$1:$AA$20,$AC38,FALSE)=0,"",VLOOKUP(G$1,Lecturas!$N$1:$AA$20,$AC38,FALSE))</f>
        <v>150</v>
      </c>
      <c r="H38" s="159">
        <f>+IF(VLOOKUP(H$1,Lecturas!$N$1:$AA$20,$AC38,FALSE)=0,"",VLOOKUP(H$1,Lecturas!$N$1:$AA$20,$AC38,FALSE))</f>
        <v>300</v>
      </c>
      <c r="I38" s="159">
        <f>+IF(VLOOKUP(I$1,Lecturas!$N$1:$AA$20,$AC38,FALSE)=0,"",VLOOKUP(I$1,Lecturas!$N$1:$AA$20,$AC38,FALSE))</f>
        <v>350</v>
      </c>
      <c r="J38" s="83" t="str">
        <f>+IF(VLOOKUP(J$1,Lecturas!$N$1:$AA$20,$AC38,FALSE)=0,"",VLOOKUP(J$1,Lecturas!$N$1:$AA$20,$AC38,FALSE))</f>
        <v/>
      </c>
      <c r="K38" s="83" t="str">
        <f>+IF(VLOOKUP(K$1,Lecturas!$N$1:$AA$20,$AC38,FALSE)=0,"",VLOOKUP(K$1,Lecturas!$N$1:$AA$20,$AC38,FALSE))</f>
        <v/>
      </c>
      <c r="L38" s="83" t="str">
        <f>+IF(VLOOKUP(L$1,Lecturas!$N$1:$AA$20,$AC38,FALSE)=0,"",VLOOKUP(L$1,Lecturas!$N$1:$AA$20,$AC38,FALSE))</f>
        <v/>
      </c>
      <c r="M38" s="159">
        <f>+IF(VLOOKUP(M$1,Lecturas!$N$1:$AA$20,$AC38,FALSE)=0,"",VLOOKUP(M$1,Lecturas!$N$1:$AA$20,$AC38,FALSE))</f>
        <v>2500</v>
      </c>
      <c r="N38" s="159">
        <f>+IF(VLOOKUP(N$1,Lecturas!$N$1:$AA$20,$AC38,FALSE)=0,"",VLOOKUP(N$1,Lecturas!$N$1:$AA$20,$AC38,FALSE))</f>
        <v>2000</v>
      </c>
      <c r="O38" s="159">
        <f>+IF(VLOOKUP(O$1,Lecturas!$N$1:$AA$20,$AC38,FALSE)=0,"",VLOOKUP(O$1,Lecturas!$N$1:$AA$20,$AC38,FALSE))</f>
        <v>3000</v>
      </c>
      <c r="P38" s="83" t="str">
        <f>+IF(VLOOKUP(P$1,Lecturas!$N$1:$AA$20,$AC38,FALSE)=0,"",VLOOKUP(P$1,Lecturas!$N$1:$AA$20,$AC38,FALSE))</f>
        <v/>
      </c>
      <c r="Q38" s="83" t="str">
        <f>+IF(VLOOKUP(Q$1,Lecturas!$N$1:$AA$20,$AC38,FALSE)=0,"",VLOOKUP(Q$1,Lecturas!$N$1:$AA$20,$AC38,FALSE))</f>
        <v/>
      </c>
      <c r="R38" s="83" t="str">
        <f>+IF(VLOOKUP(R$1,Lecturas!$N$1:$AA$20,$AC38,FALSE)=0,"",VLOOKUP(R$1,Lecturas!$N$1:$AA$20,$AC38,FALSE))</f>
        <v/>
      </c>
      <c r="S38" s="159" t="str">
        <f>+IF(VLOOKUP(S$1,Lecturas!$N$1:$AA$20,$AC38,FALSE)=0,"",VLOOKUP(S$1,Lecturas!$N$1:$AA$20,$AC38,FALSE))</f>
        <v/>
      </c>
      <c r="T38" s="159" t="str">
        <f>+IF(VLOOKUP(T$1,Lecturas!$N$1:$AA$20,$AC38,FALSE)=0,"",VLOOKUP(T$1,Lecturas!$N$1:$AA$20,$AC38,FALSE))</f>
        <v/>
      </c>
      <c r="U38" s="159" t="str">
        <f>+IF(VLOOKUP(U$1,Lecturas!$N$1:$AA$20,$AC38,FALSE)=0,"",VLOOKUP(U$1,Lecturas!$N$1:$AA$20,$AC38,FALSE))</f>
        <v/>
      </c>
      <c r="V38" s="83" t="str">
        <f>+IF(VLOOKUP(V$1,Lecturas!$N$1:$AA$20,$AC38,FALSE)=0,"",VLOOKUP(V$1,Lecturas!$N$1:$AA$20,$AC38,FALSE))</f>
        <v/>
      </c>
      <c r="W38" s="83" t="str">
        <f>+IF(VLOOKUP(W$1,Lecturas!$N$1:$AA$20,$AC38,FALSE)=0,"",VLOOKUP(W$1,Lecturas!$N$1:$AA$20,$AC38,FALSE))</f>
        <v/>
      </c>
      <c r="X38" s="83" t="str">
        <f>+IF(VLOOKUP(X$1,Lecturas!$N$1:$AA$20,$AC38,FALSE)=0,"",VLOOKUP(X$1,Lecturas!$N$1:$AA$20,$AC38,FALSE))</f>
        <v/>
      </c>
      <c r="Y38" s="159">
        <f>+IF(VLOOKUP(Y$1,Lecturas!$N$1:$AA$20,$AC38,FALSE)=0,"",VLOOKUP(Y$1,Lecturas!$N$1:$AA$20,$AC38,FALSE))</f>
        <v>2460</v>
      </c>
      <c r="Z38" s="48">
        <f>+'RESULTADOS Fact'!Z38</f>
        <v>20000000834</v>
      </c>
      <c r="AA38" s="48">
        <f>+'RESULTADOS Fact'!AA38</f>
        <v>10000000411</v>
      </c>
      <c r="AB38" s="48"/>
      <c r="AC38" s="145">
        <f>+'CARGA DE DATOS'!AF39</f>
        <v>5</v>
      </c>
    </row>
    <row r="39" spans="1:29" x14ac:dyDescent="0.25">
      <c r="A39" s="145">
        <f>+'CARGA DE DATOS'!A40</f>
        <v>38</v>
      </c>
      <c r="B39" s="48">
        <f>+IF(RESULTADOS!H39="","",RESULTADOS!H39)</f>
        <v>400000209</v>
      </c>
      <c r="C39" s="48">
        <f>+IF(RESULTADOS!D39="","",RESULTADOS!D39)</f>
        <v>700010738</v>
      </c>
      <c r="D39" s="156" t="str">
        <f>+IF('CARGA DE DATOS'!K40="Cooperativa","COOP",IF(Salida!AT40="true","PROSU","GD"))</f>
        <v>GD</v>
      </c>
      <c r="E39" s="156" t="s">
        <v>9149</v>
      </c>
      <c r="F39" s="156" t="str">
        <f>+IF(OR(D39="COOP",'CARGA DE DATOS'!K40="GUMA"),"15.02.2022",IF('CARGA DE DATOS'!K40="GUME","05.02.2022","10.02.2022"))</f>
        <v>10.02.2022</v>
      </c>
      <c r="G39" s="159">
        <f>+IF(VLOOKUP(G$1,Lecturas!$N$1:$AA$20,$AC39,FALSE)=0,"",VLOOKUP(G$1,Lecturas!$N$1:$AA$20,$AC39,FALSE))</f>
        <v>1500</v>
      </c>
      <c r="H39" s="159">
        <f>+IF(VLOOKUP(H$1,Lecturas!$N$1:$AA$20,$AC39,FALSE)=0,"",VLOOKUP(H$1,Lecturas!$N$1:$AA$20,$AC39,FALSE))</f>
        <v>1550</v>
      </c>
      <c r="I39" s="159">
        <f>+IF(VLOOKUP(I$1,Lecturas!$N$1:$AA$20,$AC39,FALSE)=0,"",VLOOKUP(I$1,Lecturas!$N$1:$AA$20,$AC39,FALSE))</f>
        <v>1550</v>
      </c>
      <c r="J39" s="83" t="str">
        <f>+IF(VLOOKUP(J$1,Lecturas!$N$1:$AA$20,$AC39,FALSE)=0,"",VLOOKUP(J$1,Lecturas!$N$1:$AA$20,$AC39,FALSE))</f>
        <v/>
      </c>
      <c r="K39" s="83" t="str">
        <f>+IF(VLOOKUP(K$1,Lecturas!$N$1:$AA$20,$AC39,FALSE)=0,"",VLOOKUP(K$1,Lecturas!$N$1:$AA$20,$AC39,FALSE))</f>
        <v/>
      </c>
      <c r="L39" s="83" t="str">
        <f>+IF(VLOOKUP(L$1,Lecturas!$N$1:$AA$20,$AC39,FALSE)=0,"",VLOOKUP(L$1,Lecturas!$N$1:$AA$20,$AC39,FALSE))</f>
        <v/>
      </c>
      <c r="M39" s="159">
        <f>+IF(VLOOKUP(M$1,Lecturas!$N$1:$AA$20,$AC39,FALSE)=0,"",VLOOKUP(M$1,Lecturas!$N$1:$AA$20,$AC39,FALSE))</f>
        <v>2500</v>
      </c>
      <c r="N39" s="159">
        <f>+IF(VLOOKUP(N$1,Lecturas!$N$1:$AA$20,$AC39,FALSE)=0,"",VLOOKUP(N$1,Lecturas!$N$1:$AA$20,$AC39,FALSE))</f>
        <v>2000</v>
      </c>
      <c r="O39" s="159">
        <f>+IF(VLOOKUP(O$1,Lecturas!$N$1:$AA$20,$AC39,FALSE)=0,"",VLOOKUP(O$1,Lecturas!$N$1:$AA$20,$AC39,FALSE))</f>
        <v>3000</v>
      </c>
      <c r="P39" s="83" t="str">
        <f>+IF(VLOOKUP(P$1,Lecturas!$N$1:$AA$20,$AC39,FALSE)=0,"",VLOOKUP(P$1,Lecturas!$N$1:$AA$20,$AC39,FALSE))</f>
        <v/>
      </c>
      <c r="Q39" s="83" t="str">
        <f>+IF(VLOOKUP(Q$1,Lecturas!$N$1:$AA$20,$AC39,FALSE)=0,"",VLOOKUP(Q$1,Lecturas!$N$1:$AA$20,$AC39,FALSE))</f>
        <v/>
      </c>
      <c r="R39" s="83" t="str">
        <f>+IF(VLOOKUP(R$1,Lecturas!$N$1:$AA$20,$AC39,FALSE)=0,"",VLOOKUP(R$1,Lecturas!$N$1:$AA$20,$AC39,FALSE))</f>
        <v/>
      </c>
      <c r="S39" s="159" t="str">
        <f>+IF(VLOOKUP(S$1,Lecturas!$N$1:$AA$20,$AC39,FALSE)=0,"",VLOOKUP(S$1,Lecturas!$N$1:$AA$20,$AC39,FALSE))</f>
        <v/>
      </c>
      <c r="T39" s="159" t="str">
        <f>+IF(VLOOKUP(T$1,Lecturas!$N$1:$AA$20,$AC39,FALSE)=0,"",VLOOKUP(T$1,Lecturas!$N$1:$AA$20,$AC39,FALSE))</f>
        <v/>
      </c>
      <c r="U39" s="159" t="str">
        <f>+IF(VLOOKUP(U$1,Lecturas!$N$1:$AA$20,$AC39,FALSE)=0,"",VLOOKUP(U$1,Lecturas!$N$1:$AA$20,$AC39,FALSE))</f>
        <v/>
      </c>
      <c r="V39" s="83" t="str">
        <f>+IF(VLOOKUP(V$1,Lecturas!$N$1:$AA$20,$AC39,FALSE)=0,"",VLOOKUP(V$1,Lecturas!$N$1:$AA$20,$AC39,FALSE))</f>
        <v/>
      </c>
      <c r="W39" s="83" t="str">
        <f>+IF(VLOOKUP(W$1,Lecturas!$N$1:$AA$20,$AC39,FALSE)=0,"",VLOOKUP(W$1,Lecturas!$N$1:$AA$20,$AC39,FALSE))</f>
        <v/>
      </c>
      <c r="X39" s="83" t="str">
        <f>+IF(VLOOKUP(X$1,Lecturas!$N$1:$AA$20,$AC39,FALSE)=0,"",VLOOKUP(X$1,Lecturas!$N$1:$AA$20,$AC39,FALSE))</f>
        <v/>
      </c>
      <c r="Y39" s="159">
        <f>+IF(VLOOKUP(Y$1,Lecturas!$N$1:$AA$20,$AC39,FALSE)=0,"",VLOOKUP(Y$1,Lecturas!$N$1:$AA$20,$AC39,FALSE))</f>
        <v>7500</v>
      </c>
      <c r="Z39" s="48">
        <f>+'RESULTADOS Fact'!Z39</f>
        <v>0</v>
      </c>
      <c r="AA39" s="48">
        <f>+'RESULTADOS Fact'!AA39</f>
        <v>0</v>
      </c>
      <c r="AB39" s="48"/>
      <c r="AC39" s="145">
        <f>+'CARGA DE DATOS'!AF40</f>
        <v>7</v>
      </c>
    </row>
    <row r="40" spans="1:29" hidden="1" x14ac:dyDescent="0.25">
      <c r="A40" s="145">
        <f>+'CARGA DE DATOS'!A41</f>
        <v>39</v>
      </c>
      <c r="B40" s="48">
        <f>+IF(RESULTADOS!H40="","",RESULTADOS!H40)</f>
        <v>400000210</v>
      </c>
      <c r="C40" s="48">
        <f>+IF(RESULTADOS!D40="","",RESULTADOS!D40)</f>
        <v>700010739</v>
      </c>
      <c r="D40" s="156" t="str">
        <f>+IF('CARGA DE DATOS'!K41="Cooperativa","COOP",IF(Salida!AT41="true","PROSU","GD"))</f>
        <v>GD</v>
      </c>
      <c r="E40" s="156" t="s">
        <v>9149</v>
      </c>
      <c r="F40" s="156" t="str">
        <f>+IF(OR(D40="COOP",'CARGA DE DATOS'!K41="GUMA"),"15.02.2022",IF('CARGA DE DATOS'!K41="GUME","05.02.2022","10.02.2022"))</f>
        <v>10.02.2022</v>
      </c>
      <c r="G40" s="159">
        <f>+IF(VLOOKUP(G$1,Lecturas!$N$1:$AA$20,$AC40,FALSE)=0,"",VLOOKUP(G$1,Lecturas!$N$1:$AA$20,$AC40,FALSE))</f>
        <v>1000</v>
      </c>
      <c r="H40" s="159">
        <f>+IF(VLOOKUP(H$1,Lecturas!$N$1:$AA$20,$AC40,FALSE)=0,"",VLOOKUP(H$1,Lecturas!$N$1:$AA$20,$AC40,FALSE))</f>
        <v>150</v>
      </c>
      <c r="I40" s="159">
        <f>+IF(VLOOKUP(I$1,Lecturas!$N$1:$AA$20,$AC40,FALSE)=0,"",VLOOKUP(I$1,Lecturas!$N$1:$AA$20,$AC40,FALSE))</f>
        <v>350</v>
      </c>
      <c r="J40" s="83" t="str">
        <f>+IF(VLOOKUP(J$1,Lecturas!$N$1:$AA$20,$AC40,FALSE)=0,"",VLOOKUP(J$1,Lecturas!$N$1:$AA$20,$AC40,FALSE))</f>
        <v/>
      </c>
      <c r="K40" s="83" t="str">
        <f>+IF(VLOOKUP(K$1,Lecturas!$N$1:$AA$20,$AC40,FALSE)=0,"",VLOOKUP(K$1,Lecturas!$N$1:$AA$20,$AC40,FALSE))</f>
        <v/>
      </c>
      <c r="L40" s="83" t="str">
        <f>+IF(VLOOKUP(L$1,Lecturas!$N$1:$AA$20,$AC40,FALSE)=0,"",VLOOKUP(L$1,Lecturas!$N$1:$AA$20,$AC40,FALSE))</f>
        <v/>
      </c>
      <c r="M40" s="159">
        <f>+IF(VLOOKUP(M$1,Lecturas!$N$1:$AA$20,$AC40,FALSE)=0,"",VLOOKUP(M$1,Lecturas!$N$1:$AA$20,$AC40,FALSE))</f>
        <v>2500</v>
      </c>
      <c r="N40" s="159">
        <f>+IF(VLOOKUP(N$1,Lecturas!$N$1:$AA$20,$AC40,FALSE)=0,"",VLOOKUP(N$1,Lecturas!$N$1:$AA$20,$AC40,FALSE))</f>
        <v>2000</v>
      </c>
      <c r="O40" s="159">
        <f>+IF(VLOOKUP(O$1,Lecturas!$N$1:$AA$20,$AC40,FALSE)=0,"",VLOOKUP(O$1,Lecturas!$N$1:$AA$20,$AC40,FALSE))</f>
        <v>3000</v>
      </c>
      <c r="P40" s="83" t="str">
        <f>+IF(VLOOKUP(P$1,Lecturas!$N$1:$AA$20,$AC40,FALSE)=0,"",VLOOKUP(P$1,Lecturas!$N$1:$AA$20,$AC40,FALSE))</f>
        <v/>
      </c>
      <c r="Q40" s="83" t="str">
        <f>+IF(VLOOKUP(Q$1,Lecturas!$N$1:$AA$20,$AC40,FALSE)=0,"",VLOOKUP(Q$1,Lecturas!$N$1:$AA$20,$AC40,FALSE))</f>
        <v/>
      </c>
      <c r="R40" s="83" t="str">
        <f>+IF(VLOOKUP(R$1,Lecturas!$N$1:$AA$20,$AC40,FALSE)=0,"",VLOOKUP(R$1,Lecturas!$N$1:$AA$20,$AC40,FALSE))</f>
        <v/>
      </c>
      <c r="S40" s="159" t="str">
        <f>+IF(VLOOKUP(S$1,Lecturas!$N$1:$AA$20,$AC40,FALSE)=0,"",VLOOKUP(S$1,Lecturas!$N$1:$AA$20,$AC40,FALSE))</f>
        <v/>
      </c>
      <c r="T40" s="159" t="str">
        <f>+IF(VLOOKUP(T$1,Lecturas!$N$1:$AA$20,$AC40,FALSE)=0,"",VLOOKUP(T$1,Lecturas!$N$1:$AA$20,$AC40,FALSE))</f>
        <v/>
      </c>
      <c r="U40" s="159" t="str">
        <f>+IF(VLOOKUP(U$1,Lecturas!$N$1:$AA$20,$AC40,FALSE)=0,"",VLOOKUP(U$1,Lecturas!$N$1:$AA$20,$AC40,FALSE))</f>
        <v/>
      </c>
      <c r="V40" s="83" t="str">
        <f>+IF(VLOOKUP(V$1,Lecturas!$N$1:$AA$20,$AC40,FALSE)=0,"",VLOOKUP(V$1,Lecturas!$N$1:$AA$20,$AC40,FALSE))</f>
        <v/>
      </c>
      <c r="W40" s="83" t="str">
        <f>+IF(VLOOKUP(W$1,Lecturas!$N$1:$AA$20,$AC40,FALSE)=0,"",VLOOKUP(W$1,Lecturas!$N$1:$AA$20,$AC40,FALSE))</f>
        <v/>
      </c>
      <c r="X40" s="83" t="str">
        <f>+IF(VLOOKUP(X$1,Lecturas!$N$1:$AA$20,$AC40,FALSE)=0,"",VLOOKUP(X$1,Lecturas!$N$1:$AA$20,$AC40,FALSE))</f>
        <v/>
      </c>
      <c r="Y40" s="159">
        <f>+IF(VLOOKUP(Y$1,Lecturas!$N$1:$AA$20,$AC40,FALSE)=0,"",VLOOKUP(Y$1,Lecturas!$N$1:$AA$20,$AC40,FALSE))</f>
        <v>7500</v>
      </c>
      <c r="Z40" s="48">
        <f>+'RESULTADOS Fact'!Z40</f>
        <v>20000000836</v>
      </c>
      <c r="AA40" s="48">
        <f>+'RESULTADOS Fact'!AA40</f>
        <v>10000000412</v>
      </c>
      <c r="AB40" s="48"/>
      <c r="AC40" s="145">
        <f>+'CARGA DE DATOS'!AF41</f>
        <v>6</v>
      </c>
    </row>
    <row r="41" spans="1:29" hidden="1" x14ac:dyDescent="0.25">
      <c r="A41" s="145">
        <f>+'CARGA DE DATOS'!A42</f>
        <v>40</v>
      </c>
      <c r="B41" s="48">
        <f>+IF(RESULTADOS!H41="","",RESULTADOS!H41)</f>
        <v>400000211</v>
      </c>
      <c r="C41" s="48">
        <f>+IF(RESULTADOS!D41="","",RESULTADOS!D41)</f>
        <v>700010740</v>
      </c>
      <c r="D41" s="156" t="str">
        <f>+IF('CARGA DE DATOS'!K42="Cooperativa","COOP",IF(Salida!AT42="true","PROSU","GD"))</f>
        <v>GD</v>
      </c>
      <c r="E41" s="156" t="s">
        <v>9149</v>
      </c>
      <c r="F41" s="156" t="str">
        <f>+IF(OR(D41="COOP",'CARGA DE DATOS'!K42="GUMA"),"15.02.2022",IF('CARGA DE DATOS'!K42="GUME","05.02.2022","10.02.2022"))</f>
        <v>10.02.2022</v>
      </c>
      <c r="G41" s="159">
        <f>+IF(VLOOKUP(G$1,Lecturas!$N$1:$AA$20,$AC41,FALSE)=0,"",VLOOKUP(G$1,Lecturas!$N$1:$AA$20,$AC41,FALSE))</f>
        <v>1500</v>
      </c>
      <c r="H41" s="159">
        <f>+IF(VLOOKUP(H$1,Lecturas!$N$1:$AA$20,$AC41,FALSE)=0,"",VLOOKUP(H$1,Lecturas!$N$1:$AA$20,$AC41,FALSE))</f>
        <v>1550</v>
      </c>
      <c r="I41" s="159">
        <f>+IF(VLOOKUP(I$1,Lecturas!$N$1:$AA$20,$AC41,FALSE)=0,"",VLOOKUP(I$1,Lecturas!$N$1:$AA$20,$AC41,FALSE))</f>
        <v>1550</v>
      </c>
      <c r="J41" s="83" t="str">
        <f>+IF(VLOOKUP(J$1,Lecturas!$N$1:$AA$20,$AC41,FALSE)=0,"",VLOOKUP(J$1,Lecturas!$N$1:$AA$20,$AC41,FALSE))</f>
        <v/>
      </c>
      <c r="K41" s="83" t="str">
        <f>+IF(VLOOKUP(K$1,Lecturas!$N$1:$AA$20,$AC41,FALSE)=0,"",VLOOKUP(K$1,Lecturas!$N$1:$AA$20,$AC41,FALSE))</f>
        <v/>
      </c>
      <c r="L41" s="83" t="str">
        <f>+IF(VLOOKUP(L$1,Lecturas!$N$1:$AA$20,$AC41,FALSE)=0,"",VLOOKUP(L$1,Lecturas!$N$1:$AA$20,$AC41,FALSE))</f>
        <v/>
      </c>
      <c r="M41" s="159">
        <f>+IF(VLOOKUP(M$1,Lecturas!$N$1:$AA$20,$AC41,FALSE)=0,"",VLOOKUP(M$1,Lecturas!$N$1:$AA$20,$AC41,FALSE))</f>
        <v>2500</v>
      </c>
      <c r="N41" s="159">
        <f>+IF(VLOOKUP(N$1,Lecturas!$N$1:$AA$20,$AC41,FALSE)=0,"",VLOOKUP(N$1,Lecturas!$N$1:$AA$20,$AC41,FALSE))</f>
        <v>2000</v>
      </c>
      <c r="O41" s="159">
        <f>+IF(VLOOKUP(O$1,Lecturas!$N$1:$AA$20,$AC41,FALSE)=0,"",VLOOKUP(O$1,Lecturas!$N$1:$AA$20,$AC41,FALSE))</f>
        <v>3000</v>
      </c>
      <c r="P41" s="83" t="str">
        <f>+IF(VLOOKUP(P$1,Lecturas!$N$1:$AA$20,$AC41,FALSE)=0,"",VLOOKUP(P$1,Lecturas!$N$1:$AA$20,$AC41,FALSE))</f>
        <v/>
      </c>
      <c r="Q41" s="83" t="str">
        <f>+IF(VLOOKUP(Q$1,Lecturas!$N$1:$AA$20,$AC41,FALSE)=0,"",VLOOKUP(Q$1,Lecturas!$N$1:$AA$20,$AC41,FALSE))</f>
        <v/>
      </c>
      <c r="R41" s="83" t="str">
        <f>+IF(VLOOKUP(R$1,Lecturas!$N$1:$AA$20,$AC41,FALSE)=0,"",VLOOKUP(R$1,Lecturas!$N$1:$AA$20,$AC41,FALSE))</f>
        <v/>
      </c>
      <c r="S41" s="159" t="str">
        <f>+IF(VLOOKUP(S$1,Lecturas!$N$1:$AA$20,$AC41,FALSE)=0,"",VLOOKUP(S$1,Lecturas!$N$1:$AA$20,$AC41,FALSE))</f>
        <v/>
      </c>
      <c r="T41" s="159" t="str">
        <f>+IF(VLOOKUP(T$1,Lecturas!$N$1:$AA$20,$AC41,FALSE)=0,"",VLOOKUP(T$1,Lecturas!$N$1:$AA$20,$AC41,FALSE))</f>
        <v/>
      </c>
      <c r="U41" s="159" t="str">
        <f>+IF(VLOOKUP(U$1,Lecturas!$N$1:$AA$20,$AC41,FALSE)=0,"",VLOOKUP(U$1,Lecturas!$N$1:$AA$20,$AC41,FALSE))</f>
        <v/>
      </c>
      <c r="V41" s="83" t="str">
        <f>+IF(VLOOKUP(V$1,Lecturas!$N$1:$AA$20,$AC41,FALSE)=0,"",VLOOKUP(V$1,Lecturas!$N$1:$AA$20,$AC41,FALSE))</f>
        <v/>
      </c>
      <c r="W41" s="83" t="str">
        <f>+IF(VLOOKUP(W$1,Lecturas!$N$1:$AA$20,$AC41,FALSE)=0,"",VLOOKUP(W$1,Lecturas!$N$1:$AA$20,$AC41,FALSE))</f>
        <v/>
      </c>
      <c r="X41" s="83" t="str">
        <f>+IF(VLOOKUP(X$1,Lecturas!$N$1:$AA$20,$AC41,FALSE)=0,"",VLOOKUP(X$1,Lecturas!$N$1:$AA$20,$AC41,FALSE))</f>
        <v/>
      </c>
      <c r="Y41" s="159">
        <f>+IF(VLOOKUP(Y$1,Lecturas!$N$1:$AA$20,$AC41,FALSE)=0,"",VLOOKUP(Y$1,Lecturas!$N$1:$AA$20,$AC41,FALSE))</f>
        <v>7500</v>
      </c>
      <c r="Z41" s="48">
        <f>+'RESULTADOS Fact'!Z41</f>
        <v>20000000837</v>
      </c>
      <c r="AA41" s="48">
        <f>+'RESULTADOS Fact'!AA41</f>
        <v>10000000413</v>
      </c>
      <c r="AB41" s="48"/>
      <c r="AC41" s="145">
        <f>+'CARGA DE DATOS'!AF42</f>
        <v>7</v>
      </c>
    </row>
    <row r="42" spans="1:29" hidden="1" x14ac:dyDescent="0.25">
      <c r="A42" s="145">
        <f>+'CARGA DE DATOS'!A43</f>
        <v>41</v>
      </c>
      <c r="B42" s="48">
        <f>+IF(RESULTADOS!H42="","",RESULTADOS!H42)</f>
        <v>400000212</v>
      </c>
      <c r="C42" s="48">
        <f>+IF(RESULTADOS!D42="","",RESULTADOS!D42)</f>
        <v>700010741</v>
      </c>
      <c r="D42" s="156" t="str">
        <f>+IF('CARGA DE DATOS'!K43="Cooperativa","COOP",IF(Salida!AT43="true","PROSU","GD"))</f>
        <v>GD</v>
      </c>
      <c r="E42" s="156" t="s">
        <v>9149</v>
      </c>
      <c r="F42" s="156" t="str">
        <f>+IF(OR(D42="COOP",'CARGA DE DATOS'!K43="GUMA"),"15.02.2022",IF('CARGA DE DATOS'!K43="GUME","05.02.2022","10.02.2022"))</f>
        <v>10.02.2022</v>
      </c>
      <c r="G42" s="159">
        <f>+IF(VLOOKUP(G$1,Lecturas!$N$1:$AA$20,$AC42,FALSE)=0,"",VLOOKUP(G$1,Lecturas!$N$1:$AA$20,$AC42,FALSE))</f>
        <v>1500</v>
      </c>
      <c r="H42" s="159">
        <f>+IF(VLOOKUP(H$1,Lecturas!$N$1:$AA$20,$AC42,FALSE)=0,"",VLOOKUP(H$1,Lecturas!$N$1:$AA$20,$AC42,FALSE))</f>
        <v>1550</v>
      </c>
      <c r="I42" s="159">
        <f>+IF(VLOOKUP(I$1,Lecturas!$N$1:$AA$20,$AC42,FALSE)=0,"",VLOOKUP(I$1,Lecturas!$N$1:$AA$20,$AC42,FALSE))</f>
        <v>1550</v>
      </c>
      <c r="J42" s="83" t="str">
        <f>+IF(VLOOKUP(J$1,Lecturas!$N$1:$AA$20,$AC42,FALSE)=0,"",VLOOKUP(J$1,Lecturas!$N$1:$AA$20,$AC42,FALSE))</f>
        <v/>
      </c>
      <c r="K42" s="83" t="str">
        <f>+IF(VLOOKUP(K$1,Lecturas!$N$1:$AA$20,$AC42,FALSE)=0,"",VLOOKUP(K$1,Lecturas!$N$1:$AA$20,$AC42,FALSE))</f>
        <v/>
      </c>
      <c r="L42" s="83" t="str">
        <f>+IF(VLOOKUP(L$1,Lecturas!$N$1:$AA$20,$AC42,FALSE)=0,"",VLOOKUP(L$1,Lecturas!$N$1:$AA$20,$AC42,FALSE))</f>
        <v/>
      </c>
      <c r="M42" s="159">
        <f>+IF(VLOOKUP(M$1,Lecturas!$N$1:$AA$20,$AC42,FALSE)=0,"",VLOOKUP(M$1,Lecturas!$N$1:$AA$20,$AC42,FALSE))</f>
        <v>2500</v>
      </c>
      <c r="N42" s="159">
        <f>+IF(VLOOKUP(N$1,Lecturas!$N$1:$AA$20,$AC42,FALSE)=0,"",VLOOKUP(N$1,Lecturas!$N$1:$AA$20,$AC42,FALSE))</f>
        <v>2000</v>
      </c>
      <c r="O42" s="159">
        <f>+IF(VLOOKUP(O$1,Lecturas!$N$1:$AA$20,$AC42,FALSE)=0,"",VLOOKUP(O$1,Lecturas!$N$1:$AA$20,$AC42,FALSE))</f>
        <v>3000</v>
      </c>
      <c r="P42" s="83" t="str">
        <f>+IF(VLOOKUP(P$1,Lecturas!$N$1:$AA$20,$AC42,FALSE)=0,"",VLOOKUP(P$1,Lecturas!$N$1:$AA$20,$AC42,FALSE))</f>
        <v/>
      </c>
      <c r="Q42" s="83" t="str">
        <f>+IF(VLOOKUP(Q$1,Lecturas!$N$1:$AA$20,$AC42,FALSE)=0,"",VLOOKUP(Q$1,Lecturas!$N$1:$AA$20,$AC42,FALSE))</f>
        <v/>
      </c>
      <c r="R42" s="83" t="str">
        <f>+IF(VLOOKUP(R$1,Lecturas!$N$1:$AA$20,$AC42,FALSE)=0,"",VLOOKUP(R$1,Lecturas!$N$1:$AA$20,$AC42,FALSE))</f>
        <v/>
      </c>
      <c r="S42" s="159" t="str">
        <f>+IF(VLOOKUP(S$1,Lecturas!$N$1:$AA$20,$AC42,FALSE)=0,"",VLOOKUP(S$1,Lecturas!$N$1:$AA$20,$AC42,FALSE))</f>
        <v/>
      </c>
      <c r="T42" s="159" t="str">
        <f>+IF(VLOOKUP(T$1,Lecturas!$N$1:$AA$20,$AC42,FALSE)=0,"",VLOOKUP(T$1,Lecturas!$N$1:$AA$20,$AC42,FALSE))</f>
        <v/>
      </c>
      <c r="U42" s="159" t="str">
        <f>+IF(VLOOKUP(U$1,Lecturas!$N$1:$AA$20,$AC42,FALSE)=0,"",VLOOKUP(U$1,Lecturas!$N$1:$AA$20,$AC42,FALSE))</f>
        <v/>
      </c>
      <c r="V42" s="83" t="str">
        <f>+IF(VLOOKUP(V$1,Lecturas!$N$1:$AA$20,$AC42,FALSE)=0,"",VLOOKUP(V$1,Lecturas!$N$1:$AA$20,$AC42,FALSE))</f>
        <v/>
      </c>
      <c r="W42" s="83" t="str">
        <f>+IF(VLOOKUP(W$1,Lecturas!$N$1:$AA$20,$AC42,FALSE)=0,"",VLOOKUP(W$1,Lecturas!$N$1:$AA$20,$AC42,FALSE))</f>
        <v/>
      </c>
      <c r="X42" s="83" t="str">
        <f>+IF(VLOOKUP(X$1,Lecturas!$N$1:$AA$20,$AC42,FALSE)=0,"",VLOOKUP(X$1,Lecturas!$N$1:$AA$20,$AC42,FALSE))</f>
        <v/>
      </c>
      <c r="Y42" s="159">
        <f>+IF(VLOOKUP(Y$1,Lecturas!$N$1:$AA$20,$AC42,FALSE)=0,"",VLOOKUP(Y$1,Lecturas!$N$1:$AA$20,$AC42,FALSE))</f>
        <v>7500</v>
      </c>
      <c r="Z42" s="48">
        <f>+'RESULTADOS Fact'!Z42</f>
        <v>20000000838</v>
      </c>
      <c r="AA42" s="48">
        <f>+'RESULTADOS Fact'!AA42</f>
        <v>10000000414</v>
      </c>
      <c r="AB42" s="48"/>
      <c r="AC42" s="145">
        <f>+'CARGA DE DATOS'!AF43</f>
        <v>7</v>
      </c>
    </row>
    <row r="43" spans="1:29" hidden="1" x14ac:dyDescent="0.25">
      <c r="A43" s="145">
        <f>+'CARGA DE DATOS'!A44</f>
        <v>42</v>
      </c>
      <c r="B43" s="48">
        <f>+IF(RESULTADOS!H43="","",RESULTADOS!H43)</f>
        <v>400000213</v>
      </c>
      <c r="C43" s="48">
        <f>+IF(RESULTADOS!D43="","",RESULTADOS!D43)</f>
        <v>700010742</v>
      </c>
      <c r="D43" s="156" t="str">
        <f>+IF('CARGA DE DATOS'!K44="Cooperativa","COOP",IF(Salida!AT44="true","PROSU","GD"))</f>
        <v>GD</v>
      </c>
      <c r="E43" s="156" t="s">
        <v>9149</v>
      </c>
      <c r="F43" s="156" t="str">
        <f>+IF(OR(D43="COOP",'CARGA DE DATOS'!K44="GUMA"),"15.02.2022",IF('CARGA DE DATOS'!K44="GUME","05.02.2022","10.02.2022"))</f>
        <v>10.02.2022</v>
      </c>
      <c r="G43" s="159">
        <f>+IF(VLOOKUP(G$1,Lecturas!$N$1:$AA$20,$AC43,FALSE)=0,"",VLOOKUP(G$1,Lecturas!$N$1:$AA$20,$AC43,FALSE))</f>
        <v>150</v>
      </c>
      <c r="H43" s="159">
        <f>+IF(VLOOKUP(H$1,Lecturas!$N$1:$AA$20,$AC43,FALSE)=0,"",VLOOKUP(H$1,Lecturas!$N$1:$AA$20,$AC43,FALSE))</f>
        <v>300</v>
      </c>
      <c r="I43" s="159">
        <f>+IF(VLOOKUP(I$1,Lecturas!$N$1:$AA$20,$AC43,FALSE)=0,"",VLOOKUP(I$1,Lecturas!$N$1:$AA$20,$AC43,FALSE))</f>
        <v>350</v>
      </c>
      <c r="J43" s="83" t="str">
        <f>+IF(VLOOKUP(J$1,Lecturas!$N$1:$AA$20,$AC43,FALSE)=0,"",VLOOKUP(J$1,Lecturas!$N$1:$AA$20,$AC43,FALSE))</f>
        <v/>
      </c>
      <c r="K43" s="83" t="str">
        <f>+IF(VLOOKUP(K$1,Lecturas!$N$1:$AA$20,$AC43,FALSE)=0,"",VLOOKUP(K$1,Lecturas!$N$1:$AA$20,$AC43,FALSE))</f>
        <v/>
      </c>
      <c r="L43" s="83" t="str">
        <f>+IF(VLOOKUP(L$1,Lecturas!$N$1:$AA$20,$AC43,FALSE)=0,"",VLOOKUP(L$1,Lecturas!$N$1:$AA$20,$AC43,FALSE))</f>
        <v/>
      </c>
      <c r="M43" s="159">
        <f>+IF(VLOOKUP(M$1,Lecturas!$N$1:$AA$20,$AC43,FALSE)=0,"",VLOOKUP(M$1,Lecturas!$N$1:$AA$20,$AC43,FALSE))</f>
        <v>2500</v>
      </c>
      <c r="N43" s="159">
        <f>+IF(VLOOKUP(N$1,Lecturas!$N$1:$AA$20,$AC43,FALSE)=0,"",VLOOKUP(N$1,Lecturas!$N$1:$AA$20,$AC43,FALSE))</f>
        <v>2000</v>
      </c>
      <c r="O43" s="159">
        <f>+IF(VLOOKUP(O$1,Lecturas!$N$1:$AA$20,$AC43,FALSE)=0,"",VLOOKUP(O$1,Lecturas!$N$1:$AA$20,$AC43,FALSE))</f>
        <v>3000</v>
      </c>
      <c r="P43" s="83" t="str">
        <f>+IF(VLOOKUP(P$1,Lecturas!$N$1:$AA$20,$AC43,FALSE)=0,"",VLOOKUP(P$1,Lecturas!$N$1:$AA$20,$AC43,FALSE))</f>
        <v/>
      </c>
      <c r="Q43" s="83" t="str">
        <f>+IF(VLOOKUP(Q$1,Lecturas!$N$1:$AA$20,$AC43,FALSE)=0,"",VLOOKUP(Q$1,Lecturas!$N$1:$AA$20,$AC43,FALSE))</f>
        <v/>
      </c>
      <c r="R43" s="83" t="str">
        <f>+IF(VLOOKUP(R$1,Lecturas!$N$1:$AA$20,$AC43,FALSE)=0,"",VLOOKUP(R$1,Lecturas!$N$1:$AA$20,$AC43,FALSE))</f>
        <v/>
      </c>
      <c r="S43" s="159" t="str">
        <f>+IF(VLOOKUP(S$1,Lecturas!$N$1:$AA$20,$AC43,FALSE)=0,"",VLOOKUP(S$1,Lecturas!$N$1:$AA$20,$AC43,FALSE))</f>
        <v/>
      </c>
      <c r="T43" s="159" t="str">
        <f>+IF(VLOOKUP(T$1,Lecturas!$N$1:$AA$20,$AC43,FALSE)=0,"",VLOOKUP(T$1,Lecturas!$N$1:$AA$20,$AC43,FALSE))</f>
        <v/>
      </c>
      <c r="U43" s="159" t="str">
        <f>+IF(VLOOKUP(U$1,Lecturas!$N$1:$AA$20,$AC43,FALSE)=0,"",VLOOKUP(U$1,Lecturas!$N$1:$AA$20,$AC43,FALSE))</f>
        <v/>
      </c>
      <c r="V43" s="83" t="str">
        <f>+IF(VLOOKUP(V$1,Lecturas!$N$1:$AA$20,$AC43,FALSE)=0,"",VLOOKUP(V$1,Lecturas!$N$1:$AA$20,$AC43,FALSE))</f>
        <v/>
      </c>
      <c r="W43" s="83" t="str">
        <f>+IF(VLOOKUP(W$1,Lecturas!$N$1:$AA$20,$AC43,FALSE)=0,"",VLOOKUP(W$1,Lecturas!$N$1:$AA$20,$AC43,FALSE))</f>
        <v/>
      </c>
      <c r="X43" s="83" t="str">
        <f>+IF(VLOOKUP(X$1,Lecturas!$N$1:$AA$20,$AC43,FALSE)=0,"",VLOOKUP(X$1,Lecturas!$N$1:$AA$20,$AC43,FALSE))</f>
        <v/>
      </c>
      <c r="Y43" s="159">
        <f>+IF(VLOOKUP(Y$1,Lecturas!$N$1:$AA$20,$AC43,FALSE)=0,"",VLOOKUP(Y$1,Lecturas!$N$1:$AA$20,$AC43,FALSE))</f>
        <v>500</v>
      </c>
      <c r="Z43" s="48">
        <f>+'RESULTADOS Fact'!Z43</f>
        <v>20000000839</v>
      </c>
      <c r="AA43" s="48">
        <f>+'RESULTADOS Fact'!AA43</f>
        <v>10000000415</v>
      </c>
      <c r="AB43" s="48"/>
      <c r="AC43" s="145">
        <f>+'CARGA DE DATOS'!AF44</f>
        <v>8</v>
      </c>
    </row>
    <row r="44" spans="1:29" hidden="1" x14ac:dyDescent="0.25">
      <c r="A44" s="145">
        <f>+'CARGA DE DATOS'!A45</f>
        <v>43</v>
      </c>
      <c r="B44" s="48">
        <f>+IF(RESULTADOS!H44="","",RESULTADOS!H44)</f>
        <v>400000214</v>
      </c>
      <c r="C44" s="48">
        <f>+IF(RESULTADOS!D44="","",RESULTADOS!D44)</f>
        <v>700010743</v>
      </c>
      <c r="D44" s="156" t="str">
        <f>+IF('CARGA DE DATOS'!K45="Cooperativa","COOP",IF(Salida!AT45="true","PROSU","GD"))</f>
        <v>GD</v>
      </c>
      <c r="E44" s="156" t="s">
        <v>9149</v>
      </c>
      <c r="F44" s="156" t="str">
        <f>+IF(OR(D44="COOP",'CARGA DE DATOS'!K45="GUMA"),"15.02.2022",IF('CARGA DE DATOS'!K45="GUME","05.02.2022","10.02.2022"))</f>
        <v>10.02.2022</v>
      </c>
      <c r="G44" s="159">
        <f>+IF(VLOOKUP(G$1,Lecturas!$N$1:$AA$20,$AC44,FALSE)=0,"",VLOOKUP(G$1,Lecturas!$N$1:$AA$20,$AC44,FALSE))</f>
        <v>1000</v>
      </c>
      <c r="H44" s="159">
        <f>+IF(VLOOKUP(H$1,Lecturas!$N$1:$AA$20,$AC44,FALSE)=0,"",VLOOKUP(H$1,Lecturas!$N$1:$AA$20,$AC44,FALSE))</f>
        <v>150</v>
      </c>
      <c r="I44" s="159">
        <f>+IF(VLOOKUP(I$1,Lecturas!$N$1:$AA$20,$AC44,FALSE)=0,"",VLOOKUP(I$1,Lecturas!$N$1:$AA$20,$AC44,FALSE))</f>
        <v>350</v>
      </c>
      <c r="J44" s="83" t="str">
        <f>+IF(VLOOKUP(J$1,Lecturas!$N$1:$AA$20,$AC44,FALSE)=0,"",VLOOKUP(J$1,Lecturas!$N$1:$AA$20,$AC44,FALSE))</f>
        <v/>
      </c>
      <c r="K44" s="83" t="str">
        <f>+IF(VLOOKUP(K$1,Lecturas!$N$1:$AA$20,$AC44,FALSE)=0,"",VLOOKUP(K$1,Lecturas!$N$1:$AA$20,$AC44,FALSE))</f>
        <v/>
      </c>
      <c r="L44" s="83" t="str">
        <f>+IF(VLOOKUP(L$1,Lecturas!$N$1:$AA$20,$AC44,FALSE)=0,"",VLOOKUP(L$1,Lecturas!$N$1:$AA$20,$AC44,FALSE))</f>
        <v/>
      </c>
      <c r="M44" s="159">
        <f>+IF(VLOOKUP(M$1,Lecturas!$N$1:$AA$20,$AC44,FALSE)=0,"",VLOOKUP(M$1,Lecturas!$N$1:$AA$20,$AC44,FALSE))</f>
        <v>2500</v>
      </c>
      <c r="N44" s="159">
        <f>+IF(VLOOKUP(N$1,Lecturas!$N$1:$AA$20,$AC44,FALSE)=0,"",VLOOKUP(N$1,Lecturas!$N$1:$AA$20,$AC44,FALSE))</f>
        <v>2000</v>
      </c>
      <c r="O44" s="159">
        <f>+IF(VLOOKUP(O$1,Lecturas!$N$1:$AA$20,$AC44,FALSE)=0,"",VLOOKUP(O$1,Lecturas!$N$1:$AA$20,$AC44,FALSE))</f>
        <v>3000</v>
      </c>
      <c r="P44" s="83" t="str">
        <f>+IF(VLOOKUP(P$1,Lecturas!$N$1:$AA$20,$AC44,FALSE)=0,"",VLOOKUP(P$1,Lecturas!$N$1:$AA$20,$AC44,FALSE))</f>
        <v/>
      </c>
      <c r="Q44" s="83" t="str">
        <f>+IF(VLOOKUP(Q$1,Lecturas!$N$1:$AA$20,$AC44,FALSE)=0,"",VLOOKUP(Q$1,Lecturas!$N$1:$AA$20,$AC44,FALSE))</f>
        <v/>
      </c>
      <c r="R44" s="83" t="str">
        <f>+IF(VLOOKUP(R$1,Lecturas!$N$1:$AA$20,$AC44,FALSE)=0,"",VLOOKUP(R$1,Lecturas!$N$1:$AA$20,$AC44,FALSE))</f>
        <v/>
      </c>
      <c r="S44" s="159" t="str">
        <f>+IF(VLOOKUP(S$1,Lecturas!$N$1:$AA$20,$AC44,FALSE)=0,"",VLOOKUP(S$1,Lecturas!$N$1:$AA$20,$AC44,FALSE))</f>
        <v/>
      </c>
      <c r="T44" s="159" t="str">
        <f>+IF(VLOOKUP(T$1,Lecturas!$N$1:$AA$20,$AC44,FALSE)=0,"",VLOOKUP(T$1,Lecturas!$N$1:$AA$20,$AC44,FALSE))</f>
        <v/>
      </c>
      <c r="U44" s="159" t="str">
        <f>+IF(VLOOKUP(U$1,Lecturas!$N$1:$AA$20,$AC44,FALSE)=0,"",VLOOKUP(U$1,Lecturas!$N$1:$AA$20,$AC44,FALSE))</f>
        <v/>
      </c>
      <c r="V44" s="83" t="str">
        <f>+IF(VLOOKUP(V$1,Lecturas!$N$1:$AA$20,$AC44,FALSE)=0,"",VLOOKUP(V$1,Lecturas!$N$1:$AA$20,$AC44,FALSE))</f>
        <v/>
      </c>
      <c r="W44" s="83" t="str">
        <f>+IF(VLOOKUP(W$1,Lecturas!$N$1:$AA$20,$AC44,FALSE)=0,"",VLOOKUP(W$1,Lecturas!$N$1:$AA$20,$AC44,FALSE))</f>
        <v/>
      </c>
      <c r="X44" s="83" t="str">
        <f>+IF(VLOOKUP(X$1,Lecturas!$N$1:$AA$20,$AC44,FALSE)=0,"",VLOOKUP(X$1,Lecturas!$N$1:$AA$20,$AC44,FALSE))</f>
        <v/>
      </c>
      <c r="Y44" s="159">
        <f>+IF(VLOOKUP(Y$1,Lecturas!$N$1:$AA$20,$AC44,FALSE)=0,"",VLOOKUP(Y$1,Lecturas!$N$1:$AA$20,$AC44,FALSE))</f>
        <v>7500</v>
      </c>
      <c r="Z44" s="48">
        <f>+'RESULTADOS Fact'!Z44</f>
        <v>20000000840</v>
      </c>
      <c r="AA44" s="48">
        <f>+'RESULTADOS Fact'!AA44</f>
        <v>10000000416</v>
      </c>
      <c r="AB44" s="48"/>
      <c r="AC44" s="145">
        <f>+'CARGA DE DATOS'!AF45</f>
        <v>6</v>
      </c>
    </row>
    <row r="45" spans="1:29" hidden="1" x14ac:dyDescent="0.25">
      <c r="A45" s="145">
        <f>+'CARGA DE DATOS'!A46</f>
        <v>44</v>
      </c>
      <c r="B45" s="48">
        <f>+IF(RESULTADOS!H45="","",RESULTADOS!H45)</f>
        <v>400000215</v>
      </c>
      <c r="C45" s="48">
        <f>+IF(RESULTADOS!D45="","",RESULTADOS!D45)</f>
        <v>700010744</v>
      </c>
      <c r="D45" s="156" t="str">
        <f>+IF('CARGA DE DATOS'!K46="Cooperativa","COOP",IF(Salida!AT46="true","PROSU","GD"))</f>
        <v>GD</v>
      </c>
      <c r="E45" s="156" t="s">
        <v>9149</v>
      </c>
      <c r="F45" s="156" t="str">
        <f>+IF(OR(D45="COOP",'CARGA DE DATOS'!K46="GUMA"),"15.02.2022",IF('CARGA DE DATOS'!K46="GUME","05.02.2022","10.02.2022"))</f>
        <v>10.02.2022</v>
      </c>
      <c r="G45" s="159">
        <f>+IF(VLOOKUP(G$1,Lecturas!$N$1:$AA$20,$AC45,FALSE)=0,"",VLOOKUP(G$1,Lecturas!$N$1:$AA$20,$AC45,FALSE))</f>
        <v>1500</v>
      </c>
      <c r="H45" s="159">
        <f>+IF(VLOOKUP(H$1,Lecturas!$N$1:$AA$20,$AC45,FALSE)=0,"",VLOOKUP(H$1,Lecturas!$N$1:$AA$20,$AC45,FALSE))</f>
        <v>1550</v>
      </c>
      <c r="I45" s="159">
        <f>+IF(VLOOKUP(I$1,Lecturas!$N$1:$AA$20,$AC45,FALSE)=0,"",VLOOKUP(I$1,Lecturas!$N$1:$AA$20,$AC45,FALSE))</f>
        <v>1550</v>
      </c>
      <c r="J45" s="83" t="str">
        <f>+IF(VLOOKUP(J$1,Lecturas!$N$1:$AA$20,$AC45,FALSE)=0,"",VLOOKUP(J$1,Lecturas!$N$1:$AA$20,$AC45,FALSE))</f>
        <v/>
      </c>
      <c r="K45" s="83" t="str">
        <f>+IF(VLOOKUP(K$1,Lecturas!$N$1:$AA$20,$AC45,FALSE)=0,"",VLOOKUP(K$1,Lecturas!$N$1:$AA$20,$AC45,FALSE))</f>
        <v/>
      </c>
      <c r="L45" s="83" t="str">
        <f>+IF(VLOOKUP(L$1,Lecturas!$N$1:$AA$20,$AC45,FALSE)=0,"",VLOOKUP(L$1,Lecturas!$N$1:$AA$20,$AC45,FALSE))</f>
        <v/>
      </c>
      <c r="M45" s="159">
        <f>+IF(VLOOKUP(M$1,Lecturas!$N$1:$AA$20,$AC45,FALSE)=0,"",VLOOKUP(M$1,Lecturas!$N$1:$AA$20,$AC45,FALSE))</f>
        <v>2500</v>
      </c>
      <c r="N45" s="159">
        <f>+IF(VLOOKUP(N$1,Lecturas!$N$1:$AA$20,$AC45,FALSE)=0,"",VLOOKUP(N$1,Lecturas!$N$1:$AA$20,$AC45,FALSE))</f>
        <v>2000</v>
      </c>
      <c r="O45" s="159">
        <f>+IF(VLOOKUP(O$1,Lecturas!$N$1:$AA$20,$AC45,FALSE)=0,"",VLOOKUP(O$1,Lecturas!$N$1:$AA$20,$AC45,FALSE))</f>
        <v>3000</v>
      </c>
      <c r="P45" s="83" t="str">
        <f>+IF(VLOOKUP(P$1,Lecturas!$N$1:$AA$20,$AC45,FALSE)=0,"",VLOOKUP(P$1,Lecturas!$N$1:$AA$20,$AC45,FALSE))</f>
        <v/>
      </c>
      <c r="Q45" s="83" t="str">
        <f>+IF(VLOOKUP(Q$1,Lecturas!$N$1:$AA$20,$AC45,FALSE)=0,"",VLOOKUP(Q$1,Lecturas!$N$1:$AA$20,$AC45,FALSE))</f>
        <v/>
      </c>
      <c r="R45" s="83" t="str">
        <f>+IF(VLOOKUP(R$1,Lecturas!$N$1:$AA$20,$AC45,FALSE)=0,"",VLOOKUP(R$1,Lecturas!$N$1:$AA$20,$AC45,FALSE))</f>
        <v/>
      </c>
      <c r="S45" s="159" t="str">
        <f>+IF(VLOOKUP(S$1,Lecturas!$N$1:$AA$20,$AC45,FALSE)=0,"",VLOOKUP(S$1,Lecturas!$N$1:$AA$20,$AC45,FALSE))</f>
        <v/>
      </c>
      <c r="T45" s="159" t="str">
        <f>+IF(VLOOKUP(T$1,Lecturas!$N$1:$AA$20,$AC45,FALSE)=0,"",VLOOKUP(T$1,Lecturas!$N$1:$AA$20,$AC45,FALSE))</f>
        <v/>
      </c>
      <c r="U45" s="159" t="str">
        <f>+IF(VLOOKUP(U$1,Lecturas!$N$1:$AA$20,$AC45,FALSE)=0,"",VLOOKUP(U$1,Lecturas!$N$1:$AA$20,$AC45,FALSE))</f>
        <v/>
      </c>
      <c r="V45" s="83" t="str">
        <f>+IF(VLOOKUP(V$1,Lecturas!$N$1:$AA$20,$AC45,FALSE)=0,"",VLOOKUP(V$1,Lecturas!$N$1:$AA$20,$AC45,FALSE))</f>
        <v/>
      </c>
      <c r="W45" s="83" t="str">
        <f>+IF(VLOOKUP(W$1,Lecturas!$N$1:$AA$20,$AC45,FALSE)=0,"",VLOOKUP(W$1,Lecturas!$N$1:$AA$20,$AC45,FALSE))</f>
        <v/>
      </c>
      <c r="X45" s="83" t="str">
        <f>+IF(VLOOKUP(X$1,Lecturas!$N$1:$AA$20,$AC45,FALSE)=0,"",VLOOKUP(X$1,Lecturas!$N$1:$AA$20,$AC45,FALSE))</f>
        <v/>
      </c>
      <c r="Y45" s="159">
        <f>+IF(VLOOKUP(Y$1,Lecturas!$N$1:$AA$20,$AC45,FALSE)=0,"",VLOOKUP(Y$1,Lecturas!$N$1:$AA$20,$AC45,FALSE))</f>
        <v>7500</v>
      </c>
      <c r="Z45" s="48">
        <f>+'RESULTADOS Fact'!Z45</f>
        <v>20000000841</v>
      </c>
      <c r="AA45" s="48">
        <f>+'RESULTADOS Fact'!AA45</f>
        <v>10000000417</v>
      </c>
      <c r="AB45" s="48"/>
      <c r="AC45" s="145">
        <f>+'CARGA DE DATOS'!AF46</f>
        <v>7</v>
      </c>
    </row>
    <row r="46" spans="1:29" hidden="1" x14ac:dyDescent="0.25">
      <c r="A46" s="145">
        <f>+'CARGA DE DATOS'!A47</f>
        <v>45</v>
      </c>
      <c r="B46" s="48">
        <f>+IF(RESULTADOS!H46="","",RESULTADOS!H46)</f>
        <v>400000216</v>
      </c>
      <c r="C46" s="48">
        <f>+IF(RESULTADOS!D46="","",RESULTADOS!D46)</f>
        <v>700010745</v>
      </c>
      <c r="D46" s="156" t="str">
        <f>+IF('CARGA DE DATOS'!K47="Cooperativa","COOP",IF(Salida!AT47="true","PROSU","GD"))</f>
        <v>GD</v>
      </c>
      <c r="E46" s="156" t="s">
        <v>9149</v>
      </c>
      <c r="F46" s="156" t="str">
        <f>+IF(OR(D46="COOP",'CARGA DE DATOS'!K47="GUMA"),"15.02.2022",IF('CARGA DE DATOS'!K47="GUME","05.02.2022","10.02.2022"))</f>
        <v>10.02.2022</v>
      </c>
      <c r="G46" s="159">
        <f>+IF(VLOOKUP(G$1,Lecturas!$N$1:$AA$20,$AC46,FALSE)=0,"",VLOOKUP(G$1,Lecturas!$N$1:$AA$20,$AC46,FALSE))</f>
        <v>1000</v>
      </c>
      <c r="H46" s="159">
        <f>+IF(VLOOKUP(H$1,Lecturas!$N$1:$AA$20,$AC46,FALSE)=0,"",VLOOKUP(H$1,Lecturas!$N$1:$AA$20,$AC46,FALSE))</f>
        <v>150</v>
      </c>
      <c r="I46" s="159">
        <f>+IF(VLOOKUP(I$1,Lecturas!$N$1:$AA$20,$AC46,FALSE)=0,"",VLOOKUP(I$1,Lecturas!$N$1:$AA$20,$AC46,FALSE))</f>
        <v>350</v>
      </c>
      <c r="J46" s="83" t="str">
        <f>+IF(VLOOKUP(J$1,Lecturas!$N$1:$AA$20,$AC46,FALSE)=0,"",VLOOKUP(J$1,Lecturas!$N$1:$AA$20,$AC46,FALSE))</f>
        <v/>
      </c>
      <c r="K46" s="83" t="str">
        <f>+IF(VLOOKUP(K$1,Lecturas!$N$1:$AA$20,$AC46,FALSE)=0,"",VLOOKUP(K$1,Lecturas!$N$1:$AA$20,$AC46,FALSE))</f>
        <v/>
      </c>
      <c r="L46" s="83" t="str">
        <f>+IF(VLOOKUP(L$1,Lecturas!$N$1:$AA$20,$AC46,FALSE)=0,"",VLOOKUP(L$1,Lecturas!$N$1:$AA$20,$AC46,FALSE))</f>
        <v/>
      </c>
      <c r="M46" s="159">
        <f>+IF(VLOOKUP(M$1,Lecturas!$N$1:$AA$20,$AC46,FALSE)=0,"",VLOOKUP(M$1,Lecturas!$N$1:$AA$20,$AC46,FALSE))</f>
        <v>2500</v>
      </c>
      <c r="N46" s="159">
        <f>+IF(VLOOKUP(N$1,Lecturas!$N$1:$AA$20,$AC46,FALSE)=0,"",VLOOKUP(N$1,Lecturas!$N$1:$AA$20,$AC46,FALSE))</f>
        <v>2000</v>
      </c>
      <c r="O46" s="159">
        <f>+IF(VLOOKUP(O$1,Lecturas!$N$1:$AA$20,$AC46,FALSE)=0,"",VLOOKUP(O$1,Lecturas!$N$1:$AA$20,$AC46,FALSE))</f>
        <v>3000</v>
      </c>
      <c r="P46" s="83" t="str">
        <f>+IF(VLOOKUP(P$1,Lecturas!$N$1:$AA$20,$AC46,FALSE)=0,"",VLOOKUP(P$1,Lecturas!$N$1:$AA$20,$AC46,FALSE))</f>
        <v/>
      </c>
      <c r="Q46" s="83" t="str">
        <f>+IF(VLOOKUP(Q$1,Lecturas!$N$1:$AA$20,$AC46,FALSE)=0,"",VLOOKUP(Q$1,Lecturas!$N$1:$AA$20,$AC46,FALSE))</f>
        <v/>
      </c>
      <c r="R46" s="83" t="str">
        <f>+IF(VLOOKUP(R$1,Lecturas!$N$1:$AA$20,$AC46,FALSE)=0,"",VLOOKUP(R$1,Lecturas!$N$1:$AA$20,$AC46,FALSE))</f>
        <v/>
      </c>
      <c r="S46" s="159" t="str">
        <f>+IF(VLOOKUP(S$1,Lecturas!$N$1:$AA$20,$AC46,FALSE)=0,"",VLOOKUP(S$1,Lecturas!$N$1:$AA$20,$AC46,FALSE))</f>
        <v/>
      </c>
      <c r="T46" s="159" t="str">
        <f>+IF(VLOOKUP(T$1,Lecturas!$N$1:$AA$20,$AC46,FALSE)=0,"",VLOOKUP(T$1,Lecturas!$N$1:$AA$20,$AC46,FALSE))</f>
        <v/>
      </c>
      <c r="U46" s="159" t="str">
        <f>+IF(VLOOKUP(U$1,Lecturas!$N$1:$AA$20,$AC46,FALSE)=0,"",VLOOKUP(U$1,Lecturas!$N$1:$AA$20,$AC46,FALSE))</f>
        <v/>
      </c>
      <c r="V46" s="83" t="str">
        <f>+IF(VLOOKUP(V$1,Lecturas!$N$1:$AA$20,$AC46,FALSE)=0,"",VLOOKUP(V$1,Lecturas!$N$1:$AA$20,$AC46,FALSE))</f>
        <v/>
      </c>
      <c r="W46" s="83" t="str">
        <f>+IF(VLOOKUP(W$1,Lecturas!$N$1:$AA$20,$AC46,FALSE)=0,"",VLOOKUP(W$1,Lecturas!$N$1:$AA$20,$AC46,FALSE))</f>
        <v/>
      </c>
      <c r="X46" s="83" t="str">
        <f>+IF(VLOOKUP(X$1,Lecturas!$N$1:$AA$20,$AC46,FALSE)=0,"",VLOOKUP(X$1,Lecturas!$N$1:$AA$20,$AC46,FALSE))</f>
        <v/>
      </c>
      <c r="Y46" s="159">
        <f>+IF(VLOOKUP(Y$1,Lecturas!$N$1:$AA$20,$AC46,FALSE)=0,"",VLOOKUP(Y$1,Lecturas!$N$1:$AA$20,$AC46,FALSE))</f>
        <v>7500</v>
      </c>
      <c r="Z46" s="48">
        <f>+'RESULTADOS Fact'!Z46</f>
        <v>20000000842</v>
      </c>
      <c r="AA46" s="48">
        <f>+'RESULTADOS Fact'!AA46</f>
        <v>10000000418</v>
      </c>
      <c r="AB46" s="48"/>
      <c r="AC46" s="145">
        <f>+'CARGA DE DATOS'!AF47</f>
        <v>6</v>
      </c>
    </row>
    <row r="47" spans="1:29" hidden="1" x14ac:dyDescent="0.25">
      <c r="A47" s="145">
        <f>+'CARGA DE DATOS'!A48</f>
        <v>46</v>
      </c>
      <c r="B47" s="48">
        <f>+IF(RESULTADOS!H47="","",RESULTADOS!H47)</f>
        <v>400000217</v>
      </c>
      <c r="C47" s="48">
        <f>+IF(RESULTADOS!D47="","",RESULTADOS!D47)</f>
        <v>700010746</v>
      </c>
      <c r="D47" s="156" t="str">
        <f>+IF('CARGA DE DATOS'!K48="Cooperativa","COOP",IF(Salida!AT48="true","PROSU","GD"))</f>
        <v>GD</v>
      </c>
      <c r="E47" s="156" t="s">
        <v>9149</v>
      </c>
      <c r="F47" s="156" t="str">
        <f>+IF(OR(D47="COOP",'CARGA DE DATOS'!K48="GUMA"),"15.02.2022",IF('CARGA DE DATOS'!K48="GUME","05.02.2022","10.02.2022"))</f>
        <v>10.02.2022</v>
      </c>
      <c r="G47" s="159">
        <f>+IF(VLOOKUP(G$1,Lecturas!$N$1:$AA$20,$AC47,FALSE)=0,"",VLOOKUP(G$1,Lecturas!$N$1:$AA$20,$AC47,FALSE))</f>
        <v>150</v>
      </c>
      <c r="H47" s="159">
        <f>+IF(VLOOKUP(H$1,Lecturas!$N$1:$AA$20,$AC47,FALSE)=0,"",VLOOKUP(H$1,Lecturas!$N$1:$AA$20,$AC47,FALSE))</f>
        <v>300</v>
      </c>
      <c r="I47" s="159">
        <f>+IF(VLOOKUP(I$1,Lecturas!$N$1:$AA$20,$AC47,FALSE)=0,"",VLOOKUP(I$1,Lecturas!$N$1:$AA$20,$AC47,FALSE))</f>
        <v>150</v>
      </c>
      <c r="J47" s="83" t="str">
        <f>+IF(VLOOKUP(J$1,Lecturas!$N$1:$AA$20,$AC47,FALSE)=0,"",VLOOKUP(J$1,Lecturas!$N$1:$AA$20,$AC47,FALSE))</f>
        <v/>
      </c>
      <c r="K47" s="83" t="str">
        <f>+IF(VLOOKUP(K$1,Lecturas!$N$1:$AA$20,$AC47,FALSE)=0,"",VLOOKUP(K$1,Lecturas!$N$1:$AA$20,$AC47,FALSE))</f>
        <v/>
      </c>
      <c r="L47" s="83" t="str">
        <f>+IF(VLOOKUP(L$1,Lecturas!$N$1:$AA$20,$AC47,FALSE)=0,"",VLOOKUP(L$1,Lecturas!$N$1:$AA$20,$AC47,FALSE))</f>
        <v/>
      </c>
      <c r="M47" s="159">
        <f>+IF(VLOOKUP(M$1,Lecturas!$N$1:$AA$20,$AC47,FALSE)=0,"",VLOOKUP(M$1,Lecturas!$N$1:$AA$20,$AC47,FALSE))</f>
        <v>2500</v>
      </c>
      <c r="N47" s="159">
        <f>+IF(VLOOKUP(N$1,Lecturas!$N$1:$AA$20,$AC47,FALSE)=0,"",VLOOKUP(N$1,Lecturas!$N$1:$AA$20,$AC47,FALSE))</f>
        <v>2000</v>
      </c>
      <c r="O47" s="159">
        <f>+IF(VLOOKUP(O$1,Lecturas!$N$1:$AA$20,$AC47,FALSE)=0,"",VLOOKUP(O$1,Lecturas!$N$1:$AA$20,$AC47,FALSE))</f>
        <v>3000</v>
      </c>
      <c r="P47" s="83" t="str">
        <f>+IF(VLOOKUP(P$1,Lecturas!$N$1:$AA$20,$AC47,FALSE)=0,"",VLOOKUP(P$1,Lecturas!$N$1:$AA$20,$AC47,FALSE))</f>
        <v/>
      </c>
      <c r="Q47" s="83" t="str">
        <f>+IF(VLOOKUP(Q$1,Lecturas!$N$1:$AA$20,$AC47,FALSE)=0,"",VLOOKUP(Q$1,Lecturas!$N$1:$AA$20,$AC47,FALSE))</f>
        <v/>
      </c>
      <c r="R47" s="83" t="str">
        <f>+IF(VLOOKUP(R$1,Lecturas!$N$1:$AA$20,$AC47,FALSE)=0,"",VLOOKUP(R$1,Lecturas!$N$1:$AA$20,$AC47,FALSE))</f>
        <v/>
      </c>
      <c r="S47" s="159" t="str">
        <f>+IF(VLOOKUP(S$1,Lecturas!$N$1:$AA$20,$AC47,FALSE)=0,"",VLOOKUP(S$1,Lecturas!$N$1:$AA$20,$AC47,FALSE))</f>
        <v/>
      </c>
      <c r="T47" s="159" t="str">
        <f>+IF(VLOOKUP(T$1,Lecturas!$N$1:$AA$20,$AC47,FALSE)=0,"",VLOOKUP(T$1,Lecturas!$N$1:$AA$20,$AC47,FALSE))</f>
        <v/>
      </c>
      <c r="U47" s="159" t="str">
        <f>+IF(VLOOKUP(U$1,Lecturas!$N$1:$AA$20,$AC47,FALSE)=0,"",VLOOKUP(U$1,Lecturas!$N$1:$AA$20,$AC47,FALSE))</f>
        <v/>
      </c>
      <c r="V47" s="83" t="str">
        <f>+IF(VLOOKUP(V$1,Lecturas!$N$1:$AA$20,$AC47,FALSE)=0,"",VLOOKUP(V$1,Lecturas!$N$1:$AA$20,$AC47,FALSE))</f>
        <v/>
      </c>
      <c r="W47" s="83" t="str">
        <f>+IF(VLOOKUP(W$1,Lecturas!$N$1:$AA$20,$AC47,FALSE)=0,"",VLOOKUP(W$1,Lecturas!$N$1:$AA$20,$AC47,FALSE))</f>
        <v/>
      </c>
      <c r="X47" s="83" t="str">
        <f>+IF(VLOOKUP(X$1,Lecturas!$N$1:$AA$20,$AC47,FALSE)=0,"",VLOOKUP(X$1,Lecturas!$N$1:$AA$20,$AC47,FALSE))</f>
        <v/>
      </c>
      <c r="Y47" s="159">
        <f>+IF(VLOOKUP(Y$1,Lecturas!$N$1:$AA$20,$AC47,FALSE)=0,"",VLOOKUP(Y$1,Lecturas!$N$1:$AA$20,$AC47,FALSE))</f>
        <v>5000</v>
      </c>
      <c r="Z47" s="48">
        <f>+'RESULTADOS Fact'!Z47</f>
        <v>20000000843</v>
      </c>
      <c r="AA47" s="48">
        <f>+'RESULTADOS Fact'!AA47</f>
        <v>10000000419</v>
      </c>
      <c r="AB47" s="48"/>
      <c r="AC47" s="145">
        <f>+'CARGA DE DATOS'!AF48</f>
        <v>3</v>
      </c>
    </row>
    <row r="48" spans="1:29" hidden="1" x14ac:dyDescent="0.25">
      <c r="A48" s="145">
        <f>+'CARGA DE DATOS'!A49</f>
        <v>47</v>
      </c>
      <c r="B48" s="48">
        <f>+IF(RESULTADOS!H48="","",RESULTADOS!H48)</f>
        <v>400000218</v>
      </c>
      <c r="C48" s="48">
        <f>+IF(RESULTADOS!D48="","",RESULTADOS!D48)</f>
        <v>700010747</v>
      </c>
      <c r="D48" s="156" t="str">
        <f>+IF('CARGA DE DATOS'!K49="Cooperativa","COOP",IF(Salida!AT49="true","PROSU","GD"))</f>
        <v>GD</v>
      </c>
      <c r="E48" s="156" t="s">
        <v>9149</v>
      </c>
      <c r="F48" s="156" t="str">
        <f>+IF(OR(D48="COOP",'CARGA DE DATOS'!K49="GUMA"),"15.02.2022",IF('CARGA DE DATOS'!K49="GUME","05.02.2022","10.02.2022"))</f>
        <v>10.02.2022</v>
      </c>
      <c r="G48" s="159">
        <f>+IF(VLOOKUP(G$1,Lecturas!$N$1:$AA$20,$AC48,FALSE)=0,"",VLOOKUP(G$1,Lecturas!$N$1:$AA$20,$AC48,FALSE))</f>
        <v>1500</v>
      </c>
      <c r="H48" s="159">
        <f>+IF(VLOOKUP(H$1,Lecturas!$N$1:$AA$20,$AC48,FALSE)=0,"",VLOOKUP(H$1,Lecturas!$N$1:$AA$20,$AC48,FALSE))</f>
        <v>1550</v>
      </c>
      <c r="I48" s="159">
        <f>+IF(VLOOKUP(I$1,Lecturas!$N$1:$AA$20,$AC48,FALSE)=0,"",VLOOKUP(I$1,Lecturas!$N$1:$AA$20,$AC48,FALSE))</f>
        <v>1550</v>
      </c>
      <c r="J48" s="83" t="str">
        <f>+IF(VLOOKUP(J$1,Lecturas!$N$1:$AA$20,$AC48,FALSE)=0,"",VLOOKUP(J$1,Lecturas!$N$1:$AA$20,$AC48,FALSE))</f>
        <v/>
      </c>
      <c r="K48" s="83" t="str">
        <f>+IF(VLOOKUP(K$1,Lecturas!$N$1:$AA$20,$AC48,FALSE)=0,"",VLOOKUP(K$1,Lecturas!$N$1:$AA$20,$AC48,FALSE))</f>
        <v/>
      </c>
      <c r="L48" s="83" t="str">
        <f>+IF(VLOOKUP(L$1,Lecturas!$N$1:$AA$20,$AC48,FALSE)=0,"",VLOOKUP(L$1,Lecturas!$N$1:$AA$20,$AC48,FALSE))</f>
        <v/>
      </c>
      <c r="M48" s="159">
        <f>+IF(VLOOKUP(M$1,Lecturas!$N$1:$AA$20,$AC48,FALSE)=0,"",VLOOKUP(M$1,Lecturas!$N$1:$AA$20,$AC48,FALSE))</f>
        <v>2500</v>
      </c>
      <c r="N48" s="159">
        <f>+IF(VLOOKUP(N$1,Lecturas!$N$1:$AA$20,$AC48,FALSE)=0,"",VLOOKUP(N$1,Lecturas!$N$1:$AA$20,$AC48,FALSE))</f>
        <v>2000</v>
      </c>
      <c r="O48" s="159">
        <f>+IF(VLOOKUP(O$1,Lecturas!$N$1:$AA$20,$AC48,FALSE)=0,"",VLOOKUP(O$1,Lecturas!$N$1:$AA$20,$AC48,FALSE))</f>
        <v>3000</v>
      </c>
      <c r="P48" s="83" t="str">
        <f>+IF(VLOOKUP(P$1,Lecturas!$N$1:$AA$20,$AC48,FALSE)=0,"",VLOOKUP(P$1,Lecturas!$N$1:$AA$20,$AC48,FALSE))</f>
        <v/>
      </c>
      <c r="Q48" s="83" t="str">
        <f>+IF(VLOOKUP(Q$1,Lecturas!$N$1:$AA$20,$AC48,FALSE)=0,"",VLOOKUP(Q$1,Lecturas!$N$1:$AA$20,$AC48,FALSE))</f>
        <v/>
      </c>
      <c r="R48" s="83" t="str">
        <f>+IF(VLOOKUP(R$1,Lecturas!$N$1:$AA$20,$AC48,FALSE)=0,"",VLOOKUP(R$1,Lecturas!$N$1:$AA$20,$AC48,FALSE))</f>
        <v/>
      </c>
      <c r="S48" s="159" t="str">
        <f>+IF(VLOOKUP(S$1,Lecturas!$N$1:$AA$20,$AC48,FALSE)=0,"",VLOOKUP(S$1,Lecturas!$N$1:$AA$20,$AC48,FALSE))</f>
        <v/>
      </c>
      <c r="T48" s="159" t="str">
        <f>+IF(VLOOKUP(T$1,Lecturas!$N$1:$AA$20,$AC48,FALSE)=0,"",VLOOKUP(T$1,Lecturas!$N$1:$AA$20,$AC48,FALSE))</f>
        <v/>
      </c>
      <c r="U48" s="159" t="str">
        <f>+IF(VLOOKUP(U$1,Lecturas!$N$1:$AA$20,$AC48,FALSE)=0,"",VLOOKUP(U$1,Lecturas!$N$1:$AA$20,$AC48,FALSE))</f>
        <v/>
      </c>
      <c r="V48" s="83" t="str">
        <f>+IF(VLOOKUP(V$1,Lecturas!$N$1:$AA$20,$AC48,FALSE)=0,"",VLOOKUP(V$1,Lecturas!$N$1:$AA$20,$AC48,FALSE))</f>
        <v/>
      </c>
      <c r="W48" s="83" t="str">
        <f>+IF(VLOOKUP(W$1,Lecturas!$N$1:$AA$20,$AC48,FALSE)=0,"",VLOOKUP(W$1,Lecturas!$N$1:$AA$20,$AC48,FALSE))</f>
        <v/>
      </c>
      <c r="X48" s="83" t="str">
        <f>+IF(VLOOKUP(X$1,Lecturas!$N$1:$AA$20,$AC48,FALSE)=0,"",VLOOKUP(X$1,Lecturas!$N$1:$AA$20,$AC48,FALSE))</f>
        <v/>
      </c>
      <c r="Y48" s="159">
        <f>+IF(VLOOKUP(Y$1,Lecturas!$N$1:$AA$20,$AC48,FALSE)=0,"",VLOOKUP(Y$1,Lecturas!$N$1:$AA$20,$AC48,FALSE))</f>
        <v>7500</v>
      </c>
      <c r="Z48" s="48">
        <f>+'RESULTADOS Fact'!Z48</f>
        <v>20000000844</v>
      </c>
      <c r="AA48" s="48">
        <f>+'RESULTADOS Fact'!AA48</f>
        <v>10000000420</v>
      </c>
      <c r="AB48" s="48"/>
      <c r="AC48" s="145">
        <f>+'CARGA DE DATOS'!AF49</f>
        <v>7</v>
      </c>
    </row>
    <row r="49" spans="1:29" hidden="1" x14ac:dyDescent="0.25">
      <c r="A49" s="145">
        <f>+'CARGA DE DATOS'!A50</f>
        <v>48</v>
      </c>
      <c r="B49" s="48">
        <f>+IF(RESULTADOS!H49="","",RESULTADOS!H49)</f>
        <v>400000219</v>
      </c>
      <c r="C49" s="48">
        <f>+IF(RESULTADOS!D49="","",RESULTADOS!D49)</f>
        <v>700010748</v>
      </c>
      <c r="D49" s="156" t="str">
        <f>+IF('CARGA DE DATOS'!K50="Cooperativa","COOP",IF(Salida!AT50="true","PROSU","GD"))</f>
        <v>GD</v>
      </c>
      <c r="E49" s="156" t="s">
        <v>9149</v>
      </c>
      <c r="F49" s="156" t="str">
        <f>+IF(OR(D49="COOP",'CARGA DE DATOS'!K50="GUMA"),"15.02.2022",IF('CARGA DE DATOS'!K50="GUME","05.02.2022","10.02.2022"))</f>
        <v>10.02.2022</v>
      </c>
      <c r="G49" s="159">
        <f>+IF(VLOOKUP(G$1,Lecturas!$N$1:$AA$20,$AC49,FALSE)=0,"",VLOOKUP(G$1,Lecturas!$N$1:$AA$20,$AC49,FALSE))</f>
        <v>150</v>
      </c>
      <c r="H49" s="159">
        <f>+IF(VLOOKUP(H$1,Lecturas!$N$1:$AA$20,$AC49,FALSE)=0,"",VLOOKUP(H$1,Lecturas!$N$1:$AA$20,$AC49,FALSE))</f>
        <v>150</v>
      </c>
      <c r="I49" s="159">
        <f>+IF(VLOOKUP(I$1,Lecturas!$N$1:$AA$20,$AC49,FALSE)=0,"",VLOOKUP(I$1,Lecturas!$N$1:$AA$20,$AC49,FALSE))</f>
        <v>150</v>
      </c>
      <c r="J49" s="83" t="str">
        <f>+IF(VLOOKUP(J$1,Lecturas!$N$1:$AA$20,$AC49,FALSE)=0,"",VLOOKUP(J$1,Lecturas!$N$1:$AA$20,$AC49,FALSE))</f>
        <v/>
      </c>
      <c r="K49" s="83" t="str">
        <f>+IF(VLOOKUP(K$1,Lecturas!$N$1:$AA$20,$AC49,FALSE)=0,"",VLOOKUP(K$1,Lecturas!$N$1:$AA$20,$AC49,FALSE))</f>
        <v/>
      </c>
      <c r="L49" s="83" t="str">
        <f>+IF(VLOOKUP(L$1,Lecturas!$N$1:$AA$20,$AC49,FALSE)=0,"",VLOOKUP(L$1,Lecturas!$N$1:$AA$20,$AC49,FALSE))</f>
        <v/>
      </c>
      <c r="M49" s="159">
        <f>+IF(VLOOKUP(M$1,Lecturas!$N$1:$AA$20,$AC49,FALSE)=0,"",VLOOKUP(M$1,Lecturas!$N$1:$AA$20,$AC49,FALSE))</f>
        <v>2500</v>
      </c>
      <c r="N49" s="159">
        <f>+IF(VLOOKUP(N$1,Lecturas!$N$1:$AA$20,$AC49,FALSE)=0,"",VLOOKUP(N$1,Lecturas!$N$1:$AA$20,$AC49,FALSE))</f>
        <v>2000</v>
      </c>
      <c r="O49" s="159">
        <f>+IF(VLOOKUP(O$1,Lecturas!$N$1:$AA$20,$AC49,FALSE)=0,"",VLOOKUP(O$1,Lecturas!$N$1:$AA$20,$AC49,FALSE))</f>
        <v>3000</v>
      </c>
      <c r="P49" s="83" t="str">
        <f>+IF(VLOOKUP(P$1,Lecturas!$N$1:$AA$20,$AC49,FALSE)=0,"",VLOOKUP(P$1,Lecturas!$N$1:$AA$20,$AC49,FALSE))</f>
        <v/>
      </c>
      <c r="Q49" s="83" t="str">
        <f>+IF(VLOOKUP(Q$1,Lecturas!$N$1:$AA$20,$AC49,FALSE)=0,"",VLOOKUP(Q$1,Lecturas!$N$1:$AA$20,$AC49,FALSE))</f>
        <v/>
      </c>
      <c r="R49" s="83" t="str">
        <f>+IF(VLOOKUP(R$1,Lecturas!$N$1:$AA$20,$AC49,FALSE)=0,"",VLOOKUP(R$1,Lecturas!$N$1:$AA$20,$AC49,FALSE))</f>
        <v/>
      </c>
      <c r="S49" s="159" t="str">
        <f>+IF(VLOOKUP(S$1,Lecturas!$N$1:$AA$20,$AC49,FALSE)=0,"",VLOOKUP(S$1,Lecturas!$N$1:$AA$20,$AC49,FALSE))</f>
        <v/>
      </c>
      <c r="T49" s="159" t="str">
        <f>+IF(VLOOKUP(T$1,Lecturas!$N$1:$AA$20,$AC49,FALSE)=0,"",VLOOKUP(T$1,Lecturas!$N$1:$AA$20,$AC49,FALSE))</f>
        <v/>
      </c>
      <c r="U49" s="159" t="str">
        <f>+IF(VLOOKUP(U$1,Lecturas!$N$1:$AA$20,$AC49,FALSE)=0,"",VLOOKUP(U$1,Lecturas!$N$1:$AA$20,$AC49,FALSE))</f>
        <v/>
      </c>
      <c r="V49" s="83" t="str">
        <f>+IF(VLOOKUP(V$1,Lecturas!$N$1:$AA$20,$AC49,FALSE)=0,"",VLOOKUP(V$1,Lecturas!$N$1:$AA$20,$AC49,FALSE))</f>
        <v/>
      </c>
      <c r="W49" s="83" t="str">
        <f>+IF(VLOOKUP(W$1,Lecturas!$N$1:$AA$20,$AC49,FALSE)=0,"",VLOOKUP(W$1,Lecturas!$N$1:$AA$20,$AC49,FALSE))</f>
        <v/>
      </c>
      <c r="X49" s="83" t="str">
        <f>+IF(VLOOKUP(X$1,Lecturas!$N$1:$AA$20,$AC49,FALSE)=0,"",VLOOKUP(X$1,Lecturas!$N$1:$AA$20,$AC49,FALSE))</f>
        <v/>
      </c>
      <c r="Y49" s="159">
        <f>+IF(VLOOKUP(Y$1,Lecturas!$N$1:$AA$20,$AC49,FALSE)=0,"",VLOOKUP(Y$1,Lecturas!$N$1:$AA$20,$AC49,FALSE))</f>
        <v>15000</v>
      </c>
      <c r="Z49" s="48">
        <f>+'RESULTADOS Fact'!Z49</f>
        <v>20000000845</v>
      </c>
      <c r="AA49" s="48">
        <f>+'RESULTADOS Fact'!AA49</f>
        <v>10000000421</v>
      </c>
      <c r="AB49" s="48"/>
      <c r="AC49" s="145">
        <f>+'CARGA DE DATOS'!AF50</f>
        <v>4</v>
      </c>
    </row>
    <row r="50" spans="1:29" hidden="1" x14ac:dyDescent="0.25">
      <c r="A50" s="145">
        <f>+'CARGA DE DATOS'!A51</f>
        <v>49</v>
      </c>
      <c r="B50" s="48">
        <f>+IF(RESULTADOS!H50="","",RESULTADOS!H50)</f>
        <v>400000220</v>
      </c>
      <c r="C50" s="48">
        <f>+IF(RESULTADOS!D50="","",RESULTADOS!D50)</f>
        <v>700010749</v>
      </c>
      <c r="D50" s="156" t="str">
        <f>+IF('CARGA DE DATOS'!K51="Cooperativa","COOP",IF(Salida!AT51="true","PROSU","GD"))</f>
        <v>GD</v>
      </c>
      <c r="E50" s="156" t="s">
        <v>9149</v>
      </c>
      <c r="F50" s="156" t="str">
        <f>+IF(OR(D50="COOP",'CARGA DE DATOS'!K51="GUMA"),"15.02.2022",IF('CARGA DE DATOS'!K51="GUME","05.02.2022","10.02.2022"))</f>
        <v>10.02.2022</v>
      </c>
      <c r="G50" s="159">
        <f>+IF(VLOOKUP(G$1,Lecturas!$N$1:$AA$20,$AC50,FALSE)=0,"",VLOOKUP(G$1,Lecturas!$N$1:$AA$20,$AC50,FALSE))</f>
        <v>1000</v>
      </c>
      <c r="H50" s="159">
        <f>+IF(VLOOKUP(H$1,Lecturas!$N$1:$AA$20,$AC50,FALSE)=0,"",VLOOKUP(H$1,Lecturas!$N$1:$AA$20,$AC50,FALSE))</f>
        <v>150</v>
      </c>
      <c r="I50" s="159">
        <f>+IF(VLOOKUP(I$1,Lecturas!$N$1:$AA$20,$AC50,FALSE)=0,"",VLOOKUP(I$1,Lecturas!$N$1:$AA$20,$AC50,FALSE))</f>
        <v>350</v>
      </c>
      <c r="J50" s="83" t="str">
        <f>+IF(VLOOKUP(J$1,Lecturas!$N$1:$AA$20,$AC50,FALSE)=0,"",VLOOKUP(J$1,Lecturas!$N$1:$AA$20,$AC50,FALSE))</f>
        <v/>
      </c>
      <c r="K50" s="83" t="str">
        <f>+IF(VLOOKUP(K$1,Lecturas!$N$1:$AA$20,$AC50,FALSE)=0,"",VLOOKUP(K$1,Lecturas!$N$1:$AA$20,$AC50,FALSE))</f>
        <v/>
      </c>
      <c r="L50" s="83" t="str">
        <f>+IF(VLOOKUP(L$1,Lecturas!$N$1:$AA$20,$AC50,FALSE)=0,"",VLOOKUP(L$1,Lecturas!$N$1:$AA$20,$AC50,FALSE))</f>
        <v/>
      </c>
      <c r="M50" s="159">
        <f>+IF(VLOOKUP(M$1,Lecturas!$N$1:$AA$20,$AC50,FALSE)=0,"",VLOOKUP(M$1,Lecturas!$N$1:$AA$20,$AC50,FALSE))</f>
        <v>2500</v>
      </c>
      <c r="N50" s="159">
        <f>+IF(VLOOKUP(N$1,Lecturas!$N$1:$AA$20,$AC50,FALSE)=0,"",VLOOKUP(N$1,Lecturas!$N$1:$AA$20,$AC50,FALSE))</f>
        <v>2000</v>
      </c>
      <c r="O50" s="159">
        <f>+IF(VLOOKUP(O$1,Lecturas!$N$1:$AA$20,$AC50,FALSE)=0,"",VLOOKUP(O$1,Lecturas!$N$1:$AA$20,$AC50,FALSE))</f>
        <v>3000</v>
      </c>
      <c r="P50" s="83" t="str">
        <f>+IF(VLOOKUP(P$1,Lecturas!$N$1:$AA$20,$AC50,FALSE)=0,"",VLOOKUP(P$1,Lecturas!$N$1:$AA$20,$AC50,FALSE))</f>
        <v/>
      </c>
      <c r="Q50" s="83" t="str">
        <f>+IF(VLOOKUP(Q$1,Lecturas!$N$1:$AA$20,$AC50,FALSE)=0,"",VLOOKUP(Q$1,Lecturas!$N$1:$AA$20,$AC50,FALSE))</f>
        <v/>
      </c>
      <c r="R50" s="83" t="str">
        <f>+IF(VLOOKUP(R$1,Lecturas!$N$1:$AA$20,$AC50,FALSE)=0,"",VLOOKUP(R$1,Lecturas!$N$1:$AA$20,$AC50,FALSE))</f>
        <v/>
      </c>
      <c r="S50" s="159" t="str">
        <f>+IF(VLOOKUP(S$1,Lecturas!$N$1:$AA$20,$AC50,FALSE)=0,"",VLOOKUP(S$1,Lecturas!$N$1:$AA$20,$AC50,FALSE))</f>
        <v/>
      </c>
      <c r="T50" s="159" t="str">
        <f>+IF(VLOOKUP(T$1,Lecturas!$N$1:$AA$20,$AC50,FALSE)=0,"",VLOOKUP(T$1,Lecturas!$N$1:$AA$20,$AC50,FALSE))</f>
        <v/>
      </c>
      <c r="U50" s="159" t="str">
        <f>+IF(VLOOKUP(U$1,Lecturas!$N$1:$AA$20,$AC50,FALSE)=0,"",VLOOKUP(U$1,Lecturas!$N$1:$AA$20,$AC50,FALSE))</f>
        <v/>
      </c>
      <c r="V50" s="83" t="str">
        <f>+IF(VLOOKUP(V$1,Lecturas!$N$1:$AA$20,$AC50,FALSE)=0,"",VLOOKUP(V$1,Lecturas!$N$1:$AA$20,$AC50,FALSE))</f>
        <v/>
      </c>
      <c r="W50" s="83" t="str">
        <f>+IF(VLOOKUP(W$1,Lecturas!$N$1:$AA$20,$AC50,FALSE)=0,"",VLOOKUP(W$1,Lecturas!$N$1:$AA$20,$AC50,FALSE))</f>
        <v/>
      </c>
      <c r="X50" s="83" t="str">
        <f>+IF(VLOOKUP(X$1,Lecturas!$N$1:$AA$20,$AC50,FALSE)=0,"",VLOOKUP(X$1,Lecturas!$N$1:$AA$20,$AC50,FALSE))</f>
        <v/>
      </c>
      <c r="Y50" s="159">
        <f>+IF(VLOOKUP(Y$1,Lecturas!$N$1:$AA$20,$AC50,FALSE)=0,"",VLOOKUP(Y$1,Lecturas!$N$1:$AA$20,$AC50,FALSE))</f>
        <v>7500</v>
      </c>
      <c r="Z50" s="48">
        <f>+'RESULTADOS Fact'!Z50</f>
        <v>20000000846</v>
      </c>
      <c r="AA50" s="48">
        <f>+'RESULTADOS Fact'!AA50</f>
        <v>10000000422</v>
      </c>
      <c r="AB50" s="48"/>
      <c r="AC50" s="145">
        <f>+'CARGA DE DATOS'!AF51</f>
        <v>6</v>
      </c>
    </row>
    <row r="51" spans="1:29" hidden="1" x14ac:dyDescent="0.25">
      <c r="A51" s="145">
        <f>+'CARGA DE DATOS'!A52</f>
        <v>50</v>
      </c>
      <c r="B51" s="48">
        <f>+IF(RESULTADOS!H51="","",RESULTADOS!H51)</f>
        <v>400000221</v>
      </c>
      <c r="C51" s="48">
        <f>+IF(RESULTADOS!D51="","",RESULTADOS!D51)</f>
        <v>700010750</v>
      </c>
      <c r="D51" s="156" t="str">
        <f>+IF('CARGA DE DATOS'!K52="Cooperativa","COOP",IF(Salida!AT52="true","PROSU","GD"))</f>
        <v>GD</v>
      </c>
      <c r="E51" s="156" t="s">
        <v>9149</v>
      </c>
      <c r="F51" s="156" t="str">
        <f>+IF(OR(D51="COOP",'CARGA DE DATOS'!K52="GUMA"),"15.02.2022",IF('CARGA DE DATOS'!K52="GUME","05.02.2022","10.02.2022"))</f>
        <v>10.02.2022</v>
      </c>
      <c r="G51" s="159">
        <f>+IF(VLOOKUP(G$1,Lecturas!$N$1:$AA$20,$AC51,FALSE)=0,"",VLOOKUP(G$1,Lecturas!$N$1:$AA$20,$AC51,FALSE))</f>
        <v>1500</v>
      </c>
      <c r="H51" s="159">
        <f>+IF(VLOOKUP(H$1,Lecturas!$N$1:$AA$20,$AC51,FALSE)=0,"",VLOOKUP(H$1,Lecturas!$N$1:$AA$20,$AC51,FALSE))</f>
        <v>1550</v>
      </c>
      <c r="I51" s="159">
        <f>+IF(VLOOKUP(I$1,Lecturas!$N$1:$AA$20,$AC51,FALSE)=0,"",VLOOKUP(I$1,Lecturas!$N$1:$AA$20,$AC51,FALSE))</f>
        <v>1550</v>
      </c>
      <c r="J51" s="83" t="str">
        <f>+IF(VLOOKUP(J$1,Lecturas!$N$1:$AA$20,$AC51,FALSE)=0,"",VLOOKUP(J$1,Lecturas!$N$1:$AA$20,$AC51,FALSE))</f>
        <v/>
      </c>
      <c r="K51" s="83" t="str">
        <f>+IF(VLOOKUP(K$1,Lecturas!$N$1:$AA$20,$AC51,FALSE)=0,"",VLOOKUP(K$1,Lecturas!$N$1:$AA$20,$AC51,FALSE))</f>
        <v/>
      </c>
      <c r="L51" s="83" t="str">
        <f>+IF(VLOOKUP(L$1,Lecturas!$N$1:$AA$20,$AC51,FALSE)=0,"",VLOOKUP(L$1,Lecturas!$N$1:$AA$20,$AC51,FALSE))</f>
        <v/>
      </c>
      <c r="M51" s="159">
        <f>+IF(VLOOKUP(M$1,Lecturas!$N$1:$AA$20,$AC51,FALSE)=0,"",VLOOKUP(M$1,Lecturas!$N$1:$AA$20,$AC51,FALSE))</f>
        <v>2500</v>
      </c>
      <c r="N51" s="159">
        <f>+IF(VLOOKUP(N$1,Lecturas!$N$1:$AA$20,$AC51,FALSE)=0,"",VLOOKUP(N$1,Lecturas!$N$1:$AA$20,$AC51,FALSE))</f>
        <v>2000</v>
      </c>
      <c r="O51" s="159">
        <f>+IF(VLOOKUP(O$1,Lecturas!$N$1:$AA$20,$AC51,FALSE)=0,"",VLOOKUP(O$1,Lecturas!$N$1:$AA$20,$AC51,FALSE))</f>
        <v>3000</v>
      </c>
      <c r="P51" s="83" t="str">
        <f>+IF(VLOOKUP(P$1,Lecturas!$N$1:$AA$20,$AC51,FALSE)=0,"",VLOOKUP(P$1,Lecturas!$N$1:$AA$20,$AC51,FALSE))</f>
        <v/>
      </c>
      <c r="Q51" s="83" t="str">
        <f>+IF(VLOOKUP(Q$1,Lecturas!$N$1:$AA$20,$AC51,FALSE)=0,"",VLOOKUP(Q$1,Lecturas!$N$1:$AA$20,$AC51,FALSE))</f>
        <v/>
      </c>
      <c r="R51" s="83" t="str">
        <f>+IF(VLOOKUP(R$1,Lecturas!$N$1:$AA$20,$AC51,FALSE)=0,"",VLOOKUP(R$1,Lecturas!$N$1:$AA$20,$AC51,FALSE))</f>
        <v/>
      </c>
      <c r="S51" s="159" t="str">
        <f>+IF(VLOOKUP(S$1,Lecturas!$N$1:$AA$20,$AC51,FALSE)=0,"",VLOOKUP(S$1,Lecturas!$N$1:$AA$20,$AC51,FALSE))</f>
        <v/>
      </c>
      <c r="T51" s="159" t="str">
        <f>+IF(VLOOKUP(T$1,Lecturas!$N$1:$AA$20,$AC51,FALSE)=0,"",VLOOKUP(T$1,Lecturas!$N$1:$AA$20,$AC51,FALSE))</f>
        <v/>
      </c>
      <c r="U51" s="159" t="str">
        <f>+IF(VLOOKUP(U$1,Lecturas!$N$1:$AA$20,$AC51,FALSE)=0,"",VLOOKUP(U$1,Lecturas!$N$1:$AA$20,$AC51,FALSE))</f>
        <v/>
      </c>
      <c r="V51" s="83" t="str">
        <f>+IF(VLOOKUP(V$1,Lecturas!$N$1:$AA$20,$AC51,FALSE)=0,"",VLOOKUP(V$1,Lecturas!$N$1:$AA$20,$AC51,FALSE))</f>
        <v/>
      </c>
      <c r="W51" s="83" t="str">
        <f>+IF(VLOOKUP(W$1,Lecturas!$N$1:$AA$20,$AC51,FALSE)=0,"",VLOOKUP(W$1,Lecturas!$N$1:$AA$20,$AC51,FALSE))</f>
        <v/>
      </c>
      <c r="X51" s="83" t="str">
        <f>+IF(VLOOKUP(X$1,Lecturas!$N$1:$AA$20,$AC51,FALSE)=0,"",VLOOKUP(X$1,Lecturas!$N$1:$AA$20,$AC51,FALSE))</f>
        <v/>
      </c>
      <c r="Y51" s="159">
        <f>+IF(VLOOKUP(Y$1,Lecturas!$N$1:$AA$20,$AC51,FALSE)=0,"",VLOOKUP(Y$1,Lecturas!$N$1:$AA$20,$AC51,FALSE))</f>
        <v>7500</v>
      </c>
      <c r="Z51" s="48">
        <f>+'RESULTADOS Fact'!Z51</f>
        <v>20000000847</v>
      </c>
      <c r="AA51" s="48">
        <f>+'RESULTADOS Fact'!AA51</f>
        <v>10000000423</v>
      </c>
      <c r="AB51" s="48"/>
      <c r="AC51" s="145">
        <f>+'CARGA DE DATOS'!AF52</f>
        <v>7</v>
      </c>
    </row>
    <row r="52" spans="1:29" hidden="1" x14ac:dyDescent="0.25">
      <c r="A52" s="145">
        <f>+'CARGA DE DATOS'!A53</f>
        <v>51</v>
      </c>
      <c r="B52" s="48">
        <f>+IF(RESULTADOS!H52="","",RESULTADOS!H52)</f>
        <v>400000222</v>
      </c>
      <c r="C52" s="48">
        <f>+IF(RESULTADOS!D52="","",RESULTADOS!D52)</f>
        <v>700010751</v>
      </c>
      <c r="D52" s="156" t="str">
        <f>+IF('CARGA DE DATOS'!K53="Cooperativa","COOP",IF(Salida!AT53="true","PROSU","GD"))</f>
        <v>GD</v>
      </c>
      <c r="E52" s="156" t="s">
        <v>9149</v>
      </c>
      <c r="F52" s="156" t="str">
        <f>+IF(OR(D52="COOP",'CARGA DE DATOS'!K53="GUMA"),"15.02.2022",IF('CARGA DE DATOS'!K53="GUME","05.02.2022","10.02.2022"))</f>
        <v>10.02.2022</v>
      </c>
      <c r="G52" s="159">
        <f>+IF(VLOOKUP(G$1,Lecturas!$N$1:$AA$20,$AC52,FALSE)=0,"",VLOOKUP(G$1,Lecturas!$N$1:$AA$20,$AC52,FALSE))</f>
        <v>150</v>
      </c>
      <c r="H52" s="159">
        <f>+IF(VLOOKUP(H$1,Lecturas!$N$1:$AA$20,$AC52,FALSE)=0,"",VLOOKUP(H$1,Lecturas!$N$1:$AA$20,$AC52,FALSE))</f>
        <v>150</v>
      </c>
      <c r="I52" s="159">
        <f>+IF(VLOOKUP(I$1,Lecturas!$N$1:$AA$20,$AC52,FALSE)=0,"",VLOOKUP(I$1,Lecturas!$N$1:$AA$20,$AC52,FALSE))</f>
        <v>150</v>
      </c>
      <c r="J52" s="83" t="str">
        <f>+IF(VLOOKUP(J$1,Lecturas!$N$1:$AA$20,$AC52,FALSE)=0,"",VLOOKUP(J$1,Lecturas!$N$1:$AA$20,$AC52,FALSE))</f>
        <v/>
      </c>
      <c r="K52" s="83" t="str">
        <f>+IF(VLOOKUP(K$1,Lecturas!$N$1:$AA$20,$AC52,FALSE)=0,"",VLOOKUP(K$1,Lecturas!$N$1:$AA$20,$AC52,FALSE))</f>
        <v/>
      </c>
      <c r="L52" s="83" t="str">
        <f>+IF(VLOOKUP(L$1,Lecturas!$N$1:$AA$20,$AC52,FALSE)=0,"",VLOOKUP(L$1,Lecturas!$N$1:$AA$20,$AC52,FALSE))</f>
        <v/>
      </c>
      <c r="M52" s="159">
        <f>+IF(VLOOKUP(M$1,Lecturas!$N$1:$AA$20,$AC52,FALSE)=0,"",VLOOKUP(M$1,Lecturas!$N$1:$AA$20,$AC52,FALSE))</f>
        <v>2500</v>
      </c>
      <c r="N52" s="159">
        <f>+IF(VLOOKUP(N$1,Lecturas!$N$1:$AA$20,$AC52,FALSE)=0,"",VLOOKUP(N$1,Lecturas!$N$1:$AA$20,$AC52,FALSE))</f>
        <v>2000</v>
      </c>
      <c r="O52" s="159">
        <f>+IF(VLOOKUP(O$1,Lecturas!$N$1:$AA$20,$AC52,FALSE)=0,"",VLOOKUP(O$1,Lecturas!$N$1:$AA$20,$AC52,FALSE))</f>
        <v>3000</v>
      </c>
      <c r="P52" s="83" t="str">
        <f>+IF(VLOOKUP(P$1,Lecturas!$N$1:$AA$20,$AC52,FALSE)=0,"",VLOOKUP(P$1,Lecturas!$N$1:$AA$20,$AC52,FALSE))</f>
        <v/>
      </c>
      <c r="Q52" s="83" t="str">
        <f>+IF(VLOOKUP(Q$1,Lecturas!$N$1:$AA$20,$AC52,FALSE)=0,"",VLOOKUP(Q$1,Lecturas!$N$1:$AA$20,$AC52,FALSE))</f>
        <v/>
      </c>
      <c r="R52" s="83" t="str">
        <f>+IF(VLOOKUP(R$1,Lecturas!$N$1:$AA$20,$AC52,FALSE)=0,"",VLOOKUP(R$1,Lecturas!$N$1:$AA$20,$AC52,FALSE))</f>
        <v/>
      </c>
      <c r="S52" s="159" t="str">
        <f>+IF(VLOOKUP(S$1,Lecturas!$N$1:$AA$20,$AC52,FALSE)=0,"",VLOOKUP(S$1,Lecturas!$N$1:$AA$20,$AC52,FALSE))</f>
        <v/>
      </c>
      <c r="T52" s="159" t="str">
        <f>+IF(VLOOKUP(T$1,Lecturas!$N$1:$AA$20,$AC52,FALSE)=0,"",VLOOKUP(T$1,Lecturas!$N$1:$AA$20,$AC52,FALSE))</f>
        <v/>
      </c>
      <c r="U52" s="159" t="str">
        <f>+IF(VLOOKUP(U$1,Lecturas!$N$1:$AA$20,$AC52,FALSE)=0,"",VLOOKUP(U$1,Lecturas!$N$1:$AA$20,$AC52,FALSE))</f>
        <v/>
      </c>
      <c r="V52" s="83" t="str">
        <f>+IF(VLOOKUP(V$1,Lecturas!$N$1:$AA$20,$AC52,FALSE)=0,"",VLOOKUP(V$1,Lecturas!$N$1:$AA$20,$AC52,FALSE))</f>
        <v/>
      </c>
      <c r="W52" s="83" t="str">
        <f>+IF(VLOOKUP(W$1,Lecturas!$N$1:$AA$20,$AC52,FALSE)=0,"",VLOOKUP(W$1,Lecturas!$N$1:$AA$20,$AC52,FALSE))</f>
        <v/>
      </c>
      <c r="X52" s="83" t="str">
        <f>+IF(VLOOKUP(X$1,Lecturas!$N$1:$AA$20,$AC52,FALSE)=0,"",VLOOKUP(X$1,Lecturas!$N$1:$AA$20,$AC52,FALSE))</f>
        <v/>
      </c>
      <c r="Y52" s="159">
        <f>+IF(VLOOKUP(Y$1,Lecturas!$N$1:$AA$20,$AC52,FALSE)=0,"",VLOOKUP(Y$1,Lecturas!$N$1:$AA$20,$AC52,FALSE))</f>
        <v>5000</v>
      </c>
      <c r="Z52" s="48">
        <f>+'RESULTADOS Fact'!Z52</f>
        <v>20000000848</v>
      </c>
      <c r="AA52" s="48">
        <f>+'RESULTADOS Fact'!AA52</f>
        <v>10000000424</v>
      </c>
      <c r="AB52" s="48"/>
      <c r="AC52" s="145">
        <f>+'CARGA DE DATOS'!AF53</f>
        <v>2</v>
      </c>
    </row>
    <row r="53" spans="1:29" hidden="1" x14ac:dyDescent="0.25">
      <c r="A53" s="145">
        <f>+'CARGA DE DATOS'!A54</f>
        <v>52</v>
      </c>
      <c r="B53" s="48">
        <f>+IF(RESULTADOS!H53="","",RESULTADOS!H53)</f>
        <v>400000223</v>
      </c>
      <c r="C53" s="48">
        <f>+IF(RESULTADOS!D53="","",RESULTADOS!D53)</f>
        <v>700010752</v>
      </c>
      <c r="D53" s="156" t="str">
        <f>+IF('CARGA DE DATOS'!K54="Cooperativa","COOP",IF(Salida!AT54="true","PROSU","GD"))</f>
        <v>GD</v>
      </c>
      <c r="E53" s="156" t="s">
        <v>9149</v>
      </c>
      <c r="F53" s="156" t="str">
        <f>+IF(OR(D53="COOP",'CARGA DE DATOS'!K54="GUMA"),"15.02.2022",IF('CARGA DE DATOS'!K54="GUME","05.02.2022","10.02.2022"))</f>
        <v>10.02.2022</v>
      </c>
      <c r="G53" s="159">
        <f>+IF(VLOOKUP(G$1,Lecturas!$N$1:$AA$20,$AC53,FALSE)=0,"",VLOOKUP(G$1,Lecturas!$N$1:$AA$20,$AC53,FALSE))</f>
        <v>150</v>
      </c>
      <c r="H53" s="159">
        <f>+IF(VLOOKUP(H$1,Lecturas!$N$1:$AA$20,$AC53,FALSE)=0,"",VLOOKUP(H$1,Lecturas!$N$1:$AA$20,$AC53,FALSE))</f>
        <v>300</v>
      </c>
      <c r="I53" s="159">
        <f>+IF(VLOOKUP(I$1,Lecturas!$N$1:$AA$20,$AC53,FALSE)=0,"",VLOOKUP(I$1,Lecturas!$N$1:$AA$20,$AC53,FALSE))</f>
        <v>350</v>
      </c>
      <c r="J53" s="83" t="str">
        <f>+IF(VLOOKUP(J$1,Lecturas!$N$1:$AA$20,$AC53,FALSE)=0,"",VLOOKUP(J$1,Lecturas!$N$1:$AA$20,$AC53,FALSE))</f>
        <v/>
      </c>
      <c r="K53" s="83" t="str">
        <f>+IF(VLOOKUP(K$1,Lecturas!$N$1:$AA$20,$AC53,FALSE)=0,"",VLOOKUP(K$1,Lecturas!$N$1:$AA$20,$AC53,FALSE))</f>
        <v/>
      </c>
      <c r="L53" s="83" t="str">
        <f>+IF(VLOOKUP(L$1,Lecturas!$N$1:$AA$20,$AC53,FALSE)=0,"",VLOOKUP(L$1,Lecturas!$N$1:$AA$20,$AC53,FALSE))</f>
        <v/>
      </c>
      <c r="M53" s="159">
        <f>+IF(VLOOKUP(M$1,Lecturas!$N$1:$AA$20,$AC53,FALSE)=0,"",VLOOKUP(M$1,Lecturas!$N$1:$AA$20,$AC53,FALSE))</f>
        <v>2500</v>
      </c>
      <c r="N53" s="159">
        <f>+IF(VLOOKUP(N$1,Lecturas!$N$1:$AA$20,$AC53,FALSE)=0,"",VLOOKUP(N$1,Lecturas!$N$1:$AA$20,$AC53,FALSE))</f>
        <v>2000</v>
      </c>
      <c r="O53" s="159">
        <f>+IF(VLOOKUP(O$1,Lecturas!$N$1:$AA$20,$AC53,FALSE)=0,"",VLOOKUP(O$1,Lecturas!$N$1:$AA$20,$AC53,FALSE))</f>
        <v>3000</v>
      </c>
      <c r="P53" s="83" t="str">
        <f>+IF(VLOOKUP(P$1,Lecturas!$N$1:$AA$20,$AC53,FALSE)=0,"",VLOOKUP(P$1,Lecturas!$N$1:$AA$20,$AC53,FALSE))</f>
        <v/>
      </c>
      <c r="Q53" s="83" t="str">
        <f>+IF(VLOOKUP(Q$1,Lecturas!$N$1:$AA$20,$AC53,FALSE)=0,"",VLOOKUP(Q$1,Lecturas!$N$1:$AA$20,$AC53,FALSE))</f>
        <v/>
      </c>
      <c r="R53" s="83" t="str">
        <f>+IF(VLOOKUP(R$1,Lecturas!$N$1:$AA$20,$AC53,FALSE)=0,"",VLOOKUP(R$1,Lecturas!$N$1:$AA$20,$AC53,FALSE))</f>
        <v/>
      </c>
      <c r="S53" s="159" t="str">
        <f>+IF(VLOOKUP(S$1,Lecturas!$N$1:$AA$20,$AC53,FALSE)=0,"",VLOOKUP(S$1,Lecturas!$N$1:$AA$20,$AC53,FALSE))</f>
        <v/>
      </c>
      <c r="T53" s="159" t="str">
        <f>+IF(VLOOKUP(T$1,Lecturas!$N$1:$AA$20,$AC53,FALSE)=0,"",VLOOKUP(T$1,Lecturas!$N$1:$AA$20,$AC53,FALSE))</f>
        <v/>
      </c>
      <c r="U53" s="159" t="str">
        <f>+IF(VLOOKUP(U$1,Lecturas!$N$1:$AA$20,$AC53,FALSE)=0,"",VLOOKUP(U$1,Lecturas!$N$1:$AA$20,$AC53,FALSE))</f>
        <v/>
      </c>
      <c r="V53" s="83" t="str">
        <f>+IF(VLOOKUP(V$1,Lecturas!$N$1:$AA$20,$AC53,FALSE)=0,"",VLOOKUP(V$1,Lecturas!$N$1:$AA$20,$AC53,FALSE))</f>
        <v/>
      </c>
      <c r="W53" s="83" t="str">
        <f>+IF(VLOOKUP(W$1,Lecturas!$N$1:$AA$20,$AC53,FALSE)=0,"",VLOOKUP(W$1,Lecturas!$N$1:$AA$20,$AC53,FALSE))</f>
        <v/>
      </c>
      <c r="X53" s="83" t="str">
        <f>+IF(VLOOKUP(X$1,Lecturas!$N$1:$AA$20,$AC53,FALSE)=0,"",VLOOKUP(X$1,Lecturas!$N$1:$AA$20,$AC53,FALSE))</f>
        <v/>
      </c>
      <c r="Y53" s="159">
        <f>+IF(VLOOKUP(Y$1,Lecturas!$N$1:$AA$20,$AC53,FALSE)=0,"",VLOOKUP(Y$1,Lecturas!$N$1:$AA$20,$AC53,FALSE))</f>
        <v>500</v>
      </c>
      <c r="Z53" s="48">
        <f>+'RESULTADOS Fact'!Z53</f>
        <v>20000000849</v>
      </c>
      <c r="AA53" s="48">
        <f>+'RESULTADOS Fact'!AA53</f>
        <v>10000000425</v>
      </c>
      <c r="AB53" s="48"/>
      <c r="AC53" s="145">
        <f>+'CARGA DE DATOS'!AF54</f>
        <v>8</v>
      </c>
    </row>
    <row r="54" spans="1:29" x14ac:dyDescent="0.25">
      <c r="A54" s="145">
        <f>+'CARGA DE DATOS'!A55</f>
        <v>53</v>
      </c>
      <c r="B54" s="48">
        <f>+IF(RESULTADOS!H54="","",RESULTADOS!H54)</f>
        <v>400000224</v>
      </c>
      <c r="C54" s="48">
        <f>+IF(RESULTADOS!D54="","",RESULTADOS!D54)</f>
        <v>700010753</v>
      </c>
      <c r="D54" s="156" t="str">
        <f>+IF('CARGA DE DATOS'!K55="Cooperativa","COOP",IF(Salida!AT55="true","PROSU","GD"))</f>
        <v>GD</v>
      </c>
      <c r="E54" s="156" t="s">
        <v>9149</v>
      </c>
      <c r="F54" s="156" t="str">
        <f>+IF(OR(D54="COOP",'CARGA DE DATOS'!K55="GUMA"),"15.02.2022",IF('CARGA DE DATOS'!K55="GUME","05.02.2022","10.02.2022"))</f>
        <v>10.02.2022</v>
      </c>
      <c r="G54" s="159">
        <f>+IF(VLOOKUP(G$1,Lecturas!$N$1:$AA$20,$AC54,FALSE)=0,"",VLOOKUP(G$1,Lecturas!$N$1:$AA$20,$AC54,FALSE))</f>
        <v>150</v>
      </c>
      <c r="H54" s="159">
        <f>+IF(VLOOKUP(H$1,Lecturas!$N$1:$AA$20,$AC54,FALSE)=0,"",VLOOKUP(H$1,Lecturas!$N$1:$AA$20,$AC54,FALSE))</f>
        <v>150</v>
      </c>
      <c r="I54" s="159">
        <f>+IF(VLOOKUP(I$1,Lecturas!$N$1:$AA$20,$AC54,FALSE)=0,"",VLOOKUP(I$1,Lecturas!$N$1:$AA$20,$AC54,FALSE))</f>
        <v>150</v>
      </c>
      <c r="J54" s="83" t="str">
        <f>+IF(VLOOKUP(J$1,Lecturas!$N$1:$AA$20,$AC54,FALSE)=0,"",VLOOKUP(J$1,Lecturas!$N$1:$AA$20,$AC54,FALSE))</f>
        <v/>
      </c>
      <c r="K54" s="83" t="str">
        <f>+IF(VLOOKUP(K$1,Lecturas!$N$1:$AA$20,$AC54,FALSE)=0,"",VLOOKUP(K$1,Lecturas!$N$1:$AA$20,$AC54,FALSE))</f>
        <v/>
      </c>
      <c r="L54" s="83" t="str">
        <f>+IF(VLOOKUP(L$1,Lecturas!$N$1:$AA$20,$AC54,FALSE)=0,"",VLOOKUP(L$1,Lecturas!$N$1:$AA$20,$AC54,FALSE))</f>
        <v/>
      </c>
      <c r="M54" s="159">
        <f>+IF(VLOOKUP(M$1,Lecturas!$N$1:$AA$20,$AC54,FALSE)=0,"",VLOOKUP(M$1,Lecturas!$N$1:$AA$20,$AC54,FALSE))</f>
        <v>2500</v>
      </c>
      <c r="N54" s="159">
        <f>+IF(VLOOKUP(N$1,Lecturas!$N$1:$AA$20,$AC54,FALSE)=0,"",VLOOKUP(N$1,Lecturas!$N$1:$AA$20,$AC54,FALSE))</f>
        <v>2000</v>
      </c>
      <c r="O54" s="159">
        <f>+IF(VLOOKUP(O$1,Lecturas!$N$1:$AA$20,$AC54,FALSE)=0,"",VLOOKUP(O$1,Lecturas!$N$1:$AA$20,$AC54,FALSE))</f>
        <v>3000</v>
      </c>
      <c r="P54" s="83" t="str">
        <f>+IF(VLOOKUP(P$1,Lecturas!$N$1:$AA$20,$AC54,FALSE)=0,"",VLOOKUP(P$1,Lecturas!$N$1:$AA$20,$AC54,FALSE))</f>
        <v/>
      </c>
      <c r="Q54" s="83" t="str">
        <f>+IF(VLOOKUP(Q$1,Lecturas!$N$1:$AA$20,$AC54,FALSE)=0,"",VLOOKUP(Q$1,Lecturas!$N$1:$AA$20,$AC54,FALSE))</f>
        <v/>
      </c>
      <c r="R54" s="83" t="str">
        <f>+IF(VLOOKUP(R$1,Lecturas!$N$1:$AA$20,$AC54,FALSE)=0,"",VLOOKUP(R$1,Lecturas!$N$1:$AA$20,$AC54,FALSE))</f>
        <v/>
      </c>
      <c r="S54" s="159" t="str">
        <f>+IF(VLOOKUP(S$1,Lecturas!$N$1:$AA$20,$AC54,FALSE)=0,"",VLOOKUP(S$1,Lecturas!$N$1:$AA$20,$AC54,FALSE))</f>
        <v/>
      </c>
      <c r="T54" s="159" t="str">
        <f>+IF(VLOOKUP(T$1,Lecturas!$N$1:$AA$20,$AC54,FALSE)=0,"",VLOOKUP(T$1,Lecturas!$N$1:$AA$20,$AC54,FALSE))</f>
        <v/>
      </c>
      <c r="U54" s="159" t="str">
        <f>+IF(VLOOKUP(U$1,Lecturas!$N$1:$AA$20,$AC54,FALSE)=0,"",VLOOKUP(U$1,Lecturas!$N$1:$AA$20,$AC54,FALSE))</f>
        <v/>
      </c>
      <c r="V54" s="83" t="str">
        <f>+IF(VLOOKUP(V$1,Lecturas!$N$1:$AA$20,$AC54,FALSE)=0,"",VLOOKUP(V$1,Lecturas!$N$1:$AA$20,$AC54,FALSE))</f>
        <v/>
      </c>
      <c r="W54" s="83" t="str">
        <f>+IF(VLOOKUP(W$1,Lecturas!$N$1:$AA$20,$AC54,FALSE)=0,"",VLOOKUP(W$1,Lecturas!$N$1:$AA$20,$AC54,FALSE))</f>
        <v/>
      </c>
      <c r="X54" s="83" t="str">
        <f>+IF(VLOOKUP(X$1,Lecturas!$N$1:$AA$20,$AC54,FALSE)=0,"",VLOOKUP(X$1,Lecturas!$N$1:$AA$20,$AC54,FALSE))</f>
        <v/>
      </c>
      <c r="Y54" s="159">
        <f>+IF(VLOOKUP(Y$1,Lecturas!$N$1:$AA$20,$AC54,FALSE)=0,"",VLOOKUP(Y$1,Lecturas!$N$1:$AA$20,$AC54,FALSE))</f>
        <v>5000</v>
      </c>
      <c r="Z54" s="48">
        <f>+'RESULTADOS Fact'!Z54</f>
        <v>0</v>
      </c>
      <c r="AA54" s="48">
        <f>+'RESULTADOS Fact'!AA54</f>
        <v>0</v>
      </c>
      <c r="AB54" s="48"/>
      <c r="AC54" s="145">
        <f>+'CARGA DE DATOS'!AF55</f>
        <v>2</v>
      </c>
    </row>
    <row r="55" spans="1:29" x14ac:dyDescent="0.25">
      <c r="A55" s="145">
        <f>+'CARGA DE DATOS'!A56</f>
        <v>54</v>
      </c>
      <c r="B55" s="48">
        <f>+IF(RESULTADOS!H55="","",RESULTADOS!H55)</f>
        <v>400000225</v>
      </c>
      <c r="C55" s="48">
        <f>+IF(RESULTADOS!D55="","",RESULTADOS!D55)</f>
        <v>700010754</v>
      </c>
      <c r="D55" s="156" t="str">
        <f>+IF('CARGA DE DATOS'!K56="Cooperativa","COOP",IF(Salida!AT56="true","PROSU","GD"))</f>
        <v>GD</v>
      </c>
      <c r="E55" s="156" t="s">
        <v>9149</v>
      </c>
      <c r="F55" s="156" t="str">
        <f>+IF(OR(D55="COOP",'CARGA DE DATOS'!K56="GUMA"),"15.02.2022",IF('CARGA DE DATOS'!K56="GUME","05.02.2022","10.02.2022"))</f>
        <v>10.02.2022</v>
      </c>
      <c r="G55" s="159">
        <f>+IF(VLOOKUP(G$1,Lecturas!$N$1:$AA$20,$AC55,FALSE)=0,"",VLOOKUP(G$1,Lecturas!$N$1:$AA$20,$AC55,FALSE))</f>
        <v>150</v>
      </c>
      <c r="H55" s="159">
        <f>+IF(VLOOKUP(H$1,Lecturas!$N$1:$AA$20,$AC55,FALSE)=0,"",VLOOKUP(H$1,Lecturas!$N$1:$AA$20,$AC55,FALSE))</f>
        <v>300</v>
      </c>
      <c r="I55" s="159">
        <f>+IF(VLOOKUP(I$1,Lecturas!$N$1:$AA$20,$AC55,FALSE)=0,"",VLOOKUP(I$1,Lecturas!$N$1:$AA$20,$AC55,FALSE))</f>
        <v>350</v>
      </c>
      <c r="J55" s="83" t="str">
        <f>+IF(VLOOKUP(J$1,Lecturas!$N$1:$AA$20,$AC55,FALSE)=0,"",VLOOKUP(J$1,Lecturas!$N$1:$AA$20,$AC55,FALSE))</f>
        <v/>
      </c>
      <c r="K55" s="83" t="str">
        <f>+IF(VLOOKUP(K$1,Lecturas!$N$1:$AA$20,$AC55,FALSE)=0,"",VLOOKUP(K$1,Lecturas!$N$1:$AA$20,$AC55,FALSE))</f>
        <v/>
      </c>
      <c r="L55" s="83" t="str">
        <f>+IF(VLOOKUP(L$1,Lecturas!$N$1:$AA$20,$AC55,FALSE)=0,"",VLOOKUP(L$1,Lecturas!$N$1:$AA$20,$AC55,FALSE))</f>
        <v/>
      </c>
      <c r="M55" s="159">
        <f>+IF(VLOOKUP(M$1,Lecturas!$N$1:$AA$20,$AC55,FALSE)=0,"",VLOOKUP(M$1,Lecturas!$N$1:$AA$20,$AC55,FALSE))</f>
        <v>2500</v>
      </c>
      <c r="N55" s="159">
        <f>+IF(VLOOKUP(N$1,Lecturas!$N$1:$AA$20,$AC55,FALSE)=0,"",VLOOKUP(N$1,Lecturas!$N$1:$AA$20,$AC55,FALSE))</f>
        <v>2000</v>
      </c>
      <c r="O55" s="159">
        <f>+IF(VLOOKUP(O$1,Lecturas!$N$1:$AA$20,$AC55,FALSE)=0,"",VLOOKUP(O$1,Lecturas!$N$1:$AA$20,$AC55,FALSE))</f>
        <v>3000</v>
      </c>
      <c r="P55" s="83" t="str">
        <f>+IF(VLOOKUP(P$1,Lecturas!$N$1:$AA$20,$AC55,FALSE)=0,"",VLOOKUP(P$1,Lecturas!$N$1:$AA$20,$AC55,FALSE))</f>
        <v/>
      </c>
      <c r="Q55" s="83" t="str">
        <f>+IF(VLOOKUP(Q$1,Lecturas!$N$1:$AA$20,$AC55,FALSE)=0,"",VLOOKUP(Q$1,Lecturas!$N$1:$AA$20,$AC55,FALSE))</f>
        <v/>
      </c>
      <c r="R55" s="83" t="str">
        <f>+IF(VLOOKUP(R$1,Lecturas!$N$1:$AA$20,$AC55,FALSE)=0,"",VLOOKUP(R$1,Lecturas!$N$1:$AA$20,$AC55,FALSE))</f>
        <v/>
      </c>
      <c r="S55" s="159" t="str">
        <f>+IF(VLOOKUP(S$1,Lecturas!$N$1:$AA$20,$AC55,FALSE)=0,"",VLOOKUP(S$1,Lecturas!$N$1:$AA$20,$AC55,FALSE))</f>
        <v/>
      </c>
      <c r="T55" s="159" t="str">
        <f>+IF(VLOOKUP(T$1,Lecturas!$N$1:$AA$20,$AC55,FALSE)=0,"",VLOOKUP(T$1,Lecturas!$N$1:$AA$20,$AC55,FALSE))</f>
        <v/>
      </c>
      <c r="U55" s="159" t="str">
        <f>+IF(VLOOKUP(U$1,Lecturas!$N$1:$AA$20,$AC55,FALSE)=0,"",VLOOKUP(U$1,Lecturas!$N$1:$AA$20,$AC55,FALSE))</f>
        <v/>
      </c>
      <c r="V55" s="83" t="str">
        <f>+IF(VLOOKUP(V$1,Lecturas!$N$1:$AA$20,$AC55,FALSE)=0,"",VLOOKUP(V$1,Lecturas!$N$1:$AA$20,$AC55,FALSE))</f>
        <v/>
      </c>
      <c r="W55" s="83" t="str">
        <f>+IF(VLOOKUP(W$1,Lecturas!$N$1:$AA$20,$AC55,FALSE)=0,"",VLOOKUP(W$1,Lecturas!$N$1:$AA$20,$AC55,FALSE))</f>
        <v/>
      </c>
      <c r="X55" s="83" t="str">
        <f>+IF(VLOOKUP(X$1,Lecturas!$N$1:$AA$20,$AC55,FALSE)=0,"",VLOOKUP(X$1,Lecturas!$N$1:$AA$20,$AC55,FALSE))</f>
        <v/>
      </c>
      <c r="Y55" s="159">
        <f>+IF(VLOOKUP(Y$1,Lecturas!$N$1:$AA$20,$AC55,FALSE)=0,"",VLOOKUP(Y$1,Lecturas!$N$1:$AA$20,$AC55,FALSE))</f>
        <v>500</v>
      </c>
      <c r="Z55" s="48">
        <f>+'RESULTADOS Fact'!Z55</f>
        <v>0</v>
      </c>
      <c r="AA55" s="48">
        <f>+'RESULTADOS Fact'!AA55</f>
        <v>0</v>
      </c>
      <c r="AB55" s="48"/>
      <c r="AC55" s="145">
        <f>+'CARGA DE DATOS'!AF56</f>
        <v>8</v>
      </c>
    </row>
    <row r="56" spans="1:29" x14ac:dyDescent="0.25">
      <c r="A56" s="145">
        <f>+'CARGA DE DATOS'!A57</f>
        <v>55</v>
      </c>
      <c r="B56" s="48">
        <f>+IF(RESULTADOS!H56="","",RESULTADOS!H56)</f>
        <v>400000226</v>
      </c>
      <c r="C56" s="48">
        <f>+IF(RESULTADOS!D56="","",RESULTADOS!D56)</f>
        <v>700010755</v>
      </c>
      <c r="D56" s="156" t="str">
        <f>+IF('CARGA DE DATOS'!K57="Cooperativa","COOP",IF(Salida!AT57="true","PROSU","GD"))</f>
        <v>GD</v>
      </c>
      <c r="E56" s="156" t="s">
        <v>9149</v>
      </c>
      <c r="F56" s="156" t="str">
        <f>+IF(OR(D56="COOP",'CARGA DE DATOS'!K57="GUMA"),"15.02.2022",IF('CARGA DE DATOS'!K57="GUME","05.02.2022","10.02.2022"))</f>
        <v>10.02.2022</v>
      </c>
      <c r="G56" s="159">
        <f>+IF(VLOOKUP(G$1,Lecturas!$N$1:$AA$20,$AC56,FALSE)=0,"",VLOOKUP(G$1,Lecturas!$N$1:$AA$20,$AC56,FALSE))</f>
        <v>1000</v>
      </c>
      <c r="H56" s="159">
        <f>+IF(VLOOKUP(H$1,Lecturas!$N$1:$AA$20,$AC56,FALSE)=0,"",VLOOKUP(H$1,Lecturas!$N$1:$AA$20,$AC56,FALSE))</f>
        <v>150</v>
      </c>
      <c r="I56" s="159">
        <f>+IF(VLOOKUP(I$1,Lecturas!$N$1:$AA$20,$AC56,FALSE)=0,"",VLOOKUP(I$1,Lecturas!$N$1:$AA$20,$AC56,FALSE))</f>
        <v>350</v>
      </c>
      <c r="J56" s="83" t="str">
        <f>+IF(VLOOKUP(J$1,Lecturas!$N$1:$AA$20,$AC56,FALSE)=0,"",VLOOKUP(J$1,Lecturas!$N$1:$AA$20,$AC56,FALSE))</f>
        <v/>
      </c>
      <c r="K56" s="83" t="str">
        <f>+IF(VLOOKUP(K$1,Lecturas!$N$1:$AA$20,$AC56,FALSE)=0,"",VLOOKUP(K$1,Lecturas!$N$1:$AA$20,$AC56,FALSE))</f>
        <v/>
      </c>
      <c r="L56" s="83" t="str">
        <f>+IF(VLOOKUP(L$1,Lecturas!$N$1:$AA$20,$AC56,FALSE)=0,"",VLOOKUP(L$1,Lecturas!$N$1:$AA$20,$AC56,FALSE))</f>
        <v/>
      </c>
      <c r="M56" s="159">
        <f>+IF(VLOOKUP(M$1,Lecturas!$N$1:$AA$20,$AC56,FALSE)=0,"",VLOOKUP(M$1,Lecturas!$N$1:$AA$20,$AC56,FALSE))</f>
        <v>2500</v>
      </c>
      <c r="N56" s="159">
        <f>+IF(VLOOKUP(N$1,Lecturas!$N$1:$AA$20,$AC56,FALSE)=0,"",VLOOKUP(N$1,Lecturas!$N$1:$AA$20,$AC56,FALSE))</f>
        <v>2000</v>
      </c>
      <c r="O56" s="159">
        <f>+IF(VLOOKUP(O$1,Lecturas!$N$1:$AA$20,$AC56,FALSE)=0,"",VLOOKUP(O$1,Lecturas!$N$1:$AA$20,$AC56,FALSE))</f>
        <v>3000</v>
      </c>
      <c r="P56" s="83" t="str">
        <f>+IF(VLOOKUP(P$1,Lecturas!$N$1:$AA$20,$AC56,FALSE)=0,"",VLOOKUP(P$1,Lecturas!$N$1:$AA$20,$AC56,FALSE))</f>
        <v/>
      </c>
      <c r="Q56" s="83" t="str">
        <f>+IF(VLOOKUP(Q$1,Lecturas!$N$1:$AA$20,$AC56,FALSE)=0,"",VLOOKUP(Q$1,Lecturas!$N$1:$AA$20,$AC56,FALSE))</f>
        <v/>
      </c>
      <c r="R56" s="83" t="str">
        <f>+IF(VLOOKUP(R$1,Lecturas!$N$1:$AA$20,$AC56,FALSE)=0,"",VLOOKUP(R$1,Lecturas!$N$1:$AA$20,$AC56,FALSE))</f>
        <v/>
      </c>
      <c r="S56" s="159" t="str">
        <f>+IF(VLOOKUP(S$1,Lecturas!$N$1:$AA$20,$AC56,FALSE)=0,"",VLOOKUP(S$1,Lecturas!$N$1:$AA$20,$AC56,FALSE))</f>
        <v/>
      </c>
      <c r="T56" s="159" t="str">
        <f>+IF(VLOOKUP(T$1,Lecturas!$N$1:$AA$20,$AC56,FALSE)=0,"",VLOOKUP(T$1,Lecturas!$N$1:$AA$20,$AC56,FALSE))</f>
        <v/>
      </c>
      <c r="U56" s="159" t="str">
        <f>+IF(VLOOKUP(U$1,Lecturas!$N$1:$AA$20,$AC56,FALSE)=0,"",VLOOKUP(U$1,Lecturas!$N$1:$AA$20,$AC56,FALSE))</f>
        <v/>
      </c>
      <c r="V56" s="83" t="str">
        <f>+IF(VLOOKUP(V$1,Lecturas!$N$1:$AA$20,$AC56,FALSE)=0,"",VLOOKUP(V$1,Lecturas!$N$1:$AA$20,$AC56,FALSE))</f>
        <v/>
      </c>
      <c r="W56" s="83" t="str">
        <f>+IF(VLOOKUP(W$1,Lecturas!$N$1:$AA$20,$AC56,FALSE)=0,"",VLOOKUP(W$1,Lecturas!$N$1:$AA$20,$AC56,FALSE))</f>
        <v/>
      </c>
      <c r="X56" s="83" t="str">
        <f>+IF(VLOOKUP(X$1,Lecturas!$N$1:$AA$20,$AC56,FALSE)=0,"",VLOOKUP(X$1,Lecturas!$N$1:$AA$20,$AC56,FALSE))</f>
        <v/>
      </c>
      <c r="Y56" s="159">
        <f>+IF(VLOOKUP(Y$1,Lecturas!$N$1:$AA$20,$AC56,FALSE)=0,"",VLOOKUP(Y$1,Lecturas!$N$1:$AA$20,$AC56,FALSE))</f>
        <v>7500</v>
      </c>
      <c r="Z56" s="48">
        <f>+'RESULTADOS Fact'!Z56</f>
        <v>0</v>
      </c>
      <c r="AA56" s="48">
        <f>+'RESULTADOS Fact'!AA56</f>
        <v>0</v>
      </c>
      <c r="AB56" s="48"/>
      <c r="AC56" s="145">
        <f>+'CARGA DE DATOS'!AF57</f>
        <v>6</v>
      </c>
    </row>
    <row r="57" spans="1:29" hidden="1" x14ac:dyDescent="0.25">
      <c r="A57" s="145">
        <f>+'CARGA DE DATOS'!A58</f>
        <v>56</v>
      </c>
      <c r="B57" s="48">
        <f>+IF(RESULTADOS!H57="","",RESULTADOS!H57)</f>
        <v>400000227</v>
      </c>
      <c r="C57" s="48">
        <f>+IF(RESULTADOS!D57="","",RESULTADOS!D57)</f>
        <v>700010756</v>
      </c>
      <c r="D57" s="156" t="str">
        <f>+IF('CARGA DE DATOS'!K58="Cooperativa","COOP",IF(Salida!AT58="true","PROSU","GD"))</f>
        <v>GD</v>
      </c>
      <c r="E57" s="156" t="s">
        <v>9149</v>
      </c>
      <c r="F57" s="156" t="str">
        <f>+IF(OR(D57="COOP",'CARGA DE DATOS'!K58="GUMA"),"15.02.2022",IF('CARGA DE DATOS'!K58="GUME","05.02.2022","10.02.2022"))</f>
        <v>10.02.2022</v>
      </c>
      <c r="G57" s="159">
        <f>+IF(VLOOKUP(G$1,Lecturas!$N$1:$AA$20,$AC57,FALSE)=0,"",VLOOKUP(G$1,Lecturas!$N$1:$AA$20,$AC57,FALSE))</f>
        <v>1000</v>
      </c>
      <c r="H57" s="159">
        <f>+IF(VLOOKUP(H$1,Lecturas!$N$1:$AA$20,$AC57,FALSE)=0,"",VLOOKUP(H$1,Lecturas!$N$1:$AA$20,$AC57,FALSE))</f>
        <v>150</v>
      </c>
      <c r="I57" s="159">
        <f>+IF(VLOOKUP(I$1,Lecturas!$N$1:$AA$20,$AC57,FALSE)=0,"",VLOOKUP(I$1,Lecturas!$N$1:$AA$20,$AC57,FALSE))</f>
        <v>350</v>
      </c>
      <c r="J57" s="83" t="str">
        <f>+IF(VLOOKUP(J$1,Lecturas!$N$1:$AA$20,$AC57,FALSE)=0,"",VLOOKUP(J$1,Lecturas!$N$1:$AA$20,$AC57,FALSE))</f>
        <v/>
      </c>
      <c r="K57" s="83" t="str">
        <f>+IF(VLOOKUP(K$1,Lecturas!$N$1:$AA$20,$AC57,FALSE)=0,"",VLOOKUP(K$1,Lecturas!$N$1:$AA$20,$AC57,FALSE))</f>
        <v/>
      </c>
      <c r="L57" s="83" t="str">
        <f>+IF(VLOOKUP(L$1,Lecturas!$N$1:$AA$20,$AC57,FALSE)=0,"",VLOOKUP(L$1,Lecturas!$N$1:$AA$20,$AC57,FALSE))</f>
        <v/>
      </c>
      <c r="M57" s="159">
        <f>+IF(VLOOKUP(M$1,Lecturas!$N$1:$AA$20,$AC57,FALSE)=0,"",VLOOKUP(M$1,Lecturas!$N$1:$AA$20,$AC57,FALSE))</f>
        <v>2500</v>
      </c>
      <c r="N57" s="159">
        <f>+IF(VLOOKUP(N$1,Lecturas!$N$1:$AA$20,$AC57,FALSE)=0,"",VLOOKUP(N$1,Lecturas!$N$1:$AA$20,$AC57,FALSE))</f>
        <v>2000</v>
      </c>
      <c r="O57" s="159">
        <f>+IF(VLOOKUP(O$1,Lecturas!$N$1:$AA$20,$AC57,FALSE)=0,"",VLOOKUP(O$1,Lecturas!$N$1:$AA$20,$AC57,FALSE))</f>
        <v>3000</v>
      </c>
      <c r="P57" s="83" t="str">
        <f>+IF(VLOOKUP(P$1,Lecturas!$N$1:$AA$20,$AC57,FALSE)=0,"",VLOOKUP(P$1,Lecturas!$N$1:$AA$20,$AC57,FALSE))</f>
        <v/>
      </c>
      <c r="Q57" s="83" t="str">
        <f>+IF(VLOOKUP(Q$1,Lecturas!$N$1:$AA$20,$AC57,FALSE)=0,"",VLOOKUP(Q$1,Lecturas!$N$1:$AA$20,$AC57,FALSE))</f>
        <v/>
      </c>
      <c r="R57" s="83" t="str">
        <f>+IF(VLOOKUP(R$1,Lecturas!$N$1:$AA$20,$AC57,FALSE)=0,"",VLOOKUP(R$1,Lecturas!$N$1:$AA$20,$AC57,FALSE))</f>
        <v/>
      </c>
      <c r="S57" s="159" t="str">
        <f>+IF(VLOOKUP(S$1,Lecturas!$N$1:$AA$20,$AC57,FALSE)=0,"",VLOOKUP(S$1,Lecturas!$N$1:$AA$20,$AC57,FALSE))</f>
        <v/>
      </c>
      <c r="T57" s="159" t="str">
        <f>+IF(VLOOKUP(T$1,Lecturas!$N$1:$AA$20,$AC57,FALSE)=0,"",VLOOKUP(T$1,Lecturas!$N$1:$AA$20,$AC57,FALSE))</f>
        <v/>
      </c>
      <c r="U57" s="159" t="str">
        <f>+IF(VLOOKUP(U$1,Lecturas!$N$1:$AA$20,$AC57,FALSE)=0,"",VLOOKUP(U$1,Lecturas!$N$1:$AA$20,$AC57,FALSE))</f>
        <v/>
      </c>
      <c r="V57" s="83" t="str">
        <f>+IF(VLOOKUP(V$1,Lecturas!$N$1:$AA$20,$AC57,FALSE)=0,"",VLOOKUP(V$1,Lecturas!$N$1:$AA$20,$AC57,FALSE))</f>
        <v/>
      </c>
      <c r="W57" s="83" t="str">
        <f>+IF(VLOOKUP(W$1,Lecturas!$N$1:$AA$20,$AC57,FALSE)=0,"",VLOOKUP(W$1,Lecturas!$N$1:$AA$20,$AC57,FALSE))</f>
        <v/>
      </c>
      <c r="X57" s="83" t="str">
        <f>+IF(VLOOKUP(X$1,Lecturas!$N$1:$AA$20,$AC57,FALSE)=0,"",VLOOKUP(X$1,Lecturas!$N$1:$AA$20,$AC57,FALSE))</f>
        <v/>
      </c>
      <c r="Y57" s="159">
        <f>+IF(VLOOKUP(Y$1,Lecturas!$N$1:$AA$20,$AC57,FALSE)=0,"",VLOOKUP(Y$1,Lecturas!$N$1:$AA$20,$AC57,FALSE))</f>
        <v>7500</v>
      </c>
      <c r="Z57" s="48">
        <f>+'RESULTADOS Fact'!Z57</f>
        <v>20000000853</v>
      </c>
      <c r="AA57" s="48">
        <f>+'RESULTADOS Fact'!AA57</f>
        <v>10000000426</v>
      </c>
      <c r="AB57" s="48"/>
      <c r="AC57" s="145">
        <f>+'CARGA DE DATOS'!AF58</f>
        <v>6</v>
      </c>
    </row>
    <row r="58" spans="1:29" x14ac:dyDescent="0.25">
      <c r="A58" s="145">
        <f>+'CARGA DE DATOS'!A59</f>
        <v>57</v>
      </c>
      <c r="B58" s="48">
        <f>+IF(RESULTADOS!H58="","",RESULTADOS!H58)</f>
        <v>400000228</v>
      </c>
      <c r="C58" s="48">
        <f>+IF(RESULTADOS!D58="","",RESULTADOS!D58)</f>
        <v>700010757</v>
      </c>
      <c r="D58" s="156" t="str">
        <f>+IF('CARGA DE DATOS'!K59="Cooperativa","COOP",IF(Salida!AT59="true","PROSU","GD"))</f>
        <v>GD</v>
      </c>
      <c r="E58" s="156" t="s">
        <v>9149</v>
      </c>
      <c r="F58" s="156" t="str">
        <f>+IF(OR(D58="COOP",'CARGA DE DATOS'!K59="GUMA"),"15.02.2022",IF('CARGA DE DATOS'!K59="GUME","05.02.2022","10.02.2022"))</f>
        <v>10.02.2022</v>
      </c>
      <c r="G58" s="159">
        <f>+IF(VLOOKUP(G$1,Lecturas!$N$1:$AA$20,$AC58,FALSE)=0,"",VLOOKUP(G$1,Lecturas!$N$1:$AA$20,$AC58,FALSE))</f>
        <v>150</v>
      </c>
      <c r="H58" s="159">
        <f>+IF(VLOOKUP(H$1,Lecturas!$N$1:$AA$20,$AC58,FALSE)=0,"",VLOOKUP(H$1,Lecturas!$N$1:$AA$20,$AC58,FALSE))</f>
        <v>150</v>
      </c>
      <c r="I58" s="159">
        <f>+IF(VLOOKUP(I$1,Lecturas!$N$1:$AA$20,$AC58,FALSE)=0,"",VLOOKUP(I$1,Lecturas!$N$1:$AA$20,$AC58,FALSE))</f>
        <v>150</v>
      </c>
      <c r="J58" s="83" t="str">
        <f>+IF(VLOOKUP(J$1,Lecturas!$N$1:$AA$20,$AC58,FALSE)=0,"",VLOOKUP(J$1,Lecturas!$N$1:$AA$20,$AC58,FALSE))</f>
        <v/>
      </c>
      <c r="K58" s="83" t="str">
        <f>+IF(VLOOKUP(K$1,Lecturas!$N$1:$AA$20,$AC58,FALSE)=0,"",VLOOKUP(K$1,Lecturas!$N$1:$AA$20,$AC58,FALSE))</f>
        <v/>
      </c>
      <c r="L58" s="83" t="str">
        <f>+IF(VLOOKUP(L$1,Lecturas!$N$1:$AA$20,$AC58,FALSE)=0,"",VLOOKUP(L$1,Lecturas!$N$1:$AA$20,$AC58,FALSE))</f>
        <v/>
      </c>
      <c r="M58" s="159">
        <f>+IF(VLOOKUP(M$1,Lecturas!$N$1:$AA$20,$AC58,FALSE)=0,"",VLOOKUP(M$1,Lecturas!$N$1:$AA$20,$AC58,FALSE))</f>
        <v>2500</v>
      </c>
      <c r="N58" s="159">
        <f>+IF(VLOOKUP(N$1,Lecturas!$N$1:$AA$20,$AC58,FALSE)=0,"",VLOOKUP(N$1,Lecturas!$N$1:$AA$20,$AC58,FALSE))</f>
        <v>2000</v>
      </c>
      <c r="O58" s="159">
        <f>+IF(VLOOKUP(O$1,Lecturas!$N$1:$AA$20,$AC58,FALSE)=0,"",VLOOKUP(O$1,Lecturas!$N$1:$AA$20,$AC58,FALSE))</f>
        <v>3000</v>
      </c>
      <c r="P58" s="83" t="str">
        <f>+IF(VLOOKUP(P$1,Lecturas!$N$1:$AA$20,$AC58,FALSE)=0,"",VLOOKUP(P$1,Lecturas!$N$1:$AA$20,$AC58,FALSE))</f>
        <v/>
      </c>
      <c r="Q58" s="83" t="str">
        <f>+IF(VLOOKUP(Q$1,Lecturas!$N$1:$AA$20,$AC58,FALSE)=0,"",VLOOKUP(Q$1,Lecturas!$N$1:$AA$20,$AC58,FALSE))</f>
        <v/>
      </c>
      <c r="R58" s="83" t="str">
        <f>+IF(VLOOKUP(R$1,Lecturas!$N$1:$AA$20,$AC58,FALSE)=0,"",VLOOKUP(R$1,Lecturas!$N$1:$AA$20,$AC58,FALSE))</f>
        <v/>
      </c>
      <c r="S58" s="159" t="str">
        <f>+IF(VLOOKUP(S$1,Lecturas!$N$1:$AA$20,$AC58,FALSE)=0,"",VLOOKUP(S$1,Lecturas!$N$1:$AA$20,$AC58,FALSE))</f>
        <v/>
      </c>
      <c r="T58" s="159" t="str">
        <f>+IF(VLOOKUP(T$1,Lecturas!$N$1:$AA$20,$AC58,FALSE)=0,"",VLOOKUP(T$1,Lecturas!$N$1:$AA$20,$AC58,FALSE))</f>
        <v/>
      </c>
      <c r="U58" s="159" t="str">
        <f>+IF(VLOOKUP(U$1,Lecturas!$N$1:$AA$20,$AC58,FALSE)=0,"",VLOOKUP(U$1,Lecturas!$N$1:$AA$20,$AC58,FALSE))</f>
        <v/>
      </c>
      <c r="V58" s="83" t="str">
        <f>+IF(VLOOKUP(V$1,Lecturas!$N$1:$AA$20,$AC58,FALSE)=0,"",VLOOKUP(V$1,Lecturas!$N$1:$AA$20,$AC58,FALSE))</f>
        <v/>
      </c>
      <c r="W58" s="83" t="str">
        <f>+IF(VLOOKUP(W$1,Lecturas!$N$1:$AA$20,$AC58,FALSE)=0,"",VLOOKUP(W$1,Lecturas!$N$1:$AA$20,$AC58,FALSE))</f>
        <v/>
      </c>
      <c r="X58" s="83" t="str">
        <f>+IF(VLOOKUP(X$1,Lecturas!$N$1:$AA$20,$AC58,FALSE)=0,"",VLOOKUP(X$1,Lecturas!$N$1:$AA$20,$AC58,FALSE))</f>
        <v/>
      </c>
      <c r="Y58" s="159">
        <f>+IF(VLOOKUP(Y$1,Lecturas!$N$1:$AA$20,$AC58,FALSE)=0,"",VLOOKUP(Y$1,Lecturas!$N$1:$AA$20,$AC58,FALSE))</f>
        <v>15000</v>
      </c>
      <c r="Z58" s="48">
        <f>+'RESULTADOS Fact'!Z58</f>
        <v>0</v>
      </c>
      <c r="AA58" s="48">
        <f>+'RESULTADOS Fact'!AA58</f>
        <v>0</v>
      </c>
      <c r="AB58" s="48"/>
      <c r="AC58" s="145">
        <f>+'CARGA DE DATOS'!AF59</f>
        <v>4</v>
      </c>
    </row>
    <row r="59" spans="1:29" hidden="1" x14ac:dyDescent="0.25">
      <c r="A59" s="145">
        <f>+'CARGA DE DATOS'!A60</f>
        <v>58</v>
      </c>
      <c r="B59" s="48">
        <f>+IF(RESULTADOS!H59="","",RESULTADOS!H59)</f>
        <v>400000229</v>
      </c>
      <c r="C59" s="48">
        <f>+IF(RESULTADOS!D59="","",RESULTADOS!D59)</f>
        <v>700010758</v>
      </c>
      <c r="D59" s="156" t="str">
        <f>+IF('CARGA DE DATOS'!K60="Cooperativa","COOP",IF(Salida!AT60="true","PROSU","GD"))</f>
        <v>GD</v>
      </c>
      <c r="E59" s="156" t="s">
        <v>9149</v>
      </c>
      <c r="F59" s="156" t="str">
        <f>+IF(OR(D59="COOP",'CARGA DE DATOS'!K60="GUMA"),"15.02.2022",IF('CARGA DE DATOS'!K60="GUME","05.02.2022","10.02.2022"))</f>
        <v>10.02.2022</v>
      </c>
      <c r="G59" s="159">
        <f>+IF(VLOOKUP(G$1,Lecturas!$N$1:$AA$20,$AC59,FALSE)=0,"",VLOOKUP(G$1,Lecturas!$N$1:$AA$20,$AC59,FALSE))</f>
        <v>150</v>
      </c>
      <c r="H59" s="159">
        <f>+IF(VLOOKUP(H$1,Lecturas!$N$1:$AA$20,$AC59,FALSE)=0,"",VLOOKUP(H$1,Lecturas!$N$1:$AA$20,$AC59,FALSE))</f>
        <v>150</v>
      </c>
      <c r="I59" s="159">
        <f>+IF(VLOOKUP(I$1,Lecturas!$N$1:$AA$20,$AC59,FALSE)=0,"",VLOOKUP(I$1,Lecturas!$N$1:$AA$20,$AC59,FALSE))</f>
        <v>150</v>
      </c>
      <c r="J59" s="83" t="str">
        <f>+IF(VLOOKUP(J$1,Lecturas!$N$1:$AA$20,$AC59,FALSE)=0,"",VLOOKUP(J$1,Lecturas!$N$1:$AA$20,$AC59,FALSE))</f>
        <v/>
      </c>
      <c r="K59" s="83" t="str">
        <f>+IF(VLOOKUP(K$1,Lecturas!$N$1:$AA$20,$AC59,FALSE)=0,"",VLOOKUP(K$1,Lecturas!$N$1:$AA$20,$AC59,FALSE))</f>
        <v/>
      </c>
      <c r="L59" s="83" t="str">
        <f>+IF(VLOOKUP(L$1,Lecturas!$N$1:$AA$20,$AC59,FALSE)=0,"",VLOOKUP(L$1,Lecturas!$N$1:$AA$20,$AC59,FALSE))</f>
        <v/>
      </c>
      <c r="M59" s="159">
        <f>+IF(VLOOKUP(M$1,Lecturas!$N$1:$AA$20,$AC59,FALSE)=0,"",VLOOKUP(M$1,Lecturas!$N$1:$AA$20,$AC59,FALSE))</f>
        <v>2500</v>
      </c>
      <c r="N59" s="159">
        <f>+IF(VLOOKUP(N$1,Lecturas!$N$1:$AA$20,$AC59,FALSE)=0,"",VLOOKUP(N$1,Lecturas!$N$1:$AA$20,$AC59,FALSE))</f>
        <v>2000</v>
      </c>
      <c r="O59" s="159">
        <f>+IF(VLOOKUP(O$1,Lecturas!$N$1:$AA$20,$AC59,FALSE)=0,"",VLOOKUP(O$1,Lecturas!$N$1:$AA$20,$AC59,FALSE))</f>
        <v>3000</v>
      </c>
      <c r="P59" s="83" t="str">
        <f>+IF(VLOOKUP(P$1,Lecturas!$N$1:$AA$20,$AC59,FALSE)=0,"",VLOOKUP(P$1,Lecturas!$N$1:$AA$20,$AC59,FALSE))</f>
        <v/>
      </c>
      <c r="Q59" s="83" t="str">
        <f>+IF(VLOOKUP(Q$1,Lecturas!$N$1:$AA$20,$AC59,FALSE)=0,"",VLOOKUP(Q$1,Lecturas!$N$1:$AA$20,$AC59,FALSE))</f>
        <v/>
      </c>
      <c r="R59" s="83" t="str">
        <f>+IF(VLOOKUP(R$1,Lecturas!$N$1:$AA$20,$AC59,FALSE)=0,"",VLOOKUP(R$1,Lecturas!$N$1:$AA$20,$AC59,FALSE))</f>
        <v/>
      </c>
      <c r="S59" s="159" t="str">
        <f>+IF(VLOOKUP(S$1,Lecturas!$N$1:$AA$20,$AC59,FALSE)=0,"",VLOOKUP(S$1,Lecturas!$N$1:$AA$20,$AC59,FALSE))</f>
        <v/>
      </c>
      <c r="T59" s="159" t="str">
        <f>+IF(VLOOKUP(T$1,Lecturas!$N$1:$AA$20,$AC59,FALSE)=0,"",VLOOKUP(T$1,Lecturas!$N$1:$AA$20,$AC59,FALSE))</f>
        <v/>
      </c>
      <c r="U59" s="159" t="str">
        <f>+IF(VLOOKUP(U$1,Lecturas!$N$1:$AA$20,$AC59,FALSE)=0,"",VLOOKUP(U$1,Lecturas!$N$1:$AA$20,$AC59,FALSE))</f>
        <v/>
      </c>
      <c r="V59" s="83" t="str">
        <f>+IF(VLOOKUP(V$1,Lecturas!$N$1:$AA$20,$AC59,FALSE)=0,"",VLOOKUP(V$1,Lecturas!$N$1:$AA$20,$AC59,FALSE))</f>
        <v/>
      </c>
      <c r="W59" s="83" t="str">
        <f>+IF(VLOOKUP(W$1,Lecturas!$N$1:$AA$20,$AC59,FALSE)=0,"",VLOOKUP(W$1,Lecturas!$N$1:$AA$20,$AC59,FALSE))</f>
        <v/>
      </c>
      <c r="X59" s="83" t="str">
        <f>+IF(VLOOKUP(X$1,Lecturas!$N$1:$AA$20,$AC59,FALSE)=0,"",VLOOKUP(X$1,Lecturas!$N$1:$AA$20,$AC59,FALSE))</f>
        <v/>
      </c>
      <c r="Y59" s="159">
        <f>+IF(VLOOKUP(Y$1,Lecturas!$N$1:$AA$20,$AC59,FALSE)=0,"",VLOOKUP(Y$1,Lecturas!$N$1:$AA$20,$AC59,FALSE))</f>
        <v>15000</v>
      </c>
      <c r="Z59" s="48">
        <f>+'RESULTADOS Fact'!Z59</f>
        <v>20000000855</v>
      </c>
      <c r="AA59" s="48">
        <f>+'RESULTADOS Fact'!AA59</f>
        <v>10000000427</v>
      </c>
      <c r="AB59" s="48"/>
      <c r="AC59" s="145">
        <f>+'CARGA DE DATOS'!AF60</f>
        <v>4</v>
      </c>
    </row>
    <row r="60" spans="1:29" hidden="1" x14ac:dyDescent="0.25">
      <c r="A60" s="145">
        <f>+'CARGA DE DATOS'!A61</f>
        <v>59</v>
      </c>
      <c r="B60" s="48">
        <f>+IF(RESULTADOS!H60="","",RESULTADOS!H60)</f>
        <v>400000230</v>
      </c>
      <c r="C60" s="48">
        <f>+IF(RESULTADOS!D60="","",RESULTADOS!D60)</f>
        <v>700010759</v>
      </c>
      <c r="D60" s="156" t="str">
        <f>+IF('CARGA DE DATOS'!K61="Cooperativa","COOP",IF(Salida!AT61="true","PROSU","GD"))</f>
        <v>GD</v>
      </c>
      <c r="E60" s="156" t="s">
        <v>9149</v>
      </c>
      <c r="F60" s="156" t="str">
        <f>+IF(OR(D60="COOP",'CARGA DE DATOS'!K61="GUMA"),"15.02.2022",IF('CARGA DE DATOS'!K61="GUME","05.02.2022","10.02.2022"))</f>
        <v>10.02.2022</v>
      </c>
      <c r="G60" s="159">
        <f>+IF(VLOOKUP(G$1,Lecturas!$N$1:$AA$20,$AC60,FALSE)=0,"",VLOOKUP(G$1,Lecturas!$N$1:$AA$20,$AC60,FALSE))</f>
        <v>150</v>
      </c>
      <c r="H60" s="159">
        <f>+IF(VLOOKUP(H$1,Lecturas!$N$1:$AA$20,$AC60,FALSE)=0,"",VLOOKUP(H$1,Lecturas!$N$1:$AA$20,$AC60,FALSE))</f>
        <v>300</v>
      </c>
      <c r="I60" s="159">
        <f>+IF(VLOOKUP(I$1,Lecturas!$N$1:$AA$20,$AC60,FALSE)=0,"",VLOOKUP(I$1,Lecturas!$N$1:$AA$20,$AC60,FALSE))</f>
        <v>350</v>
      </c>
      <c r="J60" s="83" t="str">
        <f>+IF(VLOOKUP(J$1,Lecturas!$N$1:$AA$20,$AC60,FALSE)=0,"",VLOOKUP(J$1,Lecturas!$N$1:$AA$20,$AC60,FALSE))</f>
        <v/>
      </c>
      <c r="K60" s="83" t="str">
        <f>+IF(VLOOKUP(K$1,Lecturas!$N$1:$AA$20,$AC60,FALSE)=0,"",VLOOKUP(K$1,Lecturas!$N$1:$AA$20,$AC60,FALSE))</f>
        <v/>
      </c>
      <c r="L60" s="83" t="str">
        <f>+IF(VLOOKUP(L$1,Lecturas!$N$1:$AA$20,$AC60,FALSE)=0,"",VLOOKUP(L$1,Lecturas!$N$1:$AA$20,$AC60,FALSE))</f>
        <v/>
      </c>
      <c r="M60" s="159">
        <f>+IF(VLOOKUP(M$1,Lecturas!$N$1:$AA$20,$AC60,FALSE)=0,"",VLOOKUP(M$1,Lecturas!$N$1:$AA$20,$AC60,FALSE))</f>
        <v>2500</v>
      </c>
      <c r="N60" s="159">
        <f>+IF(VLOOKUP(N$1,Lecturas!$N$1:$AA$20,$AC60,FALSE)=0,"",VLOOKUP(N$1,Lecturas!$N$1:$AA$20,$AC60,FALSE))</f>
        <v>2000</v>
      </c>
      <c r="O60" s="159">
        <f>+IF(VLOOKUP(O$1,Lecturas!$N$1:$AA$20,$AC60,FALSE)=0,"",VLOOKUP(O$1,Lecturas!$N$1:$AA$20,$AC60,FALSE))</f>
        <v>3000</v>
      </c>
      <c r="P60" s="83" t="str">
        <f>+IF(VLOOKUP(P$1,Lecturas!$N$1:$AA$20,$AC60,FALSE)=0,"",VLOOKUP(P$1,Lecturas!$N$1:$AA$20,$AC60,FALSE))</f>
        <v/>
      </c>
      <c r="Q60" s="83" t="str">
        <f>+IF(VLOOKUP(Q$1,Lecturas!$N$1:$AA$20,$AC60,FALSE)=0,"",VLOOKUP(Q$1,Lecturas!$N$1:$AA$20,$AC60,FALSE))</f>
        <v/>
      </c>
      <c r="R60" s="83" t="str">
        <f>+IF(VLOOKUP(R$1,Lecturas!$N$1:$AA$20,$AC60,FALSE)=0,"",VLOOKUP(R$1,Lecturas!$N$1:$AA$20,$AC60,FALSE))</f>
        <v/>
      </c>
      <c r="S60" s="159" t="str">
        <f>+IF(VLOOKUP(S$1,Lecturas!$N$1:$AA$20,$AC60,FALSE)=0,"",VLOOKUP(S$1,Lecturas!$N$1:$AA$20,$AC60,FALSE))</f>
        <v/>
      </c>
      <c r="T60" s="159" t="str">
        <f>+IF(VLOOKUP(T$1,Lecturas!$N$1:$AA$20,$AC60,FALSE)=0,"",VLOOKUP(T$1,Lecturas!$N$1:$AA$20,$AC60,FALSE))</f>
        <v/>
      </c>
      <c r="U60" s="159" t="str">
        <f>+IF(VLOOKUP(U$1,Lecturas!$N$1:$AA$20,$AC60,FALSE)=0,"",VLOOKUP(U$1,Lecturas!$N$1:$AA$20,$AC60,FALSE))</f>
        <v/>
      </c>
      <c r="V60" s="83" t="str">
        <f>+IF(VLOOKUP(V$1,Lecturas!$N$1:$AA$20,$AC60,FALSE)=0,"",VLOOKUP(V$1,Lecturas!$N$1:$AA$20,$AC60,FALSE))</f>
        <v/>
      </c>
      <c r="W60" s="83" t="str">
        <f>+IF(VLOOKUP(W$1,Lecturas!$N$1:$AA$20,$AC60,FALSE)=0,"",VLOOKUP(W$1,Lecturas!$N$1:$AA$20,$AC60,FALSE))</f>
        <v/>
      </c>
      <c r="X60" s="83" t="str">
        <f>+IF(VLOOKUP(X$1,Lecturas!$N$1:$AA$20,$AC60,FALSE)=0,"",VLOOKUP(X$1,Lecturas!$N$1:$AA$20,$AC60,FALSE))</f>
        <v/>
      </c>
      <c r="Y60" s="159">
        <f>+IF(VLOOKUP(Y$1,Lecturas!$N$1:$AA$20,$AC60,FALSE)=0,"",VLOOKUP(Y$1,Lecturas!$N$1:$AA$20,$AC60,FALSE))</f>
        <v>2460</v>
      </c>
      <c r="Z60" s="48">
        <f>+'RESULTADOS Fact'!Z60</f>
        <v>20000000856</v>
      </c>
      <c r="AA60" s="48">
        <f>+'RESULTADOS Fact'!AA60</f>
        <v>10000000428</v>
      </c>
      <c r="AB60" s="48"/>
      <c r="AC60" s="145">
        <f>+'CARGA DE DATOS'!AF61</f>
        <v>5</v>
      </c>
    </row>
    <row r="61" spans="1:29" hidden="1" x14ac:dyDescent="0.25">
      <c r="A61" s="145">
        <f>+'CARGA DE DATOS'!A62</f>
        <v>60</v>
      </c>
      <c r="B61" s="48">
        <f>+IF(RESULTADOS!H61="","",RESULTADOS!H61)</f>
        <v>400000231</v>
      </c>
      <c r="C61" s="48">
        <f>+IF(RESULTADOS!D61="","",RESULTADOS!D61)</f>
        <v>700010760</v>
      </c>
      <c r="D61" s="156" t="str">
        <f>+IF('CARGA DE DATOS'!K62="Cooperativa","COOP",IF(Salida!AT62="true","PROSU","GD"))</f>
        <v>GD</v>
      </c>
      <c r="E61" s="156" t="s">
        <v>9149</v>
      </c>
      <c r="F61" s="156" t="str">
        <f>+IF(OR(D61="COOP",'CARGA DE DATOS'!K62="GUMA"),"15.02.2022",IF('CARGA DE DATOS'!K62="GUME","05.02.2022","10.02.2022"))</f>
        <v>10.02.2022</v>
      </c>
      <c r="G61" s="159">
        <f>+IF(VLOOKUP(G$1,Lecturas!$N$1:$AA$20,$AC61,FALSE)=0,"",VLOOKUP(G$1,Lecturas!$N$1:$AA$20,$AC61,FALSE))</f>
        <v>150</v>
      </c>
      <c r="H61" s="159">
        <f>+IF(VLOOKUP(H$1,Lecturas!$N$1:$AA$20,$AC61,FALSE)=0,"",VLOOKUP(H$1,Lecturas!$N$1:$AA$20,$AC61,FALSE))</f>
        <v>300</v>
      </c>
      <c r="I61" s="159">
        <f>+IF(VLOOKUP(I$1,Lecturas!$N$1:$AA$20,$AC61,FALSE)=0,"",VLOOKUP(I$1,Lecturas!$N$1:$AA$20,$AC61,FALSE))</f>
        <v>350</v>
      </c>
      <c r="J61" s="83" t="str">
        <f>+IF(VLOOKUP(J$1,Lecturas!$N$1:$AA$20,$AC61,FALSE)=0,"",VLOOKUP(J$1,Lecturas!$N$1:$AA$20,$AC61,FALSE))</f>
        <v/>
      </c>
      <c r="K61" s="83" t="str">
        <f>+IF(VLOOKUP(K$1,Lecturas!$N$1:$AA$20,$AC61,FALSE)=0,"",VLOOKUP(K$1,Lecturas!$N$1:$AA$20,$AC61,FALSE))</f>
        <v/>
      </c>
      <c r="L61" s="83" t="str">
        <f>+IF(VLOOKUP(L$1,Lecturas!$N$1:$AA$20,$AC61,FALSE)=0,"",VLOOKUP(L$1,Lecturas!$N$1:$AA$20,$AC61,FALSE))</f>
        <v/>
      </c>
      <c r="M61" s="159">
        <f>+IF(VLOOKUP(M$1,Lecturas!$N$1:$AA$20,$AC61,FALSE)=0,"",VLOOKUP(M$1,Lecturas!$N$1:$AA$20,$AC61,FALSE))</f>
        <v>2500</v>
      </c>
      <c r="N61" s="159">
        <f>+IF(VLOOKUP(N$1,Lecturas!$N$1:$AA$20,$AC61,FALSE)=0,"",VLOOKUP(N$1,Lecturas!$N$1:$AA$20,$AC61,FALSE))</f>
        <v>2000</v>
      </c>
      <c r="O61" s="159">
        <f>+IF(VLOOKUP(O$1,Lecturas!$N$1:$AA$20,$AC61,FALSE)=0,"",VLOOKUP(O$1,Lecturas!$N$1:$AA$20,$AC61,FALSE))</f>
        <v>3000</v>
      </c>
      <c r="P61" s="83" t="str">
        <f>+IF(VLOOKUP(P$1,Lecturas!$N$1:$AA$20,$AC61,FALSE)=0,"",VLOOKUP(P$1,Lecturas!$N$1:$AA$20,$AC61,FALSE))</f>
        <v/>
      </c>
      <c r="Q61" s="83" t="str">
        <f>+IF(VLOOKUP(Q$1,Lecturas!$N$1:$AA$20,$AC61,FALSE)=0,"",VLOOKUP(Q$1,Lecturas!$N$1:$AA$20,$AC61,FALSE))</f>
        <v/>
      </c>
      <c r="R61" s="83" t="str">
        <f>+IF(VLOOKUP(R$1,Lecturas!$N$1:$AA$20,$AC61,FALSE)=0,"",VLOOKUP(R$1,Lecturas!$N$1:$AA$20,$AC61,FALSE))</f>
        <v/>
      </c>
      <c r="S61" s="159" t="str">
        <f>+IF(VLOOKUP(S$1,Lecturas!$N$1:$AA$20,$AC61,FALSE)=0,"",VLOOKUP(S$1,Lecturas!$N$1:$AA$20,$AC61,FALSE))</f>
        <v/>
      </c>
      <c r="T61" s="159" t="str">
        <f>+IF(VLOOKUP(T$1,Lecturas!$N$1:$AA$20,$AC61,FALSE)=0,"",VLOOKUP(T$1,Lecturas!$N$1:$AA$20,$AC61,FALSE))</f>
        <v/>
      </c>
      <c r="U61" s="159" t="str">
        <f>+IF(VLOOKUP(U$1,Lecturas!$N$1:$AA$20,$AC61,FALSE)=0,"",VLOOKUP(U$1,Lecturas!$N$1:$AA$20,$AC61,FALSE))</f>
        <v/>
      </c>
      <c r="V61" s="83" t="str">
        <f>+IF(VLOOKUP(V$1,Lecturas!$N$1:$AA$20,$AC61,FALSE)=0,"",VLOOKUP(V$1,Lecturas!$N$1:$AA$20,$AC61,FALSE))</f>
        <v/>
      </c>
      <c r="W61" s="83" t="str">
        <f>+IF(VLOOKUP(W$1,Lecturas!$N$1:$AA$20,$AC61,FALSE)=0,"",VLOOKUP(W$1,Lecturas!$N$1:$AA$20,$AC61,FALSE))</f>
        <v/>
      </c>
      <c r="X61" s="83" t="str">
        <f>+IF(VLOOKUP(X$1,Lecturas!$N$1:$AA$20,$AC61,FALSE)=0,"",VLOOKUP(X$1,Lecturas!$N$1:$AA$20,$AC61,FALSE))</f>
        <v/>
      </c>
      <c r="Y61" s="159">
        <f>+IF(VLOOKUP(Y$1,Lecturas!$N$1:$AA$20,$AC61,FALSE)=0,"",VLOOKUP(Y$1,Lecturas!$N$1:$AA$20,$AC61,FALSE))</f>
        <v>2460</v>
      </c>
      <c r="Z61" s="48">
        <f>+'RESULTADOS Fact'!Z61</f>
        <v>20000000857</v>
      </c>
      <c r="AA61" s="48">
        <f>+'RESULTADOS Fact'!AA61</f>
        <v>10000000429</v>
      </c>
      <c r="AB61" s="48"/>
      <c r="AC61" s="145">
        <f>+'CARGA DE DATOS'!AF62</f>
        <v>5</v>
      </c>
    </row>
    <row r="62" spans="1:29" hidden="1" x14ac:dyDescent="0.25">
      <c r="A62" s="145">
        <f>+'CARGA DE DATOS'!A63</f>
        <v>61</v>
      </c>
      <c r="B62" s="48">
        <f>+IF(RESULTADOS!H62="","",RESULTADOS!H62)</f>
        <v>400000232</v>
      </c>
      <c r="C62" s="48">
        <f>+IF(RESULTADOS!D62="","",RESULTADOS!D62)</f>
        <v>700010761</v>
      </c>
      <c r="D62" s="156" t="str">
        <f>+IF('CARGA DE DATOS'!K63="Cooperativa","COOP",IF(Salida!AT63="true","PROSU","GD"))</f>
        <v>GD</v>
      </c>
      <c r="E62" s="156" t="s">
        <v>9149</v>
      </c>
      <c r="F62" s="156" t="str">
        <f>+IF(OR(D62="COOP",'CARGA DE DATOS'!K63="GUMA"),"15.02.2022",IF('CARGA DE DATOS'!K63="GUME","05.02.2022","10.02.2022"))</f>
        <v>10.02.2022</v>
      </c>
      <c r="G62" s="159">
        <f>+IF(VLOOKUP(G$1,Lecturas!$N$1:$AA$20,$AC62,FALSE)=0,"",VLOOKUP(G$1,Lecturas!$N$1:$AA$20,$AC62,FALSE))</f>
        <v>1000</v>
      </c>
      <c r="H62" s="159">
        <f>+IF(VLOOKUP(H$1,Lecturas!$N$1:$AA$20,$AC62,FALSE)=0,"",VLOOKUP(H$1,Lecturas!$N$1:$AA$20,$AC62,FALSE))</f>
        <v>150</v>
      </c>
      <c r="I62" s="159">
        <f>+IF(VLOOKUP(I$1,Lecturas!$N$1:$AA$20,$AC62,FALSE)=0,"",VLOOKUP(I$1,Lecturas!$N$1:$AA$20,$AC62,FALSE))</f>
        <v>350</v>
      </c>
      <c r="J62" s="83" t="str">
        <f>+IF(VLOOKUP(J$1,Lecturas!$N$1:$AA$20,$AC62,FALSE)=0,"",VLOOKUP(J$1,Lecturas!$N$1:$AA$20,$AC62,FALSE))</f>
        <v/>
      </c>
      <c r="K62" s="83" t="str">
        <f>+IF(VLOOKUP(K$1,Lecturas!$N$1:$AA$20,$AC62,FALSE)=0,"",VLOOKUP(K$1,Lecturas!$N$1:$AA$20,$AC62,FALSE))</f>
        <v/>
      </c>
      <c r="L62" s="83" t="str">
        <f>+IF(VLOOKUP(L$1,Lecturas!$N$1:$AA$20,$AC62,FALSE)=0,"",VLOOKUP(L$1,Lecturas!$N$1:$AA$20,$AC62,FALSE))</f>
        <v/>
      </c>
      <c r="M62" s="159">
        <f>+IF(VLOOKUP(M$1,Lecturas!$N$1:$AA$20,$AC62,FALSE)=0,"",VLOOKUP(M$1,Lecturas!$N$1:$AA$20,$AC62,FALSE))</f>
        <v>2500</v>
      </c>
      <c r="N62" s="159">
        <f>+IF(VLOOKUP(N$1,Lecturas!$N$1:$AA$20,$AC62,FALSE)=0,"",VLOOKUP(N$1,Lecturas!$N$1:$AA$20,$AC62,FALSE))</f>
        <v>2000</v>
      </c>
      <c r="O62" s="159">
        <f>+IF(VLOOKUP(O$1,Lecturas!$N$1:$AA$20,$AC62,FALSE)=0,"",VLOOKUP(O$1,Lecturas!$N$1:$AA$20,$AC62,FALSE))</f>
        <v>3000</v>
      </c>
      <c r="P62" s="83" t="str">
        <f>+IF(VLOOKUP(P$1,Lecturas!$N$1:$AA$20,$AC62,FALSE)=0,"",VLOOKUP(P$1,Lecturas!$N$1:$AA$20,$AC62,FALSE))</f>
        <v/>
      </c>
      <c r="Q62" s="83" t="str">
        <f>+IF(VLOOKUP(Q$1,Lecturas!$N$1:$AA$20,$AC62,FALSE)=0,"",VLOOKUP(Q$1,Lecturas!$N$1:$AA$20,$AC62,FALSE))</f>
        <v/>
      </c>
      <c r="R62" s="83" t="str">
        <f>+IF(VLOOKUP(R$1,Lecturas!$N$1:$AA$20,$AC62,FALSE)=0,"",VLOOKUP(R$1,Lecturas!$N$1:$AA$20,$AC62,FALSE))</f>
        <v/>
      </c>
      <c r="S62" s="159" t="str">
        <f>+IF(VLOOKUP(S$1,Lecturas!$N$1:$AA$20,$AC62,FALSE)=0,"",VLOOKUP(S$1,Lecturas!$N$1:$AA$20,$AC62,FALSE))</f>
        <v/>
      </c>
      <c r="T62" s="159" t="str">
        <f>+IF(VLOOKUP(T$1,Lecturas!$N$1:$AA$20,$AC62,FALSE)=0,"",VLOOKUP(T$1,Lecturas!$N$1:$AA$20,$AC62,FALSE))</f>
        <v/>
      </c>
      <c r="U62" s="159" t="str">
        <f>+IF(VLOOKUP(U$1,Lecturas!$N$1:$AA$20,$AC62,FALSE)=0,"",VLOOKUP(U$1,Lecturas!$N$1:$AA$20,$AC62,FALSE))</f>
        <v/>
      </c>
      <c r="V62" s="83" t="str">
        <f>+IF(VLOOKUP(V$1,Lecturas!$N$1:$AA$20,$AC62,FALSE)=0,"",VLOOKUP(V$1,Lecturas!$N$1:$AA$20,$AC62,FALSE))</f>
        <v/>
      </c>
      <c r="W62" s="83" t="str">
        <f>+IF(VLOOKUP(W$1,Lecturas!$N$1:$AA$20,$AC62,FALSE)=0,"",VLOOKUP(W$1,Lecturas!$N$1:$AA$20,$AC62,FALSE))</f>
        <v/>
      </c>
      <c r="X62" s="83" t="str">
        <f>+IF(VLOOKUP(X$1,Lecturas!$N$1:$AA$20,$AC62,FALSE)=0,"",VLOOKUP(X$1,Lecturas!$N$1:$AA$20,$AC62,FALSE))</f>
        <v/>
      </c>
      <c r="Y62" s="159">
        <f>+IF(VLOOKUP(Y$1,Lecturas!$N$1:$AA$20,$AC62,FALSE)=0,"",VLOOKUP(Y$1,Lecturas!$N$1:$AA$20,$AC62,FALSE))</f>
        <v>7500</v>
      </c>
      <c r="Z62" s="48">
        <f>+'RESULTADOS Fact'!Z62</f>
        <v>20000000858</v>
      </c>
      <c r="AA62" s="48">
        <f>+'RESULTADOS Fact'!AA62</f>
        <v>10000000430</v>
      </c>
      <c r="AB62" s="48"/>
      <c r="AC62" s="145">
        <f>+'CARGA DE DATOS'!AF63</f>
        <v>6</v>
      </c>
    </row>
    <row r="63" spans="1:29" x14ac:dyDescent="0.25">
      <c r="A63" s="145">
        <f>+'CARGA DE DATOS'!A64</f>
        <v>62</v>
      </c>
      <c r="B63" s="48">
        <f>+IF(RESULTADOS!H63="","",RESULTADOS!H63)</f>
        <v>400000233</v>
      </c>
      <c r="C63" s="48">
        <f>+IF(RESULTADOS!D63="","",RESULTADOS!D63)</f>
        <v>700010762</v>
      </c>
      <c r="D63" s="156" t="str">
        <f>+IF('CARGA DE DATOS'!K64="Cooperativa","COOP",IF(Salida!AT64="true","PROSU","GD"))</f>
        <v>GD</v>
      </c>
      <c r="E63" s="156" t="s">
        <v>9149</v>
      </c>
      <c r="F63" s="156" t="str">
        <f>+IF(OR(D63="COOP",'CARGA DE DATOS'!K64="GUMA"),"15.02.2022",IF('CARGA DE DATOS'!K64="GUME","05.02.2022","10.02.2022"))</f>
        <v>10.02.2022</v>
      </c>
      <c r="G63" s="159">
        <f>+IF(VLOOKUP(G$1,Lecturas!$N$1:$AA$20,$AC63,FALSE)=0,"",VLOOKUP(G$1,Lecturas!$N$1:$AA$20,$AC63,FALSE))</f>
        <v>1500</v>
      </c>
      <c r="H63" s="159">
        <f>+IF(VLOOKUP(H$1,Lecturas!$N$1:$AA$20,$AC63,FALSE)=0,"",VLOOKUP(H$1,Lecturas!$N$1:$AA$20,$AC63,FALSE))</f>
        <v>300</v>
      </c>
      <c r="I63" s="159">
        <f>+IF(VLOOKUP(I$1,Lecturas!$N$1:$AA$20,$AC63,FALSE)=0,"",VLOOKUP(I$1,Lecturas!$N$1:$AA$20,$AC63,FALSE))</f>
        <v>350</v>
      </c>
      <c r="J63" s="83" t="str">
        <f>+IF(VLOOKUP(J$1,Lecturas!$N$1:$AA$20,$AC63,FALSE)=0,"",VLOOKUP(J$1,Lecturas!$N$1:$AA$20,$AC63,FALSE))</f>
        <v/>
      </c>
      <c r="K63" s="83" t="str">
        <f>+IF(VLOOKUP(K$1,Lecturas!$N$1:$AA$20,$AC63,FALSE)=0,"",VLOOKUP(K$1,Lecturas!$N$1:$AA$20,$AC63,FALSE))</f>
        <v/>
      </c>
      <c r="L63" s="83" t="str">
        <f>+IF(VLOOKUP(L$1,Lecturas!$N$1:$AA$20,$AC63,FALSE)=0,"",VLOOKUP(L$1,Lecturas!$N$1:$AA$20,$AC63,FALSE))</f>
        <v/>
      </c>
      <c r="M63" s="159">
        <f>+IF(VLOOKUP(M$1,Lecturas!$N$1:$AA$20,$AC63,FALSE)=0,"",VLOOKUP(M$1,Lecturas!$N$1:$AA$20,$AC63,FALSE))</f>
        <v>2500</v>
      </c>
      <c r="N63" s="159">
        <f>+IF(VLOOKUP(N$1,Lecturas!$N$1:$AA$20,$AC63,FALSE)=0,"",VLOOKUP(N$1,Lecturas!$N$1:$AA$20,$AC63,FALSE))</f>
        <v>2000</v>
      </c>
      <c r="O63" s="159">
        <f>+IF(VLOOKUP(O$1,Lecturas!$N$1:$AA$20,$AC63,FALSE)=0,"",VLOOKUP(O$1,Lecturas!$N$1:$AA$20,$AC63,FALSE))</f>
        <v>3000</v>
      </c>
      <c r="P63" s="83" t="str">
        <f>+IF(VLOOKUP(P$1,Lecturas!$N$1:$AA$20,$AC63,FALSE)=0,"",VLOOKUP(P$1,Lecturas!$N$1:$AA$20,$AC63,FALSE))</f>
        <v/>
      </c>
      <c r="Q63" s="83" t="str">
        <f>+IF(VLOOKUP(Q$1,Lecturas!$N$1:$AA$20,$AC63,FALSE)=0,"",VLOOKUP(Q$1,Lecturas!$N$1:$AA$20,$AC63,FALSE))</f>
        <v/>
      </c>
      <c r="R63" s="83" t="str">
        <f>+IF(VLOOKUP(R$1,Lecturas!$N$1:$AA$20,$AC63,FALSE)=0,"",VLOOKUP(R$1,Lecturas!$N$1:$AA$20,$AC63,FALSE))</f>
        <v/>
      </c>
      <c r="S63" s="159" t="str">
        <f>+IF(VLOOKUP(S$1,Lecturas!$N$1:$AA$20,$AC63,FALSE)=0,"",VLOOKUP(S$1,Lecturas!$N$1:$AA$20,$AC63,FALSE))</f>
        <v/>
      </c>
      <c r="T63" s="159" t="str">
        <f>+IF(VLOOKUP(T$1,Lecturas!$N$1:$AA$20,$AC63,FALSE)=0,"",VLOOKUP(T$1,Lecturas!$N$1:$AA$20,$AC63,FALSE))</f>
        <v/>
      </c>
      <c r="U63" s="159" t="str">
        <f>+IF(VLOOKUP(U$1,Lecturas!$N$1:$AA$20,$AC63,FALSE)=0,"",VLOOKUP(U$1,Lecturas!$N$1:$AA$20,$AC63,FALSE))</f>
        <v/>
      </c>
      <c r="V63" s="83" t="str">
        <f>+IF(VLOOKUP(V$1,Lecturas!$N$1:$AA$20,$AC63,FALSE)=0,"",VLOOKUP(V$1,Lecturas!$N$1:$AA$20,$AC63,FALSE))</f>
        <v/>
      </c>
      <c r="W63" s="83" t="str">
        <f>+IF(VLOOKUP(W$1,Lecturas!$N$1:$AA$20,$AC63,FALSE)=0,"",VLOOKUP(W$1,Lecturas!$N$1:$AA$20,$AC63,FALSE))</f>
        <v/>
      </c>
      <c r="X63" s="83" t="str">
        <f>+IF(VLOOKUP(X$1,Lecturas!$N$1:$AA$20,$AC63,FALSE)=0,"",VLOOKUP(X$1,Lecturas!$N$1:$AA$20,$AC63,FALSE))</f>
        <v/>
      </c>
      <c r="Y63" s="159">
        <f>+IF(VLOOKUP(Y$1,Lecturas!$N$1:$AA$20,$AC63,FALSE)=0,"",VLOOKUP(Y$1,Lecturas!$N$1:$AA$20,$AC63,FALSE))</f>
        <v>6500</v>
      </c>
      <c r="Z63" s="48">
        <f>+'RESULTADOS Fact'!Z63</f>
        <v>0</v>
      </c>
      <c r="AA63" s="48">
        <f>+'RESULTADOS Fact'!AA63</f>
        <v>0</v>
      </c>
      <c r="AB63" s="48"/>
      <c r="AC63" s="145">
        <f>+'CARGA DE DATOS'!AF64</f>
        <v>9</v>
      </c>
    </row>
    <row r="64" spans="1:29" hidden="1" x14ac:dyDescent="0.25">
      <c r="A64" s="145">
        <f>+'CARGA DE DATOS'!A65</f>
        <v>63</v>
      </c>
      <c r="B64" s="48">
        <f>+IF(RESULTADOS!H64="","",RESULTADOS!H64)</f>
        <v>400000234</v>
      </c>
      <c r="C64" s="48">
        <f>+IF(RESULTADOS!D64="","",RESULTADOS!D64)</f>
        <v>700010763</v>
      </c>
      <c r="D64" s="156" t="str">
        <f>+IF('CARGA DE DATOS'!K65="Cooperativa","COOP",IF(Salida!AT65="true","PROSU","GD"))</f>
        <v>GD</v>
      </c>
      <c r="E64" s="156" t="s">
        <v>9149</v>
      </c>
      <c r="F64" s="156" t="str">
        <f>+IF(OR(D64="COOP",'CARGA DE DATOS'!K65="GUMA"),"15.02.2022",IF('CARGA DE DATOS'!K65="GUME","05.02.2022","10.02.2022"))</f>
        <v>10.02.2022</v>
      </c>
      <c r="G64" s="159">
        <f>+IF(VLOOKUP(G$1,Lecturas!$N$1:$AA$20,$AC64,FALSE)=0,"",VLOOKUP(G$1,Lecturas!$N$1:$AA$20,$AC64,FALSE))</f>
        <v>150</v>
      </c>
      <c r="H64" s="159">
        <f>+IF(VLOOKUP(H$1,Lecturas!$N$1:$AA$20,$AC64,FALSE)=0,"",VLOOKUP(H$1,Lecturas!$N$1:$AA$20,$AC64,FALSE))</f>
        <v>300</v>
      </c>
      <c r="I64" s="159">
        <f>+IF(VLOOKUP(I$1,Lecturas!$N$1:$AA$20,$AC64,FALSE)=0,"",VLOOKUP(I$1,Lecturas!$N$1:$AA$20,$AC64,FALSE))</f>
        <v>150</v>
      </c>
      <c r="J64" s="83" t="str">
        <f>+IF(VLOOKUP(J$1,Lecturas!$N$1:$AA$20,$AC64,FALSE)=0,"",VLOOKUP(J$1,Lecturas!$N$1:$AA$20,$AC64,FALSE))</f>
        <v/>
      </c>
      <c r="K64" s="83" t="str">
        <f>+IF(VLOOKUP(K$1,Lecturas!$N$1:$AA$20,$AC64,FALSE)=0,"",VLOOKUP(K$1,Lecturas!$N$1:$AA$20,$AC64,FALSE))</f>
        <v/>
      </c>
      <c r="L64" s="83" t="str">
        <f>+IF(VLOOKUP(L$1,Lecturas!$N$1:$AA$20,$AC64,FALSE)=0,"",VLOOKUP(L$1,Lecturas!$N$1:$AA$20,$AC64,FALSE))</f>
        <v/>
      </c>
      <c r="M64" s="159">
        <f>+IF(VLOOKUP(M$1,Lecturas!$N$1:$AA$20,$AC64,FALSE)=0,"",VLOOKUP(M$1,Lecturas!$N$1:$AA$20,$AC64,FALSE))</f>
        <v>2500</v>
      </c>
      <c r="N64" s="159">
        <f>+IF(VLOOKUP(N$1,Lecturas!$N$1:$AA$20,$AC64,FALSE)=0,"",VLOOKUP(N$1,Lecturas!$N$1:$AA$20,$AC64,FALSE))</f>
        <v>2000</v>
      </c>
      <c r="O64" s="159">
        <f>+IF(VLOOKUP(O$1,Lecturas!$N$1:$AA$20,$AC64,FALSE)=0,"",VLOOKUP(O$1,Lecturas!$N$1:$AA$20,$AC64,FALSE))</f>
        <v>3000</v>
      </c>
      <c r="P64" s="83" t="str">
        <f>+IF(VLOOKUP(P$1,Lecturas!$N$1:$AA$20,$AC64,FALSE)=0,"",VLOOKUP(P$1,Lecturas!$N$1:$AA$20,$AC64,FALSE))</f>
        <v/>
      </c>
      <c r="Q64" s="83" t="str">
        <f>+IF(VLOOKUP(Q$1,Lecturas!$N$1:$AA$20,$AC64,FALSE)=0,"",VLOOKUP(Q$1,Lecturas!$N$1:$AA$20,$AC64,FALSE))</f>
        <v/>
      </c>
      <c r="R64" s="83" t="str">
        <f>+IF(VLOOKUP(R$1,Lecturas!$N$1:$AA$20,$AC64,FALSE)=0,"",VLOOKUP(R$1,Lecturas!$N$1:$AA$20,$AC64,FALSE))</f>
        <v/>
      </c>
      <c r="S64" s="159" t="str">
        <f>+IF(VLOOKUP(S$1,Lecturas!$N$1:$AA$20,$AC64,FALSE)=0,"",VLOOKUP(S$1,Lecturas!$N$1:$AA$20,$AC64,FALSE))</f>
        <v/>
      </c>
      <c r="T64" s="159" t="str">
        <f>+IF(VLOOKUP(T$1,Lecturas!$N$1:$AA$20,$AC64,FALSE)=0,"",VLOOKUP(T$1,Lecturas!$N$1:$AA$20,$AC64,FALSE))</f>
        <v/>
      </c>
      <c r="U64" s="159" t="str">
        <f>+IF(VLOOKUP(U$1,Lecturas!$N$1:$AA$20,$AC64,FALSE)=0,"",VLOOKUP(U$1,Lecturas!$N$1:$AA$20,$AC64,FALSE))</f>
        <v/>
      </c>
      <c r="V64" s="83" t="str">
        <f>+IF(VLOOKUP(V$1,Lecturas!$N$1:$AA$20,$AC64,FALSE)=0,"",VLOOKUP(V$1,Lecturas!$N$1:$AA$20,$AC64,FALSE))</f>
        <v/>
      </c>
      <c r="W64" s="83" t="str">
        <f>+IF(VLOOKUP(W$1,Lecturas!$N$1:$AA$20,$AC64,FALSE)=0,"",VLOOKUP(W$1,Lecturas!$N$1:$AA$20,$AC64,FALSE))</f>
        <v/>
      </c>
      <c r="X64" s="83" t="str">
        <f>+IF(VLOOKUP(X$1,Lecturas!$N$1:$AA$20,$AC64,FALSE)=0,"",VLOOKUP(X$1,Lecturas!$N$1:$AA$20,$AC64,FALSE))</f>
        <v/>
      </c>
      <c r="Y64" s="159">
        <f>+IF(VLOOKUP(Y$1,Lecturas!$N$1:$AA$20,$AC64,FALSE)=0,"",VLOOKUP(Y$1,Lecturas!$N$1:$AA$20,$AC64,FALSE))</f>
        <v>5000</v>
      </c>
      <c r="Z64" s="48">
        <f>+'RESULTADOS Fact'!Z64</f>
        <v>20000000859</v>
      </c>
      <c r="AA64" s="48">
        <f>+'RESULTADOS Fact'!AA64</f>
        <v>10000000431</v>
      </c>
      <c r="AB64" s="48"/>
      <c r="AC64" s="145">
        <f>+'CARGA DE DATOS'!AF65</f>
        <v>3</v>
      </c>
    </row>
    <row r="65" spans="1:29" hidden="1" x14ac:dyDescent="0.25">
      <c r="A65" s="145">
        <f>+'CARGA DE DATOS'!A66</f>
        <v>64</v>
      </c>
      <c r="B65" s="48">
        <f>+IF(RESULTADOS!H65="","",RESULTADOS!H65)</f>
        <v>400000235</v>
      </c>
      <c r="C65" s="48">
        <f>+IF(RESULTADOS!D65="","",RESULTADOS!D65)</f>
        <v>700010764</v>
      </c>
      <c r="D65" s="156" t="str">
        <f>+IF('CARGA DE DATOS'!K66="Cooperativa","COOP",IF(Salida!AT66="true","PROSU","GD"))</f>
        <v>GD</v>
      </c>
      <c r="E65" s="156" t="s">
        <v>9149</v>
      </c>
      <c r="F65" s="156" t="str">
        <f>+IF(OR(D65="COOP",'CARGA DE DATOS'!K66="GUMA"),"15.02.2022",IF('CARGA DE DATOS'!K66="GUME","05.02.2022","10.02.2022"))</f>
        <v>10.02.2022</v>
      </c>
      <c r="G65" s="159">
        <f>+IF(VLOOKUP(G$1,Lecturas!$N$1:$AA$20,$AC65,FALSE)=0,"",VLOOKUP(G$1,Lecturas!$N$1:$AA$20,$AC65,FALSE))</f>
        <v>150</v>
      </c>
      <c r="H65" s="159">
        <f>+IF(VLOOKUP(H$1,Lecturas!$N$1:$AA$20,$AC65,FALSE)=0,"",VLOOKUP(H$1,Lecturas!$N$1:$AA$20,$AC65,FALSE))</f>
        <v>300</v>
      </c>
      <c r="I65" s="159">
        <f>+IF(VLOOKUP(I$1,Lecturas!$N$1:$AA$20,$AC65,FALSE)=0,"",VLOOKUP(I$1,Lecturas!$N$1:$AA$20,$AC65,FALSE))</f>
        <v>350</v>
      </c>
      <c r="J65" s="83" t="str">
        <f>+IF(VLOOKUP(J$1,Lecturas!$N$1:$AA$20,$AC65,FALSE)=0,"",VLOOKUP(J$1,Lecturas!$N$1:$AA$20,$AC65,FALSE))</f>
        <v/>
      </c>
      <c r="K65" s="83" t="str">
        <f>+IF(VLOOKUP(K$1,Lecturas!$N$1:$AA$20,$AC65,FALSE)=0,"",VLOOKUP(K$1,Lecturas!$N$1:$AA$20,$AC65,FALSE))</f>
        <v/>
      </c>
      <c r="L65" s="83" t="str">
        <f>+IF(VLOOKUP(L$1,Lecturas!$N$1:$AA$20,$AC65,FALSE)=0,"",VLOOKUP(L$1,Lecturas!$N$1:$AA$20,$AC65,FALSE))</f>
        <v/>
      </c>
      <c r="M65" s="159">
        <f>+IF(VLOOKUP(M$1,Lecturas!$N$1:$AA$20,$AC65,FALSE)=0,"",VLOOKUP(M$1,Lecturas!$N$1:$AA$20,$AC65,FALSE))</f>
        <v>2500</v>
      </c>
      <c r="N65" s="159">
        <f>+IF(VLOOKUP(N$1,Lecturas!$N$1:$AA$20,$AC65,FALSE)=0,"",VLOOKUP(N$1,Lecturas!$N$1:$AA$20,$AC65,FALSE))</f>
        <v>2000</v>
      </c>
      <c r="O65" s="159">
        <f>+IF(VLOOKUP(O$1,Lecturas!$N$1:$AA$20,$AC65,FALSE)=0,"",VLOOKUP(O$1,Lecturas!$N$1:$AA$20,$AC65,FALSE))</f>
        <v>3000</v>
      </c>
      <c r="P65" s="83" t="str">
        <f>+IF(VLOOKUP(P$1,Lecturas!$N$1:$AA$20,$AC65,FALSE)=0,"",VLOOKUP(P$1,Lecturas!$N$1:$AA$20,$AC65,FALSE))</f>
        <v/>
      </c>
      <c r="Q65" s="83" t="str">
        <f>+IF(VLOOKUP(Q$1,Lecturas!$N$1:$AA$20,$AC65,FALSE)=0,"",VLOOKUP(Q$1,Lecturas!$N$1:$AA$20,$AC65,FALSE))</f>
        <v/>
      </c>
      <c r="R65" s="83" t="str">
        <f>+IF(VLOOKUP(R$1,Lecturas!$N$1:$AA$20,$AC65,FALSE)=0,"",VLOOKUP(R$1,Lecturas!$N$1:$AA$20,$AC65,FALSE))</f>
        <v/>
      </c>
      <c r="S65" s="159" t="str">
        <f>+IF(VLOOKUP(S$1,Lecturas!$N$1:$AA$20,$AC65,FALSE)=0,"",VLOOKUP(S$1,Lecturas!$N$1:$AA$20,$AC65,FALSE))</f>
        <v/>
      </c>
      <c r="T65" s="159" t="str">
        <f>+IF(VLOOKUP(T$1,Lecturas!$N$1:$AA$20,$AC65,FALSE)=0,"",VLOOKUP(T$1,Lecturas!$N$1:$AA$20,$AC65,FALSE))</f>
        <v/>
      </c>
      <c r="U65" s="159" t="str">
        <f>+IF(VLOOKUP(U$1,Lecturas!$N$1:$AA$20,$AC65,FALSE)=0,"",VLOOKUP(U$1,Lecturas!$N$1:$AA$20,$AC65,FALSE))</f>
        <v/>
      </c>
      <c r="V65" s="83" t="str">
        <f>+IF(VLOOKUP(V$1,Lecturas!$N$1:$AA$20,$AC65,FALSE)=0,"",VLOOKUP(V$1,Lecturas!$N$1:$AA$20,$AC65,FALSE))</f>
        <v/>
      </c>
      <c r="W65" s="83" t="str">
        <f>+IF(VLOOKUP(W$1,Lecturas!$N$1:$AA$20,$AC65,FALSE)=0,"",VLOOKUP(W$1,Lecturas!$N$1:$AA$20,$AC65,FALSE))</f>
        <v/>
      </c>
      <c r="X65" s="83" t="str">
        <f>+IF(VLOOKUP(X$1,Lecturas!$N$1:$AA$20,$AC65,FALSE)=0,"",VLOOKUP(X$1,Lecturas!$N$1:$AA$20,$AC65,FALSE))</f>
        <v/>
      </c>
      <c r="Y65" s="159">
        <f>+IF(VLOOKUP(Y$1,Lecturas!$N$1:$AA$20,$AC65,FALSE)=0,"",VLOOKUP(Y$1,Lecturas!$N$1:$AA$20,$AC65,FALSE))</f>
        <v>2460</v>
      </c>
      <c r="Z65" s="48">
        <f>+'RESULTADOS Fact'!Z65</f>
        <v>20000000860</v>
      </c>
      <c r="AA65" s="48">
        <f>+'RESULTADOS Fact'!AA65</f>
        <v>10000000432</v>
      </c>
      <c r="AB65" s="48"/>
      <c r="AC65" s="145">
        <f>+'CARGA DE DATOS'!AF66</f>
        <v>5</v>
      </c>
    </row>
    <row r="66" spans="1:29" hidden="1" x14ac:dyDescent="0.25">
      <c r="A66" s="145">
        <f>+'CARGA DE DATOS'!A67</f>
        <v>65</v>
      </c>
      <c r="B66" s="48">
        <f>+IF(RESULTADOS!H66="","",RESULTADOS!H66)</f>
        <v>400000236</v>
      </c>
      <c r="C66" s="48">
        <f>+IF(RESULTADOS!D66="","",RESULTADOS!D66)</f>
        <v>700010765</v>
      </c>
      <c r="D66" s="156" t="str">
        <f>+IF('CARGA DE DATOS'!K67="Cooperativa","COOP",IF(Salida!AT67="true","PROSU","GD"))</f>
        <v>GD</v>
      </c>
      <c r="E66" s="156" t="s">
        <v>9149</v>
      </c>
      <c r="F66" s="156" t="str">
        <f>+IF(OR(D66="COOP",'CARGA DE DATOS'!K67="GUMA"),"15.02.2022",IF('CARGA DE DATOS'!K67="GUME","05.02.2022","10.02.2022"))</f>
        <v>10.02.2022</v>
      </c>
      <c r="G66" s="159">
        <f>+IF(VLOOKUP(G$1,Lecturas!$N$1:$AA$20,$AC66,FALSE)=0,"",VLOOKUP(G$1,Lecturas!$N$1:$AA$20,$AC66,FALSE))</f>
        <v>1000</v>
      </c>
      <c r="H66" s="159">
        <f>+IF(VLOOKUP(H$1,Lecturas!$N$1:$AA$20,$AC66,FALSE)=0,"",VLOOKUP(H$1,Lecturas!$N$1:$AA$20,$AC66,FALSE))</f>
        <v>150</v>
      </c>
      <c r="I66" s="159">
        <f>+IF(VLOOKUP(I$1,Lecturas!$N$1:$AA$20,$AC66,FALSE)=0,"",VLOOKUP(I$1,Lecturas!$N$1:$AA$20,$AC66,FALSE))</f>
        <v>350</v>
      </c>
      <c r="J66" s="83" t="str">
        <f>+IF(VLOOKUP(J$1,Lecturas!$N$1:$AA$20,$AC66,FALSE)=0,"",VLOOKUP(J$1,Lecturas!$N$1:$AA$20,$AC66,FALSE))</f>
        <v/>
      </c>
      <c r="K66" s="83" t="str">
        <f>+IF(VLOOKUP(K$1,Lecturas!$N$1:$AA$20,$AC66,FALSE)=0,"",VLOOKUP(K$1,Lecturas!$N$1:$AA$20,$AC66,FALSE))</f>
        <v/>
      </c>
      <c r="L66" s="83" t="str">
        <f>+IF(VLOOKUP(L$1,Lecturas!$N$1:$AA$20,$AC66,FALSE)=0,"",VLOOKUP(L$1,Lecturas!$N$1:$AA$20,$AC66,FALSE))</f>
        <v/>
      </c>
      <c r="M66" s="159">
        <f>+IF(VLOOKUP(M$1,Lecturas!$N$1:$AA$20,$AC66,FALSE)=0,"",VLOOKUP(M$1,Lecturas!$N$1:$AA$20,$AC66,FALSE))</f>
        <v>2500</v>
      </c>
      <c r="N66" s="159">
        <f>+IF(VLOOKUP(N$1,Lecturas!$N$1:$AA$20,$AC66,FALSE)=0,"",VLOOKUP(N$1,Lecturas!$N$1:$AA$20,$AC66,FALSE))</f>
        <v>2000</v>
      </c>
      <c r="O66" s="159">
        <f>+IF(VLOOKUP(O$1,Lecturas!$N$1:$AA$20,$AC66,FALSE)=0,"",VLOOKUP(O$1,Lecturas!$N$1:$AA$20,$AC66,FALSE))</f>
        <v>3000</v>
      </c>
      <c r="P66" s="83" t="str">
        <f>+IF(VLOOKUP(P$1,Lecturas!$N$1:$AA$20,$AC66,FALSE)=0,"",VLOOKUP(P$1,Lecturas!$N$1:$AA$20,$AC66,FALSE))</f>
        <v/>
      </c>
      <c r="Q66" s="83" t="str">
        <f>+IF(VLOOKUP(Q$1,Lecturas!$N$1:$AA$20,$AC66,FALSE)=0,"",VLOOKUP(Q$1,Lecturas!$N$1:$AA$20,$AC66,FALSE))</f>
        <v/>
      </c>
      <c r="R66" s="83" t="str">
        <f>+IF(VLOOKUP(R$1,Lecturas!$N$1:$AA$20,$AC66,FALSE)=0,"",VLOOKUP(R$1,Lecturas!$N$1:$AA$20,$AC66,FALSE))</f>
        <v/>
      </c>
      <c r="S66" s="159" t="str">
        <f>+IF(VLOOKUP(S$1,Lecturas!$N$1:$AA$20,$AC66,FALSE)=0,"",VLOOKUP(S$1,Lecturas!$N$1:$AA$20,$AC66,FALSE))</f>
        <v/>
      </c>
      <c r="T66" s="159" t="str">
        <f>+IF(VLOOKUP(T$1,Lecturas!$N$1:$AA$20,$AC66,FALSE)=0,"",VLOOKUP(T$1,Lecturas!$N$1:$AA$20,$AC66,FALSE))</f>
        <v/>
      </c>
      <c r="U66" s="159" t="str">
        <f>+IF(VLOOKUP(U$1,Lecturas!$N$1:$AA$20,$AC66,FALSE)=0,"",VLOOKUP(U$1,Lecturas!$N$1:$AA$20,$AC66,FALSE))</f>
        <v/>
      </c>
      <c r="V66" s="83" t="str">
        <f>+IF(VLOOKUP(V$1,Lecturas!$N$1:$AA$20,$AC66,FALSE)=0,"",VLOOKUP(V$1,Lecturas!$N$1:$AA$20,$AC66,FALSE))</f>
        <v/>
      </c>
      <c r="W66" s="83" t="str">
        <f>+IF(VLOOKUP(W$1,Lecturas!$N$1:$AA$20,$AC66,FALSE)=0,"",VLOOKUP(W$1,Lecturas!$N$1:$AA$20,$AC66,FALSE))</f>
        <v/>
      </c>
      <c r="X66" s="83" t="str">
        <f>+IF(VLOOKUP(X$1,Lecturas!$N$1:$AA$20,$AC66,FALSE)=0,"",VLOOKUP(X$1,Lecturas!$N$1:$AA$20,$AC66,FALSE))</f>
        <v/>
      </c>
      <c r="Y66" s="159">
        <f>+IF(VLOOKUP(Y$1,Lecturas!$N$1:$AA$20,$AC66,FALSE)=0,"",VLOOKUP(Y$1,Lecturas!$N$1:$AA$20,$AC66,FALSE))</f>
        <v>7500</v>
      </c>
      <c r="Z66" s="48">
        <f>+'RESULTADOS Fact'!Z66</f>
        <v>20000000861</v>
      </c>
      <c r="AA66" s="48">
        <f>+'RESULTADOS Fact'!AA66</f>
        <v>10000000433</v>
      </c>
      <c r="AB66" s="48"/>
      <c r="AC66" s="145">
        <f>+'CARGA DE DATOS'!AF67</f>
        <v>6</v>
      </c>
    </row>
    <row r="67" spans="1:29" x14ac:dyDescent="0.25">
      <c r="A67" s="145">
        <f>+'CARGA DE DATOS'!A68</f>
        <v>66</v>
      </c>
      <c r="B67" s="48">
        <f>+IF(RESULTADOS!H67="","",RESULTADOS!H67)</f>
        <v>400000237</v>
      </c>
      <c r="C67" s="48">
        <f>+IF(RESULTADOS!D67="","",RESULTADOS!D67)</f>
        <v>700010766</v>
      </c>
      <c r="D67" s="156" t="str">
        <f>+IF('CARGA DE DATOS'!K68="Cooperativa","COOP",IF(Salida!AT68="true","PROSU","GD"))</f>
        <v>GD</v>
      </c>
      <c r="E67" s="156" t="s">
        <v>9149</v>
      </c>
      <c r="F67" s="156" t="str">
        <f>+IF(OR(D67="COOP",'CARGA DE DATOS'!K68="GUMA"),"15.02.2022",IF('CARGA DE DATOS'!K68="GUME","05.02.2022","10.02.2022"))</f>
        <v>10.02.2022</v>
      </c>
      <c r="G67" s="159">
        <f>+IF(VLOOKUP(G$1,Lecturas!$N$1:$AA$20,$AC67,FALSE)=0,"",VLOOKUP(G$1,Lecturas!$N$1:$AA$20,$AC67,FALSE))</f>
        <v>1500</v>
      </c>
      <c r="H67" s="159">
        <f>+IF(VLOOKUP(H$1,Lecturas!$N$1:$AA$20,$AC67,FALSE)=0,"",VLOOKUP(H$1,Lecturas!$N$1:$AA$20,$AC67,FALSE))</f>
        <v>300</v>
      </c>
      <c r="I67" s="159">
        <f>+IF(VLOOKUP(I$1,Lecturas!$N$1:$AA$20,$AC67,FALSE)=0,"",VLOOKUP(I$1,Lecturas!$N$1:$AA$20,$AC67,FALSE))</f>
        <v>350</v>
      </c>
      <c r="J67" s="83" t="str">
        <f>+IF(VLOOKUP(J$1,Lecturas!$N$1:$AA$20,$AC67,FALSE)=0,"",VLOOKUP(J$1,Lecturas!$N$1:$AA$20,$AC67,FALSE))</f>
        <v/>
      </c>
      <c r="K67" s="83" t="str">
        <f>+IF(VLOOKUP(K$1,Lecturas!$N$1:$AA$20,$AC67,FALSE)=0,"",VLOOKUP(K$1,Lecturas!$N$1:$AA$20,$AC67,FALSE))</f>
        <v/>
      </c>
      <c r="L67" s="83" t="str">
        <f>+IF(VLOOKUP(L$1,Lecturas!$N$1:$AA$20,$AC67,FALSE)=0,"",VLOOKUP(L$1,Lecturas!$N$1:$AA$20,$AC67,FALSE))</f>
        <v/>
      </c>
      <c r="M67" s="159">
        <f>+IF(VLOOKUP(M$1,Lecturas!$N$1:$AA$20,$AC67,FALSE)=0,"",VLOOKUP(M$1,Lecturas!$N$1:$AA$20,$AC67,FALSE))</f>
        <v>2500</v>
      </c>
      <c r="N67" s="159">
        <f>+IF(VLOOKUP(N$1,Lecturas!$N$1:$AA$20,$AC67,FALSE)=0,"",VLOOKUP(N$1,Lecturas!$N$1:$AA$20,$AC67,FALSE))</f>
        <v>2000</v>
      </c>
      <c r="O67" s="159">
        <f>+IF(VLOOKUP(O$1,Lecturas!$N$1:$AA$20,$AC67,FALSE)=0,"",VLOOKUP(O$1,Lecturas!$N$1:$AA$20,$AC67,FALSE))</f>
        <v>3000</v>
      </c>
      <c r="P67" s="83" t="str">
        <f>+IF(VLOOKUP(P$1,Lecturas!$N$1:$AA$20,$AC67,FALSE)=0,"",VLOOKUP(P$1,Lecturas!$N$1:$AA$20,$AC67,FALSE))</f>
        <v/>
      </c>
      <c r="Q67" s="83" t="str">
        <f>+IF(VLOOKUP(Q$1,Lecturas!$N$1:$AA$20,$AC67,FALSE)=0,"",VLOOKUP(Q$1,Lecturas!$N$1:$AA$20,$AC67,FALSE))</f>
        <v/>
      </c>
      <c r="R67" s="83" t="str">
        <f>+IF(VLOOKUP(R$1,Lecturas!$N$1:$AA$20,$AC67,FALSE)=0,"",VLOOKUP(R$1,Lecturas!$N$1:$AA$20,$AC67,FALSE))</f>
        <v/>
      </c>
      <c r="S67" s="159" t="str">
        <f>+IF(VLOOKUP(S$1,Lecturas!$N$1:$AA$20,$AC67,FALSE)=0,"",VLOOKUP(S$1,Lecturas!$N$1:$AA$20,$AC67,FALSE))</f>
        <v/>
      </c>
      <c r="T67" s="159" t="str">
        <f>+IF(VLOOKUP(T$1,Lecturas!$N$1:$AA$20,$AC67,FALSE)=0,"",VLOOKUP(T$1,Lecturas!$N$1:$AA$20,$AC67,FALSE))</f>
        <v/>
      </c>
      <c r="U67" s="159" t="str">
        <f>+IF(VLOOKUP(U$1,Lecturas!$N$1:$AA$20,$AC67,FALSE)=0,"",VLOOKUP(U$1,Lecturas!$N$1:$AA$20,$AC67,FALSE))</f>
        <v/>
      </c>
      <c r="V67" s="83" t="str">
        <f>+IF(VLOOKUP(V$1,Lecturas!$N$1:$AA$20,$AC67,FALSE)=0,"",VLOOKUP(V$1,Lecturas!$N$1:$AA$20,$AC67,FALSE))</f>
        <v/>
      </c>
      <c r="W67" s="83" t="str">
        <f>+IF(VLOOKUP(W$1,Lecturas!$N$1:$AA$20,$AC67,FALSE)=0,"",VLOOKUP(W$1,Lecturas!$N$1:$AA$20,$AC67,FALSE))</f>
        <v/>
      </c>
      <c r="X67" s="83" t="str">
        <f>+IF(VLOOKUP(X$1,Lecturas!$N$1:$AA$20,$AC67,FALSE)=0,"",VLOOKUP(X$1,Lecturas!$N$1:$AA$20,$AC67,FALSE))</f>
        <v/>
      </c>
      <c r="Y67" s="159">
        <f>+IF(VLOOKUP(Y$1,Lecturas!$N$1:$AA$20,$AC67,FALSE)=0,"",VLOOKUP(Y$1,Lecturas!$N$1:$AA$20,$AC67,FALSE))</f>
        <v>6500</v>
      </c>
      <c r="Z67" s="48">
        <f>+'RESULTADOS Fact'!Z67</f>
        <v>0</v>
      </c>
      <c r="AA67" s="48">
        <f>+'RESULTADOS Fact'!AA67</f>
        <v>0</v>
      </c>
      <c r="AB67" s="48"/>
      <c r="AC67" s="145">
        <f>+'CARGA DE DATOS'!AF68</f>
        <v>9</v>
      </c>
    </row>
    <row r="68" spans="1:29" hidden="1" x14ac:dyDescent="0.25">
      <c r="A68" s="145">
        <f>+'CARGA DE DATOS'!A69</f>
        <v>67</v>
      </c>
      <c r="B68" s="48">
        <f>+IF(RESULTADOS!H68="","",RESULTADOS!H68)</f>
        <v>400000238</v>
      </c>
      <c r="C68" s="48">
        <f>+IF(RESULTADOS!D68="","",RESULTADOS!D68)</f>
        <v>700010767</v>
      </c>
      <c r="D68" s="156" t="str">
        <f>+IF('CARGA DE DATOS'!K69="Cooperativa","COOP",IF(Salida!AT69="true","PROSU","GD"))</f>
        <v>GD</v>
      </c>
      <c r="E68" s="156" t="s">
        <v>9149</v>
      </c>
      <c r="F68" s="156" t="str">
        <f>+IF(OR(D68="COOP",'CARGA DE DATOS'!K69="GUMA"),"15.02.2022",IF('CARGA DE DATOS'!K69="GUME","05.02.2022","10.02.2022"))</f>
        <v>10.02.2022</v>
      </c>
      <c r="G68" s="159">
        <f>+IF(VLOOKUP(G$1,Lecturas!$N$1:$AA$20,$AC68,FALSE)=0,"",VLOOKUP(G$1,Lecturas!$N$1:$AA$20,$AC68,FALSE))</f>
        <v>1500</v>
      </c>
      <c r="H68" s="159">
        <f>+IF(VLOOKUP(H$1,Lecturas!$N$1:$AA$20,$AC68,FALSE)=0,"",VLOOKUP(H$1,Lecturas!$N$1:$AA$20,$AC68,FALSE))</f>
        <v>1550</v>
      </c>
      <c r="I68" s="159">
        <f>+IF(VLOOKUP(I$1,Lecturas!$N$1:$AA$20,$AC68,FALSE)=0,"",VLOOKUP(I$1,Lecturas!$N$1:$AA$20,$AC68,FALSE))</f>
        <v>1550</v>
      </c>
      <c r="J68" s="83" t="str">
        <f>+IF(VLOOKUP(J$1,Lecturas!$N$1:$AA$20,$AC68,FALSE)=0,"",VLOOKUP(J$1,Lecturas!$N$1:$AA$20,$AC68,FALSE))</f>
        <v/>
      </c>
      <c r="K68" s="83" t="str">
        <f>+IF(VLOOKUP(K$1,Lecturas!$N$1:$AA$20,$AC68,FALSE)=0,"",VLOOKUP(K$1,Lecturas!$N$1:$AA$20,$AC68,FALSE))</f>
        <v/>
      </c>
      <c r="L68" s="83" t="str">
        <f>+IF(VLOOKUP(L$1,Lecturas!$N$1:$AA$20,$AC68,FALSE)=0,"",VLOOKUP(L$1,Lecturas!$N$1:$AA$20,$AC68,FALSE))</f>
        <v/>
      </c>
      <c r="M68" s="159">
        <f>+IF(VLOOKUP(M$1,Lecturas!$N$1:$AA$20,$AC68,FALSE)=0,"",VLOOKUP(M$1,Lecturas!$N$1:$AA$20,$AC68,FALSE))</f>
        <v>2500</v>
      </c>
      <c r="N68" s="159">
        <f>+IF(VLOOKUP(N$1,Lecturas!$N$1:$AA$20,$AC68,FALSE)=0,"",VLOOKUP(N$1,Lecturas!$N$1:$AA$20,$AC68,FALSE))</f>
        <v>2000</v>
      </c>
      <c r="O68" s="159">
        <f>+IF(VLOOKUP(O$1,Lecturas!$N$1:$AA$20,$AC68,FALSE)=0,"",VLOOKUP(O$1,Lecturas!$N$1:$AA$20,$AC68,FALSE))</f>
        <v>3000</v>
      </c>
      <c r="P68" s="83" t="str">
        <f>+IF(VLOOKUP(P$1,Lecturas!$N$1:$AA$20,$AC68,FALSE)=0,"",VLOOKUP(P$1,Lecturas!$N$1:$AA$20,$AC68,FALSE))</f>
        <v/>
      </c>
      <c r="Q68" s="83" t="str">
        <f>+IF(VLOOKUP(Q$1,Lecturas!$N$1:$AA$20,$AC68,FALSE)=0,"",VLOOKUP(Q$1,Lecturas!$N$1:$AA$20,$AC68,FALSE))</f>
        <v/>
      </c>
      <c r="R68" s="83" t="str">
        <f>+IF(VLOOKUP(R$1,Lecturas!$N$1:$AA$20,$AC68,FALSE)=0,"",VLOOKUP(R$1,Lecturas!$N$1:$AA$20,$AC68,FALSE))</f>
        <v/>
      </c>
      <c r="S68" s="159" t="str">
        <f>+IF(VLOOKUP(S$1,Lecturas!$N$1:$AA$20,$AC68,FALSE)=0,"",VLOOKUP(S$1,Lecturas!$N$1:$AA$20,$AC68,FALSE))</f>
        <v/>
      </c>
      <c r="T68" s="159" t="str">
        <f>+IF(VLOOKUP(T$1,Lecturas!$N$1:$AA$20,$AC68,FALSE)=0,"",VLOOKUP(T$1,Lecturas!$N$1:$AA$20,$AC68,FALSE))</f>
        <v/>
      </c>
      <c r="U68" s="159" t="str">
        <f>+IF(VLOOKUP(U$1,Lecturas!$N$1:$AA$20,$AC68,FALSE)=0,"",VLOOKUP(U$1,Lecturas!$N$1:$AA$20,$AC68,FALSE))</f>
        <v/>
      </c>
      <c r="V68" s="83" t="str">
        <f>+IF(VLOOKUP(V$1,Lecturas!$N$1:$AA$20,$AC68,FALSE)=0,"",VLOOKUP(V$1,Lecturas!$N$1:$AA$20,$AC68,FALSE))</f>
        <v/>
      </c>
      <c r="W68" s="83" t="str">
        <f>+IF(VLOOKUP(W$1,Lecturas!$N$1:$AA$20,$AC68,FALSE)=0,"",VLOOKUP(W$1,Lecturas!$N$1:$AA$20,$AC68,FALSE))</f>
        <v/>
      </c>
      <c r="X68" s="83" t="str">
        <f>+IF(VLOOKUP(X$1,Lecturas!$N$1:$AA$20,$AC68,FALSE)=0,"",VLOOKUP(X$1,Lecturas!$N$1:$AA$20,$AC68,FALSE))</f>
        <v/>
      </c>
      <c r="Y68" s="159">
        <f>+IF(VLOOKUP(Y$1,Lecturas!$N$1:$AA$20,$AC68,FALSE)=0,"",VLOOKUP(Y$1,Lecturas!$N$1:$AA$20,$AC68,FALSE))</f>
        <v>7500</v>
      </c>
      <c r="Z68" s="48">
        <f>+'RESULTADOS Fact'!Z68</f>
        <v>20000000862</v>
      </c>
      <c r="AA68" s="48">
        <f>+'RESULTADOS Fact'!AA68</f>
        <v>10000000434</v>
      </c>
      <c r="AB68" s="48"/>
      <c r="AC68" s="145">
        <f>+'CARGA DE DATOS'!AF69</f>
        <v>7</v>
      </c>
    </row>
    <row r="69" spans="1:29" hidden="1" x14ac:dyDescent="0.25">
      <c r="A69" s="145">
        <f>+'CARGA DE DATOS'!A70</f>
        <v>68</v>
      </c>
      <c r="B69" s="48">
        <f>+IF(RESULTADOS!H69="","",RESULTADOS!H69)</f>
        <v>400000239</v>
      </c>
      <c r="C69" s="48">
        <f>+IF(RESULTADOS!D69="","",RESULTADOS!D69)</f>
        <v>700010768</v>
      </c>
      <c r="D69" s="156" t="str">
        <f>+IF('CARGA DE DATOS'!K70="Cooperativa","COOP",IF(Salida!AT70="true","PROSU","GD"))</f>
        <v>GD</v>
      </c>
      <c r="E69" s="156" t="s">
        <v>9149</v>
      </c>
      <c r="F69" s="156" t="str">
        <f>+IF(OR(D69="COOP",'CARGA DE DATOS'!K70="GUMA"),"15.02.2022",IF('CARGA DE DATOS'!K70="GUME","05.02.2022","10.02.2022"))</f>
        <v>10.02.2022</v>
      </c>
      <c r="G69" s="159">
        <f>+IF(VLOOKUP(G$1,Lecturas!$N$1:$AA$20,$AC69,FALSE)=0,"",VLOOKUP(G$1,Lecturas!$N$1:$AA$20,$AC69,FALSE))</f>
        <v>1500</v>
      </c>
      <c r="H69" s="159">
        <f>+IF(VLOOKUP(H$1,Lecturas!$N$1:$AA$20,$AC69,FALSE)=0,"",VLOOKUP(H$1,Lecturas!$N$1:$AA$20,$AC69,FALSE))</f>
        <v>1550</v>
      </c>
      <c r="I69" s="159">
        <f>+IF(VLOOKUP(I$1,Lecturas!$N$1:$AA$20,$AC69,FALSE)=0,"",VLOOKUP(I$1,Lecturas!$N$1:$AA$20,$AC69,FALSE))</f>
        <v>1550</v>
      </c>
      <c r="J69" s="83" t="str">
        <f>+IF(VLOOKUP(J$1,Lecturas!$N$1:$AA$20,$AC69,FALSE)=0,"",VLOOKUP(J$1,Lecturas!$N$1:$AA$20,$AC69,FALSE))</f>
        <v/>
      </c>
      <c r="K69" s="83" t="str">
        <f>+IF(VLOOKUP(K$1,Lecturas!$N$1:$AA$20,$AC69,FALSE)=0,"",VLOOKUP(K$1,Lecturas!$N$1:$AA$20,$AC69,FALSE))</f>
        <v/>
      </c>
      <c r="L69" s="83" t="str">
        <f>+IF(VLOOKUP(L$1,Lecturas!$N$1:$AA$20,$AC69,FALSE)=0,"",VLOOKUP(L$1,Lecturas!$N$1:$AA$20,$AC69,FALSE))</f>
        <v/>
      </c>
      <c r="M69" s="159">
        <f>+IF(VLOOKUP(M$1,Lecturas!$N$1:$AA$20,$AC69,FALSE)=0,"",VLOOKUP(M$1,Lecturas!$N$1:$AA$20,$AC69,FALSE))</f>
        <v>2500</v>
      </c>
      <c r="N69" s="159">
        <f>+IF(VLOOKUP(N$1,Lecturas!$N$1:$AA$20,$AC69,FALSE)=0,"",VLOOKUP(N$1,Lecturas!$N$1:$AA$20,$AC69,FALSE))</f>
        <v>2000</v>
      </c>
      <c r="O69" s="159">
        <f>+IF(VLOOKUP(O$1,Lecturas!$N$1:$AA$20,$AC69,FALSE)=0,"",VLOOKUP(O$1,Lecturas!$N$1:$AA$20,$AC69,FALSE))</f>
        <v>3000</v>
      </c>
      <c r="P69" s="83" t="str">
        <f>+IF(VLOOKUP(P$1,Lecturas!$N$1:$AA$20,$AC69,FALSE)=0,"",VLOOKUP(P$1,Lecturas!$N$1:$AA$20,$AC69,FALSE))</f>
        <v/>
      </c>
      <c r="Q69" s="83" t="str">
        <f>+IF(VLOOKUP(Q$1,Lecturas!$N$1:$AA$20,$AC69,FALSE)=0,"",VLOOKUP(Q$1,Lecturas!$N$1:$AA$20,$AC69,FALSE))</f>
        <v/>
      </c>
      <c r="R69" s="83" t="str">
        <f>+IF(VLOOKUP(R$1,Lecturas!$N$1:$AA$20,$AC69,FALSE)=0,"",VLOOKUP(R$1,Lecturas!$N$1:$AA$20,$AC69,FALSE))</f>
        <v/>
      </c>
      <c r="S69" s="159" t="str">
        <f>+IF(VLOOKUP(S$1,Lecturas!$N$1:$AA$20,$AC69,FALSE)=0,"",VLOOKUP(S$1,Lecturas!$N$1:$AA$20,$AC69,FALSE))</f>
        <v/>
      </c>
      <c r="T69" s="159" t="str">
        <f>+IF(VLOOKUP(T$1,Lecturas!$N$1:$AA$20,$AC69,FALSE)=0,"",VLOOKUP(T$1,Lecturas!$N$1:$AA$20,$AC69,FALSE))</f>
        <v/>
      </c>
      <c r="U69" s="159" t="str">
        <f>+IF(VLOOKUP(U$1,Lecturas!$N$1:$AA$20,$AC69,FALSE)=0,"",VLOOKUP(U$1,Lecturas!$N$1:$AA$20,$AC69,FALSE))</f>
        <v/>
      </c>
      <c r="V69" s="83" t="str">
        <f>+IF(VLOOKUP(V$1,Lecturas!$N$1:$AA$20,$AC69,FALSE)=0,"",VLOOKUP(V$1,Lecturas!$N$1:$AA$20,$AC69,FALSE))</f>
        <v/>
      </c>
      <c r="W69" s="83" t="str">
        <f>+IF(VLOOKUP(W$1,Lecturas!$N$1:$AA$20,$AC69,FALSE)=0,"",VLOOKUP(W$1,Lecturas!$N$1:$AA$20,$AC69,FALSE))</f>
        <v/>
      </c>
      <c r="X69" s="83" t="str">
        <f>+IF(VLOOKUP(X$1,Lecturas!$N$1:$AA$20,$AC69,FALSE)=0,"",VLOOKUP(X$1,Lecturas!$N$1:$AA$20,$AC69,FALSE))</f>
        <v/>
      </c>
      <c r="Y69" s="159">
        <f>+IF(VLOOKUP(Y$1,Lecturas!$N$1:$AA$20,$AC69,FALSE)=0,"",VLOOKUP(Y$1,Lecturas!$N$1:$AA$20,$AC69,FALSE))</f>
        <v>7500</v>
      </c>
      <c r="Z69" s="48">
        <f>+'RESULTADOS Fact'!Z69</f>
        <v>20000000863</v>
      </c>
      <c r="AA69" s="48">
        <f>+'RESULTADOS Fact'!AA69</f>
        <v>10000000435</v>
      </c>
      <c r="AB69" s="48"/>
      <c r="AC69" s="145">
        <f>+'CARGA DE DATOS'!AF70</f>
        <v>7</v>
      </c>
    </row>
    <row r="70" spans="1:29" x14ac:dyDescent="0.25">
      <c r="A70" s="145">
        <f>+'CARGA DE DATOS'!A71</f>
        <v>69</v>
      </c>
      <c r="B70" s="48">
        <f>+IF(RESULTADOS!H70="","",RESULTADOS!H70)</f>
        <v>400000240</v>
      </c>
      <c r="C70" s="48">
        <f>+IF(RESULTADOS!D70="","",RESULTADOS!D70)</f>
        <v>700010769</v>
      </c>
      <c r="D70" s="156" t="str">
        <f>+IF('CARGA DE DATOS'!K71="Cooperativa","COOP",IF(Salida!AT71="true","PROSU","GD"))</f>
        <v>GD</v>
      </c>
      <c r="E70" s="156" t="s">
        <v>9149</v>
      </c>
      <c r="F70" s="156" t="str">
        <f>+IF(OR(D70="COOP",'CARGA DE DATOS'!K71="GUMA"),"15.02.2022",IF('CARGA DE DATOS'!K71="GUME","05.02.2022","10.02.2022"))</f>
        <v>10.02.2022</v>
      </c>
      <c r="G70" s="159">
        <f>+IF(VLOOKUP(G$1,Lecturas!$N$1:$AA$20,$AC70,FALSE)=0,"",VLOOKUP(G$1,Lecturas!$N$1:$AA$20,$AC70,FALSE))</f>
        <v>1500</v>
      </c>
      <c r="H70" s="159">
        <f>+IF(VLOOKUP(H$1,Lecturas!$N$1:$AA$20,$AC70,FALSE)=0,"",VLOOKUP(H$1,Lecturas!$N$1:$AA$20,$AC70,FALSE))</f>
        <v>300</v>
      </c>
      <c r="I70" s="159">
        <f>+IF(VLOOKUP(I$1,Lecturas!$N$1:$AA$20,$AC70,FALSE)=0,"",VLOOKUP(I$1,Lecturas!$N$1:$AA$20,$AC70,FALSE))</f>
        <v>350</v>
      </c>
      <c r="J70" s="83" t="str">
        <f>+IF(VLOOKUP(J$1,Lecturas!$N$1:$AA$20,$AC70,FALSE)=0,"",VLOOKUP(J$1,Lecturas!$N$1:$AA$20,$AC70,FALSE))</f>
        <v/>
      </c>
      <c r="K70" s="83" t="str">
        <f>+IF(VLOOKUP(K$1,Lecturas!$N$1:$AA$20,$AC70,FALSE)=0,"",VLOOKUP(K$1,Lecturas!$N$1:$AA$20,$AC70,FALSE))</f>
        <v/>
      </c>
      <c r="L70" s="83" t="str">
        <f>+IF(VLOOKUP(L$1,Lecturas!$N$1:$AA$20,$AC70,FALSE)=0,"",VLOOKUP(L$1,Lecturas!$N$1:$AA$20,$AC70,FALSE))</f>
        <v/>
      </c>
      <c r="M70" s="159">
        <f>+IF(VLOOKUP(M$1,Lecturas!$N$1:$AA$20,$AC70,FALSE)=0,"",VLOOKUP(M$1,Lecturas!$N$1:$AA$20,$AC70,FALSE))</f>
        <v>2500</v>
      </c>
      <c r="N70" s="159">
        <f>+IF(VLOOKUP(N$1,Lecturas!$N$1:$AA$20,$AC70,FALSE)=0,"",VLOOKUP(N$1,Lecturas!$N$1:$AA$20,$AC70,FALSE))</f>
        <v>2000</v>
      </c>
      <c r="O70" s="159">
        <f>+IF(VLOOKUP(O$1,Lecturas!$N$1:$AA$20,$AC70,FALSE)=0,"",VLOOKUP(O$1,Lecturas!$N$1:$AA$20,$AC70,FALSE))</f>
        <v>3000</v>
      </c>
      <c r="P70" s="83" t="str">
        <f>+IF(VLOOKUP(P$1,Lecturas!$N$1:$AA$20,$AC70,FALSE)=0,"",VLOOKUP(P$1,Lecturas!$N$1:$AA$20,$AC70,FALSE))</f>
        <v/>
      </c>
      <c r="Q70" s="83" t="str">
        <f>+IF(VLOOKUP(Q$1,Lecturas!$N$1:$AA$20,$AC70,FALSE)=0,"",VLOOKUP(Q$1,Lecturas!$N$1:$AA$20,$AC70,FALSE))</f>
        <v/>
      </c>
      <c r="R70" s="83" t="str">
        <f>+IF(VLOOKUP(R$1,Lecturas!$N$1:$AA$20,$AC70,FALSE)=0,"",VLOOKUP(R$1,Lecturas!$N$1:$AA$20,$AC70,FALSE))</f>
        <v/>
      </c>
      <c r="S70" s="159" t="str">
        <f>+IF(VLOOKUP(S$1,Lecturas!$N$1:$AA$20,$AC70,FALSE)=0,"",VLOOKUP(S$1,Lecturas!$N$1:$AA$20,$AC70,FALSE))</f>
        <v/>
      </c>
      <c r="T70" s="159" t="str">
        <f>+IF(VLOOKUP(T$1,Lecturas!$N$1:$AA$20,$AC70,FALSE)=0,"",VLOOKUP(T$1,Lecturas!$N$1:$AA$20,$AC70,FALSE))</f>
        <v/>
      </c>
      <c r="U70" s="159" t="str">
        <f>+IF(VLOOKUP(U$1,Lecturas!$N$1:$AA$20,$AC70,FALSE)=0,"",VLOOKUP(U$1,Lecturas!$N$1:$AA$20,$AC70,FALSE))</f>
        <v/>
      </c>
      <c r="V70" s="83" t="str">
        <f>+IF(VLOOKUP(V$1,Lecturas!$N$1:$AA$20,$AC70,FALSE)=0,"",VLOOKUP(V$1,Lecturas!$N$1:$AA$20,$AC70,FALSE))</f>
        <v/>
      </c>
      <c r="W70" s="83" t="str">
        <f>+IF(VLOOKUP(W$1,Lecturas!$N$1:$AA$20,$AC70,FALSE)=0,"",VLOOKUP(W$1,Lecturas!$N$1:$AA$20,$AC70,FALSE))</f>
        <v/>
      </c>
      <c r="X70" s="83" t="str">
        <f>+IF(VLOOKUP(X$1,Lecturas!$N$1:$AA$20,$AC70,FALSE)=0,"",VLOOKUP(X$1,Lecturas!$N$1:$AA$20,$AC70,FALSE))</f>
        <v/>
      </c>
      <c r="Y70" s="159">
        <f>+IF(VLOOKUP(Y$1,Lecturas!$N$1:$AA$20,$AC70,FALSE)=0,"",VLOOKUP(Y$1,Lecturas!$N$1:$AA$20,$AC70,FALSE))</f>
        <v>6500</v>
      </c>
      <c r="Z70" s="48">
        <f>+'RESULTADOS Fact'!Z70</f>
        <v>0</v>
      </c>
      <c r="AA70" s="48">
        <f>+'RESULTADOS Fact'!AA70</f>
        <v>0</v>
      </c>
      <c r="AB70" s="48"/>
      <c r="AC70" s="145">
        <f>+'CARGA DE DATOS'!AF71</f>
        <v>9</v>
      </c>
    </row>
    <row r="71" spans="1:29" hidden="1" x14ac:dyDescent="0.25">
      <c r="A71" s="145">
        <f>+'CARGA DE DATOS'!A72</f>
        <v>70</v>
      </c>
      <c r="B71" s="48">
        <f>+IF(RESULTADOS!H71="","",RESULTADOS!H71)</f>
        <v>400000241</v>
      </c>
      <c r="C71" s="48">
        <f>+IF(RESULTADOS!D71="","",RESULTADOS!D71)</f>
        <v>700010770</v>
      </c>
      <c r="D71" s="156" t="str">
        <f>+IF('CARGA DE DATOS'!K72="Cooperativa","COOP",IF(Salida!AT72="true","PROSU","GD"))</f>
        <v>GD</v>
      </c>
      <c r="E71" s="156" t="s">
        <v>9149</v>
      </c>
      <c r="F71" s="156" t="str">
        <f>+IF(OR(D71="COOP",'CARGA DE DATOS'!K72="GUMA"),"15.02.2022",IF('CARGA DE DATOS'!K72="GUME","05.02.2022","10.02.2022"))</f>
        <v>10.02.2022</v>
      </c>
      <c r="G71" s="159">
        <f>+IF(VLOOKUP(G$1,Lecturas!$N$1:$AA$20,$AC71,FALSE)=0,"",VLOOKUP(G$1,Lecturas!$N$1:$AA$20,$AC71,FALSE))</f>
        <v>1000</v>
      </c>
      <c r="H71" s="159">
        <f>+IF(VLOOKUP(H$1,Lecturas!$N$1:$AA$20,$AC71,FALSE)=0,"",VLOOKUP(H$1,Lecturas!$N$1:$AA$20,$AC71,FALSE))</f>
        <v>150</v>
      </c>
      <c r="I71" s="159">
        <f>+IF(VLOOKUP(I$1,Lecturas!$N$1:$AA$20,$AC71,FALSE)=0,"",VLOOKUP(I$1,Lecturas!$N$1:$AA$20,$AC71,FALSE))</f>
        <v>350</v>
      </c>
      <c r="J71" s="83" t="str">
        <f>+IF(VLOOKUP(J$1,Lecturas!$N$1:$AA$20,$AC71,FALSE)=0,"",VLOOKUP(J$1,Lecturas!$N$1:$AA$20,$AC71,FALSE))</f>
        <v/>
      </c>
      <c r="K71" s="83" t="str">
        <f>+IF(VLOOKUP(K$1,Lecturas!$N$1:$AA$20,$AC71,FALSE)=0,"",VLOOKUP(K$1,Lecturas!$N$1:$AA$20,$AC71,FALSE))</f>
        <v/>
      </c>
      <c r="L71" s="83" t="str">
        <f>+IF(VLOOKUP(L$1,Lecturas!$N$1:$AA$20,$AC71,FALSE)=0,"",VLOOKUP(L$1,Lecturas!$N$1:$AA$20,$AC71,FALSE))</f>
        <v/>
      </c>
      <c r="M71" s="159">
        <f>+IF(VLOOKUP(M$1,Lecturas!$N$1:$AA$20,$AC71,FALSE)=0,"",VLOOKUP(M$1,Lecturas!$N$1:$AA$20,$AC71,FALSE))</f>
        <v>2500</v>
      </c>
      <c r="N71" s="159">
        <f>+IF(VLOOKUP(N$1,Lecturas!$N$1:$AA$20,$AC71,FALSE)=0,"",VLOOKUP(N$1,Lecturas!$N$1:$AA$20,$AC71,FALSE))</f>
        <v>2000</v>
      </c>
      <c r="O71" s="159">
        <f>+IF(VLOOKUP(O$1,Lecturas!$N$1:$AA$20,$AC71,FALSE)=0,"",VLOOKUP(O$1,Lecturas!$N$1:$AA$20,$AC71,FALSE))</f>
        <v>3000</v>
      </c>
      <c r="P71" s="83" t="str">
        <f>+IF(VLOOKUP(P$1,Lecturas!$N$1:$AA$20,$AC71,FALSE)=0,"",VLOOKUP(P$1,Lecturas!$N$1:$AA$20,$AC71,FALSE))</f>
        <v/>
      </c>
      <c r="Q71" s="83" t="str">
        <f>+IF(VLOOKUP(Q$1,Lecturas!$N$1:$AA$20,$AC71,FALSE)=0,"",VLOOKUP(Q$1,Lecturas!$N$1:$AA$20,$AC71,FALSE))</f>
        <v/>
      </c>
      <c r="R71" s="83" t="str">
        <f>+IF(VLOOKUP(R$1,Lecturas!$N$1:$AA$20,$AC71,FALSE)=0,"",VLOOKUP(R$1,Lecturas!$N$1:$AA$20,$AC71,FALSE))</f>
        <v/>
      </c>
      <c r="S71" s="159" t="str">
        <f>+IF(VLOOKUP(S$1,Lecturas!$N$1:$AA$20,$AC71,FALSE)=0,"",VLOOKUP(S$1,Lecturas!$N$1:$AA$20,$AC71,FALSE))</f>
        <v/>
      </c>
      <c r="T71" s="159" t="str">
        <f>+IF(VLOOKUP(T$1,Lecturas!$N$1:$AA$20,$AC71,FALSE)=0,"",VLOOKUP(T$1,Lecturas!$N$1:$AA$20,$AC71,FALSE))</f>
        <v/>
      </c>
      <c r="U71" s="159" t="str">
        <f>+IF(VLOOKUP(U$1,Lecturas!$N$1:$AA$20,$AC71,FALSE)=0,"",VLOOKUP(U$1,Lecturas!$N$1:$AA$20,$AC71,FALSE))</f>
        <v/>
      </c>
      <c r="V71" s="83" t="str">
        <f>+IF(VLOOKUP(V$1,Lecturas!$N$1:$AA$20,$AC71,FALSE)=0,"",VLOOKUP(V$1,Lecturas!$N$1:$AA$20,$AC71,FALSE))</f>
        <v/>
      </c>
      <c r="W71" s="83" t="str">
        <f>+IF(VLOOKUP(W$1,Lecturas!$N$1:$AA$20,$AC71,FALSE)=0,"",VLOOKUP(W$1,Lecturas!$N$1:$AA$20,$AC71,FALSE))</f>
        <v/>
      </c>
      <c r="X71" s="83" t="str">
        <f>+IF(VLOOKUP(X$1,Lecturas!$N$1:$AA$20,$AC71,FALSE)=0,"",VLOOKUP(X$1,Lecturas!$N$1:$AA$20,$AC71,FALSE))</f>
        <v/>
      </c>
      <c r="Y71" s="159">
        <f>+IF(VLOOKUP(Y$1,Lecturas!$N$1:$AA$20,$AC71,FALSE)=0,"",VLOOKUP(Y$1,Lecturas!$N$1:$AA$20,$AC71,FALSE))</f>
        <v>7500</v>
      </c>
      <c r="Z71" s="48">
        <f>+'RESULTADOS Fact'!Z71</f>
        <v>20000000864</v>
      </c>
      <c r="AA71" s="48">
        <f>+'RESULTADOS Fact'!AA71</f>
        <v>10000000436</v>
      </c>
      <c r="AB71" s="48"/>
      <c r="AC71" s="145">
        <f>+'CARGA DE DATOS'!AF72</f>
        <v>6</v>
      </c>
    </row>
    <row r="72" spans="1:29" hidden="1" x14ac:dyDescent="0.25">
      <c r="A72" s="145">
        <f>+'CARGA DE DATOS'!A73</f>
        <v>71</v>
      </c>
      <c r="B72" s="48">
        <f>+IF(RESULTADOS!H72="","",RESULTADOS!H72)</f>
        <v>400000242</v>
      </c>
      <c r="C72" s="48">
        <f>+IF(RESULTADOS!D72="","",RESULTADOS!D72)</f>
        <v>700010771</v>
      </c>
      <c r="D72" s="156" t="str">
        <f>+IF('CARGA DE DATOS'!K73="Cooperativa","COOP",IF(Salida!AT73="true","PROSU","GD"))</f>
        <v>GD</v>
      </c>
      <c r="E72" s="156" t="s">
        <v>9149</v>
      </c>
      <c r="F72" s="156" t="str">
        <f>+IF(OR(D72="COOP",'CARGA DE DATOS'!K73="GUMA"),"15.02.2022",IF('CARGA DE DATOS'!K73="GUME","05.02.2022","10.02.2022"))</f>
        <v>10.02.2022</v>
      </c>
      <c r="G72" s="159">
        <f>+IF(VLOOKUP(G$1,Lecturas!$N$1:$AA$20,$AC72,FALSE)=0,"",VLOOKUP(G$1,Lecturas!$N$1:$AA$20,$AC72,FALSE))</f>
        <v>1000</v>
      </c>
      <c r="H72" s="159">
        <f>+IF(VLOOKUP(H$1,Lecturas!$N$1:$AA$20,$AC72,FALSE)=0,"",VLOOKUP(H$1,Lecturas!$N$1:$AA$20,$AC72,FALSE))</f>
        <v>150</v>
      </c>
      <c r="I72" s="159">
        <f>+IF(VLOOKUP(I$1,Lecturas!$N$1:$AA$20,$AC72,FALSE)=0,"",VLOOKUP(I$1,Lecturas!$N$1:$AA$20,$AC72,FALSE))</f>
        <v>350</v>
      </c>
      <c r="J72" s="83" t="str">
        <f>+IF(VLOOKUP(J$1,Lecturas!$N$1:$AA$20,$AC72,FALSE)=0,"",VLOOKUP(J$1,Lecturas!$N$1:$AA$20,$AC72,FALSE))</f>
        <v/>
      </c>
      <c r="K72" s="83" t="str">
        <f>+IF(VLOOKUP(K$1,Lecturas!$N$1:$AA$20,$AC72,FALSE)=0,"",VLOOKUP(K$1,Lecturas!$N$1:$AA$20,$AC72,FALSE))</f>
        <v/>
      </c>
      <c r="L72" s="83" t="str">
        <f>+IF(VLOOKUP(L$1,Lecturas!$N$1:$AA$20,$AC72,FALSE)=0,"",VLOOKUP(L$1,Lecturas!$N$1:$AA$20,$AC72,FALSE))</f>
        <v/>
      </c>
      <c r="M72" s="159">
        <f>+IF(VLOOKUP(M$1,Lecturas!$N$1:$AA$20,$AC72,FALSE)=0,"",VLOOKUP(M$1,Lecturas!$N$1:$AA$20,$AC72,FALSE))</f>
        <v>2500</v>
      </c>
      <c r="N72" s="159">
        <f>+IF(VLOOKUP(N$1,Lecturas!$N$1:$AA$20,$AC72,FALSE)=0,"",VLOOKUP(N$1,Lecturas!$N$1:$AA$20,$AC72,FALSE))</f>
        <v>2000</v>
      </c>
      <c r="O72" s="159">
        <f>+IF(VLOOKUP(O$1,Lecturas!$N$1:$AA$20,$AC72,FALSE)=0,"",VLOOKUP(O$1,Lecturas!$N$1:$AA$20,$AC72,FALSE))</f>
        <v>3000</v>
      </c>
      <c r="P72" s="83" t="str">
        <f>+IF(VLOOKUP(P$1,Lecturas!$N$1:$AA$20,$AC72,FALSE)=0,"",VLOOKUP(P$1,Lecturas!$N$1:$AA$20,$AC72,FALSE))</f>
        <v/>
      </c>
      <c r="Q72" s="83" t="str">
        <f>+IF(VLOOKUP(Q$1,Lecturas!$N$1:$AA$20,$AC72,FALSE)=0,"",VLOOKUP(Q$1,Lecturas!$N$1:$AA$20,$AC72,FALSE))</f>
        <v/>
      </c>
      <c r="R72" s="83" t="str">
        <f>+IF(VLOOKUP(R$1,Lecturas!$N$1:$AA$20,$AC72,FALSE)=0,"",VLOOKUP(R$1,Lecturas!$N$1:$AA$20,$AC72,FALSE))</f>
        <v/>
      </c>
      <c r="S72" s="159" t="str">
        <f>+IF(VLOOKUP(S$1,Lecturas!$N$1:$AA$20,$AC72,FALSE)=0,"",VLOOKUP(S$1,Lecturas!$N$1:$AA$20,$AC72,FALSE))</f>
        <v/>
      </c>
      <c r="T72" s="159" t="str">
        <f>+IF(VLOOKUP(T$1,Lecturas!$N$1:$AA$20,$AC72,FALSE)=0,"",VLOOKUP(T$1,Lecturas!$N$1:$AA$20,$AC72,FALSE))</f>
        <v/>
      </c>
      <c r="U72" s="159" t="str">
        <f>+IF(VLOOKUP(U$1,Lecturas!$N$1:$AA$20,$AC72,FALSE)=0,"",VLOOKUP(U$1,Lecturas!$N$1:$AA$20,$AC72,FALSE))</f>
        <v/>
      </c>
      <c r="V72" s="83" t="str">
        <f>+IF(VLOOKUP(V$1,Lecturas!$N$1:$AA$20,$AC72,FALSE)=0,"",VLOOKUP(V$1,Lecturas!$N$1:$AA$20,$AC72,FALSE))</f>
        <v/>
      </c>
      <c r="W72" s="83" t="str">
        <f>+IF(VLOOKUP(W$1,Lecturas!$N$1:$AA$20,$AC72,FALSE)=0,"",VLOOKUP(W$1,Lecturas!$N$1:$AA$20,$AC72,FALSE))</f>
        <v/>
      </c>
      <c r="X72" s="83" t="str">
        <f>+IF(VLOOKUP(X$1,Lecturas!$N$1:$AA$20,$AC72,FALSE)=0,"",VLOOKUP(X$1,Lecturas!$N$1:$AA$20,$AC72,FALSE))</f>
        <v/>
      </c>
      <c r="Y72" s="159">
        <f>+IF(VLOOKUP(Y$1,Lecturas!$N$1:$AA$20,$AC72,FALSE)=0,"",VLOOKUP(Y$1,Lecturas!$N$1:$AA$20,$AC72,FALSE))</f>
        <v>7500</v>
      </c>
      <c r="Z72" s="48">
        <f>+'RESULTADOS Fact'!Z72</f>
        <v>20000000865</v>
      </c>
      <c r="AA72" s="48">
        <f>+'RESULTADOS Fact'!AA72</f>
        <v>10000000437</v>
      </c>
      <c r="AB72" s="48"/>
      <c r="AC72" s="145">
        <f>+'CARGA DE DATOS'!AF73</f>
        <v>6</v>
      </c>
    </row>
    <row r="73" spans="1:29" hidden="1" x14ac:dyDescent="0.25">
      <c r="A73" s="145">
        <f>+'CARGA DE DATOS'!A74</f>
        <v>72</v>
      </c>
      <c r="B73" s="48">
        <f>+IF(RESULTADOS!H73="","",RESULTADOS!H73)</f>
        <v>400000243</v>
      </c>
      <c r="C73" s="48">
        <f>+IF(RESULTADOS!D73="","",RESULTADOS!D73)</f>
        <v>700010772</v>
      </c>
      <c r="D73" s="156" t="str">
        <f>+IF('CARGA DE DATOS'!K74="Cooperativa","COOP",IF(Salida!AT74="true","PROSU","GD"))</f>
        <v>GD</v>
      </c>
      <c r="E73" s="156" t="s">
        <v>9149</v>
      </c>
      <c r="F73" s="156" t="str">
        <f>+IF(OR(D73="COOP",'CARGA DE DATOS'!K74="GUMA"),"15.02.2022",IF('CARGA DE DATOS'!K74="GUME","05.02.2022","10.02.2022"))</f>
        <v>10.02.2022</v>
      </c>
      <c r="G73" s="159">
        <f>+IF(VLOOKUP(G$1,Lecturas!$N$1:$AA$20,$AC73,FALSE)=0,"",VLOOKUP(G$1,Lecturas!$N$1:$AA$20,$AC73,FALSE))</f>
        <v>150</v>
      </c>
      <c r="H73" s="159">
        <f>+IF(VLOOKUP(H$1,Lecturas!$N$1:$AA$20,$AC73,FALSE)=0,"",VLOOKUP(H$1,Lecturas!$N$1:$AA$20,$AC73,FALSE))</f>
        <v>300</v>
      </c>
      <c r="I73" s="159">
        <f>+IF(VLOOKUP(I$1,Lecturas!$N$1:$AA$20,$AC73,FALSE)=0,"",VLOOKUP(I$1,Lecturas!$N$1:$AA$20,$AC73,FALSE))</f>
        <v>350</v>
      </c>
      <c r="J73" s="83" t="str">
        <f>+IF(VLOOKUP(J$1,Lecturas!$N$1:$AA$20,$AC73,FALSE)=0,"",VLOOKUP(J$1,Lecturas!$N$1:$AA$20,$AC73,FALSE))</f>
        <v/>
      </c>
      <c r="K73" s="83" t="str">
        <f>+IF(VLOOKUP(K$1,Lecturas!$N$1:$AA$20,$AC73,FALSE)=0,"",VLOOKUP(K$1,Lecturas!$N$1:$AA$20,$AC73,FALSE))</f>
        <v/>
      </c>
      <c r="L73" s="83" t="str">
        <f>+IF(VLOOKUP(L$1,Lecturas!$N$1:$AA$20,$AC73,FALSE)=0,"",VLOOKUP(L$1,Lecturas!$N$1:$AA$20,$AC73,FALSE))</f>
        <v/>
      </c>
      <c r="M73" s="159">
        <f>+IF(VLOOKUP(M$1,Lecturas!$N$1:$AA$20,$AC73,FALSE)=0,"",VLOOKUP(M$1,Lecturas!$N$1:$AA$20,$AC73,FALSE))</f>
        <v>2500</v>
      </c>
      <c r="N73" s="159">
        <f>+IF(VLOOKUP(N$1,Lecturas!$N$1:$AA$20,$AC73,FALSE)=0,"",VLOOKUP(N$1,Lecturas!$N$1:$AA$20,$AC73,FALSE))</f>
        <v>2000</v>
      </c>
      <c r="O73" s="159">
        <f>+IF(VLOOKUP(O$1,Lecturas!$N$1:$AA$20,$AC73,FALSE)=0,"",VLOOKUP(O$1,Lecturas!$N$1:$AA$20,$AC73,FALSE))</f>
        <v>3000</v>
      </c>
      <c r="P73" s="83" t="str">
        <f>+IF(VLOOKUP(P$1,Lecturas!$N$1:$AA$20,$AC73,FALSE)=0,"",VLOOKUP(P$1,Lecturas!$N$1:$AA$20,$AC73,FALSE))</f>
        <v/>
      </c>
      <c r="Q73" s="83" t="str">
        <f>+IF(VLOOKUP(Q$1,Lecturas!$N$1:$AA$20,$AC73,FALSE)=0,"",VLOOKUP(Q$1,Lecturas!$N$1:$AA$20,$AC73,FALSE))</f>
        <v/>
      </c>
      <c r="R73" s="83" t="str">
        <f>+IF(VLOOKUP(R$1,Lecturas!$N$1:$AA$20,$AC73,FALSE)=0,"",VLOOKUP(R$1,Lecturas!$N$1:$AA$20,$AC73,FALSE))</f>
        <v/>
      </c>
      <c r="S73" s="159" t="str">
        <f>+IF(VLOOKUP(S$1,Lecturas!$N$1:$AA$20,$AC73,FALSE)=0,"",VLOOKUP(S$1,Lecturas!$N$1:$AA$20,$AC73,FALSE))</f>
        <v/>
      </c>
      <c r="T73" s="159" t="str">
        <f>+IF(VLOOKUP(T$1,Lecturas!$N$1:$AA$20,$AC73,FALSE)=0,"",VLOOKUP(T$1,Lecturas!$N$1:$AA$20,$AC73,FALSE))</f>
        <v/>
      </c>
      <c r="U73" s="159" t="str">
        <f>+IF(VLOOKUP(U$1,Lecturas!$N$1:$AA$20,$AC73,FALSE)=0,"",VLOOKUP(U$1,Lecturas!$N$1:$AA$20,$AC73,FALSE))</f>
        <v/>
      </c>
      <c r="V73" s="83" t="str">
        <f>+IF(VLOOKUP(V$1,Lecturas!$N$1:$AA$20,$AC73,FALSE)=0,"",VLOOKUP(V$1,Lecturas!$N$1:$AA$20,$AC73,FALSE))</f>
        <v/>
      </c>
      <c r="W73" s="83" t="str">
        <f>+IF(VLOOKUP(W$1,Lecturas!$N$1:$AA$20,$AC73,FALSE)=0,"",VLOOKUP(W$1,Lecturas!$N$1:$AA$20,$AC73,FALSE))</f>
        <v/>
      </c>
      <c r="X73" s="83" t="str">
        <f>+IF(VLOOKUP(X$1,Lecturas!$N$1:$AA$20,$AC73,FALSE)=0,"",VLOOKUP(X$1,Lecturas!$N$1:$AA$20,$AC73,FALSE))</f>
        <v/>
      </c>
      <c r="Y73" s="159">
        <f>+IF(VLOOKUP(Y$1,Lecturas!$N$1:$AA$20,$AC73,FALSE)=0,"",VLOOKUP(Y$1,Lecturas!$N$1:$AA$20,$AC73,FALSE))</f>
        <v>500</v>
      </c>
      <c r="Z73" s="48">
        <f>+'RESULTADOS Fact'!Z73</f>
        <v>20000000866</v>
      </c>
      <c r="AA73" s="48">
        <f>+'RESULTADOS Fact'!AA73</f>
        <v>10000000438</v>
      </c>
      <c r="AB73" s="48"/>
      <c r="AC73" s="145">
        <f>+'CARGA DE DATOS'!AF74</f>
        <v>8</v>
      </c>
    </row>
    <row r="74" spans="1:29" hidden="1" x14ac:dyDescent="0.25">
      <c r="A74" s="145">
        <f>+'CARGA DE DATOS'!A75</f>
        <v>73</v>
      </c>
      <c r="B74" s="48">
        <f>+IF(RESULTADOS!H74="","",RESULTADOS!H74)</f>
        <v>400000244</v>
      </c>
      <c r="C74" s="48">
        <f>+IF(RESULTADOS!D74="","",RESULTADOS!D74)</f>
        <v>700010773</v>
      </c>
      <c r="D74" s="156" t="str">
        <f>+IF('CARGA DE DATOS'!K75="Cooperativa","COOP",IF(Salida!AT75="true","PROSU","GD"))</f>
        <v>GD</v>
      </c>
      <c r="E74" s="156" t="s">
        <v>9149</v>
      </c>
      <c r="F74" s="156" t="str">
        <f>+IF(OR(D74="COOP",'CARGA DE DATOS'!K75="GUMA"),"15.02.2022",IF('CARGA DE DATOS'!K75="GUME","05.02.2022","10.02.2022"))</f>
        <v>10.02.2022</v>
      </c>
      <c r="G74" s="159">
        <f>+IF(VLOOKUP(G$1,Lecturas!$N$1:$AA$20,$AC74,FALSE)=0,"",VLOOKUP(G$1,Lecturas!$N$1:$AA$20,$AC74,FALSE))</f>
        <v>150</v>
      </c>
      <c r="H74" s="159">
        <f>+IF(VLOOKUP(H$1,Lecturas!$N$1:$AA$20,$AC74,FALSE)=0,"",VLOOKUP(H$1,Lecturas!$N$1:$AA$20,$AC74,FALSE))</f>
        <v>300</v>
      </c>
      <c r="I74" s="159">
        <f>+IF(VLOOKUP(I$1,Lecturas!$N$1:$AA$20,$AC74,FALSE)=0,"",VLOOKUP(I$1,Lecturas!$N$1:$AA$20,$AC74,FALSE))</f>
        <v>150</v>
      </c>
      <c r="J74" s="83" t="str">
        <f>+IF(VLOOKUP(J$1,Lecturas!$N$1:$AA$20,$AC74,FALSE)=0,"",VLOOKUP(J$1,Lecturas!$N$1:$AA$20,$AC74,FALSE))</f>
        <v/>
      </c>
      <c r="K74" s="83" t="str">
        <f>+IF(VLOOKUP(K$1,Lecturas!$N$1:$AA$20,$AC74,FALSE)=0,"",VLOOKUP(K$1,Lecturas!$N$1:$AA$20,$AC74,FALSE))</f>
        <v/>
      </c>
      <c r="L74" s="83" t="str">
        <f>+IF(VLOOKUP(L$1,Lecturas!$N$1:$AA$20,$AC74,FALSE)=0,"",VLOOKUP(L$1,Lecturas!$N$1:$AA$20,$AC74,FALSE))</f>
        <v/>
      </c>
      <c r="M74" s="159">
        <f>+IF(VLOOKUP(M$1,Lecturas!$N$1:$AA$20,$AC74,FALSE)=0,"",VLOOKUP(M$1,Lecturas!$N$1:$AA$20,$AC74,FALSE))</f>
        <v>2500</v>
      </c>
      <c r="N74" s="159">
        <f>+IF(VLOOKUP(N$1,Lecturas!$N$1:$AA$20,$AC74,FALSE)=0,"",VLOOKUP(N$1,Lecturas!$N$1:$AA$20,$AC74,FALSE))</f>
        <v>2000</v>
      </c>
      <c r="O74" s="159">
        <f>+IF(VLOOKUP(O$1,Lecturas!$N$1:$AA$20,$AC74,FALSE)=0,"",VLOOKUP(O$1,Lecturas!$N$1:$AA$20,$AC74,FALSE))</f>
        <v>3000</v>
      </c>
      <c r="P74" s="83" t="str">
        <f>+IF(VLOOKUP(P$1,Lecturas!$N$1:$AA$20,$AC74,FALSE)=0,"",VLOOKUP(P$1,Lecturas!$N$1:$AA$20,$AC74,FALSE))</f>
        <v/>
      </c>
      <c r="Q74" s="83" t="str">
        <f>+IF(VLOOKUP(Q$1,Lecturas!$N$1:$AA$20,$AC74,FALSE)=0,"",VLOOKUP(Q$1,Lecturas!$N$1:$AA$20,$AC74,FALSE))</f>
        <v/>
      </c>
      <c r="R74" s="83" t="str">
        <f>+IF(VLOOKUP(R$1,Lecturas!$N$1:$AA$20,$AC74,FALSE)=0,"",VLOOKUP(R$1,Lecturas!$N$1:$AA$20,$AC74,FALSE))</f>
        <v/>
      </c>
      <c r="S74" s="159" t="str">
        <f>+IF(VLOOKUP(S$1,Lecturas!$N$1:$AA$20,$AC74,FALSE)=0,"",VLOOKUP(S$1,Lecturas!$N$1:$AA$20,$AC74,FALSE))</f>
        <v/>
      </c>
      <c r="T74" s="159" t="str">
        <f>+IF(VLOOKUP(T$1,Lecturas!$N$1:$AA$20,$AC74,FALSE)=0,"",VLOOKUP(T$1,Lecturas!$N$1:$AA$20,$AC74,FALSE))</f>
        <v/>
      </c>
      <c r="U74" s="159" t="str">
        <f>+IF(VLOOKUP(U$1,Lecturas!$N$1:$AA$20,$AC74,FALSE)=0,"",VLOOKUP(U$1,Lecturas!$N$1:$AA$20,$AC74,FALSE))</f>
        <v/>
      </c>
      <c r="V74" s="83" t="str">
        <f>+IF(VLOOKUP(V$1,Lecturas!$N$1:$AA$20,$AC74,FALSE)=0,"",VLOOKUP(V$1,Lecturas!$N$1:$AA$20,$AC74,FALSE))</f>
        <v/>
      </c>
      <c r="W74" s="83" t="str">
        <f>+IF(VLOOKUP(W$1,Lecturas!$N$1:$AA$20,$AC74,FALSE)=0,"",VLOOKUP(W$1,Lecturas!$N$1:$AA$20,$AC74,FALSE))</f>
        <v/>
      </c>
      <c r="X74" s="83" t="str">
        <f>+IF(VLOOKUP(X$1,Lecturas!$N$1:$AA$20,$AC74,FALSE)=0,"",VLOOKUP(X$1,Lecturas!$N$1:$AA$20,$AC74,FALSE))</f>
        <v/>
      </c>
      <c r="Y74" s="159">
        <f>+IF(VLOOKUP(Y$1,Lecturas!$N$1:$AA$20,$AC74,FALSE)=0,"",VLOOKUP(Y$1,Lecturas!$N$1:$AA$20,$AC74,FALSE))</f>
        <v>5000</v>
      </c>
      <c r="Z74" s="48">
        <f>+'RESULTADOS Fact'!Z74</f>
        <v>20000000867</v>
      </c>
      <c r="AA74" s="48">
        <f>+'RESULTADOS Fact'!AA74</f>
        <v>10000000439</v>
      </c>
      <c r="AB74" s="48"/>
      <c r="AC74" s="145">
        <f>+'CARGA DE DATOS'!AF75</f>
        <v>3</v>
      </c>
    </row>
    <row r="75" spans="1:29" x14ac:dyDescent="0.25">
      <c r="A75" s="145">
        <f>+'CARGA DE DATOS'!A76</f>
        <v>74</v>
      </c>
      <c r="B75" s="48">
        <f>+IF(RESULTADOS!H75="","",RESULTADOS!H75)</f>
        <v>400000245</v>
      </c>
      <c r="C75" s="48">
        <f>+IF(RESULTADOS!D75="","",RESULTADOS!D75)</f>
        <v>700010774</v>
      </c>
      <c r="D75" s="156" t="str">
        <f>+IF('CARGA DE DATOS'!K76="Cooperativa","COOP",IF(Salida!AT76="true","PROSU","GD"))</f>
        <v>GD</v>
      </c>
      <c r="E75" s="156" t="s">
        <v>9149</v>
      </c>
      <c r="F75" s="156" t="str">
        <f>+IF(OR(D75="COOP",'CARGA DE DATOS'!K76="GUMA"),"15.02.2022",IF('CARGA DE DATOS'!K76="GUME","05.02.2022","10.02.2022"))</f>
        <v>10.02.2022</v>
      </c>
      <c r="G75" s="159">
        <f>+IF(VLOOKUP(G$1,Lecturas!$N$1:$AA$20,$AC75,FALSE)=0,"",VLOOKUP(G$1,Lecturas!$N$1:$AA$20,$AC75,FALSE))</f>
        <v>1500</v>
      </c>
      <c r="H75" s="159">
        <f>+IF(VLOOKUP(H$1,Lecturas!$N$1:$AA$20,$AC75,FALSE)=0,"",VLOOKUP(H$1,Lecturas!$N$1:$AA$20,$AC75,FALSE))</f>
        <v>300</v>
      </c>
      <c r="I75" s="159">
        <f>+IF(VLOOKUP(I$1,Lecturas!$N$1:$AA$20,$AC75,FALSE)=0,"",VLOOKUP(I$1,Lecturas!$N$1:$AA$20,$AC75,FALSE))</f>
        <v>350</v>
      </c>
      <c r="J75" s="83" t="str">
        <f>+IF(VLOOKUP(J$1,Lecturas!$N$1:$AA$20,$AC75,FALSE)=0,"",VLOOKUP(J$1,Lecturas!$N$1:$AA$20,$AC75,FALSE))</f>
        <v/>
      </c>
      <c r="K75" s="83" t="str">
        <f>+IF(VLOOKUP(K$1,Lecturas!$N$1:$AA$20,$AC75,FALSE)=0,"",VLOOKUP(K$1,Lecturas!$N$1:$AA$20,$AC75,FALSE))</f>
        <v/>
      </c>
      <c r="L75" s="83" t="str">
        <f>+IF(VLOOKUP(L$1,Lecturas!$N$1:$AA$20,$AC75,FALSE)=0,"",VLOOKUP(L$1,Lecturas!$N$1:$AA$20,$AC75,FALSE))</f>
        <v/>
      </c>
      <c r="M75" s="159">
        <f>+IF(VLOOKUP(M$1,Lecturas!$N$1:$AA$20,$AC75,FALSE)=0,"",VLOOKUP(M$1,Lecturas!$N$1:$AA$20,$AC75,FALSE))</f>
        <v>2500</v>
      </c>
      <c r="N75" s="159">
        <f>+IF(VLOOKUP(N$1,Lecturas!$N$1:$AA$20,$AC75,FALSE)=0,"",VLOOKUP(N$1,Lecturas!$N$1:$AA$20,$AC75,FALSE))</f>
        <v>2000</v>
      </c>
      <c r="O75" s="159">
        <f>+IF(VLOOKUP(O$1,Lecturas!$N$1:$AA$20,$AC75,FALSE)=0,"",VLOOKUP(O$1,Lecturas!$N$1:$AA$20,$AC75,FALSE))</f>
        <v>3000</v>
      </c>
      <c r="P75" s="83" t="str">
        <f>+IF(VLOOKUP(P$1,Lecturas!$N$1:$AA$20,$AC75,FALSE)=0,"",VLOOKUP(P$1,Lecturas!$N$1:$AA$20,$AC75,FALSE))</f>
        <v/>
      </c>
      <c r="Q75" s="83" t="str">
        <f>+IF(VLOOKUP(Q$1,Lecturas!$N$1:$AA$20,$AC75,FALSE)=0,"",VLOOKUP(Q$1,Lecturas!$N$1:$AA$20,$AC75,FALSE))</f>
        <v/>
      </c>
      <c r="R75" s="83" t="str">
        <f>+IF(VLOOKUP(R$1,Lecturas!$N$1:$AA$20,$AC75,FALSE)=0,"",VLOOKUP(R$1,Lecturas!$N$1:$AA$20,$AC75,FALSE))</f>
        <v/>
      </c>
      <c r="S75" s="159" t="str">
        <f>+IF(VLOOKUP(S$1,Lecturas!$N$1:$AA$20,$AC75,FALSE)=0,"",VLOOKUP(S$1,Lecturas!$N$1:$AA$20,$AC75,FALSE))</f>
        <v/>
      </c>
      <c r="T75" s="159" t="str">
        <f>+IF(VLOOKUP(T$1,Lecturas!$N$1:$AA$20,$AC75,FALSE)=0,"",VLOOKUP(T$1,Lecturas!$N$1:$AA$20,$AC75,FALSE))</f>
        <v/>
      </c>
      <c r="U75" s="159" t="str">
        <f>+IF(VLOOKUP(U$1,Lecturas!$N$1:$AA$20,$AC75,FALSE)=0,"",VLOOKUP(U$1,Lecturas!$N$1:$AA$20,$AC75,FALSE))</f>
        <v/>
      </c>
      <c r="V75" s="83" t="str">
        <f>+IF(VLOOKUP(V$1,Lecturas!$N$1:$AA$20,$AC75,FALSE)=0,"",VLOOKUP(V$1,Lecturas!$N$1:$AA$20,$AC75,FALSE))</f>
        <v/>
      </c>
      <c r="W75" s="83" t="str">
        <f>+IF(VLOOKUP(W$1,Lecturas!$N$1:$AA$20,$AC75,FALSE)=0,"",VLOOKUP(W$1,Lecturas!$N$1:$AA$20,$AC75,FALSE))</f>
        <v/>
      </c>
      <c r="X75" s="83" t="str">
        <f>+IF(VLOOKUP(X$1,Lecturas!$N$1:$AA$20,$AC75,FALSE)=0,"",VLOOKUP(X$1,Lecturas!$N$1:$AA$20,$AC75,FALSE))</f>
        <v/>
      </c>
      <c r="Y75" s="159">
        <f>+IF(VLOOKUP(Y$1,Lecturas!$N$1:$AA$20,$AC75,FALSE)=0,"",VLOOKUP(Y$1,Lecturas!$N$1:$AA$20,$AC75,FALSE))</f>
        <v>6500</v>
      </c>
      <c r="Z75" s="48">
        <f>+'RESULTADOS Fact'!Z75</f>
        <v>0</v>
      </c>
      <c r="AA75" s="48">
        <f>+'RESULTADOS Fact'!AA75</f>
        <v>0</v>
      </c>
      <c r="AB75" s="48"/>
      <c r="AC75" s="145">
        <f>+'CARGA DE DATOS'!AF76</f>
        <v>9</v>
      </c>
    </row>
    <row r="76" spans="1:29" x14ac:dyDescent="0.25">
      <c r="A76" s="145">
        <f>+'CARGA DE DATOS'!A77</f>
        <v>75</v>
      </c>
      <c r="B76" s="48">
        <f>+IF(RESULTADOS!H76="","",RESULTADOS!H76)</f>
        <v>400000246</v>
      </c>
      <c r="C76" s="48">
        <f>+IF(RESULTADOS!D76="","",RESULTADOS!D76)</f>
        <v>700010775</v>
      </c>
      <c r="D76" s="156" t="str">
        <f>+IF('CARGA DE DATOS'!K77="Cooperativa","COOP",IF(Salida!AT77="true","PROSU","GD"))</f>
        <v>GD</v>
      </c>
      <c r="E76" s="156" t="s">
        <v>9149</v>
      </c>
      <c r="F76" s="156" t="str">
        <f>+IF(OR(D76="COOP",'CARGA DE DATOS'!K77="GUMA"),"15.02.2022",IF('CARGA DE DATOS'!K77="GUME","05.02.2022","10.02.2022"))</f>
        <v>10.02.2022</v>
      </c>
      <c r="G76" s="159">
        <f>+IF(VLOOKUP(G$1,Lecturas!$N$1:$AA$20,$AC76,FALSE)=0,"",VLOOKUP(G$1,Lecturas!$N$1:$AA$20,$AC76,FALSE))</f>
        <v>1500</v>
      </c>
      <c r="H76" s="159">
        <f>+IF(VLOOKUP(H$1,Lecturas!$N$1:$AA$20,$AC76,FALSE)=0,"",VLOOKUP(H$1,Lecturas!$N$1:$AA$20,$AC76,FALSE))</f>
        <v>300</v>
      </c>
      <c r="I76" s="159">
        <f>+IF(VLOOKUP(I$1,Lecturas!$N$1:$AA$20,$AC76,FALSE)=0,"",VLOOKUP(I$1,Lecturas!$N$1:$AA$20,$AC76,FALSE))</f>
        <v>350</v>
      </c>
      <c r="J76" s="83" t="str">
        <f>+IF(VLOOKUP(J$1,Lecturas!$N$1:$AA$20,$AC76,FALSE)=0,"",VLOOKUP(J$1,Lecturas!$N$1:$AA$20,$AC76,FALSE))</f>
        <v/>
      </c>
      <c r="K76" s="83" t="str">
        <f>+IF(VLOOKUP(K$1,Lecturas!$N$1:$AA$20,$AC76,FALSE)=0,"",VLOOKUP(K$1,Lecturas!$N$1:$AA$20,$AC76,FALSE))</f>
        <v/>
      </c>
      <c r="L76" s="83" t="str">
        <f>+IF(VLOOKUP(L$1,Lecturas!$N$1:$AA$20,$AC76,FALSE)=0,"",VLOOKUP(L$1,Lecturas!$N$1:$AA$20,$AC76,FALSE))</f>
        <v/>
      </c>
      <c r="M76" s="159">
        <f>+IF(VLOOKUP(M$1,Lecturas!$N$1:$AA$20,$AC76,FALSE)=0,"",VLOOKUP(M$1,Lecturas!$N$1:$AA$20,$AC76,FALSE))</f>
        <v>2500</v>
      </c>
      <c r="N76" s="159">
        <f>+IF(VLOOKUP(N$1,Lecturas!$N$1:$AA$20,$AC76,FALSE)=0,"",VLOOKUP(N$1,Lecturas!$N$1:$AA$20,$AC76,FALSE))</f>
        <v>2000</v>
      </c>
      <c r="O76" s="159">
        <f>+IF(VLOOKUP(O$1,Lecturas!$N$1:$AA$20,$AC76,FALSE)=0,"",VLOOKUP(O$1,Lecturas!$N$1:$AA$20,$AC76,FALSE))</f>
        <v>3000</v>
      </c>
      <c r="P76" s="83" t="str">
        <f>+IF(VLOOKUP(P$1,Lecturas!$N$1:$AA$20,$AC76,FALSE)=0,"",VLOOKUP(P$1,Lecturas!$N$1:$AA$20,$AC76,FALSE))</f>
        <v/>
      </c>
      <c r="Q76" s="83" t="str">
        <f>+IF(VLOOKUP(Q$1,Lecturas!$N$1:$AA$20,$AC76,FALSE)=0,"",VLOOKUP(Q$1,Lecturas!$N$1:$AA$20,$AC76,FALSE))</f>
        <v/>
      </c>
      <c r="R76" s="83" t="str">
        <f>+IF(VLOOKUP(R$1,Lecturas!$N$1:$AA$20,$AC76,FALSE)=0,"",VLOOKUP(R$1,Lecturas!$N$1:$AA$20,$AC76,FALSE))</f>
        <v/>
      </c>
      <c r="S76" s="159" t="str">
        <f>+IF(VLOOKUP(S$1,Lecturas!$N$1:$AA$20,$AC76,FALSE)=0,"",VLOOKUP(S$1,Lecturas!$N$1:$AA$20,$AC76,FALSE))</f>
        <v/>
      </c>
      <c r="T76" s="159" t="str">
        <f>+IF(VLOOKUP(T$1,Lecturas!$N$1:$AA$20,$AC76,FALSE)=0,"",VLOOKUP(T$1,Lecturas!$N$1:$AA$20,$AC76,FALSE))</f>
        <v/>
      </c>
      <c r="U76" s="159" t="str">
        <f>+IF(VLOOKUP(U$1,Lecturas!$N$1:$AA$20,$AC76,FALSE)=0,"",VLOOKUP(U$1,Lecturas!$N$1:$AA$20,$AC76,FALSE))</f>
        <v/>
      </c>
      <c r="V76" s="83" t="str">
        <f>+IF(VLOOKUP(V$1,Lecturas!$N$1:$AA$20,$AC76,FALSE)=0,"",VLOOKUP(V$1,Lecturas!$N$1:$AA$20,$AC76,FALSE))</f>
        <v/>
      </c>
      <c r="W76" s="83" t="str">
        <f>+IF(VLOOKUP(W$1,Lecturas!$N$1:$AA$20,$AC76,FALSE)=0,"",VLOOKUP(W$1,Lecturas!$N$1:$AA$20,$AC76,FALSE))</f>
        <v/>
      </c>
      <c r="X76" s="83" t="str">
        <f>+IF(VLOOKUP(X$1,Lecturas!$N$1:$AA$20,$AC76,FALSE)=0,"",VLOOKUP(X$1,Lecturas!$N$1:$AA$20,$AC76,FALSE))</f>
        <v/>
      </c>
      <c r="Y76" s="159">
        <f>+IF(VLOOKUP(Y$1,Lecturas!$N$1:$AA$20,$AC76,FALSE)=0,"",VLOOKUP(Y$1,Lecturas!$N$1:$AA$20,$AC76,FALSE))</f>
        <v>6500</v>
      </c>
      <c r="Z76" s="48">
        <f>+'RESULTADOS Fact'!Z76</f>
        <v>0</v>
      </c>
      <c r="AA76" s="48">
        <f>+'RESULTADOS Fact'!AA76</f>
        <v>0</v>
      </c>
      <c r="AB76" s="48"/>
      <c r="AC76" s="145">
        <f>+'CARGA DE DATOS'!AF77</f>
        <v>9</v>
      </c>
    </row>
    <row r="77" spans="1:29" hidden="1" x14ac:dyDescent="0.25">
      <c r="A77" s="145">
        <f>+'CARGA DE DATOS'!A78</f>
        <v>76</v>
      </c>
      <c r="B77" s="48">
        <f>+IF(RESULTADOS!H77="","",RESULTADOS!H77)</f>
        <v>400000247</v>
      </c>
      <c r="C77" s="48">
        <f>+IF(RESULTADOS!D77="","",RESULTADOS!D77)</f>
        <v>700010776</v>
      </c>
      <c r="D77" s="156" t="str">
        <f>+IF('CARGA DE DATOS'!K78="Cooperativa","COOP",IF(Salida!AT78="true","PROSU","GD"))</f>
        <v>GD</v>
      </c>
      <c r="E77" s="156" t="s">
        <v>9149</v>
      </c>
      <c r="F77" s="156" t="str">
        <f>+IF(OR(D77="COOP",'CARGA DE DATOS'!K78="GUMA"),"15.02.2022",IF('CARGA DE DATOS'!K78="GUME","05.02.2022","10.02.2022"))</f>
        <v>10.02.2022</v>
      </c>
      <c r="G77" s="159">
        <f>+IF(VLOOKUP(G$1,Lecturas!$N$1:$AA$20,$AC77,FALSE)=0,"",VLOOKUP(G$1,Lecturas!$N$1:$AA$20,$AC77,FALSE))</f>
        <v>1500</v>
      </c>
      <c r="H77" s="159">
        <f>+IF(VLOOKUP(H$1,Lecturas!$N$1:$AA$20,$AC77,FALSE)=0,"",VLOOKUP(H$1,Lecturas!$N$1:$AA$20,$AC77,FALSE))</f>
        <v>1550</v>
      </c>
      <c r="I77" s="159">
        <f>+IF(VLOOKUP(I$1,Lecturas!$N$1:$AA$20,$AC77,FALSE)=0,"",VLOOKUP(I$1,Lecturas!$N$1:$AA$20,$AC77,FALSE))</f>
        <v>1550</v>
      </c>
      <c r="J77" s="83" t="str">
        <f>+IF(VLOOKUP(J$1,Lecturas!$N$1:$AA$20,$AC77,FALSE)=0,"",VLOOKUP(J$1,Lecturas!$N$1:$AA$20,$AC77,FALSE))</f>
        <v/>
      </c>
      <c r="K77" s="83" t="str">
        <f>+IF(VLOOKUP(K$1,Lecturas!$N$1:$AA$20,$AC77,FALSE)=0,"",VLOOKUP(K$1,Lecturas!$N$1:$AA$20,$AC77,FALSE))</f>
        <v/>
      </c>
      <c r="L77" s="83" t="str">
        <f>+IF(VLOOKUP(L$1,Lecturas!$N$1:$AA$20,$AC77,FALSE)=0,"",VLOOKUP(L$1,Lecturas!$N$1:$AA$20,$AC77,FALSE))</f>
        <v/>
      </c>
      <c r="M77" s="159">
        <f>+IF(VLOOKUP(M$1,Lecturas!$N$1:$AA$20,$AC77,FALSE)=0,"",VLOOKUP(M$1,Lecturas!$N$1:$AA$20,$AC77,FALSE))</f>
        <v>2500</v>
      </c>
      <c r="N77" s="159">
        <f>+IF(VLOOKUP(N$1,Lecturas!$N$1:$AA$20,$AC77,FALSE)=0,"",VLOOKUP(N$1,Lecturas!$N$1:$AA$20,$AC77,FALSE))</f>
        <v>2000</v>
      </c>
      <c r="O77" s="159">
        <f>+IF(VLOOKUP(O$1,Lecturas!$N$1:$AA$20,$AC77,FALSE)=0,"",VLOOKUP(O$1,Lecturas!$N$1:$AA$20,$AC77,FALSE))</f>
        <v>3000</v>
      </c>
      <c r="P77" s="83" t="str">
        <f>+IF(VLOOKUP(P$1,Lecturas!$N$1:$AA$20,$AC77,FALSE)=0,"",VLOOKUP(P$1,Lecturas!$N$1:$AA$20,$AC77,FALSE))</f>
        <v/>
      </c>
      <c r="Q77" s="83" t="str">
        <f>+IF(VLOOKUP(Q$1,Lecturas!$N$1:$AA$20,$AC77,FALSE)=0,"",VLOOKUP(Q$1,Lecturas!$N$1:$AA$20,$AC77,FALSE))</f>
        <v/>
      </c>
      <c r="R77" s="83" t="str">
        <f>+IF(VLOOKUP(R$1,Lecturas!$N$1:$AA$20,$AC77,FALSE)=0,"",VLOOKUP(R$1,Lecturas!$N$1:$AA$20,$AC77,FALSE))</f>
        <v/>
      </c>
      <c r="S77" s="159" t="str">
        <f>+IF(VLOOKUP(S$1,Lecturas!$N$1:$AA$20,$AC77,FALSE)=0,"",VLOOKUP(S$1,Lecturas!$N$1:$AA$20,$AC77,FALSE))</f>
        <v/>
      </c>
      <c r="T77" s="159" t="str">
        <f>+IF(VLOOKUP(T$1,Lecturas!$N$1:$AA$20,$AC77,FALSE)=0,"",VLOOKUP(T$1,Lecturas!$N$1:$AA$20,$AC77,FALSE))</f>
        <v/>
      </c>
      <c r="U77" s="159" t="str">
        <f>+IF(VLOOKUP(U$1,Lecturas!$N$1:$AA$20,$AC77,FALSE)=0,"",VLOOKUP(U$1,Lecturas!$N$1:$AA$20,$AC77,FALSE))</f>
        <v/>
      </c>
      <c r="V77" s="83" t="str">
        <f>+IF(VLOOKUP(V$1,Lecturas!$N$1:$AA$20,$AC77,FALSE)=0,"",VLOOKUP(V$1,Lecturas!$N$1:$AA$20,$AC77,FALSE))</f>
        <v/>
      </c>
      <c r="W77" s="83" t="str">
        <f>+IF(VLOOKUP(W$1,Lecturas!$N$1:$AA$20,$AC77,FALSE)=0,"",VLOOKUP(W$1,Lecturas!$N$1:$AA$20,$AC77,FALSE))</f>
        <v/>
      </c>
      <c r="X77" s="83" t="str">
        <f>+IF(VLOOKUP(X$1,Lecturas!$N$1:$AA$20,$AC77,FALSE)=0,"",VLOOKUP(X$1,Lecturas!$N$1:$AA$20,$AC77,FALSE))</f>
        <v/>
      </c>
      <c r="Y77" s="159">
        <f>+IF(VLOOKUP(Y$1,Lecturas!$N$1:$AA$20,$AC77,FALSE)=0,"",VLOOKUP(Y$1,Lecturas!$N$1:$AA$20,$AC77,FALSE))</f>
        <v>7500</v>
      </c>
      <c r="Z77" s="48">
        <f>+'RESULTADOS Fact'!Z77</f>
        <v>20000000868</v>
      </c>
      <c r="AA77" s="48">
        <f>+'RESULTADOS Fact'!AA77</f>
        <v>10000000440</v>
      </c>
      <c r="AB77" s="48"/>
      <c r="AC77" s="145">
        <f>+'CARGA DE DATOS'!AF78</f>
        <v>7</v>
      </c>
    </row>
    <row r="78" spans="1:29" hidden="1" x14ac:dyDescent="0.25">
      <c r="A78" s="145">
        <f>+'CARGA DE DATOS'!A79</f>
        <v>77</v>
      </c>
      <c r="B78" s="48">
        <f>+IF(RESULTADOS!H78="","",RESULTADOS!H78)</f>
        <v>400000248</v>
      </c>
      <c r="C78" s="48">
        <f>+IF(RESULTADOS!D78="","",RESULTADOS!D78)</f>
        <v>700010777</v>
      </c>
      <c r="D78" s="156" t="str">
        <f>+IF('CARGA DE DATOS'!K79="Cooperativa","COOP",IF(Salida!AT79="true","PROSU","GD"))</f>
        <v>GD</v>
      </c>
      <c r="E78" s="156" t="s">
        <v>9149</v>
      </c>
      <c r="F78" s="156" t="str">
        <f>+IF(OR(D78="COOP",'CARGA DE DATOS'!K79="GUMA"),"15.02.2022",IF('CARGA DE DATOS'!K79="GUME","05.02.2022","10.02.2022"))</f>
        <v>10.02.2022</v>
      </c>
      <c r="G78" s="159">
        <f>+IF(VLOOKUP(G$1,Lecturas!$N$1:$AA$20,$AC78,FALSE)=0,"",VLOOKUP(G$1,Lecturas!$N$1:$AA$20,$AC78,FALSE))</f>
        <v>150</v>
      </c>
      <c r="H78" s="159">
        <f>+IF(VLOOKUP(H$1,Lecturas!$N$1:$AA$20,$AC78,FALSE)=0,"",VLOOKUP(H$1,Lecturas!$N$1:$AA$20,$AC78,FALSE))</f>
        <v>300</v>
      </c>
      <c r="I78" s="159">
        <f>+IF(VLOOKUP(I$1,Lecturas!$N$1:$AA$20,$AC78,FALSE)=0,"",VLOOKUP(I$1,Lecturas!$N$1:$AA$20,$AC78,FALSE))</f>
        <v>350</v>
      </c>
      <c r="J78" s="83" t="str">
        <f>+IF(VLOOKUP(J$1,Lecturas!$N$1:$AA$20,$AC78,FALSE)=0,"",VLOOKUP(J$1,Lecturas!$N$1:$AA$20,$AC78,FALSE))</f>
        <v/>
      </c>
      <c r="K78" s="83" t="str">
        <f>+IF(VLOOKUP(K$1,Lecturas!$N$1:$AA$20,$AC78,FALSE)=0,"",VLOOKUP(K$1,Lecturas!$N$1:$AA$20,$AC78,FALSE))</f>
        <v/>
      </c>
      <c r="L78" s="83" t="str">
        <f>+IF(VLOOKUP(L$1,Lecturas!$N$1:$AA$20,$AC78,FALSE)=0,"",VLOOKUP(L$1,Lecturas!$N$1:$AA$20,$AC78,FALSE))</f>
        <v/>
      </c>
      <c r="M78" s="159">
        <f>+IF(VLOOKUP(M$1,Lecturas!$N$1:$AA$20,$AC78,FALSE)=0,"",VLOOKUP(M$1,Lecturas!$N$1:$AA$20,$AC78,FALSE))</f>
        <v>2500</v>
      </c>
      <c r="N78" s="159">
        <f>+IF(VLOOKUP(N$1,Lecturas!$N$1:$AA$20,$AC78,FALSE)=0,"",VLOOKUP(N$1,Lecturas!$N$1:$AA$20,$AC78,FALSE))</f>
        <v>2000</v>
      </c>
      <c r="O78" s="159">
        <f>+IF(VLOOKUP(O$1,Lecturas!$N$1:$AA$20,$AC78,FALSE)=0,"",VLOOKUP(O$1,Lecturas!$N$1:$AA$20,$AC78,FALSE))</f>
        <v>3000</v>
      </c>
      <c r="P78" s="83" t="str">
        <f>+IF(VLOOKUP(P$1,Lecturas!$N$1:$AA$20,$AC78,FALSE)=0,"",VLOOKUP(P$1,Lecturas!$N$1:$AA$20,$AC78,FALSE))</f>
        <v/>
      </c>
      <c r="Q78" s="83" t="str">
        <f>+IF(VLOOKUP(Q$1,Lecturas!$N$1:$AA$20,$AC78,FALSE)=0,"",VLOOKUP(Q$1,Lecturas!$N$1:$AA$20,$AC78,FALSE))</f>
        <v/>
      </c>
      <c r="R78" s="83" t="str">
        <f>+IF(VLOOKUP(R$1,Lecturas!$N$1:$AA$20,$AC78,FALSE)=0,"",VLOOKUP(R$1,Lecturas!$N$1:$AA$20,$AC78,FALSE))</f>
        <v/>
      </c>
      <c r="S78" s="159" t="str">
        <f>+IF(VLOOKUP(S$1,Lecturas!$N$1:$AA$20,$AC78,FALSE)=0,"",VLOOKUP(S$1,Lecturas!$N$1:$AA$20,$AC78,FALSE))</f>
        <v/>
      </c>
      <c r="T78" s="159" t="str">
        <f>+IF(VLOOKUP(T$1,Lecturas!$N$1:$AA$20,$AC78,FALSE)=0,"",VLOOKUP(T$1,Lecturas!$N$1:$AA$20,$AC78,FALSE))</f>
        <v/>
      </c>
      <c r="U78" s="159" t="str">
        <f>+IF(VLOOKUP(U$1,Lecturas!$N$1:$AA$20,$AC78,FALSE)=0,"",VLOOKUP(U$1,Lecturas!$N$1:$AA$20,$AC78,FALSE))</f>
        <v/>
      </c>
      <c r="V78" s="83" t="str">
        <f>+IF(VLOOKUP(V$1,Lecturas!$N$1:$AA$20,$AC78,FALSE)=0,"",VLOOKUP(V$1,Lecturas!$N$1:$AA$20,$AC78,FALSE))</f>
        <v/>
      </c>
      <c r="W78" s="83" t="str">
        <f>+IF(VLOOKUP(W$1,Lecturas!$N$1:$AA$20,$AC78,FALSE)=0,"",VLOOKUP(W$1,Lecturas!$N$1:$AA$20,$AC78,FALSE))</f>
        <v/>
      </c>
      <c r="X78" s="83" t="str">
        <f>+IF(VLOOKUP(X$1,Lecturas!$N$1:$AA$20,$AC78,FALSE)=0,"",VLOOKUP(X$1,Lecturas!$N$1:$AA$20,$AC78,FALSE))</f>
        <v/>
      </c>
      <c r="Y78" s="159">
        <f>+IF(VLOOKUP(Y$1,Lecturas!$N$1:$AA$20,$AC78,FALSE)=0,"",VLOOKUP(Y$1,Lecturas!$N$1:$AA$20,$AC78,FALSE))</f>
        <v>2460</v>
      </c>
      <c r="Z78" s="48">
        <f>+'RESULTADOS Fact'!Z78</f>
        <v>20000000869</v>
      </c>
      <c r="AA78" s="48">
        <f>+'RESULTADOS Fact'!AA78</f>
        <v>10000000441</v>
      </c>
      <c r="AB78" s="48"/>
      <c r="AC78" s="145">
        <f>+'CARGA DE DATOS'!AF79</f>
        <v>5</v>
      </c>
    </row>
    <row r="79" spans="1:29" hidden="1" x14ac:dyDescent="0.25">
      <c r="A79" s="145">
        <f>+'CARGA DE DATOS'!A80</f>
        <v>78</v>
      </c>
      <c r="B79" s="48">
        <f>+IF(RESULTADOS!H79="","",RESULTADOS!H79)</f>
        <v>400000249</v>
      </c>
      <c r="C79" s="48">
        <f>+IF(RESULTADOS!D79="","",RESULTADOS!D79)</f>
        <v>700010778</v>
      </c>
      <c r="D79" s="156" t="str">
        <f>+IF('CARGA DE DATOS'!K80="Cooperativa","COOP",IF(Salida!AT80="true","PROSU","GD"))</f>
        <v>GD</v>
      </c>
      <c r="E79" s="156" t="s">
        <v>9149</v>
      </c>
      <c r="F79" s="156" t="str">
        <f>+IF(OR(D79="COOP",'CARGA DE DATOS'!K80="GUMA"),"15.02.2022",IF('CARGA DE DATOS'!K80="GUME","05.02.2022","10.02.2022"))</f>
        <v>10.02.2022</v>
      </c>
      <c r="G79" s="159">
        <f>+IF(VLOOKUP(G$1,Lecturas!$N$1:$AA$20,$AC79,FALSE)=0,"",VLOOKUP(G$1,Lecturas!$N$1:$AA$20,$AC79,FALSE))</f>
        <v>1000</v>
      </c>
      <c r="H79" s="159">
        <f>+IF(VLOOKUP(H$1,Lecturas!$N$1:$AA$20,$AC79,FALSE)=0,"",VLOOKUP(H$1,Lecturas!$N$1:$AA$20,$AC79,FALSE))</f>
        <v>150</v>
      </c>
      <c r="I79" s="159">
        <f>+IF(VLOOKUP(I$1,Lecturas!$N$1:$AA$20,$AC79,FALSE)=0,"",VLOOKUP(I$1,Lecturas!$N$1:$AA$20,$AC79,FALSE))</f>
        <v>350</v>
      </c>
      <c r="J79" s="83" t="str">
        <f>+IF(VLOOKUP(J$1,Lecturas!$N$1:$AA$20,$AC79,FALSE)=0,"",VLOOKUP(J$1,Lecturas!$N$1:$AA$20,$AC79,FALSE))</f>
        <v/>
      </c>
      <c r="K79" s="83" t="str">
        <f>+IF(VLOOKUP(K$1,Lecturas!$N$1:$AA$20,$AC79,FALSE)=0,"",VLOOKUP(K$1,Lecturas!$N$1:$AA$20,$AC79,FALSE))</f>
        <v/>
      </c>
      <c r="L79" s="83" t="str">
        <f>+IF(VLOOKUP(L$1,Lecturas!$N$1:$AA$20,$AC79,FALSE)=0,"",VLOOKUP(L$1,Lecturas!$N$1:$AA$20,$AC79,FALSE))</f>
        <v/>
      </c>
      <c r="M79" s="159">
        <f>+IF(VLOOKUP(M$1,Lecturas!$N$1:$AA$20,$AC79,FALSE)=0,"",VLOOKUP(M$1,Lecturas!$N$1:$AA$20,$AC79,FALSE))</f>
        <v>2500</v>
      </c>
      <c r="N79" s="159">
        <f>+IF(VLOOKUP(N$1,Lecturas!$N$1:$AA$20,$AC79,FALSE)=0,"",VLOOKUP(N$1,Lecturas!$N$1:$AA$20,$AC79,FALSE))</f>
        <v>2000</v>
      </c>
      <c r="O79" s="159">
        <f>+IF(VLOOKUP(O$1,Lecturas!$N$1:$AA$20,$AC79,FALSE)=0,"",VLOOKUP(O$1,Lecturas!$N$1:$AA$20,$AC79,FALSE))</f>
        <v>3000</v>
      </c>
      <c r="P79" s="83" t="str">
        <f>+IF(VLOOKUP(P$1,Lecturas!$N$1:$AA$20,$AC79,FALSE)=0,"",VLOOKUP(P$1,Lecturas!$N$1:$AA$20,$AC79,FALSE))</f>
        <v/>
      </c>
      <c r="Q79" s="83" t="str">
        <f>+IF(VLOOKUP(Q$1,Lecturas!$N$1:$AA$20,$AC79,FALSE)=0,"",VLOOKUP(Q$1,Lecturas!$N$1:$AA$20,$AC79,FALSE))</f>
        <v/>
      </c>
      <c r="R79" s="83" t="str">
        <f>+IF(VLOOKUP(R$1,Lecturas!$N$1:$AA$20,$AC79,FALSE)=0,"",VLOOKUP(R$1,Lecturas!$N$1:$AA$20,$AC79,FALSE))</f>
        <v/>
      </c>
      <c r="S79" s="159" t="str">
        <f>+IF(VLOOKUP(S$1,Lecturas!$N$1:$AA$20,$AC79,FALSE)=0,"",VLOOKUP(S$1,Lecturas!$N$1:$AA$20,$AC79,FALSE))</f>
        <v/>
      </c>
      <c r="T79" s="159" t="str">
        <f>+IF(VLOOKUP(T$1,Lecturas!$N$1:$AA$20,$AC79,FALSE)=0,"",VLOOKUP(T$1,Lecturas!$N$1:$AA$20,$AC79,FALSE))</f>
        <v/>
      </c>
      <c r="U79" s="159" t="str">
        <f>+IF(VLOOKUP(U$1,Lecturas!$N$1:$AA$20,$AC79,FALSE)=0,"",VLOOKUP(U$1,Lecturas!$N$1:$AA$20,$AC79,FALSE))</f>
        <v/>
      </c>
      <c r="V79" s="83" t="str">
        <f>+IF(VLOOKUP(V$1,Lecturas!$N$1:$AA$20,$AC79,FALSE)=0,"",VLOOKUP(V$1,Lecturas!$N$1:$AA$20,$AC79,FALSE))</f>
        <v/>
      </c>
      <c r="W79" s="83" t="str">
        <f>+IF(VLOOKUP(W$1,Lecturas!$N$1:$AA$20,$AC79,FALSE)=0,"",VLOOKUP(W$1,Lecturas!$N$1:$AA$20,$AC79,FALSE))</f>
        <v/>
      </c>
      <c r="X79" s="83" t="str">
        <f>+IF(VLOOKUP(X$1,Lecturas!$N$1:$AA$20,$AC79,FALSE)=0,"",VLOOKUP(X$1,Lecturas!$N$1:$AA$20,$AC79,FALSE))</f>
        <v/>
      </c>
      <c r="Y79" s="159">
        <f>+IF(VLOOKUP(Y$1,Lecturas!$N$1:$AA$20,$AC79,FALSE)=0,"",VLOOKUP(Y$1,Lecturas!$N$1:$AA$20,$AC79,FALSE))</f>
        <v>7500</v>
      </c>
      <c r="Z79" s="48">
        <f>+'RESULTADOS Fact'!Z79</f>
        <v>20000000870</v>
      </c>
      <c r="AA79" s="48">
        <f>+'RESULTADOS Fact'!AA79</f>
        <v>10000000442</v>
      </c>
      <c r="AB79" s="48"/>
      <c r="AC79" s="145">
        <f>+'CARGA DE DATOS'!AF80</f>
        <v>6</v>
      </c>
    </row>
    <row r="80" spans="1:29" hidden="1" x14ac:dyDescent="0.25">
      <c r="A80" s="145">
        <f>+'CARGA DE DATOS'!A81</f>
        <v>79</v>
      </c>
      <c r="B80" s="48">
        <f>+IF(RESULTADOS!H80="","",RESULTADOS!H80)</f>
        <v>400000250</v>
      </c>
      <c r="C80" s="48">
        <f>+IF(RESULTADOS!D80="","",RESULTADOS!D80)</f>
        <v>700010779</v>
      </c>
      <c r="D80" s="156" t="str">
        <f>+IF('CARGA DE DATOS'!K81="Cooperativa","COOP",IF(Salida!AT81="true","PROSU","GD"))</f>
        <v>GD</v>
      </c>
      <c r="E80" s="156" t="s">
        <v>9149</v>
      </c>
      <c r="F80" s="156" t="str">
        <f>+IF(OR(D80="COOP",'CARGA DE DATOS'!K81="GUMA"),"15.02.2022",IF('CARGA DE DATOS'!K81="GUME","05.02.2022","10.02.2022"))</f>
        <v>10.02.2022</v>
      </c>
      <c r="G80" s="159">
        <f>+IF(VLOOKUP(G$1,Lecturas!$N$1:$AA$20,$AC80,FALSE)=0,"",VLOOKUP(G$1,Lecturas!$N$1:$AA$20,$AC80,FALSE))</f>
        <v>1500</v>
      </c>
      <c r="H80" s="159">
        <f>+IF(VLOOKUP(H$1,Lecturas!$N$1:$AA$20,$AC80,FALSE)=0,"",VLOOKUP(H$1,Lecturas!$N$1:$AA$20,$AC80,FALSE))</f>
        <v>1550</v>
      </c>
      <c r="I80" s="159">
        <f>+IF(VLOOKUP(I$1,Lecturas!$N$1:$AA$20,$AC80,FALSE)=0,"",VLOOKUP(I$1,Lecturas!$N$1:$AA$20,$AC80,FALSE))</f>
        <v>1550</v>
      </c>
      <c r="J80" s="83" t="str">
        <f>+IF(VLOOKUP(J$1,Lecturas!$N$1:$AA$20,$AC80,FALSE)=0,"",VLOOKUP(J$1,Lecturas!$N$1:$AA$20,$AC80,FALSE))</f>
        <v/>
      </c>
      <c r="K80" s="83" t="str">
        <f>+IF(VLOOKUP(K$1,Lecturas!$N$1:$AA$20,$AC80,FALSE)=0,"",VLOOKUP(K$1,Lecturas!$N$1:$AA$20,$AC80,FALSE))</f>
        <v/>
      </c>
      <c r="L80" s="83" t="str">
        <f>+IF(VLOOKUP(L$1,Lecturas!$N$1:$AA$20,$AC80,FALSE)=0,"",VLOOKUP(L$1,Lecturas!$N$1:$AA$20,$AC80,FALSE))</f>
        <v/>
      </c>
      <c r="M80" s="159">
        <f>+IF(VLOOKUP(M$1,Lecturas!$N$1:$AA$20,$AC80,FALSE)=0,"",VLOOKUP(M$1,Lecturas!$N$1:$AA$20,$AC80,FALSE))</f>
        <v>2500</v>
      </c>
      <c r="N80" s="159">
        <f>+IF(VLOOKUP(N$1,Lecturas!$N$1:$AA$20,$AC80,FALSE)=0,"",VLOOKUP(N$1,Lecturas!$N$1:$AA$20,$AC80,FALSE))</f>
        <v>2000</v>
      </c>
      <c r="O80" s="159">
        <f>+IF(VLOOKUP(O$1,Lecturas!$N$1:$AA$20,$AC80,FALSE)=0,"",VLOOKUP(O$1,Lecturas!$N$1:$AA$20,$AC80,FALSE))</f>
        <v>3000</v>
      </c>
      <c r="P80" s="83" t="str">
        <f>+IF(VLOOKUP(P$1,Lecturas!$N$1:$AA$20,$AC80,FALSE)=0,"",VLOOKUP(P$1,Lecturas!$N$1:$AA$20,$AC80,FALSE))</f>
        <v/>
      </c>
      <c r="Q80" s="83" t="str">
        <f>+IF(VLOOKUP(Q$1,Lecturas!$N$1:$AA$20,$AC80,FALSE)=0,"",VLOOKUP(Q$1,Lecturas!$N$1:$AA$20,$AC80,FALSE))</f>
        <v/>
      </c>
      <c r="R80" s="83" t="str">
        <f>+IF(VLOOKUP(R$1,Lecturas!$N$1:$AA$20,$AC80,FALSE)=0,"",VLOOKUP(R$1,Lecturas!$N$1:$AA$20,$AC80,FALSE))</f>
        <v/>
      </c>
      <c r="S80" s="159" t="str">
        <f>+IF(VLOOKUP(S$1,Lecturas!$N$1:$AA$20,$AC80,FALSE)=0,"",VLOOKUP(S$1,Lecturas!$N$1:$AA$20,$AC80,FALSE))</f>
        <v/>
      </c>
      <c r="T80" s="159" t="str">
        <f>+IF(VLOOKUP(T$1,Lecturas!$N$1:$AA$20,$AC80,FALSE)=0,"",VLOOKUP(T$1,Lecturas!$N$1:$AA$20,$AC80,FALSE))</f>
        <v/>
      </c>
      <c r="U80" s="159" t="str">
        <f>+IF(VLOOKUP(U$1,Lecturas!$N$1:$AA$20,$AC80,FALSE)=0,"",VLOOKUP(U$1,Lecturas!$N$1:$AA$20,$AC80,FALSE))</f>
        <v/>
      </c>
      <c r="V80" s="83" t="str">
        <f>+IF(VLOOKUP(V$1,Lecturas!$N$1:$AA$20,$AC80,FALSE)=0,"",VLOOKUP(V$1,Lecturas!$N$1:$AA$20,$AC80,FALSE))</f>
        <v/>
      </c>
      <c r="W80" s="83" t="str">
        <f>+IF(VLOOKUP(W$1,Lecturas!$N$1:$AA$20,$AC80,FALSE)=0,"",VLOOKUP(W$1,Lecturas!$N$1:$AA$20,$AC80,FALSE))</f>
        <v/>
      </c>
      <c r="X80" s="83" t="str">
        <f>+IF(VLOOKUP(X$1,Lecturas!$N$1:$AA$20,$AC80,FALSE)=0,"",VLOOKUP(X$1,Lecturas!$N$1:$AA$20,$AC80,FALSE))</f>
        <v/>
      </c>
      <c r="Y80" s="159">
        <f>+IF(VLOOKUP(Y$1,Lecturas!$N$1:$AA$20,$AC80,FALSE)=0,"",VLOOKUP(Y$1,Lecturas!$N$1:$AA$20,$AC80,FALSE))</f>
        <v>7500</v>
      </c>
      <c r="Z80" s="48">
        <f>+'RESULTADOS Fact'!Z80</f>
        <v>20000000871</v>
      </c>
      <c r="AA80" s="48">
        <f>+'RESULTADOS Fact'!AA80</f>
        <v>10000000443</v>
      </c>
      <c r="AB80" s="48"/>
      <c r="AC80" s="145">
        <f>+'CARGA DE DATOS'!AF81</f>
        <v>7</v>
      </c>
    </row>
    <row r="81" spans="1:29" hidden="1" x14ac:dyDescent="0.25">
      <c r="A81" s="145">
        <f>+'CARGA DE DATOS'!A82</f>
        <v>80</v>
      </c>
      <c r="B81" s="48">
        <f>+IF(RESULTADOS!H81="","",RESULTADOS!H81)</f>
        <v>400000251</v>
      </c>
      <c r="C81" s="48">
        <f>+IF(RESULTADOS!D81="","",RESULTADOS!D81)</f>
        <v>700010780</v>
      </c>
      <c r="D81" s="156" t="str">
        <f>+IF('CARGA DE DATOS'!K82="Cooperativa","COOP",IF(Salida!AT82="true","PROSU","GD"))</f>
        <v>GD</v>
      </c>
      <c r="E81" s="156" t="s">
        <v>9149</v>
      </c>
      <c r="F81" s="156" t="str">
        <f>+IF(OR(D81="COOP",'CARGA DE DATOS'!K82="GUMA"),"15.02.2022",IF('CARGA DE DATOS'!K82="GUME","05.02.2022","10.02.2022"))</f>
        <v>10.02.2022</v>
      </c>
      <c r="G81" s="159">
        <f>+IF(VLOOKUP(G$1,Lecturas!$N$1:$AA$20,$AC81,FALSE)=0,"",VLOOKUP(G$1,Lecturas!$N$1:$AA$20,$AC81,FALSE))</f>
        <v>1000</v>
      </c>
      <c r="H81" s="159">
        <f>+IF(VLOOKUP(H$1,Lecturas!$N$1:$AA$20,$AC81,FALSE)=0,"",VLOOKUP(H$1,Lecturas!$N$1:$AA$20,$AC81,FALSE))</f>
        <v>150</v>
      </c>
      <c r="I81" s="159">
        <f>+IF(VLOOKUP(I$1,Lecturas!$N$1:$AA$20,$AC81,FALSE)=0,"",VLOOKUP(I$1,Lecturas!$N$1:$AA$20,$AC81,FALSE))</f>
        <v>350</v>
      </c>
      <c r="J81" s="83" t="str">
        <f>+IF(VLOOKUP(J$1,Lecturas!$N$1:$AA$20,$AC81,FALSE)=0,"",VLOOKUP(J$1,Lecturas!$N$1:$AA$20,$AC81,FALSE))</f>
        <v/>
      </c>
      <c r="K81" s="83" t="str">
        <f>+IF(VLOOKUP(K$1,Lecturas!$N$1:$AA$20,$AC81,FALSE)=0,"",VLOOKUP(K$1,Lecturas!$N$1:$AA$20,$AC81,FALSE))</f>
        <v/>
      </c>
      <c r="L81" s="83" t="str">
        <f>+IF(VLOOKUP(L$1,Lecturas!$N$1:$AA$20,$AC81,FALSE)=0,"",VLOOKUP(L$1,Lecturas!$N$1:$AA$20,$AC81,FALSE))</f>
        <v/>
      </c>
      <c r="M81" s="159">
        <f>+IF(VLOOKUP(M$1,Lecturas!$N$1:$AA$20,$AC81,FALSE)=0,"",VLOOKUP(M$1,Lecturas!$N$1:$AA$20,$AC81,FALSE))</f>
        <v>2500</v>
      </c>
      <c r="N81" s="159">
        <f>+IF(VLOOKUP(N$1,Lecturas!$N$1:$AA$20,$AC81,FALSE)=0,"",VLOOKUP(N$1,Lecturas!$N$1:$AA$20,$AC81,FALSE))</f>
        <v>2000</v>
      </c>
      <c r="O81" s="159">
        <f>+IF(VLOOKUP(O$1,Lecturas!$N$1:$AA$20,$AC81,FALSE)=0,"",VLOOKUP(O$1,Lecturas!$N$1:$AA$20,$AC81,FALSE))</f>
        <v>3000</v>
      </c>
      <c r="P81" s="83" t="str">
        <f>+IF(VLOOKUP(P$1,Lecturas!$N$1:$AA$20,$AC81,FALSE)=0,"",VLOOKUP(P$1,Lecturas!$N$1:$AA$20,$AC81,FALSE))</f>
        <v/>
      </c>
      <c r="Q81" s="83" t="str">
        <f>+IF(VLOOKUP(Q$1,Lecturas!$N$1:$AA$20,$AC81,FALSE)=0,"",VLOOKUP(Q$1,Lecturas!$N$1:$AA$20,$AC81,FALSE))</f>
        <v/>
      </c>
      <c r="R81" s="83" t="str">
        <f>+IF(VLOOKUP(R$1,Lecturas!$N$1:$AA$20,$AC81,FALSE)=0,"",VLOOKUP(R$1,Lecturas!$N$1:$AA$20,$AC81,FALSE))</f>
        <v/>
      </c>
      <c r="S81" s="159" t="str">
        <f>+IF(VLOOKUP(S$1,Lecturas!$N$1:$AA$20,$AC81,FALSE)=0,"",VLOOKUP(S$1,Lecturas!$N$1:$AA$20,$AC81,FALSE))</f>
        <v/>
      </c>
      <c r="T81" s="159" t="str">
        <f>+IF(VLOOKUP(T$1,Lecturas!$N$1:$AA$20,$AC81,FALSE)=0,"",VLOOKUP(T$1,Lecturas!$N$1:$AA$20,$AC81,FALSE))</f>
        <v/>
      </c>
      <c r="U81" s="159" t="str">
        <f>+IF(VLOOKUP(U$1,Lecturas!$N$1:$AA$20,$AC81,FALSE)=0,"",VLOOKUP(U$1,Lecturas!$N$1:$AA$20,$AC81,FALSE))</f>
        <v/>
      </c>
      <c r="V81" s="83" t="str">
        <f>+IF(VLOOKUP(V$1,Lecturas!$N$1:$AA$20,$AC81,FALSE)=0,"",VLOOKUP(V$1,Lecturas!$N$1:$AA$20,$AC81,FALSE))</f>
        <v/>
      </c>
      <c r="W81" s="83" t="str">
        <f>+IF(VLOOKUP(W$1,Lecturas!$N$1:$AA$20,$AC81,FALSE)=0,"",VLOOKUP(W$1,Lecturas!$N$1:$AA$20,$AC81,FALSE))</f>
        <v/>
      </c>
      <c r="X81" s="83" t="str">
        <f>+IF(VLOOKUP(X$1,Lecturas!$N$1:$AA$20,$AC81,FALSE)=0,"",VLOOKUP(X$1,Lecturas!$N$1:$AA$20,$AC81,FALSE))</f>
        <v/>
      </c>
      <c r="Y81" s="159">
        <f>+IF(VLOOKUP(Y$1,Lecturas!$N$1:$AA$20,$AC81,FALSE)=0,"",VLOOKUP(Y$1,Lecturas!$N$1:$AA$20,$AC81,FALSE))</f>
        <v>7500</v>
      </c>
      <c r="Z81" s="48">
        <f>+'RESULTADOS Fact'!Z81</f>
        <v>20000000872</v>
      </c>
      <c r="AA81" s="48">
        <f>+'RESULTADOS Fact'!AA81</f>
        <v>10000000444</v>
      </c>
      <c r="AB81" s="48"/>
      <c r="AC81" s="145">
        <f>+'CARGA DE DATOS'!AF82</f>
        <v>6</v>
      </c>
    </row>
    <row r="82" spans="1:29" hidden="1" x14ac:dyDescent="0.25">
      <c r="A82" s="145">
        <f>+'CARGA DE DATOS'!A83</f>
        <v>81</v>
      </c>
      <c r="B82" s="48">
        <f>+IF(RESULTADOS!H82="","",RESULTADOS!H82)</f>
        <v>400000252</v>
      </c>
      <c r="C82" s="48">
        <f>+IF(RESULTADOS!D82="","",RESULTADOS!D82)</f>
        <v>700010781</v>
      </c>
      <c r="D82" s="156" t="str">
        <f>+IF('CARGA DE DATOS'!K83="Cooperativa","COOP",IF(Salida!AT83="true","PROSU","GD"))</f>
        <v>GD</v>
      </c>
      <c r="E82" s="156" t="s">
        <v>9149</v>
      </c>
      <c r="F82" s="156" t="str">
        <f>+IF(OR(D82="COOP",'CARGA DE DATOS'!K83="GUMA"),"15.02.2022",IF('CARGA DE DATOS'!K83="GUME","05.02.2022","10.02.2022"))</f>
        <v>10.02.2022</v>
      </c>
      <c r="G82" s="159">
        <f>+IF(VLOOKUP(G$1,Lecturas!$N$1:$AA$20,$AC82,FALSE)=0,"",VLOOKUP(G$1,Lecturas!$N$1:$AA$20,$AC82,FALSE))</f>
        <v>150</v>
      </c>
      <c r="H82" s="159">
        <f>+IF(VLOOKUP(H$1,Lecturas!$N$1:$AA$20,$AC82,FALSE)=0,"",VLOOKUP(H$1,Lecturas!$N$1:$AA$20,$AC82,FALSE))</f>
        <v>150</v>
      </c>
      <c r="I82" s="159">
        <f>+IF(VLOOKUP(I$1,Lecturas!$N$1:$AA$20,$AC82,FALSE)=0,"",VLOOKUP(I$1,Lecturas!$N$1:$AA$20,$AC82,FALSE))</f>
        <v>150</v>
      </c>
      <c r="J82" s="83" t="str">
        <f>+IF(VLOOKUP(J$1,Lecturas!$N$1:$AA$20,$AC82,FALSE)=0,"",VLOOKUP(J$1,Lecturas!$N$1:$AA$20,$AC82,FALSE))</f>
        <v/>
      </c>
      <c r="K82" s="83" t="str">
        <f>+IF(VLOOKUP(K$1,Lecturas!$N$1:$AA$20,$AC82,FALSE)=0,"",VLOOKUP(K$1,Lecturas!$N$1:$AA$20,$AC82,FALSE))</f>
        <v/>
      </c>
      <c r="L82" s="83" t="str">
        <f>+IF(VLOOKUP(L$1,Lecturas!$N$1:$AA$20,$AC82,FALSE)=0,"",VLOOKUP(L$1,Lecturas!$N$1:$AA$20,$AC82,FALSE))</f>
        <v/>
      </c>
      <c r="M82" s="159">
        <f>+IF(VLOOKUP(M$1,Lecturas!$N$1:$AA$20,$AC82,FALSE)=0,"",VLOOKUP(M$1,Lecturas!$N$1:$AA$20,$AC82,FALSE))</f>
        <v>2500</v>
      </c>
      <c r="N82" s="159">
        <f>+IF(VLOOKUP(N$1,Lecturas!$N$1:$AA$20,$AC82,FALSE)=0,"",VLOOKUP(N$1,Lecturas!$N$1:$AA$20,$AC82,FALSE))</f>
        <v>2000</v>
      </c>
      <c r="O82" s="159">
        <f>+IF(VLOOKUP(O$1,Lecturas!$N$1:$AA$20,$AC82,FALSE)=0,"",VLOOKUP(O$1,Lecturas!$N$1:$AA$20,$AC82,FALSE))</f>
        <v>3000</v>
      </c>
      <c r="P82" s="83" t="str">
        <f>+IF(VLOOKUP(P$1,Lecturas!$N$1:$AA$20,$AC82,FALSE)=0,"",VLOOKUP(P$1,Lecturas!$N$1:$AA$20,$AC82,FALSE))</f>
        <v/>
      </c>
      <c r="Q82" s="83" t="str">
        <f>+IF(VLOOKUP(Q$1,Lecturas!$N$1:$AA$20,$AC82,FALSE)=0,"",VLOOKUP(Q$1,Lecturas!$N$1:$AA$20,$AC82,FALSE))</f>
        <v/>
      </c>
      <c r="R82" s="83" t="str">
        <f>+IF(VLOOKUP(R$1,Lecturas!$N$1:$AA$20,$AC82,FALSE)=0,"",VLOOKUP(R$1,Lecturas!$N$1:$AA$20,$AC82,FALSE))</f>
        <v/>
      </c>
      <c r="S82" s="159" t="str">
        <f>+IF(VLOOKUP(S$1,Lecturas!$N$1:$AA$20,$AC82,FALSE)=0,"",VLOOKUP(S$1,Lecturas!$N$1:$AA$20,$AC82,FALSE))</f>
        <v/>
      </c>
      <c r="T82" s="159" t="str">
        <f>+IF(VLOOKUP(T$1,Lecturas!$N$1:$AA$20,$AC82,FALSE)=0,"",VLOOKUP(T$1,Lecturas!$N$1:$AA$20,$AC82,FALSE))</f>
        <v/>
      </c>
      <c r="U82" s="159" t="str">
        <f>+IF(VLOOKUP(U$1,Lecturas!$N$1:$AA$20,$AC82,FALSE)=0,"",VLOOKUP(U$1,Lecturas!$N$1:$AA$20,$AC82,FALSE))</f>
        <v/>
      </c>
      <c r="V82" s="83" t="str">
        <f>+IF(VLOOKUP(V$1,Lecturas!$N$1:$AA$20,$AC82,FALSE)=0,"",VLOOKUP(V$1,Lecturas!$N$1:$AA$20,$AC82,FALSE))</f>
        <v/>
      </c>
      <c r="W82" s="83" t="str">
        <f>+IF(VLOOKUP(W$1,Lecturas!$N$1:$AA$20,$AC82,FALSE)=0,"",VLOOKUP(W$1,Lecturas!$N$1:$AA$20,$AC82,FALSE))</f>
        <v/>
      </c>
      <c r="X82" s="83" t="str">
        <f>+IF(VLOOKUP(X$1,Lecturas!$N$1:$AA$20,$AC82,FALSE)=0,"",VLOOKUP(X$1,Lecturas!$N$1:$AA$20,$AC82,FALSE))</f>
        <v/>
      </c>
      <c r="Y82" s="159">
        <f>+IF(VLOOKUP(Y$1,Lecturas!$N$1:$AA$20,$AC82,FALSE)=0,"",VLOOKUP(Y$1,Lecturas!$N$1:$AA$20,$AC82,FALSE))</f>
        <v>15000</v>
      </c>
      <c r="Z82" s="48">
        <f>+'RESULTADOS Fact'!Z82</f>
        <v>20000000873</v>
      </c>
      <c r="AA82" s="48">
        <f>+'RESULTADOS Fact'!AA82</f>
        <v>10000000445</v>
      </c>
      <c r="AB82" s="48"/>
      <c r="AC82" s="145">
        <f>+'CARGA DE DATOS'!AF83</f>
        <v>4</v>
      </c>
    </row>
    <row r="83" spans="1:29" hidden="1" x14ac:dyDescent="0.25">
      <c r="A83" s="145">
        <f>+'CARGA DE DATOS'!A84</f>
        <v>82</v>
      </c>
      <c r="B83" s="48">
        <f>+IF(RESULTADOS!H83="","",RESULTADOS!H83)</f>
        <v>400000253</v>
      </c>
      <c r="C83" s="48">
        <f>+IF(RESULTADOS!D83="","",RESULTADOS!D83)</f>
        <v>700010782</v>
      </c>
      <c r="D83" s="156" t="str">
        <f>+IF('CARGA DE DATOS'!K84="Cooperativa","COOP",IF(Salida!AT84="true","PROSU","GD"))</f>
        <v>GD</v>
      </c>
      <c r="E83" s="156" t="s">
        <v>9149</v>
      </c>
      <c r="F83" s="156" t="str">
        <f>+IF(OR(D83="COOP",'CARGA DE DATOS'!K84="GUMA"),"15.02.2022",IF('CARGA DE DATOS'!K84="GUME","05.02.2022","10.02.2022"))</f>
        <v>10.02.2022</v>
      </c>
      <c r="G83" s="159">
        <f>+IF(VLOOKUP(G$1,Lecturas!$N$1:$AA$20,$AC83,FALSE)=0,"",VLOOKUP(G$1,Lecturas!$N$1:$AA$20,$AC83,FALSE))</f>
        <v>150</v>
      </c>
      <c r="H83" s="159">
        <f>+IF(VLOOKUP(H$1,Lecturas!$N$1:$AA$20,$AC83,FALSE)=0,"",VLOOKUP(H$1,Lecturas!$N$1:$AA$20,$AC83,FALSE))</f>
        <v>300</v>
      </c>
      <c r="I83" s="159">
        <f>+IF(VLOOKUP(I$1,Lecturas!$N$1:$AA$20,$AC83,FALSE)=0,"",VLOOKUP(I$1,Lecturas!$N$1:$AA$20,$AC83,FALSE))</f>
        <v>350</v>
      </c>
      <c r="J83" s="83" t="str">
        <f>+IF(VLOOKUP(J$1,Lecturas!$N$1:$AA$20,$AC83,FALSE)=0,"",VLOOKUP(J$1,Lecturas!$N$1:$AA$20,$AC83,FALSE))</f>
        <v/>
      </c>
      <c r="K83" s="83" t="str">
        <f>+IF(VLOOKUP(K$1,Lecturas!$N$1:$AA$20,$AC83,FALSE)=0,"",VLOOKUP(K$1,Lecturas!$N$1:$AA$20,$AC83,FALSE))</f>
        <v/>
      </c>
      <c r="L83" s="83" t="str">
        <f>+IF(VLOOKUP(L$1,Lecturas!$N$1:$AA$20,$AC83,FALSE)=0,"",VLOOKUP(L$1,Lecturas!$N$1:$AA$20,$AC83,FALSE))</f>
        <v/>
      </c>
      <c r="M83" s="159">
        <f>+IF(VLOOKUP(M$1,Lecturas!$N$1:$AA$20,$AC83,FALSE)=0,"",VLOOKUP(M$1,Lecturas!$N$1:$AA$20,$AC83,FALSE))</f>
        <v>2500</v>
      </c>
      <c r="N83" s="159">
        <f>+IF(VLOOKUP(N$1,Lecturas!$N$1:$AA$20,$AC83,FALSE)=0,"",VLOOKUP(N$1,Lecturas!$N$1:$AA$20,$AC83,FALSE))</f>
        <v>2000</v>
      </c>
      <c r="O83" s="159">
        <f>+IF(VLOOKUP(O$1,Lecturas!$N$1:$AA$20,$AC83,FALSE)=0,"",VLOOKUP(O$1,Lecturas!$N$1:$AA$20,$AC83,FALSE))</f>
        <v>3000</v>
      </c>
      <c r="P83" s="83" t="str">
        <f>+IF(VLOOKUP(P$1,Lecturas!$N$1:$AA$20,$AC83,FALSE)=0,"",VLOOKUP(P$1,Lecturas!$N$1:$AA$20,$AC83,FALSE))</f>
        <v/>
      </c>
      <c r="Q83" s="83" t="str">
        <f>+IF(VLOOKUP(Q$1,Lecturas!$N$1:$AA$20,$AC83,FALSE)=0,"",VLOOKUP(Q$1,Lecturas!$N$1:$AA$20,$AC83,FALSE))</f>
        <v/>
      </c>
      <c r="R83" s="83" t="str">
        <f>+IF(VLOOKUP(R$1,Lecturas!$N$1:$AA$20,$AC83,FALSE)=0,"",VLOOKUP(R$1,Lecturas!$N$1:$AA$20,$AC83,FALSE))</f>
        <v/>
      </c>
      <c r="S83" s="159" t="str">
        <f>+IF(VLOOKUP(S$1,Lecturas!$N$1:$AA$20,$AC83,FALSE)=0,"",VLOOKUP(S$1,Lecturas!$N$1:$AA$20,$AC83,FALSE))</f>
        <v/>
      </c>
      <c r="T83" s="159" t="str">
        <f>+IF(VLOOKUP(T$1,Lecturas!$N$1:$AA$20,$AC83,FALSE)=0,"",VLOOKUP(T$1,Lecturas!$N$1:$AA$20,$AC83,FALSE))</f>
        <v/>
      </c>
      <c r="U83" s="159" t="str">
        <f>+IF(VLOOKUP(U$1,Lecturas!$N$1:$AA$20,$AC83,FALSE)=0,"",VLOOKUP(U$1,Lecturas!$N$1:$AA$20,$AC83,FALSE))</f>
        <v/>
      </c>
      <c r="V83" s="83" t="str">
        <f>+IF(VLOOKUP(V$1,Lecturas!$N$1:$AA$20,$AC83,FALSE)=0,"",VLOOKUP(V$1,Lecturas!$N$1:$AA$20,$AC83,FALSE))</f>
        <v/>
      </c>
      <c r="W83" s="83" t="str">
        <f>+IF(VLOOKUP(W$1,Lecturas!$N$1:$AA$20,$AC83,FALSE)=0,"",VLOOKUP(W$1,Lecturas!$N$1:$AA$20,$AC83,FALSE))</f>
        <v/>
      </c>
      <c r="X83" s="83" t="str">
        <f>+IF(VLOOKUP(X$1,Lecturas!$N$1:$AA$20,$AC83,FALSE)=0,"",VLOOKUP(X$1,Lecturas!$N$1:$AA$20,$AC83,FALSE))</f>
        <v/>
      </c>
      <c r="Y83" s="159">
        <f>+IF(VLOOKUP(Y$1,Lecturas!$N$1:$AA$20,$AC83,FALSE)=0,"",VLOOKUP(Y$1,Lecturas!$N$1:$AA$20,$AC83,FALSE))</f>
        <v>2460</v>
      </c>
      <c r="Z83" s="48">
        <f>+'RESULTADOS Fact'!Z83</f>
        <v>20000000874</v>
      </c>
      <c r="AA83" s="48">
        <f>+'RESULTADOS Fact'!AA83</f>
        <v>10000000446</v>
      </c>
      <c r="AB83" s="48"/>
      <c r="AC83" s="145">
        <f>+'CARGA DE DATOS'!AF84</f>
        <v>5</v>
      </c>
    </row>
    <row r="84" spans="1:29" hidden="1" x14ac:dyDescent="0.25">
      <c r="A84" s="145">
        <f>+'CARGA DE DATOS'!A85</f>
        <v>83</v>
      </c>
      <c r="B84" s="48">
        <f>+IF(RESULTADOS!H84="","",RESULTADOS!H84)</f>
        <v>400000254</v>
      </c>
      <c r="C84" s="48">
        <f>+IF(RESULTADOS!D84="","",RESULTADOS!D84)</f>
        <v>700010783</v>
      </c>
      <c r="D84" s="156" t="str">
        <f>+IF('CARGA DE DATOS'!K85="Cooperativa","COOP",IF(Salida!AT85="true","PROSU","GD"))</f>
        <v>GD</v>
      </c>
      <c r="E84" s="156" t="s">
        <v>9149</v>
      </c>
      <c r="F84" s="156" t="str">
        <f>+IF(OR(D84="COOP",'CARGA DE DATOS'!K85="GUMA"),"15.02.2022",IF('CARGA DE DATOS'!K85="GUME","05.02.2022","10.02.2022"))</f>
        <v>10.02.2022</v>
      </c>
      <c r="G84" s="159">
        <f>+IF(VLOOKUP(G$1,Lecturas!$N$1:$AA$20,$AC84,FALSE)=0,"",VLOOKUP(G$1,Lecturas!$N$1:$AA$20,$AC84,FALSE))</f>
        <v>150</v>
      </c>
      <c r="H84" s="159">
        <f>+IF(VLOOKUP(H$1,Lecturas!$N$1:$AA$20,$AC84,FALSE)=0,"",VLOOKUP(H$1,Lecturas!$N$1:$AA$20,$AC84,FALSE))</f>
        <v>300</v>
      </c>
      <c r="I84" s="159">
        <f>+IF(VLOOKUP(I$1,Lecturas!$N$1:$AA$20,$AC84,FALSE)=0,"",VLOOKUP(I$1,Lecturas!$N$1:$AA$20,$AC84,FALSE))</f>
        <v>350</v>
      </c>
      <c r="J84" s="83" t="str">
        <f>+IF(VLOOKUP(J$1,Lecturas!$N$1:$AA$20,$AC84,FALSE)=0,"",VLOOKUP(J$1,Lecturas!$N$1:$AA$20,$AC84,FALSE))</f>
        <v/>
      </c>
      <c r="K84" s="83" t="str">
        <f>+IF(VLOOKUP(K$1,Lecturas!$N$1:$AA$20,$AC84,FALSE)=0,"",VLOOKUP(K$1,Lecturas!$N$1:$AA$20,$AC84,FALSE))</f>
        <v/>
      </c>
      <c r="L84" s="83" t="str">
        <f>+IF(VLOOKUP(L$1,Lecturas!$N$1:$AA$20,$AC84,FALSE)=0,"",VLOOKUP(L$1,Lecturas!$N$1:$AA$20,$AC84,FALSE))</f>
        <v/>
      </c>
      <c r="M84" s="159">
        <f>+IF(VLOOKUP(M$1,Lecturas!$N$1:$AA$20,$AC84,FALSE)=0,"",VLOOKUP(M$1,Lecturas!$N$1:$AA$20,$AC84,FALSE))</f>
        <v>2500</v>
      </c>
      <c r="N84" s="159">
        <f>+IF(VLOOKUP(N$1,Lecturas!$N$1:$AA$20,$AC84,FALSE)=0,"",VLOOKUP(N$1,Lecturas!$N$1:$AA$20,$AC84,FALSE))</f>
        <v>2000</v>
      </c>
      <c r="O84" s="159">
        <f>+IF(VLOOKUP(O$1,Lecturas!$N$1:$AA$20,$AC84,FALSE)=0,"",VLOOKUP(O$1,Lecturas!$N$1:$AA$20,$AC84,FALSE))</f>
        <v>3000</v>
      </c>
      <c r="P84" s="83" t="str">
        <f>+IF(VLOOKUP(P$1,Lecturas!$N$1:$AA$20,$AC84,FALSE)=0,"",VLOOKUP(P$1,Lecturas!$N$1:$AA$20,$AC84,FALSE))</f>
        <v/>
      </c>
      <c r="Q84" s="83" t="str">
        <f>+IF(VLOOKUP(Q$1,Lecturas!$N$1:$AA$20,$AC84,FALSE)=0,"",VLOOKUP(Q$1,Lecturas!$N$1:$AA$20,$AC84,FALSE))</f>
        <v/>
      </c>
      <c r="R84" s="83" t="str">
        <f>+IF(VLOOKUP(R$1,Lecturas!$N$1:$AA$20,$AC84,FALSE)=0,"",VLOOKUP(R$1,Lecturas!$N$1:$AA$20,$AC84,FALSE))</f>
        <v/>
      </c>
      <c r="S84" s="159" t="str">
        <f>+IF(VLOOKUP(S$1,Lecturas!$N$1:$AA$20,$AC84,FALSE)=0,"",VLOOKUP(S$1,Lecturas!$N$1:$AA$20,$AC84,FALSE))</f>
        <v/>
      </c>
      <c r="T84" s="159" t="str">
        <f>+IF(VLOOKUP(T$1,Lecturas!$N$1:$AA$20,$AC84,FALSE)=0,"",VLOOKUP(T$1,Lecturas!$N$1:$AA$20,$AC84,FALSE))</f>
        <v/>
      </c>
      <c r="U84" s="159" t="str">
        <f>+IF(VLOOKUP(U$1,Lecturas!$N$1:$AA$20,$AC84,FALSE)=0,"",VLOOKUP(U$1,Lecturas!$N$1:$AA$20,$AC84,FALSE))</f>
        <v/>
      </c>
      <c r="V84" s="83" t="str">
        <f>+IF(VLOOKUP(V$1,Lecturas!$N$1:$AA$20,$AC84,FALSE)=0,"",VLOOKUP(V$1,Lecturas!$N$1:$AA$20,$AC84,FALSE))</f>
        <v/>
      </c>
      <c r="W84" s="83" t="str">
        <f>+IF(VLOOKUP(W$1,Lecturas!$N$1:$AA$20,$AC84,FALSE)=0,"",VLOOKUP(W$1,Lecturas!$N$1:$AA$20,$AC84,FALSE))</f>
        <v/>
      </c>
      <c r="X84" s="83" t="str">
        <f>+IF(VLOOKUP(X$1,Lecturas!$N$1:$AA$20,$AC84,FALSE)=0,"",VLOOKUP(X$1,Lecturas!$N$1:$AA$20,$AC84,FALSE))</f>
        <v/>
      </c>
      <c r="Y84" s="159">
        <f>+IF(VLOOKUP(Y$1,Lecturas!$N$1:$AA$20,$AC84,FALSE)=0,"",VLOOKUP(Y$1,Lecturas!$N$1:$AA$20,$AC84,FALSE))</f>
        <v>2460</v>
      </c>
      <c r="Z84" s="48">
        <f>+'RESULTADOS Fact'!Z84</f>
        <v>20000000875</v>
      </c>
      <c r="AA84" s="48">
        <f>+'RESULTADOS Fact'!AA84</f>
        <v>10000000447</v>
      </c>
      <c r="AB84" s="48"/>
      <c r="AC84" s="145">
        <f>+'CARGA DE DATOS'!AF85</f>
        <v>5</v>
      </c>
    </row>
    <row r="85" spans="1:29" hidden="1" x14ac:dyDescent="0.25">
      <c r="A85" s="145">
        <f>+'CARGA DE DATOS'!A86</f>
        <v>84</v>
      </c>
      <c r="B85" s="48">
        <f>+IF(RESULTADOS!H85="","",RESULTADOS!H85)</f>
        <v>400000255</v>
      </c>
      <c r="C85" s="48">
        <f>+IF(RESULTADOS!D85="","",RESULTADOS!D85)</f>
        <v>700010784</v>
      </c>
      <c r="D85" s="156" t="str">
        <f>+IF('CARGA DE DATOS'!K86="Cooperativa","COOP",IF(Salida!AT86="true","PROSU","GD"))</f>
        <v>GD</v>
      </c>
      <c r="E85" s="156" t="s">
        <v>9149</v>
      </c>
      <c r="F85" s="156" t="str">
        <f>+IF(OR(D85="COOP",'CARGA DE DATOS'!K86="GUMA"),"15.02.2022",IF('CARGA DE DATOS'!K86="GUME","05.02.2022","10.02.2022"))</f>
        <v>10.02.2022</v>
      </c>
      <c r="G85" s="159">
        <f>+IF(VLOOKUP(G$1,Lecturas!$N$1:$AA$20,$AC85,FALSE)=0,"",VLOOKUP(G$1,Lecturas!$N$1:$AA$20,$AC85,FALSE))</f>
        <v>150</v>
      </c>
      <c r="H85" s="159">
        <f>+IF(VLOOKUP(H$1,Lecturas!$N$1:$AA$20,$AC85,FALSE)=0,"",VLOOKUP(H$1,Lecturas!$N$1:$AA$20,$AC85,FALSE))</f>
        <v>300</v>
      </c>
      <c r="I85" s="159">
        <f>+IF(VLOOKUP(I$1,Lecturas!$N$1:$AA$20,$AC85,FALSE)=0,"",VLOOKUP(I$1,Lecturas!$N$1:$AA$20,$AC85,FALSE))</f>
        <v>150</v>
      </c>
      <c r="J85" s="83" t="str">
        <f>+IF(VLOOKUP(J$1,Lecturas!$N$1:$AA$20,$AC85,FALSE)=0,"",VLOOKUP(J$1,Lecturas!$N$1:$AA$20,$AC85,FALSE))</f>
        <v/>
      </c>
      <c r="K85" s="83" t="str">
        <f>+IF(VLOOKUP(K$1,Lecturas!$N$1:$AA$20,$AC85,FALSE)=0,"",VLOOKUP(K$1,Lecturas!$N$1:$AA$20,$AC85,FALSE))</f>
        <v/>
      </c>
      <c r="L85" s="83" t="str">
        <f>+IF(VLOOKUP(L$1,Lecturas!$N$1:$AA$20,$AC85,FALSE)=0,"",VLOOKUP(L$1,Lecturas!$N$1:$AA$20,$AC85,FALSE))</f>
        <v/>
      </c>
      <c r="M85" s="159">
        <f>+IF(VLOOKUP(M$1,Lecturas!$N$1:$AA$20,$AC85,FALSE)=0,"",VLOOKUP(M$1,Lecturas!$N$1:$AA$20,$AC85,FALSE))</f>
        <v>2500</v>
      </c>
      <c r="N85" s="159">
        <f>+IF(VLOOKUP(N$1,Lecturas!$N$1:$AA$20,$AC85,FALSE)=0,"",VLOOKUP(N$1,Lecturas!$N$1:$AA$20,$AC85,FALSE))</f>
        <v>2000</v>
      </c>
      <c r="O85" s="159">
        <f>+IF(VLOOKUP(O$1,Lecturas!$N$1:$AA$20,$AC85,FALSE)=0,"",VLOOKUP(O$1,Lecturas!$N$1:$AA$20,$AC85,FALSE))</f>
        <v>3000</v>
      </c>
      <c r="P85" s="83" t="str">
        <f>+IF(VLOOKUP(P$1,Lecturas!$N$1:$AA$20,$AC85,FALSE)=0,"",VLOOKUP(P$1,Lecturas!$N$1:$AA$20,$AC85,FALSE))</f>
        <v/>
      </c>
      <c r="Q85" s="83" t="str">
        <f>+IF(VLOOKUP(Q$1,Lecturas!$N$1:$AA$20,$AC85,FALSE)=0,"",VLOOKUP(Q$1,Lecturas!$N$1:$AA$20,$AC85,FALSE))</f>
        <v/>
      </c>
      <c r="R85" s="83" t="str">
        <f>+IF(VLOOKUP(R$1,Lecturas!$N$1:$AA$20,$AC85,FALSE)=0,"",VLOOKUP(R$1,Lecturas!$N$1:$AA$20,$AC85,FALSE))</f>
        <v/>
      </c>
      <c r="S85" s="159" t="str">
        <f>+IF(VLOOKUP(S$1,Lecturas!$N$1:$AA$20,$AC85,FALSE)=0,"",VLOOKUP(S$1,Lecturas!$N$1:$AA$20,$AC85,FALSE))</f>
        <v/>
      </c>
      <c r="T85" s="159" t="str">
        <f>+IF(VLOOKUP(T$1,Lecturas!$N$1:$AA$20,$AC85,FALSE)=0,"",VLOOKUP(T$1,Lecturas!$N$1:$AA$20,$AC85,FALSE))</f>
        <v/>
      </c>
      <c r="U85" s="159" t="str">
        <f>+IF(VLOOKUP(U$1,Lecturas!$N$1:$AA$20,$AC85,FALSE)=0,"",VLOOKUP(U$1,Lecturas!$N$1:$AA$20,$AC85,FALSE))</f>
        <v/>
      </c>
      <c r="V85" s="83" t="str">
        <f>+IF(VLOOKUP(V$1,Lecturas!$N$1:$AA$20,$AC85,FALSE)=0,"",VLOOKUP(V$1,Lecturas!$N$1:$AA$20,$AC85,FALSE))</f>
        <v/>
      </c>
      <c r="W85" s="83" t="str">
        <f>+IF(VLOOKUP(W$1,Lecturas!$N$1:$AA$20,$AC85,FALSE)=0,"",VLOOKUP(W$1,Lecturas!$N$1:$AA$20,$AC85,FALSE))</f>
        <v/>
      </c>
      <c r="X85" s="83" t="str">
        <f>+IF(VLOOKUP(X$1,Lecturas!$N$1:$AA$20,$AC85,FALSE)=0,"",VLOOKUP(X$1,Lecturas!$N$1:$AA$20,$AC85,FALSE))</f>
        <v/>
      </c>
      <c r="Y85" s="159">
        <f>+IF(VLOOKUP(Y$1,Lecturas!$N$1:$AA$20,$AC85,FALSE)=0,"",VLOOKUP(Y$1,Lecturas!$N$1:$AA$20,$AC85,FALSE))</f>
        <v>5000</v>
      </c>
      <c r="Z85" s="48">
        <f>+'RESULTADOS Fact'!Z85</f>
        <v>20000000876</v>
      </c>
      <c r="AA85" s="48">
        <f>+'RESULTADOS Fact'!AA85</f>
        <v>10000000448</v>
      </c>
      <c r="AB85" s="48"/>
      <c r="AC85" s="145">
        <f>+'CARGA DE DATOS'!AF86</f>
        <v>3</v>
      </c>
    </row>
    <row r="86" spans="1:29" hidden="1" x14ac:dyDescent="0.25">
      <c r="A86" s="145">
        <f>+'CARGA DE DATOS'!A87</f>
        <v>85</v>
      </c>
      <c r="B86" s="48">
        <f>+IF(RESULTADOS!H86="","",RESULTADOS!H86)</f>
        <v>400000256</v>
      </c>
      <c r="C86" s="48">
        <f>+IF(RESULTADOS!D86="","",RESULTADOS!D86)</f>
        <v>700010785</v>
      </c>
      <c r="D86" s="156" t="str">
        <f>+IF('CARGA DE DATOS'!K87="Cooperativa","COOP",IF(Salida!AT87="true","PROSU","GD"))</f>
        <v>GD</v>
      </c>
      <c r="E86" s="156" t="s">
        <v>9149</v>
      </c>
      <c r="F86" s="156" t="str">
        <f>+IF(OR(D86="COOP",'CARGA DE DATOS'!K87="GUMA"),"15.02.2022",IF('CARGA DE DATOS'!K87="GUME","05.02.2022","10.02.2022"))</f>
        <v>10.02.2022</v>
      </c>
      <c r="G86" s="159">
        <f>+IF(VLOOKUP(G$1,Lecturas!$N$1:$AA$20,$AC86,FALSE)=0,"",VLOOKUP(G$1,Lecturas!$N$1:$AA$20,$AC86,FALSE))</f>
        <v>150</v>
      </c>
      <c r="H86" s="159">
        <f>+IF(VLOOKUP(H$1,Lecturas!$N$1:$AA$20,$AC86,FALSE)=0,"",VLOOKUP(H$1,Lecturas!$N$1:$AA$20,$AC86,FALSE))</f>
        <v>300</v>
      </c>
      <c r="I86" s="159">
        <f>+IF(VLOOKUP(I$1,Lecturas!$N$1:$AA$20,$AC86,FALSE)=0,"",VLOOKUP(I$1,Lecturas!$N$1:$AA$20,$AC86,FALSE))</f>
        <v>150</v>
      </c>
      <c r="J86" s="83" t="str">
        <f>+IF(VLOOKUP(J$1,Lecturas!$N$1:$AA$20,$AC86,FALSE)=0,"",VLOOKUP(J$1,Lecturas!$N$1:$AA$20,$AC86,FALSE))</f>
        <v/>
      </c>
      <c r="K86" s="83" t="str">
        <f>+IF(VLOOKUP(K$1,Lecturas!$N$1:$AA$20,$AC86,FALSE)=0,"",VLOOKUP(K$1,Lecturas!$N$1:$AA$20,$AC86,FALSE))</f>
        <v/>
      </c>
      <c r="L86" s="83" t="str">
        <f>+IF(VLOOKUP(L$1,Lecturas!$N$1:$AA$20,$AC86,FALSE)=0,"",VLOOKUP(L$1,Lecturas!$N$1:$AA$20,$AC86,FALSE))</f>
        <v/>
      </c>
      <c r="M86" s="159">
        <f>+IF(VLOOKUP(M$1,Lecturas!$N$1:$AA$20,$AC86,FALSE)=0,"",VLOOKUP(M$1,Lecturas!$N$1:$AA$20,$AC86,FALSE))</f>
        <v>2500</v>
      </c>
      <c r="N86" s="159">
        <f>+IF(VLOOKUP(N$1,Lecturas!$N$1:$AA$20,$AC86,FALSE)=0,"",VLOOKUP(N$1,Lecturas!$N$1:$AA$20,$AC86,FALSE))</f>
        <v>2000</v>
      </c>
      <c r="O86" s="159">
        <f>+IF(VLOOKUP(O$1,Lecturas!$N$1:$AA$20,$AC86,FALSE)=0,"",VLOOKUP(O$1,Lecturas!$N$1:$AA$20,$AC86,FALSE))</f>
        <v>3000</v>
      </c>
      <c r="P86" s="83" t="str">
        <f>+IF(VLOOKUP(P$1,Lecturas!$N$1:$AA$20,$AC86,FALSE)=0,"",VLOOKUP(P$1,Lecturas!$N$1:$AA$20,$AC86,FALSE))</f>
        <v/>
      </c>
      <c r="Q86" s="83" t="str">
        <f>+IF(VLOOKUP(Q$1,Lecturas!$N$1:$AA$20,$AC86,FALSE)=0,"",VLOOKUP(Q$1,Lecturas!$N$1:$AA$20,$AC86,FALSE))</f>
        <v/>
      </c>
      <c r="R86" s="83" t="str">
        <f>+IF(VLOOKUP(R$1,Lecturas!$N$1:$AA$20,$AC86,FALSE)=0,"",VLOOKUP(R$1,Lecturas!$N$1:$AA$20,$AC86,FALSE))</f>
        <v/>
      </c>
      <c r="S86" s="159" t="str">
        <f>+IF(VLOOKUP(S$1,Lecturas!$N$1:$AA$20,$AC86,FALSE)=0,"",VLOOKUP(S$1,Lecturas!$N$1:$AA$20,$AC86,FALSE))</f>
        <v/>
      </c>
      <c r="T86" s="159" t="str">
        <f>+IF(VLOOKUP(T$1,Lecturas!$N$1:$AA$20,$AC86,FALSE)=0,"",VLOOKUP(T$1,Lecturas!$N$1:$AA$20,$AC86,FALSE))</f>
        <v/>
      </c>
      <c r="U86" s="159" t="str">
        <f>+IF(VLOOKUP(U$1,Lecturas!$N$1:$AA$20,$AC86,FALSE)=0,"",VLOOKUP(U$1,Lecturas!$N$1:$AA$20,$AC86,FALSE))</f>
        <v/>
      </c>
      <c r="V86" s="83" t="str">
        <f>+IF(VLOOKUP(V$1,Lecturas!$N$1:$AA$20,$AC86,FALSE)=0,"",VLOOKUP(V$1,Lecturas!$N$1:$AA$20,$AC86,FALSE))</f>
        <v/>
      </c>
      <c r="W86" s="83" t="str">
        <f>+IF(VLOOKUP(W$1,Lecturas!$N$1:$AA$20,$AC86,FALSE)=0,"",VLOOKUP(W$1,Lecturas!$N$1:$AA$20,$AC86,FALSE))</f>
        <v/>
      </c>
      <c r="X86" s="83" t="str">
        <f>+IF(VLOOKUP(X$1,Lecturas!$N$1:$AA$20,$AC86,FALSE)=0,"",VLOOKUP(X$1,Lecturas!$N$1:$AA$20,$AC86,FALSE))</f>
        <v/>
      </c>
      <c r="Y86" s="159">
        <f>+IF(VLOOKUP(Y$1,Lecturas!$N$1:$AA$20,$AC86,FALSE)=0,"",VLOOKUP(Y$1,Lecturas!$N$1:$AA$20,$AC86,FALSE))</f>
        <v>5000</v>
      </c>
      <c r="Z86" s="48">
        <f>+'RESULTADOS Fact'!Z86</f>
        <v>20000000877</v>
      </c>
      <c r="AA86" s="48">
        <f>+'RESULTADOS Fact'!AA86</f>
        <v>10000000449</v>
      </c>
      <c r="AB86" s="48"/>
      <c r="AC86" s="145">
        <f>+'CARGA DE DATOS'!AF87</f>
        <v>3</v>
      </c>
    </row>
    <row r="87" spans="1:29" hidden="1" x14ac:dyDescent="0.25">
      <c r="A87" s="145">
        <f>+'CARGA DE DATOS'!A88</f>
        <v>86</v>
      </c>
      <c r="B87" s="48">
        <f>+IF(RESULTADOS!H87="","",RESULTADOS!H87)</f>
        <v>400000257</v>
      </c>
      <c r="C87" s="48">
        <f>+IF(RESULTADOS!D87="","",RESULTADOS!D87)</f>
        <v>700010786</v>
      </c>
      <c r="D87" s="156" t="str">
        <f>+IF('CARGA DE DATOS'!K88="Cooperativa","COOP",IF(Salida!AT88="true","PROSU","GD"))</f>
        <v>GD</v>
      </c>
      <c r="E87" s="156" t="s">
        <v>9149</v>
      </c>
      <c r="F87" s="156" t="str">
        <f>+IF(OR(D87="COOP",'CARGA DE DATOS'!K88="GUMA"),"15.02.2022",IF('CARGA DE DATOS'!K88="GUME","05.02.2022","10.02.2022"))</f>
        <v>10.02.2022</v>
      </c>
      <c r="G87" s="159">
        <f>+IF(VLOOKUP(G$1,Lecturas!$N$1:$AA$20,$AC87,FALSE)=0,"",VLOOKUP(G$1,Lecturas!$N$1:$AA$20,$AC87,FALSE))</f>
        <v>1000</v>
      </c>
      <c r="H87" s="159">
        <f>+IF(VLOOKUP(H$1,Lecturas!$N$1:$AA$20,$AC87,FALSE)=0,"",VLOOKUP(H$1,Lecturas!$N$1:$AA$20,$AC87,FALSE))</f>
        <v>150</v>
      </c>
      <c r="I87" s="159">
        <f>+IF(VLOOKUP(I$1,Lecturas!$N$1:$AA$20,$AC87,FALSE)=0,"",VLOOKUP(I$1,Lecturas!$N$1:$AA$20,$AC87,FALSE))</f>
        <v>350</v>
      </c>
      <c r="J87" s="83" t="str">
        <f>+IF(VLOOKUP(J$1,Lecturas!$N$1:$AA$20,$AC87,FALSE)=0,"",VLOOKUP(J$1,Lecturas!$N$1:$AA$20,$AC87,FALSE))</f>
        <v/>
      </c>
      <c r="K87" s="83" t="str">
        <f>+IF(VLOOKUP(K$1,Lecturas!$N$1:$AA$20,$AC87,FALSE)=0,"",VLOOKUP(K$1,Lecturas!$N$1:$AA$20,$AC87,FALSE))</f>
        <v/>
      </c>
      <c r="L87" s="83" t="str">
        <f>+IF(VLOOKUP(L$1,Lecturas!$N$1:$AA$20,$AC87,FALSE)=0,"",VLOOKUP(L$1,Lecturas!$N$1:$AA$20,$AC87,FALSE))</f>
        <v/>
      </c>
      <c r="M87" s="159">
        <f>+IF(VLOOKUP(M$1,Lecturas!$N$1:$AA$20,$AC87,FALSE)=0,"",VLOOKUP(M$1,Lecturas!$N$1:$AA$20,$AC87,FALSE))</f>
        <v>2500</v>
      </c>
      <c r="N87" s="159">
        <f>+IF(VLOOKUP(N$1,Lecturas!$N$1:$AA$20,$AC87,FALSE)=0,"",VLOOKUP(N$1,Lecturas!$N$1:$AA$20,$AC87,FALSE))</f>
        <v>2000</v>
      </c>
      <c r="O87" s="159">
        <f>+IF(VLOOKUP(O$1,Lecturas!$N$1:$AA$20,$AC87,FALSE)=0,"",VLOOKUP(O$1,Lecturas!$N$1:$AA$20,$AC87,FALSE))</f>
        <v>3000</v>
      </c>
      <c r="P87" s="83" t="str">
        <f>+IF(VLOOKUP(P$1,Lecturas!$N$1:$AA$20,$AC87,FALSE)=0,"",VLOOKUP(P$1,Lecturas!$N$1:$AA$20,$AC87,FALSE))</f>
        <v/>
      </c>
      <c r="Q87" s="83" t="str">
        <f>+IF(VLOOKUP(Q$1,Lecturas!$N$1:$AA$20,$AC87,FALSE)=0,"",VLOOKUP(Q$1,Lecturas!$N$1:$AA$20,$AC87,FALSE))</f>
        <v/>
      </c>
      <c r="R87" s="83" t="str">
        <f>+IF(VLOOKUP(R$1,Lecturas!$N$1:$AA$20,$AC87,FALSE)=0,"",VLOOKUP(R$1,Lecturas!$N$1:$AA$20,$AC87,FALSE))</f>
        <v/>
      </c>
      <c r="S87" s="159" t="str">
        <f>+IF(VLOOKUP(S$1,Lecturas!$N$1:$AA$20,$AC87,FALSE)=0,"",VLOOKUP(S$1,Lecturas!$N$1:$AA$20,$AC87,FALSE))</f>
        <v/>
      </c>
      <c r="T87" s="159" t="str">
        <f>+IF(VLOOKUP(T$1,Lecturas!$N$1:$AA$20,$AC87,FALSE)=0,"",VLOOKUP(T$1,Lecturas!$N$1:$AA$20,$AC87,FALSE))</f>
        <v/>
      </c>
      <c r="U87" s="159" t="str">
        <f>+IF(VLOOKUP(U$1,Lecturas!$N$1:$AA$20,$AC87,FALSE)=0,"",VLOOKUP(U$1,Lecturas!$N$1:$AA$20,$AC87,FALSE))</f>
        <v/>
      </c>
      <c r="V87" s="83" t="str">
        <f>+IF(VLOOKUP(V$1,Lecturas!$N$1:$AA$20,$AC87,FALSE)=0,"",VLOOKUP(V$1,Lecturas!$N$1:$AA$20,$AC87,FALSE))</f>
        <v/>
      </c>
      <c r="W87" s="83" t="str">
        <f>+IF(VLOOKUP(W$1,Lecturas!$N$1:$AA$20,$AC87,FALSE)=0,"",VLOOKUP(W$1,Lecturas!$N$1:$AA$20,$AC87,FALSE))</f>
        <v/>
      </c>
      <c r="X87" s="83" t="str">
        <f>+IF(VLOOKUP(X$1,Lecturas!$N$1:$AA$20,$AC87,FALSE)=0,"",VLOOKUP(X$1,Lecturas!$N$1:$AA$20,$AC87,FALSE))</f>
        <v/>
      </c>
      <c r="Y87" s="159">
        <f>+IF(VLOOKUP(Y$1,Lecturas!$N$1:$AA$20,$AC87,FALSE)=0,"",VLOOKUP(Y$1,Lecturas!$N$1:$AA$20,$AC87,FALSE))</f>
        <v>7500</v>
      </c>
      <c r="Z87" s="48">
        <f>+'RESULTADOS Fact'!Z87</f>
        <v>20000000878</v>
      </c>
      <c r="AA87" s="48">
        <f>+'RESULTADOS Fact'!AA87</f>
        <v>10000000450</v>
      </c>
      <c r="AB87" s="48"/>
      <c r="AC87" s="145">
        <f>+'CARGA DE DATOS'!AF88</f>
        <v>6</v>
      </c>
    </row>
    <row r="88" spans="1:29" x14ac:dyDescent="0.25">
      <c r="A88" s="145">
        <f>+'CARGA DE DATOS'!A89</f>
        <v>87</v>
      </c>
      <c r="B88" s="48">
        <f>+IF(RESULTADOS!H88="","",RESULTADOS!H88)</f>
        <v>400000258</v>
      </c>
      <c r="C88" s="48">
        <f>+IF(RESULTADOS!D88="","",RESULTADOS!D88)</f>
        <v>700010787</v>
      </c>
      <c r="D88" s="156" t="str">
        <f>+IF('CARGA DE DATOS'!K89="Cooperativa","COOP",IF(Salida!AT89="true","PROSU","GD"))</f>
        <v>GD</v>
      </c>
      <c r="E88" s="156" t="s">
        <v>9149</v>
      </c>
      <c r="F88" s="156" t="str">
        <f>+IF(OR(D88="COOP",'CARGA DE DATOS'!K89="GUMA"),"15.02.2022",IF('CARGA DE DATOS'!K89="GUME","05.02.2022","10.02.2022"))</f>
        <v>10.02.2022</v>
      </c>
      <c r="G88" s="159">
        <f>+IF(VLOOKUP(G$1,Lecturas!$N$1:$AA$20,$AC88,FALSE)=0,"",VLOOKUP(G$1,Lecturas!$N$1:$AA$20,$AC88,FALSE))</f>
        <v>150</v>
      </c>
      <c r="H88" s="159">
        <f>+IF(VLOOKUP(H$1,Lecturas!$N$1:$AA$20,$AC88,FALSE)=0,"",VLOOKUP(H$1,Lecturas!$N$1:$AA$20,$AC88,FALSE))</f>
        <v>300</v>
      </c>
      <c r="I88" s="159">
        <f>+IF(VLOOKUP(I$1,Lecturas!$N$1:$AA$20,$AC88,FALSE)=0,"",VLOOKUP(I$1,Lecturas!$N$1:$AA$20,$AC88,FALSE))</f>
        <v>150</v>
      </c>
      <c r="J88" s="83" t="str">
        <f>+IF(VLOOKUP(J$1,Lecturas!$N$1:$AA$20,$AC88,FALSE)=0,"",VLOOKUP(J$1,Lecturas!$N$1:$AA$20,$AC88,FALSE))</f>
        <v/>
      </c>
      <c r="K88" s="83" t="str">
        <f>+IF(VLOOKUP(K$1,Lecturas!$N$1:$AA$20,$AC88,FALSE)=0,"",VLOOKUP(K$1,Lecturas!$N$1:$AA$20,$AC88,FALSE))</f>
        <v/>
      </c>
      <c r="L88" s="83" t="str">
        <f>+IF(VLOOKUP(L$1,Lecturas!$N$1:$AA$20,$AC88,FALSE)=0,"",VLOOKUP(L$1,Lecturas!$N$1:$AA$20,$AC88,FALSE))</f>
        <v/>
      </c>
      <c r="M88" s="159">
        <f>+IF(VLOOKUP(M$1,Lecturas!$N$1:$AA$20,$AC88,FALSE)=0,"",VLOOKUP(M$1,Lecturas!$N$1:$AA$20,$AC88,FALSE))</f>
        <v>2500</v>
      </c>
      <c r="N88" s="159">
        <f>+IF(VLOOKUP(N$1,Lecturas!$N$1:$AA$20,$AC88,FALSE)=0,"",VLOOKUP(N$1,Lecturas!$N$1:$AA$20,$AC88,FALSE))</f>
        <v>2000</v>
      </c>
      <c r="O88" s="159">
        <f>+IF(VLOOKUP(O$1,Lecturas!$N$1:$AA$20,$AC88,FALSE)=0,"",VLOOKUP(O$1,Lecturas!$N$1:$AA$20,$AC88,FALSE))</f>
        <v>3000</v>
      </c>
      <c r="P88" s="83" t="str">
        <f>+IF(VLOOKUP(P$1,Lecturas!$N$1:$AA$20,$AC88,FALSE)=0,"",VLOOKUP(P$1,Lecturas!$N$1:$AA$20,$AC88,FALSE))</f>
        <v/>
      </c>
      <c r="Q88" s="83" t="str">
        <f>+IF(VLOOKUP(Q$1,Lecturas!$N$1:$AA$20,$AC88,FALSE)=0,"",VLOOKUP(Q$1,Lecturas!$N$1:$AA$20,$AC88,FALSE))</f>
        <v/>
      </c>
      <c r="R88" s="83" t="str">
        <f>+IF(VLOOKUP(R$1,Lecturas!$N$1:$AA$20,$AC88,FALSE)=0,"",VLOOKUP(R$1,Lecturas!$N$1:$AA$20,$AC88,FALSE))</f>
        <v/>
      </c>
      <c r="S88" s="159" t="str">
        <f>+IF(VLOOKUP(S$1,Lecturas!$N$1:$AA$20,$AC88,FALSE)=0,"",VLOOKUP(S$1,Lecturas!$N$1:$AA$20,$AC88,FALSE))</f>
        <v/>
      </c>
      <c r="T88" s="159" t="str">
        <f>+IF(VLOOKUP(T$1,Lecturas!$N$1:$AA$20,$AC88,FALSE)=0,"",VLOOKUP(T$1,Lecturas!$N$1:$AA$20,$AC88,FALSE))</f>
        <v/>
      </c>
      <c r="U88" s="159" t="str">
        <f>+IF(VLOOKUP(U$1,Lecturas!$N$1:$AA$20,$AC88,FALSE)=0,"",VLOOKUP(U$1,Lecturas!$N$1:$AA$20,$AC88,FALSE))</f>
        <v/>
      </c>
      <c r="V88" s="83" t="str">
        <f>+IF(VLOOKUP(V$1,Lecturas!$N$1:$AA$20,$AC88,FALSE)=0,"",VLOOKUP(V$1,Lecturas!$N$1:$AA$20,$AC88,FALSE))</f>
        <v/>
      </c>
      <c r="W88" s="83" t="str">
        <f>+IF(VLOOKUP(W$1,Lecturas!$N$1:$AA$20,$AC88,FALSE)=0,"",VLOOKUP(W$1,Lecturas!$N$1:$AA$20,$AC88,FALSE))</f>
        <v/>
      </c>
      <c r="X88" s="83" t="str">
        <f>+IF(VLOOKUP(X$1,Lecturas!$N$1:$AA$20,$AC88,FALSE)=0,"",VLOOKUP(X$1,Lecturas!$N$1:$AA$20,$AC88,FALSE))</f>
        <v/>
      </c>
      <c r="Y88" s="159">
        <f>+IF(VLOOKUP(Y$1,Lecturas!$N$1:$AA$20,$AC88,FALSE)=0,"",VLOOKUP(Y$1,Lecturas!$N$1:$AA$20,$AC88,FALSE))</f>
        <v>5000</v>
      </c>
      <c r="Z88" s="48">
        <f>+'RESULTADOS Fact'!Z88</f>
        <v>0</v>
      </c>
      <c r="AA88" s="48">
        <f>+'RESULTADOS Fact'!AA88</f>
        <v>0</v>
      </c>
      <c r="AB88" s="48"/>
      <c r="AC88" s="145">
        <f>+'CARGA DE DATOS'!AF89</f>
        <v>3</v>
      </c>
    </row>
    <row r="89" spans="1:29" x14ac:dyDescent="0.25">
      <c r="A89" s="145">
        <f>+'CARGA DE DATOS'!A90</f>
        <v>88</v>
      </c>
      <c r="B89" s="48">
        <f>+IF(RESULTADOS!H89="","",RESULTADOS!H89)</f>
        <v>400000259</v>
      </c>
      <c r="C89" s="48">
        <f>+IF(RESULTADOS!D89="","",RESULTADOS!D89)</f>
        <v>700010788</v>
      </c>
      <c r="D89" s="156" t="str">
        <f>+IF('CARGA DE DATOS'!K90="Cooperativa","COOP",IF(Salida!AT90="true","PROSU","GD"))</f>
        <v>GD</v>
      </c>
      <c r="E89" s="156" t="s">
        <v>9149</v>
      </c>
      <c r="F89" s="156" t="str">
        <f>+IF(OR(D89="COOP",'CARGA DE DATOS'!K90="GUMA"),"15.02.2022",IF('CARGA DE DATOS'!K90="GUME","05.02.2022","10.02.2022"))</f>
        <v>10.02.2022</v>
      </c>
      <c r="G89" s="159">
        <f>+IF(VLOOKUP(G$1,Lecturas!$N$1:$AA$20,$AC89,FALSE)=0,"",VLOOKUP(G$1,Lecturas!$N$1:$AA$20,$AC89,FALSE))</f>
        <v>150</v>
      </c>
      <c r="H89" s="159">
        <f>+IF(VLOOKUP(H$1,Lecturas!$N$1:$AA$20,$AC89,FALSE)=0,"",VLOOKUP(H$1,Lecturas!$N$1:$AA$20,$AC89,FALSE))</f>
        <v>300</v>
      </c>
      <c r="I89" s="159">
        <f>+IF(VLOOKUP(I$1,Lecturas!$N$1:$AA$20,$AC89,FALSE)=0,"",VLOOKUP(I$1,Lecturas!$N$1:$AA$20,$AC89,FALSE))</f>
        <v>350</v>
      </c>
      <c r="J89" s="83" t="str">
        <f>+IF(VLOOKUP(J$1,Lecturas!$N$1:$AA$20,$AC89,FALSE)=0,"",VLOOKUP(J$1,Lecturas!$N$1:$AA$20,$AC89,FALSE))</f>
        <v/>
      </c>
      <c r="K89" s="83" t="str">
        <f>+IF(VLOOKUP(K$1,Lecturas!$N$1:$AA$20,$AC89,FALSE)=0,"",VLOOKUP(K$1,Lecturas!$N$1:$AA$20,$AC89,FALSE))</f>
        <v/>
      </c>
      <c r="L89" s="83" t="str">
        <f>+IF(VLOOKUP(L$1,Lecturas!$N$1:$AA$20,$AC89,FALSE)=0,"",VLOOKUP(L$1,Lecturas!$N$1:$AA$20,$AC89,FALSE))</f>
        <v/>
      </c>
      <c r="M89" s="159">
        <f>+IF(VLOOKUP(M$1,Lecturas!$N$1:$AA$20,$AC89,FALSE)=0,"",VLOOKUP(M$1,Lecturas!$N$1:$AA$20,$AC89,FALSE))</f>
        <v>2500</v>
      </c>
      <c r="N89" s="159">
        <f>+IF(VLOOKUP(N$1,Lecturas!$N$1:$AA$20,$AC89,FALSE)=0,"",VLOOKUP(N$1,Lecturas!$N$1:$AA$20,$AC89,FALSE))</f>
        <v>2000</v>
      </c>
      <c r="O89" s="159">
        <f>+IF(VLOOKUP(O$1,Lecturas!$N$1:$AA$20,$AC89,FALSE)=0,"",VLOOKUP(O$1,Lecturas!$N$1:$AA$20,$AC89,FALSE))</f>
        <v>3000</v>
      </c>
      <c r="P89" s="83" t="str">
        <f>+IF(VLOOKUP(P$1,Lecturas!$N$1:$AA$20,$AC89,FALSE)=0,"",VLOOKUP(P$1,Lecturas!$N$1:$AA$20,$AC89,FALSE))</f>
        <v/>
      </c>
      <c r="Q89" s="83" t="str">
        <f>+IF(VLOOKUP(Q$1,Lecturas!$N$1:$AA$20,$AC89,FALSE)=0,"",VLOOKUP(Q$1,Lecturas!$N$1:$AA$20,$AC89,FALSE))</f>
        <v/>
      </c>
      <c r="R89" s="83" t="str">
        <f>+IF(VLOOKUP(R$1,Lecturas!$N$1:$AA$20,$AC89,FALSE)=0,"",VLOOKUP(R$1,Lecturas!$N$1:$AA$20,$AC89,FALSE))</f>
        <v/>
      </c>
      <c r="S89" s="159" t="str">
        <f>+IF(VLOOKUP(S$1,Lecturas!$N$1:$AA$20,$AC89,FALSE)=0,"",VLOOKUP(S$1,Lecturas!$N$1:$AA$20,$AC89,FALSE))</f>
        <v/>
      </c>
      <c r="T89" s="159" t="str">
        <f>+IF(VLOOKUP(T$1,Lecturas!$N$1:$AA$20,$AC89,FALSE)=0,"",VLOOKUP(T$1,Lecturas!$N$1:$AA$20,$AC89,FALSE))</f>
        <v/>
      </c>
      <c r="U89" s="159" t="str">
        <f>+IF(VLOOKUP(U$1,Lecturas!$N$1:$AA$20,$AC89,FALSE)=0,"",VLOOKUP(U$1,Lecturas!$N$1:$AA$20,$AC89,FALSE))</f>
        <v/>
      </c>
      <c r="V89" s="83" t="str">
        <f>+IF(VLOOKUP(V$1,Lecturas!$N$1:$AA$20,$AC89,FALSE)=0,"",VLOOKUP(V$1,Lecturas!$N$1:$AA$20,$AC89,FALSE))</f>
        <v/>
      </c>
      <c r="W89" s="83" t="str">
        <f>+IF(VLOOKUP(W$1,Lecturas!$N$1:$AA$20,$AC89,FALSE)=0,"",VLOOKUP(W$1,Lecturas!$N$1:$AA$20,$AC89,FALSE))</f>
        <v/>
      </c>
      <c r="X89" s="83" t="str">
        <f>+IF(VLOOKUP(X$1,Lecturas!$N$1:$AA$20,$AC89,FALSE)=0,"",VLOOKUP(X$1,Lecturas!$N$1:$AA$20,$AC89,FALSE))</f>
        <v/>
      </c>
      <c r="Y89" s="159">
        <f>+IF(VLOOKUP(Y$1,Lecturas!$N$1:$AA$20,$AC89,FALSE)=0,"",VLOOKUP(Y$1,Lecturas!$N$1:$AA$20,$AC89,FALSE))</f>
        <v>500</v>
      </c>
      <c r="Z89" s="48">
        <f>+'RESULTADOS Fact'!Z89</f>
        <v>0</v>
      </c>
      <c r="AA89" s="48">
        <f>+'RESULTADOS Fact'!AA89</f>
        <v>0</v>
      </c>
      <c r="AB89" s="48"/>
      <c r="AC89" s="145">
        <f>+'CARGA DE DATOS'!AF90</f>
        <v>8</v>
      </c>
    </row>
    <row r="90" spans="1:29" x14ac:dyDescent="0.25">
      <c r="A90" s="145">
        <f>+'CARGA DE DATOS'!A91</f>
        <v>89</v>
      </c>
      <c r="B90" s="48">
        <f>+IF(RESULTADOS!H90="","",RESULTADOS!H90)</f>
        <v>400000260</v>
      </c>
      <c r="C90" s="48">
        <f>+IF(RESULTADOS!D90="","",RESULTADOS!D90)</f>
        <v>700010789</v>
      </c>
      <c r="D90" s="156" t="str">
        <f>+IF('CARGA DE DATOS'!K91="Cooperativa","COOP",IF(Salida!AT91="true","PROSU","GD"))</f>
        <v>GD</v>
      </c>
      <c r="E90" s="156" t="s">
        <v>9149</v>
      </c>
      <c r="F90" s="156" t="str">
        <f>+IF(OR(D90="COOP",'CARGA DE DATOS'!K91="GUMA"),"15.02.2022",IF('CARGA DE DATOS'!K91="GUME","05.02.2022","10.02.2022"))</f>
        <v>10.02.2022</v>
      </c>
      <c r="G90" s="159">
        <f>+IF(VLOOKUP(G$1,Lecturas!$N$1:$AA$20,$AC90,FALSE)=0,"",VLOOKUP(G$1,Lecturas!$N$1:$AA$20,$AC90,FALSE))</f>
        <v>1500</v>
      </c>
      <c r="H90" s="159">
        <f>+IF(VLOOKUP(H$1,Lecturas!$N$1:$AA$20,$AC90,FALSE)=0,"",VLOOKUP(H$1,Lecturas!$N$1:$AA$20,$AC90,FALSE))</f>
        <v>1550</v>
      </c>
      <c r="I90" s="159">
        <f>+IF(VLOOKUP(I$1,Lecturas!$N$1:$AA$20,$AC90,FALSE)=0,"",VLOOKUP(I$1,Lecturas!$N$1:$AA$20,$AC90,FALSE))</f>
        <v>1550</v>
      </c>
      <c r="J90" s="83" t="str">
        <f>+IF(VLOOKUP(J$1,Lecturas!$N$1:$AA$20,$AC90,FALSE)=0,"",VLOOKUP(J$1,Lecturas!$N$1:$AA$20,$AC90,FALSE))</f>
        <v/>
      </c>
      <c r="K90" s="83" t="str">
        <f>+IF(VLOOKUP(K$1,Lecturas!$N$1:$AA$20,$AC90,FALSE)=0,"",VLOOKUP(K$1,Lecturas!$N$1:$AA$20,$AC90,FALSE))</f>
        <v/>
      </c>
      <c r="L90" s="83" t="str">
        <f>+IF(VLOOKUP(L$1,Lecturas!$N$1:$AA$20,$AC90,FALSE)=0,"",VLOOKUP(L$1,Lecturas!$N$1:$AA$20,$AC90,FALSE))</f>
        <v/>
      </c>
      <c r="M90" s="159">
        <f>+IF(VLOOKUP(M$1,Lecturas!$N$1:$AA$20,$AC90,FALSE)=0,"",VLOOKUP(M$1,Lecturas!$N$1:$AA$20,$AC90,FALSE))</f>
        <v>2500</v>
      </c>
      <c r="N90" s="159">
        <f>+IF(VLOOKUP(N$1,Lecturas!$N$1:$AA$20,$AC90,FALSE)=0,"",VLOOKUP(N$1,Lecturas!$N$1:$AA$20,$AC90,FALSE))</f>
        <v>2000</v>
      </c>
      <c r="O90" s="159">
        <f>+IF(VLOOKUP(O$1,Lecturas!$N$1:$AA$20,$AC90,FALSE)=0,"",VLOOKUP(O$1,Lecturas!$N$1:$AA$20,$AC90,FALSE))</f>
        <v>3000</v>
      </c>
      <c r="P90" s="83" t="str">
        <f>+IF(VLOOKUP(P$1,Lecturas!$N$1:$AA$20,$AC90,FALSE)=0,"",VLOOKUP(P$1,Lecturas!$N$1:$AA$20,$AC90,FALSE))</f>
        <v/>
      </c>
      <c r="Q90" s="83" t="str">
        <f>+IF(VLOOKUP(Q$1,Lecturas!$N$1:$AA$20,$AC90,FALSE)=0,"",VLOOKUP(Q$1,Lecturas!$N$1:$AA$20,$AC90,FALSE))</f>
        <v/>
      </c>
      <c r="R90" s="83" t="str">
        <f>+IF(VLOOKUP(R$1,Lecturas!$N$1:$AA$20,$AC90,FALSE)=0,"",VLOOKUP(R$1,Lecturas!$N$1:$AA$20,$AC90,FALSE))</f>
        <v/>
      </c>
      <c r="S90" s="159" t="str">
        <f>+IF(VLOOKUP(S$1,Lecturas!$N$1:$AA$20,$AC90,FALSE)=0,"",VLOOKUP(S$1,Lecturas!$N$1:$AA$20,$AC90,FALSE))</f>
        <v/>
      </c>
      <c r="T90" s="159" t="str">
        <f>+IF(VLOOKUP(T$1,Lecturas!$N$1:$AA$20,$AC90,FALSE)=0,"",VLOOKUP(T$1,Lecturas!$N$1:$AA$20,$AC90,FALSE))</f>
        <v/>
      </c>
      <c r="U90" s="159" t="str">
        <f>+IF(VLOOKUP(U$1,Lecturas!$N$1:$AA$20,$AC90,FALSE)=0,"",VLOOKUP(U$1,Lecturas!$N$1:$AA$20,$AC90,FALSE))</f>
        <v/>
      </c>
      <c r="V90" s="83" t="str">
        <f>+IF(VLOOKUP(V$1,Lecturas!$N$1:$AA$20,$AC90,FALSE)=0,"",VLOOKUP(V$1,Lecturas!$N$1:$AA$20,$AC90,FALSE))</f>
        <v/>
      </c>
      <c r="W90" s="83" t="str">
        <f>+IF(VLOOKUP(W$1,Lecturas!$N$1:$AA$20,$AC90,FALSE)=0,"",VLOOKUP(W$1,Lecturas!$N$1:$AA$20,$AC90,FALSE))</f>
        <v/>
      </c>
      <c r="X90" s="83" t="str">
        <f>+IF(VLOOKUP(X$1,Lecturas!$N$1:$AA$20,$AC90,FALSE)=0,"",VLOOKUP(X$1,Lecturas!$N$1:$AA$20,$AC90,FALSE))</f>
        <v/>
      </c>
      <c r="Y90" s="159">
        <f>+IF(VLOOKUP(Y$1,Lecturas!$N$1:$AA$20,$AC90,FALSE)=0,"",VLOOKUP(Y$1,Lecturas!$N$1:$AA$20,$AC90,FALSE))</f>
        <v>7500</v>
      </c>
      <c r="Z90" s="48">
        <f>+'RESULTADOS Fact'!Z90</f>
        <v>0</v>
      </c>
      <c r="AA90" s="48">
        <f>+'RESULTADOS Fact'!AA90</f>
        <v>0</v>
      </c>
      <c r="AB90" s="48"/>
      <c r="AC90" s="145">
        <f>+'CARGA DE DATOS'!AF91</f>
        <v>7</v>
      </c>
    </row>
    <row r="91" spans="1:29" hidden="1" x14ac:dyDescent="0.25">
      <c r="A91" s="145">
        <f>+'CARGA DE DATOS'!A92</f>
        <v>90</v>
      </c>
      <c r="B91" s="48">
        <f>+IF(RESULTADOS!H91="","",RESULTADOS!H91)</f>
        <v>400000261</v>
      </c>
      <c r="C91" s="48">
        <f>+IF(RESULTADOS!D91="","",RESULTADOS!D91)</f>
        <v>700010790</v>
      </c>
      <c r="D91" s="156" t="str">
        <f>+IF('CARGA DE DATOS'!K92="Cooperativa","COOP",IF(Salida!AT92="true","PROSU","GD"))</f>
        <v>GD</v>
      </c>
      <c r="E91" s="156" t="s">
        <v>9149</v>
      </c>
      <c r="F91" s="156" t="str">
        <f>+IF(OR(D91="COOP",'CARGA DE DATOS'!K92="GUMA"),"15.02.2022",IF('CARGA DE DATOS'!K92="GUME","05.02.2022","10.02.2022"))</f>
        <v>10.02.2022</v>
      </c>
      <c r="G91" s="159">
        <f>+IF(VLOOKUP(G$1,Lecturas!$N$1:$AA$20,$AC91,FALSE)=0,"",VLOOKUP(G$1,Lecturas!$N$1:$AA$20,$AC91,FALSE))</f>
        <v>150</v>
      </c>
      <c r="H91" s="159">
        <f>+IF(VLOOKUP(H$1,Lecturas!$N$1:$AA$20,$AC91,FALSE)=0,"",VLOOKUP(H$1,Lecturas!$N$1:$AA$20,$AC91,FALSE))</f>
        <v>150</v>
      </c>
      <c r="I91" s="159">
        <f>+IF(VLOOKUP(I$1,Lecturas!$N$1:$AA$20,$AC91,FALSE)=0,"",VLOOKUP(I$1,Lecturas!$N$1:$AA$20,$AC91,FALSE))</f>
        <v>150</v>
      </c>
      <c r="J91" s="83" t="str">
        <f>+IF(VLOOKUP(J$1,Lecturas!$N$1:$AA$20,$AC91,FALSE)=0,"",VLOOKUP(J$1,Lecturas!$N$1:$AA$20,$AC91,FALSE))</f>
        <v/>
      </c>
      <c r="K91" s="83" t="str">
        <f>+IF(VLOOKUP(K$1,Lecturas!$N$1:$AA$20,$AC91,FALSE)=0,"",VLOOKUP(K$1,Lecturas!$N$1:$AA$20,$AC91,FALSE))</f>
        <v/>
      </c>
      <c r="L91" s="83" t="str">
        <f>+IF(VLOOKUP(L$1,Lecturas!$N$1:$AA$20,$AC91,FALSE)=0,"",VLOOKUP(L$1,Lecturas!$N$1:$AA$20,$AC91,FALSE))</f>
        <v/>
      </c>
      <c r="M91" s="159">
        <f>+IF(VLOOKUP(M$1,Lecturas!$N$1:$AA$20,$AC91,FALSE)=0,"",VLOOKUP(M$1,Lecturas!$N$1:$AA$20,$AC91,FALSE))</f>
        <v>2500</v>
      </c>
      <c r="N91" s="159">
        <f>+IF(VLOOKUP(N$1,Lecturas!$N$1:$AA$20,$AC91,FALSE)=0,"",VLOOKUP(N$1,Lecturas!$N$1:$AA$20,$AC91,FALSE))</f>
        <v>2000</v>
      </c>
      <c r="O91" s="159">
        <f>+IF(VLOOKUP(O$1,Lecturas!$N$1:$AA$20,$AC91,FALSE)=0,"",VLOOKUP(O$1,Lecturas!$N$1:$AA$20,$AC91,FALSE))</f>
        <v>3000</v>
      </c>
      <c r="P91" s="83" t="str">
        <f>+IF(VLOOKUP(P$1,Lecturas!$N$1:$AA$20,$AC91,FALSE)=0,"",VLOOKUP(P$1,Lecturas!$N$1:$AA$20,$AC91,FALSE))</f>
        <v/>
      </c>
      <c r="Q91" s="83" t="str">
        <f>+IF(VLOOKUP(Q$1,Lecturas!$N$1:$AA$20,$AC91,FALSE)=0,"",VLOOKUP(Q$1,Lecturas!$N$1:$AA$20,$AC91,FALSE))</f>
        <v/>
      </c>
      <c r="R91" s="83" t="str">
        <f>+IF(VLOOKUP(R$1,Lecturas!$N$1:$AA$20,$AC91,FALSE)=0,"",VLOOKUP(R$1,Lecturas!$N$1:$AA$20,$AC91,FALSE))</f>
        <v/>
      </c>
      <c r="S91" s="159" t="str">
        <f>+IF(VLOOKUP(S$1,Lecturas!$N$1:$AA$20,$AC91,FALSE)=0,"",VLOOKUP(S$1,Lecturas!$N$1:$AA$20,$AC91,FALSE))</f>
        <v/>
      </c>
      <c r="T91" s="159" t="str">
        <f>+IF(VLOOKUP(T$1,Lecturas!$N$1:$AA$20,$AC91,FALSE)=0,"",VLOOKUP(T$1,Lecturas!$N$1:$AA$20,$AC91,FALSE))</f>
        <v/>
      </c>
      <c r="U91" s="159" t="str">
        <f>+IF(VLOOKUP(U$1,Lecturas!$N$1:$AA$20,$AC91,FALSE)=0,"",VLOOKUP(U$1,Lecturas!$N$1:$AA$20,$AC91,FALSE))</f>
        <v/>
      </c>
      <c r="V91" s="83" t="str">
        <f>+IF(VLOOKUP(V$1,Lecturas!$N$1:$AA$20,$AC91,FALSE)=0,"",VLOOKUP(V$1,Lecturas!$N$1:$AA$20,$AC91,FALSE))</f>
        <v/>
      </c>
      <c r="W91" s="83" t="str">
        <f>+IF(VLOOKUP(W$1,Lecturas!$N$1:$AA$20,$AC91,FALSE)=0,"",VLOOKUP(W$1,Lecturas!$N$1:$AA$20,$AC91,FALSE))</f>
        <v/>
      </c>
      <c r="X91" s="83" t="str">
        <f>+IF(VLOOKUP(X$1,Lecturas!$N$1:$AA$20,$AC91,FALSE)=0,"",VLOOKUP(X$1,Lecturas!$N$1:$AA$20,$AC91,FALSE))</f>
        <v/>
      </c>
      <c r="Y91" s="159">
        <f>+IF(VLOOKUP(Y$1,Lecturas!$N$1:$AA$20,$AC91,FALSE)=0,"",VLOOKUP(Y$1,Lecturas!$N$1:$AA$20,$AC91,FALSE))</f>
        <v>5000</v>
      </c>
      <c r="Z91" s="48">
        <f>+'RESULTADOS Fact'!Z91</f>
        <v>20000000882</v>
      </c>
      <c r="AA91" s="48">
        <f>+'RESULTADOS Fact'!AA91</f>
        <v>10000000451</v>
      </c>
      <c r="AB91" s="48"/>
      <c r="AC91" s="145">
        <f>+'CARGA DE DATOS'!AF92</f>
        <v>2</v>
      </c>
    </row>
    <row r="92" spans="1:29" x14ac:dyDescent="0.25">
      <c r="A92" s="145">
        <f>+'CARGA DE DATOS'!A93</f>
        <v>91</v>
      </c>
      <c r="B92" s="48">
        <f>+IF(RESULTADOS!H92="","",RESULTADOS!H92)</f>
        <v>400000262</v>
      </c>
      <c r="C92" s="48">
        <f>+IF(RESULTADOS!D92="","",RESULTADOS!D92)</f>
        <v>700010791</v>
      </c>
      <c r="D92" s="156" t="str">
        <f>+IF('CARGA DE DATOS'!K93="Cooperativa","COOP",IF(Salida!AT93="true","PROSU","GD"))</f>
        <v>GD</v>
      </c>
      <c r="E92" s="156" t="s">
        <v>9149</v>
      </c>
      <c r="F92" s="156" t="str">
        <f>+IF(OR(D92="COOP",'CARGA DE DATOS'!K93="GUMA"),"15.02.2022",IF('CARGA DE DATOS'!K93="GUME","05.02.2022","10.02.2022"))</f>
        <v>10.02.2022</v>
      </c>
      <c r="G92" s="159">
        <f>+IF(VLOOKUP(G$1,Lecturas!$N$1:$AA$20,$AC92,FALSE)=0,"",VLOOKUP(G$1,Lecturas!$N$1:$AA$20,$AC92,FALSE))</f>
        <v>150</v>
      </c>
      <c r="H92" s="159">
        <f>+IF(VLOOKUP(H$1,Lecturas!$N$1:$AA$20,$AC92,FALSE)=0,"",VLOOKUP(H$1,Lecturas!$N$1:$AA$20,$AC92,FALSE))</f>
        <v>150</v>
      </c>
      <c r="I92" s="159">
        <f>+IF(VLOOKUP(I$1,Lecturas!$N$1:$AA$20,$AC92,FALSE)=0,"",VLOOKUP(I$1,Lecturas!$N$1:$AA$20,$AC92,FALSE))</f>
        <v>150</v>
      </c>
      <c r="J92" s="83" t="str">
        <f>+IF(VLOOKUP(J$1,Lecturas!$N$1:$AA$20,$AC92,FALSE)=0,"",VLOOKUP(J$1,Lecturas!$N$1:$AA$20,$AC92,FALSE))</f>
        <v/>
      </c>
      <c r="K92" s="83" t="str">
        <f>+IF(VLOOKUP(K$1,Lecturas!$N$1:$AA$20,$AC92,FALSE)=0,"",VLOOKUP(K$1,Lecturas!$N$1:$AA$20,$AC92,FALSE))</f>
        <v/>
      </c>
      <c r="L92" s="83" t="str">
        <f>+IF(VLOOKUP(L$1,Lecturas!$N$1:$AA$20,$AC92,FALSE)=0,"",VLOOKUP(L$1,Lecturas!$N$1:$AA$20,$AC92,FALSE))</f>
        <v/>
      </c>
      <c r="M92" s="159">
        <f>+IF(VLOOKUP(M$1,Lecturas!$N$1:$AA$20,$AC92,FALSE)=0,"",VLOOKUP(M$1,Lecturas!$N$1:$AA$20,$AC92,FALSE))</f>
        <v>2500</v>
      </c>
      <c r="N92" s="159">
        <f>+IF(VLOOKUP(N$1,Lecturas!$N$1:$AA$20,$AC92,FALSE)=0,"",VLOOKUP(N$1,Lecturas!$N$1:$AA$20,$AC92,FALSE))</f>
        <v>2000</v>
      </c>
      <c r="O92" s="159">
        <f>+IF(VLOOKUP(O$1,Lecturas!$N$1:$AA$20,$AC92,FALSE)=0,"",VLOOKUP(O$1,Lecturas!$N$1:$AA$20,$AC92,FALSE))</f>
        <v>3000</v>
      </c>
      <c r="P92" s="83" t="str">
        <f>+IF(VLOOKUP(P$1,Lecturas!$N$1:$AA$20,$AC92,FALSE)=0,"",VLOOKUP(P$1,Lecturas!$N$1:$AA$20,$AC92,FALSE))</f>
        <v/>
      </c>
      <c r="Q92" s="83" t="str">
        <f>+IF(VLOOKUP(Q$1,Lecturas!$N$1:$AA$20,$AC92,FALSE)=0,"",VLOOKUP(Q$1,Lecturas!$N$1:$AA$20,$AC92,FALSE))</f>
        <v/>
      </c>
      <c r="R92" s="83" t="str">
        <f>+IF(VLOOKUP(R$1,Lecturas!$N$1:$AA$20,$AC92,FALSE)=0,"",VLOOKUP(R$1,Lecturas!$N$1:$AA$20,$AC92,FALSE))</f>
        <v/>
      </c>
      <c r="S92" s="159" t="str">
        <f>+IF(VLOOKUP(S$1,Lecturas!$N$1:$AA$20,$AC92,FALSE)=0,"",VLOOKUP(S$1,Lecturas!$N$1:$AA$20,$AC92,FALSE))</f>
        <v/>
      </c>
      <c r="T92" s="159" t="str">
        <f>+IF(VLOOKUP(T$1,Lecturas!$N$1:$AA$20,$AC92,FALSE)=0,"",VLOOKUP(T$1,Lecturas!$N$1:$AA$20,$AC92,FALSE))</f>
        <v/>
      </c>
      <c r="U92" s="159" t="str">
        <f>+IF(VLOOKUP(U$1,Lecturas!$N$1:$AA$20,$AC92,FALSE)=0,"",VLOOKUP(U$1,Lecturas!$N$1:$AA$20,$AC92,FALSE))</f>
        <v/>
      </c>
      <c r="V92" s="83" t="str">
        <f>+IF(VLOOKUP(V$1,Lecturas!$N$1:$AA$20,$AC92,FALSE)=0,"",VLOOKUP(V$1,Lecturas!$N$1:$AA$20,$AC92,FALSE))</f>
        <v/>
      </c>
      <c r="W92" s="83" t="str">
        <f>+IF(VLOOKUP(W$1,Lecturas!$N$1:$AA$20,$AC92,FALSE)=0,"",VLOOKUP(W$1,Lecturas!$N$1:$AA$20,$AC92,FALSE))</f>
        <v/>
      </c>
      <c r="X92" s="83" t="str">
        <f>+IF(VLOOKUP(X$1,Lecturas!$N$1:$AA$20,$AC92,FALSE)=0,"",VLOOKUP(X$1,Lecturas!$N$1:$AA$20,$AC92,FALSE))</f>
        <v/>
      </c>
      <c r="Y92" s="159">
        <f>+IF(VLOOKUP(Y$1,Lecturas!$N$1:$AA$20,$AC92,FALSE)=0,"",VLOOKUP(Y$1,Lecturas!$N$1:$AA$20,$AC92,FALSE))</f>
        <v>15000</v>
      </c>
      <c r="Z92" s="48">
        <f>+'RESULTADOS Fact'!Z92</f>
        <v>0</v>
      </c>
      <c r="AA92" s="48">
        <f>+'RESULTADOS Fact'!AA92</f>
        <v>0</v>
      </c>
      <c r="AB92" s="48"/>
      <c r="AC92" s="145">
        <f>+'CARGA DE DATOS'!AF93</f>
        <v>4</v>
      </c>
    </row>
    <row r="93" spans="1:29" hidden="1" x14ac:dyDescent="0.25">
      <c r="A93" s="145">
        <f>+'CARGA DE DATOS'!A94</f>
        <v>92</v>
      </c>
      <c r="B93" s="48">
        <f>+IF(RESULTADOS!H93="","",RESULTADOS!H93)</f>
        <v>400000263</v>
      </c>
      <c r="C93" s="48">
        <f>+IF(RESULTADOS!D93="","",RESULTADOS!D93)</f>
        <v>700010792</v>
      </c>
      <c r="D93" s="156" t="str">
        <f>+IF('CARGA DE DATOS'!K94="Cooperativa","COOP",IF(Salida!AT94="true","PROSU","GD"))</f>
        <v>GD</v>
      </c>
      <c r="E93" s="156" t="s">
        <v>9149</v>
      </c>
      <c r="F93" s="156" t="str">
        <f>+IF(OR(D93="COOP",'CARGA DE DATOS'!K94="GUMA"),"15.02.2022",IF('CARGA DE DATOS'!K94="GUME","05.02.2022","10.02.2022"))</f>
        <v>10.02.2022</v>
      </c>
      <c r="G93" s="159">
        <f>+IF(VLOOKUP(G$1,Lecturas!$N$1:$AA$20,$AC93,FALSE)=0,"",VLOOKUP(G$1,Lecturas!$N$1:$AA$20,$AC93,FALSE))</f>
        <v>1500</v>
      </c>
      <c r="H93" s="159">
        <f>+IF(VLOOKUP(H$1,Lecturas!$N$1:$AA$20,$AC93,FALSE)=0,"",VLOOKUP(H$1,Lecturas!$N$1:$AA$20,$AC93,FALSE))</f>
        <v>1550</v>
      </c>
      <c r="I93" s="159">
        <f>+IF(VLOOKUP(I$1,Lecturas!$N$1:$AA$20,$AC93,FALSE)=0,"",VLOOKUP(I$1,Lecturas!$N$1:$AA$20,$AC93,FALSE))</f>
        <v>1550</v>
      </c>
      <c r="J93" s="83" t="str">
        <f>+IF(VLOOKUP(J$1,Lecturas!$N$1:$AA$20,$AC93,FALSE)=0,"",VLOOKUP(J$1,Lecturas!$N$1:$AA$20,$AC93,FALSE))</f>
        <v/>
      </c>
      <c r="K93" s="83" t="str">
        <f>+IF(VLOOKUP(K$1,Lecturas!$N$1:$AA$20,$AC93,FALSE)=0,"",VLOOKUP(K$1,Lecturas!$N$1:$AA$20,$AC93,FALSE))</f>
        <v/>
      </c>
      <c r="L93" s="83" t="str">
        <f>+IF(VLOOKUP(L$1,Lecturas!$N$1:$AA$20,$AC93,FALSE)=0,"",VLOOKUP(L$1,Lecturas!$N$1:$AA$20,$AC93,FALSE))</f>
        <v/>
      </c>
      <c r="M93" s="159">
        <f>+IF(VLOOKUP(M$1,Lecturas!$N$1:$AA$20,$AC93,FALSE)=0,"",VLOOKUP(M$1,Lecturas!$N$1:$AA$20,$AC93,FALSE))</f>
        <v>2500</v>
      </c>
      <c r="N93" s="159">
        <f>+IF(VLOOKUP(N$1,Lecturas!$N$1:$AA$20,$AC93,FALSE)=0,"",VLOOKUP(N$1,Lecturas!$N$1:$AA$20,$AC93,FALSE))</f>
        <v>2000</v>
      </c>
      <c r="O93" s="159">
        <f>+IF(VLOOKUP(O$1,Lecturas!$N$1:$AA$20,$AC93,FALSE)=0,"",VLOOKUP(O$1,Lecturas!$N$1:$AA$20,$AC93,FALSE))</f>
        <v>3000</v>
      </c>
      <c r="P93" s="83" t="str">
        <f>+IF(VLOOKUP(P$1,Lecturas!$N$1:$AA$20,$AC93,FALSE)=0,"",VLOOKUP(P$1,Lecturas!$N$1:$AA$20,$AC93,FALSE))</f>
        <v/>
      </c>
      <c r="Q93" s="83" t="str">
        <f>+IF(VLOOKUP(Q$1,Lecturas!$N$1:$AA$20,$AC93,FALSE)=0,"",VLOOKUP(Q$1,Lecturas!$N$1:$AA$20,$AC93,FALSE))</f>
        <v/>
      </c>
      <c r="R93" s="83" t="str">
        <f>+IF(VLOOKUP(R$1,Lecturas!$N$1:$AA$20,$AC93,FALSE)=0,"",VLOOKUP(R$1,Lecturas!$N$1:$AA$20,$AC93,FALSE))</f>
        <v/>
      </c>
      <c r="S93" s="159" t="str">
        <f>+IF(VLOOKUP(S$1,Lecturas!$N$1:$AA$20,$AC93,FALSE)=0,"",VLOOKUP(S$1,Lecturas!$N$1:$AA$20,$AC93,FALSE))</f>
        <v/>
      </c>
      <c r="T93" s="159" t="str">
        <f>+IF(VLOOKUP(T$1,Lecturas!$N$1:$AA$20,$AC93,FALSE)=0,"",VLOOKUP(T$1,Lecturas!$N$1:$AA$20,$AC93,FALSE))</f>
        <v/>
      </c>
      <c r="U93" s="159" t="str">
        <f>+IF(VLOOKUP(U$1,Lecturas!$N$1:$AA$20,$AC93,FALSE)=0,"",VLOOKUP(U$1,Lecturas!$N$1:$AA$20,$AC93,FALSE))</f>
        <v/>
      </c>
      <c r="V93" s="83" t="str">
        <f>+IF(VLOOKUP(V$1,Lecturas!$N$1:$AA$20,$AC93,FALSE)=0,"",VLOOKUP(V$1,Lecturas!$N$1:$AA$20,$AC93,FALSE))</f>
        <v/>
      </c>
      <c r="W93" s="83" t="str">
        <f>+IF(VLOOKUP(W$1,Lecturas!$N$1:$AA$20,$AC93,FALSE)=0,"",VLOOKUP(W$1,Lecturas!$N$1:$AA$20,$AC93,FALSE))</f>
        <v/>
      </c>
      <c r="X93" s="83" t="str">
        <f>+IF(VLOOKUP(X$1,Lecturas!$N$1:$AA$20,$AC93,FALSE)=0,"",VLOOKUP(X$1,Lecturas!$N$1:$AA$20,$AC93,FALSE))</f>
        <v/>
      </c>
      <c r="Y93" s="159">
        <f>+IF(VLOOKUP(Y$1,Lecturas!$N$1:$AA$20,$AC93,FALSE)=0,"",VLOOKUP(Y$1,Lecturas!$N$1:$AA$20,$AC93,FALSE))</f>
        <v>7500</v>
      </c>
      <c r="Z93" s="48">
        <f>+'RESULTADOS Fact'!Z93</f>
        <v>20000000884</v>
      </c>
      <c r="AA93" s="48">
        <f>+'RESULTADOS Fact'!AA93</f>
        <v>10000000452</v>
      </c>
      <c r="AB93" s="48"/>
      <c r="AC93" s="145">
        <f>+'CARGA DE DATOS'!AF94</f>
        <v>7</v>
      </c>
    </row>
    <row r="94" spans="1:29" hidden="1" x14ac:dyDescent="0.25">
      <c r="A94" s="145">
        <f>+'CARGA DE DATOS'!A95</f>
        <v>93</v>
      </c>
      <c r="B94" s="48">
        <f>+IF(RESULTADOS!H94="","",RESULTADOS!H94)</f>
        <v>400000264</v>
      </c>
      <c r="C94" s="48">
        <f>+IF(RESULTADOS!D94="","",RESULTADOS!D94)</f>
        <v>700010793</v>
      </c>
      <c r="D94" s="156" t="str">
        <f>+IF('CARGA DE DATOS'!K95="Cooperativa","COOP",IF(Salida!AT95="true","PROSU","GD"))</f>
        <v>GD</v>
      </c>
      <c r="E94" s="156" t="s">
        <v>9149</v>
      </c>
      <c r="F94" s="156" t="str">
        <f>+IF(OR(D94="COOP",'CARGA DE DATOS'!K95="GUMA"),"15.02.2022",IF('CARGA DE DATOS'!K95="GUME","05.02.2022","10.02.2022"))</f>
        <v>10.02.2022</v>
      </c>
      <c r="G94" s="159">
        <f>+IF(VLOOKUP(G$1,Lecturas!$N$1:$AA$20,$AC94,FALSE)=0,"",VLOOKUP(G$1,Lecturas!$N$1:$AA$20,$AC94,FALSE))</f>
        <v>1500</v>
      </c>
      <c r="H94" s="159">
        <f>+IF(VLOOKUP(H$1,Lecturas!$N$1:$AA$20,$AC94,FALSE)=0,"",VLOOKUP(H$1,Lecturas!$N$1:$AA$20,$AC94,FALSE))</f>
        <v>1550</v>
      </c>
      <c r="I94" s="159">
        <f>+IF(VLOOKUP(I$1,Lecturas!$N$1:$AA$20,$AC94,FALSE)=0,"",VLOOKUP(I$1,Lecturas!$N$1:$AA$20,$AC94,FALSE))</f>
        <v>1550</v>
      </c>
      <c r="J94" s="83" t="str">
        <f>+IF(VLOOKUP(J$1,Lecturas!$N$1:$AA$20,$AC94,FALSE)=0,"",VLOOKUP(J$1,Lecturas!$N$1:$AA$20,$AC94,FALSE))</f>
        <v/>
      </c>
      <c r="K94" s="83" t="str">
        <f>+IF(VLOOKUP(K$1,Lecturas!$N$1:$AA$20,$AC94,FALSE)=0,"",VLOOKUP(K$1,Lecturas!$N$1:$AA$20,$AC94,FALSE))</f>
        <v/>
      </c>
      <c r="L94" s="83" t="str">
        <f>+IF(VLOOKUP(L$1,Lecturas!$N$1:$AA$20,$AC94,FALSE)=0,"",VLOOKUP(L$1,Lecturas!$N$1:$AA$20,$AC94,FALSE))</f>
        <v/>
      </c>
      <c r="M94" s="159">
        <f>+IF(VLOOKUP(M$1,Lecturas!$N$1:$AA$20,$AC94,FALSE)=0,"",VLOOKUP(M$1,Lecturas!$N$1:$AA$20,$AC94,FALSE))</f>
        <v>2500</v>
      </c>
      <c r="N94" s="159">
        <f>+IF(VLOOKUP(N$1,Lecturas!$N$1:$AA$20,$AC94,FALSE)=0,"",VLOOKUP(N$1,Lecturas!$N$1:$AA$20,$AC94,FALSE))</f>
        <v>2000</v>
      </c>
      <c r="O94" s="159">
        <f>+IF(VLOOKUP(O$1,Lecturas!$N$1:$AA$20,$AC94,FALSE)=0,"",VLOOKUP(O$1,Lecturas!$N$1:$AA$20,$AC94,FALSE))</f>
        <v>3000</v>
      </c>
      <c r="P94" s="83" t="str">
        <f>+IF(VLOOKUP(P$1,Lecturas!$N$1:$AA$20,$AC94,FALSE)=0,"",VLOOKUP(P$1,Lecturas!$N$1:$AA$20,$AC94,FALSE))</f>
        <v/>
      </c>
      <c r="Q94" s="83" t="str">
        <f>+IF(VLOOKUP(Q$1,Lecturas!$N$1:$AA$20,$AC94,FALSE)=0,"",VLOOKUP(Q$1,Lecturas!$N$1:$AA$20,$AC94,FALSE))</f>
        <v/>
      </c>
      <c r="R94" s="83" t="str">
        <f>+IF(VLOOKUP(R$1,Lecturas!$N$1:$AA$20,$AC94,FALSE)=0,"",VLOOKUP(R$1,Lecturas!$N$1:$AA$20,$AC94,FALSE))</f>
        <v/>
      </c>
      <c r="S94" s="159" t="str">
        <f>+IF(VLOOKUP(S$1,Lecturas!$N$1:$AA$20,$AC94,FALSE)=0,"",VLOOKUP(S$1,Lecturas!$N$1:$AA$20,$AC94,FALSE))</f>
        <v/>
      </c>
      <c r="T94" s="159" t="str">
        <f>+IF(VLOOKUP(T$1,Lecturas!$N$1:$AA$20,$AC94,FALSE)=0,"",VLOOKUP(T$1,Lecturas!$N$1:$AA$20,$AC94,FALSE))</f>
        <v/>
      </c>
      <c r="U94" s="159" t="str">
        <f>+IF(VLOOKUP(U$1,Lecturas!$N$1:$AA$20,$AC94,FALSE)=0,"",VLOOKUP(U$1,Lecturas!$N$1:$AA$20,$AC94,FALSE))</f>
        <v/>
      </c>
      <c r="V94" s="83" t="str">
        <f>+IF(VLOOKUP(V$1,Lecturas!$N$1:$AA$20,$AC94,FALSE)=0,"",VLOOKUP(V$1,Lecturas!$N$1:$AA$20,$AC94,FALSE))</f>
        <v/>
      </c>
      <c r="W94" s="83" t="str">
        <f>+IF(VLOOKUP(W$1,Lecturas!$N$1:$AA$20,$AC94,FALSE)=0,"",VLOOKUP(W$1,Lecturas!$N$1:$AA$20,$AC94,FALSE))</f>
        <v/>
      </c>
      <c r="X94" s="83" t="str">
        <f>+IF(VLOOKUP(X$1,Lecturas!$N$1:$AA$20,$AC94,FALSE)=0,"",VLOOKUP(X$1,Lecturas!$N$1:$AA$20,$AC94,FALSE))</f>
        <v/>
      </c>
      <c r="Y94" s="159">
        <f>+IF(VLOOKUP(Y$1,Lecturas!$N$1:$AA$20,$AC94,FALSE)=0,"",VLOOKUP(Y$1,Lecturas!$N$1:$AA$20,$AC94,FALSE))</f>
        <v>7500</v>
      </c>
      <c r="Z94" s="48">
        <f>+'RESULTADOS Fact'!Z94</f>
        <v>20000000885</v>
      </c>
      <c r="AA94" s="48">
        <f>+'RESULTADOS Fact'!AA94</f>
        <v>10000000453</v>
      </c>
      <c r="AB94" s="48"/>
      <c r="AC94" s="145">
        <f>+'CARGA DE DATOS'!AF95</f>
        <v>7</v>
      </c>
    </row>
    <row r="95" spans="1:29" hidden="1" x14ac:dyDescent="0.25">
      <c r="A95" s="145">
        <f>+'CARGA DE DATOS'!A96</f>
        <v>94</v>
      </c>
      <c r="B95" s="48">
        <f>+IF(RESULTADOS!H95="","",RESULTADOS!H95)</f>
        <v>400000265</v>
      </c>
      <c r="C95" s="48">
        <f>+IF(RESULTADOS!D95="","",RESULTADOS!D95)</f>
        <v>700010794</v>
      </c>
      <c r="D95" s="156" t="str">
        <f>+IF('CARGA DE DATOS'!K96="Cooperativa","COOP",IF(Salida!AT96="true","PROSU","GD"))</f>
        <v>GD</v>
      </c>
      <c r="E95" s="156" t="s">
        <v>9149</v>
      </c>
      <c r="F95" s="156" t="str">
        <f>+IF(OR(D95="COOP",'CARGA DE DATOS'!K96="GUMA"),"15.02.2022",IF('CARGA DE DATOS'!K96="GUME","05.02.2022","10.02.2022"))</f>
        <v>10.02.2022</v>
      </c>
      <c r="G95" s="159">
        <f>+IF(VLOOKUP(G$1,Lecturas!$N$1:$AA$20,$AC95,FALSE)=0,"",VLOOKUP(G$1,Lecturas!$N$1:$AA$20,$AC95,FALSE))</f>
        <v>150</v>
      </c>
      <c r="H95" s="159">
        <f>+IF(VLOOKUP(H$1,Lecturas!$N$1:$AA$20,$AC95,FALSE)=0,"",VLOOKUP(H$1,Lecturas!$N$1:$AA$20,$AC95,FALSE))</f>
        <v>300</v>
      </c>
      <c r="I95" s="159">
        <f>+IF(VLOOKUP(I$1,Lecturas!$N$1:$AA$20,$AC95,FALSE)=0,"",VLOOKUP(I$1,Lecturas!$N$1:$AA$20,$AC95,FALSE))</f>
        <v>150</v>
      </c>
      <c r="J95" s="83" t="str">
        <f>+IF(VLOOKUP(J$1,Lecturas!$N$1:$AA$20,$AC95,FALSE)=0,"",VLOOKUP(J$1,Lecturas!$N$1:$AA$20,$AC95,FALSE))</f>
        <v/>
      </c>
      <c r="K95" s="83" t="str">
        <f>+IF(VLOOKUP(K$1,Lecturas!$N$1:$AA$20,$AC95,FALSE)=0,"",VLOOKUP(K$1,Lecturas!$N$1:$AA$20,$AC95,FALSE))</f>
        <v/>
      </c>
      <c r="L95" s="83" t="str">
        <f>+IF(VLOOKUP(L$1,Lecturas!$N$1:$AA$20,$AC95,FALSE)=0,"",VLOOKUP(L$1,Lecturas!$N$1:$AA$20,$AC95,FALSE))</f>
        <v/>
      </c>
      <c r="M95" s="159">
        <f>+IF(VLOOKUP(M$1,Lecturas!$N$1:$AA$20,$AC95,FALSE)=0,"",VLOOKUP(M$1,Lecturas!$N$1:$AA$20,$AC95,FALSE))</f>
        <v>2500</v>
      </c>
      <c r="N95" s="159">
        <f>+IF(VLOOKUP(N$1,Lecturas!$N$1:$AA$20,$AC95,FALSE)=0,"",VLOOKUP(N$1,Lecturas!$N$1:$AA$20,$AC95,FALSE))</f>
        <v>2000</v>
      </c>
      <c r="O95" s="159">
        <f>+IF(VLOOKUP(O$1,Lecturas!$N$1:$AA$20,$AC95,FALSE)=0,"",VLOOKUP(O$1,Lecturas!$N$1:$AA$20,$AC95,FALSE))</f>
        <v>3000</v>
      </c>
      <c r="P95" s="83" t="str">
        <f>+IF(VLOOKUP(P$1,Lecturas!$N$1:$AA$20,$AC95,FALSE)=0,"",VLOOKUP(P$1,Lecturas!$N$1:$AA$20,$AC95,FALSE))</f>
        <v/>
      </c>
      <c r="Q95" s="83" t="str">
        <f>+IF(VLOOKUP(Q$1,Lecturas!$N$1:$AA$20,$AC95,FALSE)=0,"",VLOOKUP(Q$1,Lecturas!$N$1:$AA$20,$AC95,FALSE))</f>
        <v/>
      </c>
      <c r="R95" s="83" t="str">
        <f>+IF(VLOOKUP(R$1,Lecturas!$N$1:$AA$20,$AC95,FALSE)=0,"",VLOOKUP(R$1,Lecturas!$N$1:$AA$20,$AC95,FALSE))</f>
        <v/>
      </c>
      <c r="S95" s="159" t="str">
        <f>+IF(VLOOKUP(S$1,Lecturas!$N$1:$AA$20,$AC95,FALSE)=0,"",VLOOKUP(S$1,Lecturas!$N$1:$AA$20,$AC95,FALSE))</f>
        <v/>
      </c>
      <c r="T95" s="159" t="str">
        <f>+IF(VLOOKUP(T$1,Lecturas!$N$1:$AA$20,$AC95,FALSE)=0,"",VLOOKUP(T$1,Lecturas!$N$1:$AA$20,$AC95,FALSE))</f>
        <v/>
      </c>
      <c r="U95" s="159" t="str">
        <f>+IF(VLOOKUP(U$1,Lecturas!$N$1:$AA$20,$AC95,FALSE)=0,"",VLOOKUP(U$1,Lecturas!$N$1:$AA$20,$AC95,FALSE))</f>
        <v/>
      </c>
      <c r="V95" s="83" t="str">
        <f>+IF(VLOOKUP(V$1,Lecturas!$N$1:$AA$20,$AC95,FALSE)=0,"",VLOOKUP(V$1,Lecturas!$N$1:$AA$20,$AC95,FALSE))</f>
        <v/>
      </c>
      <c r="W95" s="83" t="str">
        <f>+IF(VLOOKUP(W$1,Lecturas!$N$1:$AA$20,$AC95,FALSE)=0,"",VLOOKUP(W$1,Lecturas!$N$1:$AA$20,$AC95,FALSE))</f>
        <v/>
      </c>
      <c r="X95" s="83" t="str">
        <f>+IF(VLOOKUP(X$1,Lecturas!$N$1:$AA$20,$AC95,FALSE)=0,"",VLOOKUP(X$1,Lecturas!$N$1:$AA$20,$AC95,FALSE))</f>
        <v/>
      </c>
      <c r="Y95" s="159">
        <f>+IF(VLOOKUP(Y$1,Lecturas!$N$1:$AA$20,$AC95,FALSE)=0,"",VLOOKUP(Y$1,Lecturas!$N$1:$AA$20,$AC95,FALSE))</f>
        <v>5000</v>
      </c>
      <c r="Z95" s="48">
        <f>+'RESULTADOS Fact'!Z95</f>
        <v>20000000886</v>
      </c>
      <c r="AA95" s="48">
        <f>+'RESULTADOS Fact'!AA95</f>
        <v>10000000454</v>
      </c>
      <c r="AB95" s="48"/>
      <c r="AC95" s="145">
        <f>+'CARGA DE DATOS'!AF96</f>
        <v>3</v>
      </c>
    </row>
    <row r="96" spans="1:29" hidden="1" x14ac:dyDescent="0.25">
      <c r="A96" s="145">
        <f>+'CARGA DE DATOS'!A97</f>
        <v>95</v>
      </c>
      <c r="B96" s="48">
        <f>+IF(RESULTADOS!H96="","",RESULTADOS!H96)</f>
        <v>400000266</v>
      </c>
      <c r="C96" s="48">
        <f>+IF(RESULTADOS!D96="","",RESULTADOS!D96)</f>
        <v>700010795</v>
      </c>
      <c r="D96" s="156" t="str">
        <f>+IF('CARGA DE DATOS'!K97="Cooperativa","COOP",IF(Salida!AT97="true","PROSU","GD"))</f>
        <v>GD</v>
      </c>
      <c r="E96" s="156" t="s">
        <v>9149</v>
      </c>
      <c r="F96" s="156" t="str">
        <f>+IF(OR(D96="COOP",'CARGA DE DATOS'!K97="GUMA"),"15.02.2022",IF('CARGA DE DATOS'!K97="GUME","05.02.2022","10.02.2022"))</f>
        <v>10.02.2022</v>
      </c>
      <c r="G96" s="159">
        <f>+IF(VLOOKUP(G$1,Lecturas!$N$1:$AA$20,$AC96,FALSE)=0,"",VLOOKUP(G$1,Lecturas!$N$1:$AA$20,$AC96,FALSE))</f>
        <v>1500</v>
      </c>
      <c r="H96" s="159">
        <f>+IF(VLOOKUP(H$1,Lecturas!$N$1:$AA$20,$AC96,FALSE)=0,"",VLOOKUP(H$1,Lecturas!$N$1:$AA$20,$AC96,FALSE))</f>
        <v>1550</v>
      </c>
      <c r="I96" s="159">
        <f>+IF(VLOOKUP(I$1,Lecturas!$N$1:$AA$20,$AC96,FALSE)=0,"",VLOOKUP(I$1,Lecturas!$N$1:$AA$20,$AC96,FALSE))</f>
        <v>1550</v>
      </c>
      <c r="J96" s="83" t="str">
        <f>+IF(VLOOKUP(J$1,Lecturas!$N$1:$AA$20,$AC96,FALSE)=0,"",VLOOKUP(J$1,Lecturas!$N$1:$AA$20,$AC96,FALSE))</f>
        <v/>
      </c>
      <c r="K96" s="83" t="str">
        <f>+IF(VLOOKUP(K$1,Lecturas!$N$1:$AA$20,$AC96,FALSE)=0,"",VLOOKUP(K$1,Lecturas!$N$1:$AA$20,$AC96,FALSE))</f>
        <v/>
      </c>
      <c r="L96" s="83" t="str">
        <f>+IF(VLOOKUP(L$1,Lecturas!$N$1:$AA$20,$AC96,FALSE)=0,"",VLOOKUP(L$1,Lecturas!$N$1:$AA$20,$AC96,FALSE))</f>
        <v/>
      </c>
      <c r="M96" s="159">
        <f>+IF(VLOOKUP(M$1,Lecturas!$N$1:$AA$20,$AC96,FALSE)=0,"",VLOOKUP(M$1,Lecturas!$N$1:$AA$20,$AC96,FALSE))</f>
        <v>2500</v>
      </c>
      <c r="N96" s="159">
        <f>+IF(VLOOKUP(N$1,Lecturas!$N$1:$AA$20,$AC96,FALSE)=0,"",VLOOKUP(N$1,Lecturas!$N$1:$AA$20,$AC96,FALSE))</f>
        <v>2000</v>
      </c>
      <c r="O96" s="159">
        <f>+IF(VLOOKUP(O$1,Lecturas!$N$1:$AA$20,$AC96,FALSE)=0,"",VLOOKUP(O$1,Lecturas!$N$1:$AA$20,$AC96,FALSE))</f>
        <v>3000</v>
      </c>
      <c r="P96" s="83" t="str">
        <f>+IF(VLOOKUP(P$1,Lecturas!$N$1:$AA$20,$AC96,FALSE)=0,"",VLOOKUP(P$1,Lecturas!$N$1:$AA$20,$AC96,FALSE))</f>
        <v/>
      </c>
      <c r="Q96" s="83" t="str">
        <f>+IF(VLOOKUP(Q$1,Lecturas!$N$1:$AA$20,$AC96,FALSE)=0,"",VLOOKUP(Q$1,Lecturas!$N$1:$AA$20,$AC96,FALSE))</f>
        <v/>
      </c>
      <c r="R96" s="83" t="str">
        <f>+IF(VLOOKUP(R$1,Lecturas!$N$1:$AA$20,$AC96,FALSE)=0,"",VLOOKUP(R$1,Lecturas!$N$1:$AA$20,$AC96,FALSE))</f>
        <v/>
      </c>
      <c r="S96" s="159" t="str">
        <f>+IF(VLOOKUP(S$1,Lecturas!$N$1:$AA$20,$AC96,FALSE)=0,"",VLOOKUP(S$1,Lecturas!$N$1:$AA$20,$AC96,FALSE))</f>
        <v/>
      </c>
      <c r="T96" s="159" t="str">
        <f>+IF(VLOOKUP(T$1,Lecturas!$N$1:$AA$20,$AC96,FALSE)=0,"",VLOOKUP(T$1,Lecturas!$N$1:$AA$20,$AC96,FALSE))</f>
        <v/>
      </c>
      <c r="U96" s="159" t="str">
        <f>+IF(VLOOKUP(U$1,Lecturas!$N$1:$AA$20,$AC96,FALSE)=0,"",VLOOKUP(U$1,Lecturas!$N$1:$AA$20,$AC96,FALSE))</f>
        <v/>
      </c>
      <c r="V96" s="83" t="str">
        <f>+IF(VLOOKUP(V$1,Lecturas!$N$1:$AA$20,$AC96,FALSE)=0,"",VLOOKUP(V$1,Lecturas!$N$1:$AA$20,$AC96,FALSE))</f>
        <v/>
      </c>
      <c r="W96" s="83" t="str">
        <f>+IF(VLOOKUP(W$1,Lecturas!$N$1:$AA$20,$AC96,FALSE)=0,"",VLOOKUP(W$1,Lecturas!$N$1:$AA$20,$AC96,FALSE))</f>
        <v/>
      </c>
      <c r="X96" s="83" t="str">
        <f>+IF(VLOOKUP(X$1,Lecturas!$N$1:$AA$20,$AC96,FALSE)=0,"",VLOOKUP(X$1,Lecturas!$N$1:$AA$20,$AC96,FALSE))</f>
        <v/>
      </c>
      <c r="Y96" s="159">
        <f>+IF(VLOOKUP(Y$1,Lecturas!$N$1:$AA$20,$AC96,FALSE)=0,"",VLOOKUP(Y$1,Lecturas!$N$1:$AA$20,$AC96,FALSE))</f>
        <v>7500</v>
      </c>
      <c r="Z96" s="48">
        <f>+'RESULTADOS Fact'!Z96</f>
        <v>20000000887</v>
      </c>
      <c r="AA96" s="48">
        <f>+'RESULTADOS Fact'!AA96</f>
        <v>10000000455</v>
      </c>
      <c r="AB96" s="48"/>
      <c r="AC96" s="145">
        <f>+'CARGA DE DATOS'!AF97</f>
        <v>7</v>
      </c>
    </row>
    <row r="97" spans="1:29" hidden="1" x14ac:dyDescent="0.25">
      <c r="A97" s="145">
        <f>+'CARGA DE DATOS'!A98</f>
        <v>96</v>
      </c>
      <c r="B97" s="48">
        <f>+IF(RESULTADOS!H97="","",RESULTADOS!H97)</f>
        <v>400000267</v>
      </c>
      <c r="C97" s="48">
        <f>+IF(RESULTADOS!D97="","",RESULTADOS!D97)</f>
        <v>700010796</v>
      </c>
      <c r="D97" s="156" t="str">
        <f>+IF('CARGA DE DATOS'!K98="Cooperativa","COOP",IF(Salida!AT98="true","PROSU","GD"))</f>
        <v>GD</v>
      </c>
      <c r="E97" s="156" t="s">
        <v>9149</v>
      </c>
      <c r="F97" s="156" t="str">
        <f>+IF(OR(D97="COOP",'CARGA DE DATOS'!K98="GUMA"),"15.02.2022",IF('CARGA DE DATOS'!K98="GUME","05.02.2022","10.02.2022"))</f>
        <v>10.02.2022</v>
      </c>
      <c r="G97" s="159">
        <f>+IF(VLOOKUP(G$1,Lecturas!$N$1:$AA$20,$AC97,FALSE)=0,"",VLOOKUP(G$1,Lecturas!$N$1:$AA$20,$AC97,FALSE))</f>
        <v>150</v>
      </c>
      <c r="H97" s="159">
        <f>+IF(VLOOKUP(H$1,Lecturas!$N$1:$AA$20,$AC97,FALSE)=0,"",VLOOKUP(H$1,Lecturas!$N$1:$AA$20,$AC97,FALSE))</f>
        <v>150</v>
      </c>
      <c r="I97" s="159">
        <f>+IF(VLOOKUP(I$1,Lecturas!$N$1:$AA$20,$AC97,FALSE)=0,"",VLOOKUP(I$1,Lecturas!$N$1:$AA$20,$AC97,FALSE))</f>
        <v>150</v>
      </c>
      <c r="J97" s="83" t="str">
        <f>+IF(VLOOKUP(J$1,Lecturas!$N$1:$AA$20,$AC97,FALSE)=0,"",VLOOKUP(J$1,Lecturas!$N$1:$AA$20,$AC97,FALSE))</f>
        <v/>
      </c>
      <c r="K97" s="83" t="str">
        <f>+IF(VLOOKUP(K$1,Lecturas!$N$1:$AA$20,$AC97,FALSE)=0,"",VLOOKUP(K$1,Lecturas!$N$1:$AA$20,$AC97,FALSE))</f>
        <v/>
      </c>
      <c r="L97" s="83" t="str">
        <f>+IF(VLOOKUP(L$1,Lecturas!$N$1:$AA$20,$AC97,FALSE)=0,"",VLOOKUP(L$1,Lecturas!$N$1:$AA$20,$AC97,FALSE))</f>
        <v/>
      </c>
      <c r="M97" s="159">
        <f>+IF(VLOOKUP(M$1,Lecturas!$N$1:$AA$20,$AC97,FALSE)=0,"",VLOOKUP(M$1,Lecturas!$N$1:$AA$20,$AC97,FALSE))</f>
        <v>2500</v>
      </c>
      <c r="N97" s="159">
        <f>+IF(VLOOKUP(N$1,Lecturas!$N$1:$AA$20,$AC97,FALSE)=0,"",VLOOKUP(N$1,Lecturas!$N$1:$AA$20,$AC97,FALSE))</f>
        <v>2000</v>
      </c>
      <c r="O97" s="159">
        <f>+IF(VLOOKUP(O$1,Lecturas!$N$1:$AA$20,$AC97,FALSE)=0,"",VLOOKUP(O$1,Lecturas!$N$1:$AA$20,$AC97,FALSE))</f>
        <v>3000</v>
      </c>
      <c r="P97" s="83" t="str">
        <f>+IF(VLOOKUP(P$1,Lecturas!$N$1:$AA$20,$AC97,FALSE)=0,"",VLOOKUP(P$1,Lecturas!$N$1:$AA$20,$AC97,FALSE))</f>
        <v/>
      </c>
      <c r="Q97" s="83" t="str">
        <f>+IF(VLOOKUP(Q$1,Lecturas!$N$1:$AA$20,$AC97,FALSE)=0,"",VLOOKUP(Q$1,Lecturas!$N$1:$AA$20,$AC97,FALSE))</f>
        <v/>
      </c>
      <c r="R97" s="83" t="str">
        <f>+IF(VLOOKUP(R$1,Lecturas!$N$1:$AA$20,$AC97,FALSE)=0,"",VLOOKUP(R$1,Lecturas!$N$1:$AA$20,$AC97,FALSE))</f>
        <v/>
      </c>
      <c r="S97" s="159" t="str">
        <f>+IF(VLOOKUP(S$1,Lecturas!$N$1:$AA$20,$AC97,FALSE)=0,"",VLOOKUP(S$1,Lecturas!$N$1:$AA$20,$AC97,FALSE))</f>
        <v/>
      </c>
      <c r="T97" s="159" t="str">
        <f>+IF(VLOOKUP(T$1,Lecturas!$N$1:$AA$20,$AC97,FALSE)=0,"",VLOOKUP(T$1,Lecturas!$N$1:$AA$20,$AC97,FALSE))</f>
        <v/>
      </c>
      <c r="U97" s="159" t="str">
        <f>+IF(VLOOKUP(U$1,Lecturas!$N$1:$AA$20,$AC97,FALSE)=0,"",VLOOKUP(U$1,Lecturas!$N$1:$AA$20,$AC97,FALSE))</f>
        <v/>
      </c>
      <c r="V97" s="83" t="str">
        <f>+IF(VLOOKUP(V$1,Lecturas!$N$1:$AA$20,$AC97,FALSE)=0,"",VLOOKUP(V$1,Lecturas!$N$1:$AA$20,$AC97,FALSE))</f>
        <v/>
      </c>
      <c r="W97" s="83" t="str">
        <f>+IF(VLOOKUP(W$1,Lecturas!$N$1:$AA$20,$AC97,FALSE)=0,"",VLOOKUP(W$1,Lecturas!$N$1:$AA$20,$AC97,FALSE))</f>
        <v/>
      </c>
      <c r="X97" s="83" t="str">
        <f>+IF(VLOOKUP(X$1,Lecturas!$N$1:$AA$20,$AC97,FALSE)=0,"",VLOOKUP(X$1,Lecturas!$N$1:$AA$20,$AC97,FALSE))</f>
        <v/>
      </c>
      <c r="Y97" s="159">
        <f>+IF(VLOOKUP(Y$1,Lecturas!$N$1:$AA$20,$AC97,FALSE)=0,"",VLOOKUP(Y$1,Lecturas!$N$1:$AA$20,$AC97,FALSE))</f>
        <v>15000</v>
      </c>
      <c r="Z97" s="48">
        <f>+'RESULTADOS Fact'!Z97</f>
        <v>20000000888</v>
      </c>
      <c r="AA97" s="48">
        <f>+'RESULTADOS Fact'!AA97</f>
        <v>10000000456</v>
      </c>
      <c r="AB97" s="48"/>
      <c r="AC97" s="145">
        <f>+'CARGA DE DATOS'!AF98</f>
        <v>4</v>
      </c>
    </row>
    <row r="98" spans="1:29" hidden="1" x14ac:dyDescent="0.25">
      <c r="A98" s="145">
        <f>+'CARGA DE DATOS'!A99</f>
        <v>97</v>
      </c>
      <c r="B98" s="48">
        <f>+IF(RESULTADOS!H98="","",RESULTADOS!H98)</f>
        <v>400000268</v>
      </c>
      <c r="C98" s="48">
        <f>+IF(RESULTADOS!D98="","",RESULTADOS!D98)</f>
        <v>700010797</v>
      </c>
      <c r="D98" s="156" t="str">
        <f>+IF('CARGA DE DATOS'!K99="Cooperativa","COOP",IF(Salida!AT99="true","PROSU","GD"))</f>
        <v>GD</v>
      </c>
      <c r="E98" s="156" t="s">
        <v>9149</v>
      </c>
      <c r="F98" s="156" t="str">
        <f>+IF(OR(D98="COOP",'CARGA DE DATOS'!K99="GUMA"),"15.02.2022",IF('CARGA DE DATOS'!K99="GUME","05.02.2022","10.02.2022"))</f>
        <v>10.02.2022</v>
      </c>
      <c r="G98" s="159">
        <f>+IF(VLOOKUP(G$1,Lecturas!$N$1:$AA$20,$AC98,FALSE)=0,"",VLOOKUP(G$1,Lecturas!$N$1:$AA$20,$AC98,FALSE))</f>
        <v>1500</v>
      </c>
      <c r="H98" s="159">
        <f>+IF(VLOOKUP(H$1,Lecturas!$N$1:$AA$20,$AC98,FALSE)=0,"",VLOOKUP(H$1,Lecturas!$N$1:$AA$20,$AC98,FALSE))</f>
        <v>1550</v>
      </c>
      <c r="I98" s="159">
        <f>+IF(VLOOKUP(I$1,Lecturas!$N$1:$AA$20,$AC98,FALSE)=0,"",VLOOKUP(I$1,Lecturas!$N$1:$AA$20,$AC98,FALSE))</f>
        <v>1550</v>
      </c>
      <c r="J98" s="83" t="str">
        <f>+IF(VLOOKUP(J$1,Lecturas!$N$1:$AA$20,$AC98,FALSE)=0,"",VLOOKUP(J$1,Lecturas!$N$1:$AA$20,$AC98,FALSE))</f>
        <v/>
      </c>
      <c r="K98" s="83" t="str">
        <f>+IF(VLOOKUP(K$1,Lecturas!$N$1:$AA$20,$AC98,FALSE)=0,"",VLOOKUP(K$1,Lecturas!$N$1:$AA$20,$AC98,FALSE))</f>
        <v/>
      </c>
      <c r="L98" s="83" t="str">
        <f>+IF(VLOOKUP(L$1,Lecturas!$N$1:$AA$20,$AC98,FALSE)=0,"",VLOOKUP(L$1,Lecturas!$N$1:$AA$20,$AC98,FALSE))</f>
        <v/>
      </c>
      <c r="M98" s="159">
        <f>+IF(VLOOKUP(M$1,Lecturas!$N$1:$AA$20,$AC98,FALSE)=0,"",VLOOKUP(M$1,Lecturas!$N$1:$AA$20,$AC98,FALSE))</f>
        <v>2500</v>
      </c>
      <c r="N98" s="159">
        <f>+IF(VLOOKUP(N$1,Lecturas!$N$1:$AA$20,$AC98,FALSE)=0,"",VLOOKUP(N$1,Lecturas!$N$1:$AA$20,$AC98,FALSE))</f>
        <v>2000</v>
      </c>
      <c r="O98" s="159">
        <f>+IF(VLOOKUP(O$1,Lecturas!$N$1:$AA$20,$AC98,FALSE)=0,"",VLOOKUP(O$1,Lecturas!$N$1:$AA$20,$AC98,FALSE))</f>
        <v>3000</v>
      </c>
      <c r="P98" s="83" t="str">
        <f>+IF(VLOOKUP(P$1,Lecturas!$N$1:$AA$20,$AC98,FALSE)=0,"",VLOOKUP(P$1,Lecturas!$N$1:$AA$20,$AC98,FALSE))</f>
        <v/>
      </c>
      <c r="Q98" s="83" t="str">
        <f>+IF(VLOOKUP(Q$1,Lecturas!$N$1:$AA$20,$AC98,FALSE)=0,"",VLOOKUP(Q$1,Lecturas!$N$1:$AA$20,$AC98,FALSE))</f>
        <v/>
      </c>
      <c r="R98" s="83" t="str">
        <f>+IF(VLOOKUP(R$1,Lecturas!$N$1:$AA$20,$AC98,FALSE)=0,"",VLOOKUP(R$1,Lecturas!$N$1:$AA$20,$AC98,FALSE))</f>
        <v/>
      </c>
      <c r="S98" s="159" t="str">
        <f>+IF(VLOOKUP(S$1,Lecturas!$N$1:$AA$20,$AC98,FALSE)=0,"",VLOOKUP(S$1,Lecturas!$N$1:$AA$20,$AC98,FALSE))</f>
        <v/>
      </c>
      <c r="T98" s="159" t="str">
        <f>+IF(VLOOKUP(T$1,Lecturas!$N$1:$AA$20,$AC98,FALSE)=0,"",VLOOKUP(T$1,Lecturas!$N$1:$AA$20,$AC98,FALSE))</f>
        <v/>
      </c>
      <c r="U98" s="159" t="str">
        <f>+IF(VLOOKUP(U$1,Lecturas!$N$1:$AA$20,$AC98,FALSE)=0,"",VLOOKUP(U$1,Lecturas!$N$1:$AA$20,$AC98,FALSE))</f>
        <v/>
      </c>
      <c r="V98" s="83" t="str">
        <f>+IF(VLOOKUP(V$1,Lecturas!$N$1:$AA$20,$AC98,FALSE)=0,"",VLOOKUP(V$1,Lecturas!$N$1:$AA$20,$AC98,FALSE))</f>
        <v/>
      </c>
      <c r="W98" s="83" t="str">
        <f>+IF(VLOOKUP(W$1,Lecturas!$N$1:$AA$20,$AC98,FALSE)=0,"",VLOOKUP(W$1,Lecturas!$N$1:$AA$20,$AC98,FALSE))</f>
        <v/>
      </c>
      <c r="X98" s="83" t="str">
        <f>+IF(VLOOKUP(X$1,Lecturas!$N$1:$AA$20,$AC98,FALSE)=0,"",VLOOKUP(X$1,Lecturas!$N$1:$AA$20,$AC98,FALSE))</f>
        <v/>
      </c>
      <c r="Y98" s="159">
        <f>+IF(VLOOKUP(Y$1,Lecturas!$N$1:$AA$20,$AC98,FALSE)=0,"",VLOOKUP(Y$1,Lecturas!$N$1:$AA$20,$AC98,FALSE))</f>
        <v>7500</v>
      </c>
      <c r="Z98" s="48">
        <f>+'RESULTADOS Fact'!Z98</f>
        <v>20000000889</v>
      </c>
      <c r="AA98" s="48">
        <f>+'RESULTADOS Fact'!AA98</f>
        <v>10000000457</v>
      </c>
      <c r="AB98" s="48"/>
      <c r="AC98" s="145">
        <f>+'CARGA DE DATOS'!AF99</f>
        <v>7</v>
      </c>
    </row>
    <row r="99" spans="1:29" x14ac:dyDescent="0.25">
      <c r="A99" s="145">
        <f>+'CARGA DE DATOS'!A100</f>
        <v>98</v>
      </c>
      <c r="B99" s="48">
        <f>+IF(RESULTADOS!H99="","",RESULTADOS!H99)</f>
        <v>400000269</v>
      </c>
      <c r="C99" s="48">
        <f>+IF(RESULTADOS!D99="","",RESULTADOS!D99)</f>
        <v>700010798</v>
      </c>
      <c r="D99" s="156" t="str">
        <f>+IF('CARGA DE DATOS'!K100="Cooperativa","COOP",IF(Salida!AT100="true","PROSU","GD"))</f>
        <v>GD</v>
      </c>
      <c r="E99" s="156" t="s">
        <v>9149</v>
      </c>
      <c r="F99" s="156" t="str">
        <f>+IF(OR(D99="COOP",'CARGA DE DATOS'!K100="GUMA"),"15.02.2022",IF('CARGA DE DATOS'!K100="GUME","05.02.2022","10.02.2022"))</f>
        <v>10.02.2022</v>
      </c>
      <c r="G99" s="159">
        <f>+IF(VLOOKUP(G$1,Lecturas!$N$1:$AA$20,$AC99,FALSE)=0,"",VLOOKUP(G$1,Lecturas!$N$1:$AA$20,$AC99,FALSE))</f>
        <v>1500</v>
      </c>
      <c r="H99" s="159">
        <f>+IF(VLOOKUP(H$1,Lecturas!$N$1:$AA$20,$AC99,FALSE)=0,"",VLOOKUP(H$1,Lecturas!$N$1:$AA$20,$AC99,FALSE))</f>
        <v>300</v>
      </c>
      <c r="I99" s="159">
        <f>+IF(VLOOKUP(I$1,Lecturas!$N$1:$AA$20,$AC99,FALSE)=0,"",VLOOKUP(I$1,Lecturas!$N$1:$AA$20,$AC99,FALSE))</f>
        <v>350</v>
      </c>
      <c r="J99" s="83" t="str">
        <f>+IF(VLOOKUP(J$1,Lecturas!$N$1:$AA$20,$AC99,FALSE)=0,"",VLOOKUP(J$1,Lecturas!$N$1:$AA$20,$AC99,FALSE))</f>
        <v/>
      </c>
      <c r="K99" s="83" t="str">
        <f>+IF(VLOOKUP(K$1,Lecturas!$N$1:$AA$20,$AC99,FALSE)=0,"",VLOOKUP(K$1,Lecturas!$N$1:$AA$20,$AC99,FALSE))</f>
        <v/>
      </c>
      <c r="L99" s="83" t="str">
        <f>+IF(VLOOKUP(L$1,Lecturas!$N$1:$AA$20,$AC99,FALSE)=0,"",VLOOKUP(L$1,Lecturas!$N$1:$AA$20,$AC99,FALSE))</f>
        <v/>
      </c>
      <c r="M99" s="159">
        <f>+IF(VLOOKUP(M$1,Lecturas!$N$1:$AA$20,$AC99,FALSE)=0,"",VLOOKUP(M$1,Lecturas!$N$1:$AA$20,$AC99,FALSE))</f>
        <v>2500</v>
      </c>
      <c r="N99" s="159">
        <f>+IF(VLOOKUP(N$1,Lecturas!$N$1:$AA$20,$AC99,FALSE)=0,"",VLOOKUP(N$1,Lecturas!$N$1:$AA$20,$AC99,FALSE))</f>
        <v>2000</v>
      </c>
      <c r="O99" s="159">
        <f>+IF(VLOOKUP(O$1,Lecturas!$N$1:$AA$20,$AC99,FALSE)=0,"",VLOOKUP(O$1,Lecturas!$N$1:$AA$20,$AC99,FALSE))</f>
        <v>3000</v>
      </c>
      <c r="P99" s="83" t="str">
        <f>+IF(VLOOKUP(P$1,Lecturas!$N$1:$AA$20,$AC99,FALSE)=0,"",VLOOKUP(P$1,Lecturas!$N$1:$AA$20,$AC99,FALSE))</f>
        <v/>
      </c>
      <c r="Q99" s="83" t="str">
        <f>+IF(VLOOKUP(Q$1,Lecturas!$N$1:$AA$20,$AC99,FALSE)=0,"",VLOOKUP(Q$1,Lecturas!$N$1:$AA$20,$AC99,FALSE))</f>
        <v/>
      </c>
      <c r="R99" s="83" t="str">
        <f>+IF(VLOOKUP(R$1,Lecturas!$N$1:$AA$20,$AC99,FALSE)=0,"",VLOOKUP(R$1,Lecturas!$N$1:$AA$20,$AC99,FALSE))</f>
        <v/>
      </c>
      <c r="S99" s="159" t="str">
        <f>+IF(VLOOKUP(S$1,Lecturas!$N$1:$AA$20,$AC99,FALSE)=0,"",VLOOKUP(S$1,Lecturas!$N$1:$AA$20,$AC99,FALSE))</f>
        <v/>
      </c>
      <c r="T99" s="159" t="str">
        <f>+IF(VLOOKUP(T$1,Lecturas!$N$1:$AA$20,$AC99,FALSE)=0,"",VLOOKUP(T$1,Lecturas!$N$1:$AA$20,$AC99,FALSE))</f>
        <v/>
      </c>
      <c r="U99" s="159" t="str">
        <f>+IF(VLOOKUP(U$1,Lecturas!$N$1:$AA$20,$AC99,FALSE)=0,"",VLOOKUP(U$1,Lecturas!$N$1:$AA$20,$AC99,FALSE))</f>
        <v/>
      </c>
      <c r="V99" s="83" t="str">
        <f>+IF(VLOOKUP(V$1,Lecturas!$N$1:$AA$20,$AC99,FALSE)=0,"",VLOOKUP(V$1,Lecturas!$N$1:$AA$20,$AC99,FALSE))</f>
        <v/>
      </c>
      <c r="W99" s="83" t="str">
        <f>+IF(VLOOKUP(W$1,Lecturas!$N$1:$AA$20,$AC99,FALSE)=0,"",VLOOKUP(W$1,Lecturas!$N$1:$AA$20,$AC99,FALSE))</f>
        <v/>
      </c>
      <c r="X99" s="83" t="str">
        <f>+IF(VLOOKUP(X$1,Lecturas!$N$1:$AA$20,$AC99,FALSE)=0,"",VLOOKUP(X$1,Lecturas!$N$1:$AA$20,$AC99,FALSE))</f>
        <v/>
      </c>
      <c r="Y99" s="159">
        <f>+IF(VLOOKUP(Y$1,Lecturas!$N$1:$AA$20,$AC99,FALSE)=0,"",VLOOKUP(Y$1,Lecturas!$N$1:$AA$20,$AC99,FALSE))</f>
        <v>6500</v>
      </c>
      <c r="Z99" s="48">
        <f>+'RESULTADOS Fact'!Z99</f>
        <v>0</v>
      </c>
      <c r="AA99" s="48">
        <f>+'RESULTADOS Fact'!AA99</f>
        <v>0</v>
      </c>
      <c r="AB99" s="48"/>
      <c r="AC99" s="145">
        <f>+'CARGA DE DATOS'!AF100</f>
        <v>9</v>
      </c>
    </row>
    <row r="100" spans="1:29" hidden="1" x14ac:dyDescent="0.25">
      <c r="A100" s="145">
        <f>+'CARGA DE DATOS'!A101</f>
        <v>99</v>
      </c>
      <c r="B100" s="48">
        <f>+IF(RESULTADOS!H100="","",RESULTADOS!H100)</f>
        <v>400000270</v>
      </c>
      <c r="C100" s="48">
        <f>+IF(RESULTADOS!D100="","",RESULTADOS!D100)</f>
        <v>700010799</v>
      </c>
      <c r="D100" s="156" t="str">
        <f>+IF('CARGA DE DATOS'!K101="Cooperativa","COOP",IF(Salida!AT101="true","PROSU","GD"))</f>
        <v>GD</v>
      </c>
      <c r="E100" s="156" t="s">
        <v>9149</v>
      </c>
      <c r="F100" s="156" t="str">
        <f>+IF(OR(D100="COOP",'CARGA DE DATOS'!K101="GUMA"),"15.02.2022",IF('CARGA DE DATOS'!K101="GUME","05.02.2022","10.02.2022"))</f>
        <v>10.02.2022</v>
      </c>
      <c r="G100" s="159">
        <f>+IF(VLOOKUP(G$1,Lecturas!$N$1:$AA$20,$AC100,FALSE)=0,"",VLOOKUP(G$1,Lecturas!$N$1:$AA$20,$AC100,FALSE))</f>
        <v>1500</v>
      </c>
      <c r="H100" s="159">
        <f>+IF(VLOOKUP(H$1,Lecturas!$N$1:$AA$20,$AC100,FALSE)=0,"",VLOOKUP(H$1,Lecturas!$N$1:$AA$20,$AC100,FALSE))</f>
        <v>1550</v>
      </c>
      <c r="I100" s="159">
        <f>+IF(VLOOKUP(I$1,Lecturas!$N$1:$AA$20,$AC100,FALSE)=0,"",VLOOKUP(I$1,Lecturas!$N$1:$AA$20,$AC100,FALSE))</f>
        <v>1550</v>
      </c>
      <c r="J100" s="83" t="str">
        <f>+IF(VLOOKUP(J$1,Lecturas!$N$1:$AA$20,$AC100,FALSE)=0,"",VLOOKUP(J$1,Lecturas!$N$1:$AA$20,$AC100,FALSE))</f>
        <v/>
      </c>
      <c r="K100" s="83" t="str">
        <f>+IF(VLOOKUP(K$1,Lecturas!$N$1:$AA$20,$AC100,FALSE)=0,"",VLOOKUP(K$1,Lecturas!$N$1:$AA$20,$AC100,FALSE))</f>
        <v/>
      </c>
      <c r="L100" s="83" t="str">
        <f>+IF(VLOOKUP(L$1,Lecturas!$N$1:$AA$20,$AC100,FALSE)=0,"",VLOOKUP(L$1,Lecturas!$N$1:$AA$20,$AC100,FALSE))</f>
        <v/>
      </c>
      <c r="M100" s="159">
        <f>+IF(VLOOKUP(M$1,Lecturas!$N$1:$AA$20,$AC100,FALSE)=0,"",VLOOKUP(M$1,Lecturas!$N$1:$AA$20,$AC100,FALSE))</f>
        <v>2500</v>
      </c>
      <c r="N100" s="159">
        <f>+IF(VLOOKUP(N$1,Lecturas!$N$1:$AA$20,$AC100,FALSE)=0,"",VLOOKUP(N$1,Lecturas!$N$1:$AA$20,$AC100,FALSE))</f>
        <v>2000</v>
      </c>
      <c r="O100" s="159">
        <f>+IF(VLOOKUP(O$1,Lecturas!$N$1:$AA$20,$AC100,FALSE)=0,"",VLOOKUP(O$1,Lecturas!$N$1:$AA$20,$AC100,FALSE))</f>
        <v>3000</v>
      </c>
      <c r="P100" s="83" t="str">
        <f>+IF(VLOOKUP(P$1,Lecturas!$N$1:$AA$20,$AC100,FALSE)=0,"",VLOOKUP(P$1,Lecturas!$N$1:$AA$20,$AC100,FALSE))</f>
        <v/>
      </c>
      <c r="Q100" s="83" t="str">
        <f>+IF(VLOOKUP(Q$1,Lecturas!$N$1:$AA$20,$AC100,FALSE)=0,"",VLOOKUP(Q$1,Lecturas!$N$1:$AA$20,$AC100,FALSE))</f>
        <v/>
      </c>
      <c r="R100" s="83" t="str">
        <f>+IF(VLOOKUP(R$1,Lecturas!$N$1:$AA$20,$AC100,FALSE)=0,"",VLOOKUP(R$1,Lecturas!$N$1:$AA$20,$AC100,FALSE))</f>
        <v/>
      </c>
      <c r="S100" s="159" t="str">
        <f>+IF(VLOOKUP(S$1,Lecturas!$N$1:$AA$20,$AC100,FALSE)=0,"",VLOOKUP(S$1,Lecturas!$N$1:$AA$20,$AC100,FALSE))</f>
        <v/>
      </c>
      <c r="T100" s="159" t="str">
        <f>+IF(VLOOKUP(T$1,Lecturas!$N$1:$AA$20,$AC100,FALSE)=0,"",VLOOKUP(T$1,Lecturas!$N$1:$AA$20,$AC100,FALSE))</f>
        <v/>
      </c>
      <c r="U100" s="159" t="str">
        <f>+IF(VLOOKUP(U$1,Lecturas!$N$1:$AA$20,$AC100,FALSE)=0,"",VLOOKUP(U$1,Lecturas!$N$1:$AA$20,$AC100,FALSE))</f>
        <v/>
      </c>
      <c r="V100" s="83" t="str">
        <f>+IF(VLOOKUP(V$1,Lecturas!$N$1:$AA$20,$AC100,FALSE)=0,"",VLOOKUP(V$1,Lecturas!$N$1:$AA$20,$AC100,FALSE))</f>
        <v/>
      </c>
      <c r="W100" s="83" t="str">
        <f>+IF(VLOOKUP(W$1,Lecturas!$N$1:$AA$20,$AC100,FALSE)=0,"",VLOOKUP(W$1,Lecturas!$N$1:$AA$20,$AC100,FALSE))</f>
        <v/>
      </c>
      <c r="X100" s="83" t="str">
        <f>+IF(VLOOKUP(X$1,Lecturas!$N$1:$AA$20,$AC100,FALSE)=0,"",VLOOKUP(X$1,Lecturas!$N$1:$AA$20,$AC100,FALSE))</f>
        <v/>
      </c>
      <c r="Y100" s="159">
        <f>+IF(VLOOKUP(Y$1,Lecturas!$N$1:$AA$20,$AC100,FALSE)=0,"",VLOOKUP(Y$1,Lecturas!$N$1:$AA$20,$AC100,FALSE))</f>
        <v>7500</v>
      </c>
      <c r="Z100" s="48">
        <f>+'RESULTADOS Fact'!Z100</f>
        <v>20000000890</v>
      </c>
      <c r="AA100" s="48">
        <f>+'RESULTADOS Fact'!AA100</f>
        <v>10000000458</v>
      </c>
      <c r="AB100" s="48"/>
      <c r="AC100" s="145">
        <f>+'CARGA DE DATOS'!AF101</f>
        <v>7</v>
      </c>
    </row>
    <row r="101" spans="1:29" hidden="1" x14ac:dyDescent="0.25">
      <c r="A101" s="145">
        <f>+'CARGA DE DATOS'!A102</f>
        <v>100</v>
      </c>
      <c r="B101" s="48">
        <f>+IF(RESULTADOS!H101="","",RESULTADOS!H101)</f>
        <v>400000271</v>
      </c>
      <c r="C101" s="48">
        <f>+IF(RESULTADOS!D101="","",RESULTADOS!D101)</f>
        <v>700010800</v>
      </c>
      <c r="D101" s="156" t="str">
        <f>+IF('CARGA DE DATOS'!K102="Cooperativa","COOP",IF(Salida!AT102="true","PROSU","GD"))</f>
        <v>GD</v>
      </c>
      <c r="E101" s="156" t="s">
        <v>9149</v>
      </c>
      <c r="F101" s="156" t="str">
        <f>+IF(OR(D101="COOP",'CARGA DE DATOS'!K102="GUMA"),"15.02.2022",IF('CARGA DE DATOS'!K102="GUME","05.02.2022","10.02.2022"))</f>
        <v>10.02.2022</v>
      </c>
      <c r="G101" s="159">
        <f>+IF(VLOOKUP(G$1,Lecturas!$N$1:$AA$20,$AC101,FALSE)=0,"",VLOOKUP(G$1,Lecturas!$N$1:$AA$20,$AC101,FALSE))</f>
        <v>150</v>
      </c>
      <c r="H101" s="159">
        <f>+IF(VLOOKUP(H$1,Lecturas!$N$1:$AA$20,$AC101,FALSE)=0,"",VLOOKUP(H$1,Lecturas!$N$1:$AA$20,$AC101,FALSE))</f>
        <v>300</v>
      </c>
      <c r="I101" s="159">
        <f>+IF(VLOOKUP(I$1,Lecturas!$N$1:$AA$20,$AC101,FALSE)=0,"",VLOOKUP(I$1,Lecturas!$N$1:$AA$20,$AC101,FALSE))</f>
        <v>350</v>
      </c>
      <c r="J101" s="83" t="str">
        <f>+IF(VLOOKUP(J$1,Lecturas!$N$1:$AA$20,$AC101,FALSE)=0,"",VLOOKUP(J$1,Lecturas!$N$1:$AA$20,$AC101,FALSE))</f>
        <v/>
      </c>
      <c r="K101" s="83" t="str">
        <f>+IF(VLOOKUP(K$1,Lecturas!$N$1:$AA$20,$AC101,FALSE)=0,"",VLOOKUP(K$1,Lecturas!$N$1:$AA$20,$AC101,FALSE))</f>
        <v/>
      </c>
      <c r="L101" s="83" t="str">
        <f>+IF(VLOOKUP(L$1,Lecturas!$N$1:$AA$20,$AC101,FALSE)=0,"",VLOOKUP(L$1,Lecturas!$N$1:$AA$20,$AC101,FALSE))</f>
        <v/>
      </c>
      <c r="M101" s="159">
        <f>+IF(VLOOKUP(M$1,Lecturas!$N$1:$AA$20,$AC101,FALSE)=0,"",VLOOKUP(M$1,Lecturas!$N$1:$AA$20,$AC101,FALSE))</f>
        <v>2500</v>
      </c>
      <c r="N101" s="159">
        <f>+IF(VLOOKUP(N$1,Lecturas!$N$1:$AA$20,$AC101,FALSE)=0,"",VLOOKUP(N$1,Lecturas!$N$1:$AA$20,$AC101,FALSE))</f>
        <v>2000</v>
      </c>
      <c r="O101" s="159">
        <f>+IF(VLOOKUP(O$1,Lecturas!$N$1:$AA$20,$AC101,FALSE)=0,"",VLOOKUP(O$1,Lecturas!$N$1:$AA$20,$AC101,FALSE))</f>
        <v>3000</v>
      </c>
      <c r="P101" s="83" t="str">
        <f>+IF(VLOOKUP(P$1,Lecturas!$N$1:$AA$20,$AC101,FALSE)=0,"",VLOOKUP(P$1,Lecturas!$N$1:$AA$20,$AC101,FALSE))</f>
        <v/>
      </c>
      <c r="Q101" s="83" t="str">
        <f>+IF(VLOOKUP(Q$1,Lecturas!$N$1:$AA$20,$AC101,FALSE)=0,"",VLOOKUP(Q$1,Lecturas!$N$1:$AA$20,$AC101,FALSE))</f>
        <v/>
      </c>
      <c r="R101" s="83" t="str">
        <f>+IF(VLOOKUP(R$1,Lecturas!$N$1:$AA$20,$AC101,FALSE)=0,"",VLOOKUP(R$1,Lecturas!$N$1:$AA$20,$AC101,FALSE))</f>
        <v/>
      </c>
      <c r="S101" s="159" t="str">
        <f>+IF(VLOOKUP(S$1,Lecturas!$N$1:$AA$20,$AC101,FALSE)=0,"",VLOOKUP(S$1,Lecturas!$N$1:$AA$20,$AC101,FALSE))</f>
        <v/>
      </c>
      <c r="T101" s="159" t="str">
        <f>+IF(VLOOKUP(T$1,Lecturas!$N$1:$AA$20,$AC101,FALSE)=0,"",VLOOKUP(T$1,Lecturas!$N$1:$AA$20,$AC101,FALSE))</f>
        <v/>
      </c>
      <c r="U101" s="159" t="str">
        <f>+IF(VLOOKUP(U$1,Lecturas!$N$1:$AA$20,$AC101,FALSE)=0,"",VLOOKUP(U$1,Lecturas!$N$1:$AA$20,$AC101,FALSE))</f>
        <v/>
      </c>
      <c r="V101" s="83" t="str">
        <f>+IF(VLOOKUP(V$1,Lecturas!$N$1:$AA$20,$AC101,FALSE)=0,"",VLOOKUP(V$1,Lecturas!$N$1:$AA$20,$AC101,FALSE))</f>
        <v/>
      </c>
      <c r="W101" s="83" t="str">
        <f>+IF(VLOOKUP(W$1,Lecturas!$N$1:$AA$20,$AC101,FALSE)=0,"",VLOOKUP(W$1,Lecturas!$N$1:$AA$20,$AC101,FALSE))</f>
        <v/>
      </c>
      <c r="X101" s="83" t="str">
        <f>+IF(VLOOKUP(X$1,Lecturas!$N$1:$AA$20,$AC101,FALSE)=0,"",VLOOKUP(X$1,Lecturas!$N$1:$AA$20,$AC101,FALSE))</f>
        <v/>
      </c>
      <c r="Y101" s="159">
        <f>+IF(VLOOKUP(Y$1,Lecturas!$N$1:$AA$20,$AC101,FALSE)=0,"",VLOOKUP(Y$1,Lecturas!$N$1:$AA$20,$AC101,FALSE))</f>
        <v>500</v>
      </c>
      <c r="Z101" s="48">
        <f>+'RESULTADOS Fact'!Z101</f>
        <v>20000000891</v>
      </c>
      <c r="AA101" s="48">
        <f>+'RESULTADOS Fact'!AA101</f>
        <v>10000000459</v>
      </c>
      <c r="AB101" s="48"/>
      <c r="AC101" s="145">
        <f>+'CARGA DE DATOS'!AF102</f>
        <v>8</v>
      </c>
    </row>
    <row r="102" spans="1:29" hidden="1" x14ac:dyDescent="0.25">
      <c r="A102" s="145">
        <f>+'CARGA DE DATOS'!A103</f>
        <v>101</v>
      </c>
      <c r="B102" s="48">
        <f>+IF(RESULTADOS!H102="","",RESULTADOS!H102)</f>
        <v>400000272</v>
      </c>
      <c r="C102" s="48">
        <f>+IF(RESULTADOS!D102="","",RESULTADOS!D102)</f>
        <v>700010801</v>
      </c>
      <c r="D102" s="156" t="str">
        <f>+IF('CARGA DE DATOS'!K103="Cooperativa","COOP",IF(Salida!AT103="true","PROSU","GD"))</f>
        <v>GD</v>
      </c>
      <c r="E102" s="156" t="s">
        <v>9149</v>
      </c>
      <c r="F102" s="156" t="str">
        <f>+IF(OR(D102="COOP",'CARGA DE DATOS'!K103="GUMA"),"15.02.2022",IF('CARGA DE DATOS'!K103="GUME","05.02.2022","10.02.2022"))</f>
        <v>10.02.2022</v>
      </c>
      <c r="G102" s="159">
        <f>+IF(VLOOKUP(G$1,Lecturas!$N$1:$AA$20,$AC102,FALSE)=0,"",VLOOKUP(G$1,Lecturas!$N$1:$AA$20,$AC102,FALSE))</f>
        <v>150</v>
      </c>
      <c r="H102" s="159">
        <f>+IF(VLOOKUP(H$1,Lecturas!$N$1:$AA$20,$AC102,FALSE)=0,"",VLOOKUP(H$1,Lecturas!$N$1:$AA$20,$AC102,FALSE))</f>
        <v>300</v>
      </c>
      <c r="I102" s="159">
        <f>+IF(VLOOKUP(I$1,Lecturas!$N$1:$AA$20,$AC102,FALSE)=0,"",VLOOKUP(I$1,Lecturas!$N$1:$AA$20,$AC102,FALSE))</f>
        <v>150</v>
      </c>
      <c r="J102" s="83" t="str">
        <f>+IF(VLOOKUP(J$1,Lecturas!$N$1:$AA$20,$AC102,FALSE)=0,"",VLOOKUP(J$1,Lecturas!$N$1:$AA$20,$AC102,FALSE))</f>
        <v/>
      </c>
      <c r="K102" s="83" t="str">
        <f>+IF(VLOOKUP(K$1,Lecturas!$N$1:$AA$20,$AC102,FALSE)=0,"",VLOOKUP(K$1,Lecturas!$N$1:$AA$20,$AC102,FALSE))</f>
        <v/>
      </c>
      <c r="L102" s="83" t="str">
        <f>+IF(VLOOKUP(L$1,Lecturas!$N$1:$AA$20,$AC102,FALSE)=0,"",VLOOKUP(L$1,Lecturas!$N$1:$AA$20,$AC102,FALSE))</f>
        <v/>
      </c>
      <c r="M102" s="159">
        <f>+IF(VLOOKUP(M$1,Lecturas!$N$1:$AA$20,$AC102,FALSE)=0,"",VLOOKUP(M$1,Lecturas!$N$1:$AA$20,$AC102,FALSE))</f>
        <v>2500</v>
      </c>
      <c r="N102" s="159">
        <f>+IF(VLOOKUP(N$1,Lecturas!$N$1:$AA$20,$AC102,FALSE)=0,"",VLOOKUP(N$1,Lecturas!$N$1:$AA$20,$AC102,FALSE))</f>
        <v>2000</v>
      </c>
      <c r="O102" s="159">
        <f>+IF(VLOOKUP(O$1,Lecturas!$N$1:$AA$20,$AC102,FALSE)=0,"",VLOOKUP(O$1,Lecturas!$N$1:$AA$20,$AC102,FALSE))</f>
        <v>3000</v>
      </c>
      <c r="P102" s="83" t="str">
        <f>+IF(VLOOKUP(P$1,Lecturas!$N$1:$AA$20,$AC102,FALSE)=0,"",VLOOKUP(P$1,Lecturas!$N$1:$AA$20,$AC102,FALSE))</f>
        <v/>
      </c>
      <c r="Q102" s="83" t="str">
        <f>+IF(VLOOKUP(Q$1,Lecturas!$N$1:$AA$20,$AC102,FALSE)=0,"",VLOOKUP(Q$1,Lecturas!$N$1:$AA$20,$AC102,FALSE))</f>
        <v/>
      </c>
      <c r="R102" s="83" t="str">
        <f>+IF(VLOOKUP(R$1,Lecturas!$N$1:$AA$20,$AC102,FALSE)=0,"",VLOOKUP(R$1,Lecturas!$N$1:$AA$20,$AC102,FALSE))</f>
        <v/>
      </c>
      <c r="S102" s="159" t="str">
        <f>+IF(VLOOKUP(S$1,Lecturas!$N$1:$AA$20,$AC102,FALSE)=0,"",VLOOKUP(S$1,Lecturas!$N$1:$AA$20,$AC102,FALSE))</f>
        <v/>
      </c>
      <c r="T102" s="159" t="str">
        <f>+IF(VLOOKUP(T$1,Lecturas!$N$1:$AA$20,$AC102,FALSE)=0,"",VLOOKUP(T$1,Lecturas!$N$1:$AA$20,$AC102,FALSE))</f>
        <v/>
      </c>
      <c r="U102" s="159" t="str">
        <f>+IF(VLOOKUP(U$1,Lecturas!$N$1:$AA$20,$AC102,FALSE)=0,"",VLOOKUP(U$1,Lecturas!$N$1:$AA$20,$AC102,FALSE))</f>
        <v/>
      </c>
      <c r="V102" s="83" t="str">
        <f>+IF(VLOOKUP(V$1,Lecturas!$N$1:$AA$20,$AC102,FALSE)=0,"",VLOOKUP(V$1,Lecturas!$N$1:$AA$20,$AC102,FALSE))</f>
        <v/>
      </c>
      <c r="W102" s="83" t="str">
        <f>+IF(VLOOKUP(W$1,Lecturas!$N$1:$AA$20,$AC102,FALSE)=0,"",VLOOKUP(W$1,Lecturas!$N$1:$AA$20,$AC102,FALSE))</f>
        <v/>
      </c>
      <c r="X102" s="83" t="str">
        <f>+IF(VLOOKUP(X$1,Lecturas!$N$1:$AA$20,$AC102,FALSE)=0,"",VLOOKUP(X$1,Lecturas!$N$1:$AA$20,$AC102,FALSE))</f>
        <v/>
      </c>
      <c r="Y102" s="159">
        <f>+IF(VLOOKUP(Y$1,Lecturas!$N$1:$AA$20,$AC102,FALSE)=0,"",VLOOKUP(Y$1,Lecturas!$N$1:$AA$20,$AC102,FALSE))</f>
        <v>5000</v>
      </c>
      <c r="Z102" s="48">
        <f>+'RESULTADOS Fact'!Z102</f>
        <v>20000000892</v>
      </c>
      <c r="AA102" s="48">
        <f>+'RESULTADOS Fact'!AA102</f>
        <v>10000000460</v>
      </c>
      <c r="AB102" s="48"/>
      <c r="AC102" s="145">
        <f>+'CARGA DE DATOS'!AF103</f>
        <v>3</v>
      </c>
    </row>
    <row r="103" spans="1:29" hidden="1" x14ac:dyDescent="0.25">
      <c r="A103" s="145">
        <f>+'CARGA DE DATOS'!A104</f>
        <v>102</v>
      </c>
      <c r="B103" s="48">
        <f>+IF(RESULTADOS!H103="","",RESULTADOS!H103)</f>
        <v>400000273</v>
      </c>
      <c r="C103" s="48">
        <f>+IF(RESULTADOS!D103="","",RESULTADOS!D103)</f>
        <v>700010802</v>
      </c>
      <c r="D103" s="156" t="str">
        <f>+IF('CARGA DE DATOS'!K104="Cooperativa","COOP",IF(Salida!AT104="true","PROSU","GD"))</f>
        <v>GD</v>
      </c>
      <c r="E103" s="156" t="s">
        <v>9149</v>
      </c>
      <c r="F103" s="156" t="str">
        <f>+IF(OR(D103="COOP",'CARGA DE DATOS'!K104="GUMA"),"15.02.2022",IF('CARGA DE DATOS'!K104="GUME","05.02.2022","10.02.2022"))</f>
        <v>10.02.2022</v>
      </c>
      <c r="G103" s="159">
        <f>+IF(VLOOKUP(G$1,Lecturas!$N$1:$AA$20,$AC103,FALSE)=0,"",VLOOKUP(G$1,Lecturas!$N$1:$AA$20,$AC103,FALSE))</f>
        <v>1500</v>
      </c>
      <c r="H103" s="159">
        <f>+IF(VLOOKUP(H$1,Lecturas!$N$1:$AA$20,$AC103,FALSE)=0,"",VLOOKUP(H$1,Lecturas!$N$1:$AA$20,$AC103,FALSE))</f>
        <v>1550</v>
      </c>
      <c r="I103" s="159">
        <f>+IF(VLOOKUP(I$1,Lecturas!$N$1:$AA$20,$AC103,FALSE)=0,"",VLOOKUP(I$1,Lecturas!$N$1:$AA$20,$AC103,FALSE))</f>
        <v>1550</v>
      </c>
      <c r="J103" s="83" t="str">
        <f>+IF(VLOOKUP(J$1,Lecturas!$N$1:$AA$20,$AC103,FALSE)=0,"",VLOOKUP(J$1,Lecturas!$N$1:$AA$20,$AC103,FALSE))</f>
        <v/>
      </c>
      <c r="K103" s="83" t="str">
        <f>+IF(VLOOKUP(K$1,Lecturas!$N$1:$AA$20,$AC103,FALSE)=0,"",VLOOKUP(K$1,Lecturas!$N$1:$AA$20,$AC103,FALSE))</f>
        <v/>
      </c>
      <c r="L103" s="83" t="str">
        <f>+IF(VLOOKUP(L$1,Lecturas!$N$1:$AA$20,$AC103,FALSE)=0,"",VLOOKUP(L$1,Lecturas!$N$1:$AA$20,$AC103,FALSE))</f>
        <v/>
      </c>
      <c r="M103" s="159">
        <f>+IF(VLOOKUP(M$1,Lecturas!$N$1:$AA$20,$AC103,FALSE)=0,"",VLOOKUP(M$1,Lecturas!$N$1:$AA$20,$AC103,FALSE))</f>
        <v>2500</v>
      </c>
      <c r="N103" s="159">
        <f>+IF(VLOOKUP(N$1,Lecturas!$N$1:$AA$20,$AC103,FALSE)=0,"",VLOOKUP(N$1,Lecturas!$N$1:$AA$20,$AC103,FALSE))</f>
        <v>2000</v>
      </c>
      <c r="O103" s="159">
        <f>+IF(VLOOKUP(O$1,Lecturas!$N$1:$AA$20,$AC103,FALSE)=0,"",VLOOKUP(O$1,Lecturas!$N$1:$AA$20,$AC103,FALSE))</f>
        <v>3000</v>
      </c>
      <c r="P103" s="83" t="str">
        <f>+IF(VLOOKUP(P$1,Lecturas!$N$1:$AA$20,$AC103,FALSE)=0,"",VLOOKUP(P$1,Lecturas!$N$1:$AA$20,$AC103,FALSE))</f>
        <v/>
      </c>
      <c r="Q103" s="83" t="str">
        <f>+IF(VLOOKUP(Q$1,Lecturas!$N$1:$AA$20,$AC103,FALSE)=0,"",VLOOKUP(Q$1,Lecturas!$N$1:$AA$20,$AC103,FALSE))</f>
        <v/>
      </c>
      <c r="R103" s="83" t="str">
        <f>+IF(VLOOKUP(R$1,Lecturas!$N$1:$AA$20,$AC103,FALSE)=0,"",VLOOKUP(R$1,Lecturas!$N$1:$AA$20,$AC103,FALSE))</f>
        <v/>
      </c>
      <c r="S103" s="159" t="str">
        <f>+IF(VLOOKUP(S$1,Lecturas!$N$1:$AA$20,$AC103,FALSE)=0,"",VLOOKUP(S$1,Lecturas!$N$1:$AA$20,$AC103,FALSE))</f>
        <v/>
      </c>
      <c r="T103" s="159" t="str">
        <f>+IF(VLOOKUP(T$1,Lecturas!$N$1:$AA$20,$AC103,FALSE)=0,"",VLOOKUP(T$1,Lecturas!$N$1:$AA$20,$AC103,FALSE))</f>
        <v/>
      </c>
      <c r="U103" s="159" t="str">
        <f>+IF(VLOOKUP(U$1,Lecturas!$N$1:$AA$20,$AC103,FALSE)=0,"",VLOOKUP(U$1,Lecturas!$N$1:$AA$20,$AC103,FALSE))</f>
        <v/>
      </c>
      <c r="V103" s="83" t="str">
        <f>+IF(VLOOKUP(V$1,Lecturas!$N$1:$AA$20,$AC103,FALSE)=0,"",VLOOKUP(V$1,Lecturas!$N$1:$AA$20,$AC103,FALSE))</f>
        <v/>
      </c>
      <c r="W103" s="83" t="str">
        <f>+IF(VLOOKUP(W$1,Lecturas!$N$1:$AA$20,$AC103,FALSE)=0,"",VLOOKUP(W$1,Lecturas!$N$1:$AA$20,$AC103,FALSE))</f>
        <v/>
      </c>
      <c r="X103" s="83" t="str">
        <f>+IF(VLOOKUP(X$1,Lecturas!$N$1:$AA$20,$AC103,FALSE)=0,"",VLOOKUP(X$1,Lecturas!$N$1:$AA$20,$AC103,FALSE))</f>
        <v/>
      </c>
      <c r="Y103" s="159">
        <f>+IF(VLOOKUP(Y$1,Lecturas!$N$1:$AA$20,$AC103,FALSE)=0,"",VLOOKUP(Y$1,Lecturas!$N$1:$AA$20,$AC103,FALSE))</f>
        <v>7500</v>
      </c>
      <c r="Z103" s="48">
        <f>+'RESULTADOS Fact'!Z103</f>
        <v>20000000893</v>
      </c>
      <c r="AA103" s="48">
        <f>+'RESULTADOS Fact'!AA103</f>
        <v>10000000461</v>
      </c>
      <c r="AB103" s="48"/>
      <c r="AC103" s="145">
        <f>+'CARGA DE DATOS'!AF104</f>
        <v>7</v>
      </c>
    </row>
    <row r="104" spans="1:29" hidden="1" x14ac:dyDescent="0.25">
      <c r="A104" s="145">
        <f>+'CARGA DE DATOS'!A105</f>
        <v>103</v>
      </c>
      <c r="B104" s="48">
        <f>+IF(RESULTADOS!H104="","",RESULTADOS!H104)</f>
        <v>400000274</v>
      </c>
      <c r="C104" s="48">
        <f>+IF(RESULTADOS!D104="","",RESULTADOS!D104)</f>
        <v>700010803</v>
      </c>
      <c r="D104" s="156" t="str">
        <f>+IF('CARGA DE DATOS'!K105="Cooperativa","COOP",IF(Salida!AT105="true","PROSU","GD"))</f>
        <v>GD</v>
      </c>
      <c r="E104" s="156" t="s">
        <v>9149</v>
      </c>
      <c r="F104" s="156" t="str">
        <f>+IF(OR(D104="COOP",'CARGA DE DATOS'!K105="GUMA"),"15.02.2022",IF('CARGA DE DATOS'!K105="GUME","05.02.2022","10.02.2022"))</f>
        <v>10.02.2022</v>
      </c>
      <c r="G104" s="159">
        <f>+IF(VLOOKUP(G$1,Lecturas!$N$1:$AA$20,$AC104,FALSE)=0,"",VLOOKUP(G$1,Lecturas!$N$1:$AA$20,$AC104,FALSE))</f>
        <v>1500</v>
      </c>
      <c r="H104" s="159">
        <f>+IF(VLOOKUP(H$1,Lecturas!$N$1:$AA$20,$AC104,FALSE)=0,"",VLOOKUP(H$1,Lecturas!$N$1:$AA$20,$AC104,FALSE))</f>
        <v>1550</v>
      </c>
      <c r="I104" s="159">
        <f>+IF(VLOOKUP(I$1,Lecturas!$N$1:$AA$20,$AC104,FALSE)=0,"",VLOOKUP(I$1,Lecturas!$N$1:$AA$20,$AC104,FALSE))</f>
        <v>1550</v>
      </c>
      <c r="J104" s="83" t="str">
        <f>+IF(VLOOKUP(J$1,Lecturas!$N$1:$AA$20,$AC104,FALSE)=0,"",VLOOKUP(J$1,Lecturas!$N$1:$AA$20,$AC104,FALSE))</f>
        <v/>
      </c>
      <c r="K104" s="83" t="str">
        <f>+IF(VLOOKUP(K$1,Lecturas!$N$1:$AA$20,$AC104,FALSE)=0,"",VLOOKUP(K$1,Lecturas!$N$1:$AA$20,$AC104,FALSE))</f>
        <v/>
      </c>
      <c r="L104" s="83" t="str">
        <f>+IF(VLOOKUP(L$1,Lecturas!$N$1:$AA$20,$AC104,FALSE)=0,"",VLOOKUP(L$1,Lecturas!$N$1:$AA$20,$AC104,FALSE))</f>
        <v/>
      </c>
      <c r="M104" s="159">
        <f>+IF(VLOOKUP(M$1,Lecturas!$N$1:$AA$20,$AC104,FALSE)=0,"",VLOOKUP(M$1,Lecturas!$N$1:$AA$20,$AC104,FALSE))</f>
        <v>2500</v>
      </c>
      <c r="N104" s="159">
        <f>+IF(VLOOKUP(N$1,Lecturas!$N$1:$AA$20,$AC104,FALSE)=0,"",VLOOKUP(N$1,Lecturas!$N$1:$AA$20,$AC104,FALSE))</f>
        <v>2000</v>
      </c>
      <c r="O104" s="159">
        <f>+IF(VLOOKUP(O$1,Lecturas!$N$1:$AA$20,$AC104,FALSE)=0,"",VLOOKUP(O$1,Lecturas!$N$1:$AA$20,$AC104,FALSE))</f>
        <v>3000</v>
      </c>
      <c r="P104" s="83" t="str">
        <f>+IF(VLOOKUP(P$1,Lecturas!$N$1:$AA$20,$AC104,FALSE)=0,"",VLOOKUP(P$1,Lecturas!$N$1:$AA$20,$AC104,FALSE))</f>
        <v/>
      </c>
      <c r="Q104" s="83" t="str">
        <f>+IF(VLOOKUP(Q$1,Lecturas!$N$1:$AA$20,$AC104,FALSE)=0,"",VLOOKUP(Q$1,Lecturas!$N$1:$AA$20,$AC104,FALSE))</f>
        <v/>
      </c>
      <c r="R104" s="83" t="str">
        <f>+IF(VLOOKUP(R$1,Lecturas!$N$1:$AA$20,$AC104,FALSE)=0,"",VLOOKUP(R$1,Lecturas!$N$1:$AA$20,$AC104,FALSE))</f>
        <v/>
      </c>
      <c r="S104" s="159" t="str">
        <f>+IF(VLOOKUP(S$1,Lecturas!$N$1:$AA$20,$AC104,FALSE)=0,"",VLOOKUP(S$1,Lecturas!$N$1:$AA$20,$AC104,FALSE))</f>
        <v/>
      </c>
      <c r="T104" s="159" t="str">
        <f>+IF(VLOOKUP(T$1,Lecturas!$N$1:$AA$20,$AC104,FALSE)=0,"",VLOOKUP(T$1,Lecturas!$N$1:$AA$20,$AC104,FALSE))</f>
        <v/>
      </c>
      <c r="U104" s="159" t="str">
        <f>+IF(VLOOKUP(U$1,Lecturas!$N$1:$AA$20,$AC104,FALSE)=0,"",VLOOKUP(U$1,Lecturas!$N$1:$AA$20,$AC104,FALSE))</f>
        <v/>
      </c>
      <c r="V104" s="83" t="str">
        <f>+IF(VLOOKUP(V$1,Lecturas!$N$1:$AA$20,$AC104,FALSE)=0,"",VLOOKUP(V$1,Lecturas!$N$1:$AA$20,$AC104,FALSE))</f>
        <v/>
      </c>
      <c r="W104" s="83" t="str">
        <f>+IF(VLOOKUP(W$1,Lecturas!$N$1:$AA$20,$AC104,FALSE)=0,"",VLOOKUP(W$1,Lecturas!$N$1:$AA$20,$AC104,FALSE))</f>
        <v/>
      </c>
      <c r="X104" s="83" t="str">
        <f>+IF(VLOOKUP(X$1,Lecturas!$N$1:$AA$20,$AC104,FALSE)=0,"",VLOOKUP(X$1,Lecturas!$N$1:$AA$20,$AC104,FALSE))</f>
        <v/>
      </c>
      <c r="Y104" s="159">
        <f>+IF(VLOOKUP(Y$1,Lecturas!$N$1:$AA$20,$AC104,FALSE)=0,"",VLOOKUP(Y$1,Lecturas!$N$1:$AA$20,$AC104,FALSE))</f>
        <v>7500</v>
      </c>
      <c r="Z104" s="48">
        <f>+'RESULTADOS Fact'!Z104</f>
        <v>20000000894</v>
      </c>
      <c r="AA104" s="48">
        <f>+'RESULTADOS Fact'!AA104</f>
        <v>10000000462</v>
      </c>
      <c r="AB104" s="48"/>
      <c r="AC104" s="145">
        <f>+'CARGA DE DATOS'!AF105</f>
        <v>7</v>
      </c>
    </row>
    <row r="105" spans="1:29" hidden="1" x14ac:dyDescent="0.25">
      <c r="A105" s="145">
        <f>+'CARGA DE DATOS'!A106</f>
        <v>104</v>
      </c>
      <c r="B105" s="48">
        <f>+IF(RESULTADOS!H105="","",RESULTADOS!H105)</f>
        <v>400000275</v>
      </c>
      <c r="C105" s="48">
        <f>+IF(RESULTADOS!D105="","",RESULTADOS!D105)</f>
        <v>700010804</v>
      </c>
      <c r="D105" s="156" t="str">
        <f>+IF('CARGA DE DATOS'!K106="Cooperativa","COOP",IF(Salida!AT106="true","PROSU","GD"))</f>
        <v>GD</v>
      </c>
      <c r="E105" s="156" t="s">
        <v>9149</v>
      </c>
      <c r="F105" s="156" t="str">
        <f>+IF(OR(D105="COOP",'CARGA DE DATOS'!K106="GUMA"),"15.02.2022",IF('CARGA DE DATOS'!K106="GUME","05.02.2022","10.02.2022"))</f>
        <v>10.02.2022</v>
      </c>
      <c r="G105" s="159">
        <f>+IF(VLOOKUP(G$1,Lecturas!$N$1:$AA$20,$AC105,FALSE)=0,"",VLOOKUP(G$1,Lecturas!$N$1:$AA$20,$AC105,FALSE))</f>
        <v>150</v>
      </c>
      <c r="H105" s="159">
        <f>+IF(VLOOKUP(H$1,Lecturas!$N$1:$AA$20,$AC105,FALSE)=0,"",VLOOKUP(H$1,Lecturas!$N$1:$AA$20,$AC105,FALSE))</f>
        <v>150</v>
      </c>
      <c r="I105" s="159">
        <f>+IF(VLOOKUP(I$1,Lecturas!$N$1:$AA$20,$AC105,FALSE)=0,"",VLOOKUP(I$1,Lecturas!$N$1:$AA$20,$AC105,FALSE))</f>
        <v>150</v>
      </c>
      <c r="J105" s="83" t="str">
        <f>+IF(VLOOKUP(J$1,Lecturas!$N$1:$AA$20,$AC105,FALSE)=0,"",VLOOKUP(J$1,Lecturas!$N$1:$AA$20,$AC105,FALSE))</f>
        <v/>
      </c>
      <c r="K105" s="83" t="str">
        <f>+IF(VLOOKUP(K$1,Lecturas!$N$1:$AA$20,$AC105,FALSE)=0,"",VLOOKUP(K$1,Lecturas!$N$1:$AA$20,$AC105,FALSE))</f>
        <v/>
      </c>
      <c r="L105" s="83" t="str">
        <f>+IF(VLOOKUP(L$1,Lecturas!$N$1:$AA$20,$AC105,FALSE)=0,"",VLOOKUP(L$1,Lecturas!$N$1:$AA$20,$AC105,FALSE))</f>
        <v/>
      </c>
      <c r="M105" s="159">
        <f>+IF(VLOOKUP(M$1,Lecturas!$N$1:$AA$20,$AC105,FALSE)=0,"",VLOOKUP(M$1,Lecturas!$N$1:$AA$20,$AC105,FALSE))</f>
        <v>2500</v>
      </c>
      <c r="N105" s="159">
        <f>+IF(VLOOKUP(N$1,Lecturas!$N$1:$AA$20,$AC105,FALSE)=0,"",VLOOKUP(N$1,Lecturas!$N$1:$AA$20,$AC105,FALSE))</f>
        <v>2000</v>
      </c>
      <c r="O105" s="159">
        <f>+IF(VLOOKUP(O$1,Lecturas!$N$1:$AA$20,$AC105,FALSE)=0,"",VLOOKUP(O$1,Lecturas!$N$1:$AA$20,$AC105,FALSE))</f>
        <v>3000</v>
      </c>
      <c r="P105" s="83" t="str">
        <f>+IF(VLOOKUP(P$1,Lecturas!$N$1:$AA$20,$AC105,FALSE)=0,"",VLOOKUP(P$1,Lecturas!$N$1:$AA$20,$AC105,FALSE))</f>
        <v/>
      </c>
      <c r="Q105" s="83" t="str">
        <f>+IF(VLOOKUP(Q$1,Lecturas!$N$1:$AA$20,$AC105,FALSE)=0,"",VLOOKUP(Q$1,Lecturas!$N$1:$AA$20,$AC105,FALSE))</f>
        <v/>
      </c>
      <c r="R105" s="83" t="str">
        <f>+IF(VLOOKUP(R$1,Lecturas!$N$1:$AA$20,$AC105,FALSE)=0,"",VLOOKUP(R$1,Lecturas!$N$1:$AA$20,$AC105,FALSE))</f>
        <v/>
      </c>
      <c r="S105" s="159" t="str">
        <f>+IF(VLOOKUP(S$1,Lecturas!$N$1:$AA$20,$AC105,FALSE)=0,"",VLOOKUP(S$1,Lecturas!$N$1:$AA$20,$AC105,FALSE))</f>
        <v/>
      </c>
      <c r="T105" s="159" t="str">
        <f>+IF(VLOOKUP(T$1,Lecturas!$N$1:$AA$20,$AC105,FALSE)=0,"",VLOOKUP(T$1,Lecturas!$N$1:$AA$20,$AC105,FALSE))</f>
        <v/>
      </c>
      <c r="U105" s="159" t="str">
        <f>+IF(VLOOKUP(U$1,Lecturas!$N$1:$AA$20,$AC105,FALSE)=0,"",VLOOKUP(U$1,Lecturas!$N$1:$AA$20,$AC105,FALSE))</f>
        <v/>
      </c>
      <c r="V105" s="83" t="str">
        <f>+IF(VLOOKUP(V$1,Lecturas!$N$1:$AA$20,$AC105,FALSE)=0,"",VLOOKUP(V$1,Lecturas!$N$1:$AA$20,$AC105,FALSE))</f>
        <v/>
      </c>
      <c r="W105" s="83" t="str">
        <f>+IF(VLOOKUP(W$1,Lecturas!$N$1:$AA$20,$AC105,FALSE)=0,"",VLOOKUP(W$1,Lecturas!$N$1:$AA$20,$AC105,FALSE))</f>
        <v/>
      </c>
      <c r="X105" s="83" t="str">
        <f>+IF(VLOOKUP(X$1,Lecturas!$N$1:$AA$20,$AC105,FALSE)=0,"",VLOOKUP(X$1,Lecturas!$N$1:$AA$20,$AC105,FALSE))</f>
        <v/>
      </c>
      <c r="Y105" s="159">
        <f>+IF(VLOOKUP(Y$1,Lecturas!$N$1:$AA$20,$AC105,FALSE)=0,"",VLOOKUP(Y$1,Lecturas!$N$1:$AA$20,$AC105,FALSE))</f>
        <v>15000</v>
      </c>
      <c r="Z105" s="48">
        <f>+'RESULTADOS Fact'!Z105</f>
        <v>20000000895</v>
      </c>
      <c r="AA105" s="48">
        <f>+'RESULTADOS Fact'!AA105</f>
        <v>10000000463</v>
      </c>
      <c r="AB105" s="48"/>
      <c r="AC105" s="145">
        <f>+'CARGA DE DATOS'!AF106</f>
        <v>4</v>
      </c>
    </row>
    <row r="106" spans="1:29" hidden="1" x14ac:dyDescent="0.25">
      <c r="A106" s="145">
        <f>+'CARGA DE DATOS'!A107</f>
        <v>105</v>
      </c>
      <c r="B106" s="48">
        <f>+IF(RESULTADOS!H106="","",RESULTADOS!H106)</f>
        <v>400000276</v>
      </c>
      <c r="C106" s="48">
        <f>+IF(RESULTADOS!D106="","",RESULTADOS!D106)</f>
        <v>700010805</v>
      </c>
      <c r="D106" s="156" t="str">
        <f>+IF('CARGA DE DATOS'!K107="Cooperativa","COOP",IF(Salida!AT107="true","PROSU","GD"))</f>
        <v>GD</v>
      </c>
      <c r="E106" s="156" t="s">
        <v>9149</v>
      </c>
      <c r="F106" s="156" t="str">
        <f>+IF(OR(D106="COOP",'CARGA DE DATOS'!K107="GUMA"),"15.02.2022",IF('CARGA DE DATOS'!K107="GUME","05.02.2022","10.02.2022"))</f>
        <v>10.02.2022</v>
      </c>
      <c r="G106" s="159">
        <f>+IF(VLOOKUP(G$1,Lecturas!$N$1:$AA$20,$AC106,FALSE)=0,"",VLOOKUP(G$1,Lecturas!$N$1:$AA$20,$AC106,FALSE))</f>
        <v>150</v>
      </c>
      <c r="H106" s="159">
        <f>+IF(VLOOKUP(H$1,Lecturas!$N$1:$AA$20,$AC106,FALSE)=0,"",VLOOKUP(H$1,Lecturas!$N$1:$AA$20,$AC106,FALSE))</f>
        <v>300</v>
      </c>
      <c r="I106" s="159">
        <f>+IF(VLOOKUP(I$1,Lecturas!$N$1:$AA$20,$AC106,FALSE)=0,"",VLOOKUP(I$1,Lecturas!$N$1:$AA$20,$AC106,FALSE))</f>
        <v>350</v>
      </c>
      <c r="J106" s="83" t="str">
        <f>+IF(VLOOKUP(J$1,Lecturas!$N$1:$AA$20,$AC106,FALSE)=0,"",VLOOKUP(J$1,Lecturas!$N$1:$AA$20,$AC106,FALSE))</f>
        <v/>
      </c>
      <c r="K106" s="83" t="str">
        <f>+IF(VLOOKUP(K$1,Lecturas!$N$1:$AA$20,$AC106,FALSE)=0,"",VLOOKUP(K$1,Lecturas!$N$1:$AA$20,$AC106,FALSE))</f>
        <v/>
      </c>
      <c r="L106" s="83" t="str">
        <f>+IF(VLOOKUP(L$1,Lecturas!$N$1:$AA$20,$AC106,FALSE)=0,"",VLOOKUP(L$1,Lecturas!$N$1:$AA$20,$AC106,FALSE))</f>
        <v/>
      </c>
      <c r="M106" s="159">
        <f>+IF(VLOOKUP(M$1,Lecturas!$N$1:$AA$20,$AC106,FALSE)=0,"",VLOOKUP(M$1,Lecturas!$N$1:$AA$20,$AC106,FALSE))</f>
        <v>2500</v>
      </c>
      <c r="N106" s="159">
        <f>+IF(VLOOKUP(N$1,Lecturas!$N$1:$AA$20,$AC106,FALSE)=0,"",VLOOKUP(N$1,Lecturas!$N$1:$AA$20,$AC106,FALSE))</f>
        <v>2000</v>
      </c>
      <c r="O106" s="159">
        <f>+IF(VLOOKUP(O$1,Lecturas!$N$1:$AA$20,$AC106,FALSE)=0,"",VLOOKUP(O$1,Lecturas!$N$1:$AA$20,$AC106,FALSE))</f>
        <v>3000</v>
      </c>
      <c r="P106" s="83" t="str">
        <f>+IF(VLOOKUP(P$1,Lecturas!$N$1:$AA$20,$AC106,FALSE)=0,"",VLOOKUP(P$1,Lecturas!$N$1:$AA$20,$AC106,FALSE))</f>
        <v/>
      </c>
      <c r="Q106" s="83" t="str">
        <f>+IF(VLOOKUP(Q$1,Lecturas!$N$1:$AA$20,$AC106,FALSE)=0,"",VLOOKUP(Q$1,Lecturas!$N$1:$AA$20,$AC106,FALSE))</f>
        <v/>
      </c>
      <c r="R106" s="83" t="str">
        <f>+IF(VLOOKUP(R$1,Lecturas!$N$1:$AA$20,$AC106,FALSE)=0,"",VLOOKUP(R$1,Lecturas!$N$1:$AA$20,$AC106,FALSE))</f>
        <v/>
      </c>
      <c r="S106" s="159" t="str">
        <f>+IF(VLOOKUP(S$1,Lecturas!$N$1:$AA$20,$AC106,FALSE)=0,"",VLOOKUP(S$1,Lecturas!$N$1:$AA$20,$AC106,FALSE))</f>
        <v/>
      </c>
      <c r="T106" s="159" t="str">
        <f>+IF(VLOOKUP(T$1,Lecturas!$N$1:$AA$20,$AC106,FALSE)=0,"",VLOOKUP(T$1,Lecturas!$N$1:$AA$20,$AC106,FALSE))</f>
        <v/>
      </c>
      <c r="U106" s="159" t="str">
        <f>+IF(VLOOKUP(U$1,Lecturas!$N$1:$AA$20,$AC106,FALSE)=0,"",VLOOKUP(U$1,Lecturas!$N$1:$AA$20,$AC106,FALSE))</f>
        <v/>
      </c>
      <c r="V106" s="83" t="str">
        <f>+IF(VLOOKUP(V$1,Lecturas!$N$1:$AA$20,$AC106,FALSE)=0,"",VLOOKUP(V$1,Lecturas!$N$1:$AA$20,$AC106,FALSE))</f>
        <v/>
      </c>
      <c r="W106" s="83" t="str">
        <f>+IF(VLOOKUP(W$1,Lecturas!$N$1:$AA$20,$AC106,FALSE)=0,"",VLOOKUP(W$1,Lecturas!$N$1:$AA$20,$AC106,FALSE))</f>
        <v/>
      </c>
      <c r="X106" s="83" t="str">
        <f>+IF(VLOOKUP(X$1,Lecturas!$N$1:$AA$20,$AC106,FALSE)=0,"",VLOOKUP(X$1,Lecturas!$N$1:$AA$20,$AC106,FALSE))</f>
        <v/>
      </c>
      <c r="Y106" s="159">
        <f>+IF(VLOOKUP(Y$1,Lecturas!$N$1:$AA$20,$AC106,FALSE)=0,"",VLOOKUP(Y$1,Lecturas!$N$1:$AA$20,$AC106,FALSE))</f>
        <v>500</v>
      </c>
      <c r="Z106" s="48">
        <f>+'RESULTADOS Fact'!Z106</f>
        <v>20000000896</v>
      </c>
      <c r="AA106" s="48">
        <f>+'RESULTADOS Fact'!AA106</f>
        <v>10000000464</v>
      </c>
      <c r="AB106" s="48"/>
      <c r="AC106" s="145">
        <f>+'CARGA DE DATOS'!AF107</f>
        <v>8</v>
      </c>
    </row>
    <row r="107" spans="1:29" hidden="1" x14ac:dyDescent="0.25">
      <c r="A107" s="145">
        <f>+'CARGA DE DATOS'!A108</f>
        <v>106</v>
      </c>
      <c r="B107" s="48">
        <f>+IF(RESULTADOS!H107="","",RESULTADOS!H107)</f>
        <v>400000277</v>
      </c>
      <c r="C107" s="48">
        <f>+IF(RESULTADOS!D107="","",RESULTADOS!D107)</f>
        <v>700010806</v>
      </c>
      <c r="D107" s="156" t="str">
        <f>+IF('CARGA DE DATOS'!K108="Cooperativa","COOP",IF(Salida!AT108="true","PROSU","GD"))</f>
        <v>GD</v>
      </c>
      <c r="E107" s="156" t="s">
        <v>9149</v>
      </c>
      <c r="F107" s="156" t="str">
        <f>+IF(OR(D107="COOP",'CARGA DE DATOS'!K108="GUMA"),"15.02.2022",IF('CARGA DE DATOS'!K108="GUME","05.02.2022","10.02.2022"))</f>
        <v>10.02.2022</v>
      </c>
      <c r="G107" s="159">
        <f>+IF(VLOOKUP(G$1,Lecturas!$N$1:$AA$20,$AC107,FALSE)=0,"",VLOOKUP(G$1,Lecturas!$N$1:$AA$20,$AC107,FALSE))</f>
        <v>150</v>
      </c>
      <c r="H107" s="159">
        <f>+IF(VLOOKUP(H$1,Lecturas!$N$1:$AA$20,$AC107,FALSE)=0,"",VLOOKUP(H$1,Lecturas!$N$1:$AA$20,$AC107,FALSE))</f>
        <v>300</v>
      </c>
      <c r="I107" s="159">
        <f>+IF(VLOOKUP(I$1,Lecturas!$N$1:$AA$20,$AC107,FALSE)=0,"",VLOOKUP(I$1,Lecturas!$N$1:$AA$20,$AC107,FALSE))</f>
        <v>150</v>
      </c>
      <c r="J107" s="83" t="str">
        <f>+IF(VLOOKUP(J$1,Lecturas!$N$1:$AA$20,$AC107,FALSE)=0,"",VLOOKUP(J$1,Lecturas!$N$1:$AA$20,$AC107,FALSE))</f>
        <v/>
      </c>
      <c r="K107" s="83" t="str">
        <f>+IF(VLOOKUP(K$1,Lecturas!$N$1:$AA$20,$AC107,FALSE)=0,"",VLOOKUP(K$1,Lecturas!$N$1:$AA$20,$AC107,FALSE))</f>
        <v/>
      </c>
      <c r="L107" s="83" t="str">
        <f>+IF(VLOOKUP(L$1,Lecturas!$N$1:$AA$20,$AC107,FALSE)=0,"",VLOOKUP(L$1,Lecturas!$N$1:$AA$20,$AC107,FALSE))</f>
        <v/>
      </c>
      <c r="M107" s="159">
        <f>+IF(VLOOKUP(M$1,Lecturas!$N$1:$AA$20,$AC107,FALSE)=0,"",VLOOKUP(M$1,Lecturas!$N$1:$AA$20,$AC107,FALSE))</f>
        <v>2500</v>
      </c>
      <c r="N107" s="159">
        <f>+IF(VLOOKUP(N$1,Lecturas!$N$1:$AA$20,$AC107,FALSE)=0,"",VLOOKUP(N$1,Lecturas!$N$1:$AA$20,$AC107,FALSE))</f>
        <v>2000</v>
      </c>
      <c r="O107" s="159">
        <f>+IF(VLOOKUP(O$1,Lecturas!$N$1:$AA$20,$AC107,FALSE)=0,"",VLOOKUP(O$1,Lecturas!$N$1:$AA$20,$AC107,FALSE))</f>
        <v>3000</v>
      </c>
      <c r="P107" s="83" t="str">
        <f>+IF(VLOOKUP(P$1,Lecturas!$N$1:$AA$20,$AC107,FALSE)=0,"",VLOOKUP(P$1,Lecturas!$N$1:$AA$20,$AC107,FALSE))</f>
        <v/>
      </c>
      <c r="Q107" s="83" t="str">
        <f>+IF(VLOOKUP(Q$1,Lecturas!$N$1:$AA$20,$AC107,FALSE)=0,"",VLOOKUP(Q$1,Lecturas!$N$1:$AA$20,$AC107,FALSE))</f>
        <v/>
      </c>
      <c r="R107" s="83" t="str">
        <f>+IF(VLOOKUP(R$1,Lecturas!$N$1:$AA$20,$AC107,FALSE)=0,"",VLOOKUP(R$1,Lecturas!$N$1:$AA$20,$AC107,FALSE))</f>
        <v/>
      </c>
      <c r="S107" s="159" t="str">
        <f>+IF(VLOOKUP(S$1,Lecturas!$N$1:$AA$20,$AC107,FALSE)=0,"",VLOOKUP(S$1,Lecturas!$N$1:$AA$20,$AC107,FALSE))</f>
        <v/>
      </c>
      <c r="T107" s="159" t="str">
        <f>+IF(VLOOKUP(T$1,Lecturas!$N$1:$AA$20,$AC107,FALSE)=0,"",VLOOKUP(T$1,Lecturas!$N$1:$AA$20,$AC107,FALSE))</f>
        <v/>
      </c>
      <c r="U107" s="159" t="str">
        <f>+IF(VLOOKUP(U$1,Lecturas!$N$1:$AA$20,$AC107,FALSE)=0,"",VLOOKUP(U$1,Lecturas!$N$1:$AA$20,$AC107,FALSE))</f>
        <v/>
      </c>
      <c r="V107" s="83" t="str">
        <f>+IF(VLOOKUP(V$1,Lecturas!$N$1:$AA$20,$AC107,FALSE)=0,"",VLOOKUP(V$1,Lecturas!$N$1:$AA$20,$AC107,FALSE))</f>
        <v/>
      </c>
      <c r="W107" s="83" t="str">
        <f>+IF(VLOOKUP(W$1,Lecturas!$N$1:$AA$20,$AC107,FALSE)=0,"",VLOOKUP(W$1,Lecturas!$N$1:$AA$20,$AC107,FALSE))</f>
        <v/>
      </c>
      <c r="X107" s="83" t="str">
        <f>+IF(VLOOKUP(X$1,Lecturas!$N$1:$AA$20,$AC107,FALSE)=0,"",VLOOKUP(X$1,Lecturas!$N$1:$AA$20,$AC107,FALSE))</f>
        <v/>
      </c>
      <c r="Y107" s="159">
        <f>+IF(VLOOKUP(Y$1,Lecturas!$N$1:$AA$20,$AC107,FALSE)=0,"",VLOOKUP(Y$1,Lecturas!$N$1:$AA$20,$AC107,FALSE))</f>
        <v>5000</v>
      </c>
      <c r="Z107" s="48">
        <f>+'RESULTADOS Fact'!Z107</f>
        <v>20000000897</v>
      </c>
      <c r="AA107" s="48">
        <f>+'RESULTADOS Fact'!AA107</f>
        <v>10000000465</v>
      </c>
      <c r="AB107" s="48"/>
      <c r="AC107" s="145">
        <f>+'CARGA DE DATOS'!AF108</f>
        <v>3</v>
      </c>
    </row>
    <row r="108" spans="1:29" hidden="1" x14ac:dyDescent="0.25">
      <c r="A108" s="145">
        <f>+'CARGA DE DATOS'!A109</f>
        <v>107</v>
      </c>
      <c r="B108" s="48">
        <f>+IF(RESULTADOS!H108="","",RESULTADOS!H108)</f>
        <v>400000278</v>
      </c>
      <c r="C108" s="48">
        <f>+IF(RESULTADOS!D108="","",RESULTADOS!D108)</f>
        <v>700010807</v>
      </c>
      <c r="D108" s="156" t="str">
        <f>+IF('CARGA DE DATOS'!K109="Cooperativa","COOP",IF(Salida!AT109="true","PROSU","GD"))</f>
        <v>GD</v>
      </c>
      <c r="E108" s="156" t="s">
        <v>9149</v>
      </c>
      <c r="F108" s="156" t="str">
        <f>+IF(OR(D108="COOP",'CARGA DE DATOS'!K109="GUMA"),"15.02.2022",IF('CARGA DE DATOS'!K109="GUME","05.02.2022","10.02.2022"))</f>
        <v>10.02.2022</v>
      </c>
      <c r="G108" s="159">
        <f>+IF(VLOOKUP(G$1,Lecturas!$N$1:$AA$20,$AC108,FALSE)=0,"",VLOOKUP(G$1,Lecturas!$N$1:$AA$20,$AC108,FALSE))</f>
        <v>150</v>
      </c>
      <c r="H108" s="159">
        <f>+IF(VLOOKUP(H$1,Lecturas!$N$1:$AA$20,$AC108,FALSE)=0,"",VLOOKUP(H$1,Lecturas!$N$1:$AA$20,$AC108,FALSE))</f>
        <v>300</v>
      </c>
      <c r="I108" s="159">
        <f>+IF(VLOOKUP(I$1,Lecturas!$N$1:$AA$20,$AC108,FALSE)=0,"",VLOOKUP(I$1,Lecturas!$N$1:$AA$20,$AC108,FALSE))</f>
        <v>350</v>
      </c>
      <c r="J108" s="83" t="str">
        <f>+IF(VLOOKUP(J$1,Lecturas!$N$1:$AA$20,$AC108,FALSE)=0,"",VLOOKUP(J$1,Lecturas!$N$1:$AA$20,$AC108,FALSE))</f>
        <v/>
      </c>
      <c r="K108" s="83" t="str">
        <f>+IF(VLOOKUP(K$1,Lecturas!$N$1:$AA$20,$AC108,FALSE)=0,"",VLOOKUP(K$1,Lecturas!$N$1:$AA$20,$AC108,FALSE))</f>
        <v/>
      </c>
      <c r="L108" s="83" t="str">
        <f>+IF(VLOOKUP(L$1,Lecturas!$N$1:$AA$20,$AC108,FALSE)=0,"",VLOOKUP(L$1,Lecturas!$N$1:$AA$20,$AC108,FALSE))</f>
        <v/>
      </c>
      <c r="M108" s="159">
        <f>+IF(VLOOKUP(M$1,Lecturas!$N$1:$AA$20,$AC108,FALSE)=0,"",VLOOKUP(M$1,Lecturas!$N$1:$AA$20,$AC108,FALSE))</f>
        <v>2500</v>
      </c>
      <c r="N108" s="159">
        <f>+IF(VLOOKUP(N$1,Lecturas!$N$1:$AA$20,$AC108,FALSE)=0,"",VLOOKUP(N$1,Lecturas!$N$1:$AA$20,$AC108,FALSE))</f>
        <v>2000</v>
      </c>
      <c r="O108" s="159">
        <f>+IF(VLOOKUP(O$1,Lecturas!$N$1:$AA$20,$AC108,FALSE)=0,"",VLOOKUP(O$1,Lecturas!$N$1:$AA$20,$AC108,FALSE))</f>
        <v>3000</v>
      </c>
      <c r="P108" s="83" t="str">
        <f>+IF(VLOOKUP(P$1,Lecturas!$N$1:$AA$20,$AC108,FALSE)=0,"",VLOOKUP(P$1,Lecturas!$N$1:$AA$20,$AC108,FALSE))</f>
        <v/>
      </c>
      <c r="Q108" s="83" t="str">
        <f>+IF(VLOOKUP(Q$1,Lecturas!$N$1:$AA$20,$AC108,FALSE)=0,"",VLOOKUP(Q$1,Lecturas!$N$1:$AA$20,$AC108,FALSE))</f>
        <v/>
      </c>
      <c r="R108" s="83" t="str">
        <f>+IF(VLOOKUP(R$1,Lecturas!$N$1:$AA$20,$AC108,FALSE)=0,"",VLOOKUP(R$1,Lecturas!$N$1:$AA$20,$AC108,FALSE))</f>
        <v/>
      </c>
      <c r="S108" s="159" t="str">
        <f>+IF(VLOOKUP(S$1,Lecturas!$N$1:$AA$20,$AC108,FALSE)=0,"",VLOOKUP(S$1,Lecturas!$N$1:$AA$20,$AC108,FALSE))</f>
        <v/>
      </c>
      <c r="T108" s="159" t="str">
        <f>+IF(VLOOKUP(T$1,Lecturas!$N$1:$AA$20,$AC108,FALSE)=0,"",VLOOKUP(T$1,Lecturas!$N$1:$AA$20,$AC108,FALSE))</f>
        <v/>
      </c>
      <c r="U108" s="159" t="str">
        <f>+IF(VLOOKUP(U$1,Lecturas!$N$1:$AA$20,$AC108,FALSE)=0,"",VLOOKUP(U$1,Lecturas!$N$1:$AA$20,$AC108,FALSE))</f>
        <v/>
      </c>
      <c r="V108" s="83" t="str">
        <f>+IF(VLOOKUP(V$1,Lecturas!$N$1:$AA$20,$AC108,FALSE)=0,"",VLOOKUP(V$1,Lecturas!$N$1:$AA$20,$AC108,FALSE))</f>
        <v/>
      </c>
      <c r="W108" s="83" t="str">
        <f>+IF(VLOOKUP(W$1,Lecturas!$N$1:$AA$20,$AC108,FALSE)=0,"",VLOOKUP(W$1,Lecturas!$N$1:$AA$20,$AC108,FALSE))</f>
        <v/>
      </c>
      <c r="X108" s="83" t="str">
        <f>+IF(VLOOKUP(X$1,Lecturas!$N$1:$AA$20,$AC108,FALSE)=0,"",VLOOKUP(X$1,Lecturas!$N$1:$AA$20,$AC108,FALSE))</f>
        <v/>
      </c>
      <c r="Y108" s="159">
        <f>+IF(VLOOKUP(Y$1,Lecturas!$N$1:$AA$20,$AC108,FALSE)=0,"",VLOOKUP(Y$1,Lecturas!$N$1:$AA$20,$AC108,FALSE))</f>
        <v>500</v>
      </c>
      <c r="Z108" s="48">
        <f>+'RESULTADOS Fact'!Z108</f>
        <v>20000000898</v>
      </c>
      <c r="AA108" s="48">
        <f>+'RESULTADOS Fact'!AA108</f>
        <v>10000000466</v>
      </c>
      <c r="AB108" s="48"/>
      <c r="AC108" s="145">
        <f>+'CARGA DE DATOS'!AF109</f>
        <v>8</v>
      </c>
    </row>
    <row r="109" spans="1:29" x14ac:dyDescent="0.25">
      <c r="A109" s="145">
        <f>+'CARGA DE DATOS'!A110</f>
        <v>108</v>
      </c>
      <c r="B109" s="48">
        <f>+IF(RESULTADOS!H109="","",RESULTADOS!H109)</f>
        <v>400000279</v>
      </c>
      <c r="C109" s="48">
        <f>+IF(RESULTADOS!D109="","",RESULTADOS!D109)</f>
        <v>700010808</v>
      </c>
      <c r="D109" s="156" t="str">
        <f>+IF('CARGA DE DATOS'!K110="Cooperativa","COOP",IF(Salida!AT110="true","PROSU","GD"))</f>
        <v>GD</v>
      </c>
      <c r="E109" s="156" t="s">
        <v>9149</v>
      </c>
      <c r="F109" s="156" t="str">
        <f>+IF(OR(D109="COOP",'CARGA DE DATOS'!K110="GUMA"),"15.02.2022",IF('CARGA DE DATOS'!K110="GUME","05.02.2022","10.02.2022"))</f>
        <v>10.02.2022</v>
      </c>
      <c r="G109" s="159">
        <f>+IF(VLOOKUP(G$1,Lecturas!$N$1:$AA$20,$AC109,FALSE)=0,"",VLOOKUP(G$1,Lecturas!$N$1:$AA$20,$AC109,FALSE))</f>
        <v>1500</v>
      </c>
      <c r="H109" s="159">
        <f>+IF(VLOOKUP(H$1,Lecturas!$N$1:$AA$20,$AC109,FALSE)=0,"",VLOOKUP(H$1,Lecturas!$N$1:$AA$20,$AC109,FALSE))</f>
        <v>1550</v>
      </c>
      <c r="I109" s="159">
        <f>+IF(VLOOKUP(I$1,Lecturas!$N$1:$AA$20,$AC109,FALSE)=0,"",VLOOKUP(I$1,Lecturas!$N$1:$AA$20,$AC109,FALSE))</f>
        <v>1550</v>
      </c>
      <c r="J109" s="83" t="str">
        <f>+IF(VLOOKUP(J$1,Lecturas!$N$1:$AA$20,$AC109,FALSE)=0,"",VLOOKUP(J$1,Lecturas!$N$1:$AA$20,$AC109,FALSE))</f>
        <v/>
      </c>
      <c r="K109" s="83" t="str">
        <f>+IF(VLOOKUP(K$1,Lecturas!$N$1:$AA$20,$AC109,FALSE)=0,"",VLOOKUP(K$1,Lecturas!$N$1:$AA$20,$AC109,FALSE))</f>
        <v/>
      </c>
      <c r="L109" s="83" t="str">
        <f>+IF(VLOOKUP(L$1,Lecturas!$N$1:$AA$20,$AC109,FALSE)=0,"",VLOOKUP(L$1,Lecturas!$N$1:$AA$20,$AC109,FALSE))</f>
        <v/>
      </c>
      <c r="M109" s="159">
        <f>+IF(VLOOKUP(M$1,Lecturas!$N$1:$AA$20,$AC109,FALSE)=0,"",VLOOKUP(M$1,Lecturas!$N$1:$AA$20,$AC109,FALSE))</f>
        <v>2500</v>
      </c>
      <c r="N109" s="159">
        <f>+IF(VLOOKUP(N$1,Lecturas!$N$1:$AA$20,$AC109,FALSE)=0,"",VLOOKUP(N$1,Lecturas!$N$1:$AA$20,$AC109,FALSE))</f>
        <v>2000</v>
      </c>
      <c r="O109" s="159">
        <f>+IF(VLOOKUP(O$1,Lecturas!$N$1:$AA$20,$AC109,FALSE)=0,"",VLOOKUP(O$1,Lecturas!$N$1:$AA$20,$AC109,FALSE))</f>
        <v>3000</v>
      </c>
      <c r="P109" s="83" t="str">
        <f>+IF(VLOOKUP(P$1,Lecturas!$N$1:$AA$20,$AC109,FALSE)=0,"",VLOOKUP(P$1,Lecturas!$N$1:$AA$20,$AC109,FALSE))</f>
        <v/>
      </c>
      <c r="Q109" s="83" t="str">
        <f>+IF(VLOOKUP(Q$1,Lecturas!$N$1:$AA$20,$AC109,FALSE)=0,"",VLOOKUP(Q$1,Lecturas!$N$1:$AA$20,$AC109,FALSE))</f>
        <v/>
      </c>
      <c r="R109" s="83" t="str">
        <f>+IF(VLOOKUP(R$1,Lecturas!$N$1:$AA$20,$AC109,FALSE)=0,"",VLOOKUP(R$1,Lecturas!$N$1:$AA$20,$AC109,FALSE))</f>
        <v/>
      </c>
      <c r="S109" s="159" t="str">
        <f>+IF(VLOOKUP(S$1,Lecturas!$N$1:$AA$20,$AC109,FALSE)=0,"",VLOOKUP(S$1,Lecturas!$N$1:$AA$20,$AC109,FALSE))</f>
        <v/>
      </c>
      <c r="T109" s="159" t="str">
        <f>+IF(VLOOKUP(T$1,Lecturas!$N$1:$AA$20,$AC109,FALSE)=0,"",VLOOKUP(T$1,Lecturas!$N$1:$AA$20,$AC109,FALSE))</f>
        <v/>
      </c>
      <c r="U109" s="159" t="str">
        <f>+IF(VLOOKUP(U$1,Lecturas!$N$1:$AA$20,$AC109,FALSE)=0,"",VLOOKUP(U$1,Lecturas!$N$1:$AA$20,$AC109,FALSE))</f>
        <v/>
      </c>
      <c r="V109" s="83" t="str">
        <f>+IF(VLOOKUP(V$1,Lecturas!$N$1:$AA$20,$AC109,FALSE)=0,"",VLOOKUP(V$1,Lecturas!$N$1:$AA$20,$AC109,FALSE))</f>
        <v/>
      </c>
      <c r="W109" s="83" t="str">
        <f>+IF(VLOOKUP(W$1,Lecturas!$N$1:$AA$20,$AC109,FALSE)=0,"",VLOOKUP(W$1,Lecturas!$N$1:$AA$20,$AC109,FALSE))</f>
        <v/>
      </c>
      <c r="X109" s="83" t="str">
        <f>+IF(VLOOKUP(X$1,Lecturas!$N$1:$AA$20,$AC109,FALSE)=0,"",VLOOKUP(X$1,Lecturas!$N$1:$AA$20,$AC109,FALSE))</f>
        <v/>
      </c>
      <c r="Y109" s="159">
        <f>+IF(VLOOKUP(Y$1,Lecturas!$N$1:$AA$20,$AC109,FALSE)=0,"",VLOOKUP(Y$1,Lecturas!$N$1:$AA$20,$AC109,FALSE))</f>
        <v>7500</v>
      </c>
      <c r="Z109" s="48">
        <f>+'RESULTADOS Fact'!Z109</f>
        <v>0</v>
      </c>
      <c r="AA109" s="48">
        <f>+'RESULTADOS Fact'!AA109</f>
        <v>0</v>
      </c>
      <c r="AB109" s="48"/>
      <c r="AC109" s="145">
        <f>+'CARGA DE DATOS'!AF110</f>
        <v>7</v>
      </c>
    </row>
    <row r="110" spans="1:29" x14ac:dyDescent="0.25">
      <c r="A110" s="145">
        <f>+'CARGA DE DATOS'!A111</f>
        <v>109</v>
      </c>
      <c r="B110" s="48">
        <f>+IF(RESULTADOS!H110="","",RESULTADOS!H110)</f>
        <v>400000280</v>
      </c>
      <c r="C110" s="48">
        <f>+IF(RESULTADOS!D110="","",RESULTADOS!D110)</f>
        <v>700010809</v>
      </c>
      <c r="D110" s="156" t="str">
        <f>+IF('CARGA DE DATOS'!K111="Cooperativa","COOP",IF(Salida!AT111="true","PROSU","GD"))</f>
        <v>GD</v>
      </c>
      <c r="E110" s="156" t="s">
        <v>9149</v>
      </c>
      <c r="F110" s="156" t="str">
        <f>+IF(OR(D110="COOP",'CARGA DE DATOS'!K111="GUMA"),"15.02.2022",IF('CARGA DE DATOS'!K111="GUME","05.02.2022","10.02.2022"))</f>
        <v>10.02.2022</v>
      </c>
      <c r="G110" s="159">
        <f>+IF(VLOOKUP(G$1,Lecturas!$N$1:$AA$20,$AC110,FALSE)=0,"",VLOOKUP(G$1,Lecturas!$N$1:$AA$20,$AC110,FALSE))</f>
        <v>150</v>
      </c>
      <c r="H110" s="159">
        <f>+IF(VLOOKUP(H$1,Lecturas!$N$1:$AA$20,$AC110,FALSE)=0,"",VLOOKUP(H$1,Lecturas!$N$1:$AA$20,$AC110,FALSE))</f>
        <v>150</v>
      </c>
      <c r="I110" s="159">
        <f>+IF(VLOOKUP(I$1,Lecturas!$N$1:$AA$20,$AC110,FALSE)=0,"",VLOOKUP(I$1,Lecturas!$N$1:$AA$20,$AC110,FALSE))</f>
        <v>150</v>
      </c>
      <c r="J110" s="83" t="str">
        <f>+IF(VLOOKUP(J$1,Lecturas!$N$1:$AA$20,$AC110,FALSE)=0,"",VLOOKUP(J$1,Lecturas!$N$1:$AA$20,$AC110,FALSE))</f>
        <v/>
      </c>
      <c r="K110" s="83" t="str">
        <f>+IF(VLOOKUP(K$1,Lecturas!$N$1:$AA$20,$AC110,FALSE)=0,"",VLOOKUP(K$1,Lecturas!$N$1:$AA$20,$AC110,FALSE))</f>
        <v/>
      </c>
      <c r="L110" s="83" t="str">
        <f>+IF(VLOOKUP(L$1,Lecturas!$N$1:$AA$20,$AC110,FALSE)=0,"",VLOOKUP(L$1,Lecturas!$N$1:$AA$20,$AC110,FALSE))</f>
        <v/>
      </c>
      <c r="M110" s="159">
        <f>+IF(VLOOKUP(M$1,Lecturas!$N$1:$AA$20,$AC110,FALSE)=0,"",VLOOKUP(M$1,Lecturas!$N$1:$AA$20,$AC110,FALSE))</f>
        <v>2500</v>
      </c>
      <c r="N110" s="159">
        <f>+IF(VLOOKUP(N$1,Lecturas!$N$1:$AA$20,$AC110,FALSE)=0,"",VLOOKUP(N$1,Lecturas!$N$1:$AA$20,$AC110,FALSE))</f>
        <v>2000</v>
      </c>
      <c r="O110" s="159">
        <f>+IF(VLOOKUP(O$1,Lecturas!$N$1:$AA$20,$AC110,FALSE)=0,"",VLOOKUP(O$1,Lecturas!$N$1:$AA$20,$AC110,FALSE))</f>
        <v>3000</v>
      </c>
      <c r="P110" s="83" t="str">
        <f>+IF(VLOOKUP(P$1,Lecturas!$N$1:$AA$20,$AC110,FALSE)=0,"",VLOOKUP(P$1,Lecturas!$N$1:$AA$20,$AC110,FALSE))</f>
        <v/>
      </c>
      <c r="Q110" s="83" t="str">
        <f>+IF(VLOOKUP(Q$1,Lecturas!$N$1:$AA$20,$AC110,FALSE)=0,"",VLOOKUP(Q$1,Lecturas!$N$1:$AA$20,$AC110,FALSE))</f>
        <v/>
      </c>
      <c r="R110" s="83" t="str">
        <f>+IF(VLOOKUP(R$1,Lecturas!$N$1:$AA$20,$AC110,FALSE)=0,"",VLOOKUP(R$1,Lecturas!$N$1:$AA$20,$AC110,FALSE))</f>
        <v/>
      </c>
      <c r="S110" s="159" t="str">
        <f>+IF(VLOOKUP(S$1,Lecturas!$N$1:$AA$20,$AC110,FALSE)=0,"",VLOOKUP(S$1,Lecturas!$N$1:$AA$20,$AC110,FALSE))</f>
        <v/>
      </c>
      <c r="T110" s="159" t="str">
        <f>+IF(VLOOKUP(T$1,Lecturas!$N$1:$AA$20,$AC110,FALSE)=0,"",VLOOKUP(T$1,Lecturas!$N$1:$AA$20,$AC110,FALSE))</f>
        <v/>
      </c>
      <c r="U110" s="159" t="str">
        <f>+IF(VLOOKUP(U$1,Lecturas!$N$1:$AA$20,$AC110,FALSE)=0,"",VLOOKUP(U$1,Lecturas!$N$1:$AA$20,$AC110,FALSE))</f>
        <v/>
      </c>
      <c r="V110" s="83" t="str">
        <f>+IF(VLOOKUP(V$1,Lecturas!$N$1:$AA$20,$AC110,FALSE)=0,"",VLOOKUP(V$1,Lecturas!$N$1:$AA$20,$AC110,FALSE))</f>
        <v/>
      </c>
      <c r="W110" s="83" t="str">
        <f>+IF(VLOOKUP(W$1,Lecturas!$N$1:$AA$20,$AC110,FALSE)=0,"",VLOOKUP(W$1,Lecturas!$N$1:$AA$20,$AC110,FALSE))</f>
        <v/>
      </c>
      <c r="X110" s="83" t="str">
        <f>+IF(VLOOKUP(X$1,Lecturas!$N$1:$AA$20,$AC110,FALSE)=0,"",VLOOKUP(X$1,Lecturas!$N$1:$AA$20,$AC110,FALSE))</f>
        <v/>
      </c>
      <c r="Y110" s="159">
        <f>+IF(VLOOKUP(Y$1,Lecturas!$N$1:$AA$20,$AC110,FALSE)=0,"",VLOOKUP(Y$1,Lecturas!$N$1:$AA$20,$AC110,FALSE))</f>
        <v>15000</v>
      </c>
      <c r="Z110" s="48">
        <f>+'RESULTADOS Fact'!Z110</f>
        <v>0</v>
      </c>
      <c r="AA110" s="48">
        <f>+'RESULTADOS Fact'!AA110</f>
        <v>0</v>
      </c>
      <c r="AB110" s="48"/>
      <c r="AC110" s="145">
        <f>+'CARGA DE DATOS'!AF111</f>
        <v>4</v>
      </c>
    </row>
    <row r="111" spans="1:29" x14ac:dyDescent="0.25">
      <c r="A111" s="145">
        <f>+'CARGA DE DATOS'!A112</f>
        <v>110</v>
      </c>
      <c r="B111" s="48">
        <f>+IF(RESULTADOS!H111="","",RESULTADOS!H111)</f>
        <v>400000281</v>
      </c>
      <c r="C111" s="48">
        <f>+IF(RESULTADOS!D111="","",RESULTADOS!D111)</f>
        <v>700010810</v>
      </c>
      <c r="D111" s="156" t="str">
        <f>+IF('CARGA DE DATOS'!K112="Cooperativa","COOP",IF(Salida!AT112="true","PROSU","GD"))</f>
        <v>GD</v>
      </c>
      <c r="E111" s="156" t="s">
        <v>9149</v>
      </c>
      <c r="F111" s="156" t="str">
        <f>+IF(OR(D111="COOP",'CARGA DE DATOS'!K112="GUMA"),"15.02.2022",IF('CARGA DE DATOS'!K112="GUME","05.02.2022","10.02.2022"))</f>
        <v>10.02.2022</v>
      </c>
      <c r="G111" s="159">
        <f>+IF(VLOOKUP(G$1,Lecturas!$N$1:$AA$20,$AC111,FALSE)=0,"",VLOOKUP(G$1,Lecturas!$N$1:$AA$20,$AC111,FALSE))</f>
        <v>150</v>
      </c>
      <c r="H111" s="159">
        <f>+IF(VLOOKUP(H$1,Lecturas!$N$1:$AA$20,$AC111,FALSE)=0,"",VLOOKUP(H$1,Lecturas!$N$1:$AA$20,$AC111,FALSE))</f>
        <v>300</v>
      </c>
      <c r="I111" s="159">
        <f>+IF(VLOOKUP(I$1,Lecturas!$N$1:$AA$20,$AC111,FALSE)=0,"",VLOOKUP(I$1,Lecturas!$N$1:$AA$20,$AC111,FALSE))</f>
        <v>350</v>
      </c>
      <c r="J111" s="83" t="str">
        <f>+IF(VLOOKUP(J$1,Lecturas!$N$1:$AA$20,$AC111,FALSE)=0,"",VLOOKUP(J$1,Lecturas!$N$1:$AA$20,$AC111,FALSE))</f>
        <v/>
      </c>
      <c r="K111" s="83" t="str">
        <f>+IF(VLOOKUP(K$1,Lecturas!$N$1:$AA$20,$AC111,FALSE)=0,"",VLOOKUP(K$1,Lecturas!$N$1:$AA$20,$AC111,FALSE))</f>
        <v/>
      </c>
      <c r="L111" s="83" t="str">
        <f>+IF(VLOOKUP(L$1,Lecturas!$N$1:$AA$20,$AC111,FALSE)=0,"",VLOOKUP(L$1,Lecturas!$N$1:$AA$20,$AC111,FALSE))</f>
        <v/>
      </c>
      <c r="M111" s="159">
        <f>+IF(VLOOKUP(M$1,Lecturas!$N$1:$AA$20,$AC111,FALSE)=0,"",VLOOKUP(M$1,Lecturas!$N$1:$AA$20,$AC111,FALSE))</f>
        <v>2500</v>
      </c>
      <c r="N111" s="159">
        <f>+IF(VLOOKUP(N$1,Lecturas!$N$1:$AA$20,$AC111,FALSE)=0,"",VLOOKUP(N$1,Lecturas!$N$1:$AA$20,$AC111,FALSE))</f>
        <v>2000</v>
      </c>
      <c r="O111" s="159">
        <f>+IF(VLOOKUP(O$1,Lecturas!$N$1:$AA$20,$AC111,FALSE)=0,"",VLOOKUP(O$1,Lecturas!$N$1:$AA$20,$AC111,FALSE))</f>
        <v>3000</v>
      </c>
      <c r="P111" s="83" t="str">
        <f>+IF(VLOOKUP(P$1,Lecturas!$N$1:$AA$20,$AC111,FALSE)=0,"",VLOOKUP(P$1,Lecturas!$N$1:$AA$20,$AC111,FALSE))</f>
        <v/>
      </c>
      <c r="Q111" s="83" t="str">
        <f>+IF(VLOOKUP(Q$1,Lecturas!$N$1:$AA$20,$AC111,FALSE)=0,"",VLOOKUP(Q$1,Lecturas!$N$1:$AA$20,$AC111,FALSE))</f>
        <v/>
      </c>
      <c r="R111" s="83" t="str">
        <f>+IF(VLOOKUP(R$1,Lecturas!$N$1:$AA$20,$AC111,FALSE)=0,"",VLOOKUP(R$1,Lecturas!$N$1:$AA$20,$AC111,FALSE))</f>
        <v/>
      </c>
      <c r="S111" s="159" t="str">
        <f>+IF(VLOOKUP(S$1,Lecturas!$N$1:$AA$20,$AC111,FALSE)=0,"",VLOOKUP(S$1,Lecturas!$N$1:$AA$20,$AC111,FALSE))</f>
        <v/>
      </c>
      <c r="T111" s="159" t="str">
        <f>+IF(VLOOKUP(T$1,Lecturas!$N$1:$AA$20,$AC111,FALSE)=0,"",VLOOKUP(T$1,Lecturas!$N$1:$AA$20,$AC111,FALSE))</f>
        <v/>
      </c>
      <c r="U111" s="159" t="str">
        <f>+IF(VLOOKUP(U$1,Lecturas!$N$1:$AA$20,$AC111,FALSE)=0,"",VLOOKUP(U$1,Lecturas!$N$1:$AA$20,$AC111,FALSE))</f>
        <v/>
      </c>
      <c r="V111" s="83" t="str">
        <f>+IF(VLOOKUP(V$1,Lecturas!$N$1:$AA$20,$AC111,FALSE)=0,"",VLOOKUP(V$1,Lecturas!$N$1:$AA$20,$AC111,FALSE))</f>
        <v/>
      </c>
      <c r="W111" s="83" t="str">
        <f>+IF(VLOOKUP(W$1,Lecturas!$N$1:$AA$20,$AC111,FALSE)=0,"",VLOOKUP(W$1,Lecturas!$N$1:$AA$20,$AC111,FALSE))</f>
        <v/>
      </c>
      <c r="X111" s="83" t="str">
        <f>+IF(VLOOKUP(X$1,Lecturas!$N$1:$AA$20,$AC111,FALSE)=0,"",VLOOKUP(X$1,Lecturas!$N$1:$AA$20,$AC111,FALSE))</f>
        <v/>
      </c>
      <c r="Y111" s="159">
        <f>+IF(VLOOKUP(Y$1,Lecturas!$N$1:$AA$20,$AC111,FALSE)=0,"",VLOOKUP(Y$1,Lecturas!$N$1:$AA$20,$AC111,FALSE))</f>
        <v>2460</v>
      </c>
      <c r="Z111" s="48">
        <f>+'RESULTADOS Fact'!Z111</f>
        <v>0</v>
      </c>
      <c r="AA111" s="48">
        <f>+'RESULTADOS Fact'!AA111</f>
        <v>0</v>
      </c>
      <c r="AB111" s="48"/>
      <c r="AC111" s="145">
        <f>+'CARGA DE DATOS'!AF112</f>
        <v>5</v>
      </c>
    </row>
    <row r="112" spans="1:29" hidden="1" x14ac:dyDescent="0.25">
      <c r="A112" s="145">
        <f>+'CARGA DE DATOS'!A113</f>
        <v>111</v>
      </c>
      <c r="B112" s="48">
        <f>+IF(RESULTADOS!H112="","",RESULTADOS!H112)</f>
        <v>400000282</v>
      </c>
      <c r="C112" s="48">
        <f>+IF(RESULTADOS!D112="","",RESULTADOS!D112)</f>
        <v>700010811</v>
      </c>
      <c r="D112" s="156" t="str">
        <f>+IF('CARGA DE DATOS'!K113="Cooperativa","COOP",IF(Salida!AT113="true","PROSU","GD"))</f>
        <v>GD</v>
      </c>
      <c r="E112" s="156" t="s">
        <v>9149</v>
      </c>
      <c r="F112" s="156" t="str">
        <f>+IF(OR(D112="COOP",'CARGA DE DATOS'!K113="GUMA"),"15.02.2022",IF('CARGA DE DATOS'!K113="GUME","05.02.2022","10.02.2022"))</f>
        <v>10.02.2022</v>
      </c>
      <c r="G112" s="159">
        <f>+IF(VLOOKUP(G$1,Lecturas!$N$1:$AA$20,$AC112,FALSE)=0,"",VLOOKUP(G$1,Lecturas!$N$1:$AA$20,$AC112,FALSE))</f>
        <v>150</v>
      </c>
      <c r="H112" s="159">
        <f>+IF(VLOOKUP(H$1,Lecturas!$N$1:$AA$20,$AC112,FALSE)=0,"",VLOOKUP(H$1,Lecturas!$N$1:$AA$20,$AC112,FALSE))</f>
        <v>300</v>
      </c>
      <c r="I112" s="159">
        <f>+IF(VLOOKUP(I$1,Lecturas!$N$1:$AA$20,$AC112,FALSE)=0,"",VLOOKUP(I$1,Lecturas!$N$1:$AA$20,$AC112,FALSE))</f>
        <v>350</v>
      </c>
      <c r="J112" s="83" t="str">
        <f>+IF(VLOOKUP(J$1,Lecturas!$N$1:$AA$20,$AC112,FALSE)=0,"",VLOOKUP(J$1,Lecturas!$N$1:$AA$20,$AC112,FALSE))</f>
        <v/>
      </c>
      <c r="K112" s="83" t="str">
        <f>+IF(VLOOKUP(K$1,Lecturas!$N$1:$AA$20,$AC112,FALSE)=0,"",VLOOKUP(K$1,Lecturas!$N$1:$AA$20,$AC112,FALSE))</f>
        <v/>
      </c>
      <c r="L112" s="83" t="str">
        <f>+IF(VLOOKUP(L$1,Lecturas!$N$1:$AA$20,$AC112,FALSE)=0,"",VLOOKUP(L$1,Lecturas!$N$1:$AA$20,$AC112,FALSE))</f>
        <v/>
      </c>
      <c r="M112" s="159">
        <f>+IF(VLOOKUP(M$1,Lecturas!$N$1:$AA$20,$AC112,FALSE)=0,"",VLOOKUP(M$1,Lecturas!$N$1:$AA$20,$AC112,FALSE))</f>
        <v>2500</v>
      </c>
      <c r="N112" s="159">
        <f>+IF(VLOOKUP(N$1,Lecturas!$N$1:$AA$20,$AC112,FALSE)=0,"",VLOOKUP(N$1,Lecturas!$N$1:$AA$20,$AC112,FALSE))</f>
        <v>2000</v>
      </c>
      <c r="O112" s="159">
        <f>+IF(VLOOKUP(O$1,Lecturas!$N$1:$AA$20,$AC112,FALSE)=0,"",VLOOKUP(O$1,Lecturas!$N$1:$AA$20,$AC112,FALSE))</f>
        <v>3000</v>
      </c>
      <c r="P112" s="83" t="str">
        <f>+IF(VLOOKUP(P$1,Lecturas!$N$1:$AA$20,$AC112,FALSE)=0,"",VLOOKUP(P$1,Lecturas!$N$1:$AA$20,$AC112,FALSE))</f>
        <v/>
      </c>
      <c r="Q112" s="83" t="str">
        <f>+IF(VLOOKUP(Q$1,Lecturas!$N$1:$AA$20,$AC112,FALSE)=0,"",VLOOKUP(Q$1,Lecturas!$N$1:$AA$20,$AC112,FALSE))</f>
        <v/>
      </c>
      <c r="R112" s="83" t="str">
        <f>+IF(VLOOKUP(R$1,Lecturas!$N$1:$AA$20,$AC112,FALSE)=0,"",VLOOKUP(R$1,Lecturas!$N$1:$AA$20,$AC112,FALSE))</f>
        <v/>
      </c>
      <c r="S112" s="159" t="str">
        <f>+IF(VLOOKUP(S$1,Lecturas!$N$1:$AA$20,$AC112,FALSE)=0,"",VLOOKUP(S$1,Lecturas!$N$1:$AA$20,$AC112,FALSE))</f>
        <v/>
      </c>
      <c r="T112" s="159" t="str">
        <f>+IF(VLOOKUP(T$1,Lecturas!$N$1:$AA$20,$AC112,FALSE)=0,"",VLOOKUP(T$1,Lecturas!$N$1:$AA$20,$AC112,FALSE))</f>
        <v/>
      </c>
      <c r="U112" s="159" t="str">
        <f>+IF(VLOOKUP(U$1,Lecturas!$N$1:$AA$20,$AC112,FALSE)=0,"",VLOOKUP(U$1,Lecturas!$N$1:$AA$20,$AC112,FALSE))</f>
        <v/>
      </c>
      <c r="V112" s="83" t="str">
        <f>+IF(VLOOKUP(V$1,Lecturas!$N$1:$AA$20,$AC112,FALSE)=0,"",VLOOKUP(V$1,Lecturas!$N$1:$AA$20,$AC112,FALSE))</f>
        <v/>
      </c>
      <c r="W112" s="83" t="str">
        <f>+IF(VLOOKUP(W$1,Lecturas!$N$1:$AA$20,$AC112,FALSE)=0,"",VLOOKUP(W$1,Lecturas!$N$1:$AA$20,$AC112,FALSE))</f>
        <v/>
      </c>
      <c r="X112" s="83" t="str">
        <f>+IF(VLOOKUP(X$1,Lecturas!$N$1:$AA$20,$AC112,FALSE)=0,"",VLOOKUP(X$1,Lecturas!$N$1:$AA$20,$AC112,FALSE))</f>
        <v/>
      </c>
      <c r="Y112" s="159">
        <f>+IF(VLOOKUP(Y$1,Lecturas!$N$1:$AA$20,$AC112,FALSE)=0,"",VLOOKUP(Y$1,Lecturas!$N$1:$AA$20,$AC112,FALSE))</f>
        <v>2460</v>
      </c>
      <c r="Z112" s="48">
        <f>+'RESULTADOS Fact'!Z112</f>
        <v>20000000902</v>
      </c>
      <c r="AA112" s="48">
        <f>+'RESULTADOS Fact'!AA112</f>
        <v>10000000467</v>
      </c>
      <c r="AB112" s="48"/>
      <c r="AC112" s="145">
        <f>+'CARGA DE DATOS'!AF113</f>
        <v>5</v>
      </c>
    </row>
    <row r="113" spans="1:29" x14ac:dyDescent="0.25">
      <c r="A113" s="145">
        <f>+'CARGA DE DATOS'!A114</f>
        <v>112</v>
      </c>
      <c r="B113" s="48">
        <f>+IF(RESULTADOS!H113="","",RESULTADOS!H113)</f>
        <v>400000283</v>
      </c>
      <c r="C113" s="48">
        <f>+IF(RESULTADOS!D113="","",RESULTADOS!D113)</f>
        <v>700010812</v>
      </c>
      <c r="D113" s="156" t="str">
        <f>+IF('CARGA DE DATOS'!K114="Cooperativa","COOP",IF(Salida!AT114="true","PROSU","GD"))</f>
        <v>GD</v>
      </c>
      <c r="E113" s="156" t="s">
        <v>9149</v>
      </c>
      <c r="F113" s="156" t="str">
        <f>+IF(OR(D113="COOP",'CARGA DE DATOS'!K114="GUMA"),"15.02.2022",IF('CARGA DE DATOS'!K114="GUME","05.02.2022","10.02.2022"))</f>
        <v>10.02.2022</v>
      </c>
      <c r="G113" s="159">
        <f>+IF(VLOOKUP(G$1,Lecturas!$N$1:$AA$20,$AC113,FALSE)=0,"",VLOOKUP(G$1,Lecturas!$N$1:$AA$20,$AC113,FALSE))</f>
        <v>1000</v>
      </c>
      <c r="H113" s="159">
        <f>+IF(VLOOKUP(H$1,Lecturas!$N$1:$AA$20,$AC113,FALSE)=0,"",VLOOKUP(H$1,Lecturas!$N$1:$AA$20,$AC113,FALSE))</f>
        <v>150</v>
      </c>
      <c r="I113" s="159">
        <f>+IF(VLOOKUP(I$1,Lecturas!$N$1:$AA$20,$AC113,FALSE)=0,"",VLOOKUP(I$1,Lecturas!$N$1:$AA$20,$AC113,FALSE))</f>
        <v>350</v>
      </c>
      <c r="J113" s="83" t="str">
        <f>+IF(VLOOKUP(J$1,Lecturas!$N$1:$AA$20,$AC113,FALSE)=0,"",VLOOKUP(J$1,Lecturas!$N$1:$AA$20,$AC113,FALSE))</f>
        <v/>
      </c>
      <c r="K113" s="83" t="str">
        <f>+IF(VLOOKUP(K$1,Lecturas!$N$1:$AA$20,$AC113,FALSE)=0,"",VLOOKUP(K$1,Lecturas!$N$1:$AA$20,$AC113,FALSE))</f>
        <v/>
      </c>
      <c r="L113" s="83" t="str">
        <f>+IF(VLOOKUP(L$1,Lecturas!$N$1:$AA$20,$AC113,FALSE)=0,"",VLOOKUP(L$1,Lecturas!$N$1:$AA$20,$AC113,FALSE))</f>
        <v/>
      </c>
      <c r="M113" s="159">
        <f>+IF(VLOOKUP(M$1,Lecturas!$N$1:$AA$20,$AC113,FALSE)=0,"",VLOOKUP(M$1,Lecturas!$N$1:$AA$20,$AC113,FALSE))</f>
        <v>2500</v>
      </c>
      <c r="N113" s="159">
        <f>+IF(VLOOKUP(N$1,Lecturas!$N$1:$AA$20,$AC113,FALSE)=0,"",VLOOKUP(N$1,Lecturas!$N$1:$AA$20,$AC113,FALSE))</f>
        <v>2000</v>
      </c>
      <c r="O113" s="159">
        <f>+IF(VLOOKUP(O$1,Lecturas!$N$1:$AA$20,$AC113,FALSE)=0,"",VLOOKUP(O$1,Lecturas!$N$1:$AA$20,$AC113,FALSE))</f>
        <v>3000</v>
      </c>
      <c r="P113" s="83" t="str">
        <f>+IF(VLOOKUP(P$1,Lecturas!$N$1:$AA$20,$AC113,FALSE)=0,"",VLOOKUP(P$1,Lecturas!$N$1:$AA$20,$AC113,FALSE))</f>
        <v/>
      </c>
      <c r="Q113" s="83" t="str">
        <f>+IF(VLOOKUP(Q$1,Lecturas!$N$1:$AA$20,$AC113,FALSE)=0,"",VLOOKUP(Q$1,Lecturas!$N$1:$AA$20,$AC113,FALSE))</f>
        <v/>
      </c>
      <c r="R113" s="83" t="str">
        <f>+IF(VLOOKUP(R$1,Lecturas!$N$1:$AA$20,$AC113,FALSE)=0,"",VLOOKUP(R$1,Lecturas!$N$1:$AA$20,$AC113,FALSE))</f>
        <v/>
      </c>
      <c r="S113" s="159" t="str">
        <f>+IF(VLOOKUP(S$1,Lecturas!$N$1:$AA$20,$AC113,FALSE)=0,"",VLOOKUP(S$1,Lecturas!$N$1:$AA$20,$AC113,FALSE))</f>
        <v/>
      </c>
      <c r="T113" s="159" t="str">
        <f>+IF(VLOOKUP(T$1,Lecturas!$N$1:$AA$20,$AC113,FALSE)=0,"",VLOOKUP(T$1,Lecturas!$N$1:$AA$20,$AC113,FALSE))</f>
        <v/>
      </c>
      <c r="U113" s="159" t="str">
        <f>+IF(VLOOKUP(U$1,Lecturas!$N$1:$AA$20,$AC113,FALSE)=0,"",VLOOKUP(U$1,Lecturas!$N$1:$AA$20,$AC113,FALSE))</f>
        <v/>
      </c>
      <c r="V113" s="83" t="str">
        <f>+IF(VLOOKUP(V$1,Lecturas!$N$1:$AA$20,$AC113,FALSE)=0,"",VLOOKUP(V$1,Lecturas!$N$1:$AA$20,$AC113,FALSE))</f>
        <v/>
      </c>
      <c r="W113" s="83" t="str">
        <f>+IF(VLOOKUP(W$1,Lecturas!$N$1:$AA$20,$AC113,FALSE)=0,"",VLOOKUP(W$1,Lecturas!$N$1:$AA$20,$AC113,FALSE))</f>
        <v/>
      </c>
      <c r="X113" s="83" t="str">
        <f>+IF(VLOOKUP(X$1,Lecturas!$N$1:$AA$20,$AC113,FALSE)=0,"",VLOOKUP(X$1,Lecturas!$N$1:$AA$20,$AC113,FALSE))</f>
        <v/>
      </c>
      <c r="Y113" s="159">
        <f>+IF(VLOOKUP(Y$1,Lecturas!$N$1:$AA$20,$AC113,FALSE)=0,"",VLOOKUP(Y$1,Lecturas!$N$1:$AA$20,$AC113,FALSE))</f>
        <v>7500</v>
      </c>
      <c r="Z113" s="48">
        <f>+'RESULTADOS Fact'!Z113</f>
        <v>0</v>
      </c>
      <c r="AA113" s="48">
        <f>+'RESULTADOS Fact'!AA113</f>
        <v>0</v>
      </c>
      <c r="AB113" s="48"/>
      <c r="AC113" s="145">
        <f>+'CARGA DE DATOS'!AF114</f>
        <v>6</v>
      </c>
    </row>
    <row r="114" spans="1:29" hidden="1" x14ac:dyDescent="0.25">
      <c r="A114" s="145">
        <f>+'CARGA DE DATOS'!A115</f>
        <v>113</v>
      </c>
      <c r="B114" s="48">
        <f>+IF(RESULTADOS!H114="","",RESULTADOS!H114)</f>
        <v>400000284</v>
      </c>
      <c r="C114" s="48">
        <f>+IF(RESULTADOS!D114="","",RESULTADOS!D114)</f>
        <v>700010813</v>
      </c>
      <c r="D114" s="156" t="str">
        <f>+IF('CARGA DE DATOS'!K115="Cooperativa","COOP",IF(Salida!AT115="true","PROSU","GD"))</f>
        <v>GD</v>
      </c>
      <c r="E114" s="156" t="s">
        <v>9149</v>
      </c>
      <c r="F114" s="156" t="str">
        <f>+IF(OR(D114="COOP",'CARGA DE DATOS'!K115="GUMA"),"15.02.2022",IF('CARGA DE DATOS'!K115="GUME","05.02.2022","10.02.2022"))</f>
        <v>10.02.2022</v>
      </c>
      <c r="G114" s="159">
        <f>+IF(VLOOKUP(G$1,Lecturas!$N$1:$AA$20,$AC114,FALSE)=0,"",VLOOKUP(G$1,Lecturas!$N$1:$AA$20,$AC114,FALSE))</f>
        <v>1500</v>
      </c>
      <c r="H114" s="159">
        <f>+IF(VLOOKUP(H$1,Lecturas!$N$1:$AA$20,$AC114,FALSE)=0,"",VLOOKUP(H$1,Lecturas!$N$1:$AA$20,$AC114,FALSE))</f>
        <v>1550</v>
      </c>
      <c r="I114" s="159">
        <f>+IF(VLOOKUP(I$1,Lecturas!$N$1:$AA$20,$AC114,FALSE)=0,"",VLOOKUP(I$1,Lecturas!$N$1:$AA$20,$AC114,FALSE))</f>
        <v>1550</v>
      </c>
      <c r="J114" s="83" t="str">
        <f>+IF(VLOOKUP(J$1,Lecturas!$N$1:$AA$20,$AC114,FALSE)=0,"",VLOOKUP(J$1,Lecturas!$N$1:$AA$20,$AC114,FALSE))</f>
        <v/>
      </c>
      <c r="K114" s="83" t="str">
        <f>+IF(VLOOKUP(K$1,Lecturas!$N$1:$AA$20,$AC114,FALSE)=0,"",VLOOKUP(K$1,Lecturas!$N$1:$AA$20,$AC114,FALSE))</f>
        <v/>
      </c>
      <c r="L114" s="83" t="str">
        <f>+IF(VLOOKUP(L$1,Lecturas!$N$1:$AA$20,$AC114,FALSE)=0,"",VLOOKUP(L$1,Lecturas!$N$1:$AA$20,$AC114,FALSE))</f>
        <v/>
      </c>
      <c r="M114" s="159">
        <f>+IF(VLOOKUP(M$1,Lecturas!$N$1:$AA$20,$AC114,FALSE)=0,"",VLOOKUP(M$1,Lecturas!$N$1:$AA$20,$AC114,FALSE))</f>
        <v>2500</v>
      </c>
      <c r="N114" s="159">
        <f>+IF(VLOOKUP(N$1,Lecturas!$N$1:$AA$20,$AC114,FALSE)=0,"",VLOOKUP(N$1,Lecturas!$N$1:$AA$20,$AC114,FALSE))</f>
        <v>2000</v>
      </c>
      <c r="O114" s="159">
        <f>+IF(VLOOKUP(O$1,Lecturas!$N$1:$AA$20,$AC114,FALSE)=0,"",VLOOKUP(O$1,Lecturas!$N$1:$AA$20,$AC114,FALSE))</f>
        <v>3000</v>
      </c>
      <c r="P114" s="83" t="str">
        <f>+IF(VLOOKUP(P$1,Lecturas!$N$1:$AA$20,$AC114,FALSE)=0,"",VLOOKUP(P$1,Lecturas!$N$1:$AA$20,$AC114,FALSE))</f>
        <v/>
      </c>
      <c r="Q114" s="83" t="str">
        <f>+IF(VLOOKUP(Q$1,Lecturas!$N$1:$AA$20,$AC114,FALSE)=0,"",VLOOKUP(Q$1,Lecturas!$N$1:$AA$20,$AC114,FALSE))</f>
        <v/>
      </c>
      <c r="R114" s="83" t="str">
        <f>+IF(VLOOKUP(R$1,Lecturas!$N$1:$AA$20,$AC114,FALSE)=0,"",VLOOKUP(R$1,Lecturas!$N$1:$AA$20,$AC114,FALSE))</f>
        <v/>
      </c>
      <c r="S114" s="159" t="str">
        <f>+IF(VLOOKUP(S$1,Lecturas!$N$1:$AA$20,$AC114,FALSE)=0,"",VLOOKUP(S$1,Lecturas!$N$1:$AA$20,$AC114,FALSE))</f>
        <v/>
      </c>
      <c r="T114" s="159" t="str">
        <f>+IF(VLOOKUP(T$1,Lecturas!$N$1:$AA$20,$AC114,FALSE)=0,"",VLOOKUP(T$1,Lecturas!$N$1:$AA$20,$AC114,FALSE))</f>
        <v/>
      </c>
      <c r="U114" s="159" t="str">
        <f>+IF(VLOOKUP(U$1,Lecturas!$N$1:$AA$20,$AC114,FALSE)=0,"",VLOOKUP(U$1,Lecturas!$N$1:$AA$20,$AC114,FALSE))</f>
        <v/>
      </c>
      <c r="V114" s="83" t="str">
        <f>+IF(VLOOKUP(V$1,Lecturas!$N$1:$AA$20,$AC114,FALSE)=0,"",VLOOKUP(V$1,Lecturas!$N$1:$AA$20,$AC114,FALSE))</f>
        <v/>
      </c>
      <c r="W114" s="83" t="str">
        <f>+IF(VLOOKUP(W$1,Lecturas!$N$1:$AA$20,$AC114,FALSE)=0,"",VLOOKUP(W$1,Lecturas!$N$1:$AA$20,$AC114,FALSE))</f>
        <v/>
      </c>
      <c r="X114" s="83" t="str">
        <f>+IF(VLOOKUP(X$1,Lecturas!$N$1:$AA$20,$AC114,FALSE)=0,"",VLOOKUP(X$1,Lecturas!$N$1:$AA$20,$AC114,FALSE))</f>
        <v/>
      </c>
      <c r="Y114" s="159">
        <f>+IF(VLOOKUP(Y$1,Lecturas!$N$1:$AA$20,$AC114,FALSE)=0,"",VLOOKUP(Y$1,Lecturas!$N$1:$AA$20,$AC114,FALSE))</f>
        <v>7500</v>
      </c>
      <c r="Z114" s="48">
        <f>+'RESULTADOS Fact'!Z114</f>
        <v>20000000904</v>
      </c>
      <c r="AA114" s="48">
        <f>+'RESULTADOS Fact'!AA114</f>
        <v>10000000468</v>
      </c>
      <c r="AB114" s="48"/>
      <c r="AC114" s="145">
        <f>+'CARGA DE DATOS'!AF115</f>
        <v>7</v>
      </c>
    </row>
    <row r="115" spans="1:29" hidden="1" x14ac:dyDescent="0.25">
      <c r="A115" s="145">
        <f>+'CARGA DE DATOS'!A116</f>
        <v>114</v>
      </c>
      <c r="B115" s="48">
        <f>+IF(RESULTADOS!H115="","",RESULTADOS!H115)</f>
        <v>400000285</v>
      </c>
      <c r="C115" s="48">
        <f>+IF(RESULTADOS!D115="","",RESULTADOS!D115)</f>
        <v>700010814</v>
      </c>
      <c r="D115" s="156" t="str">
        <f>+IF('CARGA DE DATOS'!K116="Cooperativa","COOP",IF(Salida!AT116="true","PROSU","GD"))</f>
        <v>GD</v>
      </c>
      <c r="E115" s="156" t="s">
        <v>9149</v>
      </c>
      <c r="F115" s="156" t="str">
        <f>+IF(OR(D115="COOP",'CARGA DE DATOS'!K116="GUMA"),"15.02.2022",IF('CARGA DE DATOS'!K116="GUME","05.02.2022","10.02.2022"))</f>
        <v>10.02.2022</v>
      </c>
      <c r="G115" s="159">
        <f>+IF(VLOOKUP(G$1,Lecturas!$N$1:$AA$20,$AC115,FALSE)=0,"",VLOOKUP(G$1,Lecturas!$N$1:$AA$20,$AC115,FALSE))</f>
        <v>1000</v>
      </c>
      <c r="H115" s="159">
        <f>+IF(VLOOKUP(H$1,Lecturas!$N$1:$AA$20,$AC115,FALSE)=0,"",VLOOKUP(H$1,Lecturas!$N$1:$AA$20,$AC115,FALSE))</f>
        <v>150</v>
      </c>
      <c r="I115" s="159">
        <f>+IF(VLOOKUP(I$1,Lecturas!$N$1:$AA$20,$AC115,FALSE)=0,"",VLOOKUP(I$1,Lecturas!$N$1:$AA$20,$AC115,FALSE))</f>
        <v>350</v>
      </c>
      <c r="J115" s="83" t="str">
        <f>+IF(VLOOKUP(J$1,Lecturas!$N$1:$AA$20,$AC115,FALSE)=0,"",VLOOKUP(J$1,Lecturas!$N$1:$AA$20,$AC115,FALSE))</f>
        <v/>
      </c>
      <c r="K115" s="83" t="str">
        <f>+IF(VLOOKUP(K$1,Lecturas!$N$1:$AA$20,$AC115,FALSE)=0,"",VLOOKUP(K$1,Lecturas!$N$1:$AA$20,$AC115,FALSE))</f>
        <v/>
      </c>
      <c r="L115" s="83" t="str">
        <f>+IF(VLOOKUP(L$1,Lecturas!$N$1:$AA$20,$AC115,FALSE)=0,"",VLOOKUP(L$1,Lecturas!$N$1:$AA$20,$AC115,FALSE))</f>
        <v/>
      </c>
      <c r="M115" s="159">
        <f>+IF(VLOOKUP(M$1,Lecturas!$N$1:$AA$20,$AC115,FALSE)=0,"",VLOOKUP(M$1,Lecturas!$N$1:$AA$20,$AC115,FALSE))</f>
        <v>2500</v>
      </c>
      <c r="N115" s="159">
        <f>+IF(VLOOKUP(N$1,Lecturas!$N$1:$AA$20,$AC115,FALSE)=0,"",VLOOKUP(N$1,Lecturas!$N$1:$AA$20,$AC115,FALSE))</f>
        <v>2000</v>
      </c>
      <c r="O115" s="159">
        <f>+IF(VLOOKUP(O$1,Lecturas!$N$1:$AA$20,$AC115,FALSE)=0,"",VLOOKUP(O$1,Lecturas!$N$1:$AA$20,$AC115,FALSE))</f>
        <v>3000</v>
      </c>
      <c r="P115" s="83" t="str">
        <f>+IF(VLOOKUP(P$1,Lecturas!$N$1:$AA$20,$AC115,FALSE)=0,"",VLOOKUP(P$1,Lecturas!$N$1:$AA$20,$AC115,FALSE))</f>
        <v/>
      </c>
      <c r="Q115" s="83" t="str">
        <f>+IF(VLOOKUP(Q$1,Lecturas!$N$1:$AA$20,$AC115,FALSE)=0,"",VLOOKUP(Q$1,Lecturas!$N$1:$AA$20,$AC115,FALSE))</f>
        <v/>
      </c>
      <c r="R115" s="83" t="str">
        <f>+IF(VLOOKUP(R$1,Lecturas!$N$1:$AA$20,$AC115,FALSE)=0,"",VLOOKUP(R$1,Lecturas!$N$1:$AA$20,$AC115,FALSE))</f>
        <v/>
      </c>
      <c r="S115" s="159" t="str">
        <f>+IF(VLOOKUP(S$1,Lecturas!$N$1:$AA$20,$AC115,FALSE)=0,"",VLOOKUP(S$1,Lecturas!$N$1:$AA$20,$AC115,FALSE))</f>
        <v/>
      </c>
      <c r="T115" s="159" t="str">
        <f>+IF(VLOOKUP(T$1,Lecturas!$N$1:$AA$20,$AC115,FALSE)=0,"",VLOOKUP(T$1,Lecturas!$N$1:$AA$20,$AC115,FALSE))</f>
        <v/>
      </c>
      <c r="U115" s="159" t="str">
        <f>+IF(VLOOKUP(U$1,Lecturas!$N$1:$AA$20,$AC115,FALSE)=0,"",VLOOKUP(U$1,Lecturas!$N$1:$AA$20,$AC115,FALSE))</f>
        <v/>
      </c>
      <c r="V115" s="83" t="str">
        <f>+IF(VLOOKUP(V$1,Lecturas!$N$1:$AA$20,$AC115,FALSE)=0,"",VLOOKUP(V$1,Lecturas!$N$1:$AA$20,$AC115,FALSE))</f>
        <v/>
      </c>
      <c r="W115" s="83" t="str">
        <f>+IF(VLOOKUP(W$1,Lecturas!$N$1:$AA$20,$AC115,FALSE)=0,"",VLOOKUP(W$1,Lecturas!$N$1:$AA$20,$AC115,FALSE))</f>
        <v/>
      </c>
      <c r="X115" s="83" t="str">
        <f>+IF(VLOOKUP(X$1,Lecturas!$N$1:$AA$20,$AC115,FALSE)=0,"",VLOOKUP(X$1,Lecturas!$N$1:$AA$20,$AC115,FALSE))</f>
        <v/>
      </c>
      <c r="Y115" s="159">
        <f>+IF(VLOOKUP(Y$1,Lecturas!$N$1:$AA$20,$AC115,FALSE)=0,"",VLOOKUP(Y$1,Lecturas!$N$1:$AA$20,$AC115,FALSE))</f>
        <v>7500</v>
      </c>
      <c r="Z115" s="48">
        <f>+'RESULTADOS Fact'!Z115</f>
        <v>20000000905</v>
      </c>
      <c r="AA115" s="48">
        <f>+'RESULTADOS Fact'!AA115</f>
        <v>10000000469</v>
      </c>
      <c r="AB115" s="48"/>
      <c r="AC115" s="145">
        <f>+'CARGA DE DATOS'!AF116</f>
        <v>6</v>
      </c>
    </row>
    <row r="116" spans="1:29" hidden="1" x14ac:dyDescent="0.25">
      <c r="A116" s="145">
        <f>+'CARGA DE DATOS'!A117</f>
        <v>115</v>
      </c>
      <c r="B116" s="48">
        <f>+IF(RESULTADOS!H116="","",RESULTADOS!H116)</f>
        <v>400000286</v>
      </c>
      <c r="C116" s="48">
        <f>+IF(RESULTADOS!D116="","",RESULTADOS!D116)</f>
        <v>700010815</v>
      </c>
      <c r="D116" s="156" t="str">
        <f>+IF('CARGA DE DATOS'!K117="Cooperativa","COOP",IF(Salida!AT117="true","PROSU","GD"))</f>
        <v>GD</v>
      </c>
      <c r="E116" s="156" t="s">
        <v>9149</v>
      </c>
      <c r="F116" s="156" t="str">
        <f>+IF(OR(D116="COOP",'CARGA DE DATOS'!K117="GUMA"),"15.02.2022",IF('CARGA DE DATOS'!K117="GUME","05.02.2022","10.02.2022"))</f>
        <v>15.02.2022</v>
      </c>
      <c r="G116" s="159">
        <f>+IF(VLOOKUP(G$1,Lecturas!$N$1:$AA$20,$AC116,FALSE)=0,"",VLOOKUP(G$1,Lecturas!$N$1:$AA$20,$AC116,FALSE))</f>
        <v>150</v>
      </c>
      <c r="H116" s="159">
        <f>+IF(VLOOKUP(H$1,Lecturas!$N$1:$AA$20,$AC116,FALSE)=0,"",VLOOKUP(H$1,Lecturas!$N$1:$AA$20,$AC116,FALSE))</f>
        <v>150</v>
      </c>
      <c r="I116" s="159">
        <f>+IF(VLOOKUP(I$1,Lecturas!$N$1:$AA$20,$AC116,FALSE)=0,"",VLOOKUP(I$1,Lecturas!$N$1:$AA$20,$AC116,FALSE))</f>
        <v>150</v>
      </c>
      <c r="J116" s="83" t="str">
        <f>+IF(VLOOKUP(J$1,Lecturas!$N$1:$AA$20,$AC116,FALSE)=0,"",VLOOKUP(J$1,Lecturas!$N$1:$AA$20,$AC116,FALSE))</f>
        <v/>
      </c>
      <c r="K116" s="83" t="str">
        <f>+IF(VLOOKUP(K$1,Lecturas!$N$1:$AA$20,$AC116,FALSE)=0,"",VLOOKUP(K$1,Lecturas!$N$1:$AA$20,$AC116,FALSE))</f>
        <v/>
      </c>
      <c r="L116" s="83" t="str">
        <f>+IF(VLOOKUP(L$1,Lecturas!$N$1:$AA$20,$AC116,FALSE)=0,"",VLOOKUP(L$1,Lecturas!$N$1:$AA$20,$AC116,FALSE))</f>
        <v/>
      </c>
      <c r="M116" s="159">
        <f>+IF(VLOOKUP(M$1,Lecturas!$N$1:$AA$20,$AC116,FALSE)=0,"",VLOOKUP(M$1,Lecturas!$N$1:$AA$20,$AC116,FALSE))</f>
        <v>2500</v>
      </c>
      <c r="N116" s="159">
        <f>+IF(VLOOKUP(N$1,Lecturas!$N$1:$AA$20,$AC116,FALSE)=0,"",VLOOKUP(N$1,Lecturas!$N$1:$AA$20,$AC116,FALSE))</f>
        <v>2000</v>
      </c>
      <c r="O116" s="159">
        <f>+IF(VLOOKUP(O$1,Lecturas!$N$1:$AA$20,$AC116,FALSE)=0,"",VLOOKUP(O$1,Lecturas!$N$1:$AA$20,$AC116,FALSE))</f>
        <v>3000</v>
      </c>
      <c r="P116" s="83" t="str">
        <f>+IF(VLOOKUP(P$1,Lecturas!$N$1:$AA$20,$AC116,FALSE)=0,"",VLOOKUP(P$1,Lecturas!$N$1:$AA$20,$AC116,FALSE))</f>
        <v/>
      </c>
      <c r="Q116" s="83" t="str">
        <f>+IF(VLOOKUP(Q$1,Lecturas!$N$1:$AA$20,$AC116,FALSE)=0,"",VLOOKUP(Q$1,Lecturas!$N$1:$AA$20,$AC116,FALSE))</f>
        <v/>
      </c>
      <c r="R116" s="83" t="str">
        <f>+IF(VLOOKUP(R$1,Lecturas!$N$1:$AA$20,$AC116,FALSE)=0,"",VLOOKUP(R$1,Lecturas!$N$1:$AA$20,$AC116,FALSE))</f>
        <v/>
      </c>
      <c r="S116" s="159" t="str">
        <f>+IF(VLOOKUP(S$1,Lecturas!$N$1:$AA$20,$AC116,FALSE)=0,"",VLOOKUP(S$1,Lecturas!$N$1:$AA$20,$AC116,FALSE))</f>
        <v/>
      </c>
      <c r="T116" s="159" t="str">
        <f>+IF(VLOOKUP(T$1,Lecturas!$N$1:$AA$20,$AC116,FALSE)=0,"",VLOOKUP(T$1,Lecturas!$N$1:$AA$20,$AC116,FALSE))</f>
        <v/>
      </c>
      <c r="U116" s="159" t="str">
        <f>+IF(VLOOKUP(U$1,Lecturas!$N$1:$AA$20,$AC116,FALSE)=0,"",VLOOKUP(U$1,Lecturas!$N$1:$AA$20,$AC116,FALSE))</f>
        <v/>
      </c>
      <c r="V116" s="83" t="str">
        <f>+IF(VLOOKUP(V$1,Lecturas!$N$1:$AA$20,$AC116,FALSE)=0,"",VLOOKUP(V$1,Lecturas!$N$1:$AA$20,$AC116,FALSE))</f>
        <v/>
      </c>
      <c r="W116" s="83" t="str">
        <f>+IF(VLOOKUP(W$1,Lecturas!$N$1:$AA$20,$AC116,FALSE)=0,"",VLOOKUP(W$1,Lecturas!$N$1:$AA$20,$AC116,FALSE))</f>
        <v/>
      </c>
      <c r="X116" s="83" t="str">
        <f>+IF(VLOOKUP(X$1,Lecturas!$N$1:$AA$20,$AC116,FALSE)=0,"",VLOOKUP(X$1,Lecturas!$N$1:$AA$20,$AC116,FALSE))</f>
        <v/>
      </c>
      <c r="Y116" s="159">
        <f>+IF(VLOOKUP(Y$1,Lecturas!$N$1:$AA$20,$AC116,FALSE)=0,"",VLOOKUP(Y$1,Lecturas!$N$1:$AA$20,$AC116,FALSE))</f>
        <v>5000</v>
      </c>
      <c r="Z116" s="48">
        <f>+'RESULTADOS Fact'!Z116</f>
        <v>20000000906</v>
      </c>
      <c r="AA116" s="48">
        <f>+'RESULTADOS Fact'!AA116</f>
        <v>10000000470</v>
      </c>
      <c r="AB116" s="48"/>
      <c r="AC116" s="145">
        <f>+'CARGA DE DATOS'!AF117</f>
        <v>2</v>
      </c>
    </row>
    <row r="117" spans="1:29" hidden="1" x14ac:dyDescent="0.25">
      <c r="A117" s="145">
        <f>+'CARGA DE DATOS'!A118</f>
        <v>116</v>
      </c>
      <c r="B117" s="48">
        <f>+IF(RESULTADOS!H117="","",RESULTADOS!H117)</f>
        <v>400000287</v>
      </c>
      <c r="C117" s="48">
        <f>+IF(RESULTADOS!D117="","",RESULTADOS!D117)</f>
        <v>700010816</v>
      </c>
      <c r="D117" s="156" t="str">
        <f>+IF('CARGA DE DATOS'!K118="Cooperativa","COOP",IF(Salida!AT118="true","PROSU","GD"))</f>
        <v>GD</v>
      </c>
      <c r="E117" s="156" t="s">
        <v>9149</v>
      </c>
      <c r="F117" s="156" t="str">
        <f>+IF(OR(D117="COOP",'CARGA DE DATOS'!K118="GUMA"),"15.02.2022",IF('CARGA DE DATOS'!K118="GUME","05.02.2022","10.02.2022"))</f>
        <v>15.02.2022</v>
      </c>
      <c r="G117" s="159">
        <f>+IF(VLOOKUP(G$1,Lecturas!$N$1:$AA$20,$AC117,FALSE)=0,"",VLOOKUP(G$1,Lecturas!$N$1:$AA$20,$AC117,FALSE))</f>
        <v>150</v>
      </c>
      <c r="H117" s="159">
        <f>+IF(VLOOKUP(H$1,Lecturas!$N$1:$AA$20,$AC117,FALSE)=0,"",VLOOKUP(H$1,Lecturas!$N$1:$AA$20,$AC117,FALSE))</f>
        <v>300</v>
      </c>
      <c r="I117" s="159">
        <f>+IF(VLOOKUP(I$1,Lecturas!$N$1:$AA$20,$AC117,FALSE)=0,"",VLOOKUP(I$1,Lecturas!$N$1:$AA$20,$AC117,FALSE))</f>
        <v>150</v>
      </c>
      <c r="J117" s="83" t="str">
        <f>+IF(VLOOKUP(J$1,Lecturas!$N$1:$AA$20,$AC117,FALSE)=0,"",VLOOKUP(J$1,Lecturas!$N$1:$AA$20,$AC117,FALSE))</f>
        <v/>
      </c>
      <c r="K117" s="83" t="str">
        <f>+IF(VLOOKUP(K$1,Lecturas!$N$1:$AA$20,$AC117,FALSE)=0,"",VLOOKUP(K$1,Lecturas!$N$1:$AA$20,$AC117,FALSE))</f>
        <v/>
      </c>
      <c r="L117" s="83" t="str">
        <f>+IF(VLOOKUP(L$1,Lecturas!$N$1:$AA$20,$AC117,FALSE)=0,"",VLOOKUP(L$1,Lecturas!$N$1:$AA$20,$AC117,FALSE))</f>
        <v/>
      </c>
      <c r="M117" s="159">
        <f>+IF(VLOOKUP(M$1,Lecturas!$N$1:$AA$20,$AC117,FALSE)=0,"",VLOOKUP(M$1,Lecturas!$N$1:$AA$20,$AC117,FALSE))</f>
        <v>2500</v>
      </c>
      <c r="N117" s="159">
        <f>+IF(VLOOKUP(N$1,Lecturas!$N$1:$AA$20,$AC117,FALSE)=0,"",VLOOKUP(N$1,Lecturas!$N$1:$AA$20,$AC117,FALSE))</f>
        <v>2000</v>
      </c>
      <c r="O117" s="159">
        <f>+IF(VLOOKUP(O$1,Lecturas!$N$1:$AA$20,$AC117,FALSE)=0,"",VLOOKUP(O$1,Lecturas!$N$1:$AA$20,$AC117,FALSE))</f>
        <v>3000</v>
      </c>
      <c r="P117" s="83" t="str">
        <f>+IF(VLOOKUP(P$1,Lecturas!$N$1:$AA$20,$AC117,FALSE)=0,"",VLOOKUP(P$1,Lecturas!$N$1:$AA$20,$AC117,FALSE))</f>
        <v/>
      </c>
      <c r="Q117" s="83" t="str">
        <f>+IF(VLOOKUP(Q$1,Lecturas!$N$1:$AA$20,$AC117,FALSE)=0,"",VLOOKUP(Q$1,Lecturas!$N$1:$AA$20,$AC117,FALSE))</f>
        <v/>
      </c>
      <c r="R117" s="83" t="str">
        <f>+IF(VLOOKUP(R$1,Lecturas!$N$1:$AA$20,$AC117,FALSE)=0,"",VLOOKUP(R$1,Lecturas!$N$1:$AA$20,$AC117,FALSE))</f>
        <v/>
      </c>
      <c r="S117" s="159" t="str">
        <f>+IF(VLOOKUP(S$1,Lecturas!$N$1:$AA$20,$AC117,FALSE)=0,"",VLOOKUP(S$1,Lecturas!$N$1:$AA$20,$AC117,FALSE))</f>
        <v/>
      </c>
      <c r="T117" s="159" t="str">
        <f>+IF(VLOOKUP(T$1,Lecturas!$N$1:$AA$20,$AC117,FALSE)=0,"",VLOOKUP(T$1,Lecturas!$N$1:$AA$20,$AC117,FALSE))</f>
        <v/>
      </c>
      <c r="U117" s="159" t="str">
        <f>+IF(VLOOKUP(U$1,Lecturas!$N$1:$AA$20,$AC117,FALSE)=0,"",VLOOKUP(U$1,Lecturas!$N$1:$AA$20,$AC117,FALSE))</f>
        <v/>
      </c>
      <c r="V117" s="83" t="str">
        <f>+IF(VLOOKUP(V$1,Lecturas!$N$1:$AA$20,$AC117,FALSE)=0,"",VLOOKUP(V$1,Lecturas!$N$1:$AA$20,$AC117,FALSE))</f>
        <v/>
      </c>
      <c r="W117" s="83" t="str">
        <f>+IF(VLOOKUP(W$1,Lecturas!$N$1:$AA$20,$AC117,FALSE)=0,"",VLOOKUP(W$1,Lecturas!$N$1:$AA$20,$AC117,FALSE))</f>
        <v/>
      </c>
      <c r="X117" s="83" t="str">
        <f>+IF(VLOOKUP(X$1,Lecturas!$N$1:$AA$20,$AC117,FALSE)=0,"",VLOOKUP(X$1,Lecturas!$N$1:$AA$20,$AC117,FALSE))</f>
        <v/>
      </c>
      <c r="Y117" s="159">
        <f>+IF(VLOOKUP(Y$1,Lecturas!$N$1:$AA$20,$AC117,FALSE)=0,"",VLOOKUP(Y$1,Lecturas!$N$1:$AA$20,$AC117,FALSE))</f>
        <v>5000</v>
      </c>
      <c r="Z117" s="48">
        <f>+'RESULTADOS Fact'!Z117</f>
        <v>20000000907</v>
      </c>
      <c r="AA117" s="48">
        <f>+'RESULTADOS Fact'!AA117</f>
        <v>10000000471</v>
      </c>
      <c r="AB117" s="48"/>
      <c r="AC117" s="145">
        <f>+'CARGA DE DATOS'!AF118</f>
        <v>3</v>
      </c>
    </row>
    <row r="118" spans="1:29" hidden="1" x14ac:dyDescent="0.25">
      <c r="A118" s="145">
        <f>+'CARGA DE DATOS'!A119</f>
        <v>117</v>
      </c>
      <c r="B118" s="48">
        <f>+IF(RESULTADOS!H118="","",RESULTADOS!H118)</f>
        <v>400000288</v>
      </c>
      <c r="C118" s="48">
        <f>+IF(RESULTADOS!D118="","",RESULTADOS!D118)</f>
        <v>700010817</v>
      </c>
      <c r="D118" s="156" t="str">
        <f>+IF('CARGA DE DATOS'!K119="Cooperativa","COOP",IF(Salida!AT119="true","PROSU","GD"))</f>
        <v>GD</v>
      </c>
      <c r="E118" s="156" t="s">
        <v>9149</v>
      </c>
      <c r="F118" s="156" t="str">
        <f>+IF(OR(D118="COOP",'CARGA DE DATOS'!K119="GUMA"),"15.02.2022",IF('CARGA DE DATOS'!K119="GUME","05.02.2022","10.02.2022"))</f>
        <v>15.02.2022</v>
      </c>
      <c r="G118" s="159">
        <f>+IF(VLOOKUP(G$1,Lecturas!$N$1:$AA$20,$AC118,FALSE)=0,"",VLOOKUP(G$1,Lecturas!$N$1:$AA$20,$AC118,FALSE))</f>
        <v>150</v>
      </c>
      <c r="H118" s="159">
        <f>+IF(VLOOKUP(H$1,Lecturas!$N$1:$AA$20,$AC118,FALSE)=0,"",VLOOKUP(H$1,Lecturas!$N$1:$AA$20,$AC118,FALSE))</f>
        <v>150</v>
      </c>
      <c r="I118" s="159">
        <f>+IF(VLOOKUP(I$1,Lecturas!$N$1:$AA$20,$AC118,FALSE)=0,"",VLOOKUP(I$1,Lecturas!$N$1:$AA$20,$AC118,FALSE))</f>
        <v>150</v>
      </c>
      <c r="J118" s="83" t="str">
        <f>+IF(VLOOKUP(J$1,Lecturas!$N$1:$AA$20,$AC118,FALSE)=0,"",VLOOKUP(J$1,Lecturas!$N$1:$AA$20,$AC118,FALSE))</f>
        <v/>
      </c>
      <c r="K118" s="83" t="str">
        <f>+IF(VLOOKUP(K$1,Lecturas!$N$1:$AA$20,$AC118,FALSE)=0,"",VLOOKUP(K$1,Lecturas!$N$1:$AA$20,$AC118,FALSE))</f>
        <v/>
      </c>
      <c r="L118" s="83" t="str">
        <f>+IF(VLOOKUP(L$1,Lecturas!$N$1:$AA$20,$AC118,FALSE)=0,"",VLOOKUP(L$1,Lecturas!$N$1:$AA$20,$AC118,FALSE))</f>
        <v/>
      </c>
      <c r="M118" s="159">
        <f>+IF(VLOOKUP(M$1,Lecturas!$N$1:$AA$20,$AC118,FALSE)=0,"",VLOOKUP(M$1,Lecturas!$N$1:$AA$20,$AC118,FALSE))</f>
        <v>2500</v>
      </c>
      <c r="N118" s="159">
        <f>+IF(VLOOKUP(N$1,Lecturas!$N$1:$AA$20,$AC118,FALSE)=0,"",VLOOKUP(N$1,Lecturas!$N$1:$AA$20,$AC118,FALSE))</f>
        <v>2000</v>
      </c>
      <c r="O118" s="159">
        <f>+IF(VLOOKUP(O$1,Lecturas!$N$1:$AA$20,$AC118,FALSE)=0,"",VLOOKUP(O$1,Lecturas!$N$1:$AA$20,$AC118,FALSE))</f>
        <v>3000</v>
      </c>
      <c r="P118" s="83" t="str">
        <f>+IF(VLOOKUP(P$1,Lecturas!$N$1:$AA$20,$AC118,FALSE)=0,"",VLOOKUP(P$1,Lecturas!$N$1:$AA$20,$AC118,FALSE))</f>
        <v/>
      </c>
      <c r="Q118" s="83" t="str">
        <f>+IF(VLOOKUP(Q$1,Lecturas!$N$1:$AA$20,$AC118,FALSE)=0,"",VLOOKUP(Q$1,Lecturas!$N$1:$AA$20,$AC118,FALSE))</f>
        <v/>
      </c>
      <c r="R118" s="83" t="str">
        <f>+IF(VLOOKUP(R$1,Lecturas!$N$1:$AA$20,$AC118,FALSE)=0,"",VLOOKUP(R$1,Lecturas!$N$1:$AA$20,$AC118,FALSE))</f>
        <v/>
      </c>
      <c r="S118" s="159" t="str">
        <f>+IF(VLOOKUP(S$1,Lecturas!$N$1:$AA$20,$AC118,FALSE)=0,"",VLOOKUP(S$1,Lecturas!$N$1:$AA$20,$AC118,FALSE))</f>
        <v/>
      </c>
      <c r="T118" s="159" t="str">
        <f>+IF(VLOOKUP(T$1,Lecturas!$N$1:$AA$20,$AC118,FALSE)=0,"",VLOOKUP(T$1,Lecturas!$N$1:$AA$20,$AC118,FALSE))</f>
        <v/>
      </c>
      <c r="U118" s="159" t="str">
        <f>+IF(VLOOKUP(U$1,Lecturas!$N$1:$AA$20,$AC118,FALSE)=0,"",VLOOKUP(U$1,Lecturas!$N$1:$AA$20,$AC118,FALSE))</f>
        <v/>
      </c>
      <c r="V118" s="83" t="str">
        <f>+IF(VLOOKUP(V$1,Lecturas!$N$1:$AA$20,$AC118,FALSE)=0,"",VLOOKUP(V$1,Lecturas!$N$1:$AA$20,$AC118,FALSE))</f>
        <v/>
      </c>
      <c r="W118" s="83" t="str">
        <f>+IF(VLOOKUP(W$1,Lecturas!$N$1:$AA$20,$AC118,FALSE)=0,"",VLOOKUP(W$1,Lecturas!$N$1:$AA$20,$AC118,FALSE))</f>
        <v/>
      </c>
      <c r="X118" s="83" t="str">
        <f>+IF(VLOOKUP(X$1,Lecturas!$N$1:$AA$20,$AC118,FALSE)=0,"",VLOOKUP(X$1,Lecturas!$N$1:$AA$20,$AC118,FALSE))</f>
        <v/>
      </c>
      <c r="Y118" s="159">
        <f>+IF(VLOOKUP(Y$1,Lecturas!$N$1:$AA$20,$AC118,FALSE)=0,"",VLOOKUP(Y$1,Lecturas!$N$1:$AA$20,$AC118,FALSE))</f>
        <v>15000</v>
      </c>
      <c r="Z118" s="48">
        <f>+'RESULTADOS Fact'!Z118</f>
        <v>20000000908</v>
      </c>
      <c r="AA118" s="48">
        <f>+'RESULTADOS Fact'!AA118</f>
        <v>10000000472</v>
      </c>
      <c r="AB118" s="48"/>
      <c r="AC118" s="145">
        <f>+'CARGA DE DATOS'!AF119</f>
        <v>4</v>
      </c>
    </row>
    <row r="119" spans="1:29" hidden="1" x14ac:dyDescent="0.25">
      <c r="A119" s="145">
        <f>+'CARGA DE DATOS'!A120</f>
        <v>118</v>
      </c>
      <c r="B119" s="48">
        <f>+IF(RESULTADOS!H119="","",RESULTADOS!H119)</f>
        <v>400000289</v>
      </c>
      <c r="C119" s="48">
        <f>+IF(RESULTADOS!D119="","",RESULTADOS!D119)</f>
        <v>700010818</v>
      </c>
      <c r="D119" s="156" t="str">
        <f>+IF('CARGA DE DATOS'!K120="Cooperativa","COOP",IF(Salida!AT120="true","PROSU","GD"))</f>
        <v>GD</v>
      </c>
      <c r="E119" s="156" t="s">
        <v>9149</v>
      </c>
      <c r="F119" s="156" t="str">
        <f>+IF(OR(D119="COOP",'CARGA DE DATOS'!K120="GUMA"),"15.02.2022",IF('CARGA DE DATOS'!K120="GUME","05.02.2022","10.02.2022"))</f>
        <v>15.02.2022</v>
      </c>
      <c r="G119" s="159">
        <f>+IF(VLOOKUP(G$1,Lecturas!$N$1:$AA$20,$AC119,FALSE)=0,"",VLOOKUP(G$1,Lecturas!$N$1:$AA$20,$AC119,FALSE))</f>
        <v>150</v>
      </c>
      <c r="H119" s="159">
        <f>+IF(VLOOKUP(H$1,Lecturas!$N$1:$AA$20,$AC119,FALSE)=0,"",VLOOKUP(H$1,Lecturas!$N$1:$AA$20,$AC119,FALSE))</f>
        <v>300</v>
      </c>
      <c r="I119" s="159">
        <f>+IF(VLOOKUP(I$1,Lecturas!$N$1:$AA$20,$AC119,FALSE)=0,"",VLOOKUP(I$1,Lecturas!$N$1:$AA$20,$AC119,FALSE))</f>
        <v>350</v>
      </c>
      <c r="J119" s="83" t="str">
        <f>+IF(VLOOKUP(J$1,Lecturas!$N$1:$AA$20,$AC119,FALSE)=0,"",VLOOKUP(J$1,Lecturas!$N$1:$AA$20,$AC119,FALSE))</f>
        <v/>
      </c>
      <c r="K119" s="83" t="str">
        <f>+IF(VLOOKUP(K$1,Lecturas!$N$1:$AA$20,$AC119,FALSE)=0,"",VLOOKUP(K$1,Lecturas!$N$1:$AA$20,$AC119,FALSE))</f>
        <v/>
      </c>
      <c r="L119" s="83" t="str">
        <f>+IF(VLOOKUP(L$1,Lecturas!$N$1:$AA$20,$AC119,FALSE)=0,"",VLOOKUP(L$1,Lecturas!$N$1:$AA$20,$AC119,FALSE))</f>
        <v/>
      </c>
      <c r="M119" s="159">
        <f>+IF(VLOOKUP(M$1,Lecturas!$N$1:$AA$20,$AC119,FALSE)=0,"",VLOOKUP(M$1,Lecturas!$N$1:$AA$20,$AC119,FALSE))</f>
        <v>2500</v>
      </c>
      <c r="N119" s="159">
        <f>+IF(VLOOKUP(N$1,Lecturas!$N$1:$AA$20,$AC119,FALSE)=0,"",VLOOKUP(N$1,Lecturas!$N$1:$AA$20,$AC119,FALSE))</f>
        <v>2000</v>
      </c>
      <c r="O119" s="159">
        <f>+IF(VLOOKUP(O$1,Lecturas!$N$1:$AA$20,$AC119,FALSE)=0,"",VLOOKUP(O$1,Lecturas!$N$1:$AA$20,$AC119,FALSE))</f>
        <v>3000</v>
      </c>
      <c r="P119" s="83" t="str">
        <f>+IF(VLOOKUP(P$1,Lecturas!$N$1:$AA$20,$AC119,FALSE)=0,"",VLOOKUP(P$1,Lecturas!$N$1:$AA$20,$AC119,FALSE))</f>
        <v/>
      </c>
      <c r="Q119" s="83" t="str">
        <f>+IF(VLOOKUP(Q$1,Lecturas!$N$1:$AA$20,$AC119,FALSE)=0,"",VLOOKUP(Q$1,Lecturas!$N$1:$AA$20,$AC119,FALSE))</f>
        <v/>
      </c>
      <c r="R119" s="83" t="str">
        <f>+IF(VLOOKUP(R$1,Lecturas!$N$1:$AA$20,$AC119,FALSE)=0,"",VLOOKUP(R$1,Lecturas!$N$1:$AA$20,$AC119,FALSE))</f>
        <v/>
      </c>
      <c r="S119" s="159" t="str">
        <f>+IF(VLOOKUP(S$1,Lecturas!$N$1:$AA$20,$AC119,FALSE)=0,"",VLOOKUP(S$1,Lecturas!$N$1:$AA$20,$AC119,FALSE))</f>
        <v/>
      </c>
      <c r="T119" s="159" t="str">
        <f>+IF(VLOOKUP(T$1,Lecturas!$N$1:$AA$20,$AC119,FALSE)=0,"",VLOOKUP(T$1,Lecturas!$N$1:$AA$20,$AC119,FALSE))</f>
        <v/>
      </c>
      <c r="U119" s="159" t="str">
        <f>+IF(VLOOKUP(U$1,Lecturas!$N$1:$AA$20,$AC119,FALSE)=0,"",VLOOKUP(U$1,Lecturas!$N$1:$AA$20,$AC119,FALSE))</f>
        <v/>
      </c>
      <c r="V119" s="83" t="str">
        <f>+IF(VLOOKUP(V$1,Lecturas!$N$1:$AA$20,$AC119,FALSE)=0,"",VLOOKUP(V$1,Lecturas!$N$1:$AA$20,$AC119,FALSE))</f>
        <v/>
      </c>
      <c r="W119" s="83" t="str">
        <f>+IF(VLOOKUP(W$1,Lecturas!$N$1:$AA$20,$AC119,FALSE)=0,"",VLOOKUP(W$1,Lecturas!$N$1:$AA$20,$AC119,FALSE))</f>
        <v/>
      </c>
      <c r="X119" s="83" t="str">
        <f>+IF(VLOOKUP(X$1,Lecturas!$N$1:$AA$20,$AC119,FALSE)=0,"",VLOOKUP(X$1,Lecturas!$N$1:$AA$20,$AC119,FALSE))</f>
        <v/>
      </c>
      <c r="Y119" s="159">
        <f>+IF(VLOOKUP(Y$1,Lecturas!$N$1:$AA$20,$AC119,FALSE)=0,"",VLOOKUP(Y$1,Lecturas!$N$1:$AA$20,$AC119,FALSE))</f>
        <v>2460</v>
      </c>
      <c r="Z119" s="48">
        <f>+'RESULTADOS Fact'!Z119</f>
        <v>20000000909</v>
      </c>
      <c r="AA119" s="48">
        <f>+'RESULTADOS Fact'!AA119</f>
        <v>10000000473</v>
      </c>
      <c r="AB119" s="48"/>
      <c r="AC119" s="145">
        <f>+'CARGA DE DATOS'!AF120</f>
        <v>5</v>
      </c>
    </row>
    <row r="120" spans="1:29" hidden="1" x14ac:dyDescent="0.25">
      <c r="A120" s="145">
        <f>+'CARGA DE DATOS'!A121</f>
        <v>119</v>
      </c>
      <c r="B120" s="48">
        <f>+IF(RESULTADOS!H120="","",RESULTADOS!H120)</f>
        <v>400000290</v>
      </c>
      <c r="C120" s="48">
        <f>+IF(RESULTADOS!D120="","",RESULTADOS!D120)</f>
        <v>700010819</v>
      </c>
      <c r="D120" s="156" t="str">
        <f>+IF('CARGA DE DATOS'!K121="Cooperativa","COOP",IF(Salida!AT121="true","PROSU","GD"))</f>
        <v>GD</v>
      </c>
      <c r="E120" s="156" t="s">
        <v>9149</v>
      </c>
      <c r="F120" s="156" t="str">
        <f>+IF(OR(D120="COOP",'CARGA DE DATOS'!K121="GUMA"),"15.02.2022",IF('CARGA DE DATOS'!K121="GUME","05.02.2022","10.02.2022"))</f>
        <v>15.02.2022</v>
      </c>
      <c r="G120" s="159">
        <f>+IF(VLOOKUP(G$1,Lecturas!$N$1:$AA$20,$AC120,FALSE)=0,"",VLOOKUP(G$1,Lecturas!$N$1:$AA$20,$AC120,FALSE))</f>
        <v>150</v>
      </c>
      <c r="H120" s="159">
        <f>+IF(VLOOKUP(H$1,Lecturas!$N$1:$AA$20,$AC120,FALSE)=0,"",VLOOKUP(H$1,Lecturas!$N$1:$AA$20,$AC120,FALSE))</f>
        <v>150</v>
      </c>
      <c r="I120" s="159">
        <f>+IF(VLOOKUP(I$1,Lecturas!$N$1:$AA$20,$AC120,FALSE)=0,"",VLOOKUP(I$1,Lecturas!$N$1:$AA$20,$AC120,FALSE))</f>
        <v>150</v>
      </c>
      <c r="J120" s="83" t="str">
        <f>+IF(VLOOKUP(J$1,Lecturas!$N$1:$AA$20,$AC120,FALSE)=0,"",VLOOKUP(J$1,Lecturas!$N$1:$AA$20,$AC120,FALSE))</f>
        <v/>
      </c>
      <c r="K120" s="83" t="str">
        <f>+IF(VLOOKUP(K$1,Lecturas!$N$1:$AA$20,$AC120,FALSE)=0,"",VLOOKUP(K$1,Lecturas!$N$1:$AA$20,$AC120,FALSE))</f>
        <v/>
      </c>
      <c r="L120" s="83" t="str">
        <f>+IF(VLOOKUP(L$1,Lecturas!$N$1:$AA$20,$AC120,FALSE)=0,"",VLOOKUP(L$1,Lecturas!$N$1:$AA$20,$AC120,FALSE))</f>
        <v/>
      </c>
      <c r="M120" s="159">
        <f>+IF(VLOOKUP(M$1,Lecturas!$N$1:$AA$20,$AC120,FALSE)=0,"",VLOOKUP(M$1,Lecturas!$N$1:$AA$20,$AC120,FALSE))</f>
        <v>2500</v>
      </c>
      <c r="N120" s="159">
        <f>+IF(VLOOKUP(N$1,Lecturas!$N$1:$AA$20,$AC120,FALSE)=0,"",VLOOKUP(N$1,Lecturas!$N$1:$AA$20,$AC120,FALSE))</f>
        <v>2000</v>
      </c>
      <c r="O120" s="159">
        <f>+IF(VLOOKUP(O$1,Lecturas!$N$1:$AA$20,$AC120,FALSE)=0,"",VLOOKUP(O$1,Lecturas!$N$1:$AA$20,$AC120,FALSE))</f>
        <v>3000</v>
      </c>
      <c r="P120" s="83" t="str">
        <f>+IF(VLOOKUP(P$1,Lecturas!$N$1:$AA$20,$AC120,FALSE)=0,"",VLOOKUP(P$1,Lecturas!$N$1:$AA$20,$AC120,FALSE))</f>
        <v/>
      </c>
      <c r="Q120" s="83" t="str">
        <f>+IF(VLOOKUP(Q$1,Lecturas!$N$1:$AA$20,$AC120,FALSE)=0,"",VLOOKUP(Q$1,Lecturas!$N$1:$AA$20,$AC120,FALSE))</f>
        <v/>
      </c>
      <c r="R120" s="83" t="str">
        <f>+IF(VLOOKUP(R$1,Lecturas!$N$1:$AA$20,$AC120,FALSE)=0,"",VLOOKUP(R$1,Lecturas!$N$1:$AA$20,$AC120,FALSE))</f>
        <v/>
      </c>
      <c r="S120" s="159" t="str">
        <f>+IF(VLOOKUP(S$1,Lecturas!$N$1:$AA$20,$AC120,FALSE)=0,"",VLOOKUP(S$1,Lecturas!$N$1:$AA$20,$AC120,FALSE))</f>
        <v/>
      </c>
      <c r="T120" s="159" t="str">
        <f>+IF(VLOOKUP(T$1,Lecturas!$N$1:$AA$20,$AC120,FALSE)=0,"",VLOOKUP(T$1,Lecturas!$N$1:$AA$20,$AC120,FALSE))</f>
        <v/>
      </c>
      <c r="U120" s="159" t="str">
        <f>+IF(VLOOKUP(U$1,Lecturas!$N$1:$AA$20,$AC120,FALSE)=0,"",VLOOKUP(U$1,Lecturas!$N$1:$AA$20,$AC120,FALSE))</f>
        <v/>
      </c>
      <c r="V120" s="83" t="str">
        <f>+IF(VLOOKUP(V$1,Lecturas!$N$1:$AA$20,$AC120,FALSE)=0,"",VLOOKUP(V$1,Lecturas!$N$1:$AA$20,$AC120,FALSE))</f>
        <v/>
      </c>
      <c r="W120" s="83" t="str">
        <f>+IF(VLOOKUP(W$1,Lecturas!$N$1:$AA$20,$AC120,FALSE)=0,"",VLOOKUP(W$1,Lecturas!$N$1:$AA$20,$AC120,FALSE))</f>
        <v/>
      </c>
      <c r="X120" s="83" t="str">
        <f>+IF(VLOOKUP(X$1,Lecturas!$N$1:$AA$20,$AC120,FALSE)=0,"",VLOOKUP(X$1,Lecturas!$N$1:$AA$20,$AC120,FALSE))</f>
        <v/>
      </c>
      <c r="Y120" s="159">
        <f>+IF(VLOOKUP(Y$1,Lecturas!$N$1:$AA$20,$AC120,FALSE)=0,"",VLOOKUP(Y$1,Lecturas!$N$1:$AA$20,$AC120,FALSE))</f>
        <v>5000</v>
      </c>
      <c r="Z120" s="48">
        <f>+'RESULTADOS Fact'!Z120</f>
        <v>20000000910</v>
      </c>
      <c r="AA120" s="48">
        <f>+'RESULTADOS Fact'!AA120</f>
        <v>10000000474</v>
      </c>
      <c r="AB120" s="48"/>
      <c r="AC120" s="145">
        <f>+'CARGA DE DATOS'!AF121</f>
        <v>2</v>
      </c>
    </row>
    <row r="121" spans="1:29" hidden="1" x14ac:dyDescent="0.25">
      <c r="A121" s="145">
        <f>+'CARGA DE DATOS'!A122</f>
        <v>120</v>
      </c>
      <c r="B121" s="48">
        <f>+IF(RESULTADOS!H121="","",RESULTADOS!H121)</f>
        <v>400000291</v>
      </c>
      <c r="C121" s="48">
        <f>+IF(RESULTADOS!D121="","",RESULTADOS!D121)</f>
        <v>700010820</v>
      </c>
      <c r="D121" s="156" t="str">
        <f>+IF('CARGA DE DATOS'!K122="Cooperativa","COOP",IF(Salida!AT122="true","PROSU","GD"))</f>
        <v>GD</v>
      </c>
      <c r="E121" s="156" t="s">
        <v>9149</v>
      </c>
      <c r="F121" s="156" t="str">
        <f>+IF(OR(D121="COOP",'CARGA DE DATOS'!K122="GUMA"),"15.02.2022",IF('CARGA DE DATOS'!K122="GUME","05.02.2022","10.02.2022"))</f>
        <v>15.02.2022</v>
      </c>
      <c r="G121" s="159">
        <f>+IF(VLOOKUP(G$1,Lecturas!$N$1:$AA$20,$AC121,FALSE)=0,"",VLOOKUP(G$1,Lecturas!$N$1:$AA$20,$AC121,FALSE))</f>
        <v>150</v>
      </c>
      <c r="H121" s="159">
        <f>+IF(VLOOKUP(H$1,Lecturas!$N$1:$AA$20,$AC121,FALSE)=0,"",VLOOKUP(H$1,Lecturas!$N$1:$AA$20,$AC121,FALSE))</f>
        <v>300</v>
      </c>
      <c r="I121" s="159">
        <f>+IF(VLOOKUP(I$1,Lecturas!$N$1:$AA$20,$AC121,FALSE)=0,"",VLOOKUP(I$1,Lecturas!$N$1:$AA$20,$AC121,FALSE))</f>
        <v>350</v>
      </c>
      <c r="J121" s="83" t="str">
        <f>+IF(VLOOKUP(J$1,Lecturas!$N$1:$AA$20,$AC121,FALSE)=0,"",VLOOKUP(J$1,Lecturas!$N$1:$AA$20,$AC121,FALSE))</f>
        <v/>
      </c>
      <c r="K121" s="83" t="str">
        <f>+IF(VLOOKUP(K$1,Lecturas!$N$1:$AA$20,$AC121,FALSE)=0,"",VLOOKUP(K$1,Lecturas!$N$1:$AA$20,$AC121,FALSE))</f>
        <v/>
      </c>
      <c r="L121" s="83" t="str">
        <f>+IF(VLOOKUP(L$1,Lecturas!$N$1:$AA$20,$AC121,FALSE)=0,"",VLOOKUP(L$1,Lecturas!$N$1:$AA$20,$AC121,FALSE))</f>
        <v/>
      </c>
      <c r="M121" s="159">
        <f>+IF(VLOOKUP(M$1,Lecturas!$N$1:$AA$20,$AC121,FALSE)=0,"",VLOOKUP(M$1,Lecturas!$N$1:$AA$20,$AC121,FALSE))</f>
        <v>2500</v>
      </c>
      <c r="N121" s="159">
        <f>+IF(VLOOKUP(N$1,Lecturas!$N$1:$AA$20,$AC121,FALSE)=0,"",VLOOKUP(N$1,Lecturas!$N$1:$AA$20,$AC121,FALSE))</f>
        <v>2000</v>
      </c>
      <c r="O121" s="159">
        <f>+IF(VLOOKUP(O$1,Lecturas!$N$1:$AA$20,$AC121,FALSE)=0,"",VLOOKUP(O$1,Lecturas!$N$1:$AA$20,$AC121,FALSE))</f>
        <v>3000</v>
      </c>
      <c r="P121" s="83" t="str">
        <f>+IF(VLOOKUP(P$1,Lecturas!$N$1:$AA$20,$AC121,FALSE)=0,"",VLOOKUP(P$1,Lecturas!$N$1:$AA$20,$AC121,FALSE))</f>
        <v/>
      </c>
      <c r="Q121" s="83" t="str">
        <f>+IF(VLOOKUP(Q$1,Lecturas!$N$1:$AA$20,$AC121,FALSE)=0,"",VLOOKUP(Q$1,Lecturas!$N$1:$AA$20,$AC121,FALSE))</f>
        <v/>
      </c>
      <c r="R121" s="83" t="str">
        <f>+IF(VLOOKUP(R$1,Lecturas!$N$1:$AA$20,$AC121,FALSE)=0,"",VLOOKUP(R$1,Lecturas!$N$1:$AA$20,$AC121,FALSE))</f>
        <v/>
      </c>
      <c r="S121" s="159" t="str">
        <f>+IF(VLOOKUP(S$1,Lecturas!$N$1:$AA$20,$AC121,FALSE)=0,"",VLOOKUP(S$1,Lecturas!$N$1:$AA$20,$AC121,FALSE))</f>
        <v/>
      </c>
      <c r="T121" s="159" t="str">
        <f>+IF(VLOOKUP(T$1,Lecturas!$N$1:$AA$20,$AC121,FALSE)=0,"",VLOOKUP(T$1,Lecturas!$N$1:$AA$20,$AC121,FALSE))</f>
        <v/>
      </c>
      <c r="U121" s="159" t="str">
        <f>+IF(VLOOKUP(U$1,Lecturas!$N$1:$AA$20,$AC121,FALSE)=0,"",VLOOKUP(U$1,Lecturas!$N$1:$AA$20,$AC121,FALSE))</f>
        <v/>
      </c>
      <c r="V121" s="83" t="str">
        <f>+IF(VLOOKUP(V$1,Lecturas!$N$1:$AA$20,$AC121,FALSE)=0,"",VLOOKUP(V$1,Lecturas!$N$1:$AA$20,$AC121,FALSE))</f>
        <v/>
      </c>
      <c r="W121" s="83" t="str">
        <f>+IF(VLOOKUP(W$1,Lecturas!$N$1:$AA$20,$AC121,FALSE)=0,"",VLOOKUP(W$1,Lecturas!$N$1:$AA$20,$AC121,FALSE))</f>
        <v/>
      </c>
      <c r="X121" s="83" t="str">
        <f>+IF(VLOOKUP(X$1,Lecturas!$N$1:$AA$20,$AC121,FALSE)=0,"",VLOOKUP(X$1,Lecturas!$N$1:$AA$20,$AC121,FALSE))</f>
        <v/>
      </c>
      <c r="Y121" s="159">
        <f>+IF(VLOOKUP(Y$1,Lecturas!$N$1:$AA$20,$AC121,FALSE)=0,"",VLOOKUP(Y$1,Lecturas!$N$1:$AA$20,$AC121,FALSE))</f>
        <v>2460</v>
      </c>
      <c r="Z121" s="48">
        <f>+'RESULTADOS Fact'!Z121</f>
        <v>20000000911</v>
      </c>
      <c r="AA121" s="48">
        <f>+'RESULTADOS Fact'!AA121</f>
        <v>10000000475</v>
      </c>
      <c r="AB121" s="48"/>
      <c r="AC121" s="145">
        <f>+'CARGA DE DATOS'!AF122</f>
        <v>5</v>
      </c>
    </row>
    <row r="122" spans="1:29" hidden="1" x14ac:dyDescent="0.25">
      <c r="A122" s="145">
        <f>+'CARGA DE DATOS'!A123</f>
        <v>121</v>
      </c>
      <c r="B122" s="48">
        <f>+IF(RESULTADOS!H122="","",RESULTADOS!H122)</f>
        <v>400000292</v>
      </c>
      <c r="C122" s="48">
        <f>+IF(RESULTADOS!D122="","",RESULTADOS!D122)</f>
        <v>700010821</v>
      </c>
      <c r="D122" s="156" t="str">
        <f>+IF('CARGA DE DATOS'!K123="Cooperativa","COOP",IF(Salida!AT123="true","PROSU","GD"))</f>
        <v>GD</v>
      </c>
      <c r="E122" s="156" t="s">
        <v>9149</v>
      </c>
      <c r="F122" s="156" t="str">
        <f>+IF(OR(D122="COOP",'CARGA DE DATOS'!K123="GUMA"),"15.02.2022",IF('CARGA DE DATOS'!K123="GUME","05.02.2022","10.02.2022"))</f>
        <v>15.02.2022</v>
      </c>
      <c r="G122" s="159">
        <f>+IF(VLOOKUP(G$1,Lecturas!$N$1:$AA$20,$AC122,FALSE)=0,"",VLOOKUP(G$1,Lecturas!$N$1:$AA$20,$AC122,FALSE))</f>
        <v>1000</v>
      </c>
      <c r="H122" s="159">
        <f>+IF(VLOOKUP(H$1,Lecturas!$N$1:$AA$20,$AC122,FALSE)=0,"",VLOOKUP(H$1,Lecturas!$N$1:$AA$20,$AC122,FALSE))</f>
        <v>150</v>
      </c>
      <c r="I122" s="159">
        <f>+IF(VLOOKUP(I$1,Lecturas!$N$1:$AA$20,$AC122,FALSE)=0,"",VLOOKUP(I$1,Lecturas!$N$1:$AA$20,$AC122,FALSE))</f>
        <v>350</v>
      </c>
      <c r="J122" s="83" t="str">
        <f>+IF(VLOOKUP(J$1,Lecturas!$N$1:$AA$20,$AC122,FALSE)=0,"",VLOOKUP(J$1,Lecturas!$N$1:$AA$20,$AC122,FALSE))</f>
        <v/>
      </c>
      <c r="K122" s="83" t="str">
        <f>+IF(VLOOKUP(K$1,Lecturas!$N$1:$AA$20,$AC122,FALSE)=0,"",VLOOKUP(K$1,Lecturas!$N$1:$AA$20,$AC122,FALSE))</f>
        <v/>
      </c>
      <c r="L122" s="83" t="str">
        <f>+IF(VLOOKUP(L$1,Lecturas!$N$1:$AA$20,$AC122,FALSE)=0,"",VLOOKUP(L$1,Lecturas!$N$1:$AA$20,$AC122,FALSE))</f>
        <v/>
      </c>
      <c r="M122" s="159">
        <f>+IF(VLOOKUP(M$1,Lecturas!$N$1:$AA$20,$AC122,FALSE)=0,"",VLOOKUP(M$1,Lecturas!$N$1:$AA$20,$AC122,FALSE))</f>
        <v>2500</v>
      </c>
      <c r="N122" s="159">
        <f>+IF(VLOOKUP(N$1,Lecturas!$N$1:$AA$20,$AC122,FALSE)=0,"",VLOOKUP(N$1,Lecturas!$N$1:$AA$20,$AC122,FALSE))</f>
        <v>2000</v>
      </c>
      <c r="O122" s="159">
        <f>+IF(VLOOKUP(O$1,Lecturas!$N$1:$AA$20,$AC122,FALSE)=0,"",VLOOKUP(O$1,Lecturas!$N$1:$AA$20,$AC122,FALSE))</f>
        <v>3000</v>
      </c>
      <c r="P122" s="83" t="str">
        <f>+IF(VLOOKUP(P$1,Lecturas!$N$1:$AA$20,$AC122,FALSE)=0,"",VLOOKUP(P$1,Lecturas!$N$1:$AA$20,$AC122,FALSE))</f>
        <v/>
      </c>
      <c r="Q122" s="83" t="str">
        <f>+IF(VLOOKUP(Q$1,Lecturas!$N$1:$AA$20,$AC122,FALSE)=0,"",VLOOKUP(Q$1,Lecturas!$N$1:$AA$20,$AC122,FALSE))</f>
        <v/>
      </c>
      <c r="R122" s="83" t="str">
        <f>+IF(VLOOKUP(R$1,Lecturas!$N$1:$AA$20,$AC122,FALSE)=0,"",VLOOKUP(R$1,Lecturas!$N$1:$AA$20,$AC122,FALSE))</f>
        <v/>
      </c>
      <c r="S122" s="159" t="str">
        <f>+IF(VLOOKUP(S$1,Lecturas!$N$1:$AA$20,$AC122,FALSE)=0,"",VLOOKUP(S$1,Lecturas!$N$1:$AA$20,$AC122,FALSE))</f>
        <v/>
      </c>
      <c r="T122" s="159" t="str">
        <f>+IF(VLOOKUP(T$1,Lecturas!$N$1:$AA$20,$AC122,FALSE)=0,"",VLOOKUP(T$1,Lecturas!$N$1:$AA$20,$AC122,FALSE))</f>
        <v/>
      </c>
      <c r="U122" s="159" t="str">
        <f>+IF(VLOOKUP(U$1,Lecturas!$N$1:$AA$20,$AC122,FALSE)=0,"",VLOOKUP(U$1,Lecturas!$N$1:$AA$20,$AC122,FALSE))</f>
        <v/>
      </c>
      <c r="V122" s="83" t="str">
        <f>+IF(VLOOKUP(V$1,Lecturas!$N$1:$AA$20,$AC122,FALSE)=0,"",VLOOKUP(V$1,Lecturas!$N$1:$AA$20,$AC122,FALSE))</f>
        <v/>
      </c>
      <c r="W122" s="83" t="str">
        <f>+IF(VLOOKUP(W$1,Lecturas!$N$1:$AA$20,$AC122,FALSE)=0,"",VLOOKUP(W$1,Lecturas!$N$1:$AA$20,$AC122,FALSE))</f>
        <v/>
      </c>
      <c r="X122" s="83" t="str">
        <f>+IF(VLOOKUP(X$1,Lecturas!$N$1:$AA$20,$AC122,FALSE)=0,"",VLOOKUP(X$1,Lecturas!$N$1:$AA$20,$AC122,FALSE))</f>
        <v/>
      </c>
      <c r="Y122" s="159">
        <f>+IF(VLOOKUP(Y$1,Lecturas!$N$1:$AA$20,$AC122,FALSE)=0,"",VLOOKUP(Y$1,Lecturas!$N$1:$AA$20,$AC122,FALSE))</f>
        <v>7500</v>
      </c>
      <c r="Z122" s="48">
        <f>+'RESULTADOS Fact'!Z122</f>
        <v>20000000912</v>
      </c>
      <c r="AA122" s="48">
        <f>+'RESULTADOS Fact'!AA122</f>
        <v>10000000476</v>
      </c>
      <c r="AB122" s="48"/>
      <c r="AC122" s="145">
        <f>+'CARGA DE DATOS'!AF123</f>
        <v>6</v>
      </c>
    </row>
    <row r="123" spans="1:29" hidden="1" x14ac:dyDescent="0.25">
      <c r="A123" s="145">
        <f>+'CARGA DE DATOS'!A124</f>
        <v>122</v>
      </c>
      <c r="B123" s="48">
        <f>+IF(RESULTADOS!H123="","",RESULTADOS!H123)</f>
        <v>400000293</v>
      </c>
      <c r="C123" s="48">
        <f>+IF(RESULTADOS!D123="","",RESULTADOS!D123)</f>
        <v>700010822</v>
      </c>
      <c r="D123" s="156" t="str">
        <f>+IF('CARGA DE DATOS'!K124="Cooperativa","COOP",IF(Salida!AT124="true","PROSU","GD"))</f>
        <v>GD</v>
      </c>
      <c r="E123" s="156" t="s">
        <v>9149</v>
      </c>
      <c r="F123" s="156" t="str">
        <f>+IF(OR(D123="COOP",'CARGA DE DATOS'!K124="GUMA"),"15.02.2022",IF('CARGA DE DATOS'!K124="GUME","05.02.2022","10.02.2022"))</f>
        <v>15.02.2022</v>
      </c>
      <c r="G123" s="159">
        <f>+IF(VLOOKUP(G$1,Lecturas!$N$1:$AA$20,$AC123,FALSE)=0,"",VLOOKUP(G$1,Lecturas!$N$1:$AA$20,$AC123,FALSE))</f>
        <v>1500</v>
      </c>
      <c r="H123" s="159">
        <f>+IF(VLOOKUP(H$1,Lecturas!$N$1:$AA$20,$AC123,FALSE)=0,"",VLOOKUP(H$1,Lecturas!$N$1:$AA$20,$AC123,FALSE))</f>
        <v>1550</v>
      </c>
      <c r="I123" s="159">
        <f>+IF(VLOOKUP(I$1,Lecturas!$N$1:$AA$20,$AC123,FALSE)=0,"",VLOOKUP(I$1,Lecturas!$N$1:$AA$20,$AC123,FALSE))</f>
        <v>1550</v>
      </c>
      <c r="J123" s="83" t="str">
        <f>+IF(VLOOKUP(J$1,Lecturas!$N$1:$AA$20,$AC123,FALSE)=0,"",VLOOKUP(J$1,Lecturas!$N$1:$AA$20,$AC123,FALSE))</f>
        <v/>
      </c>
      <c r="K123" s="83" t="str">
        <f>+IF(VLOOKUP(K$1,Lecturas!$N$1:$AA$20,$AC123,FALSE)=0,"",VLOOKUP(K$1,Lecturas!$N$1:$AA$20,$AC123,FALSE))</f>
        <v/>
      </c>
      <c r="L123" s="83" t="str">
        <f>+IF(VLOOKUP(L$1,Lecturas!$N$1:$AA$20,$AC123,FALSE)=0,"",VLOOKUP(L$1,Lecturas!$N$1:$AA$20,$AC123,FALSE))</f>
        <v/>
      </c>
      <c r="M123" s="159">
        <f>+IF(VLOOKUP(M$1,Lecturas!$N$1:$AA$20,$AC123,FALSE)=0,"",VLOOKUP(M$1,Lecturas!$N$1:$AA$20,$AC123,FALSE))</f>
        <v>2500</v>
      </c>
      <c r="N123" s="159">
        <f>+IF(VLOOKUP(N$1,Lecturas!$N$1:$AA$20,$AC123,FALSE)=0,"",VLOOKUP(N$1,Lecturas!$N$1:$AA$20,$AC123,FALSE))</f>
        <v>2000</v>
      </c>
      <c r="O123" s="159">
        <f>+IF(VLOOKUP(O$1,Lecturas!$N$1:$AA$20,$AC123,FALSE)=0,"",VLOOKUP(O$1,Lecturas!$N$1:$AA$20,$AC123,FALSE))</f>
        <v>3000</v>
      </c>
      <c r="P123" s="83" t="str">
        <f>+IF(VLOOKUP(P$1,Lecturas!$N$1:$AA$20,$AC123,FALSE)=0,"",VLOOKUP(P$1,Lecturas!$N$1:$AA$20,$AC123,FALSE))</f>
        <v/>
      </c>
      <c r="Q123" s="83" t="str">
        <f>+IF(VLOOKUP(Q$1,Lecturas!$N$1:$AA$20,$AC123,FALSE)=0,"",VLOOKUP(Q$1,Lecturas!$N$1:$AA$20,$AC123,FALSE))</f>
        <v/>
      </c>
      <c r="R123" s="83" t="str">
        <f>+IF(VLOOKUP(R$1,Lecturas!$N$1:$AA$20,$AC123,FALSE)=0,"",VLOOKUP(R$1,Lecturas!$N$1:$AA$20,$AC123,FALSE))</f>
        <v/>
      </c>
      <c r="S123" s="159" t="str">
        <f>+IF(VLOOKUP(S$1,Lecturas!$N$1:$AA$20,$AC123,FALSE)=0,"",VLOOKUP(S$1,Lecturas!$N$1:$AA$20,$AC123,FALSE))</f>
        <v/>
      </c>
      <c r="T123" s="159" t="str">
        <f>+IF(VLOOKUP(T$1,Lecturas!$N$1:$AA$20,$AC123,FALSE)=0,"",VLOOKUP(T$1,Lecturas!$N$1:$AA$20,$AC123,FALSE))</f>
        <v/>
      </c>
      <c r="U123" s="159" t="str">
        <f>+IF(VLOOKUP(U$1,Lecturas!$N$1:$AA$20,$AC123,FALSE)=0,"",VLOOKUP(U$1,Lecturas!$N$1:$AA$20,$AC123,FALSE))</f>
        <v/>
      </c>
      <c r="V123" s="83" t="str">
        <f>+IF(VLOOKUP(V$1,Lecturas!$N$1:$AA$20,$AC123,FALSE)=0,"",VLOOKUP(V$1,Lecturas!$N$1:$AA$20,$AC123,FALSE))</f>
        <v/>
      </c>
      <c r="W123" s="83" t="str">
        <f>+IF(VLOOKUP(W$1,Lecturas!$N$1:$AA$20,$AC123,FALSE)=0,"",VLOOKUP(W$1,Lecturas!$N$1:$AA$20,$AC123,FALSE))</f>
        <v/>
      </c>
      <c r="X123" s="83" t="str">
        <f>+IF(VLOOKUP(X$1,Lecturas!$N$1:$AA$20,$AC123,FALSE)=0,"",VLOOKUP(X$1,Lecturas!$N$1:$AA$20,$AC123,FALSE))</f>
        <v/>
      </c>
      <c r="Y123" s="159">
        <f>+IF(VLOOKUP(Y$1,Lecturas!$N$1:$AA$20,$AC123,FALSE)=0,"",VLOOKUP(Y$1,Lecturas!$N$1:$AA$20,$AC123,FALSE))</f>
        <v>7500</v>
      </c>
      <c r="Z123" s="48">
        <f>+'RESULTADOS Fact'!Z123</f>
        <v>20000000913</v>
      </c>
      <c r="AA123" s="48">
        <f>+'RESULTADOS Fact'!AA123</f>
        <v>10000000477</v>
      </c>
      <c r="AB123" s="48"/>
      <c r="AC123" s="145">
        <f>+'CARGA DE DATOS'!AF124</f>
        <v>7</v>
      </c>
    </row>
    <row r="124" spans="1:29" hidden="1" x14ac:dyDescent="0.25">
      <c r="A124" s="145">
        <f>+'CARGA DE DATOS'!A125</f>
        <v>123</v>
      </c>
      <c r="B124" s="48">
        <f>+IF(RESULTADOS!H124="","",RESULTADOS!H124)</f>
        <v>400000294</v>
      </c>
      <c r="C124" s="48">
        <f>+IF(RESULTADOS!D124="","",RESULTADOS!D124)</f>
        <v>700010823</v>
      </c>
      <c r="D124" s="156" t="str">
        <f>+IF('CARGA DE DATOS'!K125="Cooperativa","COOP",IF(Salida!AT125="true","PROSU","GD"))</f>
        <v>GD</v>
      </c>
      <c r="E124" s="156" t="s">
        <v>9149</v>
      </c>
      <c r="F124" s="156" t="str">
        <f>+IF(OR(D124="COOP",'CARGA DE DATOS'!K125="GUMA"),"15.02.2022",IF('CARGA DE DATOS'!K125="GUME","05.02.2022","10.02.2022"))</f>
        <v>15.02.2022</v>
      </c>
      <c r="G124" s="159">
        <f>+IF(VLOOKUP(G$1,Lecturas!$N$1:$AA$20,$AC124,FALSE)=0,"",VLOOKUP(G$1,Lecturas!$N$1:$AA$20,$AC124,FALSE))</f>
        <v>150</v>
      </c>
      <c r="H124" s="159">
        <f>+IF(VLOOKUP(H$1,Lecturas!$N$1:$AA$20,$AC124,FALSE)=0,"",VLOOKUP(H$1,Lecturas!$N$1:$AA$20,$AC124,FALSE))</f>
        <v>300</v>
      </c>
      <c r="I124" s="159">
        <f>+IF(VLOOKUP(I$1,Lecturas!$N$1:$AA$20,$AC124,FALSE)=0,"",VLOOKUP(I$1,Lecturas!$N$1:$AA$20,$AC124,FALSE))</f>
        <v>350</v>
      </c>
      <c r="J124" s="83" t="str">
        <f>+IF(VLOOKUP(J$1,Lecturas!$N$1:$AA$20,$AC124,FALSE)=0,"",VLOOKUP(J$1,Lecturas!$N$1:$AA$20,$AC124,FALSE))</f>
        <v/>
      </c>
      <c r="K124" s="83" t="str">
        <f>+IF(VLOOKUP(K$1,Lecturas!$N$1:$AA$20,$AC124,FALSE)=0,"",VLOOKUP(K$1,Lecturas!$N$1:$AA$20,$AC124,FALSE))</f>
        <v/>
      </c>
      <c r="L124" s="83" t="str">
        <f>+IF(VLOOKUP(L$1,Lecturas!$N$1:$AA$20,$AC124,FALSE)=0,"",VLOOKUP(L$1,Lecturas!$N$1:$AA$20,$AC124,FALSE))</f>
        <v/>
      </c>
      <c r="M124" s="159">
        <f>+IF(VLOOKUP(M$1,Lecturas!$N$1:$AA$20,$AC124,FALSE)=0,"",VLOOKUP(M$1,Lecturas!$N$1:$AA$20,$AC124,FALSE))</f>
        <v>2500</v>
      </c>
      <c r="N124" s="159">
        <f>+IF(VLOOKUP(N$1,Lecturas!$N$1:$AA$20,$AC124,FALSE)=0,"",VLOOKUP(N$1,Lecturas!$N$1:$AA$20,$AC124,FALSE))</f>
        <v>2000</v>
      </c>
      <c r="O124" s="159">
        <f>+IF(VLOOKUP(O$1,Lecturas!$N$1:$AA$20,$AC124,FALSE)=0,"",VLOOKUP(O$1,Lecturas!$N$1:$AA$20,$AC124,FALSE))</f>
        <v>3000</v>
      </c>
      <c r="P124" s="83" t="str">
        <f>+IF(VLOOKUP(P$1,Lecturas!$N$1:$AA$20,$AC124,FALSE)=0,"",VLOOKUP(P$1,Lecturas!$N$1:$AA$20,$AC124,FALSE))</f>
        <v/>
      </c>
      <c r="Q124" s="83" t="str">
        <f>+IF(VLOOKUP(Q$1,Lecturas!$N$1:$AA$20,$AC124,FALSE)=0,"",VLOOKUP(Q$1,Lecturas!$N$1:$AA$20,$AC124,FALSE))</f>
        <v/>
      </c>
      <c r="R124" s="83" t="str">
        <f>+IF(VLOOKUP(R$1,Lecturas!$N$1:$AA$20,$AC124,FALSE)=0,"",VLOOKUP(R$1,Lecturas!$N$1:$AA$20,$AC124,FALSE))</f>
        <v/>
      </c>
      <c r="S124" s="159" t="str">
        <f>+IF(VLOOKUP(S$1,Lecturas!$N$1:$AA$20,$AC124,FALSE)=0,"",VLOOKUP(S$1,Lecturas!$N$1:$AA$20,$AC124,FALSE))</f>
        <v/>
      </c>
      <c r="T124" s="159" t="str">
        <f>+IF(VLOOKUP(T$1,Lecturas!$N$1:$AA$20,$AC124,FALSE)=0,"",VLOOKUP(T$1,Lecturas!$N$1:$AA$20,$AC124,FALSE))</f>
        <v/>
      </c>
      <c r="U124" s="159" t="str">
        <f>+IF(VLOOKUP(U$1,Lecturas!$N$1:$AA$20,$AC124,FALSE)=0,"",VLOOKUP(U$1,Lecturas!$N$1:$AA$20,$AC124,FALSE))</f>
        <v/>
      </c>
      <c r="V124" s="83" t="str">
        <f>+IF(VLOOKUP(V$1,Lecturas!$N$1:$AA$20,$AC124,FALSE)=0,"",VLOOKUP(V$1,Lecturas!$N$1:$AA$20,$AC124,FALSE))</f>
        <v/>
      </c>
      <c r="W124" s="83" t="str">
        <f>+IF(VLOOKUP(W$1,Lecturas!$N$1:$AA$20,$AC124,FALSE)=0,"",VLOOKUP(W$1,Lecturas!$N$1:$AA$20,$AC124,FALSE))</f>
        <v/>
      </c>
      <c r="X124" s="83" t="str">
        <f>+IF(VLOOKUP(X$1,Lecturas!$N$1:$AA$20,$AC124,FALSE)=0,"",VLOOKUP(X$1,Lecturas!$N$1:$AA$20,$AC124,FALSE))</f>
        <v/>
      </c>
      <c r="Y124" s="159">
        <f>+IF(VLOOKUP(Y$1,Lecturas!$N$1:$AA$20,$AC124,FALSE)=0,"",VLOOKUP(Y$1,Lecturas!$N$1:$AA$20,$AC124,FALSE))</f>
        <v>500</v>
      </c>
      <c r="Z124" s="48">
        <f>+'RESULTADOS Fact'!Z124</f>
        <v>20000000914</v>
      </c>
      <c r="AA124" s="48">
        <f>+'RESULTADOS Fact'!AA124</f>
        <v>10000000478</v>
      </c>
      <c r="AB124" s="48"/>
      <c r="AC124" s="145">
        <f>+'CARGA DE DATOS'!AF125</f>
        <v>8</v>
      </c>
    </row>
    <row r="125" spans="1:29" x14ac:dyDescent="0.25">
      <c r="A125" s="145">
        <f>+'CARGA DE DATOS'!A126</f>
        <v>124</v>
      </c>
      <c r="B125" s="48">
        <f>+IF(RESULTADOS!H125="","",RESULTADOS!H125)</f>
        <v>400000295</v>
      </c>
      <c r="C125" s="48">
        <f>+IF(RESULTADOS!D125="","",RESULTADOS!D125)</f>
        <v>700010824</v>
      </c>
      <c r="D125" s="156" t="str">
        <f>+IF('CARGA DE DATOS'!K126="Cooperativa","COOP",IF(Salida!AT126="true","PROSU","GD"))</f>
        <v>GD</v>
      </c>
      <c r="E125" s="156" t="s">
        <v>9149</v>
      </c>
      <c r="F125" s="156" t="str">
        <f>+IF(OR(D125="COOP",'CARGA DE DATOS'!K126="GUMA"),"15.02.2022",IF('CARGA DE DATOS'!K126="GUME","05.02.2022","10.02.2022"))</f>
        <v>15.02.2022</v>
      </c>
      <c r="G125" s="159">
        <f>+IF(VLOOKUP(G$1,Lecturas!$N$1:$AA$20,$AC125,FALSE)=0,"",VLOOKUP(G$1,Lecturas!$N$1:$AA$20,$AC125,FALSE))</f>
        <v>1500</v>
      </c>
      <c r="H125" s="159">
        <f>+IF(VLOOKUP(H$1,Lecturas!$N$1:$AA$20,$AC125,FALSE)=0,"",VLOOKUP(H$1,Lecturas!$N$1:$AA$20,$AC125,FALSE))</f>
        <v>300</v>
      </c>
      <c r="I125" s="159">
        <f>+IF(VLOOKUP(I$1,Lecturas!$N$1:$AA$20,$AC125,FALSE)=0,"",VLOOKUP(I$1,Lecturas!$N$1:$AA$20,$AC125,FALSE))</f>
        <v>350</v>
      </c>
      <c r="J125" s="83" t="str">
        <f>+IF(VLOOKUP(J$1,Lecturas!$N$1:$AA$20,$AC125,FALSE)=0,"",VLOOKUP(J$1,Lecturas!$N$1:$AA$20,$AC125,FALSE))</f>
        <v/>
      </c>
      <c r="K125" s="83" t="str">
        <f>+IF(VLOOKUP(K$1,Lecturas!$N$1:$AA$20,$AC125,FALSE)=0,"",VLOOKUP(K$1,Lecturas!$N$1:$AA$20,$AC125,FALSE))</f>
        <v/>
      </c>
      <c r="L125" s="83" t="str">
        <f>+IF(VLOOKUP(L$1,Lecturas!$N$1:$AA$20,$AC125,FALSE)=0,"",VLOOKUP(L$1,Lecturas!$N$1:$AA$20,$AC125,FALSE))</f>
        <v/>
      </c>
      <c r="M125" s="159">
        <f>+IF(VLOOKUP(M$1,Lecturas!$N$1:$AA$20,$AC125,FALSE)=0,"",VLOOKUP(M$1,Lecturas!$N$1:$AA$20,$AC125,FALSE))</f>
        <v>2500</v>
      </c>
      <c r="N125" s="159">
        <f>+IF(VLOOKUP(N$1,Lecturas!$N$1:$AA$20,$AC125,FALSE)=0,"",VLOOKUP(N$1,Lecturas!$N$1:$AA$20,$AC125,FALSE))</f>
        <v>2000</v>
      </c>
      <c r="O125" s="159">
        <f>+IF(VLOOKUP(O$1,Lecturas!$N$1:$AA$20,$AC125,FALSE)=0,"",VLOOKUP(O$1,Lecturas!$N$1:$AA$20,$AC125,FALSE))</f>
        <v>3000</v>
      </c>
      <c r="P125" s="83" t="str">
        <f>+IF(VLOOKUP(P$1,Lecturas!$N$1:$AA$20,$AC125,FALSE)=0,"",VLOOKUP(P$1,Lecturas!$N$1:$AA$20,$AC125,FALSE))</f>
        <v/>
      </c>
      <c r="Q125" s="83" t="str">
        <f>+IF(VLOOKUP(Q$1,Lecturas!$N$1:$AA$20,$AC125,FALSE)=0,"",VLOOKUP(Q$1,Lecturas!$N$1:$AA$20,$AC125,FALSE))</f>
        <v/>
      </c>
      <c r="R125" s="83" t="str">
        <f>+IF(VLOOKUP(R$1,Lecturas!$N$1:$AA$20,$AC125,FALSE)=0,"",VLOOKUP(R$1,Lecturas!$N$1:$AA$20,$AC125,FALSE))</f>
        <v/>
      </c>
      <c r="S125" s="159" t="str">
        <f>+IF(VLOOKUP(S$1,Lecturas!$N$1:$AA$20,$AC125,FALSE)=0,"",VLOOKUP(S$1,Lecturas!$N$1:$AA$20,$AC125,FALSE))</f>
        <v/>
      </c>
      <c r="T125" s="159" t="str">
        <f>+IF(VLOOKUP(T$1,Lecturas!$N$1:$AA$20,$AC125,FALSE)=0,"",VLOOKUP(T$1,Lecturas!$N$1:$AA$20,$AC125,FALSE))</f>
        <v/>
      </c>
      <c r="U125" s="159" t="str">
        <f>+IF(VLOOKUP(U$1,Lecturas!$N$1:$AA$20,$AC125,FALSE)=0,"",VLOOKUP(U$1,Lecturas!$N$1:$AA$20,$AC125,FALSE))</f>
        <v/>
      </c>
      <c r="V125" s="83" t="str">
        <f>+IF(VLOOKUP(V$1,Lecturas!$N$1:$AA$20,$AC125,FALSE)=0,"",VLOOKUP(V$1,Lecturas!$N$1:$AA$20,$AC125,FALSE))</f>
        <v/>
      </c>
      <c r="W125" s="83" t="str">
        <f>+IF(VLOOKUP(W$1,Lecturas!$N$1:$AA$20,$AC125,FALSE)=0,"",VLOOKUP(W$1,Lecturas!$N$1:$AA$20,$AC125,FALSE))</f>
        <v/>
      </c>
      <c r="X125" s="83" t="str">
        <f>+IF(VLOOKUP(X$1,Lecturas!$N$1:$AA$20,$AC125,FALSE)=0,"",VLOOKUP(X$1,Lecturas!$N$1:$AA$20,$AC125,FALSE))</f>
        <v/>
      </c>
      <c r="Y125" s="159">
        <f>+IF(VLOOKUP(Y$1,Lecturas!$N$1:$AA$20,$AC125,FALSE)=0,"",VLOOKUP(Y$1,Lecturas!$N$1:$AA$20,$AC125,FALSE))</f>
        <v>6500</v>
      </c>
      <c r="Z125" s="48">
        <f>+'RESULTADOS Fact'!Z125</f>
        <v>0</v>
      </c>
      <c r="AA125" s="48">
        <f>+'RESULTADOS Fact'!AA125</f>
        <v>0</v>
      </c>
      <c r="AB125" s="48"/>
      <c r="AC125" s="145">
        <f>+'CARGA DE DATOS'!AF126</f>
        <v>9</v>
      </c>
    </row>
    <row r="126" spans="1:29" hidden="1" x14ac:dyDescent="0.25">
      <c r="A126" s="145">
        <f>+'CARGA DE DATOS'!A127</f>
        <v>125</v>
      </c>
      <c r="B126" s="48">
        <f>+IF(RESULTADOS!H126="","",RESULTADOS!H126)</f>
        <v>400000296</v>
      </c>
      <c r="C126" s="48">
        <f>+IF(RESULTADOS!D126="","",RESULTADOS!D126)</f>
        <v>700010825</v>
      </c>
      <c r="D126" s="156" t="str">
        <f>+IF('CARGA DE DATOS'!K127="Cooperativa","COOP",IF(Salida!AT127="true","PROSU","GD"))</f>
        <v>GD</v>
      </c>
      <c r="E126" s="156" t="s">
        <v>9149</v>
      </c>
      <c r="F126" s="156" t="str">
        <f>+IF(OR(D126="COOP",'CARGA DE DATOS'!K127="GUMA"),"15.02.2022",IF('CARGA DE DATOS'!K127="GUME","05.02.2022","10.02.2022"))</f>
        <v>15.02.2022</v>
      </c>
      <c r="G126" s="159">
        <f>+IF(VLOOKUP(G$1,Lecturas!$N$1:$AA$20,$AC126,FALSE)=0,"",VLOOKUP(G$1,Lecturas!$N$1:$AA$20,$AC126,FALSE))</f>
        <v>150</v>
      </c>
      <c r="H126" s="159">
        <f>+IF(VLOOKUP(H$1,Lecturas!$N$1:$AA$20,$AC126,FALSE)=0,"",VLOOKUP(H$1,Lecturas!$N$1:$AA$20,$AC126,FALSE))</f>
        <v>150</v>
      </c>
      <c r="I126" s="159">
        <f>+IF(VLOOKUP(I$1,Lecturas!$N$1:$AA$20,$AC126,FALSE)=0,"",VLOOKUP(I$1,Lecturas!$N$1:$AA$20,$AC126,FALSE))</f>
        <v>150</v>
      </c>
      <c r="J126" s="83" t="str">
        <f>+IF(VLOOKUP(J$1,Lecturas!$N$1:$AA$20,$AC126,FALSE)=0,"",VLOOKUP(J$1,Lecturas!$N$1:$AA$20,$AC126,FALSE))</f>
        <v/>
      </c>
      <c r="K126" s="83" t="str">
        <f>+IF(VLOOKUP(K$1,Lecturas!$N$1:$AA$20,$AC126,FALSE)=0,"",VLOOKUP(K$1,Lecturas!$N$1:$AA$20,$AC126,FALSE))</f>
        <v/>
      </c>
      <c r="L126" s="83" t="str">
        <f>+IF(VLOOKUP(L$1,Lecturas!$N$1:$AA$20,$AC126,FALSE)=0,"",VLOOKUP(L$1,Lecturas!$N$1:$AA$20,$AC126,FALSE))</f>
        <v/>
      </c>
      <c r="M126" s="159">
        <f>+IF(VLOOKUP(M$1,Lecturas!$N$1:$AA$20,$AC126,FALSE)=0,"",VLOOKUP(M$1,Lecturas!$N$1:$AA$20,$AC126,FALSE))</f>
        <v>2500</v>
      </c>
      <c r="N126" s="159">
        <f>+IF(VLOOKUP(N$1,Lecturas!$N$1:$AA$20,$AC126,FALSE)=0,"",VLOOKUP(N$1,Lecturas!$N$1:$AA$20,$AC126,FALSE))</f>
        <v>2000</v>
      </c>
      <c r="O126" s="159">
        <f>+IF(VLOOKUP(O$1,Lecturas!$N$1:$AA$20,$AC126,FALSE)=0,"",VLOOKUP(O$1,Lecturas!$N$1:$AA$20,$AC126,FALSE))</f>
        <v>3000</v>
      </c>
      <c r="P126" s="83" t="str">
        <f>+IF(VLOOKUP(P$1,Lecturas!$N$1:$AA$20,$AC126,FALSE)=0,"",VLOOKUP(P$1,Lecturas!$N$1:$AA$20,$AC126,FALSE))</f>
        <v/>
      </c>
      <c r="Q126" s="83" t="str">
        <f>+IF(VLOOKUP(Q$1,Lecturas!$N$1:$AA$20,$AC126,FALSE)=0,"",VLOOKUP(Q$1,Lecturas!$N$1:$AA$20,$AC126,FALSE))</f>
        <v/>
      </c>
      <c r="R126" s="83" t="str">
        <f>+IF(VLOOKUP(R$1,Lecturas!$N$1:$AA$20,$AC126,FALSE)=0,"",VLOOKUP(R$1,Lecturas!$N$1:$AA$20,$AC126,FALSE))</f>
        <v/>
      </c>
      <c r="S126" s="159" t="str">
        <f>+IF(VLOOKUP(S$1,Lecturas!$N$1:$AA$20,$AC126,FALSE)=0,"",VLOOKUP(S$1,Lecturas!$N$1:$AA$20,$AC126,FALSE))</f>
        <v/>
      </c>
      <c r="T126" s="159" t="str">
        <f>+IF(VLOOKUP(T$1,Lecturas!$N$1:$AA$20,$AC126,FALSE)=0,"",VLOOKUP(T$1,Lecturas!$N$1:$AA$20,$AC126,FALSE))</f>
        <v/>
      </c>
      <c r="U126" s="159" t="str">
        <f>+IF(VLOOKUP(U$1,Lecturas!$N$1:$AA$20,$AC126,FALSE)=0,"",VLOOKUP(U$1,Lecturas!$N$1:$AA$20,$AC126,FALSE))</f>
        <v/>
      </c>
      <c r="V126" s="83" t="str">
        <f>+IF(VLOOKUP(V$1,Lecturas!$N$1:$AA$20,$AC126,FALSE)=0,"",VLOOKUP(V$1,Lecturas!$N$1:$AA$20,$AC126,FALSE))</f>
        <v/>
      </c>
      <c r="W126" s="83" t="str">
        <f>+IF(VLOOKUP(W$1,Lecturas!$N$1:$AA$20,$AC126,FALSE)=0,"",VLOOKUP(W$1,Lecturas!$N$1:$AA$20,$AC126,FALSE))</f>
        <v/>
      </c>
      <c r="X126" s="83" t="str">
        <f>+IF(VLOOKUP(X$1,Lecturas!$N$1:$AA$20,$AC126,FALSE)=0,"",VLOOKUP(X$1,Lecturas!$N$1:$AA$20,$AC126,FALSE))</f>
        <v/>
      </c>
      <c r="Y126" s="159">
        <f>+IF(VLOOKUP(Y$1,Lecturas!$N$1:$AA$20,$AC126,FALSE)=0,"",VLOOKUP(Y$1,Lecturas!$N$1:$AA$20,$AC126,FALSE))</f>
        <v>5000</v>
      </c>
      <c r="Z126" s="48">
        <f>+'RESULTADOS Fact'!Z126</f>
        <v>20000000915</v>
      </c>
      <c r="AA126" s="48">
        <f>+'RESULTADOS Fact'!AA126</f>
        <v>10000000479</v>
      </c>
      <c r="AB126" s="48"/>
      <c r="AC126" s="145">
        <f>+'CARGA DE DATOS'!AF127</f>
        <v>2</v>
      </c>
    </row>
    <row r="127" spans="1:29" hidden="1" x14ac:dyDescent="0.25">
      <c r="A127" s="145">
        <f>+'CARGA DE DATOS'!A128</f>
        <v>126</v>
      </c>
      <c r="B127" s="48">
        <f>+IF(RESULTADOS!H127="","",RESULTADOS!H127)</f>
        <v>400000297</v>
      </c>
      <c r="C127" s="48">
        <f>+IF(RESULTADOS!D127="","",RESULTADOS!D127)</f>
        <v>700010826</v>
      </c>
      <c r="D127" s="156" t="str">
        <f>+IF('CARGA DE DATOS'!K128="Cooperativa","COOP",IF(Salida!AT128="true","PROSU","GD"))</f>
        <v>GD</v>
      </c>
      <c r="E127" s="156" t="s">
        <v>9149</v>
      </c>
      <c r="F127" s="156" t="str">
        <f>+IF(OR(D127="COOP",'CARGA DE DATOS'!K128="GUMA"),"15.02.2022",IF('CARGA DE DATOS'!K128="GUME","05.02.2022","10.02.2022"))</f>
        <v>15.02.2022</v>
      </c>
      <c r="G127" s="159">
        <f>+IF(VLOOKUP(G$1,Lecturas!$N$1:$AA$20,$AC127,FALSE)=0,"",VLOOKUP(G$1,Lecturas!$N$1:$AA$20,$AC127,FALSE))</f>
        <v>150</v>
      </c>
      <c r="H127" s="159">
        <f>+IF(VLOOKUP(H$1,Lecturas!$N$1:$AA$20,$AC127,FALSE)=0,"",VLOOKUP(H$1,Lecturas!$N$1:$AA$20,$AC127,FALSE))</f>
        <v>300</v>
      </c>
      <c r="I127" s="159">
        <f>+IF(VLOOKUP(I$1,Lecturas!$N$1:$AA$20,$AC127,FALSE)=0,"",VLOOKUP(I$1,Lecturas!$N$1:$AA$20,$AC127,FALSE))</f>
        <v>350</v>
      </c>
      <c r="J127" s="83" t="str">
        <f>+IF(VLOOKUP(J$1,Lecturas!$N$1:$AA$20,$AC127,FALSE)=0,"",VLOOKUP(J$1,Lecturas!$N$1:$AA$20,$AC127,FALSE))</f>
        <v/>
      </c>
      <c r="K127" s="83" t="str">
        <f>+IF(VLOOKUP(K$1,Lecturas!$N$1:$AA$20,$AC127,FALSE)=0,"",VLOOKUP(K$1,Lecturas!$N$1:$AA$20,$AC127,FALSE))</f>
        <v/>
      </c>
      <c r="L127" s="83" t="str">
        <f>+IF(VLOOKUP(L$1,Lecturas!$N$1:$AA$20,$AC127,FALSE)=0,"",VLOOKUP(L$1,Lecturas!$N$1:$AA$20,$AC127,FALSE))</f>
        <v/>
      </c>
      <c r="M127" s="159">
        <f>+IF(VLOOKUP(M$1,Lecturas!$N$1:$AA$20,$AC127,FALSE)=0,"",VLOOKUP(M$1,Lecturas!$N$1:$AA$20,$AC127,FALSE))</f>
        <v>2500</v>
      </c>
      <c r="N127" s="159">
        <f>+IF(VLOOKUP(N$1,Lecturas!$N$1:$AA$20,$AC127,FALSE)=0,"",VLOOKUP(N$1,Lecturas!$N$1:$AA$20,$AC127,FALSE))</f>
        <v>2000</v>
      </c>
      <c r="O127" s="159">
        <f>+IF(VLOOKUP(O$1,Lecturas!$N$1:$AA$20,$AC127,FALSE)=0,"",VLOOKUP(O$1,Lecturas!$N$1:$AA$20,$AC127,FALSE))</f>
        <v>3000</v>
      </c>
      <c r="P127" s="83" t="str">
        <f>+IF(VLOOKUP(P$1,Lecturas!$N$1:$AA$20,$AC127,FALSE)=0,"",VLOOKUP(P$1,Lecturas!$N$1:$AA$20,$AC127,FALSE))</f>
        <v/>
      </c>
      <c r="Q127" s="83" t="str">
        <f>+IF(VLOOKUP(Q$1,Lecturas!$N$1:$AA$20,$AC127,FALSE)=0,"",VLOOKUP(Q$1,Lecturas!$N$1:$AA$20,$AC127,FALSE))</f>
        <v/>
      </c>
      <c r="R127" s="83" t="str">
        <f>+IF(VLOOKUP(R$1,Lecturas!$N$1:$AA$20,$AC127,FALSE)=0,"",VLOOKUP(R$1,Lecturas!$N$1:$AA$20,$AC127,FALSE))</f>
        <v/>
      </c>
      <c r="S127" s="159" t="str">
        <f>+IF(VLOOKUP(S$1,Lecturas!$N$1:$AA$20,$AC127,FALSE)=0,"",VLOOKUP(S$1,Lecturas!$N$1:$AA$20,$AC127,FALSE))</f>
        <v/>
      </c>
      <c r="T127" s="159" t="str">
        <f>+IF(VLOOKUP(T$1,Lecturas!$N$1:$AA$20,$AC127,FALSE)=0,"",VLOOKUP(T$1,Lecturas!$N$1:$AA$20,$AC127,FALSE))</f>
        <v/>
      </c>
      <c r="U127" s="159" t="str">
        <f>+IF(VLOOKUP(U$1,Lecturas!$N$1:$AA$20,$AC127,FALSE)=0,"",VLOOKUP(U$1,Lecturas!$N$1:$AA$20,$AC127,FALSE))</f>
        <v/>
      </c>
      <c r="V127" s="83" t="str">
        <f>+IF(VLOOKUP(V$1,Lecturas!$N$1:$AA$20,$AC127,FALSE)=0,"",VLOOKUP(V$1,Lecturas!$N$1:$AA$20,$AC127,FALSE))</f>
        <v/>
      </c>
      <c r="W127" s="83" t="str">
        <f>+IF(VLOOKUP(W$1,Lecturas!$N$1:$AA$20,$AC127,FALSE)=0,"",VLOOKUP(W$1,Lecturas!$N$1:$AA$20,$AC127,FALSE))</f>
        <v/>
      </c>
      <c r="X127" s="83" t="str">
        <f>+IF(VLOOKUP(X$1,Lecturas!$N$1:$AA$20,$AC127,FALSE)=0,"",VLOOKUP(X$1,Lecturas!$N$1:$AA$20,$AC127,FALSE))</f>
        <v/>
      </c>
      <c r="Y127" s="159">
        <f>+IF(VLOOKUP(Y$1,Lecturas!$N$1:$AA$20,$AC127,FALSE)=0,"",VLOOKUP(Y$1,Lecturas!$N$1:$AA$20,$AC127,FALSE))</f>
        <v>2460</v>
      </c>
      <c r="Z127" s="48">
        <f>+'RESULTADOS Fact'!Z127</f>
        <v>20000000916</v>
      </c>
      <c r="AA127" s="48">
        <f>+'RESULTADOS Fact'!AA127</f>
        <v>10000000480</v>
      </c>
      <c r="AB127" s="48"/>
      <c r="AC127" s="145">
        <f>+'CARGA DE DATOS'!AF128</f>
        <v>5</v>
      </c>
    </row>
    <row r="128" spans="1:29" hidden="1" x14ac:dyDescent="0.25">
      <c r="A128" s="145">
        <f>+'CARGA DE DATOS'!A129</f>
        <v>127</v>
      </c>
      <c r="B128" s="48">
        <f>+IF(RESULTADOS!H128="","",RESULTADOS!H128)</f>
        <v>400000298</v>
      </c>
      <c r="C128" s="48">
        <f>+IF(RESULTADOS!D128="","",RESULTADOS!D128)</f>
        <v>700010827</v>
      </c>
      <c r="D128" s="156" t="str">
        <f>+IF('CARGA DE DATOS'!K129="Cooperativa","COOP",IF(Salida!AT129="true","PROSU","GD"))</f>
        <v>GD</v>
      </c>
      <c r="E128" s="156" t="s">
        <v>9149</v>
      </c>
      <c r="F128" s="156" t="str">
        <f>+IF(OR(D128="COOP",'CARGA DE DATOS'!K129="GUMA"),"15.02.2022",IF('CARGA DE DATOS'!K129="GUME","05.02.2022","10.02.2022"))</f>
        <v>15.02.2022</v>
      </c>
      <c r="G128" s="159">
        <f>+IF(VLOOKUP(G$1,Lecturas!$N$1:$AA$20,$AC128,FALSE)=0,"",VLOOKUP(G$1,Lecturas!$N$1:$AA$20,$AC128,FALSE))</f>
        <v>150</v>
      </c>
      <c r="H128" s="159">
        <f>+IF(VLOOKUP(H$1,Lecturas!$N$1:$AA$20,$AC128,FALSE)=0,"",VLOOKUP(H$1,Lecturas!$N$1:$AA$20,$AC128,FALSE))</f>
        <v>150</v>
      </c>
      <c r="I128" s="159">
        <f>+IF(VLOOKUP(I$1,Lecturas!$N$1:$AA$20,$AC128,FALSE)=0,"",VLOOKUP(I$1,Lecturas!$N$1:$AA$20,$AC128,FALSE))</f>
        <v>150</v>
      </c>
      <c r="J128" s="83" t="str">
        <f>+IF(VLOOKUP(J$1,Lecturas!$N$1:$AA$20,$AC128,FALSE)=0,"",VLOOKUP(J$1,Lecturas!$N$1:$AA$20,$AC128,FALSE))</f>
        <v/>
      </c>
      <c r="K128" s="83" t="str">
        <f>+IF(VLOOKUP(K$1,Lecturas!$N$1:$AA$20,$AC128,FALSE)=0,"",VLOOKUP(K$1,Lecturas!$N$1:$AA$20,$AC128,FALSE))</f>
        <v/>
      </c>
      <c r="L128" s="83" t="str">
        <f>+IF(VLOOKUP(L$1,Lecturas!$N$1:$AA$20,$AC128,FALSE)=0,"",VLOOKUP(L$1,Lecturas!$N$1:$AA$20,$AC128,FALSE))</f>
        <v/>
      </c>
      <c r="M128" s="159">
        <f>+IF(VLOOKUP(M$1,Lecturas!$N$1:$AA$20,$AC128,FALSE)=0,"",VLOOKUP(M$1,Lecturas!$N$1:$AA$20,$AC128,FALSE))</f>
        <v>2500</v>
      </c>
      <c r="N128" s="159">
        <f>+IF(VLOOKUP(N$1,Lecturas!$N$1:$AA$20,$AC128,FALSE)=0,"",VLOOKUP(N$1,Lecturas!$N$1:$AA$20,$AC128,FALSE))</f>
        <v>2000</v>
      </c>
      <c r="O128" s="159">
        <f>+IF(VLOOKUP(O$1,Lecturas!$N$1:$AA$20,$AC128,FALSE)=0,"",VLOOKUP(O$1,Lecturas!$N$1:$AA$20,$AC128,FALSE))</f>
        <v>3000</v>
      </c>
      <c r="P128" s="83" t="str">
        <f>+IF(VLOOKUP(P$1,Lecturas!$N$1:$AA$20,$AC128,FALSE)=0,"",VLOOKUP(P$1,Lecturas!$N$1:$AA$20,$AC128,FALSE))</f>
        <v/>
      </c>
      <c r="Q128" s="83" t="str">
        <f>+IF(VLOOKUP(Q$1,Lecturas!$N$1:$AA$20,$AC128,FALSE)=0,"",VLOOKUP(Q$1,Lecturas!$N$1:$AA$20,$AC128,FALSE))</f>
        <v/>
      </c>
      <c r="R128" s="83" t="str">
        <f>+IF(VLOOKUP(R$1,Lecturas!$N$1:$AA$20,$AC128,FALSE)=0,"",VLOOKUP(R$1,Lecturas!$N$1:$AA$20,$AC128,FALSE))</f>
        <v/>
      </c>
      <c r="S128" s="159" t="str">
        <f>+IF(VLOOKUP(S$1,Lecturas!$N$1:$AA$20,$AC128,FALSE)=0,"",VLOOKUP(S$1,Lecturas!$N$1:$AA$20,$AC128,FALSE))</f>
        <v/>
      </c>
      <c r="T128" s="159" t="str">
        <f>+IF(VLOOKUP(T$1,Lecturas!$N$1:$AA$20,$AC128,FALSE)=0,"",VLOOKUP(T$1,Lecturas!$N$1:$AA$20,$AC128,FALSE))</f>
        <v/>
      </c>
      <c r="U128" s="159" t="str">
        <f>+IF(VLOOKUP(U$1,Lecturas!$N$1:$AA$20,$AC128,FALSE)=0,"",VLOOKUP(U$1,Lecturas!$N$1:$AA$20,$AC128,FALSE))</f>
        <v/>
      </c>
      <c r="V128" s="83" t="str">
        <f>+IF(VLOOKUP(V$1,Lecturas!$N$1:$AA$20,$AC128,FALSE)=0,"",VLOOKUP(V$1,Lecturas!$N$1:$AA$20,$AC128,FALSE))</f>
        <v/>
      </c>
      <c r="W128" s="83" t="str">
        <f>+IF(VLOOKUP(W$1,Lecturas!$N$1:$AA$20,$AC128,FALSE)=0,"",VLOOKUP(W$1,Lecturas!$N$1:$AA$20,$AC128,FALSE))</f>
        <v/>
      </c>
      <c r="X128" s="83" t="str">
        <f>+IF(VLOOKUP(X$1,Lecturas!$N$1:$AA$20,$AC128,FALSE)=0,"",VLOOKUP(X$1,Lecturas!$N$1:$AA$20,$AC128,FALSE))</f>
        <v/>
      </c>
      <c r="Y128" s="159">
        <f>+IF(VLOOKUP(Y$1,Lecturas!$N$1:$AA$20,$AC128,FALSE)=0,"",VLOOKUP(Y$1,Lecturas!$N$1:$AA$20,$AC128,FALSE))</f>
        <v>5000</v>
      </c>
      <c r="Z128" s="48">
        <f>+'RESULTADOS Fact'!Z128</f>
        <v>20000000917</v>
      </c>
      <c r="AA128" s="48">
        <f>+'RESULTADOS Fact'!AA128</f>
        <v>10000000481</v>
      </c>
      <c r="AB128" s="48"/>
      <c r="AC128" s="145">
        <f>+'CARGA DE DATOS'!AF129</f>
        <v>2</v>
      </c>
    </row>
    <row r="129" spans="1:29" hidden="1" x14ac:dyDescent="0.25">
      <c r="A129" s="145">
        <f>+'CARGA DE DATOS'!A130</f>
        <v>128</v>
      </c>
      <c r="B129" s="48">
        <f>+IF(RESULTADOS!H129="","",RESULTADOS!H129)</f>
        <v>400000299</v>
      </c>
      <c r="C129" s="48">
        <f>+IF(RESULTADOS!D129="","",RESULTADOS!D129)</f>
        <v>700010828</v>
      </c>
      <c r="D129" s="156" t="str">
        <f>+IF('CARGA DE DATOS'!K130="Cooperativa","COOP",IF(Salida!AT130="true","PROSU","GD"))</f>
        <v>GD</v>
      </c>
      <c r="E129" s="156" t="s">
        <v>9149</v>
      </c>
      <c r="F129" s="156" t="str">
        <f>+IF(OR(D129="COOP",'CARGA DE DATOS'!K130="GUMA"),"15.02.2022",IF('CARGA DE DATOS'!K130="GUME","05.02.2022","10.02.2022"))</f>
        <v>15.02.2022</v>
      </c>
      <c r="G129" s="159">
        <f>+IF(VLOOKUP(G$1,Lecturas!$N$1:$AA$20,$AC129,FALSE)=0,"",VLOOKUP(G$1,Lecturas!$N$1:$AA$20,$AC129,FALSE))</f>
        <v>150</v>
      </c>
      <c r="H129" s="159">
        <f>+IF(VLOOKUP(H$1,Lecturas!$N$1:$AA$20,$AC129,FALSE)=0,"",VLOOKUP(H$1,Lecturas!$N$1:$AA$20,$AC129,FALSE))</f>
        <v>150</v>
      </c>
      <c r="I129" s="159">
        <f>+IF(VLOOKUP(I$1,Lecturas!$N$1:$AA$20,$AC129,FALSE)=0,"",VLOOKUP(I$1,Lecturas!$N$1:$AA$20,$AC129,FALSE))</f>
        <v>150</v>
      </c>
      <c r="J129" s="83" t="str">
        <f>+IF(VLOOKUP(J$1,Lecturas!$N$1:$AA$20,$AC129,FALSE)=0,"",VLOOKUP(J$1,Lecturas!$N$1:$AA$20,$AC129,FALSE))</f>
        <v/>
      </c>
      <c r="K129" s="83" t="str">
        <f>+IF(VLOOKUP(K$1,Lecturas!$N$1:$AA$20,$AC129,FALSE)=0,"",VLOOKUP(K$1,Lecturas!$N$1:$AA$20,$AC129,FALSE))</f>
        <v/>
      </c>
      <c r="L129" s="83" t="str">
        <f>+IF(VLOOKUP(L$1,Lecturas!$N$1:$AA$20,$AC129,FALSE)=0,"",VLOOKUP(L$1,Lecturas!$N$1:$AA$20,$AC129,FALSE))</f>
        <v/>
      </c>
      <c r="M129" s="159">
        <f>+IF(VLOOKUP(M$1,Lecturas!$N$1:$AA$20,$AC129,FALSE)=0,"",VLOOKUP(M$1,Lecturas!$N$1:$AA$20,$AC129,FALSE))</f>
        <v>2500</v>
      </c>
      <c r="N129" s="159">
        <f>+IF(VLOOKUP(N$1,Lecturas!$N$1:$AA$20,$AC129,FALSE)=0,"",VLOOKUP(N$1,Lecturas!$N$1:$AA$20,$AC129,FALSE))</f>
        <v>2000</v>
      </c>
      <c r="O129" s="159">
        <f>+IF(VLOOKUP(O$1,Lecturas!$N$1:$AA$20,$AC129,FALSE)=0,"",VLOOKUP(O$1,Lecturas!$N$1:$AA$20,$AC129,FALSE))</f>
        <v>3000</v>
      </c>
      <c r="P129" s="83" t="str">
        <f>+IF(VLOOKUP(P$1,Lecturas!$N$1:$AA$20,$AC129,FALSE)=0,"",VLOOKUP(P$1,Lecturas!$N$1:$AA$20,$AC129,FALSE))</f>
        <v/>
      </c>
      <c r="Q129" s="83" t="str">
        <f>+IF(VLOOKUP(Q$1,Lecturas!$N$1:$AA$20,$AC129,FALSE)=0,"",VLOOKUP(Q$1,Lecturas!$N$1:$AA$20,$AC129,FALSE))</f>
        <v/>
      </c>
      <c r="R129" s="83" t="str">
        <f>+IF(VLOOKUP(R$1,Lecturas!$N$1:$AA$20,$AC129,FALSE)=0,"",VLOOKUP(R$1,Lecturas!$N$1:$AA$20,$AC129,FALSE))</f>
        <v/>
      </c>
      <c r="S129" s="159" t="str">
        <f>+IF(VLOOKUP(S$1,Lecturas!$N$1:$AA$20,$AC129,FALSE)=0,"",VLOOKUP(S$1,Lecturas!$N$1:$AA$20,$AC129,FALSE))</f>
        <v/>
      </c>
      <c r="T129" s="159" t="str">
        <f>+IF(VLOOKUP(T$1,Lecturas!$N$1:$AA$20,$AC129,FALSE)=0,"",VLOOKUP(T$1,Lecturas!$N$1:$AA$20,$AC129,FALSE))</f>
        <v/>
      </c>
      <c r="U129" s="159" t="str">
        <f>+IF(VLOOKUP(U$1,Lecturas!$N$1:$AA$20,$AC129,FALSE)=0,"",VLOOKUP(U$1,Lecturas!$N$1:$AA$20,$AC129,FALSE))</f>
        <v/>
      </c>
      <c r="V129" s="83" t="str">
        <f>+IF(VLOOKUP(V$1,Lecturas!$N$1:$AA$20,$AC129,FALSE)=0,"",VLOOKUP(V$1,Lecturas!$N$1:$AA$20,$AC129,FALSE))</f>
        <v/>
      </c>
      <c r="W129" s="83" t="str">
        <f>+IF(VLOOKUP(W$1,Lecturas!$N$1:$AA$20,$AC129,FALSE)=0,"",VLOOKUP(W$1,Lecturas!$N$1:$AA$20,$AC129,FALSE))</f>
        <v/>
      </c>
      <c r="X129" s="83" t="str">
        <f>+IF(VLOOKUP(X$1,Lecturas!$N$1:$AA$20,$AC129,FALSE)=0,"",VLOOKUP(X$1,Lecturas!$N$1:$AA$20,$AC129,FALSE))</f>
        <v/>
      </c>
      <c r="Y129" s="159">
        <f>+IF(VLOOKUP(Y$1,Lecturas!$N$1:$AA$20,$AC129,FALSE)=0,"",VLOOKUP(Y$1,Lecturas!$N$1:$AA$20,$AC129,FALSE))</f>
        <v>5000</v>
      </c>
      <c r="Z129" s="48">
        <f>+'RESULTADOS Fact'!Z129</f>
        <v>20000000918</v>
      </c>
      <c r="AA129" s="48">
        <f>+'RESULTADOS Fact'!AA129</f>
        <v>10000000482</v>
      </c>
      <c r="AB129" s="48"/>
      <c r="AC129" s="145">
        <f>+'CARGA DE DATOS'!AF130</f>
        <v>2</v>
      </c>
    </row>
    <row r="130" spans="1:29" hidden="1" x14ac:dyDescent="0.25">
      <c r="A130" s="145">
        <f>+'CARGA DE DATOS'!A131</f>
        <v>129</v>
      </c>
      <c r="B130" s="48">
        <f>+IF(RESULTADOS!H130="","",RESULTADOS!H130)</f>
        <v>400000300</v>
      </c>
      <c r="C130" s="48">
        <f>+IF(RESULTADOS!D130="","",RESULTADOS!D130)</f>
        <v>700010829</v>
      </c>
      <c r="D130" s="156" t="str">
        <f>+IF('CARGA DE DATOS'!K131="Cooperativa","COOP",IF(Salida!AT131="true","PROSU","GD"))</f>
        <v>GD</v>
      </c>
      <c r="E130" s="156" t="s">
        <v>9149</v>
      </c>
      <c r="F130" s="156" t="str">
        <f>+IF(OR(D130="COOP",'CARGA DE DATOS'!K131="GUMA"),"15.02.2022",IF('CARGA DE DATOS'!K131="GUME","05.02.2022","10.02.2022"))</f>
        <v>15.02.2022</v>
      </c>
      <c r="G130" s="159">
        <f>+IF(VLOOKUP(G$1,Lecturas!$N$1:$AA$20,$AC130,FALSE)=0,"",VLOOKUP(G$1,Lecturas!$N$1:$AA$20,$AC130,FALSE))</f>
        <v>150</v>
      </c>
      <c r="H130" s="159">
        <f>+IF(VLOOKUP(H$1,Lecturas!$N$1:$AA$20,$AC130,FALSE)=0,"",VLOOKUP(H$1,Lecturas!$N$1:$AA$20,$AC130,FALSE))</f>
        <v>300</v>
      </c>
      <c r="I130" s="159">
        <f>+IF(VLOOKUP(I$1,Lecturas!$N$1:$AA$20,$AC130,FALSE)=0,"",VLOOKUP(I$1,Lecturas!$N$1:$AA$20,$AC130,FALSE))</f>
        <v>350</v>
      </c>
      <c r="J130" s="83" t="str">
        <f>+IF(VLOOKUP(J$1,Lecturas!$N$1:$AA$20,$AC130,FALSE)=0,"",VLOOKUP(J$1,Lecturas!$N$1:$AA$20,$AC130,FALSE))</f>
        <v/>
      </c>
      <c r="K130" s="83" t="str">
        <f>+IF(VLOOKUP(K$1,Lecturas!$N$1:$AA$20,$AC130,FALSE)=0,"",VLOOKUP(K$1,Lecturas!$N$1:$AA$20,$AC130,FALSE))</f>
        <v/>
      </c>
      <c r="L130" s="83" t="str">
        <f>+IF(VLOOKUP(L$1,Lecturas!$N$1:$AA$20,$AC130,FALSE)=0,"",VLOOKUP(L$1,Lecturas!$N$1:$AA$20,$AC130,FALSE))</f>
        <v/>
      </c>
      <c r="M130" s="159">
        <f>+IF(VLOOKUP(M$1,Lecturas!$N$1:$AA$20,$AC130,FALSE)=0,"",VLOOKUP(M$1,Lecturas!$N$1:$AA$20,$AC130,FALSE))</f>
        <v>2500</v>
      </c>
      <c r="N130" s="159">
        <f>+IF(VLOOKUP(N$1,Lecturas!$N$1:$AA$20,$AC130,FALSE)=0,"",VLOOKUP(N$1,Lecturas!$N$1:$AA$20,$AC130,FALSE))</f>
        <v>2000</v>
      </c>
      <c r="O130" s="159">
        <f>+IF(VLOOKUP(O$1,Lecturas!$N$1:$AA$20,$AC130,FALSE)=0,"",VLOOKUP(O$1,Lecturas!$N$1:$AA$20,$AC130,FALSE))</f>
        <v>3000</v>
      </c>
      <c r="P130" s="83" t="str">
        <f>+IF(VLOOKUP(P$1,Lecturas!$N$1:$AA$20,$AC130,FALSE)=0,"",VLOOKUP(P$1,Lecturas!$N$1:$AA$20,$AC130,FALSE))</f>
        <v/>
      </c>
      <c r="Q130" s="83" t="str">
        <f>+IF(VLOOKUP(Q$1,Lecturas!$N$1:$AA$20,$AC130,FALSE)=0,"",VLOOKUP(Q$1,Lecturas!$N$1:$AA$20,$AC130,FALSE))</f>
        <v/>
      </c>
      <c r="R130" s="83" t="str">
        <f>+IF(VLOOKUP(R$1,Lecturas!$N$1:$AA$20,$AC130,FALSE)=0,"",VLOOKUP(R$1,Lecturas!$N$1:$AA$20,$AC130,FALSE))</f>
        <v/>
      </c>
      <c r="S130" s="159" t="str">
        <f>+IF(VLOOKUP(S$1,Lecturas!$N$1:$AA$20,$AC130,FALSE)=0,"",VLOOKUP(S$1,Lecturas!$N$1:$AA$20,$AC130,FALSE))</f>
        <v/>
      </c>
      <c r="T130" s="159" t="str">
        <f>+IF(VLOOKUP(T$1,Lecturas!$N$1:$AA$20,$AC130,FALSE)=0,"",VLOOKUP(T$1,Lecturas!$N$1:$AA$20,$AC130,FALSE))</f>
        <v/>
      </c>
      <c r="U130" s="159" t="str">
        <f>+IF(VLOOKUP(U$1,Lecturas!$N$1:$AA$20,$AC130,FALSE)=0,"",VLOOKUP(U$1,Lecturas!$N$1:$AA$20,$AC130,FALSE))</f>
        <v/>
      </c>
      <c r="V130" s="83" t="str">
        <f>+IF(VLOOKUP(V$1,Lecturas!$N$1:$AA$20,$AC130,FALSE)=0,"",VLOOKUP(V$1,Lecturas!$N$1:$AA$20,$AC130,FALSE))</f>
        <v/>
      </c>
      <c r="W130" s="83" t="str">
        <f>+IF(VLOOKUP(W$1,Lecturas!$N$1:$AA$20,$AC130,FALSE)=0,"",VLOOKUP(W$1,Lecturas!$N$1:$AA$20,$AC130,FALSE))</f>
        <v/>
      </c>
      <c r="X130" s="83" t="str">
        <f>+IF(VLOOKUP(X$1,Lecturas!$N$1:$AA$20,$AC130,FALSE)=0,"",VLOOKUP(X$1,Lecturas!$N$1:$AA$20,$AC130,FALSE))</f>
        <v/>
      </c>
      <c r="Y130" s="159">
        <f>+IF(VLOOKUP(Y$1,Lecturas!$N$1:$AA$20,$AC130,FALSE)=0,"",VLOOKUP(Y$1,Lecturas!$N$1:$AA$20,$AC130,FALSE))</f>
        <v>2460</v>
      </c>
      <c r="Z130" s="48">
        <f>+'RESULTADOS Fact'!Z130</f>
        <v>20000000919</v>
      </c>
      <c r="AA130" s="48">
        <f>+'RESULTADOS Fact'!AA130</f>
        <v>10000000483</v>
      </c>
      <c r="AB130" s="48"/>
      <c r="AC130" s="145">
        <f>+'CARGA DE DATOS'!AF131</f>
        <v>5</v>
      </c>
    </row>
    <row r="131" spans="1:29" hidden="1" x14ac:dyDescent="0.25">
      <c r="A131" s="145">
        <f>+'CARGA DE DATOS'!A132</f>
        <v>130</v>
      </c>
      <c r="B131" s="48">
        <f>+IF(RESULTADOS!H131="","",RESULTADOS!H131)</f>
        <v>400000301</v>
      </c>
      <c r="C131" s="48">
        <f>+IF(RESULTADOS!D131="","",RESULTADOS!D131)</f>
        <v>700010830</v>
      </c>
      <c r="D131" s="156" t="str">
        <f>+IF('CARGA DE DATOS'!K132="Cooperativa","COOP",IF(Salida!AT132="true","PROSU","GD"))</f>
        <v>GD</v>
      </c>
      <c r="E131" s="156" t="s">
        <v>9149</v>
      </c>
      <c r="F131" s="156" t="str">
        <f>+IF(OR(D131="COOP",'CARGA DE DATOS'!K132="GUMA"),"15.02.2022",IF('CARGA DE DATOS'!K132="GUME","05.02.2022","10.02.2022"))</f>
        <v>05.02.2022</v>
      </c>
      <c r="G131" s="159">
        <f>+IF(VLOOKUP(G$1,Lecturas!$N$1:$AA$20,$AC131,FALSE)=0,"",VLOOKUP(G$1,Lecturas!$N$1:$AA$20,$AC131,FALSE))</f>
        <v>150</v>
      </c>
      <c r="H131" s="159">
        <f>+IF(VLOOKUP(H$1,Lecturas!$N$1:$AA$20,$AC131,FALSE)=0,"",VLOOKUP(H$1,Lecturas!$N$1:$AA$20,$AC131,FALSE))</f>
        <v>150</v>
      </c>
      <c r="I131" s="159">
        <f>+IF(VLOOKUP(I$1,Lecturas!$N$1:$AA$20,$AC131,FALSE)=0,"",VLOOKUP(I$1,Lecturas!$N$1:$AA$20,$AC131,FALSE))</f>
        <v>150</v>
      </c>
      <c r="J131" s="83" t="str">
        <f>+IF(VLOOKUP(J$1,Lecturas!$N$1:$AA$20,$AC131,FALSE)=0,"",VLOOKUP(J$1,Lecturas!$N$1:$AA$20,$AC131,FALSE))</f>
        <v/>
      </c>
      <c r="K131" s="83" t="str">
        <f>+IF(VLOOKUP(K$1,Lecturas!$N$1:$AA$20,$AC131,FALSE)=0,"",VLOOKUP(K$1,Lecturas!$N$1:$AA$20,$AC131,FALSE))</f>
        <v/>
      </c>
      <c r="L131" s="83" t="str">
        <f>+IF(VLOOKUP(L$1,Lecturas!$N$1:$AA$20,$AC131,FALSE)=0,"",VLOOKUP(L$1,Lecturas!$N$1:$AA$20,$AC131,FALSE))</f>
        <v/>
      </c>
      <c r="M131" s="159">
        <f>+IF(VLOOKUP(M$1,Lecturas!$N$1:$AA$20,$AC131,FALSE)=0,"",VLOOKUP(M$1,Lecturas!$N$1:$AA$20,$AC131,FALSE))</f>
        <v>2500</v>
      </c>
      <c r="N131" s="159">
        <f>+IF(VLOOKUP(N$1,Lecturas!$N$1:$AA$20,$AC131,FALSE)=0,"",VLOOKUP(N$1,Lecturas!$N$1:$AA$20,$AC131,FALSE))</f>
        <v>2000</v>
      </c>
      <c r="O131" s="159">
        <f>+IF(VLOOKUP(O$1,Lecturas!$N$1:$AA$20,$AC131,FALSE)=0,"",VLOOKUP(O$1,Lecturas!$N$1:$AA$20,$AC131,FALSE))</f>
        <v>3000</v>
      </c>
      <c r="P131" s="83" t="str">
        <f>+IF(VLOOKUP(P$1,Lecturas!$N$1:$AA$20,$AC131,FALSE)=0,"",VLOOKUP(P$1,Lecturas!$N$1:$AA$20,$AC131,FALSE))</f>
        <v/>
      </c>
      <c r="Q131" s="83" t="str">
        <f>+IF(VLOOKUP(Q$1,Lecturas!$N$1:$AA$20,$AC131,FALSE)=0,"",VLOOKUP(Q$1,Lecturas!$N$1:$AA$20,$AC131,FALSE))</f>
        <v/>
      </c>
      <c r="R131" s="83" t="str">
        <f>+IF(VLOOKUP(R$1,Lecturas!$N$1:$AA$20,$AC131,FALSE)=0,"",VLOOKUP(R$1,Lecturas!$N$1:$AA$20,$AC131,FALSE))</f>
        <v/>
      </c>
      <c r="S131" s="159" t="str">
        <f>+IF(VLOOKUP(S$1,Lecturas!$N$1:$AA$20,$AC131,FALSE)=0,"",VLOOKUP(S$1,Lecturas!$N$1:$AA$20,$AC131,FALSE))</f>
        <v/>
      </c>
      <c r="T131" s="159" t="str">
        <f>+IF(VLOOKUP(T$1,Lecturas!$N$1:$AA$20,$AC131,FALSE)=0,"",VLOOKUP(T$1,Lecturas!$N$1:$AA$20,$AC131,FALSE))</f>
        <v/>
      </c>
      <c r="U131" s="159" t="str">
        <f>+IF(VLOOKUP(U$1,Lecturas!$N$1:$AA$20,$AC131,FALSE)=0,"",VLOOKUP(U$1,Lecturas!$N$1:$AA$20,$AC131,FALSE))</f>
        <v/>
      </c>
      <c r="V131" s="83" t="str">
        <f>+IF(VLOOKUP(V$1,Lecturas!$N$1:$AA$20,$AC131,FALSE)=0,"",VLOOKUP(V$1,Lecturas!$N$1:$AA$20,$AC131,FALSE))</f>
        <v/>
      </c>
      <c r="W131" s="83" t="str">
        <f>+IF(VLOOKUP(W$1,Lecturas!$N$1:$AA$20,$AC131,FALSE)=0,"",VLOOKUP(W$1,Lecturas!$N$1:$AA$20,$AC131,FALSE))</f>
        <v/>
      </c>
      <c r="X131" s="83" t="str">
        <f>+IF(VLOOKUP(X$1,Lecturas!$N$1:$AA$20,$AC131,FALSE)=0,"",VLOOKUP(X$1,Lecturas!$N$1:$AA$20,$AC131,FALSE))</f>
        <v/>
      </c>
      <c r="Y131" s="159">
        <f>+IF(VLOOKUP(Y$1,Lecturas!$N$1:$AA$20,$AC131,FALSE)=0,"",VLOOKUP(Y$1,Lecturas!$N$1:$AA$20,$AC131,FALSE))</f>
        <v>5000</v>
      </c>
      <c r="Z131" s="48">
        <f>+'RESULTADOS Fact'!Z131</f>
        <v>20000000920</v>
      </c>
      <c r="AA131" s="48">
        <f>+'RESULTADOS Fact'!AA131</f>
        <v>10000000484</v>
      </c>
      <c r="AB131" s="48"/>
      <c r="AC131" s="145">
        <f>+'CARGA DE DATOS'!AF132</f>
        <v>2</v>
      </c>
    </row>
    <row r="132" spans="1:29" hidden="1" x14ac:dyDescent="0.25">
      <c r="A132" s="145">
        <f>+'CARGA DE DATOS'!A133</f>
        <v>131</v>
      </c>
      <c r="B132" s="48">
        <f>+IF(RESULTADOS!H132="","",RESULTADOS!H132)</f>
        <v>400000302</v>
      </c>
      <c r="C132" s="48">
        <f>+IF(RESULTADOS!D132="","",RESULTADOS!D132)</f>
        <v>700010831</v>
      </c>
      <c r="D132" s="156" t="str">
        <f>+IF('CARGA DE DATOS'!K133="Cooperativa","COOP",IF(Salida!AT133="true","PROSU","GD"))</f>
        <v>GD</v>
      </c>
      <c r="E132" s="156" t="s">
        <v>9149</v>
      </c>
      <c r="F132" s="156" t="str">
        <f>+IF(OR(D132="COOP",'CARGA DE DATOS'!K133="GUMA"),"15.02.2022",IF('CARGA DE DATOS'!K133="GUME","05.02.2022","10.02.2022"))</f>
        <v>05.02.2022</v>
      </c>
      <c r="G132" s="159">
        <f>+IF(VLOOKUP(G$1,Lecturas!$N$1:$AA$20,$AC132,FALSE)=0,"",VLOOKUP(G$1,Lecturas!$N$1:$AA$20,$AC132,FALSE))</f>
        <v>150</v>
      </c>
      <c r="H132" s="159">
        <f>+IF(VLOOKUP(H$1,Lecturas!$N$1:$AA$20,$AC132,FALSE)=0,"",VLOOKUP(H$1,Lecturas!$N$1:$AA$20,$AC132,FALSE))</f>
        <v>300</v>
      </c>
      <c r="I132" s="159">
        <f>+IF(VLOOKUP(I$1,Lecturas!$N$1:$AA$20,$AC132,FALSE)=0,"",VLOOKUP(I$1,Lecturas!$N$1:$AA$20,$AC132,FALSE))</f>
        <v>150</v>
      </c>
      <c r="J132" s="83" t="str">
        <f>+IF(VLOOKUP(J$1,Lecturas!$N$1:$AA$20,$AC132,FALSE)=0,"",VLOOKUP(J$1,Lecturas!$N$1:$AA$20,$AC132,FALSE))</f>
        <v/>
      </c>
      <c r="K132" s="83" t="str">
        <f>+IF(VLOOKUP(K$1,Lecturas!$N$1:$AA$20,$AC132,FALSE)=0,"",VLOOKUP(K$1,Lecturas!$N$1:$AA$20,$AC132,FALSE))</f>
        <v/>
      </c>
      <c r="L132" s="83" t="str">
        <f>+IF(VLOOKUP(L$1,Lecturas!$N$1:$AA$20,$AC132,FALSE)=0,"",VLOOKUP(L$1,Lecturas!$N$1:$AA$20,$AC132,FALSE))</f>
        <v/>
      </c>
      <c r="M132" s="159">
        <f>+IF(VLOOKUP(M$1,Lecturas!$N$1:$AA$20,$AC132,FALSE)=0,"",VLOOKUP(M$1,Lecturas!$N$1:$AA$20,$AC132,FALSE))</f>
        <v>2500</v>
      </c>
      <c r="N132" s="159">
        <f>+IF(VLOOKUP(N$1,Lecturas!$N$1:$AA$20,$AC132,FALSE)=0,"",VLOOKUP(N$1,Lecturas!$N$1:$AA$20,$AC132,FALSE))</f>
        <v>2000</v>
      </c>
      <c r="O132" s="159">
        <f>+IF(VLOOKUP(O$1,Lecturas!$N$1:$AA$20,$AC132,FALSE)=0,"",VLOOKUP(O$1,Lecturas!$N$1:$AA$20,$AC132,FALSE))</f>
        <v>3000</v>
      </c>
      <c r="P132" s="83" t="str">
        <f>+IF(VLOOKUP(P$1,Lecturas!$N$1:$AA$20,$AC132,FALSE)=0,"",VLOOKUP(P$1,Lecturas!$N$1:$AA$20,$AC132,FALSE))</f>
        <v/>
      </c>
      <c r="Q132" s="83" t="str">
        <f>+IF(VLOOKUP(Q$1,Lecturas!$N$1:$AA$20,$AC132,FALSE)=0,"",VLOOKUP(Q$1,Lecturas!$N$1:$AA$20,$AC132,FALSE))</f>
        <v/>
      </c>
      <c r="R132" s="83" t="str">
        <f>+IF(VLOOKUP(R$1,Lecturas!$N$1:$AA$20,$AC132,FALSE)=0,"",VLOOKUP(R$1,Lecturas!$N$1:$AA$20,$AC132,FALSE))</f>
        <v/>
      </c>
      <c r="S132" s="159" t="str">
        <f>+IF(VLOOKUP(S$1,Lecturas!$N$1:$AA$20,$AC132,FALSE)=0,"",VLOOKUP(S$1,Lecturas!$N$1:$AA$20,$AC132,FALSE))</f>
        <v/>
      </c>
      <c r="T132" s="159" t="str">
        <f>+IF(VLOOKUP(T$1,Lecturas!$N$1:$AA$20,$AC132,FALSE)=0,"",VLOOKUP(T$1,Lecturas!$N$1:$AA$20,$AC132,FALSE))</f>
        <v/>
      </c>
      <c r="U132" s="159" t="str">
        <f>+IF(VLOOKUP(U$1,Lecturas!$N$1:$AA$20,$AC132,FALSE)=0,"",VLOOKUP(U$1,Lecturas!$N$1:$AA$20,$AC132,FALSE))</f>
        <v/>
      </c>
      <c r="V132" s="83" t="str">
        <f>+IF(VLOOKUP(V$1,Lecturas!$N$1:$AA$20,$AC132,FALSE)=0,"",VLOOKUP(V$1,Lecturas!$N$1:$AA$20,$AC132,FALSE))</f>
        <v/>
      </c>
      <c r="W132" s="83" t="str">
        <f>+IF(VLOOKUP(W$1,Lecturas!$N$1:$AA$20,$AC132,FALSE)=0,"",VLOOKUP(W$1,Lecturas!$N$1:$AA$20,$AC132,FALSE))</f>
        <v/>
      </c>
      <c r="X132" s="83" t="str">
        <f>+IF(VLOOKUP(X$1,Lecturas!$N$1:$AA$20,$AC132,FALSE)=0,"",VLOOKUP(X$1,Lecturas!$N$1:$AA$20,$AC132,FALSE))</f>
        <v/>
      </c>
      <c r="Y132" s="159">
        <f>+IF(VLOOKUP(Y$1,Lecturas!$N$1:$AA$20,$AC132,FALSE)=0,"",VLOOKUP(Y$1,Lecturas!$N$1:$AA$20,$AC132,FALSE))</f>
        <v>5000</v>
      </c>
      <c r="Z132" s="48">
        <f>+'RESULTADOS Fact'!Z132</f>
        <v>20000000921</v>
      </c>
      <c r="AA132" s="48">
        <f>+'RESULTADOS Fact'!AA132</f>
        <v>10000000485</v>
      </c>
      <c r="AB132" s="48"/>
      <c r="AC132" s="145">
        <f>+'CARGA DE DATOS'!AF133</f>
        <v>3</v>
      </c>
    </row>
    <row r="133" spans="1:29" hidden="1" x14ac:dyDescent="0.25">
      <c r="A133" s="145">
        <f>+'CARGA DE DATOS'!A134</f>
        <v>132</v>
      </c>
      <c r="B133" s="48">
        <f>+IF(RESULTADOS!H133="","",RESULTADOS!H133)</f>
        <v>400000303</v>
      </c>
      <c r="C133" s="48">
        <f>+IF(RESULTADOS!D133="","",RESULTADOS!D133)</f>
        <v>700010832</v>
      </c>
      <c r="D133" s="156" t="str">
        <f>+IF('CARGA DE DATOS'!K134="Cooperativa","COOP",IF(Salida!AT134="true","PROSU","GD"))</f>
        <v>GD</v>
      </c>
      <c r="E133" s="156" t="s">
        <v>9149</v>
      </c>
      <c r="F133" s="156" t="str">
        <f>+IF(OR(D133="COOP",'CARGA DE DATOS'!K134="GUMA"),"15.02.2022",IF('CARGA DE DATOS'!K134="GUME","05.02.2022","10.02.2022"))</f>
        <v>05.02.2022</v>
      </c>
      <c r="G133" s="159">
        <f>+IF(VLOOKUP(G$1,Lecturas!$N$1:$AA$20,$AC133,FALSE)=0,"",VLOOKUP(G$1,Lecturas!$N$1:$AA$20,$AC133,FALSE))</f>
        <v>150</v>
      </c>
      <c r="H133" s="159">
        <f>+IF(VLOOKUP(H$1,Lecturas!$N$1:$AA$20,$AC133,FALSE)=0,"",VLOOKUP(H$1,Lecturas!$N$1:$AA$20,$AC133,FALSE))</f>
        <v>150</v>
      </c>
      <c r="I133" s="159">
        <f>+IF(VLOOKUP(I$1,Lecturas!$N$1:$AA$20,$AC133,FALSE)=0,"",VLOOKUP(I$1,Lecturas!$N$1:$AA$20,$AC133,FALSE))</f>
        <v>150</v>
      </c>
      <c r="J133" s="83" t="str">
        <f>+IF(VLOOKUP(J$1,Lecturas!$N$1:$AA$20,$AC133,FALSE)=0,"",VLOOKUP(J$1,Lecturas!$N$1:$AA$20,$AC133,FALSE))</f>
        <v/>
      </c>
      <c r="K133" s="83" t="str">
        <f>+IF(VLOOKUP(K$1,Lecturas!$N$1:$AA$20,$AC133,FALSE)=0,"",VLOOKUP(K$1,Lecturas!$N$1:$AA$20,$AC133,FALSE))</f>
        <v/>
      </c>
      <c r="L133" s="83" t="str">
        <f>+IF(VLOOKUP(L$1,Lecturas!$N$1:$AA$20,$AC133,FALSE)=0,"",VLOOKUP(L$1,Lecturas!$N$1:$AA$20,$AC133,FALSE))</f>
        <v/>
      </c>
      <c r="M133" s="159">
        <f>+IF(VLOOKUP(M$1,Lecturas!$N$1:$AA$20,$AC133,FALSE)=0,"",VLOOKUP(M$1,Lecturas!$N$1:$AA$20,$AC133,FALSE))</f>
        <v>2500</v>
      </c>
      <c r="N133" s="159">
        <f>+IF(VLOOKUP(N$1,Lecturas!$N$1:$AA$20,$AC133,FALSE)=0,"",VLOOKUP(N$1,Lecturas!$N$1:$AA$20,$AC133,FALSE))</f>
        <v>2000</v>
      </c>
      <c r="O133" s="159">
        <f>+IF(VLOOKUP(O$1,Lecturas!$N$1:$AA$20,$AC133,FALSE)=0,"",VLOOKUP(O$1,Lecturas!$N$1:$AA$20,$AC133,FALSE))</f>
        <v>3000</v>
      </c>
      <c r="P133" s="83" t="str">
        <f>+IF(VLOOKUP(P$1,Lecturas!$N$1:$AA$20,$AC133,FALSE)=0,"",VLOOKUP(P$1,Lecturas!$N$1:$AA$20,$AC133,FALSE))</f>
        <v/>
      </c>
      <c r="Q133" s="83" t="str">
        <f>+IF(VLOOKUP(Q$1,Lecturas!$N$1:$AA$20,$AC133,FALSE)=0,"",VLOOKUP(Q$1,Lecturas!$N$1:$AA$20,$AC133,FALSE))</f>
        <v/>
      </c>
      <c r="R133" s="83" t="str">
        <f>+IF(VLOOKUP(R$1,Lecturas!$N$1:$AA$20,$AC133,FALSE)=0,"",VLOOKUP(R$1,Lecturas!$N$1:$AA$20,$AC133,FALSE))</f>
        <v/>
      </c>
      <c r="S133" s="159" t="str">
        <f>+IF(VLOOKUP(S$1,Lecturas!$N$1:$AA$20,$AC133,FALSE)=0,"",VLOOKUP(S$1,Lecturas!$N$1:$AA$20,$AC133,FALSE))</f>
        <v/>
      </c>
      <c r="T133" s="159" t="str">
        <f>+IF(VLOOKUP(T$1,Lecturas!$N$1:$AA$20,$AC133,FALSE)=0,"",VLOOKUP(T$1,Lecturas!$N$1:$AA$20,$AC133,FALSE))</f>
        <v/>
      </c>
      <c r="U133" s="159" t="str">
        <f>+IF(VLOOKUP(U$1,Lecturas!$N$1:$AA$20,$AC133,FALSE)=0,"",VLOOKUP(U$1,Lecturas!$N$1:$AA$20,$AC133,FALSE))</f>
        <v/>
      </c>
      <c r="V133" s="83" t="str">
        <f>+IF(VLOOKUP(V$1,Lecturas!$N$1:$AA$20,$AC133,FALSE)=0,"",VLOOKUP(V$1,Lecturas!$N$1:$AA$20,$AC133,FALSE))</f>
        <v/>
      </c>
      <c r="W133" s="83" t="str">
        <f>+IF(VLOOKUP(W$1,Lecturas!$N$1:$AA$20,$AC133,FALSE)=0,"",VLOOKUP(W$1,Lecturas!$N$1:$AA$20,$AC133,FALSE))</f>
        <v/>
      </c>
      <c r="X133" s="83" t="str">
        <f>+IF(VLOOKUP(X$1,Lecturas!$N$1:$AA$20,$AC133,FALSE)=0,"",VLOOKUP(X$1,Lecturas!$N$1:$AA$20,$AC133,FALSE))</f>
        <v/>
      </c>
      <c r="Y133" s="159">
        <f>+IF(VLOOKUP(Y$1,Lecturas!$N$1:$AA$20,$AC133,FALSE)=0,"",VLOOKUP(Y$1,Lecturas!$N$1:$AA$20,$AC133,FALSE))</f>
        <v>15000</v>
      </c>
      <c r="Z133" s="48">
        <f>+'RESULTADOS Fact'!Z133</f>
        <v>20000000922</v>
      </c>
      <c r="AA133" s="48">
        <f>+'RESULTADOS Fact'!AA133</f>
        <v>10000000486</v>
      </c>
      <c r="AB133" s="48"/>
      <c r="AC133" s="145">
        <f>+'CARGA DE DATOS'!AF134</f>
        <v>4</v>
      </c>
    </row>
    <row r="134" spans="1:29" hidden="1" x14ac:dyDescent="0.25">
      <c r="A134" s="145">
        <f>+'CARGA DE DATOS'!A135</f>
        <v>133</v>
      </c>
      <c r="B134" s="48">
        <f>+IF(RESULTADOS!H134="","",RESULTADOS!H134)</f>
        <v>400000304</v>
      </c>
      <c r="C134" s="48">
        <f>+IF(RESULTADOS!D134="","",RESULTADOS!D134)</f>
        <v>700010833</v>
      </c>
      <c r="D134" s="156" t="str">
        <f>+IF('CARGA DE DATOS'!K135="Cooperativa","COOP",IF(Salida!AT135="true","PROSU","GD"))</f>
        <v>GD</v>
      </c>
      <c r="E134" s="156" t="s">
        <v>9149</v>
      </c>
      <c r="F134" s="156" t="str">
        <f>+IF(OR(D134="COOP",'CARGA DE DATOS'!K135="GUMA"),"15.02.2022",IF('CARGA DE DATOS'!K135="GUME","05.02.2022","10.02.2022"))</f>
        <v>05.02.2022</v>
      </c>
      <c r="G134" s="159">
        <f>+IF(VLOOKUP(G$1,Lecturas!$N$1:$AA$20,$AC134,FALSE)=0,"",VLOOKUP(G$1,Lecturas!$N$1:$AA$20,$AC134,FALSE))</f>
        <v>150</v>
      </c>
      <c r="H134" s="159">
        <f>+IF(VLOOKUP(H$1,Lecturas!$N$1:$AA$20,$AC134,FALSE)=0,"",VLOOKUP(H$1,Lecturas!$N$1:$AA$20,$AC134,FALSE))</f>
        <v>300</v>
      </c>
      <c r="I134" s="159">
        <f>+IF(VLOOKUP(I$1,Lecturas!$N$1:$AA$20,$AC134,FALSE)=0,"",VLOOKUP(I$1,Lecturas!$N$1:$AA$20,$AC134,FALSE))</f>
        <v>350</v>
      </c>
      <c r="J134" s="83" t="str">
        <f>+IF(VLOOKUP(J$1,Lecturas!$N$1:$AA$20,$AC134,FALSE)=0,"",VLOOKUP(J$1,Lecturas!$N$1:$AA$20,$AC134,FALSE))</f>
        <v/>
      </c>
      <c r="K134" s="83" t="str">
        <f>+IF(VLOOKUP(K$1,Lecturas!$N$1:$AA$20,$AC134,FALSE)=0,"",VLOOKUP(K$1,Lecturas!$N$1:$AA$20,$AC134,FALSE))</f>
        <v/>
      </c>
      <c r="L134" s="83" t="str">
        <f>+IF(VLOOKUP(L$1,Lecturas!$N$1:$AA$20,$AC134,FALSE)=0,"",VLOOKUP(L$1,Lecturas!$N$1:$AA$20,$AC134,FALSE))</f>
        <v/>
      </c>
      <c r="M134" s="159">
        <f>+IF(VLOOKUP(M$1,Lecturas!$N$1:$AA$20,$AC134,FALSE)=0,"",VLOOKUP(M$1,Lecturas!$N$1:$AA$20,$AC134,FALSE))</f>
        <v>2500</v>
      </c>
      <c r="N134" s="159">
        <f>+IF(VLOOKUP(N$1,Lecturas!$N$1:$AA$20,$AC134,FALSE)=0,"",VLOOKUP(N$1,Lecturas!$N$1:$AA$20,$AC134,FALSE))</f>
        <v>2000</v>
      </c>
      <c r="O134" s="159">
        <f>+IF(VLOOKUP(O$1,Lecturas!$N$1:$AA$20,$AC134,FALSE)=0,"",VLOOKUP(O$1,Lecturas!$N$1:$AA$20,$AC134,FALSE))</f>
        <v>3000</v>
      </c>
      <c r="P134" s="83" t="str">
        <f>+IF(VLOOKUP(P$1,Lecturas!$N$1:$AA$20,$AC134,FALSE)=0,"",VLOOKUP(P$1,Lecturas!$N$1:$AA$20,$AC134,FALSE))</f>
        <v/>
      </c>
      <c r="Q134" s="83" t="str">
        <f>+IF(VLOOKUP(Q$1,Lecturas!$N$1:$AA$20,$AC134,FALSE)=0,"",VLOOKUP(Q$1,Lecturas!$N$1:$AA$20,$AC134,FALSE))</f>
        <v/>
      </c>
      <c r="R134" s="83" t="str">
        <f>+IF(VLOOKUP(R$1,Lecturas!$N$1:$AA$20,$AC134,FALSE)=0,"",VLOOKUP(R$1,Lecturas!$N$1:$AA$20,$AC134,FALSE))</f>
        <v/>
      </c>
      <c r="S134" s="159" t="str">
        <f>+IF(VLOOKUP(S$1,Lecturas!$N$1:$AA$20,$AC134,FALSE)=0,"",VLOOKUP(S$1,Lecturas!$N$1:$AA$20,$AC134,FALSE))</f>
        <v/>
      </c>
      <c r="T134" s="159" t="str">
        <f>+IF(VLOOKUP(T$1,Lecturas!$N$1:$AA$20,$AC134,FALSE)=0,"",VLOOKUP(T$1,Lecturas!$N$1:$AA$20,$AC134,FALSE))</f>
        <v/>
      </c>
      <c r="U134" s="159" t="str">
        <f>+IF(VLOOKUP(U$1,Lecturas!$N$1:$AA$20,$AC134,FALSE)=0,"",VLOOKUP(U$1,Lecturas!$N$1:$AA$20,$AC134,FALSE))</f>
        <v/>
      </c>
      <c r="V134" s="83" t="str">
        <f>+IF(VLOOKUP(V$1,Lecturas!$N$1:$AA$20,$AC134,FALSE)=0,"",VLOOKUP(V$1,Lecturas!$N$1:$AA$20,$AC134,FALSE))</f>
        <v/>
      </c>
      <c r="W134" s="83" t="str">
        <f>+IF(VLOOKUP(W$1,Lecturas!$N$1:$AA$20,$AC134,FALSE)=0,"",VLOOKUP(W$1,Lecturas!$N$1:$AA$20,$AC134,FALSE))</f>
        <v/>
      </c>
      <c r="X134" s="83" t="str">
        <f>+IF(VLOOKUP(X$1,Lecturas!$N$1:$AA$20,$AC134,FALSE)=0,"",VLOOKUP(X$1,Lecturas!$N$1:$AA$20,$AC134,FALSE))</f>
        <v/>
      </c>
      <c r="Y134" s="159">
        <f>+IF(VLOOKUP(Y$1,Lecturas!$N$1:$AA$20,$AC134,FALSE)=0,"",VLOOKUP(Y$1,Lecturas!$N$1:$AA$20,$AC134,FALSE))</f>
        <v>2460</v>
      </c>
      <c r="Z134" s="48">
        <f>+'RESULTADOS Fact'!Z134</f>
        <v>20000000923</v>
      </c>
      <c r="AA134" s="48">
        <f>+'RESULTADOS Fact'!AA134</f>
        <v>10000000487</v>
      </c>
      <c r="AB134" s="48"/>
      <c r="AC134" s="145">
        <f>+'CARGA DE DATOS'!AF135</f>
        <v>5</v>
      </c>
    </row>
    <row r="135" spans="1:29" hidden="1" x14ac:dyDescent="0.25">
      <c r="A135" s="145">
        <f>+'CARGA DE DATOS'!A136</f>
        <v>134</v>
      </c>
      <c r="B135" s="48">
        <f>+IF(RESULTADOS!H135="","",RESULTADOS!H135)</f>
        <v>400000305</v>
      </c>
      <c r="C135" s="48">
        <f>+IF(RESULTADOS!D135="","",RESULTADOS!D135)</f>
        <v>700010834</v>
      </c>
      <c r="D135" s="156" t="str">
        <f>+IF('CARGA DE DATOS'!K136="Cooperativa","COOP",IF(Salida!AT136="true","PROSU","GD"))</f>
        <v>GD</v>
      </c>
      <c r="E135" s="156" t="s">
        <v>9149</v>
      </c>
      <c r="F135" s="156" t="str">
        <f>+IF(OR(D135="COOP",'CARGA DE DATOS'!K136="GUMA"),"15.02.2022",IF('CARGA DE DATOS'!K136="GUME","05.02.2022","10.02.2022"))</f>
        <v>05.02.2022</v>
      </c>
      <c r="G135" s="159">
        <f>+IF(VLOOKUP(G$1,Lecturas!$N$1:$AA$20,$AC135,FALSE)=0,"",VLOOKUP(G$1,Lecturas!$N$1:$AA$20,$AC135,FALSE))</f>
        <v>150</v>
      </c>
      <c r="H135" s="159">
        <f>+IF(VLOOKUP(H$1,Lecturas!$N$1:$AA$20,$AC135,FALSE)=0,"",VLOOKUP(H$1,Lecturas!$N$1:$AA$20,$AC135,FALSE))</f>
        <v>150</v>
      </c>
      <c r="I135" s="159">
        <f>+IF(VLOOKUP(I$1,Lecturas!$N$1:$AA$20,$AC135,FALSE)=0,"",VLOOKUP(I$1,Lecturas!$N$1:$AA$20,$AC135,FALSE))</f>
        <v>150</v>
      </c>
      <c r="J135" s="83" t="str">
        <f>+IF(VLOOKUP(J$1,Lecturas!$N$1:$AA$20,$AC135,FALSE)=0,"",VLOOKUP(J$1,Lecturas!$N$1:$AA$20,$AC135,FALSE))</f>
        <v/>
      </c>
      <c r="K135" s="83" t="str">
        <f>+IF(VLOOKUP(K$1,Lecturas!$N$1:$AA$20,$AC135,FALSE)=0,"",VLOOKUP(K$1,Lecturas!$N$1:$AA$20,$AC135,FALSE))</f>
        <v/>
      </c>
      <c r="L135" s="83" t="str">
        <f>+IF(VLOOKUP(L$1,Lecturas!$N$1:$AA$20,$AC135,FALSE)=0,"",VLOOKUP(L$1,Lecturas!$N$1:$AA$20,$AC135,FALSE))</f>
        <v/>
      </c>
      <c r="M135" s="159">
        <f>+IF(VLOOKUP(M$1,Lecturas!$N$1:$AA$20,$AC135,FALSE)=0,"",VLOOKUP(M$1,Lecturas!$N$1:$AA$20,$AC135,FALSE))</f>
        <v>2500</v>
      </c>
      <c r="N135" s="159">
        <f>+IF(VLOOKUP(N$1,Lecturas!$N$1:$AA$20,$AC135,FALSE)=0,"",VLOOKUP(N$1,Lecturas!$N$1:$AA$20,$AC135,FALSE))</f>
        <v>2000</v>
      </c>
      <c r="O135" s="159">
        <f>+IF(VLOOKUP(O$1,Lecturas!$N$1:$AA$20,$AC135,FALSE)=0,"",VLOOKUP(O$1,Lecturas!$N$1:$AA$20,$AC135,FALSE))</f>
        <v>3000</v>
      </c>
      <c r="P135" s="83" t="str">
        <f>+IF(VLOOKUP(P$1,Lecturas!$N$1:$AA$20,$AC135,FALSE)=0,"",VLOOKUP(P$1,Lecturas!$N$1:$AA$20,$AC135,FALSE))</f>
        <v/>
      </c>
      <c r="Q135" s="83" t="str">
        <f>+IF(VLOOKUP(Q$1,Lecturas!$N$1:$AA$20,$AC135,FALSE)=0,"",VLOOKUP(Q$1,Lecturas!$N$1:$AA$20,$AC135,FALSE))</f>
        <v/>
      </c>
      <c r="R135" s="83" t="str">
        <f>+IF(VLOOKUP(R$1,Lecturas!$N$1:$AA$20,$AC135,FALSE)=0,"",VLOOKUP(R$1,Lecturas!$N$1:$AA$20,$AC135,FALSE))</f>
        <v/>
      </c>
      <c r="S135" s="159" t="str">
        <f>+IF(VLOOKUP(S$1,Lecturas!$N$1:$AA$20,$AC135,FALSE)=0,"",VLOOKUP(S$1,Lecturas!$N$1:$AA$20,$AC135,FALSE))</f>
        <v/>
      </c>
      <c r="T135" s="159" t="str">
        <f>+IF(VLOOKUP(T$1,Lecturas!$N$1:$AA$20,$AC135,FALSE)=0,"",VLOOKUP(T$1,Lecturas!$N$1:$AA$20,$AC135,FALSE))</f>
        <v/>
      </c>
      <c r="U135" s="159" t="str">
        <f>+IF(VLOOKUP(U$1,Lecturas!$N$1:$AA$20,$AC135,FALSE)=0,"",VLOOKUP(U$1,Lecturas!$N$1:$AA$20,$AC135,FALSE))</f>
        <v/>
      </c>
      <c r="V135" s="83" t="str">
        <f>+IF(VLOOKUP(V$1,Lecturas!$N$1:$AA$20,$AC135,FALSE)=0,"",VLOOKUP(V$1,Lecturas!$N$1:$AA$20,$AC135,FALSE))</f>
        <v/>
      </c>
      <c r="W135" s="83" t="str">
        <f>+IF(VLOOKUP(W$1,Lecturas!$N$1:$AA$20,$AC135,FALSE)=0,"",VLOOKUP(W$1,Lecturas!$N$1:$AA$20,$AC135,FALSE))</f>
        <v/>
      </c>
      <c r="X135" s="83" t="str">
        <f>+IF(VLOOKUP(X$1,Lecturas!$N$1:$AA$20,$AC135,FALSE)=0,"",VLOOKUP(X$1,Lecturas!$N$1:$AA$20,$AC135,FALSE))</f>
        <v/>
      </c>
      <c r="Y135" s="159">
        <f>+IF(VLOOKUP(Y$1,Lecturas!$N$1:$AA$20,$AC135,FALSE)=0,"",VLOOKUP(Y$1,Lecturas!$N$1:$AA$20,$AC135,FALSE))</f>
        <v>5000</v>
      </c>
      <c r="Z135" s="48">
        <f>+'RESULTADOS Fact'!Z135</f>
        <v>20000000924</v>
      </c>
      <c r="AA135" s="48">
        <f>+'RESULTADOS Fact'!AA135</f>
        <v>10000000488</v>
      </c>
      <c r="AB135" s="48"/>
      <c r="AC135" s="145">
        <f>+'CARGA DE DATOS'!AF136</f>
        <v>2</v>
      </c>
    </row>
    <row r="136" spans="1:29" hidden="1" x14ac:dyDescent="0.25">
      <c r="A136" s="145">
        <f>+'CARGA DE DATOS'!A137</f>
        <v>135</v>
      </c>
      <c r="B136" s="48">
        <f>+IF(RESULTADOS!H136="","",RESULTADOS!H136)</f>
        <v>400000306</v>
      </c>
      <c r="C136" s="48">
        <f>+IF(RESULTADOS!D136="","",RESULTADOS!D136)</f>
        <v>700010835</v>
      </c>
      <c r="D136" s="156" t="str">
        <f>+IF('CARGA DE DATOS'!K137="Cooperativa","COOP",IF(Salida!AT137="true","PROSU","GD"))</f>
        <v>GD</v>
      </c>
      <c r="E136" s="156" t="s">
        <v>9149</v>
      </c>
      <c r="F136" s="156" t="str">
        <f>+IF(OR(D136="COOP",'CARGA DE DATOS'!K137="GUMA"),"15.02.2022",IF('CARGA DE DATOS'!K137="GUME","05.02.2022","10.02.2022"))</f>
        <v>05.02.2022</v>
      </c>
      <c r="G136" s="159">
        <f>+IF(VLOOKUP(G$1,Lecturas!$N$1:$AA$20,$AC136,FALSE)=0,"",VLOOKUP(G$1,Lecturas!$N$1:$AA$20,$AC136,FALSE))</f>
        <v>150</v>
      </c>
      <c r="H136" s="159">
        <f>+IF(VLOOKUP(H$1,Lecturas!$N$1:$AA$20,$AC136,FALSE)=0,"",VLOOKUP(H$1,Lecturas!$N$1:$AA$20,$AC136,FALSE))</f>
        <v>300</v>
      </c>
      <c r="I136" s="159">
        <f>+IF(VLOOKUP(I$1,Lecturas!$N$1:$AA$20,$AC136,FALSE)=0,"",VLOOKUP(I$1,Lecturas!$N$1:$AA$20,$AC136,FALSE))</f>
        <v>350</v>
      </c>
      <c r="J136" s="83" t="str">
        <f>+IF(VLOOKUP(J$1,Lecturas!$N$1:$AA$20,$AC136,FALSE)=0,"",VLOOKUP(J$1,Lecturas!$N$1:$AA$20,$AC136,FALSE))</f>
        <v/>
      </c>
      <c r="K136" s="83" t="str">
        <f>+IF(VLOOKUP(K$1,Lecturas!$N$1:$AA$20,$AC136,FALSE)=0,"",VLOOKUP(K$1,Lecturas!$N$1:$AA$20,$AC136,FALSE))</f>
        <v/>
      </c>
      <c r="L136" s="83" t="str">
        <f>+IF(VLOOKUP(L$1,Lecturas!$N$1:$AA$20,$AC136,FALSE)=0,"",VLOOKUP(L$1,Lecturas!$N$1:$AA$20,$AC136,FALSE))</f>
        <v/>
      </c>
      <c r="M136" s="159">
        <f>+IF(VLOOKUP(M$1,Lecturas!$N$1:$AA$20,$AC136,FALSE)=0,"",VLOOKUP(M$1,Lecturas!$N$1:$AA$20,$AC136,FALSE))</f>
        <v>2500</v>
      </c>
      <c r="N136" s="159">
        <f>+IF(VLOOKUP(N$1,Lecturas!$N$1:$AA$20,$AC136,FALSE)=0,"",VLOOKUP(N$1,Lecturas!$N$1:$AA$20,$AC136,FALSE))</f>
        <v>2000</v>
      </c>
      <c r="O136" s="159">
        <f>+IF(VLOOKUP(O$1,Lecturas!$N$1:$AA$20,$AC136,FALSE)=0,"",VLOOKUP(O$1,Lecturas!$N$1:$AA$20,$AC136,FALSE))</f>
        <v>3000</v>
      </c>
      <c r="P136" s="83" t="str">
        <f>+IF(VLOOKUP(P$1,Lecturas!$N$1:$AA$20,$AC136,FALSE)=0,"",VLOOKUP(P$1,Lecturas!$N$1:$AA$20,$AC136,FALSE))</f>
        <v/>
      </c>
      <c r="Q136" s="83" t="str">
        <f>+IF(VLOOKUP(Q$1,Lecturas!$N$1:$AA$20,$AC136,FALSE)=0,"",VLOOKUP(Q$1,Lecturas!$N$1:$AA$20,$AC136,FALSE))</f>
        <v/>
      </c>
      <c r="R136" s="83" t="str">
        <f>+IF(VLOOKUP(R$1,Lecturas!$N$1:$AA$20,$AC136,FALSE)=0,"",VLOOKUP(R$1,Lecturas!$N$1:$AA$20,$AC136,FALSE))</f>
        <v/>
      </c>
      <c r="S136" s="159" t="str">
        <f>+IF(VLOOKUP(S$1,Lecturas!$N$1:$AA$20,$AC136,FALSE)=0,"",VLOOKUP(S$1,Lecturas!$N$1:$AA$20,$AC136,FALSE))</f>
        <v/>
      </c>
      <c r="T136" s="159" t="str">
        <f>+IF(VLOOKUP(T$1,Lecturas!$N$1:$AA$20,$AC136,FALSE)=0,"",VLOOKUP(T$1,Lecturas!$N$1:$AA$20,$AC136,FALSE))</f>
        <v/>
      </c>
      <c r="U136" s="159" t="str">
        <f>+IF(VLOOKUP(U$1,Lecturas!$N$1:$AA$20,$AC136,FALSE)=0,"",VLOOKUP(U$1,Lecturas!$N$1:$AA$20,$AC136,FALSE))</f>
        <v/>
      </c>
      <c r="V136" s="83" t="str">
        <f>+IF(VLOOKUP(V$1,Lecturas!$N$1:$AA$20,$AC136,FALSE)=0,"",VLOOKUP(V$1,Lecturas!$N$1:$AA$20,$AC136,FALSE))</f>
        <v/>
      </c>
      <c r="W136" s="83" t="str">
        <f>+IF(VLOOKUP(W$1,Lecturas!$N$1:$AA$20,$AC136,FALSE)=0,"",VLOOKUP(W$1,Lecturas!$N$1:$AA$20,$AC136,FALSE))</f>
        <v/>
      </c>
      <c r="X136" s="83" t="str">
        <f>+IF(VLOOKUP(X$1,Lecturas!$N$1:$AA$20,$AC136,FALSE)=0,"",VLOOKUP(X$1,Lecturas!$N$1:$AA$20,$AC136,FALSE))</f>
        <v/>
      </c>
      <c r="Y136" s="159">
        <f>+IF(VLOOKUP(Y$1,Lecturas!$N$1:$AA$20,$AC136,FALSE)=0,"",VLOOKUP(Y$1,Lecturas!$N$1:$AA$20,$AC136,FALSE))</f>
        <v>2460</v>
      </c>
      <c r="Z136" s="48">
        <f>+'RESULTADOS Fact'!Z136</f>
        <v>20000000925</v>
      </c>
      <c r="AA136" s="48">
        <f>+'RESULTADOS Fact'!AA136</f>
        <v>10000000489</v>
      </c>
      <c r="AB136" s="48"/>
      <c r="AC136" s="145">
        <f>+'CARGA DE DATOS'!AF137</f>
        <v>5</v>
      </c>
    </row>
    <row r="137" spans="1:29" hidden="1" x14ac:dyDescent="0.25">
      <c r="A137" s="145">
        <f>+'CARGA DE DATOS'!A138</f>
        <v>136</v>
      </c>
      <c r="B137" s="48">
        <f>+IF(RESULTADOS!H137="","",RESULTADOS!H137)</f>
        <v>400000307</v>
      </c>
      <c r="C137" s="48">
        <f>+IF(RESULTADOS!D137="","",RESULTADOS!D137)</f>
        <v>700010836</v>
      </c>
      <c r="D137" s="156" t="str">
        <f>+IF('CARGA DE DATOS'!K138="Cooperativa","COOP",IF(Salida!AT138="true","PROSU","GD"))</f>
        <v>GD</v>
      </c>
      <c r="E137" s="156" t="s">
        <v>9149</v>
      </c>
      <c r="F137" s="156" t="str">
        <f>+IF(OR(D137="COOP",'CARGA DE DATOS'!K138="GUMA"),"15.02.2022",IF('CARGA DE DATOS'!K138="GUME","05.02.2022","10.02.2022"))</f>
        <v>05.02.2022</v>
      </c>
      <c r="G137" s="159">
        <f>+IF(VLOOKUP(G$1,Lecturas!$N$1:$AA$20,$AC137,FALSE)=0,"",VLOOKUP(G$1,Lecturas!$N$1:$AA$20,$AC137,FALSE))</f>
        <v>1000</v>
      </c>
      <c r="H137" s="159">
        <f>+IF(VLOOKUP(H$1,Lecturas!$N$1:$AA$20,$AC137,FALSE)=0,"",VLOOKUP(H$1,Lecturas!$N$1:$AA$20,$AC137,FALSE))</f>
        <v>150</v>
      </c>
      <c r="I137" s="159">
        <f>+IF(VLOOKUP(I$1,Lecturas!$N$1:$AA$20,$AC137,FALSE)=0,"",VLOOKUP(I$1,Lecturas!$N$1:$AA$20,$AC137,FALSE))</f>
        <v>350</v>
      </c>
      <c r="J137" s="83" t="str">
        <f>+IF(VLOOKUP(J$1,Lecturas!$N$1:$AA$20,$AC137,FALSE)=0,"",VLOOKUP(J$1,Lecturas!$N$1:$AA$20,$AC137,FALSE))</f>
        <v/>
      </c>
      <c r="K137" s="83" t="str">
        <f>+IF(VLOOKUP(K$1,Lecturas!$N$1:$AA$20,$AC137,FALSE)=0,"",VLOOKUP(K$1,Lecturas!$N$1:$AA$20,$AC137,FALSE))</f>
        <v/>
      </c>
      <c r="L137" s="83" t="str">
        <f>+IF(VLOOKUP(L$1,Lecturas!$N$1:$AA$20,$AC137,FALSE)=0,"",VLOOKUP(L$1,Lecturas!$N$1:$AA$20,$AC137,FALSE))</f>
        <v/>
      </c>
      <c r="M137" s="159">
        <f>+IF(VLOOKUP(M$1,Lecturas!$N$1:$AA$20,$AC137,FALSE)=0,"",VLOOKUP(M$1,Lecturas!$N$1:$AA$20,$AC137,FALSE))</f>
        <v>2500</v>
      </c>
      <c r="N137" s="159">
        <f>+IF(VLOOKUP(N$1,Lecturas!$N$1:$AA$20,$AC137,FALSE)=0,"",VLOOKUP(N$1,Lecturas!$N$1:$AA$20,$AC137,FALSE))</f>
        <v>2000</v>
      </c>
      <c r="O137" s="159">
        <f>+IF(VLOOKUP(O$1,Lecturas!$N$1:$AA$20,$AC137,FALSE)=0,"",VLOOKUP(O$1,Lecturas!$N$1:$AA$20,$AC137,FALSE))</f>
        <v>3000</v>
      </c>
      <c r="P137" s="83" t="str">
        <f>+IF(VLOOKUP(P$1,Lecturas!$N$1:$AA$20,$AC137,FALSE)=0,"",VLOOKUP(P$1,Lecturas!$N$1:$AA$20,$AC137,FALSE))</f>
        <v/>
      </c>
      <c r="Q137" s="83" t="str">
        <f>+IF(VLOOKUP(Q$1,Lecturas!$N$1:$AA$20,$AC137,FALSE)=0,"",VLOOKUP(Q$1,Lecturas!$N$1:$AA$20,$AC137,FALSE))</f>
        <v/>
      </c>
      <c r="R137" s="83" t="str">
        <f>+IF(VLOOKUP(R$1,Lecturas!$N$1:$AA$20,$AC137,FALSE)=0,"",VLOOKUP(R$1,Lecturas!$N$1:$AA$20,$AC137,FALSE))</f>
        <v/>
      </c>
      <c r="S137" s="159" t="str">
        <f>+IF(VLOOKUP(S$1,Lecturas!$N$1:$AA$20,$AC137,FALSE)=0,"",VLOOKUP(S$1,Lecturas!$N$1:$AA$20,$AC137,FALSE))</f>
        <v/>
      </c>
      <c r="T137" s="159" t="str">
        <f>+IF(VLOOKUP(T$1,Lecturas!$N$1:$AA$20,$AC137,FALSE)=0,"",VLOOKUP(T$1,Lecturas!$N$1:$AA$20,$AC137,FALSE))</f>
        <v/>
      </c>
      <c r="U137" s="159" t="str">
        <f>+IF(VLOOKUP(U$1,Lecturas!$N$1:$AA$20,$AC137,FALSE)=0,"",VLOOKUP(U$1,Lecturas!$N$1:$AA$20,$AC137,FALSE))</f>
        <v/>
      </c>
      <c r="V137" s="83" t="str">
        <f>+IF(VLOOKUP(V$1,Lecturas!$N$1:$AA$20,$AC137,FALSE)=0,"",VLOOKUP(V$1,Lecturas!$N$1:$AA$20,$AC137,FALSE))</f>
        <v/>
      </c>
      <c r="W137" s="83" t="str">
        <f>+IF(VLOOKUP(W$1,Lecturas!$N$1:$AA$20,$AC137,FALSE)=0,"",VLOOKUP(W$1,Lecturas!$N$1:$AA$20,$AC137,FALSE))</f>
        <v/>
      </c>
      <c r="X137" s="83" t="str">
        <f>+IF(VLOOKUP(X$1,Lecturas!$N$1:$AA$20,$AC137,FALSE)=0,"",VLOOKUP(X$1,Lecturas!$N$1:$AA$20,$AC137,FALSE))</f>
        <v/>
      </c>
      <c r="Y137" s="159">
        <f>+IF(VLOOKUP(Y$1,Lecturas!$N$1:$AA$20,$AC137,FALSE)=0,"",VLOOKUP(Y$1,Lecturas!$N$1:$AA$20,$AC137,FALSE))</f>
        <v>7500</v>
      </c>
      <c r="Z137" s="48">
        <f>+'RESULTADOS Fact'!Z137</f>
        <v>20000000926</v>
      </c>
      <c r="AA137" s="48">
        <f>+'RESULTADOS Fact'!AA137</f>
        <v>10000000490</v>
      </c>
      <c r="AB137" s="48"/>
      <c r="AC137" s="145">
        <f>+'CARGA DE DATOS'!AF138</f>
        <v>6</v>
      </c>
    </row>
    <row r="138" spans="1:29" hidden="1" x14ac:dyDescent="0.25">
      <c r="A138" s="145">
        <f>+'CARGA DE DATOS'!A139</f>
        <v>137</v>
      </c>
      <c r="B138" s="48">
        <f>+IF(RESULTADOS!H138="","",RESULTADOS!H138)</f>
        <v>400000308</v>
      </c>
      <c r="C138" s="48">
        <f>+IF(RESULTADOS!D138="","",RESULTADOS!D138)</f>
        <v>700010837</v>
      </c>
      <c r="D138" s="156" t="str">
        <f>+IF('CARGA DE DATOS'!K139="Cooperativa","COOP",IF(Salida!AT139="true","PROSU","GD"))</f>
        <v>GD</v>
      </c>
      <c r="E138" s="156" t="s">
        <v>9149</v>
      </c>
      <c r="F138" s="156" t="str">
        <f>+IF(OR(D138="COOP",'CARGA DE DATOS'!K139="GUMA"),"15.02.2022",IF('CARGA DE DATOS'!K139="GUME","05.02.2022","10.02.2022"))</f>
        <v>05.02.2022</v>
      </c>
      <c r="G138" s="159">
        <f>+IF(VLOOKUP(G$1,Lecturas!$N$1:$AA$20,$AC138,FALSE)=0,"",VLOOKUP(G$1,Lecturas!$N$1:$AA$20,$AC138,FALSE))</f>
        <v>1500</v>
      </c>
      <c r="H138" s="159">
        <f>+IF(VLOOKUP(H$1,Lecturas!$N$1:$AA$20,$AC138,FALSE)=0,"",VLOOKUP(H$1,Lecturas!$N$1:$AA$20,$AC138,FALSE))</f>
        <v>1550</v>
      </c>
      <c r="I138" s="159">
        <f>+IF(VLOOKUP(I$1,Lecturas!$N$1:$AA$20,$AC138,FALSE)=0,"",VLOOKUP(I$1,Lecturas!$N$1:$AA$20,$AC138,FALSE))</f>
        <v>1550</v>
      </c>
      <c r="J138" s="83" t="str">
        <f>+IF(VLOOKUP(J$1,Lecturas!$N$1:$AA$20,$AC138,FALSE)=0,"",VLOOKUP(J$1,Lecturas!$N$1:$AA$20,$AC138,FALSE))</f>
        <v/>
      </c>
      <c r="K138" s="83" t="str">
        <f>+IF(VLOOKUP(K$1,Lecturas!$N$1:$AA$20,$AC138,FALSE)=0,"",VLOOKUP(K$1,Lecturas!$N$1:$AA$20,$AC138,FALSE))</f>
        <v/>
      </c>
      <c r="L138" s="83" t="str">
        <f>+IF(VLOOKUP(L$1,Lecturas!$N$1:$AA$20,$AC138,FALSE)=0,"",VLOOKUP(L$1,Lecturas!$N$1:$AA$20,$AC138,FALSE))</f>
        <v/>
      </c>
      <c r="M138" s="159">
        <f>+IF(VLOOKUP(M$1,Lecturas!$N$1:$AA$20,$AC138,FALSE)=0,"",VLOOKUP(M$1,Lecturas!$N$1:$AA$20,$AC138,FALSE))</f>
        <v>2500</v>
      </c>
      <c r="N138" s="159">
        <f>+IF(VLOOKUP(N$1,Lecturas!$N$1:$AA$20,$AC138,FALSE)=0,"",VLOOKUP(N$1,Lecturas!$N$1:$AA$20,$AC138,FALSE))</f>
        <v>2000</v>
      </c>
      <c r="O138" s="159">
        <f>+IF(VLOOKUP(O$1,Lecturas!$N$1:$AA$20,$AC138,FALSE)=0,"",VLOOKUP(O$1,Lecturas!$N$1:$AA$20,$AC138,FALSE))</f>
        <v>3000</v>
      </c>
      <c r="P138" s="83" t="str">
        <f>+IF(VLOOKUP(P$1,Lecturas!$N$1:$AA$20,$AC138,FALSE)=0,"",VLOOKUP(P$1,Lecturas!$N$1:$AA$20,$AC138,FALSE))</f>
        <v/>
      </c>
      <c r="Q138" s="83" t="str">
        <f>+IF(VLOOKUP(Q$1,Lecturas!$N$1:$AA$20,$AC138,FALSE)=0,"",VLOOKUP(Q$1,Lecturas!$N$1:$AA$20,$AC138,FALSE))</f>
        <v/>
      </c>
      <c r="R138" s="83" t="str">
        <f>+IF(VLOOKUP(R$1,Lecturas!$N$1:$AA$20,$AC138,FALSE)=0,"",VLOOKUP(R$1,Lecturas!$N$1:$AA$20,$AC138,FALSE))</f>
        <v/>
      </c>
      <c r="S138" s="159" t="str">
        <f>+IF(VLOOKUP(S$1,Lecturas!$N$1:$AA$20,$AC138,FALSE)=0,"",VLOOKUP(S$1,Lecturas!$N$1:$AA$20,$AC138,FALSE))</f>
        <v/>
      </c>
      <c r="T138" s="159" t="str">
        <f>+IF(VLOOKUP(T$1,Lecturas!$N$1:$AA$20,$AC138,FALSE)=0,"",VLOOKUP(T$1,Lecturas!$N$1:$AA$20,$AC138,FALSE))</f>
        <v/>
      </c>
      <c r="U138" s="159" t="str">
        <f>+IF(VLOOKUP(U$1,Lecturas!$N$1:$AA$20,$AC138,FALSE)=0,"",VLOOKUP(U$1,Lecturas!$N$1:$AA$20,$AC138,FALSE))</f>
        <v/>
      </c>
      <c r="V138" s="83" t="str">
        <f>+IF(VLOOKUP(V$1,Lecturas!$N$1:$AA$20,$AC138,FALSE)=0,"",VLOOKUP(V$1,Lecturas!$N$1:$AA$20,$AC138,FALSE))</f>
        <v/>
      </c>
      <c r="W138" s="83" t="str">
        <f>+IF(VLOOKUP(W$1,Lecturas!$N$1:$AA$20,$AC138,FALSE)=0,"",VLOOKUP(W$1,Lecturas!$N$1:$AA$20,$AC138,FALSE))</f>
        <v/>
      </c>
      <c r="X138" s="83" t="str">
        <f>+IF(VLOOKUP(X$1,Lecturas!$N$1:$AA$20,$AC138,FALSE)=0,"",VLOOKUP(X$1,Lecturas!$N$1:$AA$20,$AC138,FALSE))</f>
        <v/>
      </c>
      <c r="Y138" s="159">
        <f>+IF(VLOOKUP(Y$1,Lecturas!$N$1:$AA$20,$AC138,FALSE)=0,"",VLOOKUP(Y$1,Lecturas!$N$1:$AA$20,$AC138,FALSE))</f>
        <v>7500</v>
      </c>
      <c r="Z138" s="48">
        <f>+'RESULTADOS Fact'!Z138</f>
        <v>20000000927</v>
      </c>
      <c r="AA138" s="48">
        <f>+'RESULTADOS Fact'!AA138</f>
        <v>10000000491</v>
      </c>
      <c r="AB138" s="48"/>
      <c r="AC138" s="145">
        <f>+'CARGA DE DATOS'!AF139</f>
        <v>7</v>
      </c>
    </row>
    <row r="139" spans="1:29" hidden="1" x14ac:dyDescent="0.25">
      <c r="A139" s="145">
        <f>+'CARGA DE DATOS'!A140</f>
        <v>138</v>
      </c>
      <c r="B139" s="48">
        <f>+IF(RESULTADOS!H139="","",RESULTADOS!H139)</f>
        <v>400000309</v>
      </c>
      <c r="C139" s="48">
        <f>+IF(RESULTADOS!D139="","",RESULTADOS!D139)</f>
        <v>700010838</v>
      </c>
      <c r="D139" s="156" t="str">
        <f>+IF('CARGA DE DATOS'!K140="Cooperativa","COOP",IF(Salida!AT140="true","PROSU","GD"))</f>
        <v>GD</v>
      </c>
      <c r="E139" s="156" t="s">
        <v>9149</v>
      </c>
      <c r="F139" s="156" t="str">
        <f>+IF(OR(D139="COOP",'CARGA DE DATOS'!K140="GUMA"),"15.02.2022",IF('CARGA DE DATOS'!K140="GUME","05.02.2022","10.02.2022"))</f>
        <v>05.02.2022</v>
      </c>
      <c r="G139" s="159">
        <f>+IF(VLOOKUP(G$1,Lecturas!$N$1:$AA$20,$AC139,FALSE)=0,"",VLOOKUP(G$1,Lecturas!$N$1:$AA$20,$AC139,FALSE))</f>
        <v>150</v>
      </c>
      <c r="H139" s="159">
        <f>+IF(VLOOKUP(H$1,Lecturas!$N$1:$AA$20,$AC139,FALSE)=0,"",VLOOKUP(H$1,Lecturas!$N$1:$AA$20,$AC139,FALSE))</f>
        <v>300</v>
      </c>
      <c r="I139" s="159">
        <f>+IF(VLOOKUP(I$1,Lecturas!$N$1:$AA$20,$AC139,FALSE)=0,"",VLOOKUP(I$1,Lecturas!$N$1:$AA$20,$AC139,FALSE))</f>
        <v>350</v>
      </c>
      <c r="J139" s="83" t="str">
        <f>+IF(VLOOKUP(J$1,Lecturas!$N$1:$AA$20,$AC139,FALSE)=0,"",VLOOKUP(J$1,Lecturas!$N$1:$AA$20,$AC139,FALSE))</f>
        <v/>
      </c>
      <c r="K139" s="83" t="str">
        <f>+IF(VLOOKUP(K$1,Lecturas!$N$1:$AA$20,$AC139,FALSE)=0,"",VLOOKUP(K$1,Lecturas!$N$1:$AA$20,$AC139,FALSE))</f>
        <v/>
      </c>
      <c r="L139" s="83" t="str">
        <f>+IF(VLOOKUP(L$1,Lecturas!$N$1:$AA$20,$AC139,FALSE)=0,"",VLOOKUP(L$1,Lecturas!$N$1:$AA$20,$AC139,FALSE))</f>
        <v/>
      </c>
      <c r="M139" s="159">
        <f>+IF(VLOOKUP(M$1,Lecturas!$N$1:$AA$20,$AC139,FALSE)=0,"",VLOOKUP(M$1,Lecturas!$N$1:$AA$20,$AC139,FALSE))</f>
        <v>2500</v>
      </c>
      <c r="N139" s="159">
        <f>+IF(VLOOKUP(N$1,Lecturas!$N$1:$AA$20,$AC139,FALSE)=0,"",VLOOKUP(N$1,Lecturas!$N$1:$AA$20,$AC139,FALSE))</f>
        <v>2000</v>
      </c>
      <c r="O139" s="159">
        <f>+IF(VLOOKUP(O$1,Lecturas!$N$1:$AA$20,$AC139,FALSE)=0,"",VLOOKUP(O$1,Lecturas!$N$1:$AA$20,$AC139,FALSE))</f>
        <v>3000</v>
      </c>
      <c r="P139" s="83" t="str">
        <f>+IF(VLOOKUP(P$1,Lecturas!$N$1:$AA$20,$AC139,FALSE)=0,"",VLOOKUP(P$1,Lecturas!$N$1:$AA$20,$AC139,FALSE))</f>
        <v/>
      </c>
      <c r="Q139" s="83" t="str">
        <f>+IF(VLOOKUP(Q$1,Lecturas!$N$1:$AA$20,$AC139,FALSE)=0,"",VLOOKUP(Q$1,Lecturas!$N$1:$AA$20,$AC139,FALSE))</f>
        <v/>
      </c>
      <c r="R139" s="83" t="str">
        <f>+IF(VLOOKUP(R$1,Lecturas!$N$1:$AA$20,$AC139,FALSE)=0,"",VLOOKUP(R$1,Lecturas!$N$1:$AA$20,$AC139,FALSE))</f>
        <v/>
      </c>
      <c r="S139" s="159" t="str">
        <f>+IF(VLOOKUP(S$1,Lecturas!$N$1:$AA$20,$AC139,FALSE)=0,"",VLOOKUP(S$1,Lecturas!$N$1:$AA$20,$AC139,FALSE))</f>
        <v/>
      </c>
      <c r="T139" s="159" t="str">
        <f>+IF(VLOOKUP(T$1,Lecturas!$N$1:$AA$20,$AC139,FALSE)=0,"",VLOOKUP(T$1,Lecturas!$N$1:$AA$20,$AC139,FALSE))</f>
        <v/>
      </c>
      <c r="U139" s="159" t="str">
        <f>+IF(VLOOKUP(U$1,Lecturas!$N$1:$AA$20,$AC139,FALSE)=0,"",VLOOKUP(U$1,Lecturas!$N$1:$AA$20,$AC139,FALSE))</f>
        <v/>
      </c>
      <c r="V139" s="83" t="str">
        <f>+IF(VLOOKUP(V$1,Lecturas!$N$1:$AA$20,$AC139,FALSE)=0,"",VLOOKUP(V$1,Lecturas!$N$1:$AA$20,$AC139,FALSE))</f>
        <v/>
      </c>
      <c r="W139" s="83" t="str">
        <f>+IF(VLOOKUP(W$1,Lecturas!$N$1:$AA$20,$AC139,FALSE)=0,"",VLOOKUP(W$1,Lecturas!$N$1:$AA$20,$AC139,FALSE))</f>
        <v/>
      </c>
      <c r="X139" s="83" t="str">
        <f>+IF(VLOOKUP(X$1,Lecturas!$N$1:$AA$20,$AC139,FALSE)=0,"",VLOOKUP(X$1,Lecturas!$N$1:$AA$20,$AC139,FALSE))</f>
        <v/>
      </c>
      <c r="Y139" s="159">
        <f>+IF(VLOOKUP(Y$1,Lecturas!$N$1:$AA$20,$AC139,FALSE)=0,"",VLOOKUP(Y$1,Lecturas!$N$1:$AA$20,$AC139,FALSE))</f>
        <v>500</v>
      </c>
      <c r="Z139" s="48">
        <f>+'RESULTADOS Fact'!Z139</f>
        <v>20000000928</v>
      </c>
      <c r="AA139" s="48">
        <f>+'RESULTADOS Fact'!AA139</f>
        <v>10000000492</v>
      </c>
      <c r="AB139" s="48"/>
      <c r="AC139" s="145">
        <f>+'CARGA DE DATOS'!AF140</f>
        <v>8</v>
      </c>
    </row>
    <row r="140" spans="1:29" x14ac:dyDescent="0.25">
      <c r="A140" s="145">
        <f>+'CARGA DE DATOS'!A141</f>
        <v>139</v>
      </c>
      <c r="B140" s="48">
        <f>+IF(RESULTADOS!H140="","",RESULTADOS!H140)</f>
        <v>400000310</v>
      </c>
      <c r="C140" s="48">
        <f>+IF(RESULTADOS!D140="","",RESULTADOS!D140)</f>
        <v>700010839</v>
      </c>
      <c r="D140" s="156" t="str">
        <f>+IF('CARGA DE DATOS'!K141="Cooperativa","COOP",IF(Salida!AT141="true","PROSU","GD"))</f>
        <v>GD</v>
      </c>
      <c r="E140" s="156" t="s">
        <v>9149</v>
      </c>
      <c r="F140" s="156" t="str">
        <f>+IF(OR(D140="COOP",'CARGA DE DATOS'!K141="GUMA"),"15.02.2022",IF('CARGA DE DATOS'!K141="GUME","05.02.2022","10.02.2022"))</f>
        <v>05.02.2022</v>
      </c>
      <c r="G140" s="159">
        <f>+IF(VLOOKUP(G$1,Lecturas!$N$1:$AA$20,$AC140,FALSE)=0,"",VLOOKUP(G$1,Lecturas!$N$1:$AA$20,$AC140,FALSE))</f>
        <v>1500</v>
      </c>
      <c r="H140" s="159">
        <f>+IF(VLOOKUP(H$1,Lecturas!$N$1:$AA$20,$AC140,FALSE)=0,"",VLOOKUP(H$1,Lecturas!$N$1:$AA$20,$AC140,FALSE))</f>
        <v>300</v>
      </c>
      <c r="I140" s="159">
        <f>+IF(VLOOKUP(I$1,Lecturas!$N$1:$AA$20,$AC140,FALSE)=0,"",VLOOKUP(I$1,Lecturas!$N$1:$AA$20,$AC140,FALSE))</f>
        <v>350</v>
      </c>
      <c r="J140" s="83" t="str">
        <f>+IF(VLOOKUP(J$1,Lecturas!$N$1:$AA$20,$AC140,FALSE)=0,"",VLOOKUP(J$1,Lecturas!$N$1:$AA$20,$AC140,FALSE))</f>
        <v/>
      </c>
      <c r="K140" s="83" t="str">
        <f>+IF(VLOOKUP(K$1,Lecturas!$N$1:$AA$20,$AC140,FALSE)=0,"",VLOOKUP(K$1,Lecturas!$N$1:$AA$20,$AC140,FALSE))</f>
        <v/>
      </c>
      <c r="L140" s="83" t="str">
        <f>+IF(VLOOKUP(L$1,Lecturas!$N$1:$AA$20,$AC140,FALSE)=0,"",VLOOKUP(L$1,Lecturas!$N$1:$AA$20,$AC140,FALSE))</f>
        <v/>
      </c>
      <c r="M140" s="159">
        <f>+IF(VLOOKUP(M$1,Lecturas!$N$1:$AA$20,$AC140,FALSE)=0,"",VLOOKUP(M$1,Lecturas!$N$1:$AA$20,$AC140,FALSE))</f>
        <v>2500</v>
      </c>
      <c r="N140" s="159">
        <f>+IF(VLOOKUP(N$1,Lecturas!$N$1:$AA$20,$AC140,FALSE)=0,"",VLOOKUP(N$1,Lecturas!$N$1:$AA$20,$AC140,FALSE))</f>
        <v>2000</v>
      </c>
      <c r="O140" s="159">
        <f>+IF(VLOOKUP(O$1,Lecturas!$N$1:$AA$20,$AC140,FALSE)=0,"",VLOOKUP(O$1,Lecturas!$N$1:$AA$20,$AC140,FALSE))</f>
        <v>3000</v>
      </c>
      <c r="P140" s="83" t="str">
        <f>+IF(VLOOKUP(P$1,Lecturas!$N$1:$AA$20,$AC140,FALSE)=0,"",VLOOKUP(P$1,Lecturas!$N$1:$AA$20,$AC140,FALSE))</f>
        <v/>
      </c>
      <c r="Q140" s="83" t="str">
        <f>+IF(VLOOKUP(Q$1,Lecturas!$N$1:$AA$20,$AC140,FALSE)=0,"",VLOOKUP(Q$1,Lecturas!$N$1:$AA$20,$AC140,FALSE))</f>
        <v/>
      </c>
      <c r="R140" s="83" t="str">
        <f>+IF(VLOOKUP(R$1,Lecturas!$N$1:$AA$20,$AC140,FALSE)=0,"",VLOOKUP(R$1,Lecturas!$N$1:$AA$20,$AC140,FALSE))</f>
        <v/>
      </c>
      <c r="S140" s="159" t="str">
        <f>+IF(VLOOKUP(S$1,Lecturas!$N$1:$AA$20,$AC140,FALSE)=0,"",VLOOKUP(S$1,Lecturas!$N$1:$AA$20,$AC140,FALSE))</f>
        <v/>
      </c>
      <c r="T140" s="159" t="str">
        <f>+IF(VLOOKUP(T$1,Lecturas!$N$1:$AA$20,$AC140,FALSE)=0,"",VLOOKUP(T$1,Lecturas!$N$1:$AA$20,$AC140,FALSE))</f>
        <v/>
      </c>
      <c r="U140" s="159" t="str">
        <f>+IF(VLOOKUP(U$1,Lecturas!$N$1:$AA$20,$AC140,FALSE)=0,"",VLOOKUP(U$1,Lecturas!$N$1:$AA$20,$AC140,FALSE))</f>
        <v/>
      </c>
      <c r="V140" s="83" t="str">
        <f>+IF(VLOOKUP(V$1,Lecturas!$N$1:$AA$20,$AC140,FALSE)=0,"",VLOOKUP(V$1,Lecturas!$N$1:$AA$20,$AC140,FALSE))</f>
        <v/>
      </c>
      <c r="W140" s="83" t="str">
        <f>+IF(VLOOKUP(W$1,Lecturas!$N$1:$AA$20,$AC140,FALSE)=0,"",VLOOKUP(W$1,Lecturas!$N$1:$AA$20,$AC140,FALSE))</f>
        <v/>
      </c>
      <c r="X140" s="83" t="str">
        <f>+IF(VLOOKUP(X$1,Lecturas!$N$1:$AA$20,$AC140,FALSE)=0,"",VLOOKUP(X$1,Lecturas!$N$1:$AA$20,$AC140,FALSE))</f>
        <v/>
      </c>
      <c r="Y140" s="159">
        <f>+IF(VLOOKUP(Y$1,Lecturas!$N$1:$AA$20,$AC140,FALSE)=0,"",VLOOKUP(Y$1,Lecturas!$N$1:$AA$20,$AC140,FALSE))</f>
        <v>6500</v>
      </c>
      <c r="Z140" s="48">
        <f>+'RESULTADOS Fact'!Z140</f>
        <v>0</v>
      </c>
      <c r="AA140" s="48">
        <f>+'RESULTADOS Fact'!AA140</f>
        <v>0</v>
      </c>
      <c r="AB140" s="48"/>
      <c r="AC140" s="145">
        <f>+'CARGA DE DATOS'!AF141</f>
        <v>9</v>
      </c>
    </row>
    <row r="141" spans="1:29" hidden="1" x14ac:dyDescent="0.25">
      <c r="A141" s="145">
        <f>+'CARGA DE DATOS'!A142</f>
        <v>140</v>
      </c>
      <c r="B141" s="48">
        <f>+IF(RESULTADOS!H141="","",RESULTADOS!H141)</f>
        <v>400000311</v>
      </c>
      <c r="C141" s="48">
        <f>+IF(RESULTADOS!D141="","",RESULTADOS!D141)</f>
        <v>700010840</v>
      </c>
      <c r="D141" s="156" t="str">
        <f>+IF('CARGA DE DATOS'!K142="Cooperativa","COOP",IF(Salida!AT142="true","PROSU","GD"))</f>
        <v>GD</v>
      </c>
      <c r="E141" s="156" t="s">
        <v>9149</v>
      </c>
      <c r="F141" s="156" t="str">
        <f>+IF(OR(D141="COOP",'CARGA DE DATOS'!K142="GUMA"),"15.02.2022",IF('CARGA DE DATOS'!K142="GUME","05.02.2022","10.02.2022"))</f>
        <v>05.02.2022</v>
      </c>
      <c r="G141" s="159">
        <f>+IF(VLOOKUP(G$1,Lecturas!$N$1:$AA$20,$AC141,FALSE)=0,"",VLOOKUP(G$1,Lecturas!$N$1:$AA$20,$AC141,FALSE))</f>
        <v>150</v>
      </c>
      <c r="H141" s="159">
        <f>+IF(VLOOKUP(H$1,Lecturas!$N$1:$AA$20,$AC141,FALSE)=0,"",VLOOKUP(H$1,Lecturas!$N$1:$AA$20,$AC141,FALSE))</f>
        <v>150</v>
      </c>
      <c r="I141" s="159">
        <f>+IF(VLOOKUP(I$1,Lecturas!$N$1:$AA$20,$AC141,FALSE)=0,"",VLOOKUP(I$1,Lecturas!$N$1:$AA$20,$AC141,FALSE))</f>
        <v>150</v>
      </c>
      <c r="J141" s="83" t="str">
        <f>+IF(VLOOKUP(J$1,Lecturas!$N$1:$AA$20,$AC141,FALSE)=0,"",VLOOKUP(J$1,Lecturas!$N$1:$AA$20,$AC141,FALSE))</f>
        <v/>
      </c>
      <c r="K141" s="83" t="str">
        <f>+IF(VLOOKUP(K$1,Lecturas!$N$1:$AA$20,$AC141,FALSE)=0,"",VLOOKUP(K$1,Lecturas!$N$1:$AA$20,$AC141,FALSE))</f>
        <v/>
      </c>
      <c r="L141" s="83" t="str">
        <f>+IF(VLOOKUP(L$1,Lecturas!$N$1:$AA$20,$AC141,FALSE)=0,"",VLOOKUP(L$1,Lecturas!$N$1:$AA$20,$AC141,FALSE))</f>
        <v/>
      </c>
      <c r="M141" s="159">
        <f>+IF(VLOOKUP(M$1,Lecturas!$N$1:$AA$20,$AC141,FALSE)=0,"",VLOOKUP(M$1,Lecturas!$N$1:$AA$20,$AC141,FALSE))</f>
        <v>2500</v>
      </c>
      <c r="N141" s="159">
        <f>+IF(VLOOKUP(N$1,Lecturas!$N$1:$AA$20,$AC141,FALSE)=0,"",VLOOKUP(N$1,Lecturas!$N$1:$AA$20,$AC141,FALSE))</f>
        <v>2000</v>
      </c>
      <c r="O141" s="159">
        <f>+IF(VLOOKUP(O$1,Lecturas!$N$1:$AA$20,$AC141,FALSE)=0,"",VLOOKUP(O$1,Lecturas!$N$1:$AA$20,$AC141,FALSE))</f>
        <v>3000</v>
      </c>
      <c r="P141" s="83" t="str">
        <f>+IF(VLOOKUP(P$1,Lecturas!$N$1:$AA$20,$AC141,FALSE)=0,"",VLOOKUP(P$1,Lecturas!$N$1:$AA$20,$AC141,FALSE))</f>
        <v/>
      </c>
      <c r="Q141" s="83" t="str">
        <f>+IF(VLOOKUP(Q$1,Lecturas!$N$1:$AA$20,$AC141,FALSE)=0,"",VLOOKUP(Q$1,Lecturas!$N$1:$AA$20,$AC141,FALSE))</f>
        <v/>
      </c>
      <c r="R141" s="83" t="str">
        <f>+IF(VLOOKUP(R$1,Lecturas!$N$1:$AA$20,$AC141,FALSE)=0,"",VLOOKUP(R$1,Lecturas!$N$1:$AA$20,$AC141,FALSE))</f>
        <v/>
      </c>
      <c r="S141" s="159" t="str">
        <f>+IF(VLOOKUP(S$1,Lecturas!$N$1:$AA$20,$AC141,FALSE)=0,"",VLOOKUP(S$1,Lecturas!$N$1:$AA$20,$AC141,FALSE))</f>
        <v/>
      </c>
      <c r="T141" s="159" t="str">
        <f>+IF(VLOOKUP(T$1,Lecturas!$N$1:$AA$20,$AC141,FALSE)=0,"",VLOOKUP(T$1,Lecturas!$N$1:$AA$20,$AC141,FALSE))</f>
        <v/>
      </c>
      <c r="U141" s="159" t="str">
        <f>+IF(VLOOKUP(U$1,Lecturas!$N$1:$AA$20,$AC141,FALSE)=0,"",VLOOKUP(U$1,Lecturas!$N$1:$AA$20,$AC141,FALSE))</f>
        <v/>
      </c>
      <c r="V141" s="83" t="str">
        <f>+IF(VLOOKUP(V$1,Lecturas!$N$1:$AA$20,$AC141,FALSE)=0,"",VLOOKUP(V$1,Lecturas!$N$1:$AA$20,$AC141,FALSE))</f>
        <v/>
      </c>
      <c r="W141" s="83" t="str">
        <f>+IF(VLOOKUP(W$1,Lecturas!$N$1:$AA$20,$AC141,FALSE)=0,"",VLOOKUP(W$1,Lecturas!$N$1:$AA$20,$AC141,FALSE))</f>
        <v/>
      </c>
      <c r="X141" s="83" t="str">
        <f>+IF(VLOOKUP(X$1,Lecturas!$N$1:$AA$20,$AC141,FALSE)=0,"",VLOOKUP(X$1,Lecturas!$N$1:$AA$20,$AC141,FALSE))</f>
        <v/>
      </c>
      <c r="Y141" s="159">
        <f>+IF(VLOOKUP(Y$1,Lecturas!$N$1:$AA$20,$AC141,FALSE)=0,"",VLOOKUP(Y$1,Lecturas!$N$1:$AA$20,$AC141,FALSE))</f>
        <v>5000</v>
      </c>
      <c r="Z141" s="48">
        <f>+'RESULTADOS Fact'!Z141</f>
        <v>20000000929</v>
      </c>
      <c r="AA141" s="48">
        <f>+'RESULTADOS Fact'!AA141</f>
        <v>10000000493</v>
      </c>
      <c r="AB141" s="48"/>
      <c r="AC141" s="145">
        <f>+'CARGA DE DATOS'!AF142</f>
        <v>2</v>
      </c>
    </row>
    <row r="142" spans="1:29" hidden="1" x14ac:dyDescent="0.25">
      <c r="A142" s="145">
        <f>+'CARGA DE DATOS'!A143</f>
        <v>141</v>
      </c>
      <c r="B142" s="48">
        <f>+IF(RESULTADOS!H142="","",RESULTADOS!H142)</f>
        <v>400000312</v>
      </c>
      <c r="C142" s="48">
        <f>+IF(RESULTADOS!D142="","",RESULTADOS!D142)</f>
        <v>700010841</v>
      </c>
      <c r="D142" s="156" t="str">
        <f>+IF('CARGA DE DATOS'!K143="Cooperativa","COOP",IF(Salida!AT143="true","PROSU","GD"))</f>
        <v>GD</v>
      </c>
      <c r="E142" s="156" t="s">
        <v>9149</v>
      </c>
      <c r="F142" s="156" t="str">
        <f>+IF(OR(D142="COOP",'CARGA DE DATOS'!K143="GUMA"),"15.02.2022",IF('CARGA DE DATOS'!K143="GUME","05.02.2022","10.02.2022"))</f>
        <v>05.02.2022</v>
      </c>
      <c r="G142" s="159">
        <f>+IF(VLOOKUP(G$1,Lecturas!$N$1:$AA$20,$AC142,FALSE)=0,"",VLOOKUP(G$1,Lecturas!$N$1:$AA$20,$AC142,FALSE))</f>
        <v>150</v>
      </c>
      <c r="H142" s="159">
        <f>+IF(VLOOKUP(H$1,Lecturas!$N$1:$AA$20,$AC142,FALSE)=0,"",VLOOKUP(H$1,Lecturas!$N$1:$AA$20,$AC142,FALSE))</f>
        <v>300</v>
      </c>
      <c r="I142" s="159">
        <f>+IF(VLOOKUP(I$1,Lecturas!$N$1:$AA$20,$AC142,FALSE)=0,"",VLOOKUP(I$1,Lecturas!$N$1:$AA$20,$AC142,FALSE))</f>
        <v>350</v>
      </c>
      <c r="J142" s="83" t="str">
        <f>+IF(VLOOKUP(J$1,Lecturas!$N$1:$AA$20,$AC142,FALSE)=0,"",VLOOKUP(J$1,Lecturas!$N$1:$AA$20,$AC142,FALSE))</f>
        <v/>
      </c>
      <c r="K142" s="83" t="str">
        <f>+IF(VLOOKUP(K$1,Lecturas!$N$1:$AA$20,$AC142,FALSE)=0,"",VLOOKUP(K$1,Lecturas!$N$1:$AA$20,$AC142,FALSE))</f>
        <v/>
      </c>
      <c r="L142" s="83" t="str">
        <f>+IF(VLOOKUP(L$1,Lecturas!$N$1:$AA$20,$AC142,FALSE)=0,"",VLOOKUP(L$1,Lecturas!$N$1:$AA$20,$AC142,FALSE))</f>
        <v/>
      </c>
      <c r="M142" s="159">
        <f>+IF(VLOOKUP(M$1,Lecturas!$N$1:$AA$20,$AC142,FALSE)=0,"",VLOOKUP(M$1,Lecturas!$N$1:$AA$20,$AC142,FALSE))</f>
        <v>2500</v>
      </c>
      <c r="N142" s="159">
        <f>+IF(VLOOKUP(N$1,Lecturas!$N$1:$AA$20,$AC142,FALSE)=0,"",VLOOKUP(N$1,Lecturas!$N$1:$AA$20,$AC142,FALSE))</f>
        <v>2000</v>
      </c>
      <c r="O142" s="159">
        <f>+IF(VLOOKUP(O$1,Lecturas!$N$1:$AA$20,$AC142,FALSE)=0,"",VLOOKUP(O$1,Lecturas!$N$1:$AA$20,$AC142,FALSE))</f>
        <v>3000</v>
      </c>
      <c r="P142" s="83" t="str">
        <f>+IF(VLOOKUP(P$1,Lecturas!$N$1:$AA$20,$AC142,FALSE)=0,"",VLOOKUP(P$1,Lecturas!$N$1:$AA$20,$AC142,FALSE))</f>
        <v/>
      </c>
      <c r="Q142" s="83" t="str">
        <f>+IF(VLOOKUP(Q$1,Lecturas!$N$1:$AA$20,$AC142,FALSE)=0,"",VLOOKUP(Q$1,Lecturas!$N$1:$AA$20,$AC142,FALSE))</f>
        <v/>
      </c>
      <c r="R142" s="83" t="str">
        <f>+IF(VLOOKUP(R$1,Lecturas!$N$1:$AA$20,$AC142,FALSE)=0,"",VLOOKUP(R$1,Lecturas!$N$1:$AA$20,$AC142,FALSE))</f>
        <v/>
      </c>
      <c r="S142" s="159" t="str">
        <f>+IF(VLOOKUP(S$1,Lecturas!$N$1:$AA$20,$AC142,FALSE)=0,"",VLOOKUP(S$1,Lecturas!$N$1:$AA$20,$AC142,FALSE))</f>
        <v/>
      </c>
      <c r="T142" s="159" t="str">
        <f>+IF(VLOOKUP(T$1,Lecturas!$N$1:$AA$20,$AC142,FALSE)=0,"",VLOOKUP(T$1,Lecturas!$N$1:$AA$20,$AC142,FALSE))</f>
        <v/>
      </c>
      <c r="U142" s="159" t="str">
        <f>+IF(VLOOKUP(U$1,Lecturas!$N$1:$AA$20,$AC142,FALSE)=0,"",VLOOKUP(U$1,Lecturas!$N$1:$AA$20,$AC142,FALSE))</f>
        <v/>
      </c>
      <c r="V142" s="83" t="str">
        <f>+IF(VLOOKUP(V$1,Lecturas!$N$1:$AA$20,$AC142,FALSE)=0,"",VLOOKUP(V$1,Lecturas!$N$1:$AA$20,$AC142,FALSE))</f>
        <v/>
      </c>
      <c r="W142" s="83" t="str">
        <f>+IF(VLOOKUP(W$1,Lecturas!$N$1:$AA$20,$AC142,FALSE)=0,"",VLOOKUP(W$1,Lecturas!$N$1:$AA$20,$AC142,FALSE))</f>
        <v/>
      </c>
      <c r="X142" s="83" t="str">
        <f>+IF(VLOOKUP(X$1,Lecturas!$N$1:$AA$20,$AC142,FALSE)=0,"",VLOOKUP(X$1,Lecturas!$N$1:$AA$20,$AC142,FALSE))</f>
        <v/>
      </c>
      <c r="Y142" s="159">
        <f>+IF(VLOOKUP(Y$1,Lecturas!$N$1:$AA$20,$AC142,FALSE)=0,"",VLOOKUP(Y$1,Lecturas!$N$1:$AA$20,$AC142,FALSE))</f>
        <v>2460</v>
      </c>
      <c r="Z142" s="48">
        <f>+'RESULTADOS Fact'!Z142</f>
        <v>20000000930</v>
      </c>
      <c r="AA142" s="48">
        <f>+'RESULTADOS Fact'!AA142</f>
        <v>10000000494</v>
      </c>
      <c r="AB142" s="48"/>
      <c r="AC142" s="145">
        <f>+'CARGA DE DATOS'!AF143</f>
        <v>5</v>
      </c>
    </row>
    <row r="143" spans="1:29" hidden="1" x14ac:dyDescent="0.25">
      <c r="A143" s="145">
        <f>+'CARGA DE DATOS'!A144</f>
        <v>142</v>
      </c>
      <c r="B143" s="48">
        <f>+IF(RESULTADOS!H143="","",RESULTADOS!H143)</f>
        <v>400000313</v>
      </c>
      <c r="C143" s="48">
        <f>+IF(RESULTADOS!D143="","",RESULTADOS!D143)</f>
        <v>700010842</v>
      </c>
      <c r="D143" s="156" t="str">
        <f>+IF('CARGA DE DATOS'!K144="Cooperativa","COOP",IF(Salida!AT144="true","PROSU","GD"))</f>
        <v>GD</v>
      </c>
      <c r="E143" s="156" t="s">
        <v>9149</v>
      </c>
      <c r="F143" s="156" t="str">
        <f>+IF(OR(D143="COOP",'CARGA DE DATOS'!K144="GUMA"),"15.02.2022",IF('CARGA DE DATOS'!K144="GUME","05.02.2022","10.02.2022"))</f>
        <v>05.02.2022</v>
      </c>
      <c r="G143" s="159">
        <f>+IF(VLOOKUP(G$1,Lecturas!$N$1:$AA$20,$AC143,FALSE)=0,"",VLOOKUP(G$1,Lecturas!$N$1:$AA$20,$AC143,FALSE))</f>
        <v>150</v>
      </c>
      <c r="H143" s="159">
        <f>+IF(VLOOKUP(H$1,Lecturas!$N$1:$AA$20,$AC143,FALSE)=0,"",VLOOKUP(H$1,Lecturas!$N$1:$AA$20,$AC143,FALSE))</f>
        <v>150</v>
      </c>
      <c r="I143" s="159">
        <f>+IF(VLOOKUP(I$1,Lecturas!$N$1:$AA$20,$AC143,FALSE)=0,"",VLOOKUP(I$1,Lecturas!$N$1:$AA$20,$AC143,FALSE))</f>
        <v>150</v>
      </c>
      <c r="J143" s="83" t="str">
        <f>+IF(VLOOKUP(J$1,Lecturas!$N$1:$AA$20,$AC143,FALSE)=0,"",VLOOKUP(J$1,Lecturas!$N$1:$AA$20,$AC143,FALSE))</f>
        <v/>
      </c>
      <c r="K143" s="83" t="str">
        <f>+IF(VLOOKUP(K$1,Lecturas!$N$1:$AA$20,$AC143,FALSE)=0,"",VLOOKUP(K$1,Lecturas!$N$1:$AA$20,$AC143,FALSE))</f>
        <v/>
      </c>
      <c r="L143" s="83" t="str">
        <f>+IF(VLOOKUP(L$1,Lecturas!$N$1:$AA$20,$AC143,FALSE)=0,"",VLOOKUP(L$1,Lecturas!$N$1:$AA$20,$AC143,FALSE))</f>
        <v/>
      </c>
      <c r="M143" s="159">
        <f>+IF(VLOOKUP(M$1,Lecturas!$N$1:$AA$20,$AC143,FALSE)=0,"",VLOOKUP(M$1,Lecturas!$N$1:$AA$20,$AC143,FALSE))</f>
        <v>2500</v>
      </c>
      <c r="N143" s="159">
        <f>+IF(VLOOKUP(N$1,Lecturas!$N$1:$AA$20,$AC143,FALSE)=0,"",VLOOKUP(N$1,Lecturas!$N$1:$AA$20,$AC143,FALSE))</f>
        <v>2000</v>
      </c>
      <c r="O143" s="159">
        <f>+IF(VLOOKUP(O$1,Lecturas!$N$1:$AA$20,$AC143,FALSE)=0,"",VLOOKUP(O$1,Lecturas!$N$1:$AA$20,$AC143,FALSE))</f>
        <v>3000</v>
      </c>
      <c r="P143" s="83" t="str">
        <f>+IF(VLOOKUP(P$1,Lecturas!$N$1:$AA$20,$AC143,FALSE)=0,"",VLOOKUP(P$1,Lecturas!$N$1:$AA$20,$AC143,FALSE))</f>
        <v/>
      </c>
      <c r="Q143" s="83" t="str">
        <f>+IF(VLOOKUP(Q$1,Lecturas!$N$1:$AA$20,$AC143,FALSE)=0,"",VLOOKUP(Q$1,Lecturas!$N$1:$AA$20,$AC143,FALSE))</f>
        <v/>
      </c>
      <c r="R143" s="83" t="str">
        <f>+IF(VLOOKUP(R$1,Lecturas!$N$1:$AA$20,$AC143,FALSE)=0,"",VLOOKUP(R$1,Lecturas!$N$1:$AA$20,$AC143,FALSE))</f>
        <v/>
      </c>
      <c r="S143" s="159" t="str">
        <f>+IF(VLOOKUP(S$1,Lecturas!$N$1:$AA$20,$AC143,FALSE)=0,"",VLOOKUP(S$1,Lecturas!$N$1:$AA$20,$AC143,FALSE))</f>
        <v/>
      </c>
      <c r="T143" s="159" t="str">
        <f>+IF(VLOOKUP(T$1,Lecturas!$N$1:$AA$20,$AC143,FALSE)=0,"",VLOOKUP(T$1,Lecturas!$N$1:$AA$20,$AC143,FALSE))</f>
        <v/>
      </c>
      <c r="U143" s="159" t="str">
        <f>+IF(VLOOKUP(U$1,Lecturas!$N$1:$AA$20,$AC143,FALSE)=0,"",VLOOKUP(U$1,Lecturas!$N$1:$AA$20,$AC143,FALSE))</f>
        <v/>
      </c>
      <c r="V143" s="83" t="str">
        <f>+IF(VLOOKUP(V$1,Lecturas!$N$1:$AA$20,$AC143,FALSE)=0,"",VLOOKUP(V$1,Lecturas!$N$1:$AA$20,$AC143,FALSE))</f>
        <v/>
      </c>
      <c r="W143" s="83" t="str">
        <f>+IF(VLOOKUP(W$1,Lecturas!$N$1:$AA$20,$AC143,FALSE)=0,"",VLOOKUP(W$1,Lecturas!$N$1:$AA$20,$AC143,FALSE))</f>
        <v/>
      </c>
      <c r="X143" s="83" t="str">
        <f>+IF(VLOOKUP(X$1,Lecturas!$N$1:$AA$20,$AC143,FALSE)=0,"",VLOOKUP(X$1,Lecturas!$N$1:$AA$20,$AC143,FALSE))</f>
        <v/>
      </c>
      <c r="Y143" s="159">
        <f>+IF(VLOOKUP(Y$1,Lecturas!$N$1:$AA$20,$AC143,FALSE)=0,"",VLOOKUP(Y$1,Lecturas!$N$1:$AA$20,$AC143,FALSE))</f>
        <v>5000</v>
      </c>
      <c r="Z143" s="48">
        <f>+'RESULTADOS Fact'!Z143</f>
        <v>20000000931</v>
      </c>
      <c r="AA143" s="48">
        <f>+'RESULTADOS Fact'!AA143</f>
        <v>10000000495</v>
      </c>
      <c r="AB143" s="48"/>
      <c r="AC143" s="145">
        <f>+'CARGA DE DATOS'!AF144</f>
        <v>2</v>
      </c>
    </row>
    <row r="144" spans="1:29" hidden="1" x14ac:dyDescent="0.25">
      <c r="A144" s="145">
        <f>+'CARGA DE DATOS'!A145</f>
        <v>143</v>
      </c>
      <c r="B144" s="48">
        <f>+IF(RESULTADOS!H144="","",RESULTADOS!H144)</f>
        <v>400000314</v>
      </c>
      <c r="C144" s="48">
        <f>+IF(RESULTADOS!D144="","",RESULTADOS!D144)</f>
        <v>700010843</v>
      </c>
      <c r="D144" s="156" t="str">
        <f>+IF('CARGA DE DATOS'!K145="Cooperativa","COOP",IF(Salida!AT145="true","PROSU","GD"))</f>
        <v>GD</v>
      </c>
      <c r="E144" s="156" t="s">
        <v>9149</v>
      </c>
      <c r="F144" s="156" t="str">
        <f>+IF(OR(D144="COOP",'CARGA DE DATOS'!K145="GUMA"),"15.02.2022",IF('CARGA DE DATOS'!K145="GUME","05.02.2022","10.02.2022"))</f>
        <v>05.02.2022</v>
      </c>
      <c r="G144" s="159">
        <f>+IF(VLOOKUP(G$1,Lecturas!$N$1:$AA$20,$AC144,FALSE)=0,"",VLOOKUP(G$1,Lecturas!$N$1:$AA$20,$AC144,FALSE))</f>
        <v>150</v>
      </c>
      <c r="H144" s="159">
        <f>+IF(VLOOKUP(H$1,Lecturas!$N$1:$AA$20,$AC144,FALSE)=0,"",VLOOKUP(H$1,Lecturas!$N$1:$AA$20,$AC144,FALSE))</f>
        <v>150</v>
      </c>
      <c r="I144" s="159">
        <f>+IF(VLOOKUP(I$1,Lecturas!$N$1:$AA$20,$AC144,FALSE)=0,"",VLOOKUP(I$1,Lecturas!$N$1:$AA$20,$AC144,FALSE))</f>
        <v>150</v>
      </c>
      <c r="J144" s="83" t="str">
        <f>+IF(VLOOKUP(J$1,Lecturas!$N$1:$AA$20,$AC144,FALSE)=0,"",VLOOKUP(J$1,Lecturas!$N$1:$AA$20,$AC144,FALSE))</f>
        <v/>
      </c>
      <c r="K144" s="83" t="str">
        <f>+IF(VLOOKUP(K$1,Lecturas!$N$1:$AA$20,$AC144,FALSE)=0,"",VLOOKUP(K$1,Lecturas!$N$1:$AA$20,$AC144,FALSE))</f>
        <v/>
      </c>
      <c r="L144" s="83" t="str">
        <f>+IF(VLOOKUP(L$1,Lecturas!$N$1:$AA$20,$AC144,FALSE)=0,"",VLOOKUP(L$1,Lecturas!$N$1:$AA$20,$AC144,FALSE))</f>
        <v/>
      </c>
      <c r="M144" s="159">
        <f>+IF(VLOOKUP(M$1,Lecturas!$N$1:$AA$20,$AC144,FALSE)=0,"",VLOOKUP(M$1,Lecturas!$N$1:$AA$20,$AC144,FALSE))</f>
        <v>2500</v>
      </c>
      <c r="N144" s="159">
        <f>+IF(VLOOKUP(N$1,Lecturas!$N$1:$AA$20,$AC144,FALSE)=0,"",VLOOKUP(N$1,Lecturas!$N$1:$AA$20,$AC144,FALSE))</f>
        <v>2000</v>
      </c>
      <c r="O144" s="159">
        <f>+IF(VLOOKUP(O$1,Lecturas!$N$1:$AA$20,$AC144,FALSE)=0,"",VLOOKUP(O$1,Lecturas!$N$1:$AA$20,$AC144,FALSE))</f>
        <v>3000</v>
      </c>
      <c r="P144" s="83" t="str">
        <f>+IF(VLOOKUP(P$1,Lecturas!$N$1:$AA$20,$AC144,FALSE)=0,"",VLOOKUP(P$1,Lecturas!$N$1:$AA$20,$AC144,FALSE))</f>
        <v/>
      </c>
      <c r="Q144" s="83" t="str">
        <f>+IF(VLOOKUP(Q$1,Lecturas!$N$1:$AA$20,$AC144,FALSE)=0,"",VLOOKUP(Q$1,Lecturas!$N$1:$AA$20,$AC144,FALSE))</f>
        <v/>
      </c>
      <c r="R144" s="83" t="str">
        <f>+IF(VLOOKUP(R$1,Lecturas!$N$1:$AA$20,$AC144,FALSE)=0,"",VLOOKUP(R$1,Lecturas!$N$1:$AA$20,$AC144,FALSE))</f>
        <v/>
      </c>
      <c r="S144" s="159" t="str">
        <f>+IF(VLOOKUP(S$1,Lecturas!$N$1:$AA$20,$AC144,FALSE)=0,"",VLOOKUP(S$1,Lecturas!$N$1:$AA$20,$AC144,FALSE))</f>
        <v/>
      </c>
      <c r="T144" s="159" t="str">
        <f>+IF(VLOOKUP(T$1,Lecturas!$N$1:$AA$20,$AC144,FALSE)=0,"",VLOOKUP(T$1,Lecturas!$N$1:$AA$20,$AC144,FALSE))</f>
        <v/>
      </c>
      <c r="U144" s="159" t="str">
        <f>+IF(VLOOKUP(U$1,Lecturas!$N$1:$AA$20,$AC144,FALSE)=0,"",VLOOKUP(U$1,Lecturas!$N$1:$AA$20,$AC144,FALSE))</f>
        <v/>
      </c>
      <c r="V144" s="83" t="str">
        <f>+IF(VLOOKUP(V$1,Lecturas!$N$1:$AA$20,$AC144,FALSE)=0,"",VLOOKUP(V$1,Lecturas!$N$1:$AA$20,$AC144,FALSE))</f>
        <v/>
      </c>
      <c r="W144" s="83" t="str">
        <f>+IF(VLOOKUP(W$1,Lecturas!$N$1:$AA$20,$AC144,FALSE)=0,"",VLOOKUP(W$1,Lecturas!$N$1:$AA$20,$AC144,FALSE))</f>
        <v/>
      </c>
      <c r="X144" s="83" t="str">
        <f>+IF(VLOOKUP(X$1,Lecturas!$N$1:$AA$20,$AC144,FALSE)=0,"",VLOOKUP(X$1,Lecturas!$N$1:$AA$20,$AC144,FALSE))</f>
        <v/>
      </c>
      <c r="Y144" s="159">
        <f>+IF(VLOOKUP(Y$1,Lecturas!$N$1:$AA$20,$AC144,FALSE)=0,"",VLOOKUP(Y$1,Lecturas!$N$1:$AA$20,$AC144,FALSE))</f>
        <v>5000</v>
      </c>
      <c r="Z144" s="48">
        <f>+'RESULTADOS Fact'!Z144</f>
        <v>20000000932</v>
      </c>
      <c r="AA144" s="48">
        <f>+'RESULTADOS Fact'!AA144</f>
        <v>10000000496</v>
      </c>
      <c r="AB144" s="48"/>
      <c r="AC144" s="145">
        <f>+'CARGA DE DATOS'!AF145</f>
        <v>2</v>
      </c>
    </row>
    <row r="145" spans="1:29" hidden="1" x14ac:dyDescent="0.25">
      <c r="A145" s="145">
        <f>+'CARGA DE DATOS'!A146</f>
        <v>144</v>
      </c>
      <c r="B145" s="48">
        <f>+IF(RESULTADOS!H145="","",RESULTADOS!H145)</f>
        <v>400000315</v>
      </c>
      <c r="C145" s="48">
        <f>+IF(RESULTADOS!D145="","",RESULTADOS!D145)</f>
        <v>700010844</v>
      </c>
      <c r="D145" s="156" t="str">
        <f>+IF('CARGA DE DATOS'!K146="Cooperativa","COOP",IF(Salida!AT146="true","PROSU","GD"))</f>
        <v>GD</v>
      </c>
      <c r="E145" s="156" t="s">
        <v>9149</v>
      </c>
      <c r="F145" s="156" t="str">
        <f>+IF(OR(D145="COOP",'CARGA DE DATOS'!K146="GUMA"),"15.02.2022",IF('CARGA DE DATOS'!K146="GUME","05.02.2022","10.02.2022"))</f>
        <v>05.02.2022</v>
      </c>
      <c r="G145" s="159">
        <f>+IF(VLOOKUP(G$1,Lecturas!$N$1:$AA$20,$AC145,FALSE)=0,"",VLOOKUP(G$1,Lecturas!$N$1:$AA$20,$AC145,FALSE))</f>
        <v>150</v>
      </c>
      <c r="H145" s="159">
        <f>+IF(VLOOKUP(H$1,Lecturas!$N$1:$AA$20,$AC145,FALSE)=0,"",VLOOKUP(H$1,Lecturas!$N$1:$AA$20,$AC145,FALSE))</f>
        <v>300</v>
      </c>
      <c r="I145" s="159">
        <f>+IF(VLOOKUP(I$1,Lecturas!$N$1:$AA$20,$AC145,FALSE)=0,"",VLOOKUP(I$1,Lecturas!$N$1:$AA$20,$AC145,FALSE))</f>
        <v>350</v>
      </c>
      <c r="J145" s="83" t="str">
        <f>+IF(VLOOKUP(J$1,Lecturas!$N$1:$AA$20,$AC145,FALSE)=0,"",VLOOKUP(J$1,Lecturas!$N$1:$AA$20,$AC145,FALSE))</f>
        <v/>
      </c>
      <c r="K145" s="83" t="str">
        <f>+IF(VLOOKUP(K$1,Lecturas!$N$1:$AA$20,$AC145,FALSE)=0,"",VLOOKUP(K$1,Lecturas!$N$1:$AA$20,$AC145,FALSE))</f>
        <v/>
      </c>
      <c r="L145" s="83" t="str">
        <f>+IF(VLOOKUP(L$1,Lecturas!$N$1:$AA$20,$AC145,FALSE)=0,"",VLOOKUP(L$1,Lecturas!$N$1:$AA$20,$AC145,FALSE))</f>
        <v/>
      </c>
      <c r="M145" s="159">
        <f>+IF(VLOOKUP(M$1,Lecturas!$N$1:$AA$20,$AC145,FALSE)=0,"",VLOOKUP(M$1,Lecturas!$N$1:$AA$20,$AC145,FALSE))</f>
        <v>2500</v>
      </c>
      <c r="N145" s="159">
        <f>+IF(VLOOKUP(N$1,Lecturas!$N$1:$AA$20,$AC145,FALSE)=0,"",VLOOKUP(N$1,Lecturas!$N$1:$AA$20,$AC145,FALSE))</f>
        <v>2000</v>
      </c>
      <c r="O145" s="159">
        <f>+IF(VLOOKUP(O$1,Lecturas!$N$1:$AA$20,$AC145,FALSE)=0,"",VLOOKUP(O$1,Lecturas!$N$1:$AA$20,$AC145,FALSE))</f>
        <v>3000</v>
      </c>
      <c r="P145" s="83" t="str">
        <f>+IF(VLOOKUP(P$1,Lecturas!$N$1:$AA$20,$AC145,FALSE)=0,"",VLOOKUP(P$1,Lecturas!$N$1:$AA$20,$AC145,FALSE))</f>
        <v/>
      </c>
      <c r="Q145" s="83" t="str">
        <f>+IF(VLOOKUP(Q$1,Lecturas!$N$1:$AA$20,$AC145,FALSE)=0,"",VLOOKUP(Q$1,Lecturas!$N$1:$AA$20,$AC145,FALSE))</f>
        <v/>
      </c>
      <c r="R145" s="83" t="str">
        <f>+IF(VLOOKUP(R$1,Lecturas!$N$1:$AA$20,$AC145,FALSE)=0,"",VLOOKUP(R$1,Lecturas!$N$1:$AA$20,$AC145,FALSE))</f>
        <v/>
      </c>
      <c r="S145" s="159" t="str">
        <f>+IF(VLOOKUP(S$1,Lecturas!$N$1:$AA$20,$AC145,FALSE)=0,"",VLOOKUP(S$1,Lecturas!$N$1:$AA$20,$AC145,FALSE))</f>
        <v/>
      </c>
      <c r="T145" s="159" t="str">
        <f>+IF(VLOOKUP(T$1,Lecturas!$N$1:$AA$20,$AC145,FALSE)=0,"",VLOOKUP(T$1,Lecturas!$N$1:$AA$20,$AC145,FALSE))</f>
        <v/>
      </c>
      <c r="U145" s="159" t="str">
        <f>+IF(VLOOKUP(U$1,Lecturas!$N$1:$AA$20,$AC145,FALSE)=0,"",VLOOKUP(U$1,Lecturas!$N$1:$AA$20,$AC145,FALSE))</f>
        <v/>
      </c>
      <c r="V145" s="83" t="str">
        <f>+IF(VLOOKUP(V$1,Lecturas!$N$1:$AA$20,$AC145,FALSE)=0,"",VLOOKUP(V$1,Lecturas!$N$1:$AA$20,$AC145,FALSE))</f>
        <v/>
      </c>
      <c r="W145" s="83" t="str">
        <f>+IF(VLOOKUP(W$1,Lecturas!$N$1:$AA$20,$AC145,FALSE)=0,"",VLOOKUP(W$1,Lecturas!$N$1:$AA$20,$AC145,FALSE))</f>
        <v/>
      </c>
      <c r="X145" s="83" t="str">
        <f>+IF(VLOOKUP(X$1,Lecturas!$N$1:$AA$20,$AC145,FALSE)=0,"",VLOOKUP(X$1,Lecturas!$N$1:$AA$20,$AC145,FALSE))</f>
        <v/>
      </c>
      <c r="Y145" s="159">
        <f>+IF(VLOOKUP(Y$1,Lecturas!$N$1:$AA$20,$AC145,FALSE)=0,"",VLOOKUP(Y$1,Lecturas!$N$1:$AA$20,$AC145,FALSE))</f>
        <v>2460</v>
      </c>
      <c r="Z145" s="48">
        <f>+'RESULTADOS Fact'!Z145</f>
        <v>20000000933</v>
      </c>
      <c r="AA145" s="48">
        <f>+'RESULTADOS Fact'!AA145</f>
        <v>10000000497</v>
      </c>
      <c r="AB145" s="48"/>
      <c r="AC145" s="145">
        <f>+'CARGA DE DATOS'!AF146</f>
        <v>5</v>
      </c>
    </row>
    <row r="146" spans="1:29" hidden="1" x14ac:dyDescent="0.25">
      <c r="A146" s="145">
        <f>+'CARGA DE DATOS'!A147</f>
        <v>145</v>
      </c>
      <c r="B146" s="48">
        <f>+IF(RESULTADOS!H146="","",RESULTADOS!H146)</f>
        <v>400000316</v>
      </c>
      <c r="C146" s="48">
        <f>+IF(RESULTADOS!D146="","",RESULTADOS!D146)</f>
        <v>700010845</v>
      </c>
      <c r="D146" s="156" t="str">
        <f>+IF('CARGA DE DATOS'!K147="Cooperativa","COOP",IF(Salida!AT147="true","PROSU","GD"))</f>
        <v>COOP</v>
      </c>
      <c r="E146" s="156" t="s">
        <v>9149</v>
      </c>
      <c r="F146" s="156" t="str">
        <f>+IF(OR(D146="COOP",'CARGA DE DATOS'!K147="GUMA"),"15.02.2022",IF('CARGA DE DATOS'!K147="GUME","05.02.2022","10.02.2022"))</f>
        <v>15.02.2022</v>
      </c>
      <c r="G146" s="159">
        <f>+IF(VLOOKUP(G$1,Lecturas!$N$1:$AA$20,$AC146,FALSE)=0,"",VLOOKUP(G$1,Lecturas!$N$1:$AA$20,$AC146,FALSE))</f>
        <v>100</v>
      </c>
      <c r="H146" s="159">
        <f>+IF(VLOOKUP(H$1,Lecturas!$N$1:$AA$20,$AC146,FALSE)=0,"",VLOOKUP(H$1,Lecturas!$N$1:$AA$20,$AC146,FALSE))</f>
        <v>150</v>
      </c>
      <c r="I146" s="159" t="str">
        <f>+IF(VLOOKUP(I$1,Lecturas!$N$1:$AA$20,$AC146,FALSE)=0,"",VLOOKUP(I$1,Lecturas!$N$1:$AA$20,$AC146,FALSE))</f>
        <v/>
      </c>
      <c r="J146" s="83" t="str">
        <f>+IF(VLOOKUP(J$1,Lecturas!$N$1:$AA$20,$AC146,FALSE)=0,"",VLOOKUP(J$1,Lecturas!$N$1:$AA$20,$AC146,FALSE))</f>
        <v/>
      </c>
      <c r="K146" s="83" t="str">
        <f>+IF(VLOOKUP(K$1,Lecturas!$N$1:$AA$20,$AC146,FALSE)=0,"",VLOOKUP(K$1,Lecturas!$N$1:$AA$20,$AC146,FALSE))</f>
        <v/>
      </c>
      <c r="L146" s="83" t="str">
        <f>+IF(VLOOKUP(L$1,Lecturas!$N$1:$AA$20,$AC146,FALSE)=0,"",VLOOKUP(L$1,Lecturas!$N$1:$AA$20,$AC146,FALSE))</f>
        <v/>
      </c>
      <c r="M146" s="159">
        <f>+IF(VLOOKUP(M$1,Lecturas!$N$1:$AA$20,$AC146,FALSE)=0,"",VLOOKUP(M$1,Lecturas!$N$1:$AA$20,$AC146,FALSE))</f>
        <v>151</v>
      </c>
      <c r="N146" s="159">
        <f>+IF(VLOOKUP(N$1,Lecturas!$N$1:$AA$20,$AC146,FALSE)=0,"",VLOOKUP(N$1,Lecturas!$N$1:$AA$20,$AC146,FALSE))</f>
        <v>150</v>
      </c>
      <c r="O146" s="159">
        <f>+IF(VLOOKUP(O$1,Lecturas!$N$1:$AA$20,$AC146,FALSE)=0,"",VLOOKUP(O$1,Lecturas!$N$1:$AA$20,$AC146,FALSE))</f>
        <v>152</v>
      </c>
      <c r="P146" s="83">
        <f>+IF(VLOOKUP(P$1,Lecturas!$N$1:$AA$20,$AC146,FALSE)=0,"",VLOOKUP(P$1,Lecturas!$N$1:$AA$20,$AC146,FALSE))</f>
        <v>154</v>
      </c>
      <c r="Q146" s="83">
        <f>+IF(VLOOKUP(Q$1,Lecturas!$N$1:$AA$20,$AC146,FALSE)=0,"",VLOOKUP(Q$1,Lecturas!$N$1:$AA$20,$AC146,FALSE))</f>
        <v>153</v>
      </c>
      <c r="R146" s="83">
        <f>+IF(VLOOKUP(R$1,Lecturas!$N$1:$AA$20,$AC146,FALSE)=0,"",VLOOKUP(R$1,Lecturas!$N$1:$AA$20,$AC146,FALSE))</f>
        <v>155</v>
      </c>
      <c r="S146" s="159">
        <f>+IF(VLOOKUP(S$1,Lecturas!$N$1:$AA$20,$AC146,FALSE)=0,"",VLOOKUP(S$1,Lecturas!$N$1:$AA$20,$AC146,FALSE))</f>
        <v>157</v>
      </c>
      <c r="T146" s="159">
        <f>+IF(VLOOKUP(T$1,Lecturas!$N$1:$AA$20,$AC146,FALSE)=0,"",VLOOKUP(T$1,Lecturas!$N$1:$AA$20,$AC146,FALSE))</f>
        <v>156</v>
      </c>
      <c r="U146" s="159">
        <f>+IF(VLOOKUP(U$1,Lecturas!$N$1:$AA$20,$AC146,FALSE)=0,"",VLOOKUP(U$1,Lecturas!$N$1:$AA$20,$AC146,FALSE))</f>
        <v>158</v>
      </c>
      <c r="V146" s="83">
        <f>+IF(VLOOKUP(V$1,Lecturas!$N$1:$AA$20,$AC146,FALSE)=0,"",VLOOKUP(V$1,Lecturas!$N$1:$AA$20,$AC146,FALSE))</f>
        <v>160</v>
      </c>
      <c r="W146" s="83">
        <f>+IF(VLOOKUP(W$1,Lecturas!$N$1:$AA$20,$AC146,FALSE)=0,"",VLOOKUP(W$1,Lecturas!$N$1:$AA$20,$AC146,FALSE))</f>
        <v>159</v>
      </c>
      <c r="X146" s="83">
        <f>+IF(VLOOKUP(X$1,Lecturas!$N$1:$AA$20,$AC146,FALSE)=0,"",VLOOKUP(X$1,Lecturas!$N$1:$AA$20,$AC146,FALSE))</f>
        <v>161</v>
      </c>
      <c r="Y146" s="159">
        <f>+IF(VLOOKUP(Y$1,Lecturas!$N$1:$AA$20,$AC146,FALSE)=0,"",VLOOKUP(Y$1,Lecturas!$N$1:$AA$20,$AC146,FALSE))</f>
        <v>2500</v>
      </c>
      <c r="Z146" s="48">
        <f>+'RESULTADOS Fact'!Z146</f>
        <v>20000000934</v>
      </c>
      <c r="AA146" s="48">
        <f>+'RESULTADOS Fact'!AA146</f>
        <v>10000000498</v>
      </c>
      <c r="AB146" s="48"/>
      <c r="AC146" s="145">
        <f>+'CARGA DE DATOS'!AF147</f>
        <v>12</v>
      </c>
    </row>
    <row r="147" spans="1:29" hidden="1" x14ac:dyDescent="0.25">
      <c r="A147" s="145">
        <f>+'CARGA DE DATOS'!A148</f>
        <v>146</v>
      </c>
      <c r="B147" s="48">
        <f>+IF(RESULTADOS!H147="","",RESULTADOS!H147)</f>
        <v>400000317</v>
      </c>
      <c r="C147" s="48">
        <f>+IF(RESULTADOS!D147="","",RESULTADOS!D147)</f>
        <v>700010846</v>
      </c>
      <c r="D147" s="156" t="str">
        <f>+IF('CARGA DE DATOS'!K148="Cooperativa","COOP",IF(Salida!AT148="true","PROSU","GD"))</f>
        <v>COOP</v>
      </c>
      <c r="E147" s="156" t="s">
        <v>9149</v>
      </c>
      <c r="F147" s="156" t="str">
        <f>+IF(OR(D147="COOP",'CARGA DE DATOS'!K148="GUMA"),"15.02.2022",IF('CARGA DE DATOS'!K148="GUME","05.02.2022","10.02.2022"))</f>
        <v>15.02.2022</v>
      </c>
      <c r="G147" s="159">
        <f>+IF(VLOOKUP(G$1,Lecturas!$N$1:$AA$20,$AC147,FALSE)=0,"",VLOOKUP(G$1,Lecturas!$N$1:$AA$20,$AC147,FALSE))</f>
        <v>20</v>
      </c>
      <c r="H147" s="159">
        <f>+IF(VLOOKUP(H$1,Lecturas!$N$1:$AA$20,$AC147,FALSE)=0,"",VLOOKUP(H$1,Lecturas!$N$1:$AA$20,$AC147,FALSE))</f>
        <v>20</v>
      </c>
      <c r="I147" s="159" t="str">
        <f>+IF(VLOOKUP(I$1,Lecturas!$N$1:$AA$20,$AC147,FALSE)=0,"",VLOOKUP(I$1,Lecturas!$N$1:$AA$20,$AC147,FALSE))</f>
        <v/>
      </c>
      <c r="J147" s="83" t="str">
        <f>+IF(VLOOKUP(J$1,Lecturas!$N$1:$AA$20,$AC147,FALSE)=0,"",VLOOKUP(J$1,Lecturas!$N$1:$AA$20,$AC147,FALSE))</f>
        <v/>
      </c>
      <c r="K147" s="83" t="str">
        <f>+IF(VLOOKUP(K$1,Lecturas!$N$1:$AA$20,$AC147,FALSE)=0,"",VLOOKUP(K$1,Lecturas!$N$1:$AA$20,$AC147,FALSE))</f>
        <v/>
      </c>
      <c r="L147" s="83" t="str">
        <f>+IF(VLOOKUP(L$1,Lecturas!$N$1:$AA$20,$AC147,FALSE)=0,"",VLOOKUP(L$1,Lecturas!$N$1:$AA$20,$AC147,FALSE))</f>
        <v/>
      </c>
      <c r="M147" s="159">
        <f>+IF(VLOOKUP(M$1,Lecturas!$N$1:$AA$20,$AC147,FALSE)=0,"",VLOOKUP(M$1,Lecturas!$N$1:$AA$20,$AC147,FALSE))</f>
        <v>151</v>
      </c>
      <c r="N147" s="159">
        <f>+IF(VLOOKUP(N$1,Lecturas!$N$1:$AA$20,$AC147,FALSE)=0,"",VLOOKUP(N$1,Lecturas!$N$1:$AA$20,$AC147,FALSE))</f>
        <v>150</v>
      </c>
      <c r="O147" s="159">
        <f>+IF(VLOOKUP(O$1,Lecturas!$N$1:$AA$20,$AC147,FALSE)=0,"",VLOOKUP(O$1,Lecturas!$N$1:$AA$20,$AC147,FALSE))</f>
        <v>152</v>
      </c>
      <c r="P147" s="83">
        <f>+IF(VLOOKUP(P$1,Lecturas!$N$1:$AA$20,$AC147,FALSE)=0,"",VLOOKUP(P$1,Lecturas!$N$1:$AA$20,$AC147,FALSE))</f>
        <v>154</v>
      </c>
      <c r="Q147" s="83">
        <f>+IF(VLOOKUP(Q$1,Lecturas!$N$1:$AA$20,$AC147,FALSE)=0,"",VLOOKUP(Q$1,Lecturas!$N$1:$AA$20,$AC147,FALSE))</f>
        <v>153</v>
      </c>
      <c r="R147" s="83">
        <f>+IF(VLOOKUP(R$1,Lecturas!$N$1:$AA$20,$AC147,FALSE)=0,"",VLOOKUP(R$1,Lecturas!$N$1:$AA$20,$AC147,FALSE))</f>
        <v>155</v>
      </c>
      <c r="S147" s="159">
        <f>+IF(VLOOKUP(S$1,Lecturas!$N$1:$AA$20,$AC147,FALSE)=0,"",VLOOKUP(S$1,Lecturas!$N$1:$AA$20,$AC147,FALSE))</f>
        <v>157</v>
      </c>
      <c r="T147" s="159">
        <f>+IF(VLOOKUP(T$1,Lecturas!$N$1:$AA$20,$AC147,FALSE)=0,"",VLOOKUP(T$1,Lecturas!$N$1:$AA$20,$AC147,FALSE))</f>
        <v>156</v>
      </c>
      <c r="U147" s="159">
        <f>+IF(VLOOKUP(U$1,Lecturas!$N$1:$AA$20,$AC147,FALSE)=0,"",VLOOKUP(U$1,Lecturas!$N$1:$AA$20,$AC147,FALSE))</f>
        <v>158</v>
      </c>
      <c r="V147" s="83">
        <f>+IF(VLOOKUP(V$1,Lecturas!$N$1:$AA$20,$AC147,FALSE)=0,"",VLOOKUP(V$1,Lecturas!$N$1:$AA$20,$AC147,FALSE))</f>
        <v>160</v>
      </c>
      <c r="W147" s="83">
        <f>+IF(VLOOKUP(W$1,Lecturas!$N$1:$AA$20,$AC147,FALSE)=0,"",VLOOKUP(W$1,Lecturas!$N$1:$AA$20,$AC147,FALSE))</f>
        <v>159</v>
      </c>
      <c r="X147" s="83">
        <f>+IF(VLOOKUP(X$1,Lecturas!$N$1:$AA$20,$AC147,FALSE)=0,"",VLOOKUP(X$1,Lecturas!$N$1:$AA$20,$AC147,FALSE))</f>
        <v>161</v>
      </c>
      <c r="Y147" s="159">
        <f>+IF(VLOOKUP(Y$1,Lecturas!$N$1:$AA$20,$AC147,FALSE)=0,"",VLOOKUP(Y$1,Lecturas!$N$1:$AA$20,$AC147,FALSE))</f>
        <v>2500</v>
      </c>
      <c r="Z147" s="48">
        <f>+'RESULTADOS Fact'!Z147</f>
        <v>20000000935</v>
      </c>
      <c r="AA147" s="48">
        <f>+'RESULTADOS Fact'!AA147</f>
        <v>10000000499</v>
      </c>
      <c r="AB147" s="48"/>
      <c r="AC147" s="145">
        <f>+'CARGA DE DATOS'!AF148</f>
        <v>14</v>
      </c>
    </row>
    <row r="148" spans="1:29" hidden="1" x14ac:dyDescent="0.25">
      <c r="A148" s="145">
        <f>+'CARGA DE DATOS'!A149</f>
        <v>147</v>
      </c>
      <c r="B148" s="48">
        <f>+IF(RESULTADOS!H148="","",RESULTADOS!H148)</f>
        <v>400000318</v>
      </c>
      <c r="C148" s="48">
        <f>+IF(RESULTADOS!D148="","",RESULTADOS!D148)</f>
        <v>700010847</v>
      </c>
      <c r="D148" s="156" t="str">
        <f>+IF('CARGA DE DATOS'!K149="Cooperativa","COOP",IF(Salida!AT149="true","PROSU","GD"))</f>
        <v>COOP</v>
      </c>
      <c r="E148" s="156" t="s">
        <v>9149</v>
      </c>
      <c r="F148" s="156" t="str">
        <f>+IF(OR(D148="COOP",'CARGA DE DATOS'!K149="GUMA"),"15.02.2022",IF('CARGA DE DATOS'!K149="GUME","05.02.2022","10.02.2022"))</f>
        <v>15.02.2022</v>
      </c>
      <c r="G148" s="159">
        <f>+IF(VLOOKUP(G$1,Lecturas!$N$1:$AA$20,$AC148,FALSE)=0,"",VLOOKUP(G$1,Lecturas!$N$1:$AA$20,$AC148,FALSE))</f>
        <v>100</v>
      </c>
      <c r="H148" s="159">
        <f>+IF(VLOOKUP(H$1,Lecturas!$N$1:$AA$20,$AC148,FALSE)=0,"",VLOOKUP(H$1,Lecturas!$N$1:$AA$20,$AC148,FALSE))</f>
        <v>150</v>
      </c>
      <c r="I148" s="159" t="str">
        <f>+IF(VLOOKUP(I$1,Lecturas!$N$1:$AA$20,$AC148,FALSE)=0,"",VLOOKUP(I$1,Lecturas!$N$1:$AA$20,$AC148,FALSE))</f>
        <v/>
      </c>
      <c r="J148" s="83" t="str">
        <f>+IF(VLOOKUP(J$1,Lecturas!$N$1:$AA$20,$AC148,FALSE)=0,"",VLOOKUP(J$1,Lecturas!$N$1:$AA$20,$AC148,FALSE))</f>
        <v/>
      </c>
      <c r="K148" s="83" t="str">
        <f>+IF(VLOOKUP(K$1,Lecturas!$N$1:$AA$20,$AC148,FALSE)=0,"",VLOOKUP(K$1,Lecturas!$N$1:$AA$20,$AC148,FALSE))</f>
        <v/>
      </c>
      <c r="L148" s="83" t="str">
        <f>+IF(VLOOKUP(L$1,Lecturas!$N$1:$AA$20,$AC148,FALSE)=0,"",VLOOKUP(L$1,Lecturas!$N$1:$AA$20,$AC148,FALSE))</f>
        <v/>
      </c>
      <c r="M148" s="159">
        <f>+IF(VLOOKUP(M$1,Lecturas!$N$1:$AA$20,$AC148,FALSE)=0,"",VLOOKUP(M$1,Lecturas!$N$1:$AA$20,$AC148,FALSE))</f>
        <v>151</v>
      </c>
      <c r="N148" s="159">
        <f>+IF(VLOOKUP(N$1,Lecturas!$N$1:$AA$20,$AC148,FALSE)=0,"",VLOOKUP(N$1,Lecturas!$N$1:$AA$20,$AC148,FALSE))</f>
        <v>150</v>
      </c>
      <c r="O148" s="159">
        <f>+IF(VLOOKUP(O$1,Lecturas!$N$1:$AA$20,$AC148,FALSE)=0,"",VLOOKUP(O$1,Lecturas!$N$1:$AA$20,$AC148,FALSE))</f>
        <v>152</v>
      </c>
      <c r="P148" s="83">
        <f>+IF(VLOOKUP(P$1,Lecturas!$N$1:$AA$20,$AC148,FALSE)=0,"",VLOOKUP(P$1,Lecturas!$N$1:$AA$20,$AC148,FALSE))</f>
        <v>154</v>
      </c>
      <c r="Q148" s="83">
        <f>+IF(VLOOKUP(Q$1,Lecturas!$N$1:$AA$20,$AC148,FALSE)=0,"",VLOOKUP(Q$1,Lecturas!$N$1:$AA$20,$AC148,FALSE))</f>
        <v>153</v>
      </c>
      <c r="R148" s="83">
        <f>+IF(VLOOKUP(R$1,Lecturas!$N$1:$AA$20,$AC148,FALSE)=0,"",VLOOKUP(R$1,Lecturas!$N$1:$AA$20,$AC148,FALSE))</f>
        <v>155</v>
      </c>
      <c r="S148" s="159">
        <f>+IF(VLOOKUP(S$1,Lecturas!$N$1:$AA$20,$AC148,FALSE)=0,"",VLOOKUP(S$1,Lecturas!$N$1:$AA$20,$AC148,FALSE))</f>
        <v>157</v>
      </c>
      <c r="T148" s="159">
        <f>+IF(VLOOKUP(T$1,Lecturas!$N$1:$AA$20,$AC148,FALSE)=0,"",VLOOKUP(T$1,Lecturas!$N$1:$AA$20,$AC148,FALSE))</f>
        <v>156</v>
      </c>
      <c r="U148" s="159">
        <f>+IF(VLOOKUP(U$1,Lecturas!$N$1:$AA$20,$AC148,FALSE)=0,"",VLOOKUP(U$1,Lecturas!$N$1:$AA$20,$AC148,FALSE))</f>
        <v>158</v>
      </c>
      <c r="V148" s="83">
        <f>+IF(VLOOKUP(V$1,Lecturas!$N$1:$AA$20,$AC148,FALSE)=0,"",VLOOKUP(V$1,Lecturas!$N$1:$AA$20,$AC148,FALSE))</f>
        <v>160</v>
      </c>
      <c r="W148" s="83">
        <f>+IF(VLOOKUP(W$1,Lecturas!$N$1:$AA$20,$AC148,FALSE)=0,"",VLOOKUP(W$1,Lecturas!$N$1:$AA$20,$AC148,FALSE))</f>
        <v>159</v>
      </c>
      <c r="X148" s="83">
        <f>+IF(VLOOKUP(X$1,Lecturas!$N$1:$AA$20,$AC148,FALSE)=0,"",VLOOKUP(X$1,Lecturas!$N$1:$AA$20,$AC148,FALSE))</f>
        <v>161</v>
      </c>
      <c r="Y148" s="159">
        <f>+IF(VLOOKUP(Y$1,Lecturas!$N$1:$AA$20,$AC148,FALSE)=0,"",VLOOKUP(Y$1,Lecturas!$N$1:$AA$20,$AC148,FALSE))</f>
        <v>2500</v>
      </c>
      <c r="Z148" s="48">
        <f>+'RESULTADOS Fact'!Z148</f>
        <v>20000000936</v>
      </c>
      <c r="AA148" s="48">
        <f>+'RESULTADOS Fact'!AA148</f>
        <v>10000000500</v>
      </c>
      <c r="AB148" s="48"/>
      <c r="AC148" s="145">
        <f>+'CARGA DE DATOS'!AF149</f>
        <v>12</v>
      </c>
    </row>
    <row r="149" spans="1:29" hidden="1" x14ac:dyDescent="0.25">
      <c r="A149" s="145">
        <f>+'CARGA DE DATOS'!A150</f>
        <v>148</v>
      </c>
      <c r="B149" s="48">
        <f>+IF(RESULTADOS!H149="","",RESULTADOS!H149)</f>
        <v>400000319</v>
      </c>
      <c r="C149" s="48">
        <f>+IF(RESULTADOS!D149="","",RESULTADOS!D149)</f>
        <v>700010848</v>
      </c>
      <c r="D149" s="156" t="str">
        <f>+IF('CARGA DE DATOS'!K150="Cooperativa","COOP",IF(Salida!AT150="true","PROSU","GD"))</f>
        <v>COOP</v>
      </c>
      <c r="E149" s="156" t="s">
        <v>9149</v>
      </c>
      <c r="F149" s="156" t="str">
        <f>+IF(OR(D149="COOP",'CARGA DE DATOS'!K150="GUMA"),"15.02.2022",IF('CARGA DE DATOS'!K150="GUME","05.02.2022","10.02.2022"))</f>
        <v>15.02.2022</v>
      </c>
      <c r="G149" s="159">
        <f>+IF(VLOOKUP(G$1,Lecturas!$N$1:$AA$20,$AC149,FALSE)=0,"",VLOOKUP(G$1,Lecturas!$N$1:$AA$20,$AC149,FALSE))</f>
        <v>20</v>
      </c>
      <c r="H149" s="159">
        <f>+IF(VLOOKUP(H$1,Lecturas!$N$1:$AA$20,$AC149,FALSE)=0,"",VLOOKUP(H$1,Lecturas!$N$1:$AA$20,$AC149,FALSE))</f>
        <v>20</v>
      </c>
      <c r="I149" s="159" t="str">
        <f>+IF(VLOOKUP(I$1,Lecturas!$N$1:$AA$20,$AC149,FALSE)=0,"",VLOOKUP(I$1,Lecturas!$N$1:$AA$20,$AC149,FALSE))</f>
        <v/>
      </c>
      <c r="J149" s="83" t="str">
        <f>+IF(VLOOKUP(J$1,Lecturas!$N$1:$AA$20,$AC149,FALSE)=0,"",VLOOKUP(J$1,Lecturas!$N$1:$AA$20,$AC149,FALSE))</f>
        <v/>
      </c>
      <c r="K149" s="83" t="str">
        <f>+IF(VLOOKUP(K$1,Lecturas!$N$1:$AA$20,$AC149,FALSE)=0,"",VLOOKUP(K$1,Lecturas!$N$1:$AA$20,$AC149,FALSE))</f>
        <v/>
      </c>
      <c r="L149" s="83" t="str">
        <f>+IF(VLOOKUP(L$1,Lecturas!$N$1:$AA$20,$AC149,FALSE)=0,"",VLOOKUP(L$1,Lecturas!$N$1:$AA$20,$AC149,FALSE))</f>
        <v/>
      </c>
      <c r="M149" s="159">
        <f>+IF(VLOOKUP(M$1,Lecturas!$N$1:$AA$20,$AC149,FALSE)=0,"",VLOOKUP(M$1,Lecturas!$N$1:$AA$20,$AC149,FALSE))</f>
        <v>151</v>
      </c>
      <c r="N149" s="159">
        <f>+IF(VLOOKUP(N$1,Lecturas!$N$1:$AA$20,$AC149,FALSE)=0,"",VLOOKUP(N$1,Lecturas!$N$1:$AA$20,$AC149,FALSE))</f>
        <v>150</v>
      </c>
      <c r="O149" s="159">
        <f>+IF(VLOOKUP(O$1,Lecturas!$N$1:$AA$20,$AC149,FALSE)=0,"",VLOOKUP(O$1,Lecturas!$N$1:$AA$20,$AC149,FALSE))</f>
        <v>152</v>
      </c>
      <c r="P149" s="83">
        <f>+IF(VLOOKUP(P$1,Lecturas!$N$1:$AA$20,$AC149,FALSE)=0,"",VLOOKUP(P$1,Lecturas!$N$1:$AA$20,$AC149,FALSE))</f>
        <v>154</v>
      </c>
      <c r="Q149" s="83">
        <f>+IF(VLOOKUP(Q$1,Lecturas!$N$1:$AA$20,$AC149,FALSE)=0,"",VLOOKUP(Q$1,Lecturas!$N$1:$AA$20,$AC149,FALSE))</f>
        <v>153</v>
      </c>
      <c r="R149" s="83">
        <f>+IF(VLOOKUP(R$1,Lecturas!$N$1:$AA$20,$AC149,FALSE)=0,"",VLOOKUP(R$1,Lecturas!$N$1:$AA$20,$AC149,FALSE))</f>
        <v>155</v>
      </c>
      <c r="S149" s="159">
        <f>+IF(VLOOKUP(S$1,Lecturas!$N$1:$AA$20,$AC149,FALSE)=0,"",VLOOKUP(S$1,Lecturas!$N$1:$AA$20,$AC149,FALSE))</f>
        <v>157</v>
      </c>
      <c r="T149" s="159">
        <f>+IF(VLOOKUP(T$1,Lecturas!$N$1:$AA$20,$AC149,FALSE)=0,"",VLOOKUP(T$1,Lecturas!$N$1:$AA$20,$AC149,FALSE))</f>
        <v>156</v>
      </c>
      <c r="U149" s="159">
        <f>+IF(VLOOKUP(U$1,Lecturas!$N$1:$AA$20,$AC149,FALSE)=0,"",VLOOKUP(U$1,Lecturas!$N$1:$AA$20,$AC149,FALSE))</f>
        <v>158</v>
      </c>
      <c r="V149" s="83">
        <f>+IF(VLOOKUP(V$1,Lecturas!$N$1:$AA$20,$AC149,FALSE)=0,"",VLOOKUP(V$1,Lecturas!$N$1:$AA$20,$AC149,FALSE))</f>
        <v>160</v>
      </c>
      <c r="W149" s="83">
        <f>+IF(VLOOKUP(W$1,Lecturas!$N$1:$AA$20,$AC149,FALSE)=0,"",VLOOKUP(W$1,Lecturas!$N$1:$AA$20,$AC149,FALSE))</f>
        <v>159</v>
      </c>
      <c r="X149" s="83">
        <f>+IF(VLOOKUP(X$1,Lecturas!$N$1:$AA$20,$AC149,FALSE)=0,"",VLOOKUP(X$1,Lecturas!$N$1:$AA$20,$AC149,FALSE))</f>
        <v>161</v>
      </c>
      <c r="Y149" s="159">
        <f>+IF(VLOOKUP(Y$1,Lecturas!$N$1:$AA$20,$AC149,FALSE)=0,"",VLOOKUP(Y$1,Lecturas!$N$1:$AA$20,$AC149,FALSE))</f>
        <v>2500</v>
      </c>
      <c r="Z149" s="48">
        <f>+'RESULTADOS Fact'!Z149</f>
        <v>20000000937</v>
      </c>
      <c r="AA149" s="48">
        <f>+'RESULTADOS Fact'!AA149</f>
        <v>10000000501</v>
      </c>
      <c r="AB149" s="48"/>
      <c r="AC149" s="145">
        <f>+'CARGA DE DATOS'!AF150</f>
        <v>13</v>
      </c>
    </row>
    <row r="150" spans="1:29" hidden="1" x14ac:dyDescent="0.25">
      <c r="A150" s="145">
        <f>+'CARGA DE DATOS'!A151</f>
        <v>149</v>
      </c>
      <c r="B150" s="48">
        <f>+IF(RESULTADOS!H150="","",RESULTADOS!H150)</f>
        <v>400000320</v>
      </c>
      <c r="C150" s="48">
        <f>+IF(RESULTADOS!D150="","",RESULTADOS!D150)</f>
        <v>700010849</v>
      </c>
      <c r="D150" s="156" t="str">
        <f>+IF('CARGA DE DATOS'!K151="Cooperativa","COOP",IF(Salida!AT151="true","PROSU","GD"))</f>
        <v>COOP</v>
      </c>
      <c r="E150" s="156" t="s">
        <v>9149</v>
      </c>
      <c r="F150" s="156" t="str">
        <f>+IF(OR(D150="COOP",'CARGA DE DATOS'!K151="GUMA"),"15.02.2022",IF('CARGA DE DATOS'!K151="GUME","05.02.2022","10.02.2022"))</f>
        <v>15.02.2022</v>
      </c>
      <c r="G150" s="159">
        <f>+IF(VLOOKUP(G$1,Lecturas!$N$1:$AA$20,$AC150,FALSE)=0,"",VLOOKUP(G$1,Lecturas!$N$1:$AA$20,$AC150,FALSE))</f>
        <v>100</v>
      </c>
      <c r="H150" s="159">
        <f>+IF(VLOOKUP(H$1,Lecturas!$N$1:$AA$20,$AC150,FALSE)=0,"",VLOOKUP(H$1,Lecturas!$N$1:$AA$20,$AC150,FALSE))</f>
        <v>150</v>
      </c>
      <c r="I150" s="159" t="str">
        <f>+IF(VLOOKUP(I$1,Lecturas!$N$1:$AA$20,$AC150,FALSE)=0,"",VLOOKUP(I$1,Lecturas!$N$1:$AA$20,$AC150,FALSE))</f>
        <v/>
      </c>
      <c r="J150" s="83" t="str">
        <f>+IF(VLOOKUP(J$1,Lecturas!$N$1:$AA$20,$AC150,FALSE)=0,"",VLOOKUP(J$1,Lecturas!$N$1:$AA$20,$AC150,FALSE))</f>
        <v/>
      </c>
      <c r="K150" s="83" t="str">
        <f>+IF(VLOOKUP(K$1,Lecturas!$N$1:$AA$20,$AC150,FALSE)=0,"",VLOOKUP(K$1,Lecturas!$N$1:$AA$20,$AC150,FALSE))</f>
        <v/>
      </c>
      <c r="L150" s="83" t="str">
        <f>+IF(VLOOKUP(L$1,Lecturas!$N$1:$AA$20,$AC150,FALSE)=0,"",VLOOKUP(L$1,Lecturas!$N$1:$AA$20,$AC150,FALSE))</f>
        <v/>
      </c>
      <c r="M150" s="159">
        <f>+IF(VLOOKUP(M$1,Lecturas!$N$1:$AA$20,$AC150,FALSE)=0,"",VLOOKUP(M$1,Lecturas!$N$1:$AA$20,$AC150,FALSE))</f>
        <v>151</v>
      </c>
      <c r="N150" s="159">
        <f>+IF(VLOOKUP(N$1,Lecturas!$N$1:$AA$20,$AC150,FALSE)=0,"",VLOOKUP(N$1,Lecturas!$N$1:$AA$20,$AC150,FALSE))</f>
        <v>150</v>
      </c>
      <c r="O150" s="159">
        <f>+IF(VLOOKUP(O$1,Lecturas!$N$1:$AA$20,$AC150,FALSE)=0,"",VLOOKUP(O$1,Lecturas!$N$1:$AA$20,$AC150,FALSE))</f>
        <v>152</v>
      </c>
      <c r="P150" s="83">
        <f>+IF(VLOOKUP(P$1,Lecturas!$N$1:$AA$20,$AC150,FALSE)=0,"",VLOOKUP(P$1,Lecturas!$N$1:$AA$20,$AC150,FALSE))</f>
        <v>154</v>
      </c>
      <c r="Q150" s="83">
        <f>+IF(VLOOKUP(Q$1,Lecturas!$N$1:$AA$20,$AC150,FALSE)=0,"",VLOOKUP(Q$1,Lecturas!$N$1:$AA$20,$AC150,FALSE))</f>
        <v>153</v>
      </c>
      <c r="R150" s="83">
        <f>+IF(VLOOKUP(R$1,Lecturas!$N$1:$AA$20,$AC150,FALSE)=0,"",VLOOKUP(R$1,Lecturas!$N$1:$AA$20,$AC150,FALSE))</f>
        <v>155</v>
      </c>
      <c r="S150" s="159">
        <f>+IF(VLOOKUP(S$1,Lecturas!$N$1:$AA$20,$AC150,FALSE)=0,"",VLOOKUP(S$1,Lecturas!$N$1:$AA$20,$AC150,FALSE))</f>
        <v>157</v>
      </c>
      <c r="T150" s="159">
        <f>+IF(VLOOKUP(T$1,Lecturas!$N$1:$AA$20,$AC150,FALSE)=0,"",VLOOKUP(T$1,Lecturas!$N$1:$AA$20,$AC150,FALSE))</f>
        <v>156</v>
      </c>
      <c r="U150" s="159">
        <f>+IF(VLOOKUP(U$1,Lecturas!$N$1:$AA$20,$AC150,FALSE)=0,"",VLOOKUP(U$1,Lecturas!$N$1:$AA$20,$AC150,FALSE))</f>
        <v>158</v>
      </c>
      <c r="V150" s="83">
        <f>+IF(VLOOKUP(V$1,Lecturas!$N$1:$AA$20,$AC150,FALSE)=0,"",VLOOKUP(V$1,Lecturas!$N$1:$AA$20,$AC150,FALSE))</f>
        <v>160</v>
      </c>
      <c r="W150" s="83">
        <f>+IF(VLOOKUP(W$1,Lecturas!$N$1:$AA$20,$AC150,FALSE)=0,"",VLOOKUP(W$1,Lecturas!$N$1:$AA$20,$AC150,FALSE))</f>
        <v>159</v>
      </c>
      <c r="X150" s="83">
        <f>+IF(VLOOKUP(X$1,Lecturas!$N$1:$AA$20,$AC150,FALSE)=0,"",VLOOKUP(X$1,Lecturas!$N$1:$AA$20,$AC150,FALSE))</f>
        <v>161</v>
      </c>
      <c r="Y150" s="159">
        <f>+IF(VLOOKUP(Y$1,Lecturas!$N$1:$AA$20,$AC150,FALSE)=0,"",VLOOKUP(Y$1,Lecturas!$N$1:$AA$20,$AC150,FALSE))</f>
        <v>2500</v>
      </c>
      <c r="Z150" s="48">
        <f>+'RESULTADOS Fact'!Z150</f>
        <v>20000000938</v>
      </c>
      <c r="AA150" s="48">
        <f>+'RESULTADOS Fact'!AA150</f>
        <v>10000000502</v>
      </c>
      <c r="AB150" s="48"/>
      <c r="AC150" s="145">
        <f>+'CARGA DE DATOS'!AF151</f>
        <v>12</v>
      </c>
    </row>
    <row r="151" spans="1:29" hidden="1" x14ac:dyDescent="0.25">
      <c r="A151" s="145">
        <f>+'CARGA DE DATOS'!A152</f>
        <v>150</v>
      </c>
      <c r="B151" s="48">
        <f>+IF(RESULTADOS!H151="","",RESULTADOS!H151)</f>
        <v>400000321</v>
      </c>
      <c r="C151" s="48">
        <f>+IF(RESULTADOS!D151="","",RESULTADOS!D151)</f>
        <v>700010850</v>
      </c>
      <c r="D151" s="156" t="str">
        <f>+IF('CARGA DE DATOS'!K152="Cooperativa","COOP",IF(Salida!AT152="true","PROSU","GD"))</f>
        <v>COOP</v>
      </c>
      <c r="E151" s="156" t="s">
        <v>9149</v>
      </c>
      <c r="F151" s="156" t="str">
        <f>+IF(OR(D151="COOP",'CARGA DE DATOS'!K152="GUMA"),"15.02.2022",IF('CARGA DE DATOS'!K152="GUME","05.02.2022","10.02.2022"))</f>
        <v>15.02.2022</v>
      </c>
      <c r="G151" s="159">
        <f>+IF(VLOOKUP(G$1,Lecturas!$N$1:$AA$20,$AC151,FALSE)=0,"",VLOOKUP(G$1,Lecturas!$N$1:$AA$20,$AC151,FALSE))</f>
        <v>20</v>
      </c>
      <c r="H151" s="159">
        <f>+IF(VLOOKUP(H$1,Lecturas!$N$1:$AA$20,$AC151,FALSE)=0,"",VLOOKUP(H$1,Lecturas!$N$1:$AA$20,$AC151,FALSE))</f>
        <v>20</v>
      </c>
      <c r="I151" s="159" t="str">
        <f>+IF(VLOOKUP(I$1,Lecturas!$N$1:$AA$20,$AC151,FALSE)=0,"",VLOOKUP(I$1,Lecturas!$N$1:$AA$20,$AC151,FALSE))</f>
        <v/>
      </c>
      <c r="J151" s="83" t="str">
        <f>+IF(VLOOKUP(J$1,Lecturas!$N$1:$AA$20,$AC151,FALSE)=0,"",VLOOKUP(J$1,Lecturas!$N$1:$AA$20,$AC151,FALSE))</f>
        <v/>
      </c>
      <c r="K151" s="83" t="str">
        <f>+IF(VLOOKUP(K$1,Lecturas!$N$1:$AA$20,$AC151,FALSE)=0,"",VLOOKUP(K$1,Lecturas!$N$1:$AA$20,$AC151,FALSE))</f>
        <v/>
      </c>
      <c r="L151" s="83" t="str">
        <f>+IF(VLOOKUP(L$1,Lecturas!$N$1:$AA$20,$AC151,FALSE)=0,"",VLOOKUP(L$1,Lecturas!$N$1:$AA$20,$AC151,FALSE))</f>
        <v/>
      </c>
      <c r="M151" s="159">
        <f>+IF(VLOOKUP(M$1,Lecturas!$N$1:$AA$20,$AC151,FALSE)=0,"",VLOOKUP(M$1,Lecturas!$N$1:$AA$20,$AC151,FALSE))</f>
        <v>151</v>
      </c>
      <c r="N151" s="159">
        <f>+IF(VLOOKUP(N$1,Lecturas!$N$1:$AA$20,$AC151,FALSE)=0,"",VLOOKUP(N$1,Lecturas!$N$1:$AA$20,$AC151,FALSE))</f>
        <v>150</v>
      </c>
      <c r="O151" s="159">
        <f>+IF(VLOOKUP(O$1,Lecturas!$N$1:$AA$20,$AC151,FALSE)=0,"",VLOOKUP(O$1,Lecturas!$N$1:$AA$20,$AC151,FALSE))</f>
        <v>152</v>
      </c>
      <c r="P151" s="83">
        <f>+IF(VLOOKUP(P$1,Lecturas!$N$1:$AA$20,$AC151,FALSE)=0,"",VLOOKUP(P$1,Lecturas!$N$1:$AA$20,$AC151,FALSE))</f>
        <v>154</v>
      </c>
      <c r="Q151" s="83">
        <f>+IF(VLOOKUP(Q$1,Lecturas!$N$1:$AA$20,$AC151,FALSE)=0,"",VLOOKUP(Q$1,Lecturas!$N$1:$AA$20,$AC151,FALSE))</f>
        <v>153</v>
      </c>
      <c r="R151" s="83">
        <f>+IF(VLOOKUP(R$1,Lecturas!$N$1:$AA$20,$AC151,FALSE)=0,"",VLOOKUP(R$1,Lecturas!$N$1:$AA$20,$AC151,FALSE))</f>
        <v>155</v>
      </c>
      <c r="S151" s="159">
        <f>+IF(VLOOKUP(S$1,Lecturas!$N$1:$AA$20,$AC151,FALSE)=0,"",VLOOKUP(S$1,Lecturas!$N$1:$AA$20,$AC151,FALSE))</f>
        <v>157</v>
      </c>
      <c r="T151" s="159">
        <f>+IF(VLOOKUP(T$1,Lecturas!$N$1:$AA$20,$AC151,FALSE)=0,"",VLOOKUP(T$1,Lecturas!$N$1:$AA$20,$AC151,FALSE))</f>
        <v>156</v>
      </c>
      <c r="U151" s="159">
        <f>+IF(VLOOKUP(U$1,Lecturas!$N$1:$AA$20,$AC151,FALSE)=0,"",VLOOKUP(U$1,Lecturas!$N$1:$AA$20,$AC151,FALSE))</f>
        <v>158</v>
      </c>
      <c r="V151" s="83">
        <f>+IF(VLOOKUP(V$1,Lecturas!$N$1:$AA$20,$AC151,FALSE)=0,"",VLOOKUP(V$1,Lecturas!$N$1:$AA$20,$AC151,FALSE))</f>
        <v>160</v>
      </c>
      <c r="W151" s="83">
        <f>+IF(VLOOKUP(W$1,Lecturas!$N$1:$AA$20,$AC151,FALSE)=0,"",VLOOKUP(W$1,Lecturas!$N$1:$AA$20,$AC151,FALSE))</f>
        <v>159</v>
      </c>
      <c r="X151" s="83">
        <f>+IF(VLOOKUP(X$1,Lecturas!$N$1:$AA$20,$AC151,FALSE)=0,"",VLOOKUP(X$1,Lecturas!$N$1:$AA$20,$AC151,FALSE))</f>
        <v>161</v>
      </c>
      <c r="Y151" s="159">
        <f>+IF(VLOOKUP(Y$1,Lecturas!$N$1:$AA$20,$AC151,FALSE)=0,"",VLOOKUP(Y$1,Lecturas!$N$1:$AA$20,$AC151,FALSE))</f>
        <v>2500</v>
      </c>
      <c r="Z151" s="48">
        <f>+'RESULTADOS Fact'!Z151</f>
        <v>20000000939</v>
      </c>
      <c r="AA151" s="48">
        <f>+'RESULTADOS Fact'!AA151</f>
        <v>10000000503</v>
      </c>
      <c r="AB151" s="48"/>
      <c r="AC151" s="145">
        <f>+'CARGA DE DATOS'!AF152</f>
        <v>14</v>
      </c>
    </row>
    <row r="152" spans="1:29" hidden="1" x14ac:dyDescent="0.25">
      <c r="A152" s="145">
        <f>+'CARGA DE DATOS'!A153</f>
        <v>151</v>
      </c>
      <c r="B152" s="48">
        <f>+IF(RESULTADOS!H152="","",RESULTADOS!H152)</f>
        <v>400000322</v>
      </c>
      <c r="C152" s="48">
        <f>+IF(RESULTADOS!D152="","",RESULTADOS!D152)</f>
        <v>700010851</v>
      </c>
      <c r="D152" s="156" t="str">
        <f>+IF('CARGA DE DATOS'!K153="Cooperativa","COOP",IF(Salida!AT153="true","PROSU","GD"))</f>
        <v>COOP</v>
      </c>
      <c r="E152" s="156" t="s">
        <v>9149</v>
      </c>
      <c r="F152" s="156" t="str">
        <f>+IF(OR(D152="COOP",'CARGA DE DATOS'!K153="GUMA"),"15.02.2022",IF('CARGA DE DATOS'!K153="GUME","05.02.2022","10.02.2022"))</f>
        <v>15.02.2022</v>
      </c>
      <c r="G152" s="159">
        <f>+IF(VLOOKUP(G$1,Lecturas!$N$1:$AA$20,$AC152,FALSE)=0,"",VLOOKUP(G$1,Lecturas!$N$1:$AA$20,$AC152,FALSE))</f>
        <v>100</v>
      </c>
      <c r="H152" s="159">
        <f>+IF(VLOOKUP(H$1,Lecturas!$N$1:$AA$20,$AC152,FALSE)=0,"",VLOOKUP(H$1,Lecturas!$N$1:$AA$20,$AC152,FALSE))</f>
        <v>150</v>
      </c>
      <c r="I152" s="159" t="str">
        <f>+IF(VLOOKUP(I$1,Lecturas!$N$1:$AA$20,$AC152,FALSE)=0,"",VLOOKUP(I$1,Lecturas!$N$1:$AA$20,$AC152,FALSE))</f>
        <v/>
      </c>
      <c r="J152" s="83" t="str">
        <f>+IF(VLOOKUP(J$1,Lecturas!$N$1:$AA$20,$AC152,FALSE)=0,"",VLOOKUP(J$1,Lecturas!$N$1:$AA$20,$AC152,FALSE))</f>
        <v/>
      </c>
      <c r="K152" s="83" t="str">
        <f>+IF(VLOOKUP(K$1,Lecturas!$N$1:$AA$20,$AC152,FALSE)=0,"",VLOOKUP(K$1,Lecturas!$N$1:$AA$20,$AC152,FALSE))</f>
        <v/>
      </c>
      <c r="L152" s="83" t="str">
        <f>+IF(VLOOKUP(L$1,Lecturas!$N$1:$AA$20,$AC152,FALSE)=0,"",VLOOKUP(L$1,Lecturas!$N$1:$AA$20,$AC152,FALSE))</f>
        <v/>
      </c>
      <c r="M152" s="159">
        <f>+IF(VLOOKUP(M$1,Lecturas!$N$1:$AA$20,$AC152,FALSE)=0,"",VLOOKUP(M$1,Lecturas!$N$1:$AA$20,$AC152,FALSE))</f>
        <v>151</v>
      </c>
      <c r="N152" s="159">
        <f>+IF(VLOOKUP(N$1,Lecturas!$N$1:$AA$20,$AC152,FALSE)=0,"",VLOOKUP(N$1,Lecturas!$N$1:$AA$20,$AC152,FALSE))</f>
        <v>150</v>
      </c>
      <c r="O152" s="159">
        <f>+IF(VLOOKUP(O$1,Lecturas!$N$1:$AA$20,$AC152,FALSE)=0,"",VLOOKUP(O$1,Lecturas!$N$1:$AA$20,$AC152,FALSE))</f>
        <v>152</v>
      </c>
      <c r="P152" s="83">
        <f>+IF(VLOOKUP(P$1,Lecturas!$N$1:$AA$20,$AC152,FALSE)=0,"",VLOOKUP(P$1,Lecturas!$N$1:$AA$20,$AC152,FALSE))</f>
        <v>154</v>
      </c>
      <c r="Q152" s="83">
        <f>+IF(VLOOKUP(Q$1,Lecturas!$N$1:$AA$20,$AC152,FALSE)=0,"",VLOOKUP(Q$1,Lecturas!$N$1:$AA$20,$AC152,FALSE))</f>
        <v>153</v>
      </c>
      <c r="R152" s="83">
        <f>+IF(VLOOKUP(R$1,Lecturas!$N$1:$AA$20,$AC152,FALSE)=0,"",VLOOKUP(R$1,Lecturas!$N$1:$AA$20,$AC152,FALSE))</f>
        <v>155</v>
      </c>
      <c r="S152" s="159">
        <f>+IF(VLOOKUP(S$1,Lecturas!$N$1:$AA$20,$AC152,FALSE)=0,"",VLOOKUP(S$1,Lecturas!$N$1:$AA$20,$AC152,FALSE))</f>
        <v>157</v>
      </c>
      <c r="T152" s="159">
        <f>+IF(VLOOKUP(T$1,Lecturas!$N$1:$AA$20,$AC152,FALSE)=0,"",VLOOKUP(T$1,Lecturas!$N$1:$AA$20,$AC152,FALSE))</f>
        <v>156</v>
      </c>
      <c r="U152" s="159">
        <f>+IF(VLOOKUP(U$1,Lecturas!$N$1:$AA$20,$AC152,FALSE)=0,"",VLOOKUP(U$1,Lecturas!$N$1:$AA$20,$AC152,FALSE))</f>
        <v>158</v>
      </c>
      <c r="V152" s="83">
        <f>+IF(VLOOKUP(V$1,Lecturas!$N$1:$AA$20,$AC152,FALSE)=0,"",VLOOKUP(V$1,Lecturas!$N$1:$AA$20,$AC152,FALSE))</f>
        <v>160</v>
      </c>
      <c r="W152" s="83">
        <f>+IF(VLOOKUP(W$1,Lecturas!$N$1:$AA$20,$AC152,FALSE)=0,"",VLOOKUP(W$1,Lecturas!$N$1:$AA$20,$AC152,FALSE))</f>
        <v>159</v>
      </c>
      <c r="X152" s="83">
        <f>+IF(VLOOKUP(X$1,Lecturas!$N$1:$AA$20,$AC152,FALSE)=0,"",VLOOKUP(X$1,Lecturas!$N$1:$AA$20,$AC152,FALSE))</f>
        <v>161</v>
      </c>
      <c r="Y152" s="159">
        <f>+IF(VLOOKUP(Y$1,Lecturas!$N$1:$AA$20,$AC152,FALSE)=0,"",VLOOKUP(Y$1,Lecturas!$N$1:$AA$20,$AC152,FALSE))</f>
        <v>2500</v>
      </c>
      <c r="Z152" s="48">
        <f>+'RESULTADOS Fact'!Z152</f>
        <v>20000000940</v>
      </c>
      <c r="AA152" s="48">
        <f>+'RESULTADOS Fact'!AA152</f>
        <v>10000000504</v>
      </c>
      <c r="AB152" s="48"/>
      <c r="AC152" s="145">
        <f>+'CARGA DE DATOS'!AF153</f>
        <v>12</v>
      </c>
    </row>
    <row r="153" spans="1:29" hidden="1" x14ac:dyDescent="0.25">
      <c r="A153" s="145">
        <f>+'CARGA DE DATOS'!A154</f>
        <v>152</v>
      </c>
      <c r="B153" s="48">
        <f>+IF(RESULTADOS!H153="","",RESULTADOS!H153)</f>
        <v>400000323</v>
      </c>
      <c r="C153" s="48">
        <f>+IF(RESULTADOS!D153="","",RESULTADOS!D153)</f>
        <v>700010852</v>
      </c>
      <c r="D153" s="156" t="str">
        <f>+IF('CARGA DE DATOS'!K154="Cooperativa","COOP",IF(Salida!AT154="true","PROSU","GD"))</f>
        <v>COOP</v>
      </c>
      <c r="E153" s="156" t="s">
        <v>9149</v>
      </c>
      <c r="F153" s="156" t="str">
        <f>+IF(OR(D153="COOP",'CARGA DE DATOS'!K154="GUMA"),"15.02.2022",IF('CARGA DE DATOS'!K154="GUME","05.02.2022","10.02.2022"))</f>
        <v>15.02.2022</v>
      </c>
      <c r="G153" s="159">
        <f>+IF(VLOOKUP(G$1,Lecturas!$N$1:$AA$20,$AC153,FALSE)=0,"",VLOOKUP(G$1,Lecturas!$N$1:$AA$20,$AC153,FALSE))</f>
        <v>20</v>
      </c>
      <c r="H153" s="159">
        <f>+IF(VLOOKUP(H$1,Lecturas!$N$1:$AA$20,$AC153,FALSE)=0,"",VLOOKUP(H$1,Lecturas!$N$1:$AA$20,$AC153,FALSE))</f>
        <v>20</v>
      </c>
      <c r="I153" s="159" t="str">
        <f>+IF(VLOOKUP(I$1,Lecturas!$N$1:$AA$20,$AC153,FALSE)=0,"",VLOOKUP(I$1,Lecturas!$N$1:$AA$20,$AC153,FALSE))</f>
        <v/>
      </c>
      <c r="J153" s="83" t="str">
        <f>+IF(VLOOKUP(J$1,Lecturas!$N$1:$AA$20,$AC153,FALSE)=0,"",VLOOKUP(J$1,Lecturas!$N$1:$AA$20,$AC153,FALSE))</f>
        <v/>
      </c>
      <c r="K153" s="83" t="str">
        <f>+IF(VLOOKUP(K$1,Lecturas!$N$1:$AA$20,$AC153,FALSE)=0,"",VLOOKUP(K$1,Lecturas!$N$1:$AA$20,$AC153,FALSE))</f>
        <v/>
      </c>
      <c r="L153" s="83" t="str">
        <f>+IF(VLOOKUP(L$1,Lecturas!$N$1:$AA$20,$AC153,FALSE)=0,"",VLOOKUP(L$1,Lecturas!$N$1:$AA$20,$AC153,FALSE))</f>
        <v/>
      </c>
      <c r="M153" s="159">
        <f>+IF(VLOOKUP(M$1,Lecturas!$N$1:$AA$20,$AC153,FALSE)=0,"",VLOOKUP(M$1,Lecturas!$N$1:$AA$20,$AC153,FALSE))</f>
        <v>151</v>
      </c>
      <c r="N153" s="159">
        <f>+IF(VLOOKUP(N$1,Lecturas!$N$1:$AA$20,$AC153,FALSE)=0,"",VLOOKUP(N$1,Lecturas!$N$1:$AA$20,$AC153,FALSE))</f>
        <v>150</v>
      </c>
      <c r="O153" s="159">
        <f>+IF(VLOOKUP(O$1,Lecturas!$N$1:$AA$20,$AC153,FALSE)=0,"",VLOOKUP(O$1,Lecturas!$N$1:$AA$20,$AC153,FALSE))</f>
        <v>152</v>
      </c>
      <c r="P153" s="83">
        <f>+IF(VLOOKUP(P$1,Lecturas!$N$1:$AA$20,$AC153,FALSE)=0,"",VLOOKUP(P$1,Lecturas!$N$1:$AA$20,$AC153,FALSE))</f>
        <v>154</v>
      </c>
      <c r="Q153" s="83">
        <f>+IF(VLOOKUP(Q$1,Lecturas!$N$1:$AA$20,$AC153,FALSE)=0,"",VLOOKUP(Q$1,Lecturas!$N$1:$AA$20,$AC153,FALSE))</f>
        <v>153</v>
      </c>
      <c r="R153" s="83">
        <f>+IF(VLOOKUP(R$1,Lecturas!$N$1:$AA$20,$AC153,FALSE)=0,"",VLOOKUP(R$1,Lecturas!$N$1:$AA$20,$AC153,FALSE))</f>
        <v>155</v>
      </c>
      <c r="S153" s="159">
        <f>+IF(VLOOKUP(S$1,Lecturas!$N$1:$AA$20,$AC153,FALSE)=0,"",VLOOKUP(S$1,Lecturas!$N$1:$AA$20,$AC153,FALSE))</f>
        <v>157</v>
      </c>
      <c r="T153" s="159">
        <f>+IF(VLOOKUP(T$1,Lecturas!$N$1:$AA$20,$AC153,FALSE)=0,"",VLOOKUP(T$1,Lecturas!$N$1:$AA$20,$AC153,FALSE))</f>
        <v>156</v>
      </c>
      <c r="U153" s="159">
        <f>+IF(VLOOKUP(U$1,Lecturas!$N$1:$AA$20,$AC153,FALSE)=0,"",VLOOKUP(U$1,Lecturas!$N$1:$AA$20,$AC153,FALSE))</f>
        <v>158</v>
      </c>
      <c r="V153" s="83">
        <f>+IF(VLOOKUP(V$1,Lecturas!$N$1:$AA$20,$AC153,FALSE)=0,"",VLOOKUP(V$1,Lecturas!$N$1:$AA$20,$AC153,FALSE))</f>
        <v>160</v>
      </c>
      <c r="W153" s="83">
        <f>+IF(VLOOKUP(W$1,Lecturas!$N$1:$AA$20,$AC153,FALSE)=0,"",VLOOKUP(W$1,Lecturas!$N$1:$AA$20,$AC153,FALSE))</f>
        <v>159</v>
      </c>
      <c r="X153" s="83">
        <f>+IF(VLOOKUP(X$1,Lecturas!$N$1:$AA$20,$AC153,FALSE)=0,"",VLOOKUP(X$1,Lecturas!$N$1:$AA$20,$AC153,FALSE))</f>
        <v>161</v>
      </c>
      <c r="Y153" s="159">
        <f>+IF(VLOOKUP(Y$1,Lecturas!$N$1:$AA$20,$AC153,FALSE)=0,"",VLOOKUP(Y$1,Lecturas!$N$1:$AA$20,$AC153,FALSE))</f>
        <v>2500</v>
      </c>
      <c r="Z153" s="48">
        <f>+'RESULTADOS Fact'!Z153</f>
        <v>20000000941</v>
      </c>
      <c r="AA153" s="48">
        <f>+'RESULTADOS Fact'!AA153</f>
        <v>10000000505</v>
      </c>
      <c r="AB153" s="48"/>
      <c r="AC153" s="145">
        <f>+'CARGA DE DATOS'!AF154</f>
        <v>13</v>
      </c>
    </row>
    <row r="154" spans="1:29" hidden="1" x14ac:dyDescent="0.25">
      <c r="A154" s="145">
        <f>+'CARGA DE DATOS'!A155</f>
        <v>153</v>
      </c>
      <c r="B154" s="48">
        <f>+IF(RESULTADOS!H154="","",RESULTADOS!H154)</f>
        <v>400000324</v>
      </c>
      <c r="C154" s="48">
        <f>+IF(RESULTADOS!D154="","",RESULTADOS!D154)</f>
        <v>700010853</v>
      </c>
      <c r="D154" s="156" t="str">
        <f>+IF('CARGA DE DATOS'!K155="Cooperativa","COOP",IF(Salida!AT155="true","PROSU","GD"))</f>
        <v>COOP</v>
      </c>
      <c r="E154" s="156" t="s">
        <v>9149</v>
      </c>
      <c r="F154" s="156" t="str">
        <f>+IF(OR(D154="COOP",'CARGA DE DATOS'!K155="GUMA"),"15.02.2022",IF('CARGA DE DATOS'!K155="GUME","05.02.2022","10.02.2022"))</f>
        <v>15.02.2022</v>
      </c>
      <c r="G154" s="159">
        <f>+IF(VLOOKUP(G$1,Lecturas!$N$1:$AA$20,$AC154,FALSE)=0,"",VLOOKUP(G$1,Lecturas!$N$1:$AA$20,$AC154,FALSE))</f>
        <v>100</v>
      </c>
      <c r="H154" s="159">
        <f>+IF(VLOOKUP(H$1,Lecturas!$N$1:$AA$20,$AC154,FALSE)=0,"",VLOOKUP(H$1,Lecturas!$N$1:$AA$20,$AC154,FALSE))</f>
        <v>150</v>
      </c>
      <c r="I154" s="159" t="str">
        <f>+IF(VLOOKUP(I$1,Lecturas!$N$1:$AA$20,$AC154,FALSE)=0,"",VLOOKUP(I$1,Lecturas!$N$1:$AA$20,$AC154,FALSE))</f>
        <v/>
      </c>
      <c r="J154" s="83" t="str">
        <f>+IF(VLOOKUP(J$1,Lecturas!$N$1:$AA$20,$AC154,FALSE)=0,"",VLOOKUP(J$1,Lecturas!$N$1:$AA$20,$AC154,FALSE))</f>
        <v/>
      </c>
      <c r="K154" s="83" t="str">
        <f>+IF(VLOOKUP(K$1,Lecturas!$N$1:$AA$20,$AC154,FALSE)=0,"",VLOOKUP(K$1,Lecturas!$N$1:$AA$20,$AC154,FALSE))</f>
        <v/>
      </c>
      <c r="L154" s="83" t="str">
        <f>+IF(VLOOKUP(L$1,Lecturas!$N$1:$AA$20,$AC154,FALSE)=0,"",VLOOKUP(L$1,Lecturas!$N$1:$AA$20,$AC154,FALSE))</f>
        <v/>
      </c>
      <c r="M154" s="159">
        <f>+IF(VLOOKUP(M$1,Lecturas!$N$1:$AA$20,$AC154,FALSE)=0,"",VLOOKUP(M$1,Lecturas!$N$1:$AA$20,$AC154,FALSE))</f>
        <v>151</v>
      </c>
      <c r="N154" s="159">
        <f>+IF(VLOOKUP(N$1,Lecturas!$N$1:$AA$20,$AC154,FALSE)=0,"",VLOOKUP(N$1,Lecturas!$N$1:$AA$20,$AC154,FALSE))</f>
        <v>150</v>
      </c>
      <c r="O154" s="159">
        <f>+IF(VLOOKUP(O$1,Lecturas!$N$1:$AA$20,$AC154,FALSE)=0,"",VLOOKUP(O$1,Lecturas!$N$1:$AA$20,$AC154,FALSE))</f>
        <v>152</v>
      </c>
      <c r="P154" s="83">
        <f>+IF(VLOOKUP(P$1,Lecturas!$N$1:$AA$20,$AC154,FALSE)=0,"",VLOOKUP(P$1,Lecturas!$N$1:$AA$20,$AC154,FALSE))</f>
        <v>154</v>
      </c>
      <c r="Q154" s="83">
        <f>+IF(VLOOKUP(Q$1,Lecturas!$N$1:$AA$20,$AC154,FALSE)=0,"",VLOOKUP(Q$1,Lecturas!$N$1:$AA$20,$AC154,FALSE))</f>
        <v>153</v>
      </c>
      <c r="R154" s="83">
        <f>+IF(VLOOKUP(R$1,Lecturas!$N$1:$AA$20,$AC154,FALSE)=0,"",VLOOKUP(R$1,Lecturas!$N$1:$AA$20,$AC154,FALSE))</f>
        <v>155</v>
      </c>
      <c r="S154" s="159">
        <f>+IF(VLOOKUP(S$1,Lecturas!$N$1:$AA$20,$AC154,FALSE)=0,"",VLOOKUP(S$1,Lecturas!$N$1:$AA$20,$AC154,FALSE))</f>
        <v>157</v>
      </c>
      <c r="T154" s="159">
        <f>+IF(VLOOKUP(T$1,Lecturas!$N$1:$AA$20,$AC154,FALSE)=0,"",VLOOKUP(T$1,Lecturas!$N$1:$AA$20,$AC154,FALSE))</f>
        <v>156</v>
      </c>
      <c r="U154" s="159">
        <f>+IF(VLOOKUP(U$1,Lecturas!$N$1:$AA$20,$AC154,FALSE)=0,"",VLOOKUP(U$1,Lecturas!$N$1:$AA$20,$AC154,FALSE))</f>
        <v>158</v>
      </c>
      <c r="V154" s="83">
        <f>+IF(VLOOKUP(V$1,Lecturas!$N$1:$AA$20,$AC154,FALSE)=0,"",VLOOKUP(V$1,Lecturas!$N$1:$AA$20,$AC154,FALSE))</f>
        <v>160</v>
      </c>
      <c r="W154" s="83">
        <f>+IF(VLOOKUP(W$1,Lecturas!$N$1:$AA$20,$AC154,FALSE)=0,"",VLOOKUP(W$1,Lecturas!$N$1:$AA$20,$AC154,FALSE))</f>
        <v>159</v>
      </c>
      <c r="X154" s="83">
        <f>+IF(VLOOKUP(X$1,Lecturas!$N$1:$AA$20,$AC154,FALSE)=0,"",VLOOKUP(X$1,Lecturas!$N$1:$AA$20,$AC154,FALSE))</f>
        <v>161</v>
      </c>
      <c r="Y154" s="159">
        <f>+IF(VLOOKUP(Y$1,Lecturas!$N$1:$AA$20,$AC154,FALSE)=0,"",VLOOKUP(Y$1,Lecturas!$N$1:$AA$20,$AC154,FALSE))</f>
        <v>2500</v>
      </c>
      <c r="Z154" s="48">
        <f>+'RESULTADOS Fact'!Z154</f>
        <v>20000000942</v>
      </c>
      <c r="AA154" s="48">
        <f>+'RESULTADOS Fact'!AA154</f>
        <v>10000000506</v>
      </c>
      <c r="AB154" s="48"/>
      <c r="AC154" s="145">
        <f>+'CARGA DE DATOS'!AF155</f>
        <v>12</v>
      </c>
    </row>
    <row r="155" spans="1:29" hidden="1" x14ac:dyDescent="0.25">
      <c r="A155" s="145">
        <f>+'CARGA DE DATOS'!A156</f>
        <v>154</v>
      </c>
      <c r="B155" s="48">
        <f>+IF(RESULTADOS!H155="","",RESULTADOS!H155)</f>
        <v>400000325</v>
      </c>
      <c r="C155" s="48">
        <f>+IF(RESULTADOS!D155="","",RESULTADOS!D155)</f>
        <v>700010854</v>
      </c>
      <c r="D155" s="156" t="str">
        <f>+IF('CARGA DE DATOS'!K156="Cooperativa","COOP",IF(Salida!AT156="true","PROSU","GD"))</f>
        <v>COOP</v>
      </c>
      <c r="E155" s="156" t="s">
        <v>9149</v>
      </c>
      <c r="F155" s="156" t="str">
        <f>+IF(OR(D155="COOP",'CARGA DE DATOS'!K156="GUMA"),"15.02.2022",IF('CARGA DE DATOS'!K156="GUME","05.02.2022","10.02.2022"))</f>
        <v>15.02.2022</v>
      </c>
      <c r="G155" s="159">
        <f>+IF(VLOOKUP(G$1,Lecturas!$N$1:$AA$20,$AC155,FALSE)=0,"",VLOOKUP(G$1,Lecturas!$N$1:$AA$20,$AC155,FALSE))</f>
        <v>20</v>
      </c>
      <c r="H155" s="159">
        <f>+IF(VLOOKUP(H$1,Lecturas!$N$1:$AA$20,$AC155,FALSE)=0,"",VLOOKUP(H$1,Lecturas!$N$1:$AA$20,$AC155,FALSE))</f>
        <v>20</v>
      </c>
      <c r="I155" s="159" t="str">
        <f>+IF(VLOOKUP(I$1,Lecturas!$N$1:$AA$20,$AC155,FALSE)=0,"",VLOOKUP(I$1,Lecturas!$N$1:$AA$20,$AC155,FALSE))</f>
        <v/>
      </c>
      <c r="J155" s="83" t="str">
        <f>+IF(VLOOKUP(J$1,Lecturas!$N$1:$AA$20,$AC155,FALSE)=0,"",VLOOKUP(J$1,Lecturas!$N$1:$AA$20,$AC155,FALSE))</f>
        <v/>
      </c>
      <c r="K155" s="83" t="str">
        <f>+IF(VLOOKUP(K$1,Lecturas!$N$1:$AA$20,$AC155,FALSE)=0,"",VLOOKUP(K$1,Lecturas!$N$1:$AA$20,$AC155,FALSE))</f>
        <v/>
      </c>
      <c r="L155" s="83" t="str">
        <f>+IF(VLOOKUP(L$1,Lecturas!$N$1:$AA$20,$AC155,FALSE)=0,"",VLOOKUP(L$1,Lecturas!$N$1:$AA$20,$AC155,FALSE))</f>
        <v/>
      </c>
      <c r="M155" s="159">
        <f>+IF(VLOOKUP(M$1,Lecturas!$N$1:$AA$20,$AC155,FALSE)=0,"",VLOOKUP(M$1,Lecturas!$N$1:$AA$20,$AC155,FALSE))</f>
        <v>151</v>
      </c>
      <c r="N155" s="159">
        <f>+IF(VLOOKUP(N$1,Lecturas!$N$1:$AA$20,$AC155,FALSE)=0,"",VLOOKUP(N$1,Lecturas!$N$1:$AA$20,$AC155,FALSE))</f>
        <v>150</v>
      </c>
      <c r="O155" s="159">
        <f>+IF(VLOOKUP(O$1,Lecturas!$N$1:$AA$20,$AC155,FALSE)=0,"",VLOOKUP(O$1,Lecturas!$N$1:$AA$20,$AC155,FALSE))</f>
        <v>152</v>
      </c>
      <c r="P155" s="83">
        <f>+IF(VLOOKUP(P$1,Lecturas!$N$1:$AA$20,$AC155,FALSE)=0,"",VLOOKUP(P$1,Lecturas!$N$1:$AA$20,$AC155,FALSE))</f>
        <v>154</v>
      </c>
      <c r="Q155" s="83">
        <f>+IF(VLOOKUP(Q$1,Lecturas!$N$1:$AA$20,$AC155,FALSE)=0,"",VLOOKUP(Q$1,Lecturas!$N$1:$AA$20,$AC155,FALSE))</f>
        <v>153</v>
      </c>
      <c r="R155" s="83">
        <f>+IF(VLOOKUP(R$1,Lecturas!$N$1:$AA$20,$AC155,FALSE)=0,"",VLOOKUP(R$1,Lecturas!$N$1:$AA$20,$AC155,FALSE))</f>
        <v>155</v>
      </c>
      <c r="S155" s="159">
        <f>+IF(VLOOKUP(S$1,Lecturas!$N$1:$AA$20,$AC155,FALSE)=0,"",VLOOKUP(S$1,Lecturas!$N$1:$AA$20,$AC155,FALSE))</f>
        <v>157</v>
      </c>
      <c r="T155" s="159">
        <f>+IF(VLOOKUP(T$1,Lecturas!$N$1:$AA$20,$AC155,FALSE)=0,"",VLOOKUP(T$1,Lecturas!$N$1:$AA$20,$AC155,FALSE))</f>
        <v>156</v>
      </c>
      <c r="U155" s="159">
        <f>+IF(VLOOKUP(U$1,Lecturas!$N$1:$AA$20,$AC155,FALSE)=0,"",VLOOKUP(U$1,Lecturas!$N$1:$AA$20,$AC155,FALSE))</f>
        <v>158</v>
      </c>
      <c r="V155" s="83">
        <f>+IF(VLOOKUP(V$1,Lecturas!$N$1:$AA$20,$AC155,FALSE)=0,"",VLOOKUP(V$1,Lecturas!$N$1:$AA$20,$AC155,FALSE))</f>
        <v>160</v>
      </c>
      <c r="W155" s="83">
        <f>+IF(VLOOKUP(W$1,Lecturas!$N$1:$AA$20,$AC155,FALSE)=0,"",VLOOKUP(W$1,Lecturas!$N$1:$AA$20,$AC155,FALSE))</f>
        <v>159</v>
      </c>
      <c r="X155" s="83">
        <f>+IF(VLOOKUP(X$1,Lecturas!$N$1:$AA$20,$AC155,FALSE)=0,"",VLOOKUP(X$1,Lecturas!$N$1:$AA$20,$AC155,FALSE))</f>
        <v>161</v>
      </c>
      <c r="Y155" s="159">
        <f>+IF(VLOOKUP(Y$1,Lecturas!$N$1:$AA$20,$AC155,FALSE)=0,"",VLOOKUP(Y$1,Lecturas!$N$1:$AA$20,$AC155,FALSE))</f>
        <v>2500</v>
      </c>
      <c r="Z155" s="48">
        <f>+'RESULTADOS Fact'!Z155</f>
        <v>20000000943</v>
      </c>
      <c r="AA155" s="48">
        <f>+'RESULTADOS Fact'!AA155</f>
        <v>10000000507</v>
      </c>
      <c r="AB155" s="48"/>
      <c r="AC155" s="145">
        <f>+'CARGA DE DATOS'!AF156</f>
        <v>14</v>
      </c>
    </row>
    <row r="156" spans="1:29" hidden="1" x14ac:dyDescent="0.25">
      <c r="A156" s="145">
        <f>+'CARGA DE DATOS'!A157</f>
        <v>155</v>
      </c>
      <c r="B156" s="48">
        <f>+IF(RESULTADOS!H156="","",RESULTADOS!H156)</f>
        <v>400000326</v>
      </c>
      <c r="C156" s="48">
        <f>+IF(RESULTADOS!D156="","",RESULTADOS!D156)</f>
        <v>700010855</v>
      </c>
      <c r="D156" s="156" t="str">
        <f>+IF('CARGA DE DATOS'!K157="Cooperativa","COOP",IF(Salida!AT157="true","PROSU","GD"))</f>
        <v>COOP</v>
      </c>
      <c r="E156" s="156" t="s">
        <v>9149</v>
      </c>
      <c r="F156" s="156" t="str">
        <f>+IF(OR(D156="COOP",'CARGA DE DATOS'!K157="GUMA"),"15.02.2022",IF('CARGA DE DATOS'!K157="GUME","05.02.2022","10.02.2022"))</f>
        <v>15.02.2022</v>
      </c>
      <c r="G156" s="159">
        <f>+IF(VLOOKUP(G$1,Lecturas!$N$1:$AA$20,$AC156,FALSE)=0,"",VLOOKUP(G$1,Lecturas!$N$1:$AA$20,$AC156,FALSE))</f>
        <v>100</v>
      </c>
      <c r="H156" s="159">
        <f>+IF(VLOOKUP(H$1,Lecturas!$N$1:$AA$20,$AC156,FALSE)=0,"",VLOOKUP(H$1,Lecturas!$N$1:$AA$20,$AC156,FALSE))</f>
        <v>150</v>
      </c>
      <c r="I156" s="159" t="str">
        <f>+IF(VLOOKUP(I$1,Lecturas!$N$1:$AA$20,$AC156,FALSE)=0,"",VLOOKUP(I$1,Lecturas!$N$1:$AA$20,$AC156,FALSE))</f>
        <v/>
      </c>
      <c r="J156" s="83" t="str">
        <f>+IF(VLOOKUP(J$1,Lecturas!$N$1:$AA$20,$AC156,FALSE)=0,"",VLOOKUP(J$1,Lecturas!$N$1:$AA$20,$AC156,FALSE))</f>
        <v/>
      </c>
      <c r="K156" s="83" t="str">
        <f>+IF(VLOOKUP(K$1,Lecturas!$N$1:$AA$20,$AC156,FALSE)=0,"",VLOOKUP(K$1,Lecturas!$N$1:$AA$20,$AC156,FALSE))</f>
        <v/>
      </c>
      <c r="L156" s="83" t="str">
        <f>+IF(VLOOKUP(L$1,Lecturas!$N$1:$AA$20,$AC156,FALSE)=0,"",VLOOKUP(L$1,Lecturas!$N$1:$AA$20,$AC156,FALSE))</f>
        <v/>
      </c>
      <c r="M156" s="159">
        <f>+IF(VLOOKUP(M$1,Lecturas!$N$1:$AA$20,$AC156,FALSE)=0,"",VLOOKUP(M$1,Lecturas!$N$1:$AA$20,$AC156,FALSE))</f>
        <v>151</v>
      </c>
      <c r="N156" s="159">
        <f>+IF(VLOOKUP(N$1,Lecturas!$N$1:$AA$20,$AC156,FALSE)=0,"",VLOOKUP(N$1,Lecturas!$N$1:$AA$20,$AC156,FALSE))</f>
        <v>150</v>
      </c>
      <c r="O156" s="159">
        <f>+IF(VLOOKUP(O$1,Lecturas!$N$1:$AA$20,$AC156,FALSE)=0,"",VLOOKUP(O$1,Lecturas!$N$1:$AA$20,$AC156,FALSE))</f>
        <v>152</v>
      </c>
      <c r="P156" s="83">
        <f>+IF(VLOOKUP(P$1,Lecturas!$N$1:$AA$20,$AC156,FALSE)=0,"",VLOOKUP(P$1,Lecturas!$N$1:$AA$20,$AC156,FALSE))</f>
        <v>154</v>
      </c>
      <c r="Q156" s="83">
        <f>+IF(VLOOKUP(Q$1,Lecturas!$N$1:$AA$20,$AC156,FALSE)=0,"",VLOOKUP(Q$1,Lecturas!$N$1:$AA$20,$AC156,FALSE))</f>
        <v>153</v>
      </c>
      <c r="R156" s="83">
        <f>+IF(VLOOKUP(R$1,Lecturas!$N$1:$AA$20,$AC156,FALSE)=0,"",VLOOKUP(R$1,Lecturas!$N$1:$AA$20,$AC156,FALSE))</f>
        <v>155</v>
      </c>
      <c r="S156" s="159">
        <f>+IF(VLOOKUP(S$1,Lecturas!$N$1:$AA$20,$AC156,FALSE)=0,"",VLOOKUP(S$1,Lecturas!$N$1:$AA$20,$AC156,FALSE))</f>
        <v>157</v>
      </c>
      <c r="T156" s="159">
        <f>+IF(VLOOKUP(T$1,Lecturas!$N$1:$AA$20,$AC156,FALSE)=0,"",VLOOKUP(T$1,Lecturas!$N$1:$AA$20,$AC156,FALSE))</f>
        <v>156</v>
      </c>
      <c r="U156" s="159">
        <f>+IF(VLOOKUP(U$1,Lecturas!$N$1:$AA$20,$AC156,FALSE)=0,"",VLOOKUP(U$1,Lecturas!$N$1:$AA$20,$AC156,FALSE))</f>
        <v>158</v>
      </c>
      <c r="V156" s="83">
        <f>+IF(VLOOKUP(V$1,Lecturas!$N$1:$AA$20,$AC156,FALSE)=0,"",VLOOKUP(V$1,Lecturas!$N$1:$AA$20,$AC156,FALSE))</f>
        <v>160</v>
      </c>
      <c r="W156" s="83">
        <f>+IF(VLOOKUP(W$1,Lecturas!$N$1:$AA$20,$AC156,FALSE)=0,"",VLOOKUP(W$1,Lecturas!$N$1:$AA$20,$AC156,FALSE))</f>
        <v>159</v>
      </c>
      <c r="X156" s="83">
        <f>+IF(VLOOKUP(X$1,Lecturas!$N$1:$AA$20,$AC156,FALSE)=0,"",VLOOKUP(X$1,Lecturas!$N$1:$AA$20,$AC156,FALSE))</f>
        <v>161</v>
      </c>
      <c r="Y156" s="159">
        <f>+IF(VLOOKUP(Y$1,Lecturas!$N$1:$AA$20,$AC156,FALSE)=0,"",VLOOKUP(Y$1,Lecturas!$N$1:$AA$20,$AC156,FALSE))</f>
        <v>2500</v>
      </c>
      <c r="Z156" s="48">
        <f>+'RESULTADOS Fact'!Z156</f>
        <v>20000000944</v>
      </c>
      <c r="AA156" s="48">
        <f>+'RESULTADOS Fact'!AA156</f>
        <v>10000000508</v>
      </c>
      <c r="AB156" s="48"/>
      <c r="AC156" s="145">
        <f>+'CARGA DE DATOS'!AF157</f>
        <v>12</v>
      </c>
    </row>
    <row r="157" spans="1:29" hidden="1" x14ac:dyDescent="0.25">
      <c r="A157" s="145">
        <f>+'CARGA DE DATOS'!A158</f>
        <v>156</v>
      </c>
      <c r="B157" s="48">
        <f>+IF(RESULTADOS!H157="","",RESULTADOS!H157)</f>
        <v>400000327</v>
      </c>
      <c r="C157" s="48">
        <f>+IF(RESULTADOS!D157="","",RESULTADOS!D157)</f>
        <v>700010856</v>
      </c>
      <c r="D157" s="156" t="str">
        <f>+IF('CARGA DE DATOS'!K158="Cooperativa","COOP",IF(Salida!AT158="true","PROSU","GD"))</f>
        <v>COOP</v>
      </c>
      <c r="E157" s="156" t="s">
        <v>9149</v>
      </c>
      <c r="F157" s="156" t="str">
        <f>+IF(OR(D157="COOP",'CARGA DE DATOS'!K158="GUMA"),"15.02.2022",IF('CARGA DE DATOS'!K158="GUME","05.02.2022","10.02.2022"))</f>
        <v>15.02.2022</v>
      </c>
      <c r="G157" s="159">
        <f>+IF(VLOOKUP(G$1,Lecturas!$N$1:$AA$20,$AC157,FALSE)=0,"",VLOOKUP(G$1,Lecturas!$N$1:$AA$20,$AC157,FALSE))</f>
        <v>20</v>
      </c>
      <c r="H157" s="159">
        <f>+IF(VLOOKUP(H$1,Lecturas!$N$1:$AA$20,$AC157,FALSE)=0,"",VLOOKUP(H$1,Lecturas!$N$1:$AA$20,$AC157,FALSE))</f>
        <v>20</v>
      </c>
      <c r="I157" s="159" t="str">
        <f>+IF(VLOOKUP(I$1,Lecturas!$N$1:$AA$20,$AC157,FALSE)=0,"",VLOOKUP(I$1,Lecturas!$N$1:$AA$20,$AC157,FALSE))</f>
        <v/>
      </c>
      <c r="J157" s="83" t="str">
        <f>+IF(VLOOKUP(J$1,Lecturas!$N$1:$AA$20,$AC157,FALSE)=0,"",VLOOKUP(J$1,Lecturas!$N$1:$AA$20,$AC157,FALSE))</f>
        <v/>
      </c>
      <c r="K157" s="83" t="str">
        <f>+IF(VLOOKUP(K$1,Lecturas!$N$1:$AA$20,$AC157,FALSE)=0,"",VLOOKUP(K$1,Lecturas!$N$1:$AA$20,$AC157,FALSE))</f>
        <v/>
      </c>
      <c r="L157" s="83" t="str">
        <f>+IF(VLOOKUP(L$1,Lecturas!$N$1:$AA$20,$AC157,FALSE)=0,"",VLOOKUP(L$1,Lecturas!$N$1:$AA$20,$AC157,FALSE))</f>
        <v/>
      </c>
      <c r="M157" s="159">
        <f>+IF(VLOOKUP(M$1,Lecturas!$N$1:$AA$20,$AC157,FALSE)=0,"",VLOOKUP(M$1,Lecturas!$N$1:$AA$20,$AC157,FALSE))</f>
        <v>151</v>
      </c>
      <c r="N157" s="159">
        <f>+IF(VLOOKUP(N$1,Lecturas!$N$1:$AA$20,$AC157,FALSE)=0,"",VLOOKUP(N$1,Lecturas!$N$1:$AA$20,$AC157,FALSE))</f>
        <v>150</v>
      </c>
      <c r="O157" s="159">
        <f>+IF(VLOOKUP(O$1,Lecturas!$N$1:$AA$20,$AC157,FALSE)=0,"",VLOOKUP(O$1,Lecturas!$N$1:$AA$20,$AC157,FALSE))</f>
        <v>152</v>
      </c>
      <c r="P157" s="83">
        <f>+IF(VLOOKUP(P$1,Lecturas!$N$1:$AA$20,$AC157,FALSE)=0,"",VLOOKUP(P$1,Lecturas!$N$1:$AA$20,$AC157,FALSE))</f>
        <v>154</v>
      </c>
      <c r="Q157" s="83">
        <f>+IF(VLOOKUP(Q$1,Lecturas!$N$1:$AA$20,$AC157,FALSE)=0,"",VLOOKUP(Q$1,Lecturas!$N$1:$AA$20,$AC157,FALSE))</f>
        <v>153</v>
      </c>
      <c r="R157" s="83">
        <f>+IF(VLOOKUP(R$1,Lecturas!$N$1:$AA$20,$AC157,FALSE)=0,"",VLOOKUP(R$1,Lecturas!$N$1:$AA$20,$AC157,FALSE))</f>
        <v>155</v>
      </c>
      <c r="S157" s="159">
        <f>+IF(VLOOKUP(S$1,Lecturas!$N$1:$AA$20,$AC157,FALSE)=0,"",VLOOKUP(S$1,Lecturas!$N$1:$AA$20,$AC157,FALSE))</f>
        <v>157</v>
      </c>
      <c r="T157" s="159">
        <f>+IF(VLOOKUP(T$1,Lecturas!$N$1:$AA$20,$AC157,FALSE)=0,"",VLOOKUP(T$1,Lecturas!$N$1:$AA$20,$AC157,FALSE))</f>
        <v>156</v>
      </c>
      <c r="U157" s="159">
        <f>+IF(VLOOKUP(U$1,Lecturas!$N$1:$AA$20,$AC157,FALSE)=0,"",VLOOKUP(U$1,Lecturas!$N$1:$AA$20,$AC157,FALSE))</f>
        <v>158</v>
      </c>
      <c r="V157" s="83">
        <f>+IF(VLOOKUP(V$1,Lecturas!$N$1:$AA$20,$AC157,FALSE)=0,"",VLOOKUP(V$1,Lecturas!$N$1:$AA$20,$AC157,FALSE))</f>
        <v>160</v>
      </c>
      <c r="W157" s="83">
        <f>+IF(VLOOKUP(W$1,Lecturas!$N$1:$AA$20,$AC157,FALSE)=0,"",VLOOKUP(W$1,Lecturas!$N$1:$AA$20,$AC157,FALSE))</f>
        <v>159</v>
      </c>
      <c r="X157" s="83">
        <f>+IF(VLOOKUP(X$1,Lecturas!$N$1:$AA$20,$AC157,FALSE)=0,"",VLOOKUP(X$1,Lecturas!$N$1:$AA$20,$AC157,FALSE))</f>
        <v>161</v>
      </c>
      <c r="Y157" s="159">
        <f>+IF(VLOOKUP(Y$1,Lecturas!$N$1:$AA$20,$AC157,FALSE)=0,"",VLOOKUP(Y$1,Lecturas!$N$1:$AA$20,$AC157,FALSE))</f>
        <v>2500</v>
      </c>
      <c r="Z157" s="48">
        <f>+'RESULTADOS Fact'!Z157</f>
        <v>20000000945</v>
      </c>
      <c r="AA157" s="48">
        <f>+'RESULTADOS Fact'!AA157</f>
        <v>10000000509</v>
      </c>
      <c r="AB157" s="48"/>
      <c r="AC157" s="145">
        <f>+'CARGA DE DATOS'!AF158</f>
        <v>13</v>
      </c>
    </row>
    <row r="158" spans="1:29" hidden="1" x14ac:dyDescent="0.25">
      <c r="A158" s="145">
        <f>+'CARGA DE DATOS'!A159</f>
        <v>157</v>
      </c>
      <c r="B158" s="48">
        <f>+IF(RESULTADOS!H158="","",RESULTADOS!H158)</f>
        <v>400000328</v>
      </c>
      <c r="C158" s="48">
        <f>+IF(RESULTADOS!D158="","",RESULTADOS!D158)</f>
        <v>700010857</v>
      </c>
      <c r="D158" s="156" t="str">
        <f>+IF('CARGA DE DATOS'!K159="Cooperativa","COOP",IF(Salida!AT159="true","PROSU","GD"))</f>
        <v>PROSU</v>
      </c>
      <c r="E158" s="156" t="s">
        <v>9149</v>
      </c>
      <c r="F158" s="156" t="str">
        <f>+IF(OR(D158="COOP",'CARGA DE DATOS'!K159="GUMA"),"15.02.2022",IF('CARGA DE DATOS'!K159="GUME","05.02.2022","10.02.2022"))</f>
        <v>10.02.2022</v>
      </c>
      <c r="G158" s="159">
        <f>+IF(VLOOKUP(G$1,Lecturas!$N$1:$AA$20,$AC158,FALSE)=0,"",VLOOKUP(G$1,Lecturas!$N$1:$AA$20,$AC158,FALSE))</f>
        <v>100</v>
      </c>
      <c r="H158" s="159">
        <f>+IF(VLOOKUP(H$1,Lecturas!$N$1:$AA$20,$AC158,FALSE)=0,"",VLOOKUP(H$1,Lecturas!$N$1:$AA$20,$AC158,FALSE))</f>
        <v>100</v>
      </c>
      <c r="I158" s="159">
        <f>+IF(VLOOKUP(I$1,Lecturas!$N$1:$AA$20,$AC158,FALSE)=0,"",VLOOKUP(I$1,Lecturas!$N$1:$AA$20,$AC158,FALSE))</f>
        <v>100</v>
      </c>
      <c r="J158" s="83">
        <f>+IF(VLOOKUP(J$1,Lecturas!$N$1:$AA$20,$AC158,FALSE)=0,"",VLOOKUP(J$1,Lecturas!$N$1:$AA$20,$AC158,FALSE))</f>
        <v>115</v>
      </c>
      <c r="K158" s="83">
        <f>+IF(VLOOKUP(K$1,Lecturas!$N$1:$AA$20,$AC158,FALSE)=0,"",VLOOKUP(K$1,Lecturas!$N$1:$AA$20,$AC158,FALSE))</f>
        <v>110</v>
      </c>
      <c r="L158" s="83">
        <f>+IF(VLOOKUP(L$1,Lecturas!$N$1:$AA$20,$AC158,FALSE)=0,"",VLOOKUP(L$1,Lecturas!$N$1:$AA$20,$AC158,FALSE))</f>
        <v>105</v>
      </c>
      <c r="M158" s="159">
        <f>+IF(VLOOKUP(M$1,Lecturas!$N$1:$AA$20,$AC158,FALSE)=0,"",VLOOKUP(M$1,Lecturas!$N$1:$AA$20,$AC158,FALSE))</f>
        <v>2500</v>
      </c>
      <c r="N158" s="159">
        <f>+IF(VLOOKUP(N$1,Lecturas!$N$1:$AA$20,$AC158,FALSE)=0,"",VLOOKUP(N$1,Lecturas!$N$1:$AA$20,$AC158,FALSE))</f>
        <v>2000</v>
      </c>
      <c r="O158" s="159">
        <f>+IF(VLOOKUP(O$1,Lecturas!$N$1:$AA$20,$AC158,FALSE)=0,"",VLOOKUP(O$1,Lecturas!$N$1:$AA$20,$AC158,FALSE))</f>
        <v>3000</v>
      </c>
      <c r="P158" s="83">
        <f>+IF(VLOOKUP(P$1,Lecturas!$N$1:$AA$20,$AC158,FALSE)=0,"",VLOOKUP(P$1,Lecturas!$N$1:$AA$20,$AC158,FALSE))</f>
        <v>250</v>
      </c>
      <c r="Q158" s="83">
        <f>+IF(VLOOKUP(Q$1,Lecturas!$N$1:$AA$20,$AC158,FALSE)=0,"",VLOOKUP(Q$1,Lecturas!$N$1:$AA$20,$AC158,FALSE))</f>
        <v>200</v>
      </c>
      <c r="R158" s="83">
        <f>+IF(VLOOKUP(R$1,Lecturas!$N$1:$AA$20,$AC158,FALSE)=0,"",VLOOKUP(R$1,Lecturas!$N$1:$AA$20,$AC158,FALSE))</f>
        <v>300</v>
      </c>
      <c r="S158" s="159">
        <f>+IF(VLOOKUP(S$1,Lecturas!$N$1:$AA$20,$AC158,FALSE)=0,"",VLOOKUP(S$1,Lecturas!$N$1:$AA$20,$AC158,FALSE))</f>
        <v>255</v>
      </c>
      <c r="T158" s="159">
        <f>+IF(VLOOKUP(T$1,Lecturas!$N$1:$AA$20,$AC158,FALSE)=0,"",VLOOKUP(T$1,Lecturas!$N$1:$AA$20,$AC158,FALSE))</f>
        <v>210</v>
      </c>
      <c r="U158" s="159">
        <f>+IF(VLOOKUP(U$1,Lecturas!$N$1:$AA$20,$AC158,FALSE)=0,"",VLOOKUP(U$1,Lecturas!$N$1:$AA$20,$AC158,FALSE))</f>
        <v>320</v>
      </c>
      <c r="V158" s="83" t="str">
        <f>+IF(VLOOKUP(V$1,Lecturas!$N$1:$AA$20,$AC158,FALSE)=0,"",VLOOKUP(V$1,Lecturas!$N$1:$AA$20,$AC158,FALSE))</f>
        <v/>
      </c>
      <c r="W158" s="83" t="str">
        <f>+IF(VLOOKUP(W$1,Lecturas!$N$1:$AA$20,$AC158,FALSE)=0,"",VLOOKUP(W$1,Lecturas!$N$1:$AA$20,$AC158,FALSE))</f>
        <v/>
      </c>
      <c r="X158" s="83" t="str">
        <f>+IF(VLOOKUP(X$1,Lecturas!$N$1:$AA$20,$AC158,FALSE)=0,"",VLOOKUP(X$1,Lecturas!$N$1:$AA$20,$AC158,FALSE))</f>
        <v/>
      </c>
      <c r="Y158" s="159">
        <f>+IF(VLOOKUP(Y$1,Lecturas!$N$1:$AA$20,$AC158,FALSE)=0,"",VLOOKUP(Y$1,Lecturas!$N$1:$AA$20,$AC158,FALSE))</f>
        <v>3000</v>
      </c>
      <c r="Z158" s="48">
        <f>+'RESULTADOS Fact'!Z158</f>
        <v>20000000946</v>
      </c>
      <c r="AA158" s="48">
        <f>+'RESULTADOS Fact'!AA158</f>
        <v>10000000510</v>
      </c>
      <c r="AB158" s="48"/>
      <c r="AC158" s="145">
        <f>+'CARGA DE DATOS'!AF159</f>
        <v>10</v>
      </c>
    </row>
    <row r="159" spans="1:29" hidden="1" x14ac:dyDescent="0.25">
      <c r="A159" s="145">
        <f>+'CARGA DE DATOS'!A160</f>
        <v>158</v>
      </c>
      <c r="B159" s="48">
        <f>+IF(RESULTADOS!H159="","",RESULTADOS!H159)</f>
        <v>400000329</v>
      </c>
      <c r="C159" s="48">
        <f>+IF(RESULTADOS!D159="","",RESULTADOS!D159)</f>
        <v>700010858</v>
      </c>
      <c r="D159" s="156" t="str">
        <f>+IF('CARGA DE DATOS'!K160="Cooperativa","COOP",IF(Salida!AT160="true","PROSU","GD"))</f>
        <v>PROSU</v>
      </c>
      <c r="E159" s="156" t="s">
        <v>9149</v>
      </c>
      <c r="F159" s="156" t="str">
        <f>+IF(OR(D159="COOP",'CARGA DE DATOS'!K160="GUMA"),"15.02.2022",IF('CARGA DE DATOS'!K160="GUME","05.02.2022","10.02.2022"))</f>
        <v>10.02.2022</v>
      </c>
      <c r="G159" s="159">
        <f>+IF(VLOOKUP(G$1,Lecturas!$N$1:$AA$20,$AC159,FALSE)=0,"",VLOOKUP(G$1,Lecturas!$N$1:$AA$20,$AC159,FALSE))</f>
        <v>100</v>
      </c>
      <c r="H159" s="159">
        <f>+IF(VLOOKUP(H$1,Lecturas!$N$1:$AA$20,$AC159,FALSE)=0,"",VLOOKUP(H$1,Lecturas!$N$1:$AA$20,$AC159,FALSE))</f>
        <v>100</v>
      </c>
      <c r="I159" s="159">
        <f>+IF(VLOOKUP(I$1,Lecturas!$N$1:$AA$20,$AC159,FALSE)=0,"",VLOOKUP(I$1,Lecturas!$N$1:$AA$20,$AC159,FALSE))</f>
        <v>100</v>
      </c>
      <c r="J159" s="83">
        <f>+IF(VLOOKUP(J$1,Lecturas!$N$1:$AA$20,$AC159,FALSE)=0,"",VLOOKUP(J$1,Lecturas!$N$1:$AA$20,$AC159,FALSE))</f>
        <v>115</v>
      </c>
      <c r="K159" s="83">
        <f>+IF(VLOOKUP(K$1,Lecturas!$N$1:$AA$20,$AC159,FALSE)=0,"",VLOOKUP(K$1,Lecturas!$N$1:$AA$20,$AC159,FALSE))</f>
        <v>110</v>
      </c>
      <c r="L159" s="83">
        <f>+IF(VLOOKUP(L$1,Lecturas!$N$1:$AA$20,$AC159,FALSE)=0,"",VLOOKUP(L$1,Lecturas!$N$1:$AA$20,$AC159,FALSE))</f>
        <v>105</v>
      </c>
      <c r="M159" s="159">
        <f>+IF(VLOOKUP(M$1,Lecturas!$N$1:$AA$20,$AC159,FALSE)=0,"",VLOOKUP(M$1,Lecturas!$N$1:$AA$20,$AC159,FALSE))</f>
        <v>2500</v>
      </c>
      <c r="N159" s="159">
        <f>+IF(VLOOKUP(N$1,Lecturas!$N$1:$AA$20,$AC159,FALSE)=0,"",VLOOKUP(N$1,Lecturas!$N$1:$AA$20,$AC159,FALSE))</f>
        <v>2000</v>
      </c>
      <c r="O159" s="159">
        <f>+IF(VLOOKUP(O$1,Lecturas!$N$1:$AA$20,$AC159,FALSE)=0,"",VLOOKUP(O$1,Lecturas!$N$1:$AA$20,$AC159,FALSE))</f>
        <v>3000</v>
      </c>
      <c r="P159" s="83">
        <f>+IF(VLOOKUP(P$1,Lecturas!$N$1:$AA$20,$AC159,FALSE)=0,"",VLOOKUP(P$1,Lecturas!$N$1:$AA$20,$AC159,FALSE))</f>
        <v>250</v>
      </c>
      <c r="Q159" s="83">
        <f>+IF(VLOOKUP(Q$1,Lecturas!$N$1:$AA$20,$AC159,FALSE)=0,"",VLOOKUP(Q$1,Lecturas!$N$1:$AA$20,$AC159,FALSE))</f>
        <v>200</v>
      </c>
      <c r="R159" s="83">
        <f>+IF(VLOOKUP(R$1,Lecturas!$N$1:$AA$20,$AC159,FALSE)=0,"",VLOOKUP(R$1,Lecturas!$N$1:$AA$20,$AC159,FALSE))</f>
        <v>300</v>
      </c>
      <c r="S159" s="159">
        <f>+IF(VLOOKUP(S$1,Lecturas!$N$1:$AA$20,$AC159,FALSE)=0,"",VLOOKUP(S$1,Lecturas!$N$1:$AA$20,$AC159,FALSE))</f>
        <v>255</v>
      </c>
      <c r="T159" s="159">
        <f>+IF(VLOOKUP(T$1,Lecturas!$N$1:$AA$20,$AC159,FALSE)=0,"",VLOOKUP(T$1,Lecturas!$N$1:$AA$20,$AC159,FALSE))</f>
        <v>210</v>
      </c>
      <c r="U159" s="159">
        <f>+IF(VLOOKUP(U$1,Lecturas!$N$1:$AA$20,$AC159,FALSE)=0,"",VLOOKUP(U$1,Lecturas!$N$1:$AA$20,$AC159,FALSE))</f>
        <v>320</v>
      </c>
      <c r="V159" s="83" t="str">
        <f>+IF(VLOOKUP(V$1,Lecturas!$N$1:$AA$20,$AC159,FALSE)=0,"",VLOOKUP(V$1,Lecturas!$N$1:$AA$20,$AC159,FALSE))</f>
        <v/>
      </c>
      <c r="W159" s="83" t="str">
        <f>+IF(VLOOKUP(W$1,Lecturas!$N$1:$AA$20,$AC159,FALSE)=0,"",VLOOKUP(W$1,Lecturas!$N$1:$AA$20,$AC159,FALSE))</f>
        <v/>
      </c>
      <c r="X159" s="83" t="str">
        <f>+IF(VLOOKUP(X$1,Lecturas!$N$1:$AA$20,$AC159,FALSE)=0,"",VLOOKUP(X$1,Lecturas!$N$1:$AA$20,$AC159,FALSE))</f>
        <v/>
      </c>
      <c r="Y159" s="159">
        <f>+IF(VLOOKUP(Y$1,Lecturas!$N$1:$AA$20,$AC159,FALSE)=0,"",VLOOKUP(Y$1,Lecturas!$N$1:$AA$20,$AC159,FALSE))</f>
        <v>3000</v>
      </c>
      <c r="Z159" s="48">
        <f>+'RESULTADOS Fact'!Z159</f>
        <v>20000000947</v>
      </c>
      <c r="AA159" s="48">
        <f>+'RESULTADOS Fact'!AA159</f>
        <v>10000000511</v>
      </c>
      <c r="AB159" s="48"/>
      <c r="AC159" s="145">
        <f>+'CARGA DE DATOS'!AF160</f>
        <v>10</v>
      </c>
    </row>
    <row r="160" spans="1:29" hidden="1" x14ac:dyDescent="0.25">
      <c r="A160" s="145">
        <f>+'CARGA DE DATOS'!A161</f>
        <v>159</v>
      </c>
      <c r="B160" s="48">
        <f>+IF(RESULTADOS!H160="","",RESULTADOS!H160)</f>
        <v>400000330</v>
      </c>
      <c r="C160" s="48">
        <f>+IF(RESULTADOS!D160="","",RESULTADOS!D160)</f>
        <v>700010859</v>
      </c>
      <c r="D160" s="156" t="str">
        <f>+IF('CARGA DE DATOS'!K161="Cooperativa","COOP",IF(Salida!AT161="true","PROSU","GD"))</f>
        <v>PROSU</v>
      </c>
      <c r="E160" s="156" t="s">
        <v>9149</v>
      </c>
      <c r="F160" s="156" t="str">
        <f>+IF(OR(D160="COOP",'CARGA DE DATOS'!K161="GUMA"),"15.02.2022",IF('CARGA DE DATOS'!K161="GUME","05.02.2022","10.02.2022"))</f>
        <v>10.02.2022</v>
      </c>
      <c r="G160" s="159">
        <f>+IF(VLOOKUP(G$1,Lecturas!$N$1:$AA$20,$AC160,FALSE)=0,"",VLOOKUP(G$1,Lecturas!$N$1:$AA$20,$AC160,FALSE))</f>
        <v>100</v>
      </c>
      <c r="H160" s="159">
        <f>+IF(VLOOKUP(H$1,Lecturas!$N$1:$AA$20,$AC160,FALSE)=0,"",VLOOKUP(H$1,Lecturas!$N$1:$AA$20,$AC160,FALSE))</f>
        <v>100</v>
      </c>
      <c r="I160" s="159">
        <f>+IF(VLOOKUP(I$1,Lecturas!$N$1:$AA$20,$AC160,FALSE)=0,"",VLOOKUP(I$1,Lecturas!$N$1:$AA$20,$AC160,FALSE))</f>
        <v>100</v>
      </c>
      <c r="J160" s="83">
        <f>+IF(VLOOKUP(J$1,Lecturas!$N$1:$AA$20,$AC160,FALSE)=0,"",VLOOKUP(J$1,Lecturas!$N$1:$AA$20,$AC160,FALSE))</f>
        <v>115</v>
      </c>
      <c r="K160" s="83">
        <f>+IF(VLOOKUP(K$1,Lecturas!$N$1:$AA$20,$AC160,FALSE)=0,"",VLOOKUP(K$1,Lecturas!$N$1:$AA$20,$AC160,FALSE))</f>
        <v>110</v>
      </c>
      <c r="L160" s="83">
        <f>+IF(VLOOKUP(L$1,Lecturas!$N$1:$AA$20,$AC160,FALSE)=0,"",VLOOKUP(L$1,Lecturas!$N$1:$AA$20,$AC160,FALSE))</f>
        <v>105</v>
      </c>
      <c r="M160" s="159">
        <f>+IF(VLOOKUP(M$1,Lecturas!$N$1:$AA$20,$AC160,FALSE)=0,"",VLOOKUP(M$1,Lecturas!$N$1:$AA$20,$AC160,FALSE))</f>
        <v>2500</v>
      </c>
      <c r="N160" s="159">
        <f>+IF(VLOOKUP(N$1,Lecturas!$N$1:$AA$20,$AC160,FALSE)=0,"",VLOOKUP(N$1,Lecturas!$N$1:$AA$20,$AC160,FALSE))</f>
        <v>2000</v>
      </c>
      <c r="O160" s="159">
        <f>+IF(VLOOKUP(O$1,Lecturas!$N$1:$AA$20,$AC160,FALSE)=0,"",VLOOKUP(O$1,Lecturas!$N$1:$AA$20,$AC160,FALSE))</f>
        <v>3000</v>
      </c>
      <c r="P160" s="83">
        <f>+IF(VLOOKUP(P$1,Lecturas!$N$1:$AA$20,$AC160,FALSE)=0,"",VLOOKUP(P$1,Lecturas!$N$1:$AA$20,$AC160,FALSE))</f>
        <v>250</v>
      </c>
      <c r="Q160" s="83">
        <f>+IF(VLOOKUP(Q$1,Lecturas!$N$1:$AA$20,$AC160,FALSE)=0,"",VLOOKUP(Q$1,Lecturas!$N$1:$AA$20,$AC160,FALSE))</f>
        <v>200</v>
      </c>
      <c r="R160" s="83">
        <f>+IF(VLOOKUP(R$1,Lecturas!$N$1:$AA$20,$AC160,FALSE)=0,"",VLOOKUP(R$1,Lecturas!$N$1:$AA$20,$AC160,FALSE))</f>
        <v>300</v>
      </c>
      <c r="S160" s="159">
        <f>+IF(VLOOKUP(S$1,Lecturas!$N$1:$AA$20,$AC160,FALSE)=0,"",VLOOKUP(S$1,Lecturas!$N$1:$AA$20,$AC160,FALSE))</f>
        <v>255</v>
      </c>
      <c r="T160" s="159">
        <f>+IF(VLOOKUP(T$1,Lecturas!$N$1:$AA$20,$AC160,FALSE)=0,"",VLOOKUP(T$1,Lecturas!$N$1:$AA$20,$AC160,FALSE))</f>
        <v>210</v>
      </c>
      <c r="U160" s="159">
        <f>+IF(VLOOKUP(U$1,Lecturas!$N$1:$AA$20,$AC160,FALSE)=0,"",VLOOKUP(U$1,Lecturas!$N$1:$AA$20,$AC160,FALSE))</f>
        <v>320</v>
      </c>
      <c r="V160" s="83" t="str">
        <f>+IF(VLOOKUP(V$1,Lecturas!$N$1:$AA$20,$AC160,FALSE)=0,"",VLOOKUP(V$1,Lecturas!$N$1:$AA$20,$AC160,FALSE))</f>
        <v/>
      </c>
      <c r="W160" s="83" t="str">
        <f>+IF(VLOOKUP(W$1,Lecturas!$N$1:$AA$20,$AC160,FALSE)=0,"",VLOOKUP(W$1,Lecturas!$N$1:$AA$20,$AC160,FALSE))</f>
        <v/>
      </c>
      <c r="X160" s="83" t="str">
        <f>+IF(VLOOKUP(X$1,Lecturas!$N$1:$AA$20,$AC160,FALSE)=0,"",VLOOKUP(X$1,Lecturas!$N$1:$AA$20,$AC160,FALSE))</f>
        <v/>
      </c>
      <c r="Y160" s="159">
        <f>+IF(VLOOKUP(Y$1,Lecturas!$N$1:$AA$20,$AC160,FALSE)=0,"",VLOOKUP(Y$1,Lecturas!$N$1:$AA$20,$AC160,FALSE))</f>
        <v>3000</v>
      </c>
      <c r="Z160" s="48">
        <f>+'RESULTADOS Fact'!Z160</f>
        <v>20000000948</v>
      </c>
      <c r="AA160" s="48">
        <f>+'RESULTADOS Fact'!AA160</f>
        <v>10000000512</v>
      </c>
      <c r="AB160" s="48"/>
      <c r="AC160" s="145">
        <f>+'CARGA DE DATOS'!AF161</f>
        <v>10</v>
      </c>
    </row>
    <row r="161" spans="1:29" hidden="1" x14ac:dyDescent="0.25">
      <c r="A161" s="145">
        <f>+'CARGA DE DATOS'!A162</f>
        <v>160</v>
      </c>
      <c r="B161" s="48">
        <f>+IF(RESULTADOS!H161="","",RESULTADOS!H161)</f>
        <v>400000331</v>
      </c>
      <c r="C161" s="48">
        <f>+IF(RESULTADOS!D161="","",RESULTADOS!D161)</f>
        <v>700010860</v>
      </c>
      <c r="D161" s="156" t="str">
        <f>+IF('CARGA DE DATOS'!K162="Cooperativa","COOP",IF(Salida!AT162="true","PROSU","GD"))</f>
        <v>PROSU</v>
      </c>
      <c r="E161" s="156" t="s">
        <v>9149</v>
      </c>
      <c r="F161" s="156" t="str">
        <f>+IF(OR(D161="COOP",'CARGA DE DATOS'!K162="GUMA"),"15.02.2022",IF('CARGA DE DATOS'!K162="GUME","05.02.2022","10.02.2022"))</f>
        <v>10.02.2022</v>
      </c>
      <c r="G161" s="159">
        <f>+IF(VLOOKUP(G$1,Lecturas!$N$1:$AA$20,$AC161,FALSE)=0,"",VLOOKUP(G$1,Lecturas!$N$1:$AA$20,$AC161,FALSE))</f>
        <v>100</v>
      </c>
      <c r="H161" s="159">
        <f>+IF(VLOOKUP(H$1,Lecturas!$N$1:$AA$20,$AC161,FALSE)=0,"",VLOOKUP(H$1,Lecturas!$N$1:$AA$20,$AC161,FALSE))</f>
        <v>100</v>
      </c>
      <c r="I161" s="159">
        <f>+IF(VLOOKUP(I$1,Lecturas!$N$1:$AA$20,$AC161,FALSE)=0,"",VLOOKUP(I$1,Lecturas!$N$1:$AA$20,$AC161,FALSE))</f>
        <v>100</v>
      </c>
      <c r="J161" s="83">
        <f>+IF(VLOOKUP(J$1,Lecturas!$N$1:$AA$20,$AC161,FALSE)=0,"",VLOOKUP(J$1,Lecturas!$N$1:$AA$20,$AC161,FALSE))</f>
        <v>115</v>
      </c>
      <c r="K161" s="83">
        <f>+IF(VLOOKUP(K$1,Lecturas!$N$1:$AA$20,$AC161,FALSE)=0,"",VLOOKUP(K$1,Lecturas!$N$1:$AA$20,$AC161,FALSE))</f>
        <v>110</v>
      </c>
      <c r="L161" s="83">
        <f>+IF(VLOOKUP(L$1,Lecturas!$N$1:$AA$20,$AC161,FALSE)=0,"",VLOOKUP(L$1,Lecturas!$N$1:$AA$20,$AC161,FALSE))</f>
        <v>105</v>
      </c>
      <c r="M161" s="159">
        <f>+IF(VLOOKUP(M$1,Lecturas!$N$1:$AA$20,$AC161,FALSE)=0,"",VLOOKUP(M$1,Lecturas!$N$1:$AA$20,$AC161,FALSE))</f>
        <v>2500</v>
      </c>
      <c r="N161" s="159">
        <f>+IF(VLOOKUP(N$1,Lecturas!$N$1:$AA$20,$AC161,FALSE)=0,"",VLOOKUP(N$1,Lecturas!$N$1:$AA$20,$AC161,FALSE))</f>
        <v>2000</v>
      </c>
      <c r="O161" s="159">
        <f>+IF(VLOOKUP(O$1,Lecturas!$N$1:$AA$20,$AC161,FALSE)=0,"",VLOOKUP(O$1,Lecturas!$N$1:$AA$20,$AC161,FALSE))</f>
        <v>3000</v>
      </c>
      <c r="P161" s="83">
        <f>+IF(VLOOKUP(P$1,Lecturas!$N$1:$AA$20,$AC161,FALSE)=0,"",VLOOKUP(P$1,Lecturas!$N$1:$AA$20,$AC161,FALSE))</f>
        <v>250</v>
      </c>
      <c r="Q161" s="83">
        <f>+IF(VLOOKUP(Q$1,Lecturas!$N$1:$AA$20,$AC161,FALSE)=0,"",VLOOKUP(Q$1,Lecturas!$N$1:$AA$20,$AC161,FALSE))</f>
        <v>200</v>
      </c>
      <c r="R161" s="83">
        <f>+IF(VLOOKUP(R$1,Lecturas!$N$1:$AA$20,$AC161,FALSE)=0,"",VLOOKUP(R$1,Lecturas!$N$1:$AA$20,$AC161,FALSE))</f>
        <v>300</v>
      </c>
      <c r="S161" s="159">
        <f>+IF(VLOOKUP(S$1,Lecturas!$N$1:$AA$20,$AC161,FALSE)=0,"",VLOOKUP(S$1,Lecturas!$N$1:$AA$20,$AC161,FALSE))</f>
        <v>255</v>
      </c>
      <c r="T161" s="159">
        <f>+IF(VLOOKUP(T$1,Lecturas!$N$1:$AA$20,$AC161,FALSE)=0,"",VLOOKUP(T$1,Lecturas!$N$1:$AA$20,$AC161,FALSE))</f>
        <v>210</v>
      </c>
      <c r="U161" s="159">
        <f>+IF(VLOOKUP(U$1,Lecturas!$N$1:$AA$20,$AC161,FALSE)=0,"",VLOOKUP(U$1,Lecturas!$N$1:$AA$20,$AC161,FALSE))</f>
        <v>320</v>
      </c>
      <c r="V161" s="83" t="str">
        <f>+IF(VLOOKUP(V$1,Lecturas!$N$1:$AA$20,$AC161,FALSE)=0,"",VLOOKUP(V$1,Lecturas!$N$1:$AA$20,$AC161,FALSE))</f>
        <v/>
      </c>
      <c r="W161" s="83" t="str">
        <f>+IF(VLOOKUP(W$1,Lecturas!$N$1:$AA$20,$AC161,FALSE)=0,"",VLOOKUP(W$1,Lecturas!$N$1:$AA$20,$AC161,FALSE))</f>
        <v/>
      </c>
      <c r="X161" s="83" t="str">
        <f>+IF(VLOOKUP(X$1,Lecturas!$N$1:$AA$20,$AC161,FALSE)=0,"",VLOOKUP(X$1,Lecturas!$N$1:$AA$20,$AC161,FALSE))</f>
        <v/>
      </c>
      <c r="Y161" s="159">
        <f>+IF(VLOOKUP(Y$1,Lecturas!$N$1:$AA$20,$AC161,FALSE)=0,"",VLOOKUP(Y$1,Lecturas!$N$1:$AA$20,$AC161,FALSE))</f>
        <v>3000</v>
      </c>
      <c r="Z161" s="48">
        <f>+'RESULTADOS Fact'!Z161</f>
        <v>20000000949</v>
      </c>
      <c r="AA161" s="48">
        <f>+'RESULTADOS Fact'!AA161</f>
        <v>10000000513</v>
      </c>
      <c r="AB161" s="48"/>
      <c r="AC161" s="145">
        <f>+'CARGA DE DATOS'!AF162</f>
        <v>10</v>
      </c>
    </row>
    <row r="162" spans="1:29" hidden="1" x14ac:dyDescent="0.25">
      <c r="A162" s="145">
        <f>+'CARGA DE DATOS'!A163</f>
        <v>161</v>
      </c>
      <c r="B162" s="48">
        <f>+IF(RESULTADOS!H162="","",RESULTADOS!H162)</f>
        <v>400000332</v>
      </c>
      <c r="C162" s="48">
        <f>+IF(RESULTADOS!D162="","",RESULTADOS!D162)</f>
        <v>700010861</v>
      </c>
      <c r="D162" s="156" t="str">
        <f>+IF('CARGA DE DATOS'!K163="Cooperativa","COOP",IF(Salida!AT163="true","PROSU","GD"))</f>
        <v>PROSU</v>
      </c>
      <c r="E162" s="156" t="s">
        <v>9149</v>
      </c>
      <c r="F162" s="156" t="str">
        <f>+IF(OR(D162="COOP",'CARGA DE DATOS'!K163="GUMA"),"15.02.2022",IF('CARGA DE DATOS'!K163="GUME","05.02.2022","10.02.2022"))</f>
        <v>10.02.2022</v>
      </c>
      <c r="G162" s="159">
        <f>+IF(VLOOKUP(G$1,Lecturas!$N$1:$AA$20,$AC162,FALSE)=0,"",VLOOKUP(G$1,Lecturas!$N$1:$AA$20,$AC162,FALSE))</f>
        <v>100</v>
      </c>
      <c r="H162" s="159">
        <f>+IF(VLOOKUP(H$1,Lecturas!$N$1:$AA$20,$AC162,FALSE)=0,"",VLOOKUP(H$1,Lecturas!$N$1:$AA$20,$AC162,FALSE))</f>
        <v>100</v>
      </c>
      <c r="I162" s="159">
        <f>+IF(VLOOKUP(I$1,Lecturas!$N$1:$AA$20,$AC162,FALSE)=0,"",VLOOKUP(I$1,Lecturas!$N$1:$AA$20,$AC162,FALSE))</f>
        <v>100</v>
      </c>
      <c r="J162" s="83">
        <f>+IF(VLOOKUP(J$1,Lecturas!$N$1:$AA$20,$AC162,FALSE)=0,"",VLOOKUP(J$1,Lecturas!$N$1:$AA$20,$AC162,FALSE))</f>
        <v>115</v>
      </c>
      <c r="K162" s="83">
        <f>+IF(VLOOKUP(K$1,Lecturas!$N$1:$AA$20,$AC162,FALSE)=0,"",VLOOKUP(K$1,Lecturas!$N$1:$AA$20,$AC162,FALSE))</f>
        <v>110</v>
      </c>
      <c r="L162" s="83">
        <f>+IF(VLOOKUP(L$1,Lecturas!$N$1:$AA$20,$AC162,FALSE)=0,"",VLOOKUP(L$1,Lecturas!$N$1:$AA$20,$AC162,FALSE))</f>
        <v>105</v>
      </c>
      <c r="M162" s="159">
        <f>+IF(VLOOKUP(M$1,Lecturas!$N$1:$AA$20,$AC162,FALSE)=0,"",VLOOKUP(M$1,Lecturas!$N$1:$AA$20,$AC162,FALSE))</f>
        <v>2500</v>
      </c>
      <c r="N162" s="159">
        <f>+IF(VLOOKUP(N$1,Lecturas!$N$1:$AA$20,$AC162,FALSE)=0,"",VLOOKUP(N$1,Lecturas!$N$1:$AA$20,$AC162,FALSE))</f>
        <v>2000</v>
      </c>
      <c r="O162" s="159">
        <f>+IF(VLOOKUP(O$1,Lecturas!$N$1:$AA$20,$AC162,FALSE)=0,"",VLOOKUP(O$1,Lecturas!$N$1:$AA$20,$AC162,FALSE))</f>
        <v>3000</v>
      </c>
      <c r="P162" s="83">
        <f>+IF(VLOOKUP(P$1,Lecturas!$N$1:$AA$20,$AC162,FALSE)=0,"",VLOOKUP(P$1,Lecturas!$N$1:$AA$20,$AC162,FALSE))</f>
        <v>250</v>
      </c>
      <c r="Q162" s="83">
        <f>+IF(VLOOKUP(Q$1,Lecturas!$N$1:$AA$20,$AC162,FALSE)=0,"",VLOOKUP(Q$1,Lecturas!$N$1:$AA$20,$AC162,FALSE))</f>
        <v>200</v>
      </c>
      <c r="R162" s="83">
        <f>+IF(VLOOKUP(R$1,Lecturas!$N$1:$AA$20,$AC162,FALSE)=0,"",VLOOKUP(R$1,Lecturas!$N$1:$AA$20,$AC162,FALSE))</f>
        <v>300</v>
      </c>
      <c r="S162" s="159">
        <f>+IF(VLOOKUP(S$1,Lecturas!$N$1:$AA$20,$AC162,FALSE)=0,"",VLOOKUP(S$1,Lecturas!$N$1:$AA$20,$AC162,FALSE))</f>
        <v>255</v>
      </c>
      <c r="T162" s="159">
        <f>+IF(VLOOKUP(T$1,Lecturas!$N$1:$AA$20,$AC162,FALSE)=0,"",VLOOKUP(T$1,Lecturas!$N$1:$AA$20,$AC162,FALSE))</f>
        <v>210</v>
      </c>
      <c r="U162" s="159">
        <f>+IF(VLOOKUP(U$1,Lecturas!$N$1:$AA$20,$AC162,FALSE)=0,"",VLOOKUP(U$1,Lecturas!$N$1:$AA$20,$AC162,FALSE))</f>
        <v>320</v>
      </c>
      <c r="V162" s="83" t="str">
        <f>+IF(VLOOKUP(V$1,Lecturas!$N$1:$AA$20,$AC162,FALSE)=0,"",VLOOKUP(V$1,Lecturas!$N$1:$AA$20,$AC162,FALSE))</f>
        <v/>
      </c>
      <c r="W162" s="83" t="str">
        <f>+IF(VLOOKUP(W$1,Lecturas!$N$1:$AA$20,$AC162,FALSE)=0,"",VLOOKUP(W$1,Lecturas!$N$1:$AA$20,$AC162,FALSE))</f>
        <v/>
      </c>
      <c r="X162" s="83" t="str">
        <f>+IF(VLOOKUP(X$1,Lecturas!$N$1:$AA$20,$AC162,FALSE)=0,"",VLOOKUP(X$1,Lecturas!$N$1:$AA$20,$AC162,FALSE))</f>
        <v/>
      </c>
      <c r="Y162" s="159">
        <f>+IF(VLOOKUP(Y$1,Lecturas!$N$1:$AA$20,$AC162,FALSE)=0,"",VLOOKUP(Y$1,Lecturas!$N$1:$AA$20,$AC162,FALSE))</f>
        <v>3000</v>
      </c>
      <c r="Z162" s="48">
        <f>+'RESULTADOS Fact'!Z162</f>
        <v>20000000950</v>
      </c>
      <c r="AA162" s="48">
        <f>+'RESULTADOS Fact'!AA162</f>
        <v>10000000514</v>
      </c>
      <c r="AB162" s="48"/>
      <c r="AC162" s="145">
        <f>+'CARGA DE DATOS'!AF163</f>
        <v>11</v>
      </c>
    </row>
    <row r="163" spans="1:29" hidden="1" x14ac:dyDescent="0.25">
      <c r="A163" s="145">
        <f>+'CARGA DE DATOS'!A164</f>
        <v>162</v>
      </c>
      <c r="B163" s="48">
        <f>+IF(RESULTADOS!H163="","",RESULTADOS!H163)</f>
        <v>400000333</v>
      </c>
      <c r="C163" s="48">
        <f>+IF(RESULTADOS!D163="","",RESULTADOS!D163)</f>
        <v>700010862</v>
      </c>
      <c r="D163" s="156" t="str">
        <f>+IF('CARGA DE DATOS'!K164="Cooperativa","COOP",IF(Salida!AT164="true","PROSU","GD"))</f>
        <v>PROSU</v>
      </c>
      <c r="E163" s="156" t="s">
        <v>9149</v>
      </c>
      <c r="F163" s="156" t="str">
        <f>+IF(OR(D163="COOP",'CARGA DE DATOS'!K164="GUMA"),"15.02.2022",IF('CARGA DE DATOS'!K164="GUME","05.02.2022","10.02.2022"))</f>
        <v>10.02.2022</v>
      </c>
      <c r="G163" s="159">
        <f>+IF(VLOOKUP(G$1,Lecturas!$N$1:$AA$20,$AC163,FALSE)=0,"",VLOOKUP(G$1,Lecturas!$N$1:$AA$20,$AC163,FALSE))</f>
        <v>100</v>
      </c>
      <c r="H163" s="159">
        <f>+IF(VLOOKUP(H$1,Lecturas!$N$1:$AA$20,$AC163,FALSE)=0,"",VLOOKUP(H$1,Lecturas!$N$1:$AA$20,$AC163,FALSE))</f>
        <v>100</v>
      </c>
      <c r="I163" s="159">
        <f>+IF(VLOOKUP(I$1,Lecturas!$N$1:$AA$20,$AC163,FALSE)=0,"",VLOOKUP(I$1,Lecturas!$N$1:$AA$20,$AC163,FALSE))</f>
        <v>100</v>
      </c>
      <c r="J163" s="83">
        <f>+IF(VLOOKUP(J$1,Lecturas!$N$1:$AA$20,$AC163,FALSE)=0,"",VLOOKUP(J$1,Lecturas!$N$1:$AA$20,$AC163,FALSE))</f>
        <v>115</v>
      </c>
      <c r="K163" s="83">
        <f>+IF(VLOOKUP(K$1,Lecturas!$N$1:$AA$20,$AC163,FALSE)=0,"",VLOOKUP(K$1,Lecturas!$N$1:$AA$20,$AC163,FALSE))</f>
        <v>110</v>
      </c>
      <c r="L163" s="83">
        <f>+IF(VLOOKUP(L$1,Lecturas!$N$1:$AA$20,$AC163,FALSE)=0,"",VLOOKUP(L$1,Lecturas!$N$1:$AA$20,$AC163,FALSE))</f>
        <v>105</v>
      </c>
      <c r="M163" s="159">
        <f>+IF(VLOOKUP(M$1,Lecturas!$N$1:$AA$20,$AC163,FALSE)=0,"",VLOOKUP(M$1,Lecturas!$N$1:$AA$20,$AC163,FALSE))</f>
        <v>2500</v>
      </c>
      <c r="N163" s="159">
        <f>+IF(VLOOKUP(N$1,Lecturas!$N$1:$AA$20,$AC163,FALSE)=0,"",VLOOKUP(N$1,Lecturas!$N$1:$AA$20,$AC163,FALSE))</f>
        <v>2000</v>
      </c>
      <c r="O163" s="159">
        <f>+IF(VLOOKUP(O$1,Lecturas!$N$1:$AA$20,$AC163,FALSE)=0,"",VLOOKUP(O$1,Lecturas!$N$1:$AA$20,$AC163,FALSE))</f>
        <v>3000</v>
      </c>
      <c r="P163" s="83">
        <f>+IF(VLOOKUP(P$1,Lecturas!$N$1:$AA$20,$AC163,FALSE)=0,"",VLOOKUP(P$1,Lecturas!$N$1:$AA$20,$AC163,FALSE))</f>
        <v>250</v>
      </c>
      <c r="Q163" s="83">
        <f>+IF(VLOOKUP(Q$1,Lecturas!$N$1:$AA$20,$AC163,FALSE)=0,"",VLOOKUP(Q$1,Lecturas!$N$1:$AA$20,$AC163,FALSE))</f>
        <v>200</v>
      </c>
      <c r="R163" s="83">
        <f>+IF(VLOOKUP(R$1,Lecturas!$N$1:$AA$20,$AC163,FALSE)=0,"",VLOOKUP(R$1,Lecturas!$N$1:$AA$20,$AC163,FALSE))</f>
        <v>300</v>
      </c>
      <c r="S163" s="159">
        <f>+IF(VLOOKUP(S$1,Lecturas!$N$1:$AA$20,$AC163,FALSE)=0,"",VLOOKUP(S$1,Lecturas!$N$1:$AA$20,$AC163,FALSE))</f>
        <v>255</v>
      </c>
      <c r="T163" s="159">
        <f>+IF(VLOOKUP(T$1,Lecturas!$N$1:$AA$20,$AC163,FALSE)=0,"",VLOOKUP(T$1,Lecturas!$N$1:$AA$20,$AC163,FALSE))</f>
        <v>210</v>
      </c>
      <c r="U163" s="159">
        <f>+IF(VLOOKUP(U$1,Lecturas!$N$1:$AA$20,$AC163,FALSE)=0,"",VLOOKUP(U$1,Lecturas!$N$1:$AA$20,$AC163,FALSE))</f>
        <v>320</v>
      </c>
      <c r="V163" s="83" t="str">
        <f>+IF(VLOOKUP(V$1,Lecturas!$N$1:$AA$20,$AC163,FALSE)=0,"",VLOOKUP(V$1,Lecturas!$N$1:$AA$20,$AC163,FALSE))</f>
        <v/>
      </c>
      <c r="W163" s="83" t="str">
        <f>+IF(VLOOKUP(W$1,Lecturas!$N$1:$AA$20,$AC163,FALSE)=0,"",VLOOKUP(W$1,Lecturas!$N$1:$AA$20,$AC163,FALSE))</f>
        <v/>
      </c>
      <c r="X163" s="83" t="str">
        <f>+IF(VLOOKUP(X$1,Lecturas!$N$1:$AA$20,$AC163,FALSE)=0,"",VLOOKUP(X$1,Lecturas!$N$1:$AA$20,$AC163,FALSE))</f>
        <v/>
      </c>
      <c r="Y163" s="159">
        <f>+IF(VLOOKUP(Y$1,Lecturas!$N$1:$AA$20,$AC163,FALSE)=0,"",VLOOKUP(Y$1,Lecturas!$N$1:$AA$20,$AC163,FALSE))</f>
        <v>3000</v>
      </c>
      <c r="Z163" s="48">
        <f>+'RESULTADOS Fact'!Z163</f>
        <v>20000000951</v>
      </c>
      <c r="AA163" s="48">
        <f>+'RESULTADOS Fact'!AA163</f>
        <v>10000000515</v>
      </c>
      <c r="AB163" s="48"/>
      <c r="AC163" s="145">
        <f>+'CARGA DE DATOS'!AF164</f>
        <v>10</v>
      </c>
    </row>
    <row r="164" spans="1:29" hidden="1" x14ac:dyDescent="0.25">
      <c r="A164" s="145">
        <f>+'CARGA DE DATOS'!A165</f>
        <v>163</v>
      </c>
      <c r="B164" s="48">
        <f>+IF(RESULTADOS!H164="","",RESULTADOS!H164)</f>
        <v>400000334</v>
      </c>
      <c r="C164" s="48">
        <f>+IF(RESULTADOS!D164="","",RESULTADOS!D164)</f>
        <v>700010863</v>
      </c>
      <c r="D164" s="156" t="str">
        <f>+IF('CARGA DE DATOS'!K165="Cooperativa","COOP",IF(Salida!AT165="true","PROSU","GD"))</f>
        <v>PROSU</v>
      </c>
      <c r="E164" s="156" t="s">
        <v>9149</v>
      </c>
      <c r="F164" s="156" t="str">
        <f>+IF(OR(D164="COOP",'CARGA DE DATOS'!K165="GUMA"),"15.02.2022",IF('CARGA DE DATOS'!K165="GUME","05.02.2022","10.02.2022"))</f>
        <v>10.02.2022</v>
      </c>
      <c r="G164" s="159">
        <f>+IF(VLOOKUP(G$1,Lecturas!$N$1:$AA$20,$AC164,FALSE)=0,"",VLOOKUP(G$1,Lecturas!$N$1:$AA$20,$AC164,FALSE))</f>
        <v>100</v>
      </c>
      <c r="H164" s="159">
        <f>+IF(VLOOKUP(H$1,Lecturas!$N$1:$AA$20,$AC164,FALSE)=0,"",VLOOKUP(H$1,Lecturas!$N$1:$AA$20,$AC164,FALSE))</f>
        <v>100</v>
      </c>
      <c r="I164" s="159">
        <f>+IF(VLOOKUP(I$1,Lecturas!$N$1:$AA$20,$AC164,FALSE)=0,"",VLOOKUP(I$1,Lecturas!$N$1:$AA$20,$AC164,FALSE))</f>
        <v>100</v>
      </c>
      <c r="J164" s="83">
        <f>+IF(VLOOKUP(J$1,Lecturas!$N$1:$AA$20,$AC164,FALSE)=0,"",VLOOKUP(J$1,Lecturas!$N$1:$AA$20,$AC164,FALSE))</f>
        <v>115</v>
      </c>
      <c r="K164" s="83">
        <f>+IF(VLOOKUP(K$1,Lecturas!$N$1:$AA$20,$AC164,FALSE)=0,"",VLOOKUP(K$1,Lecturas!$N$1:$AA$20,$AC164,FALSE))</f>
        <v>110</v>
      </c>
      <c r="L164" s="83">
        <f>+IF(VLOOKUP(L$1,Lecturas!$N$1:$AA$20,$AC164,FALSE)=0,"",VLOOKUP(L$1,Lecturas!$N$1:$AA$20,$AC164,FALSE))</f>
        <v>105</v>
      </c>
      <c r="M164" s="159">
        <f>+IF(VLOOKUP(M$1,Lecturas!$N$1:$AA$20,$AC164,FALSE)=0,"",VLOOKUP(M$1,Lecturas!$N$1:$AA$20,$AC164,FALSE))</f>
        <v>2500</v>
      </c>
      <c r="N164" s="159">
        <f>+IF(VLOOKUP(N$1,Lecturas!$N$1:$AA$20,$AC164,FALSE)=0,"",VLOOKUP(N$1,Lecturas!$N$1:$AA$20,$AC164,FALSE))</f>
        <v>2000</v>
      </c>
      <c r="O164" s="159">
        <f>+IF(VLOOKUP(O$1,Lecturas!$N$1:$AA$20,$AC164,FALSE)=0,"",VLOOKUP(O$1,Lecturas!$N$1:$AA$20,$AC164,FALSE))</f>
        <v>3000</v>
      </c>
      <c r="P164" s="83">
        <f>+IF(VLOOKUP(P$1,Lecturas!$N$1:$AA$20,$AC164,FALSE)=0,"",VLOOKUP(P$1,Lecturas!$N$1:$AA$20,$AC164,FALSE))</f>
        <v>250</v>
      </c>
      <c r="Q164" s="83">
        <f>+IF(VLOOKUP(Q$1,Lecturas!$N$1:$AA$20,$AC164,FALSE)=0,"",VLOOKUP(Q$1,Lecturas!$N$1:$AA$20,$AC164,FALSE))</f>
        <v>200</v>
      </c>
      <c r="R164" s="83">
        <f>+IF(VLOOKUP(R$1,Lecturas!$N$1:$AA$20,$AC164,FALSE)=0,"",VLOOKUP(R$1,Lecturas!$N$1:$AA$20,$AC164,FALSE))</f>
        <v>300</v>
      </c>
      <c r="S164" s="159">
        <f>+IF(VLOOKUP(S$1,Lecturas!$N$1:$AA$20,$AC164,FALSE)=0,"",VLOOKUP(S$1,Lecturas!$N$1:$AA$20,$AC164,FALSE))</f>
        <v>255</v>
      </c>
      <c r="T164" s="159">
        <f>+IF(VLOOKUP(T$1,Lecturas!$N$1:$AA$20,$AC164,FALSE)=0,"",VLOOKUP(T$1,Lecturas!$N$1:$AA$20,$AC164,FALSE))</f>
        <v>210</v>
      </c>
      <c r="U164" s="159">
        <f>+IF(VLOOKUP(U$1,Lecturas!$N$1:$AA$20,$AC164,FALSE)=0,"",VLOOKUP(U$1,Lecturas!$N$1:$AA$20,$AC164,FALSE))</f>
        <v>320</v>
      </c>
      <c r="V164" s="83" t="str">
        <f>+IF(VLOOKUP(V$1,Lecturas!$N$1:$AA$20,$AC164,FALSE)=0,"",VLOOKUP(V$1,Lecturas!$N$1:$AA$20,$AC164,FALSE))</f>
        <v/>
      </c>
      <c r="W164" s="83" t="str">
        <f>+IF(VLOOKUP(W$1,Lecturas!$N$1:$AA$20,$AC164,FALSE)=0,"",VLOOKUP(W$1,Lecturas!$N$1:$AA$20,$AC164,FALSE))</f>
        <v/>
      </c>
      <c r="X164" s="83" t="str">
        <f>+IF(VLOOKUP(X$1,Lecturas!$N$1:$AA$20,$AC164,FALSE)=0,"",VLOOKUP(X$1,Lecturas!$N$1:$AA$20,$AC164,FALSE))</f>
        <v/>
      </c>
      <c r="Y164" s="159">
        <f>+IF(VLOOKUP(Y$1,Lecturas!$N$1:$AA$20,$AC164,FALSE)=0,"",VLOOKUP(Y$1,Lecturas!$N$1:$AA$20,$AC164,FALSE))</f>
        <v>3000</v>
      </c>
      <c r="Z164" s="48">
        <f>+'RESULTADOS Fact'!Z164</f>
        <v>20000000952</v>
      </c>
      <c r="AA164" s="48">
        <f>+'RESULTADOS Fact'!AA164</f>
        <v>10000000516</v>
      </c>
      <c r="AB164" s="48"/>
      <c r="AC164" s="145">
        <f>+'CARGA DE DATOS'!AF165</f>
        <v>10</v>
      </c>
    </row>
    <row r="165" spans="1:29" hidden="1" x14ac:dyDescent="0.25">
      <c r="A165" s="145">
        <f>+'CARGA DE DATOS'!A166</f>
        <v>164</v>
      </c>
      <c r="B165" s="48">
        <f>+IF(RESULTADOS!H165="","",RESULTADOS!H165)</f>
        <v>400000335</v>
      </c>
      <c r="C165" s="48">
        <f>+IF(RESULTADOS!D165="","",RESULTADOS!D165)</f>
        <v>700010864</v>
      </c>
      <c r="D165" s="156" t="str">
        <f>+IF('CARGA DE DATOS'!K166="Cooperativa","COOP",IF(Salida!AT166="true","PROSU","GD"))</f>
        <v>PROSU</v>
      </c>
      <c r="E165" s="156" t="s">
        <v>9149</v>
      </c>
      <c r="F165" s="156" t="str">
        <f>+IF(OR(D165="COOP",'CARGA DE DATOS'!K166="GUMA"),"15.02.2022",IF('CARGA DE DATOS'!K166="GUME","05.02.2022","10.02.2022"))</f>
        <v>10.02.2022</v>
      </c>
      <c r="G165" s="159">
        <f>+IF(VLOOKUP(G$1,Lecturas!$N$1:$AA$20,$AC165,FALSE)=0,"",VLOOKUP(G$1,Lecturas!$N$1:$AA$20,$AC165,FALSE))</f>
        <v>100</v>
      </c>
      <c r="H165" s="159">
        <f>+IF(VLOOKUP(H$1,Lecturas!$N$1:$AA$20,$AC165,FALSE)=0,"",VLOOKUP(H$1,Lecturas!$N$1:$AA$20,$AC165,FALSE))</f>
        <v>100</v>
      </c>
      <c r="I165" s="159">
        <f>+IF(VLOOKUP(I$1,Lecturas!$N$1:$AA$20,$AC165,FALSE)=0,"",VLOOKUP(I$1,Lecturas!$N$1:$AA$20,$AC165,FALSE))</f>
        <v>100</v>
      </c>
      <c r="J165" s="83">
        <f>+IF(VLOOKUP(J$1,Lecturas!$N$1:$AA$20,$AC165,FALSE)=0,"",VLOOKUP(J$1,Lecturas!$N$1:$AA$20,$AC165,FALSE))</f>
        <v>115</v>
      </c>
      <c r="K165" s="83">
        <f>+IF(VLOOKUP(K$1,Lecturas!$N$1:$AA$20,$AC165,FALSE)=0,"",VLOOKUP(K$1,Lecturas!$N$1:$AA$20,$AC165,FALSE))</f>
        <v>110</v>
      </c>
      <c r="L165" s="83">
        <f>+IF(VLOOKUP(L$1,Lecturas!$N$1:$AA$20,$AC165,FALSE)=0,"",VLOOKUP(L$1,Lecturas!$N$1:$AA$20,$AC165,FALSE))</f>
        <v>105</v>
      </c>
      <c r="M165" s="159">
        <f>+IF(VLOOKUP(M$1,Lecturas!$N$1:$AA$20,$AC165,FALSE)=0,"",VLOOKUP(M$1,Lecturas!$N$1:$AA$20,$AC165,FALSE))</f>
        <v>2500</v>
      </c>
      <c r="N165" s="159">
        <f>+IF(VLOOKUP(N$1,Lecturas!$N$1:$AA$20,$AC165,FALSE)=0,"",VLOOKUP(N$1,Lecturas!$N$1:$AA$20,$AC165,FALSE))</f>
        <v>2000</v>
      </c>
      <c r="O165" s="159">
        <f>+IF(VLOOKUP(O$1,Lecturas!$N$1:$AA$20,$AC165,FALSE)=0,"",VLOOKUP(O$1,Lecturas!$N$1:$AA$20,$AC165,FALSE))</f>
        <v>3000</v>
      </c>
      <c r="P165" s="83">
        <f>+IF(VLOOKUP(P$1,Lecturas!$N$1:$AA$20,$AC165,FALSE)=0,"",VLOOKUP(P$1,Lecturas!$N$1:$AA$20,$AC165,FALSE))</f>
        <v>250</v>
      </c>
      <c r="Q165" s="83">
        <f>+IF(VLOOKUP(Q$1,Lecturas!$N$1:$AA$20,$AC165,FALSE)=0,"",VLOOKUP(Q$1,Lecturas!$N$1:$AA$20,$AC165,FALSE))</f>
        <v>200</v>
      </c>
      <c r="R165" s="83">
        <f>+IF(VLOOKUP(R$1,Lecturas!$N$1:$AA$20,$AC165,FALSE)=0,"",VLOOKUP(R$1,Lecturas!$N$1:$AA$20,$AC165,FALSE))</f>
        <v>300</v>
      </c>
      <c r="S165" s="159">
        <f>+IF(VLOOKUP(S$1,Lecturas!$N$1:$AA$20,$AC165,FALSE)=0,"",VLOOKUP(S$1,Lecturas!$N$1:$AA$20,$AC165,FALSE))</f>
        <v>255</v>
      </c>
      <c r="T165" s="159">
        <f>+IF(VLOOKUP(T$1,Lecturas!$N$1:$AA$20,$AC165,FALSE)=0,"",VLOOKUP(T$1,Lecturas!$N$1:$AA$20,$AC165,FALSE))</f>
        <v>210</v>
      </c>
      <c r="U165" s="159">
        <f>+IF(VLOOKUP(U$1,Lecturas!$N$1:$AA$20,$AC165,FALSE)=0,"",VLOOKUP(U$1,Lecturas!$N$1:$AA$20,$AC165,FALSE))</f>
        <v>320</v>
      </c>
      <c r="V165" s="83" t="str">
        <f>+IF(VLOOKUP(V$1,Lecturas!$N$1:$AA$20,$AC165,FALSE)=0,"",VLOOKUP(V$1,Lecturas!$N$1:$AA$20,$AC165,FALSE))</f>
        <v/>
      </c>
      <c r="W165" s="83" t="str">
        <f>+IF(VLOOKUP(W$1,Lecturas!$N$1:$AA$20,$AC165,FALSE)=0,"",VLOOKUP(W$1,Lecturas!$N$1:$AA$20,$AC165,FALSE))</f>
        <v/>
      </c>
      <c r="X165" s="83" t="str">
        <f>+IF(VLOOKUP(X$1,Lecturas!$N$1:$AA$20,$AC165,FALSE)=0,"",VLOOKUP(X$1,Lecturas!$N$1:$AA$20,$AC165,FALSE))</f>
        <v/>
      </c>
      <c r="Y165" s="159">
        <f>+IF(VLOOKUP(Y$1,Lecturas!$N$1:$AA$20,$AC165,FALSE)=0,"",VLOOKUP(Y$1,Lecturas!$N$1:$AA$20,$AC165,FALSE))</f>
        <v>3000</v>
      </c>
      <c r="Z165" s="48">
        <f>+'RESULTADOS Fact'!Z165</f>
        <v>20000000953</v>
      </c>
      <c r="AA165" s="48">
        <f>+'RESULTADOS Fact'!AA165</f>
        <v>10000000517</v>
      </c>
      <c r="AB165" s="48"/>
      <c r="AC165" s="145">
        <f>+'CARGA DE DATOS'!AF166</f>
        <v>10</v>
      </c>
    </row>
    <row r="166" spans="1:29" hidden="1" x14ac:dyDescent="0.25">
      <c r="A166" s="145">
        <f>+'CARGA DE DATOS'!A167</f>
        <v>165</v>
      </c>
      <c r="B166" s="48">
        <f>+IF(RESULTADOS!H166="","",RESULTADOS!H166)</f>
        <v>400000336</v>
      </c>
      <c r="C166" s="48">
        <f>+IF(RESULTADOS!D166="","",RESULTADOS!D166)</f>
        <v>700010865</v>
      </c>
      <c r="D166" s="156" t="str">
        <f>+IF('CARGA DE DATOS'!K167="Cooperativa","COOP",IF(Salida!AT167="true","PROSU","GD"))</f>
        <v>PROSU</v>
      </c>
      <c r="E166" s="156" t="s">
        <v>9149</v>
      </c>
      <c r="F166" s="156" t="str">
        <f>+IF(OR(D166="COOP",'CARGA DE DATOS'!K167="GUMA"),"15.02.2022",IF('CARGA DE DATOS'!K167="GUME","05.02.2022","10.02.2022"))</f>
        <v>10.02.2022</v>
      </c>
      <c r="G166" s="159">
        <f>+IF(VLOOKUP(G$1,Lecturas!$N$1:$AA$20,$AC166,FALSE)=0,"",VLOOKUP(G$1,Lecturas!$N$1:$AA$20,$AC166,FALSE))</f>
        <v>100</v>
      </c>
      <c r="H166" s="159">
        <f>+IF(VLOOKUP(H$1,Lecturas!$N$1:$AA$20,$AC166,FALSE)=0,"",VLOOKUP(H$1,Lecturas!$N$1:$AA$20,$AC166,FALSE))</f>
        <v>100</v>
      </c>
      <c r="I166" s="159">
        <f>+IF(VLOOKUP(I$1,Lecturas!$N$1:$AA$20,$AC166,FALSE)=0,"",VLOOKUP(I$1,Lecturas!$N$1:$AA$20,$AC166,FALSE))</f>
        <v>100</v>
      </c>
      <c r="J166" s="83">
        <f>+IF(VLOOKUP(J$1,Lecturas!$N$1:$AA$20,$AC166,FALSE)=0,"",VLOOKUP(J$1,Lecturas!$N$1:$AA$20,$AC166,FALSE))</f>
        <v>115</v>
      </c>
      <c r="K166" s="83">
        <f>+IF(VLOOKUP(K$1,Lecturas!$N$1:$AA$20,$AC166,FALSE)=0,"",VLOOKUP(K$1,Lecturas!$N$1:$AA$20,$AC166,FALSE))</f>
        <v>110</v>
      </c>
      <c r="L166" s="83">
        <f>+IF(VLOOKUP(L$1,Lecturas!$N$1:$AA$20,$AC166,FALSE)=0,"",VLOOKUP(L$1,Lecturas!$N$1:$AA$20,$AC166,FALSE))</f>
        <v>105</v>
      </c>
      <c r="M166" s="159">
        <f>+IF(VLOOKUP(M$1,Lecturas!$N$1:$AA$20,$AC166,FALSE)=0,"",VLOOKUP(M$1,Lecturas!$N$1:$AA$20,$AC166,FALSE))</f>
        <v>2500</v>
      </c>
      <c r="N166" s="159">
        <f>+IF(VLOOKUP(N$1,Lecturas!$N$1:$AA$20,$AC166,FALSE)=0,"",VLOOKUP(N$1,Lecturas!$N$1:$AA$20,$AC166,FALSE))</f>
        <v>2000</v>
      </c>
      <c r="O166" s="159">
        <f>+IF(VLOOKUP(O$1,Lecturas!$N$1:$AA$20,$AC166,FALSE)=0,"",VLOOKUP(O$1,Lecturas!$N$1:$AA$20,$AC166,FALSE))</f>
        <v>3000</v>
      </c>
      <c r="P166" s="83">
        <f>+IF(VLOOKUP(P$1,Lecturas!$N$1:$AA$20,$AC166,FALSE)=0,"",VLOOKUP(P$1,Lecturas!$N$1:$AA$20,$AC166,FALSE))</f>
        <v>250</v>
      </c>
      <c r="Q166" s="83">
        <f>+IF(VLOOKUP(Q$1,Lecturas!$N$1:$AA$20,$AC166,FALSE)=0,"",VLOOKUP(Q$1,Lecturas!$N$1:$AA$20,$AC166,FALSE))</f>
        <v>200</v>
      </c>
      <c r="R166" s="83">
        <f>+IF(VLOOKUP(R$1,Lecturas!$N$1:$AA$20,$AC166,FALSE)=0,"",VLOOKUP(R$1,Lecturas!$N$1:$AA$20,$AC166,FALSE))</f>
        <v>300</v>
      </c>
      <c r="S166" s="159">
        <f>+IF(VLOOKUP(S$1,Lecturas!$N$1:$AA$20,$AC166,FALSE)=0,"",VLOOKUP(S$1,Lecturas!$N$1:$AA$20,$AC166,FALSE))</f>
        <v>255</v>
      </c>
      <c r="T166" s="159">
        <f>+IF(VLOOKUP(T$1,Lecturas!$N$1:$AA$20,$AC166,FALSE)=0,"",VLOOKUP(T$1,Lecturas!$N$1:$AA$20,$AC166,FALSE))</f>
        <v>210</v>
      </c>
      <c r="U166" s="159">
        <f>+IF(VLOOKUP(U$1,Lecturas!$N$1:$AA$20,$AC166,FALSE)=0,"",VLOOKUP(U$1,Lecturas!$N$1:$AA$20,$AC166,FALSE))</f>
        <v>320</v>
      </c>
      <c r="V166" s="83" t="str">
        <f>+IF(VLOOKUP(V$1,Lecturas!$N$1:$AA$20,$AC166,FALSE)=0,"",VLOOKUP(V$1,Lecturas!$N$1:$AA$20,$AC166,FALSE))</f>
        <v/>
      </c>
      <c r="W166" s="83" t="str">
        <f>+IF(VLOOKUP(W$1,Lecturas!$N$1:$AA$20,$AC166,FALSE)=0,"",VLOOKUP(W$1,Lecturas!$N$1:$AA$20,$AC166,FALSE))</f>
        <v/>
      </c>
      <c r="X166" s="83" t="str">
        <f>+IF(VLOOKUP(X$1,Lecturas!$N$1:$AA$20,$AC166,FALSE)=0,"",VLOOKUP(X$1,Lecturas!$N$1:$AA$20,$AC166,FALSE))</f>
        <v/>
      </c>
      <c r="Y166" s="159">
        <f>+IF(VLOOKUP(Y$1,Lecturas!$N$1:$AA$20,$AC166,FALSE)=0,"",VLOOKUP(Y$1,Lecturas!$N$1:$AA$20,$AC166,FALSE))</f>
        <v>3000</v>
      </c>
      <c r="Z166" s="48">
        <f>+'RESULTADOS Fact'!Z166</f>
        <v>20000000954</v>
      </c>
      <c r="AA166" s="48">
        <f>+'RESULTADOS Fact'!AA166</f>
        <v>10000000518</v>
      </c>
      <c r="AB166" s="48"/>
      <c r="AC166" s="145">
        <f>+'CARGA DE DATOS'!AF167</f>
        <v>10</v>
      </c>
    </row>
    <row r="167" spans="1:29" hidden="1" x14ac:dyDescent="0.25">
      <c r="A167" s="145">
        <f>+'CARGA DE DATOS'!A168</f>
        <v>166</v>
      </c>
      <c r="B167" s="48">
        <f>+IF(RESULTADOS!H167="","",RESULTADOS!H167)</f>
        <v>400000337</v>
      </c>
      <c r="C167" s="48">
        <f>+IF(RESULTADOS!D167="","",RESULTADOS!D167)</f>
        <v>700010866</v>
      </c>
      <c r="D167" s="156" t="str">
        <f>+IF('CARGA DE DATOS'!K168="Cooperativa","COOP",IF(Salida!AT168="true","PROSU","GD"))</f>
        <v>PROSU</v>
      </c>
      <c r="E167" s="156" t="s">
        <v>9149</v>
      </c>
      <c r="F167" s="156" t="str">
        <f>+IF(OR(D167="COOP",'CARGA DE DATOS'!K168="GUMA"),"15.02.2022",IF('CARGA DE DATOS'!K168="GUME","05.02.2022","10.02.2022"))</f>
        <v>10.02.2022</v>
      </c>
      <c r="G167" s="159">
        <f>+IF(VLOOKUP(G$1,Lecturas!$N$1:$AA$20,$AC167,FALSE)=0,"",VLOOKUP(G$1,Lecturas!$N$1:$AA$20,$AC167,FALSE))</f>
        <v>100</v>
      </c>
      <c r="H167" s="159">
        <f>+IF(VLOOKUP(H$1,Lecturas!$N$1:$AA$20,$AC167,FALSE)=0,"",VLOOKUP(H$1,Lecturas!$N$1:$AA$20,$AC167,FALSE))</f>
        <v>100</v>
      </c>
      <c r="I167" s="159">
        <f>+IF(VLOOKUP(I$1,Lecturas!$N$1:$AA$20,$AC167,FALSE)=0,"",VLOOKUP(I$1,Lecturas!$N$1:$AA$20,$AC167,FALSE))</f>
        <v>100</v>
      </c>
      <c r="J167" s="83">
        <f>+IF(VLOOKUP(J$1,Lecturas!$N$1:$AA$20,$AC167,FALSE)=0,"",VLOOKUP(J$1,Lecturas!$N$1:$AA$20,$AC167,FALSE))</f>
        <v>115</v>
      </c>
      <c r="K167" s="83">
        <f>+IF(VLOOKUP(K$1,Lecturas!$N$1:$AA$20,$AC167,FALSE)=0,"",VLOOKUP(K$1,Lecturas!$N$1:$AA$20,$AC167,FALSE))</f>
        <v>110</v>
      </c>
      <c r="L167" s="83">
        <f>+IF(VLOOKUP(L$1,Lecturas!$N$1:$AA$20,$AC167,FALSE)=0,"",VLOOKUP(L$1,Lecturas!$N$1:$AA$20,$AC167,FALSE))</f>
        <v>105</v>
      </c>
      <c r="M167" s="159">
        <f>+IF(VLOOKUP(M$1,Lecturas!$N$1:$AA$20,$AC167,FALSE)=0,"",VLOOKUP(M$1,Lecturas!$N$1:$AA$20,$AC167,FALSE))</f>
        <v>2500</v>
      </c>
      <c r="N167" s="159">
        <f>+IF(VLOOKUP(N$1,Lecturas!$N$1:$AA$20,$AC167,FALSE)=0,"",VLOOKUP(N$1,Lecturas!$N$1:$AA$20,$AC167,FALSE))</f>
        <v>2000</v>
      </c>
      <c r="O167" s="159">
        <f>+IF(VLOOKUP(O$1,Lecturas!$N$1:$AA$20,$AC167,FALSE)=0,"",VLOOKUP(O$1,Lecturas!$N$1:$AA$20,$AC167,FALSE))</f>
        <v>3000</v>
      </c>
      <c r="P167" s="83">
        <f>+IF(VLOOKUP(P$1,Lecturas!$N$1:$AA$20,$AC167,FALSE)=0,"",VLOOKUP(P$1,Lecturas!$N$1:$AA$20,$AC167,FALSE))</f>
        <v>250</v>
      </c>
      <c r="Q167" s="83">
        <f>+IF(VLOOKUP(Q$1,Lecturas!$N$1:$AA$20,$AC167,FALSE)=0,"",VLOOKUP(Q$1,Lecturas!$N$1:$AA$20,$AC167,FALSE))</f>
        <v>200</v>
      </c>
      <c r="R167" s="83">
        <f>+IF(VLOOKUP(R$1,Lecturas!$N$1:$AA$20,$AC167,FALSE)=0,"",VLOOKUP(R$1,Lecturas!$N$1:$AA$20,$AC167,FALSE))</f>
        <v>300</v>
      </c>
      <c r="S167" s="159">
        <f>+IF(VLOOKUP(S$1,Lecturas!$N$1:$AA$20,$AC167,FALSE)=0,"",VLOOKUP(S$1,Lecturas!$N$1:$AA$20,$AC167,FALSE))</f>
        <v>255</v>
      </c>
      <c r="T167" s="159">
        <f>+IF(VLOOKUP(T$1,Lecturas!$N$1:$AA$20,$AC167,FALSE)=0,"",VLOOKUP(T$1,Lecturas!$N$1:$AA$20,$AC167,FALSE))</f>
        <v>210</v>
      </c>
      <c r="U167" s="159">
        <f>+IF(VLOOKUP(U$1,Lecturas!$N$1:$AA$20,$AC167,FALSE)=0,"",VLOOKUP(U$1,Lecturas!$N$1:$AA$20,$AC167,FALSE))</f>
        <v>320</v>
      </c>
      <c r="V167" s="83" t="str">
        <f>+IF(VLOOKUP(V$1,Lecturas!$N$1:$AA$20,$AC167,FALSE)=0,"",VLOOKUP(V$1,Lecturas!$N$1:$AA$20,$AC167,FALSE))</f>
        <v/>
      </c>
      <c r="W167" s="83" t="str">
        <f>+IF(VLOOKUP(W$1,Lecturas!$N$1:$AA$20,$AC167,FALSE)=0,"",VLOOKUP(W$1,Lecturas!$N$1:$AA$20,$AC167,FALSE))</f>
        <v/>
      </c>
      <c r="X167" s="83" t="str">
        <f>+IF(VLOOKUP(X$1,Lecturas!$N$1:$AA$20,$AC167,FALSE)=0,"",VLOOKUP(X$1,Lecturas!$N$1:$AA$20,$AC167,FALSE))</f>
        <v/>
      </c>
      <c r="Y167" s="159">
        <f>+IF(VLOOKUP(Y$1,Lecturas!$N$1:$AA$20,$AC167,FALSE)=0,"",VLOOKUP(Y$1,Lecturas!$N$1:$AA$20,$AC167,FALSE))</f>
        <v>3000</v>
      </c>
      <c r="Z167" s="48">
        <f>+'RESULTADOS Fact'!Z167</f>
        <v>20000000955</v>
      </c>
      <c r="AA167" s="48">
        <f>+'RESULTADOS Fact'!AA167</f>
        <v>10000000519</v>
      </c>
      <c r="AB167" s="48"/>
      <c r="AC167" s="145">
        <f>+'CARGA DE DATOS'!AF168</f>
        <v>11</v>
      </c>
    </row>
  </sheetData>
  <autoFilter ref="A1:AC167" xr:uid="{00000000-0001-0000-0200-000000000000}">
    <filterColumn colId="2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8">
    <tabColor theme="4" tint="0.39997558519241921"/>
  </sheetPr>
  <dimension ref="A1:D20"/>
  <sheetViews>
    <sheetView workbookViewId="0">
      <selection activeCell="D20" sqref="D20"/>
    </sheetView>
  </sheetViews>
  <sheetFormatPr baseColWidth="10" defaultRowHeight="15" x14ac:dyDescent="0.25"/>
  <cols>
    <col min="1" max="1" width="14.140625" customWidth="1"/>
    <col min="2" max="2" width="25.5703125" bestFit="1" customWidth="1"/>
    <col min="3" max="3" width="20.5703125" customWidth="1"/>
    <col min="4" max="4" width="14.140625" customWidth="1"/>
  </cols>
  <sheetData>
    <row r="1" spans="1:4" x14ac:dyDescent="0.25">
      <c r="A1" s="213" t="s">
        <v>1910</v>
      </c>
      <c r="B1" s="215" t="s">
        <v>405</v>
      </c>
      <c r="C1" s="213" t="s">
        <v>332</v>
      </c>
      <c r="D1" s="213" t="s">
        <v>9174</v>
      </c>
    </row>
    <row r="2" spans="1:4" x14ac:dyDescent="0.25">
      <c r="A2" s="116">
        <v>251</v>
      </c>
      <c r="B2" s="214" t="s">
        <v>266</v>
      </c>
      <c r="C2" s="216">
        <v>610000000000165</v>
      </c>
      <c r="D2" s="116" t="s">
        <v>379</v>
      </c>
    </row>
    <row r="3" spans="1:4" x14ac:dyDescent="0.25">
      <c r="A3" s="127">
        <v>252</v>
      </c>
      <c r="B3" s="172" t="s">
        <v>266</v>
      </c>
      <c r="C3" s="150">
        <v>610000000000166</v>
      </c>
      <c r="D3" s="127" t="s">
        <v>379</v>
      </c>
    </row>
    <row r="4" spans="1:4" x14ac:dyDescent="0.25">
      <c r="A4" s="127">
        <v>253</v>
      </c>
      <c r="B4" s="114" t="s">
        <v>266</v>
      </c>
      <c r="C4" s="150">
        <v>610000000000167</v>
      </c>
      <c r="D4" s="127" t="s">
        <v>379</v>
      </c>
    </row>
    <row r="5" spans="1:4" x14ac:dyDescent="0.25">
      <c r="A5" s="127">
        <v>254</v>
      </c>
      <c r="B5" s="173" t="s">
        <v>266</v>
      </c>
      <c r="C5" s="150">
        <v>610000000000168</v>
      </c>
      <c r="D5" s="127" t="s">
        <v>379</v>
      </c>
    </row>
    <row r="6" spans="1:4" x14ac:dyDescent="0.25">
      <c r="A6" s="127">
        <v>255</v>
      </c>
      <c r="B6" s="114" t="s">
        <v>266</v>
      </c>
      <c r="C6" s="150">
        <v>610000000000169</v>
      </c>
      <c r="D6" s="127" t="s">
        <v>379</v>
      </c>
    </row>
    <row r="7" spans="1:4" x14ac:dyDescent="0.25">
      <c r="A7" s="127">
        <v>256</v>
      </c>
      <c r="B7" s="171" t="s">
        <v>528</v>
      </c>
      <c r="C7" s="150">
        <v>610000000000170</v>
      </c>
      <c r="D7" s="127" t="s">
        <v>1812</v>
      </c>
    </row>
    <row r="8" spans="1:4" x14ac:dyDescent="0.25">
      <c r="A8" s="127">
        <v>257</v>
      </c>
      <c r="B8" s="171" t="s">
        <v>268</v>
      </c>
      <c r="C8" s="150">
        <v>610000000000171</v>
      </c>
      <c r="D8" s="127" t="s">
        <v>1746</v>
      </c>
    </row>
    <row r="9" spans="1:4" x14ac:dyDescent="0.25">
      <c r="A9" s="127">
        <v>258</v>
      </c>
      <c r="B9" s="172" t="s">
        <v>528</v>
      </c>
      <c r="C9" s="150">
        <v>610000000000172</v>
      </c>
      <c r="D9" s="127" t="s">
        <v>1812</v>
      </c>
    </row>
    <row r="10" spans="1:4" x14ac:dyDescent="0.25">
      <c r="A10" s="127">
        <v>259</v>
      </c>
      <c r="B10" s="172" t="s">
        <v>268</v>
      </c>
      <c r="C10" s="150">
        <v>610000000000173</v>
      </c>
      <c r="D10" s="127" t="s">
        <v>1746</v>
      </c>
    </row>
    <row r="11" spans="1:4" x14ac:dyDescent="0.25">
      <c r="A11" s="127">
        <v>260</v>
      </c>
      <c r="B11" s="172" t="s">
        <v>528</v>
      </c>
      <c r="C11" s="150">
        <v>610000000000174</v>
      </c>
      <c r="D11" s="127" t="s">
        <v>1812</v>
      </c>
    </row>
    <row r="12" spans="1:4" x14ac:dyDescent="0.25">
      <c r="A12" s="127">
        <v>261</v>
      </c>
      <c r="B12" s="114" t="s">
        <v>268</v>
      </c>
      <c r="C12" s="150">
        <v>610000000000175</v>
      </c>
      <c r="D12" s="127" t="s">
        <v>1746</v>
      </c>
    </row>
    <row r="13" spans="1:4" x14ac:dyDescent="0.25">
      <c r="A13" s="127">
        <v>262</v>
      </c>
      <c r="B13" s="114" t="s">
        <v>662</v>
      </c>
      <c r="C13" s="150">
        <v>610000000000176</v>
      </c>
      <c r="D13" s="127" t="s">
        <v>1878</v>
      </c>
    </row>
    <row r="14" spans="1:4" x14ac:dyDescent="0.25">
      <c r="A14" s="127">
        <v>263</v>
      </c>
      <c r="B14" s="212" t="s">
        <v>757</v>
      </c>
      <c r="C14" s="150">
        <v>610000000000177</v>
      </c>
      <c r="D14" s="127" t="s">
        <v>1901</v>
      </c>
    </row>
    <row r="15" spans="1:4" x14ac:dyDescent="0.25">
      <c r="A15" s="127">
        <v>264</v>
      </c>
      <c r="B15" s="114" t="s">
        <v>723</v>
      </c>
      <c r="C15" s="150">
        <v>610000000000178</v>
      </c>
      <c r="D15" s="127" t="s">
        <v>1868</v>
      </c>
    </row>
    <row r="16" spans="1:4" x14ac:dyDescent="0.25">
      <c r="A16" s="127">
        <v>265</v>
      </c>
      <c r="B16" s="173" t="s">
        <v>528</v>
      </c>
      <c r="C16" s="150">
        <v>610000000000179</v>
      </c>
      <c r="D16" s="127" t="s">
        <v>1812</v>
      </c>
    </row>
    <row r="17" spans="1:4" x14ac:dyDescent="0.25">
      <c r="A17" s="127">
        <v>266</v>
      </c>
      <c r="B17" s="173" t="s">
        <v>268</v>
      </c>
      <c r="C17" s="150">
        <v>610000000000180</v>
      </c>
      <c r="D17" s="127" t="s">
        <v>1746</v>
      </c>
    </row>
    <row r="18" spans="1:4" x14ac:dyDescent="0.25">
      <c r="A18" s="127">
        <v>267</v>
      </c>
      <c r="B18" s="114" t="s">
        <v>416</v>
      </c>
      <c r="C18" s="150">
        <v>610000000000181</v>
      </c>
      <c r="D18" s="127" t="s">
        <v>1784</v>
      </c>
    </row>
    <row r="19" spans="1:4" x14ac:dyDescent="0.25">
      <c r="A19" s="127">
        <v>268</v>
      </c>
      <c r="B19" s="114" t="s">
        <v>268</v>
      </c>
      <c r="C19" s="150">
        <v>610000000000182</v>
      </c>
      <c r="D19" s="127" t="s">
        <v>1746</v>
      </c>
    </row>
    <row r="20" spans="1:4" x14ac:dyDescent="0.25">
      <c r="A20" s="127">
        <v>269</v>
      </c>
      <c r="B20" s="196" t="s">
        <v>528</v>
      </c>
      <c r="C20" s="150">
        <v>610000000000183</v>
      </c>
      <c r="D20" s="127" t="s">
        <v>1812</v>
      </c>
    </row>
  </sheetData>
  <sortState xmlns:xlrd2="http://schemas.microsoft.com/office/spreadsheetml/2017/richdata2" ref="A2:B21">
    <sortCondition ref="A3"/>
  </sortState>
  <dataValidations count="1">
    <dataValidation type="list" allowBlank="1" showInputMessage="1" showErrorMessage="1" sqref="B3:B20 B1" xr:uid="{00000000-0002-0000-0300-000000000000}">
      <formula1>CONDADOS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 filterMode="1">
    <tabColor theme="8" tint="0.39997558519241921"/>
  </sheetPr>
  <dimension ref="A1:O167"/>
  <sheetViews>
    <sheetView showGridLines="0" workbookViewId="0">
      <pane xSplit="1" ySplit="1" topLeftCell="E11" activePane="bottomRight" state="frozen"/>
      <selection pane="topRight" activeCell="B1" sqref="B1"/>
      <selection pane="bottomLeft" activeCell="A2" sqref="A2"/>
      <selection pane="bottomRight" activeCell="H23" sqref="H23"/>
    </sheetView>
  </sheetViews>
  <sheetFormatPr baseColWidth="10" defaultRowHeight="15" x14ac:dyDescent="0.25"/>
  <cols>
    <col min="2" max="3" width="18.5703125" customWidth="1"/>
    <col min="4" max="4" width="18.5703125" style="38" customWidth="1"/>
    <col min="5" max="10" width="18.5703125" customWidth="1"/>
    <col min="11" max="11" width="2.28515625" customWidth="1"/>
    <col min="13" max="13" width="2.28515625" customWidth="1"/>
    <col min="14" max="15" width="22.28515625" customWidth="1"/>
  </cols>
  <sheetData>
    <row r="1" spans="1:15" ht="60" x14ac:dyDescent="0.25">
      <c r="A1" s="144" t="s">
        <v>2065</v>
      </c>
      <c r="B1" s="84" t="s">
        <v>302</v>
      </c>
      <c r="C1" s="84" t="s">
        <v>332</v>
      </c>
      <c r="D1" s="84" t="s">
        <v>333</v>
      </c>
      <c r="E1" s="84" t="s">
        <v>334</v>
      </c>
      <c r="F1" s="84" t="s">
        <v>335</v>
      </c>
      <c r="G1" s="84" t="s">
        <v>2023</v>
      </c>
      <c r="H1" s="84" t="s">
        <v>336</v>
      </c>
      <c r="I1" s="84" t="s">
        <v>337</v>
      </c>
      <c r="J1" s="84" t="s">
        <v>338</v>
      </c>
      <c r="L1" s="84" t="s">
        <v>1912</v>
      </c>
      <c r="N1" s="48" t="s">
        <v>9102</v>
      </c>
      <c r="O1" s="48" t="s">
        <v>9103</v>
      </c>
    </row>
    <row r="2" spans="1:15" hidden="1" x14ac:dyDescent="0.25">
      <c r="A2" s="145">
        <f>+'CARGA DE DATOS'!A3</f>
        <v>1</v>
      </c>
      <c r="B2" s="217">
        <v>256</v>
      </c>
      <c r="C2" s="218">
        <v>610000000000170</v>
      </c>
      <c r="D2" s="219">
        <v>700010701</v>
      </c>
      <c r="E2" s="219">
        <v>600000192</v>
      </c>
      <c r="F2" s="219">
        <v>650000000000207</v>
      </c>
      <c r="G2" s="219"/>
      <c r="H2" s="219">
        <v>400000172</v>
      </c>
      <c r="I2" s="219">
        <v>300000117</v>
      </c>
      <c r="J2" s="219">
        <v>72</v>
      </c>
      <c r="L2" s="129" t="str">
        <f>+IF('CARGA DE DATOS'!D3="","",'CARGA DE DATOS'!D3)</f>
        <v>S4010A12</v>
      </c>
      <c r="N2" s="48">
        <v>20000000801</v>
      </c>
      <c r="O2" s="48">
        <v>10000000385</v>
      </c>
    </row>
    <row r="3" spans="1:15" hidden="1" x14ac:dyDescent="0.25">
      <c r="A3" s="145">
        <f>+'CARGA DE DATOS'!A4</f>
        <v>2</v>
      </c>
      <c r="B3" s="217">
        <v>256</v>
      </c>
      <c r="C3" s="218">
        <v>610000000000170</v>
      </c>
      <c r="D3" s="219">
        <v>700010702</v>
      </c>
      <c r="E3" s="219">
        <v>600000193</v>
      </c>
      <c r="F3" s="219">
        <v>650000000000208</v>
      </c>
      <c r="G3" s="219"/>
      <c r="H3" s="219">
        <v>400000173</v>
      </c>
      <c r="I3" s="219">
        <v>300000118</v>
      </c>
      <c r="J3" s="219">
        <v>73</v>
      </c>
      <c r="L3" s="129" t="str">
        <f>+IF('CARGA DE DATOS'!D4="","",'CARGA DE DATOS'!D4)</f>
        <v>S4010A12</v>
      </c>
      <c r="N3" s="48">
        <v>20000000802</v>
      </c>
      <c r="O3" s="48">
        <v>10000000386</v>
      </c>
    </row>
    <row r="4" spans="1:15" hidden="1" x14ac:dyDescent="0.25">
      <c r="A4" s="145">
        <f>+'CARGA DE DATOS'!A5</f>
        <v>3</v>
      </c>
      <c r="B4" s="217">
        <v>256</v>
      </c>
      <c r="C4" s="218">
        <v>610000000000170</v>
      </c>
      <c r="D4" s="219">
        <v>700010703</v>
      </c>
      <c r="E4" s="219">
        <v>600000194</v>
      </c>
      <c r="F4" s="219">
        <v>650000000000209</v>
      </c>
      <c r="G4" s="219"/>
      <c r="H4" s="219">
        <v>400000174</v>
      </c>
      <c r="I4" s="219">
        <v>300000119</v>
      </c>
      <c r="J4" s="219">
        <v>74</v>
      </c>
      <c r="L4" s="129" t="str">
        <f>+IF('CARGA DE DATOS'!D5="","",'CARGA DE DATOS'!D5)</f>
        <v>S4010A12</v>
      </c>
      <c r="N4" s="48">
        <v>20000000803</v>
      </c>
      <c r="O4" s="48">
        <v>10000000387</v>
      </c>
    </row>
    <row r="5" spans="1:15" hidden="1" x14ac:dyDescent="0.25">
      <c r="A5" s="145">
        <f>+'CARGA DE DATOS'!A6</f>
        <v>4</v>
      </c>
      <c r="B5" s="217">
        <v>256</v>
      </c>
      <c r="C5" s="218">
        <v>610000000000170</v>
      </c>
      <c r="D5" s="219">
        <v>700010704</v>
      </c>
      <c r="E5" s="219">
        <v>600000195</v>
      </c>
      <c r="F5" s="219">
        <v>650000000000210</v>
      </c>
      <c r="G5" s="219"/>
      <c r="H5" s="219">
        <v>400000175</v>
      </c>
      <c r="I5" s="219">
        <v>300000120</v>
      </c>
      <c r="J5" s="219">
        <v>75</v>
      </c>
      <c r="L5" s="129" t="str">
        <f>+IF('CARGA DE DATOS'!D6="","",'CARGA DE DATOS'!D6)</f>
        <v>S4010A12</v>
      </c>
      <c r="N5" s="48">
        <v>20000000804</v>
      </c>
      <c r="O5" s="48">
        <v>10000000388</v>
      </c>
    </row>
    <row r="6" spans="1:15" hidden="1" x14ac:dyDescent="0.25">
      <c r="A6" s="145">
        <f>+'CARGA DE DATOS'!A7</f>
        <v>5</v>
      </c>
      <c r="B6" s="217">
        <v>256</v>
      </c>
      <c r="C6" s="218">
        <v>610000000000170</v>
      </c>
      <c r="D6" s="219">
        <v>700010705</v>
      </c>
      <c r="E6" s="219">
        <v>600000196</v>
      </c>
      <c r="F6" s="219">
        <v>650000000000211</v>
      </c>
      <c r="G6" s="219"/>
      <c r="H6" s="219">
        <v>400000176</v>
      </c>
      <c r="I6" s="219">
        <v>300000121</v>
      </c>
      <c r="J6" s="219">
        <v>76</v>
      </c>
      <c r="L6" s="129" t="str">
        <f>+IF('CARGA DE DATOS'!D7="","",'CARGA DE DATOS'!D7)</f>
        <v>S4010A12</v>
      </c>
      <c r="N6" s="48">
        <v>20000000805</v>
      </c>
      <c r="O6" s="48">
        <v>10000000389</v>
      </c>
    </row>
    <row r="7" spans="1:15" hidden="1" x14ac:dyDescent="0.25">
      <c r="A7" s="145">
        <f>+'CARGA DE DATOS'!A8</f>
        <v>6</v>
      </c>
      <c r="B7" s="217">
        <v>256</v>
      </c>
      <c r="C7" s="218">
        <v>610000000000170</v>
      </c>
      <c r="D7" s="219">
        <v>700010706</v>
      </c>
      <c r="E7" s="219">
        <v>600000197</v>
      </c>
      <c r="F7" s="219">
        <v>650000000000212</v>
      </c>
      <c r="G7" s="219"/>
      <c r="H7" s="219">
        <v>400000177</v>
      </c>
      <c r="I7" s="219">
        <v>300000122</v>
      </c>
      <c r="J7" s="219">
        <v>77</v>
      </c>
      <c r="L7" s="129" t="str">
        <f>+IF('CARGA DE DATOS'!D8="","",'CARGA DE DATOS'!D8)</f>
        <v>S4010A12</v>
      </c>
      <c r="N7" s="48">
        <v>20000000806</v>
      </c>
      <c r="O7" s="48">
        <v>10000000390</v>
      </c>
    </row>
    <row r="8" spans="1:15" hidden="1" x14ac:dyDescent="0.25">
      <c r="A8" s="145">
        <f>+'CARGA DE DATOS'!A9</f>
        <v>7</v>
      </c>
      <c r="B8" s="217">
        <v>256</v>
      </c>
      <c r="C8" s="218">
        <v>610000000000170</v>
      </c>
      <c r="D8" s="219">
        <v>700010707</v>
      </c>
      <c r="E8" s="219">
        <v>600000198</v>
      </c>
      <c r="F8" s="219">
        <v>650000000000213</v>
      </c>
      <c r="G8" s="219"/>
      <c r="H8" s="219">
        <v>400000178</v>
      </c>
      <c r="I8" s="219">
        <v>300000123</v>
      </c>
      <c r="J8" s="219">
        <v>78</v>
      </c>
      <c r="L8" s="129" t="str">
        <f>+IF('CARGA DE DATOS'!D9="","",'CARGA DE DATOS'!D9)</f>
        <v>S4010A12</v>
      </c>
      <c r="N8" s="48">
        <v>20000000807</v>
      </c>
      <c r="O8" s="48">
        <v>10000000391</v>
      </c>
    </row>
    <row r="9" spans="1:15" hidden="1" x14ac:dyDescent="0.25">
      <c r="A9" s="145">
        <f>+'CARGA DE DATOS'!A10</f>
        <v>8</v>
      </c>
      <c r="B9" s="217">
        <v>257</v>
      </c>
      <c r="C9" s="218">
        <v>610000000000171</v>
      </c>
      <c r="D9" s="219">
        <v>700010708</v>
      </c>
      <c r="E9" s="219">
        <v>600000199</v>
      </c>
      <c r="F9" s="219">
        <v>650000000000214</v>
      </c>
      <c r="G9" s="219"/>
      <c r="H9" s="219">
        <v>400000179</v>
      </c>
      <c r="I9" s="219">
        <v>300000124</v>
      </c>
      <c r="J9" s="219">
        <v>79</v>
      </c>
      <c r="L9" s="129" t="str">
        <f>+IF('CARGA DE DATOS'!D10="","",'CARGA DE DATOS'!D10)</f>
        <v>S1010A13</v>
      </c>
      <c r="N9" s="48">
        <v>20000000808</v>
      </c>
      <c r="O9" s="48">
        <v>10000000392</v>
      </c>
    </row>
    <row r="10" spans="1:15" hidden="1" x14ac:dyDescent="0.25">
      <c r="A10" s="145">
        <f>+'CARGA DE DATOS'!A11</f>
        <v>9</v>
      </c>
      <c r="B10" s="217">
        <v>257</v>
      </c>
      <c r="C10" s="218">
        <v>610000000000171</v>
      </c>
      <c r="D10" s="219">
        <v>700010709</v>
      </c>
      <c r="E10" s="219">
        <v>600000200</v>
      </c>
      <c r="F10" s="219">
        <v>650000000000215</v>
      </c>
      <c r="G10" s="219"/>
      <c r="H10" s="219">
        <v>400000180</v>
      </c>
      <c r="I10" s="219">
        <v>300000125</v>
      </c>
      <c r="J10" s="219">
        <v>80</v>
      </c>
      <c r="L10" s="129" t="str">
        <f>+IF('CARGA DE DATOS'!D11="","",'CARGA DE DATOS'!D11)</f>
        <v>S1010A13</v>
      </c>
      <c r="N10" s="48">
        <v>20000000809</v>
      </c>
      <c r="O10" s="48">
        <v>10000000393</v>
      </c>
    </row>
    <row r="11" spans="1:15" x14ac:dyDescent="0.25">
      <c r="A11" s="145">
        <f>+'CARGA DE DATOS'!A12</f>
        <v>10</v>
      </c>
      <c r="B11" s="217">
        <v>257</v>
      </c>
      <c r="C11" s="218">
        <v>610000000000171</v>
      </c>
      <c r="D11" s="219">
        <v>700010710</v>
      </c>
      <c r="E11" s="219">
        <v>600000201</v>
      </c>
      <c r="F11" s="219">
        <v>650000000000216</v>
      </c>
      <c r="G11" s="219"/>
      <c r="H11" s="219">
        <v>400000181</v>
      </c>
      <c r="I11" s="219">
        <v>300000126</v>
      </c>
      <c r="J11" s="219">
        <v>81</v>
      </c>
      <c r="L11" s="129" t="str">
        <f>+IF('CARGA DE DATOS'!D12="","",'CARGA DE DATOS'!D12)</f>
        <v>S1010A13</v>
      </c>
      <c r="N11" s="48"/>
      <c r="O11" s="48"/>
    </row>
    <row r="12" spans="1:15" hidden="1" x14ac:dyDescent="0.25">
      <c r="A12" s="145">
        <f>+'CARGA DE DATOS'!A13</f>
        <v>11</v>
      </c>
      <c r="B12" s="217">
        <v>257</v>
      </c>
      <c r="C12" s="218">
        <v>610000000000171</v>
      </c>
      <c r="D12" s="219">
        <v>700010711</v>
      </c>
      <c r="E12" s="219">
        <v>600000202</v>
      </c>
      <c r="F12" s="219">
        <v>650000000000217</v>
      </c>
      <c r="G12" s="219"/>
      <c r="H12" s="219">
        <v>400000182</v>
      </c>
      <c r="I12" s="219">
        <v>300000127</v>
      </c>
      <c r="J12" s="219">
        <v>82</v>
      </c>
      <c r="L12" s="129" t="str">
        <f>+IF('CARGA DE DATOS'!D13="","",'CARGA DE DATOS'!D13)</f>
        <v>S1010A13</v>
      </c>
      <c r="N12" s="48">
        <v>20000000810</v>
      </c>
      <c r="O12" s="48">
        <v>10000000394</v>
      </c>
    </row>
    <row r="13" spans="1:15" hidden="1" x14ac:dyDescent="0.25">
      <c r="A13" s="145">
        <f>+'CARGA DE DATOS'!A14</f>
        <v>12</v>
      </c>
      <c r="B13" s="217">
        <v>257</v>
      </c>
      <c r="C13" s="218">
        <v>610000000000171</v>
      </c>
      <c r="D13" s="219">
        <v>700010712</v>
      </c>
      <c r="E13" s="219">
        <v>600000203</v>
      </c>
      <c r="F13" s="219">
        <v>650000000000218</v>
      </c>
      <c r="G13" s="219"/>
      <c r="H13" s="219">
        <v>400000183</v>
      </c>
      <c r="I13" s="219">
        <v>300000128</v>
      </c>
      <c r="J13" s="219">
        <v>83</v>
      </c>
      <c r="L13" s="129" t="str">
        <f>+IF('CARGA DE DATOS'!D14="","",'CARGA DE DATOS'!D14)</f>
        <v>S1010A13</v>
      </c>
      <c r="N13" s="48">
        <v>20000000811</v>
      </c>
      <c r="O13" s="48">
        <v>10000000395</v>
      </c>
    </row>
    <row r="14" spans="1:15" hidden="1" x14ac:dyDescent="0.25">
      <c r="A14" s="145">
        <f>+'CARGA DE DATOS'!A15</f>
        <v>13</v>
      </c>
      <c r="B14" s="217">
        <v>257</v>
      </c>
      <c r="C14" s="218">
        <v>610000000000171</v>
      </c>
      <c r="D14" s="219">
        <v>700010713</v>
      </c>
      <c r="E14" s="219">
        <v>600000204</v>
      </c>
      <c r="F14" s="219">
        <v>650000000000219</v>
      </c>
      <c r="G14" s="219"/>
      <c r="H14" s="219">
        <v>400000184</v>
      </c>
      <c r="I14" s="219">
        <v>300000129</v>
      </c>
      <c r="J14" s="219">
        <v>84</v>
      </c>
      <c r="L14" s="129" t="str">
        <f>+IF('CARGA DE DATOS'!D15="","",'CARGA DE DATOS'!D15)</f>
        <v>S1010A13</v>
      </c>
      <c r="N14" s="48">
        <v>20000000812</v>
      </c>
      <c r="O14" s="48">
        <v>10000000396</v>
      </c>
    </row>
    <row r="15" spans="1:15" hidden="1" x14ac:dyDescent="0.25">
      <c r="A15" s="145">
        <f>+'CARGA DE DATOS'!A16</f>
        <v>14</v>
      </c>
      <c r="B15" s="217">
        <v>257</v>
      </c>
      <c r="C15" s="218">
        <v>610000000000171</v>
      </c>
      <c r="D15" s="219">
        <v>700010714</v>
      </c>
      <c r="E15" s="219">
        <v>600000205</v>
      </c>
      <c r="F15" s="219">
        <v>650000000000220</v>
      </c>
      <c r="G15" s="219"/>
      <c r="H15" s="219">
        <v>400000185</v>
      </c>
      <c r="I15" s="219">
        <v>300000130</v>
      </c>
      <c r="J15" s="219">
        <v>85</v>
      </c>
      <c r="L15" s="129" t="str">
        <f>+IF('CARGA DE DATOS'!D16="","",'CARGA DE DATOS'!D16)</f>
        <v>S1010A13</v>
      </c>
      <c r="N15" s="48">
        <v>20000000813</v>
      </c>
      <c r="O15" s="48">
        <v>10000000397</v>
      </c>
    </row>
    <row r="16" spans="1:15" hidden="1" x14ac:dyDescent="0.25">
      <c r="A16" s="145">
        <f>+'CARGA DE DATOS'!A17</f>
        <v>15</v>
      </c>
      <c r="B16" s="217">
        <v>251</v>
      </c>
      <c r="C16" s="218">
        <v>610000000000165</v>
      </c>
      <c r="D16" s="219">
        <v>700010715</v>
      </c>
      <c r="E16" s="219">
        <v>600000206</v>
      </c>
      <c r="F16" s="219">
        <v>650000000000221</v>
      </c>
      <c r="G16" s="219"/>
      <c r="H16" s="219">
        <v>400000186</v>
      </c>
      <c r="I16" s="219">
        <v>300000131</v>
      </c>
      <c r="J16" s="219">
        <v>86</v>
      </c>
      <c r="L16" s="129" t="str">
        <f>+IF('CARGA DE DATOS'!D17="","",'CARGA DE DATOS'!D17)</f>
        <v>S6020A21</v>
      </c>
      <c r="N16" s="48">
        <v>20000000814</v>
      </c>
      <c r="O16" s="48">
        <v>10000000398</v>
      </c>
    </row>
    <row r="17" spans="1:15" hidden="1" x14ac:dyDescent="0.25">
      <c r="A17" s="145">
        <f>+'CARGA DE DATOS'!A18</f>
        <v>16</v>
      </c>
      <c r="B17" s="217">
        <v>251</v>
      </c>
      <c r="C17" s="218">
        <v>610000000000165</v>
      </c>
      <c r="D17" s="219">
        <v>700010716</v>
      </c>
      <c r="E17" s="219">
        <v>600000207</v>
      </c>
      <c r="F17" s="219">
        <v>650000000000222</v>
      </c>
      <c r="G17" s="219"/>
      <c r="H17" s="219">
        <v>400000187</v>
      </c>
      <c r="I17" s="219">
        <v>300000132</v>
      </c>
      <c r="J17" s="219">
        <v>87</v>
      </c>
      <c r="L17" s="129" t="str">
        <f>+IF('CARGA DE DATOS'!D18="","",'CARGA DE DATOS'!D18)</f>
        <v>S6020A21</v>
      </c>
      <c r="N17" s="48">
        <v>20000000815</v>
      </c>
      <c r="O17" s="48">
        <v>10000000399</v>
      </c>
    </row>
    <row r="18" spans="1:15" hidden="1" x14ac:dyDescent="0.25">
      <c r="A18" s="145">
        <f>+'CARGA DE DATOS'!A19</f>
        <v>17</v>
      </c>
      <c r="B18" s="217">
        <v>251</v>
      </c>
      <c r="C18" s="218">
        <v>610000000000165</v>
      </c>
      <c r="D18" s="219">
        <v>700010717</v>
      </c>
      <c r="E18" s="219">
        <v>600000208</v>
      </c>
      <c r="F18" s="219">
        <v>650000000000223</v>
      </c>
      <c r="G18" s="219"/>
      <c r="H18" s="219">
        <v>400000188</v>
      </c>
      <c r="I18" s="219">
        <v>300000133</v>
      </c>
      <c r="J18" s="219">
        <v>88</v>
      </c>
      <c r="L18" s="129" t="str">
        <f>+IF('CARGA DE DATOS'!D19="","",'CARGA DE DATOS'!D19)</f>
        <v>S6020A21</v>
      </c>
      <c r="N18" s="48">
        <v>20000000816</v>
      </c>
      <c r="O18" s="48">
        <v>10000000400</v>
      </c>
    </row>
    <row r="19" spans="1:15" hidden="1" x14ac:dyDescent="0.25">
      <c r="A19" s="145">
        <f>+'CARGA DE DATOS'!A20</f>
        <v>18</v>
      </c>
      <c r="B19" s="217">
        <v>251</v>
      </c>
      <c r="C19" s="218">
        <v>610000000000165</v>
      </c>
      <c r="D19" s="219">
        <v>700010718</v>
      </c>
      <c r="E19" s="219">
        <v>600000209</v>
      </c>
      <c r="F19" s="219">
        <v>650000000000224</v>
      </c>
      <c r="G19" s="219"/>
      <c r="H19" s="219">
        <v>400000189</v>
      </c>
      <c r="I19" s="219">
        <v>300000134</v>
      </c>
      <c r="J19" s="219">
        <v>89</v>
      </c>
      <c r="L19" s="129" t="str">
        <f>+IF('CARGA DE DATOS'!D20="","",'CARGA DE DATOS'!D20)</f>
        <v>S6020A21</v>
      </c>
      <c r="N19" s="48">
        <v>20000000817</v>
      </c>
      <c r="O19" s="48">
        <v>10000000401</v>
      </c>
    </row>
    <row r="20" spans="1:15" hidden="1" x14ac:dyDescent="0.25">
      <c r="A20" s="145">
        <f>+'CARGA DE DATOS'!A21</f>
        <v>19</v>
      </c>
      <c r="B20" s="217">
        <v>251</v>
      </c>
      <c r="C20" s="218">
        <v>610000000000165</v>
      </c>
      <c r="D20" s="219">
        <v>700010719</v>
      </c>
      <c r="E20" s="219">
        <v>600000210</v>
      </c>
      <c r="F20" s="219">
        <v>650000000000225</v>
      </c>
      <c r="G20" s="219"/>
      <c r="H20" s="219">
        <v>400000190</v>
      </c>
      <c r="I20" s="219">
        <v>300000135</v>
      </c>
      <c r="J20" s="219">
        <v>90</v>
      </c>
      <c r="L20" s="129" t="str">
        <f>+IF('CARGA DE DATOS'!D21="","",'CARGA DE DATOS'!D21)</f>
        <v>S6020A21</v>
      </c>
      <c r="N20" s="48">
        <v>20000000818</v>
      </c>
      <c r="O20" s="48">
        <v>10000000402</v>
      </c>
    </row>
    <row r="21" spans="1:15" hidden="1" x14ac:dyDescent="0.25">
      <c r="A21" s="145">
        <f>+'CARGA DE DATOS'!A22</f>
        <v>20</v>
      </c>
      <c r="B21" s="217">
        <v>251</v>
      </c>
      <c r="C21" s="218">
        <v>610000000000165</v>
      </c>
      <c r="D21" s="219">
        <v>700010720</v>
      </c>
      <c r="E21" s="219">
        <v>600000211</v>
      </c>
      <c r="F21" s="219">
        <v>650000000000226</v>
      </c>
      <c r="G21" s="219"/>
      <c r="H21" s="219">
        <v>400000191</v>
      </c>
      <c r="I21" s="219">
        <v>300000136</v>
      </c>
      <c r="J21" s="219">
        <v>91</v>
      </c>
      <c r="L21" s="129" t="str">
        <f>+IF('CARGA DE DATOS'!D22="","",'CARGA DE DATOS'!D22)</f>
        <v>S6020A21</v>
      </c>
      <c r="N21" s="48">
        <v>20000000819</v>
      </c>
      <c r="O21" s="48">
        <v>10000000403</v>
      </c>
    </row>
    <row r="22" spans="1:15" x14ac:dyDescent="0.25">
      <c r="A22" s="145">
        <f>+'CARGA DE DATOS'!A23</f>
        <v>21</v>
      </c>
      <c r="B22" s="217">
        <v>251</v>
      </c>
      <c r="C22" s="218">
        <v>610000000000165</v>
      </c>
      <c r="D22" s="219">
        <v>700010721</v>
      </c>
      <c r="E22" s="219">
        <v>600000212</v>
      </c>
      <c r="F22" s="219">
        <v>650000000000227</v>
      </c>
      <c r="G22" s="219"/>
      <c r="H22" s="219">
        <v>400000192</v>
      </c>
      <c r="I22" s="219">
        <v>300000137</v>
      </c>
      <c r="J22" s="219">
        <v>92</v>
      </c>
      <c r="L22" s="129" t="str">
        <f>+IF('CARGA DE DATOS'!D23="","",'CARGA DE DATOS'!D23)</f>
        <v>S6020A21</v>
      </c>
      <c r="N22" s="48"/>
      <c r="O22" s="48"/>
    </row>
    <row r="23" spans="1:15" x14ac:dyDescent="0.25">
      <c r="A23" s="145">
        <f>+'CARGA DE DATOS'!A24</f>
        <v>22</v>
      </c>
      <c r="B23" s="217">
        <v>258</v>
      </c>
      <c r="C23" s="218">
        <v>610000000000172</v>
      </c>
      <c r="D23" s="219">
        <v>700010722</v>
      </c>
      <c r="E23" s="219">
        <v>600000213</v>
      </c>
      <c r="F23" s="219">
        <v>650000000000228</v>
      </c>
      <c r="G23" s="219"/>
      <c r="H23" s="219">
        <v>400000193</v>
      </c>
      <c r="I23" s="219">
        <v>300000138</v>
      </c>
      <c r="J23" s="219">
        <v>93</v>
      </c>
      <c r="L23" s="129" t="str">
        <f>+IF('CARGA DE DATOS'!D24="","",'CARGA DE DATOS'!D24)</f>
        <v>S4010A12</v>
      </c>
      <c r="N23" s="48"/>
      <c r="O23" s="48"/>
    </row>
    <row r="24" spans="1:15" x14ac:dyDescent="0.25">
      <c r="A24" s="145">
        <f>+'CARGA DE DATOS'!A25</f>
        <v>23</v>
      </c>
      <c r="B24" s="217">
        <v>258</v>
      </c>
      <c r="C24" s="218">
        <v>610000000000172</v>
      </c>
      <c r="D24" s="219">
        <v>700010723</v>
      </c>
      <c r="E24" s="219">
        <v>600000214</v>
      </c>
      <c r="F24" s="219">
        <v>650000000000229</v>
      </c>
      <c r="G24" s="219"/>
      <c r="H24" s="219">
        <v>400000194</v>
      </c>
      <c r="I24" s="219">
        <v>300000139</v>
      </c>
      <c r="J24" s="219">
        <v>94</v>
      </c>
      <c r="L24" s="129" t="str">
        <f>+IF('CARGA DE DATOS'!D25="","",'CARGA DE DATOS'!D25)</f>
        <v>S4010A12</v>
      </c>
      <c r="N24" s="48"/>
      <c r="O24" s="48"/>
    </row>
    <row r="25" spans="1:15" x14ac:dyDescent="0.25">
      <c r="A25" s="145">
        <f>+'CARGA DE DATOS'!A26</f>
        <v>24</v>
      </c>
      <c r="B25" s="217">
        <v>258</v>
      </c>
      <c r="C25" s="218">
        <v>610000000000172</v>
      </c>
      <c r="D25" s="219">
        <v>700010724</v>
      </c>
      <c r="E25" s="219">
        <v>600000215</v>
      </c>
      <c r="F25" s="219">
        <v>650000000000230</v>
      </c>
      <c r="G25" s="219"/>
      <c r="H25" s="219">
        <v>400000195</v>
      </c>
      <c r="I25" s="219">
        <v>300000140</v>
      </c>
      <c r="J25" s="219">
        <v>95</v>
      </c>
      <c r="L25" s="129" t="str">
        <f>+IF('CARGA DE DATOS'!D26="","",'CARGA DE DATOS'!D26)</f>
        <v>S4010A12</v>
      </c>
      <c r="N25" s="48"/>
      <c r="O25" s="48"/>
    </row>
    <row r="26" spans="1:15" hidden="1" x14ac:dyDescent="0.25">
      <c r="A26" s="145">
        <f>+'CARGA DE DATOS'!A27</f>
        <v>25</v>
      </c>
      <c r="B26" s="217">
        <v>258</v>
      </c>
      <c r="C26" s="218">
        <v>610000000000172</v>
      </c>
      <c r="D26" s="219">
        <v>700010725</v>
      </c>
      <c r="E26" s="219">
        <v>600000216</v>
      </c>
      <c r="F26" s="219">
        <v>650000000000231</v>
      </c>
      <c r="G26" s="219"/>
      <c r="H26" s="219">
        <v>400000196</v>
      </c>
      <c r="I26" s="219">
        <v>300000141</v>
      </c>
      <c r="J26" s="219">
        <v>96</v>
      </c>
      <c r="L26" s="129" t="str">
        <f>+IF('CARGA DE DATOS'!D27="","",'CARGA DE DATOS'!D27)</f>
        <v>S4010A12</v>
      </c>
      <c r="N26" s="48">
        <v>20000000823</v>
      </c>
      <c r="O26" s="48">
        <v>10000000404</v>
      </c>
    </row>
    <row r="27" spans="1:15" x14ac:dyDescent="0.25">
      <c r="A27" s="145">
        <f>+'CARGA DE DATOS'!A28</f>
        <v>26</v>
      </c>
      <c r="B27" s="217">
        <v>259</v>
      </c>
      <c r="C27" s="218">
        <v>610000000000173</v>
      </c>
      <c r="D27" s="219">
        <v>700010726</v>
      </c>
      <c r="E27" s="219">
        <v>600000217</v>
      </c>
      <c r="F27" s="219">
        <v>650000000000232</v>
      </c>
      <c r="G27" s="219"/>
      <c r="H27" s="219">
        <v>400000197</v>
      </c>
      <c r="I27" s="219">
        <v>300000142</v>
      </c>
      <c r="J27" s="219">
        <v>97</v>
      </c>
      <c r="L27" s="129" t="str">
        <f>+IF('CARGA DE DATOS'!D28="","",'CARGA DE DATOS'!D28)</f>
        <v>S1010A13</v>
      </c>
      <c r="N27" s="48"/>
      <c r="O27" s="48"/>
    </row>
    <row r="28" spans="1:15" hidden="1" x14ac:dyDescent="0.25">
      <c r="A28" s="145">
        <f>+'CARGA DE DATOS'!A29</f>
        <v>27</v>
      </c>
      <c r="B28" s="217">
        <v>259</v>
      </c>
      <c r="C28" s="218">
        <v>610000000000173</v>
      </c>
      <c r="D28" s="219">
        <v>700010727</v>
      </c>
      <c r="E28" s="219">
        <v>600000218</v>
      </c>
      <c r="F28" s="219">
        <v>650000000000233</v>
      </c>
      <c r="G28" s="219"/>
      <c r="H28" s="219">
        <v>400000198</v>
      </c>
      <c r="I28" s="219">
        <v>300000143</v>
      </c>
      <c r="J28" s="219">
        <v>98</v>
      </c>
      <c r="L28" s="129" t="str">
        <f>+IF('CARGA DE DATOS'!D29="","",'CARGA DE DATOS'!D29)</f>
        <v>S1010A13</v>
      </c>
      <c r="N28" s="48">
        <v>20000000825</v>
      </c>
      <c r="O28" s="48">
        <v>10000000405</v>
      </c>
    </row>
    <row r="29" spans="1:15" hidden="1" x14ac:dyDescent="0.25">
      <c r="A29" s="145">
        <f>+'CARGA DE DATOS'!A30</f>
        <v>28</v>
      </c>
      <c r="B29" s="217">
        <v>259</v>
      </c>
      <c r="C29" s="218">
        <v>610000000000173</v>
      </c>
      <c r="D29" s="219">
        <v>700010728</v>
      </c>
      <c r="E29" s="219">
        <v>600000219</v>
      </c>
      <c r="F29" s="219">
        <v>650000000000234</v>
      </c>
      <c r="G29" s="219"/>
      <c r="H29" s="219">
        <v>400000199</v>
      </c>
      <c r="I29" s="219">
        <v>300000144</v>
      </c>
      <c r="J29" s="219">
        <v>99</v>
      </c>
      <c r="L29" s="129" t="str">
        <f>+IF('CARGA DE DATOS'!D30="","",'CARGA DE DATOS'!D30)</f>
        <v>S1010A13</v>
      </c>
      <c r="N29" s="48">
        <v>20000000826</v>
      </c>
      <c r="O29" s="48">
        <v>10000000406</v>
      </c>
    </row>
    <row r="30" spans="1:15" hidden="1" x14ac:dyDescent="0.25">
      <c r="A30" s="145">
        <f>+'CARGA DE DATOS'!A31</f>
        <v>29</v>
      </c>
      <c r="B30" s="217">
        <v>259</v>
      </c>
      <c r="C30" s="218">
        <v>610000000000173</v>
      </c>
      <c r="D30" s="219">
        <v>700010729</v>
      </c>
      <c r="E30" s="219">
        <v>600000220</v>
      </c>
      <c r="F30" s="219">
        <v>650000000000235</v>
      </c>
      <c r="G30" s="219"/>
      <c r="H30" s="219">
        <v>400000200</v>
      </c>
      <c r="I30" s="219">
        <v>300000145</v>
      </c>
      <c r="J30" s="219">
        <v>100</v>
      </c>
      <c r="L30" s="129" t="str">
        <f>+IF('CARGA DE DATOS'!D31="","",'CARGA DE DATOS'!D31)</f>
        <v>S1010A13</v>
      </c>
      <c r="N30" s="48">
        <v>20000000827</v>
      </c>
      <c r="O30" s="48">
        <v>10000000407</v>
      </c>
    </row>
    <row r="31" spans="1:15" hidden="1" x14ac:dyDescent="0.25">
      <c r="A31" s="145">
        <f>+'CARGA DE DATOS'!A32</f>
        <v>30</v>
      </c>
      <c r="B31" s="217">
        <v>252</v>
      </c>
      <c r="C31" s="218">
        <v>610000000000166</v>
      </c>
      <c r="D31" s="219">
        <v>700010730</v>
      </c>
      <c r="E31" s="219">
        <v>600000221</v>
      </c>
      <c r="F31" s="219">
        <v>650000000000236</v>
      </c>
      <c r="G31" s="219"/>
      <c r="H31" s="219">
        <v>400000201</v>
      </c>
      <c r="I31" s="219">
        <v>300000146</v>
      </c>
      <c r="J31" s="219">
        <v>101</v>
      </c>
      <c r="L31" s="129" t="str">
        <f>+IF('CARGA DE DATOS'!D32="","",'CARGA DE DATOS'!D32)</f>
        <v>S6020A21</v>
      </c>
      <c r="N31" s="48">
        <v>20000000828</v>
      </c>
      <c r="O31" s="48">
        <v>10000000408</v>
      </c>
    </row>
    <row r="32" spans="1:15" x14ac:dyDescent="0.25">
      <c r="A32" s="145">
        <f>+'CARGA DE DATOS'!A33</f>
        <v>31</v>
      </c>
      <c r="B32" s="217">
        <v>252</v>
      </c>
      <c r="C32" s="218">
        <v>610000000000166</v>
      </c>
      <c r="D32" s="219">
        <v>700010731</v>
      </c>
      <c r="E32" s="219">
        <v>600000222</v>
      </c>
      <c r="F32" s="219">
        <v>650000000000237</v>
      </c>
      <c r="G32" s="219"/>
      <c r="H32" s="219">
        <v>400000202</v>
      </c>
      <c r="I32" s="219">
        <v>300000147</v>
      </c>
      <c r="J32" s="219">
        <v>102</v>
      </c>
      <c r="L32" s="129" t="str">
        <f>+IF('CARGA DE DATOS'!D33="","",'CARGA DE DATOS'!D33)</f>
        <v>S6020A21</v>
      </c>
      <c r="N32" s="48"/>
      <c r="O32" s="48"/>
    </row>
    <row r="33" spans="1:15" hidden="1" x14ac:dyDescent="0.25">
      <c r="A33" s="145">
        <f>+'CARGA DE DATOS'!A34</f>
        <v>32</v>
      </c>
      <c r="B33" s="217">
        <v>252</v>
      </c>
      <c r="C33" s="218">
        <v>610000000000166</v>
      </c>
      <c r="D33" s="219">
        <v>700010732</v>
      </c>
      <c r="E33" s="219">
        <v>600000223</v>
      </c>
      <c r="F33" s="219">
        <v>650000000000238</v>
      </c>
      <c r="G33" s="219"/>
      <c r="H33" s="219">
        <v>400000203</v>
      </c>
      <c r="I33" s="219">
        <v>300000148</v>
      </c>
      <c r="J33" s="219">
        <v>103</v>
      </c>
      <c r="L33" s="129" t="str">
        <f>+IF('CARGA DE DATOS'!D34="","",'CARGA DE DATOS'!D34)</f>
        <v>S6020A21</v>
      </c>
      <c r="N33" s="48">
        <v>20000000829</v>
      </c>
      <c r="O33" s="48">
        <v>10000000409</v>
      </c>
    </row>
    <row r="34" spans="1:15" hidden="1" x14ac:dyDescent="0.25">
      <c r="A34" s="145">
        <f>+'CARGA DE DATOS'!A35</f>
        <v>33</v>
      </c>
      <c r="B34" s="217">
        <v>252</v>
      </c>
      <c r="C34" s="218">
        <v>610000000000166</v>
      </c>
      <c r="D34" s="219">
        <v>700010733</v>
      </c>
      <c r="E34" s="219">
        <v>600000224</v>
      </c>
      <c r="F34" s="219">
        <v>650000000000239</v>
      </c>
      <c r="G34" s="219"/>
      <c r="H34" s="219">
        <v>400000204</v>
      </c>
      <c r="I34" s="219">
        <v>300000149</v>
      </c>
      <c r="J34" s="219">
        <v>104</v>
      </c>
      <c r="L34" s="129" t="str">
        <f>+IF('CARGA DE DATOS'!D35="","",'CARGA DE DATOS'!D35)</f>
        <v>S6020A21</v>
      </c>
      <c r="N34" s="48">
        <v>20000000830</v>
      </c>
      <c r="O34" s="48">
        <v>10000000410</v>
      </c>
    </row>
    <row r="35" spans="1:15" x14ac:dyDescent="0.25">
      <c r="A35" s="145">
        <f>+'CARGA DE DATOS'!A36</f>
        <v>34</v>
      </c>
      <c r="B35" s="217">
        <v>260</v>
      </c>
      <c r="C35" s="218">
        <v>610000000000174</v>
      </c>
      <c r="D35" s="219">
        <v>700010734</v>
      </c>
      <c r="E35" s="219">
        <v>600000225</v>
      </c>
      <c r="F35" s="219">
        <v>650000000000240</v>
      </c>
      <c r="G35" s="219"/>
      <c r="H35" s="219">
        <v>400000205</v>
      </c>
      <c r="I35" s="219">
        <v>300000150</v>
      </c>
      <c r="J35" s="219">
        <v>105</v>
      </c>
      <c r="L35" s="129" t="str">
        <f>+IF('CARGA DE DATOS'!D36="","",'CARGA DE DATOS'!D36)</f>
        <v>S4010A12</v>
      </c>
      <c r="N35" s="48"/>
      <c r="O35" s="48"/>
    </row>
    <row r="36" spans="1:15" x14ac:dyDescent="0.25">
      <c r="A36" s="145">
        <f>+'CARGA DE DATOS'!A37</f>
        <v>35</v>
      </c>
      <c r="B36" s="217">
        <v>260</v>
      </c>
      <c r="C36" s="218">
        <v>610000000000174</v>
      </c>
      <c r="D36" s="219">
        <v>700010735</v>
      </c>
      <c r="E36" s="219">
        <v>600000226</v>
      </c>
      <c r="F36" s="219">
        <v>650000000000241</v>
      </c>
      <c r="G36" s="219"/>
      <c r="H36" s="219">
        <v>400000206</v>
      </c>
      <c r="I36" s="219">
        <v>300000151</v>
      </c>
      <c r="J36" s="219">
        <v>106</v>
      </c>
      <c r="L36" s="129" t="str">
        <f>+IF('CARGA DE DATOS'!D37="","",'CARGA DE DATOS'!D37)</f>
        <v>S4010A12</v>
      </c>
      <c r="N36" s="48"/>
      <c r="O36" s="48"/>
    </row>
    <row r="37" spans="1:15" x14ac:dyDescent="0.25">
      <c r="A37" s="145">
        <f>+'CARGA DE DATOS'!A38</f>
        <v>36</v>
      </c>
      <c r="B37" s="217">
        <v>260</v>
      </c>
      <c r="C37" s="218">
        <v>610000000000174</v>
      </c>
      <c r="D37" s="219">
        <v>700010736</v>
      </c>
      <c r="E37" s="219">
        <v>600000227</v>
      </c>
      <c r="F37" s="219">
        <v>650000000000242</v>
      </c>
      <c r="G37" s="219"/>
      <c r="H37" s="219">
        <v>400000207</v>
      </c>
      <c r="I37" s="219">
        <v>300000152</v>
      </c>
      <c r="J37" s="219">
        <v>107</v>
      </c>
      <c r="L37" s="129" t="str">
        <f>+IF('CARGA DE DATOS'!D38="","",'CARGA DE DATOS'!D38)</f>
        <v>S4010A12</v>
      </c>
      <c r="N37" s="48"/>
      <c r="O37" s="48"/>
    </row>
    <row r="38" spans="1:15" hidden="1" x14ac:dyDescent="0.25">
      <c r="A38" s="145">
        <f>+'CARGA DE DATOS'!A39</f>
        <v>37</v>
      </c>
      <c r="B38" s="217">
        <v>260</v>
      </c>
      <c r="C38" s="218">
        <v>610000000000174</v>
      </c>
      <c r="D38" s="219">
        <v>700010737</v>
      </c>
      <c r="E38" s="219">
        <v>600000228</v>
      </c>
      <c r="F38" s="219">
        <v>650000000000243</v>
      </c>
      <c r="G38" s="219"/>
      <c r="H38" s="219">
        <v>400000208</v>
      </c>
      <c r="I38" s="219">
        <v>300000153</v>
      </c>
      <c r="J38" s="219">
        <v>108</v>
      </c>
      <c r="L38" s="129" t="str">
        <f>+IF('CARGA DE DATOS'!D39="","",'CARGA DE DATOS'!D39)</f>
        <v>S4010A12</v>
      </c>
      <c r="N38" s="48">
        <v>20000000834</v>
      </c>
      <c r="O38" s="48">
        <v>10000000411</v>
      </c>
    </row>
    <row r="39" spans="1:15" x14ac:dyDescent="0.25">
      <c r="A39" s="145">
        <f>+'CARGA DE DATOS'!A40</f>
        <v>38</v>
      </c>
      <c r="B39" s="217">
        <v>261</v>
      </c>
      <c r="C39" s="218">
        <v>610000000000175</v>
      </c>
      <c r="D39" s="219">
        <v>700010738</v>
      </c>
      <c r="E39" s="219">
        <v>600000229</v>
      </c>
      <c r="F39" s="219">
        <v>650000000000244</v>
      </c>
      <c r="G39" s="219"/>
      <c r="H39" s="219">
        <v>400000209</v>
      </c>
      <c r="I39" s="219">
        <v>300000154</v>
      </c>
      <c r="J39" s="219">
        <v>109</v>
      </c>
      <c r="L39" s="129" t="str">
        <f>+IF('CARGA DE DATOS'!D40="","",'CARGA DE DATOS'!D40)</f>
        <v>S1010A13</v>
      </c>
      <c r="N39" s="48"/>
      <c r="O39" s="48"/>
    </row>
    <row r="40" spans="1:15" hidden="1" x14ac:dyDescent="0.25">
      <c r="A40" s="145">
        <f>+'CARGA DE DATOS'!A41</f>
        <v>39</v>
      </c>
      <c r="B40" s="217">
        <v>261</v>
      </c>
      <c r="C40" s="218">
        <v>610000000000175</v>
      </c>
      <c r="D40" s="219">
        <v>700010739</v>
      </c>
      <c r="E40" s="219">
        <v>600000230</v>
      </c>
      <c r="F40" s="219">
        <v>650000000000245</v>
      </c>
      <c r="G40" s="219"/>
      <c r="H40" s="219">
        <v>400000210</v>
      </c>
      <c r="I40" s="219">
        <v>300000155</v>
      </c>
      <c r="J40" s="219">
        <v>110</v>
      </c>
      <c r="L40" s="129" t="str">
        <f>+IF('CARGA DE DATOS'!D41="","",'CARGA DE DATOS'!D41)</f>
        <v>S1010A13</v>
      </c>
      <c r="N40" s="48">
        <v>20000000836</v>
      </c>
      <c r="O40" s="48">
        <v>10000000412</v>
      </c>
    </row>
    <row r="41" spans="1:15" hidden="1" x14ac:dyDescent="0.25">
      <c r="A41" s="145">
        <f>+'CARGA DE DATOS'!A42</f>
        <v>40</v>
      </c>
      <c r="B41" s="217">
        <v>261</v>
      </c>
      <c r="C41" s="218">
        <v>610000000000175</v>
      </c>
      <c r="D41" s="219">
        <v>700010740</v>
      </c>
      <c r="E41" s="219">
        <v>600000231</v>
      </c>
      <c r="F41" s="219">
        <v>650000000000246</v>
      </c>
      <c r="G41" s="219"/>
      <c r="H41" s="219">
        <v>400000211</v>
      </c>
      <c r="I41" s="219">
        <v>300000156</v>
      </c>
      <c r="J41" s="219">
        <v>111</v>
      </c>
      <c r="L41" s="129" t="str">
        <f>+IF('CARGA DE DATOS'!D42="","",'CARGA DE DATOS'!D42)</f>
        <v>S1010A13</v>
      </c>
      <c r="N41" s="48">
        <v>20000000837</v>
      </c>
      <c r="O41" s="48">
        <v>10000000413</v>
      </c>
    </row>
    <row r="42" spans="1:15" hidden="1" x14ac:dyDescent="0.25">
      <c r="A42" s="145">
        <f>+'CARGA DE DATOS'!A43</f>
        <v>41</v>
      </c>
      <c r="B42" s="217">
        <v>261</v>
      </c>
      <c r="C42" s="218">
        <v>610000000000175</v>
      </c>
      <c r="D42" s="219">
        <v>700010741</v>
      </c>
      <c r="E42" s="219">
        <v>600000232</v>
      </c>
      <c r="F42" s="219">
        <v>650000000000247</v>
      </c>
      <c r="G42" s="219"/>
      <c r="H42" s="219">
        <v>400000212</v>
      </c>
      <c r="I42" s="219">
        <v>300000157</v>
      </c>
      <c r="J42" s="219">
        <v>112</v>
      </c>
      <c r="L42" s="129" t="str">
        <f>+IF('CARGA DE DATOS'!D43="","",'CARGA DE DATOS'!D43)</f>
        <v>S1010A13</v>
      </c>
      <c r="N42" s="48">
        <v>20000000838</v>
      </c>
      <c r="O42" s="48">
        <v>10000000414</v>
      </c>
    </row>
    <row r="43" spans="1:15" hidden="1" x14ac:dyDescent="0.25">
      <c r="A43" s="145">
        <f>+'CARGA DE DATOS'!A44</f>
        <v>42</v>
      </c>
      <c r="B43" s="217">
        <v>252</v>
      </c>
      <c r="C43" s="218">
        <v>610000000000166</v>
      </c>
      <c r="D43" s="219">
        <v>700010742</v>
      </c>
      <c r="E43" s="219">
        <v>600000233</v>
      </c>
      <c r="F43" s="219">
        <v>650000000000248</v>
      </c>
      <c r="G43" s="219"/>
      <c r="H43" s="219">
        <v>400000213</v>
      </c>
      <c r="I43" s="219">
        <v>300000158</v>
      </c>
      <c r="J43" s="219">
        <v>113</v>
      </c>
      <c r="L43" s="129" t="str">
        <f>+IF('CARGA DE DATOS'!D44="","",'CARGA DE DATOS'!D44)</f>
        <v>S6020A21</v>
      </c>
      <c r="N43" s="48">
        <v>20000000839</v>
      </c>
      <c r="O43" s="48">
        <v>10000000415</v>
      </c>
    </row>
    <row r="44" spans="1:15" hidden="1" x14ac:dyDescent="0.25">
      <c r="A44" s="145">
        <f>+'CARGA DE DATOS'!A45</f>
        <v>43</v>
      </c>
      <c r="B44" s="217">
        <v>252</v>
      </c>
      <c r="C44" s="218">
        <v>610000000000166</v>
      </c>
      <c r="D44" s="219">
        <v>700010743</v>
      </c>
      <c r="E44" s="219">
        <v>600000234</v>
      </c>
      <c r="F44" s="219">
        <v>650000000000249</v>
      </c>
      <c r="G44" s="219"/>
      <c r="H44" s="219">
        <v>400000214</v>
      </c>
      <c r="I44" s="219">
        <v>300000159</v>
      </c>
      <c r="J44" s="219">
        <v>114</v>
      </c>
      <c r="L44" s="129" t="str">
        <f>+IF('CARGA DE DATOS'!D45="","",'CARGA DE DATOS'!D45)</f>
        <v>S6020A21</v>
      </c>
      <c r="N44" s="48">
        <v>20000000840</v>
      </c>
      <c r="O44" s="48">
        <v>10000000416</v>
      </c>
    </row>
    <row r="45" spans="1:15" hidden="1" x14ac:dyDescent="0.25">
      <c r="A45" s="145">
        <f>+'CARGA DE DATOS'!A46</f>
        <v>44</v>
      </c>
      <c r="B45" s="217">
        <v>252</v>
      </c>
      <c r="C45" s="218">
        <v>610000000000166</v>
      </c>
      <c r="D45" s="219">
        <v>700010744</v>
      </c>
      <c r="E45" s="219">
        <v>600000235</v>
      </c>
      <c r="F45" s="219">
        <v>650000000000250</v>
      </c>
      <c r="G45" s="219"/>
      <c r="H45" s="219">
        <v>400000215</v>
      </c>
      <c r="I45" s="219">
        <v>300000160</v>
      </c>
      <c r="J45" s="219">
        <v>115</v>
      </c>
      <c r="L45" s="129" t="str">
        <f>+IF('CARGA DE DATOS'!D46="","",'CARGA DE DATOS'!D46)</f>
        <v>S6020A21</v>
      </c>
      <c r="N45" s="48">
        <v>20000000841</v>
      </c>
      <c r="O45" s="48">
        <v>10000000417</v>
      </c>
    </row>
    <row r="46" spans="1:15" hidden="1" x14ac:dyDescent="0.25">
      <c r="A46" s="145">
        <f>+'CARGA DE DATOS'!A47</f>
        <v>45</v>
      </c>
      <c r="B46" s="217">
        <v>252</v>
      </c>
      <c r="C46" s="218">
        <v>610000000000166</v>
      </c>
      <c r="D46" s="219">
        <v>700010745</v>
      </c>
      <c r="E46" s="219">
        <v>600000236</v>
      </c>
      <c r="F46" s="219">
        <v>650000000000251</v>
      </c>
      <c r="G46" s="219"/>
      <c r="H46" s="219">
        <v>400000216</v>
      </c>
      <c r="I46" s="219">
        <v>300000161</v>
      </c>
      <c r="J46" s="219">
        <v>116</v>
      </c>
      <c r="L46" s="129" t="str">
        <f>+IF('CARGA DE DATOS'!D47="","",'CARGA DE DATOS'!D47)</f>
        <v>S6020A21</v>
      </c>
      <c r="N46" s="48">
        <v>20000000842</v>
      </c>
      <c r="O46" s="48">
        <v>10000000418</v>
      </c>
    </row>
    <row r="47" spans="1:15" hidden="1" x14ac:dyDescent="0.25">
      <c r="A47" s="145">
        <f>+'CARGA DE DATOS'!A48</f>
        <v>46</v>
      </c>
      <c r="B47" s="217">
        <v>258</v>
      </c>
      <c r="C47" s="218">
        <v>610000000000172</v>
      </c>
      <c r="D47" s="219">
        <v>700010746</v>
      </c>
      <c r="E47" s="219">
        <v>600000237</v>
      </c>
      <c r="F47" s="219">
        <v>650000000000252</v>
      </c>
      <c r="G47" s="219"/>
      <c r="H47" s="219">
        <v>400000217</v>
      </c>
      <c r="I47" s="219">
        <v>300000162</v>
      </c>
      <c r="J47" s="219">
        <v>117</v>
      </c>
      <c r="L47" s="129" t="str">
        <f>+IF('CARGA DE DATOS'!D48="","",'CARGA DE DATOS'!D48)</f>
        <v>S4010A12</v>
      </c>
      <c r="N47" s="48">
        <v>20000000843</v>
      </c>
      <c r="O47" s="48">
        <v>10000000419</v>
      </c>
    </row>
    <row r="48" spans="1:15" hidden="1" x14ac:dyDescent="0.25">
      <c r="A48" s="145">
        <f>+'CARGA DE DATOS'!A49</f>
        <v>47</v>
      </c>
      <c r="B48" s="217">
        <v>258</v>
      </c>
      <c r="C48" s="218">
        <v>610000000000172</v>
      </c>
      <c r="D48" s="219">
        <v>700010747</v>
      </c>
      <c r="E48" s="219">
        <v>600000238</v>
      </c>
      <c r="F48" s="219">
        <v>650000000000253</v>
      </c>
      <c r="G48" s="219"/>
      <c r="H48" s="219">
        <v>400000218</v>
      </c>
      <c r="I48" s="219">
        <v>300000163</v>
      </c>
      <c r="J48" s="219">
        <v>118</v>
      </c>
      <c r="L48" s="129" t="str">
        <f>+IF('CARGA DE DATOS'!D49="","",'CARGA DE DATOS'!D49)</f>
        <v>S4010A12</v>
      </c>
      <c r="N48" s="48">
        <v>20000000844</v>
      </c>
      <c r="O48" s="48">
        <v>10000000420</v>
      </c>
    </row>
    <row r="49" spans="1:15" hidden="1" x14ac:dyDescent="0.25">
      <c r="A49" s="145">
        <f>+'CARGA DE DATOS'!A50</f>
        <v>48</v>
      </c>
      <c r="B49" s="217">
        <v>258</v>
      </c>
      <c r="C49" s="218">
        <v>610000000000172</v>
      </c>
      <c r="D49" s="219">
        <v>700010748</v>
      </c>
      <c r="E49" s="219">
        <v>600000239</v>
      </c>
      <c r="F49" s="219">
        <v>650000000000254</v>
      </c>
      <c r="G49" s="219"/>
      <c r="H49" s="219">
        <v>400000219</v>
      </c>
      <c r="I49" s="219">
        <v>300000164</v>
      </c>
      <c r="J49" s="219">
        <v>119</v>
      </c>
      <c r="L49" s="129" t="str">
        <f>+IF('CARGA DE DATOS'!D50="","",'CARGA DE DATOS'!D50)</f>
        <v>S4010A12</v>
      </c>
      <c r="N49" s="48">
        <v>20000000845</v>
      </c>
      <c r="O49" s="48">
        <v>10000000421</v>
      </c>
    </row>
    <row r="50" spans="1:15" hidden="1" x14ac:dyDescent="0.25">
      <c r="A50" s="145">
        <f>+'CARGA DE DATOS'!A51</f>
        <v>49</v>
      </c>
      <c r="B50" s="217">
        <v>258</v>
      </c>
      <c r="C50" s="218">
        <v>610000000000172</v>
      </c>
      <c r="D50" s="219">
        <v>700010749</v>
      </c>
      <c r="E50" s="219">
        <v>600000240</v>
      </c>
      <c r="F50" s="219">
        <v>650000000000255</v>
      </c>
      <c r="G50" s="219"/>
      <c r="H50" s="219">
        <v>400000220</v>
      </c>
      <c r="I50" s="219">
        <v>300000165</v>
      </c>
      <c r="J50" s="219">
        <v>120</v>
      </c>
      <c r="L50" s="129" t="str">
        <f>+IF('CARGA DE DATOS'!D51="","",'CARGA DE DATOS'!D51)</f>
        <v>S4010A12</v>
      </c>
      <c r="N50" s="48">
        <v>20000000846</v>
      </c>
      <c r="O50" s="48">
        <v>10000000422</v>
      </c>
    </row>
    <row r="51" spans="1:15" hidden="1" x14ac:dyDescent="0.25">
      <c r="A51" s="145">
        <f>+'CARGA DE DATOS'!A52</f>
        <v>50</v>
      </c>
      <c r="B51" s="217">
        <v>259</v>
      </c>
      <c r="C51" s="218">
        <v>610000000000173</v>
      </c>
      <c r="D51" s="219">
        <v>700010750</v>
      </c>
      <c r="E51" s="219">
        <v>600000241</v>
      </c>
      <c r="F51" s="219">
        <v>650000000000256</v>
      </c>
      <c r="G51" s="219"/>
      <c r="H51" s="219">
        <v>400000221</v>
      </c>
      <c r="I51" s="219">
        <v>300000166</v>
      </c>
      <c r="J51" s="219">
        <v>121</v>
      </c>
      <c r="L51" s="129" t="str">
        <f>+IF('CARGA DE DATOS'!D52="","",'CARGA DE DATOS'!D52)</f>
        <v>S1010A13</v>
      </c>
      <c r="N51" s="48">
        <v>20000000847</v>
      </c>
      <c r="O51" s="48">
        <v>10000000423</v>
      </c>
    </row>
    <row r="52" spans="1:15" hidden="1" x14ac:dyDescent="0.25">
      <c r="A52" s="145">
        <f>+'CARGA DE DATOS'!A53</f>
        <v>51</v>
      </c>
      <c r="B52" s="217">
        <v>259</v>
      </c>
      <c r="C52" s="218">
        <v>610000000000173</v>
      </c>
      <c r="D52" s="219">
        <v>700010751</v>
      </c>
      <c r="E52" s="219">
        <v>600000242</v>
      </c>
      <c r="F52" s="219">
        <v>650000000000257</v>
      </c>
      <c r="G52" s="219"/>
      <c r="H52" s="219">
        <v>400000222</v>
      </c>
      <c r="I52" s="219">
        <v>300000167</v>
      </c>
      <c r="J52" s="219">
        <v>122</v>
      </c>
      <c r="L52" s="129" t="str">
        <f>+IF('CARGA DE DATOS'!D53="","",'CARGA DE DATOS'!D53)</f>
        <v>S1010A13</v>
      </c>
      <c r="N52" s="48">
        <v>20000000848</v>
      </c>
      <c r="O52" s="48">
        <v>10000000424</v>
      </c>
    </row>
    <row r="53" spans="1:15" hidden="1" x14ac:dyDescent="0.25">
      <c r="A53" s="145">
        <f>+'CARGA DE DATOS'!A54</f>
        <v>52</v>
      </c>
      <c r="B53" s="217">
        <v>259</v>
      </c>
      <c r="C53" s="218">
        <v>610000000000173</v>
      </c>
      <c r="D53" s="219">
        <v>700010752</v>
      </c>
      <c r="E53" s="219">
        <v>600000243</v>
      </c>
      <c r="F53" s="219">
        <v>650000000000258</v>
      </c>
      <c r="G53" s="219"/>
      <c r="H53" s="219">
        <v>400000223</v>
      </c>
      <c r="I53" s="219">
        <v>300000168</v>
      </c>
      <c r="J53" s="219">
        <v>123</v>
      </c>
      <c r="L53" s="129" t="str">
        <f>+IF('CARGA DE DATOS'!D54="","",'CARGA DE DATOS'!D54)</f>
        <v>S1010A13</v>
      </c>
      <c r="N53" s="48">
        <v>20000000849</v>
      </c>
      <c r="O53" s="48">
        <v>10000000425</v>
      </c>
    </row>
    <row r="54" spans="1:15" x14ac:dyDescent="0.25">
      <c r="A54" s="145">
        <f>+'CARGA DE DATOS'!A55</f>
        <v>53</v>
      </c>
      <c r="B54" s="217">
        <v>259</v>
      </c>
      <c r="C54" s="218">
        <v>610000000000173</v>
      </c>
      <c r="D54" s="219">
        <v>700010753</v>
      </c>
      <c r="E54" s="219">
        <v>600000244</v>
      </c>
      <c r="F54" s="219">
        <v>650000000000259</v>
      </c>
      <c r="G54" s="219"/>
      <c r="H54" s="219">
        <v>400000224</v>
      </c>
      <c r="I54" s="219">
        <v>300000169</v>
      </c>
      <c r="J54" s="219">
        <v>124</v>
      </c>
      <c r="L54" s="129" t="str">
        <f>+IF('CARGA DE DATOS'!D55="","",'CARGA DE DATOS'!D55)</f>
        <v>S1010A13</v>
      </c>
      <c r="N54" s="48"/>
      <c r="O54" s="48"/>
    </row>
    <row r="55" spans="1:15" x14ac:dyDescent="0.25">
      <c r="A55" s="145">
        <f>+'CARGA DE DATOS'!A56</f>
        <v>54</v>
      </c>
      <c r="B55" s="217">
        <v>252</v>
      </c>
      <c r="C55" s="218">
        <v>610000000000166</v>
      </c>
      <c r="D55" s="219">
        <v>700010754</v>
      </c>
      <c r="E55" s="219">
        <v>600000245</v>
      </c>
      <c r="F55" s="219">
        <v>650000000000260</v>
      </c>
      <c r="G55" s="219"/>
      <c r="H55" s="219">
        <v>400000225</v>
      </c>
      <c r="I55" s="219">
        <v>300000170</v>
      </c>
      <c r="J55" s="219">
        <v>125</v>
      </c>
      <c r="L55" s="129" t="str">
        <f>+IF('CARGA DE DATOS'!D56="","",'CARGA DE DATOS'!D56)</f>
        <v>S6020A21</v>
      </c>
      <c r="N55" s="48"/>
      <c r="O55" s="48"/>
    </row>
    <row r="56" spans="1:15" x14ac:dyDescent="0.25">
      <c r="A56" s="145">
        <f>+'CARGA DE DATOS'!A57</f>
        <v>55</v>
      </c>
      <c r="B56" s="217">
        <v>252</v>
      </c>
      <c r="C56" s="218">
        <v>610000000000166</v>
      </c>
      <c r="D56" s="219">
        <v>700010755</v>
      </c>
      <c r="E56" s="219">
        <v>600000246</v>
      </c>
      <c r="F56" s="219">
        <v>650000000000261</v>
      </c>
      <c r="G56" s="219"/>
      <c r="H56" s="219">
        <v>400000226</v>
      </c>
      <c r="I56" s="219">
        <v>300000171</v>
      </c>
      <c r="J56" s="219">
        <v>126</v>
      </c>
      <c r="L56" s="129" t="str">
        <f>+IF('CARGA DE DATOS'!D57="","",'CARGA DE DATOS'!D57)</f>
        <v>S6020A21</v>
      </c>
      <c r="N56" s="48"/>
      <c r="O56" s="48"/>
    </row>
    <row r="57" spans="1:15" hidden="1" x14ac:dyDescent="0.25">
      <c r="A57" s="145">
        <f>+'CARGA DE DATOS'!A58</f>
        <v>56</v>
      </c>
      <c r="B57" s="217">
        <v>252</v>
      </c>
      <c r="C57" s="218">
        <v>610000000000166</v>
      </c>
      <c r="D57" s="219">
        <v>700010756</v>
      </c>
      <c r="E57" s="219">
        <v>600000247</v>
      </c>
      <c r="F57" s="219">
        <v>650000000000262</v>
      </c>
      <c r="G57" s="219"/>
      <c r="H57" s="219">
        <v>400000227</v>
      </c>
      <c r="I57" s="219">
        <v>300000172</v>
      </c>
      <c r="J57" s="219">
        <v>127</v>
      </c>
      <c r="L57" s="129" t="str">
        <f>+IF('CARGA DE DATOS'!D58="","",'CARGA DE DATOS'!D58)</f>
        <v>S6020A21</v>
      </c>
      <c r="N57" s="48">
        <v>20000000853</v>
      </c>
      <c r="O57" s="48">
        <v>10000000426</v>
      </c>
    </row>
    <row r="58" spans="1:15" x14ac:dyDescent="0.25">
      <c r="A58" s="145">
        <f>+'CARGA DE DATOS'!A59</f>
        <v>57</v>
      </c>
      <c r="B58" s="217">
        <v>252</v>
      </c>
      <c r="C58" s="218">
        <v>610000000000166</v>
      </c>
      <c r="D58" s="219">
        <v>700010757</v>
      </c>
      <c r="E58" s="219">
        <v>600000248</v>
      </c>
      <c r="F58" s="219">
        <v>650000000000263</v>
      </c>
      <c r="G58" s="219"/>
      <c r="H58" s="219">
        <v>400000228</v>
      </c>
      <c r="I58" s="219">
        <v>300000173</v>
      </c>
      <c r="J58" s="219">
        <v>128</v>
      </c>
      <c r="L58" s="129" t="str">
        <f>+IF('CARGA DE DATOS'!D59="","",'CARGA DE DATOS'!D59)</f>
        <v>S6020A21</v>
      </c>
      <c r="N58" s="48"/>
      <c r="O58" s="48"/>
    </row>
    <row r="59" spans="1:15" hidden="1" x14ac:dyDescent="0.25">
      <c r="A59" s="145">
        <f>+'CARGA DE DATOS'!A60</f>
        <v>58</v>
      </c>
      <c r="B59" s="217">
        <v>262</v>
      </c>
      <c r="C59" s="218">
        <v>610000000000176</v>
      </c>
      <c r="D59" s="219">
        <v>700010758</v>
      </c>
      <c r="E59" s="219">
        <v>600000249</v>
      </c>
      <c r="F59" s="219">
        <v>650000000000264</v>
      </c>
      <c r="G59" s="219"/>
      <c r="H59" s="219">
        <v>400000229</v>
      </c>
      <c r="I59" s="219">
        <v>300000174</v>
      </c>
      <c r="J59" s="219">
        <v>129</v>
      </c>
      <c r="L59" s="129" t="str">
        <f>+IF('CARGA DE DATOS'!D60="","",'CARGA DE DATOS'!D60)</f>
        <v>S7010A11</v>
      </c>
      <c r="N59" s="48">
        <v>20000000855</v>
      </c>
      <c r="O59" s="48">
        <v>10000000427</v>
      </c>
    </row>
    <row r="60" spans="1:15" hidden="1" x14ac:dyDescent="0.25">
      <c r="A60" s="145">
        <f>+'CARGA DE DATOS'!A61</f>
        <v>59</v>
      </c>
      <c r="B60" s="217">
        <v>262</v>
      </c>
      <c r="C60" s="218">
        <v>610000000000176</v>
      </c>
      <c r="D60" s="219">
        <v>700010759</v>
      </c>
      <c r="E60" s="219">
        <v>600000250</v>
      </c>
      <c r="F60" s="219">
        <v>650000000000265</v>
      </c>
      <c r="G60" s="219"/>
      <c r="H60" s="219">
        <v>400000230</v>
      </c>
      <c r="I60" s="219">
        <v>300000175</v>
      </c>
      <c r="J60" s="219">
        <v>130</v>
      </c>
      <c r="L60" s="129" t="str">
        <f>+IF('CARGA DE DATOS'!D61="","",'CARGA DE DATOS'!D61)</f>
        <v>S7010A11</v>
      </c>
      <c r="N60" s="48">
        <v>20000000856</v>
      </c>
      <c r="O60" s="48">
        <v>10000000428</v>
      </c>
    </row>
    <row r="61" spans="1:15" hidden="1" x14ac:dyDescent="0.25">
      <c r="A61" s="145">
        <f>+'CARGA DE DATOS'!A62</f>
        <v>60</v>
      </c>
      <c r="B61" s="217">
        <v>262</v>
      </c>
      <c r="C61" s="218">
        <v>610000000000176</v>
      </c>
      <c r="D61" s="219">
        <v>700010760</v>
      </c>
      <c r="E61" s="219">
        <v>600000251</v>
      </c>
      <c r="F61" s="219">
        <v>650000000000266</v>
      </c>
      <c r="G61" s="219"/>
      <c r="H61" s="219">
        <v>400000231</v>
      </c>
      <c r="I61" s="219">
        <v>300000176</v>
      </c>
      <c r="J61" s="219">
        <v>131</v>
      </c>
      <c r="L61" s="129" t="str">
        <f>+IF('CARGA DE DATOS'!D62="","",'CARGA DE DATOS'!D62)</f>
        <v>S7010A11</v>
      </c>
      <c r="N61" s="48">
        <v>20000000857</v>
      </c>
      <c r="O61" s="48">
        <v>10000000429</v>
      </c>
    </row>
    <row r="62" spans="1:15" hidden="1" x14ac:dyDescent="0.25">
      <c r="A62" s="145">
        <f>+'CARGA DE DATOS'!A63</f>
        <v>61</v>
      </c>
      <c r="B62" s="217">
        <v>262</v>
      </c>
      <c r="C62" s="218">
        <v>610000000000176</v>
      </c>
      <c r="D62" s="219">
        <v>700010761</v>
      </c>
      <c r="E62" s="219">
        <v>600000252</v>
      </c>
      <c r="F62" s="219">
        <v>650000000000267</v>
      </c>
      <c r="G62" s="219"/>
      <c r="H62" s="219">
        <v>400000232</v>
      </c>
      <c r="I62" s="219">
        <v>300000177</v>
      </c>
      <c r="J62" s="219">
        <v>132</v>
      </c>
      <c r="L62" s="129" t="str">
        <f>+IF('CARGA DE DATOS'!D63="","",'CARGA DE DATOS'!D63)</f>
        <v>S7010A11</v>
      </c>
      <c r="N62" s="48">
        <v>20000000858</v>
      </c>
      <c r="O62" s="48">
        <v>10000000430</v>
      </c>
    </row>
    <row r="63" spans="1:15" x14ac:dyDescent="0.25">
      <c r="A63" s="145">
        <f>+'CARGA DE DATOS'!A64</f>
        <v>62</v>
      </c>
      <c r="B63" s="217">
        <v>262</v>
      </c>
      <c r="C63" s="218">
        <v>610000000000176</v>
      </c>
      <c r="D63" s="219">
        <v>700010762</v>
      </c>
      <c r="E63" s="219">
        <v>600000253</v>
      </c>
      <c r="F63" s="219">
        <v>650000000000268</v>
      </c>
      <c r="G63" s="219"/>
      <c r="H63" s="219">
        <v>400000233</v>
      </c>
      <c r="I63" s="219">
        <v>300000178</v>
      </c>
      <c r="J63" s="219">
        <v>133</v>
      </c>
      <c r="L63" s="129" t="str">
        <f>+IF('CARGA DE DATOS'!D64="","",'CARGA DE DATOS'!D64)</f>
        <v>S7010A11</v>
      </c>
      <c r="N63" s="48"/>
      <c r="O63" s="48"/>
    </row>
    <row r="64" spans="1:15" hidden="1" x14ac:dyDescent="0.25">
      <c r="A64" s="145">
        <f>+'CARGA DE DATOS'!A65</f>
        <v>63</v>
      </c>
      <c r="B64" s="217">
        <v>262</v>
      </c>
      <c r="C64" s="218">
        <v>610000000000176</v>
      </c>
      <c r="D64" s="219">
        <v>700010763</v>
      </c>
      <c r="E64" s="219">
        <v>600000254</v>
      </c>
      <c r="F64" s="219">
        <v>650000000000269</v>
      </c>
      <c r="G64" s="219"/>
      <c r="H64" s="219">
        <v>400000234</v>
      </c>
      <c r="I64" s="219">
        <v>300000179</v>
      </c>
      <c r="J64" s="219">
        <v>134</v>
      </c>
      <c r="L64" s="129" t="str">
        <f>+IF('CARGA DE DATOS'!D65="","",'CARGA DE DATOS'!D65)</f>
        <v>S7010A11</v>
      </c>
      <c r="N64" s="48">
        <v>20000000859</v>
      </c>
      <c r="O64" s="48">
        <v>10000000431</v>
      </c>
    </row>
    <row r="65" spans="1:15" hidden="1" x14ac:dyDescent="0.25">
      <c r="A65" s="145">
        <f>+'CARGA DE DATOS'!A66</f>
        <v>64</v>
      </c>
      <c r="B65" s="217">
        <v>262</v>
      </c>
      <c r="C65" s="218">
        <v>610000000000176</v>
      </c>
      <c r="D65" s="219">
        <v>700010764</v>
      </c>
      <c r="E65" s="219">
        <v>600000255</v>
      </c>
      <c r="F65" s="219">
        <v>650000000000270</v>
      </c>
      <c r="G65" s="219"/>
      <c r="H65" s="219">
        <v>400000235</v>
      </c>
      <c r="I65" s="219">
        <v>300000180</v>
      </c>
      <c r="J65" s="219">
        <v>135</v>
      </c>
      <c r="L65" s="129" t="str">
        <f>+IF('CARGA DE DATOS'!D66="","",'CARGA DE DATOS'!D66)</f>
        <v>S7010A11</v>
      </c>
      <c r="N65" s="48">
        <v>20000000860</v>
      </c>
      <c r="O65" s="48">
        <v>10000000432</v>
      </c>
    </row>
    <row r="66" spans="1:15" hidden="1" x14ac:dyDescent="0.25">
      <c r="A66" s="145">
        <f>+'CARGA DE DATOS'!A67</f>
        <v>65</v>
      </c>
      <c r="B66" s="217">
        <v>261</v>
      </c>
      <c r="C66" s="218">
        <v>610000000000175</v>
      </c>
      <c r="D66" s="219">
        <v>700010765</v>
      </c>
      <c r="E66" s="219">
        <v>600000256</v>
      </c>
      <c r="F66" s="219">
        <v>650000000000271</v>
      </c>
      <c r="G66" s="219"/>
      <c r="H66" s="219">
        <v>400000236</v>
      </c>
      <c r="I66" s="219">
        <v>300000181</v>
      </c>
      <c r="J66" s="219">
        <v>136</v>
      </c>
      <c r="L66" s="129" t="str">
        <f>+IF('CARGA DE DATOS'!D67="","",'CARGA DE DATOS'!D67)</f>
        <v>S1010A13</v>
      </c>
      <c r="N66" s="48">
        <v>20000000861</v>
      </c>
      <c r="O66" s="48">
        <v>10000000433</v>
      </c>
    </row>
    <row r="67" spans="1:15" x14ac:dyDescent="0.25">
      <c r="A67" s="145">
        <f>+'CARGA DE DATOS'!A68</f>
        <v>66</v>
      </c>
      <c r="B67" s="217">
        <v>261</v>
      </c>
      <c r="C67" s="218">
        <v>610000000000175</v>
      </c>
      <c r="D67" s="219">
        <v>700010766</v>
      </c>
      <c r="E67" s="219">
        <v>600000257</v>
      </c>
      <c r="F67" s="219">
        <v>650000000000272</v>
      </c>
      <c r="G67" s="219"/>
      <c r="H67" s="219">
        <v>400000237</v>
      </c>
      <c r="I67" s="219">
        <v>300000182</v>
      </c>
      <c r="J67" s="219">
        <v>137</v>
      </c>
      <c r="L67" s="129" t="str">
        <f>+IF('CARGA DE DATOS'!D68="","",'CARGA DE DATOS'!D68)</f>
        <v>S1010A13</v>
      </c>
      <c r="N67" s="48"/>
      <c r="O67" s="48"/>
    </row>
    <row r="68" spans="1:15" hidden="1" x14ac:dyDescent="0.25">
      <c r="A68" s="145">
        <f>+'CARGA DE DATOS'!A69</f>
        <v>67</v>
      </c>
      <c r="B68" s="217">
        <v>261</v>
      </c>
      <c r="C68" s="218">
        <v>610000000000175</v>
      </c>
      <c r="D68" s="219">
        <v>700010767</v>
      </c>
      <c r="E68" s="219">
        <v>600000258</v>
      </c>
      <c r="F68" s="219">
        <v>650000000000273</v>
      </c>
      <c r="G68" s="219"/>
      <c r="H68" s="219">
        <v>400000238</v>
      </c>
      <c r="I68" s="219">
        <v>300000183</v>
      </c>
      <c r="J68" s="219">
        <v>138</v>
      </c>
      <c r="L68" s="129" t="str">
        <f>+IF('CARGA DE DATOS'!D69="","",'CARGA DE DATOS'!D69)</f>
        <v>S1010A13</v>
      </c>
      <c r="N68" s="48">
        <v>20000000862</v>
      </c>
      <c r="O68" s="48">
        <v>10000000434</v>
      </c>
    </row>
    <row r="69" spans="1:15" hidden="1" x14ac:dyDescent="0.25">
      <c r="A69" s="145">
        <f>+'CARGA DE DATOS'!A70</f>
        <v>68</v>
      </c>
      <c r="B69" s="217">
        <v>261</v>
      </c>
      <c r="C69" s="218">
        <v>610000000000175</v>
      </c>
      <c r="D69" s="219">
        <v>700010768</v>
      </c>
      <c r="E69" s="219">
        <v>600000259</v>
      </c>
      <c r="F69" s="219">
        <v>650000000000274</v>
      </c>
      <c r="G69" s="219"/>
      <c r="H69" s="219">
        <v>400000239</v>
      </c>
      <c r="I69" s="219">
        <v>300000184</v>
      </c>
      <c r="J69" s="219">
        <v>139</v>
      </c>
      <c r="L69" s="129" t="str">
        <f>+IF('CARGA DE DATOS'!D70="","",'CARGA DE DATOS'!D70)</f>
        <v>S1010A13</v>
      </c>
      <c r="N69" s="48">
        <v>20000000863</v>
      </c>
      <c r="O69" s="48">
        <v>10000000435</v>
      </c>
    </row>
    <row r="70" spans="1:15" x14ac:dyDescent="0.25">
      <c r="A70" s="145">
        <f>+'CARGA DE DATOS'!A71</f>
        <v>69</v>
      </c>
      <c r="B70" s="217">
        <v>261</v>
      </c>
      <c r="C70" s="218">
        <v>610000000000175</v>
      </c>
      <c r="D70" s="219">
        <v>700010769</v>
      </c>
      <c r="E70" s="219">
        <v>600000260</v>
      </c>
      <c r="F70" s="219">
        <v>650000000000275</v>
      </c>
      <c r="G70" s="219"/>
      <c r="H70" s="219">
        <v>400000240</v>
      </c>
      <c r="I70" s="219">
        <v>300000185</v>
      </c>
      <c r="J70" s="219">
        <v>140</v>
      </c>
      <c r="L70" s="129" t="str">
        <f>+IF('CARGA DE DATOS'!D71="","",'CARGA DE DATOS'!D71)</f>
        <v>S1010A13</v>
      </c>
      <c r="N70" s="48"/>
      <c r="O70" s="48"/>
    </row>
    <row r="71" spans="1:15" hidden="1" x14ac:dyDescent="0.25">
      <c r="A71" s="145">
        <f>+'CARGA DE DATOS'!A72</f>
        <v>70</v>
      </c>
      <c r="B71" s="217">
        <v>261</v>
      </c>
      <c r="C71" s="218">
        <v>610000000000175</v>
      </c>
      <c r="D71" s="219">
        <v>700010770</v>
      </c>
      <c r="E71" s="219">
        <v>600000261</v>
      </c>
      <c r="F71" s="219">
        <v>650000000000276</v>
      </c>
      <c r="G71" s="219"/>
      <c r="H71" s="219">
        <v>400000241</v>
      </c>
      <c r="I71" s="219">
        <v>300000186</v>
      </c>
      <c r="J71" s="219">
        <v>141</v>
      </c>
      <c r="L71" s="129" t="str">
        <f>+IF('CARGA DE DATOS'!D72="","",'CARGA DE DATOS'!D72)</f>
        <v>S1010A13</v>
      </c>
      <c r="N71" s="48">
        <v>20000000864</v>
      </c>
      <c r="O71" s="48">
        <v>10000000436</v>
      </c>
    </row>
    <row r="72" spans="1:15" hidden="1" x14ac:dyDescent="0.25">
      <c r="A72" s="145">
        <f>+'CARGA DE DATOS'!A73</f>
        <v>71</v>
      </c>
      <c r="B72" s="217">
        <v>261</v>
      </c>
      <c r="C72" s="218">
        <v>610000000000175</v>
      </c>
      <c r="D72" s="219">
        <v>700010771</v>
      </c>
      <c r="E72" s="219">
        <v>600000262</v>
      </c>
      <c r="F72" s="219">
        <v>650000000000277</v>
      </c>
      <c r="G72" s="219"/>
      <c r="H72" s="219">
        <v>400000242</v>
      </c>
      <c r="I72" s="219">
        <v>300000187</v>
      </c>
      <c r="J72" s="219">
        <v>142</v>
      </c>
      <c r="L72" s="129" t="str">
        <f>+IF('CARGA DE DATOS'!D73="","",'CARGA DE DATOS'!D73)</f>
        <v>S1010A13</v>
      </c>
      <c r="N72" s="48">
        <v>20000000865</v>
      </c>
      <c r="O72" s="48">
        <v>10000000437</v>
      </c>
    </row>
    <row r="73" spans="1:15" hidden="1" x14ac:dyDescent="0.25">
      <c r="A73" s="145">
        <f>+'CARGA DE DATOS'!A74</f>
        <v>72</v>
      </c>
      <c r="B73" s="217">
        <v>253</v>
      </c>
      <c r="C73" s="218">
        <v>610000000000167</v>
      </c>
      <c r="D73" s="219">
        <v>700010772</v>
      </c>
      <c r="E73" s="219">
        <v>600000263</v>
      </c>
      <c r="F73" s="219">
        <v>650000000000278</v>
      </c>
      <c r="G73" s="219"/>
      <c r="H73" s="219">
        <v>400000243</v>
      </c>
      <c r="I73" s="219">
        <v>300000188</v>
      </c>
      <c r="J73" s="219">
        <v>143</v>
      </c>
      <c r="L73" s="129" t="str">
        <f>+IF('CARGA DE DATOS'!D74="","",'CARGA DE DATOS'!D74)</f>
        <v>S6020A21</v>
      </c>
      <c r="N73" s="48">
        <v>20000000866</v>
      </c>
      <c r="O73" s="48">
        <v>10000000438</v>
      </c>
    </row>
    <row r="74" spans="1:15" hidden="1" x14ac:dyDescent="0.25">
      <c r="A74" s="145">
        <f>+'CARGA DE DATOS'!A75</f>
        <v>73</v>
      </c>
      <c r="B74" s="217">
        <v>253</v>
      </c>
      <c r="C74" s="218">
        <v>610000000000167</v>
      </c>
      <c r="D74" s="219">
        <v>700010773</v>
      </c>
      <c r="E74" s="219">
        <v>600000264</v>
      </c>
      <c r="F74" s="219">
        <v>650000000000279</v>
      </c>
      <c r="G74" s="219"/>
      <c r="H74" s="219">
        <v>400000244</v>
      </c>
      <c r="I74" s="219">
        <v>300000189</v>
      </c>
      <c r="J74" s="219">
        <v>144</v>
      </c>
      <c r="L74" s="129" t="str">
        <f>+IF('CARGA DE DATOS'!D75="","",'CARGA DE DATOS'!D75)</f>
        <v>S6020A21</v>
      </c>
      <c r="N74" s="48">
        <v>20000000867</v>
      </c>
      <c r="O74" s="48">
        <v>10000000439</v>
      </c>
    </row>
    <row r="75" spans="1:15" x14ac:dyDescent="0.25">
      <c r="A75" s="145">
        <f>+'CARGA DE DATOS'!A76</f>
        <v>74</v>
      </c>
      <c r="B75" s="217">
        <v>253</v>
      </c>
      <c r="C75" s="218">
        <v>610000000000167</v>
      </c>
      <c r="D75" s="219">
        <v>700010774</v>
      </c>
      <c r="E75" s="219">
        <v>600000265</v>
      </c>
      <c r="F75" s="219">
        <v>650000000000280</v>
      </c>
      <c r="G75" s="219"/>
      <c r="H75" s="219">
        <v>400000245</v>
      </c>
      <c r="I75" s="219">
        <v>300000190</v>
      </c>
      <c r="J75" s="219">
        <v>145</v>
      </c>
      <c r="L75" s="129" t="str">
        <f>+IF('CARGA DE DATOS'!D76="","",'CARGA DE DATOS'!D76)</f>
        <v>S6020A21</v>
      </c>
      <c r="N75" s="48"/>
      <c r="O75" s="48"/>
    </row>
    <row r="76" spans="1:15" x14ac:dyDescent="0.25">
      <c r="A76" s="145">
        <f>+'CARGA DE DATOS'!A77</f>
        <v>75</v>
      </c>
      <c r="B76" s="217">
        <v>253</v>
      </c>
      <c r="C76" s="218">
        <v>610000000000167</v>
      </c>
      <c r="D76" s="219">
        <v>700010775</v>
      </c>
      <c r="E76" s="219">
        <v>600000266</v>
      </c>
      <c r="F76" s="219">
        <v>650000000000281</v>
      </c>
      <c r="G76" s="219"/>
      <c r="H76" s="219">
        <v>400000246</v>
      </c>
      <c r="I76" s="219">
        <v>300000191</v>
      </c>
      <c r="J76" s="219">
        <v>146</v>
      </c>
      <c r="L76" s="129" t="str">
        <f>+IF('CARGA DE DATOS'!D77="","",'CARGA DE DATOS'!D77)</f>
        <v>S6020A21</v>
      </c>
      <c r="N76" s="48"/>
      <c r="O76" s="48"/>
    </row>
    <row r="77" spans="1:15" hidden="1" x14ac:dyDescent="0.25">
      <c r="A77" s="145">
        <f>+'CARGA DE DATOS'!A78</f>
        <v>76</v>
      </c>
      <c r="B77" s="217">
        <v>253</v>
      </c>
      <c r="C77" s="218">
        <v>610000000000167</v>
      </c>
      <c r="D77" s="219">
        <v>700010776</v>
      </c>
      <c r="E77" s="219">
        <v>600000267</v>
      </c>
      <c r="F77" s="219">
        <v>650000000000282</v>
      </c>
      <c r="G77" s="219"/>
      <c r="H77" s="219">
        <v>400000247</v>
      </c>
      <c r="I77" s="219">
        <v>300000192</v>
      </c>
      <c r="J77" s="219">
        <v>147</v>
      </c>
      <c r="L77" s="129" t="str">
        <f>+IF('CARGA DE DATOS'!D78="","",'CARGA DE DATOS'!D78)</f>
        <v>S6020A21</v>
      </c>
      <c r="N77" s="48">
        <v>20000000868</v>
      </c>
      <c r="O77" s="48">
        <v>10000000440</v>
      </c>
    </row>
    <row r="78" spans="1:15" hidden="1" x14ac:dyDescent="0.25">
      <c r="A78" s="145">
        <f>+'CARGA DE DATOS'!A79</f>
        <v>77</v>
      </c>
      <c r="B78" s="217">
        <v>253</v>
      </c>
      <c r="C78" s="218">
        <v>610000000000167</v>
      </c>
      <c r="D78" s="219">
        <v>700010777</v>
      </c>
      <c r="E78" s="219">
        <v>600000268</v>
      </c>
      <c r="F78" s="219">
        <v>650000000000283</v>
      </c>
      <c r="G78" s="219"/>
      <c r="H78" s="219">
        <v>400000248</v>
      </c>
      <c r="I78" s="219">
        <v>300000193</v>
      </c>
      <c r="J78" s="219">
        <v>148</v>
      </c>
      <c r="L78" s="129" t="str">
        <f>+IF('CARGA DE DATOS'!D79="","",'CARGA DE DATOS'!D79)</f>
        <v>S6020A21</v>
      </c>
      <c r="N78" s="48">
        <v>20000000869</v>
      </c>
      <c r="O78" s="48">
        <v>10000000441</v>
      </c>
    </row>
    <row r="79" spans="1:15" hidden="1" x14ac:dyDescent="0.25">
      <c r="A79" s="145">
        <f>+'CARGA DE DATOS'!A80</f>
        <v>78</v>
      </c>
      <c r="B79" s="217">
        <v>253</v>
      </c>
      <c r="C79" s="218">
        <v>610000000000167</v>
      </c>
      <c r="D79" s="219">
        <v>700010778</v>
      </c>
      <c r="E79" s="219">
        <v>600000269</v>
      </c>
      <c r="F79" s="219">
        <v>650000000000284</v>
      </c>
      <c r="G79" s="219"/>
      <c r="H79" s="219">
        <v>400000249</v>
      </c>
      <c r="I79" s="219">
        <v>300000194</v>
      </c>
      <c r="J79" s="219">
        <v>149</v>
      </c>
      <c r="L79" s="129" t="str">
        <f>+IF('CARGA DE DATOS'!D80="","",'CARGA DE DATOS'!D80)</f>
        <v>S6020A21</v>
      </c>
      <c r="N79" s="48">
        <v>20000000870</v>
      </c>
      <c r="O79" s="48">
        <v>10000000442</v>
      </c>
    </row>
    <row r="80" spans="1:15" hidden="1" x14ac:dyDescent="0.25">
      <c r="A80" s="145">
        <f>+'CARGA DE DATOS'!A81</f>
        <v>79</v>
      </c>
      <c r="B80" s="217">
        <v>262</v>
      </c>
      <c r="C80" s="218">
        <v>610000000000176</v>
      </c>
      <c r="D80" s="219">
        <v>700010779</v>
      </c>
      <c r="E80" s="219">
        <v>600000270</v>
      </c>
      <c r="F80" s="219">
        <v>650000000000285</v>
      </c>
      <c r="G80" s="219"/>
      <c r="H80" s="219">
        <v>400000250</v>
      </c>
      <c r="I80" s="219">
        <v>300000195</v>
      </c>
      <c r="J80" s="219">
        <v>150</v>
      </c>
      <c r="L80" s="129" t="str">
        <f>+IF('CARGA DE DATOS'!D81="","",'CARGA DE DATOS'!D81)</f>
        <v>S7010A11</v>
      </c>
      <c r="N80" s="48">
        <v>20000000871</v>
      </c>
      <c r="O80" s="48">
        <v>10000000443</v>
      </c>
    </row>
    <row r="81" spans="1:15" hidden="1" x14ac:dyDescent="0.25">
      <c r="A81" s="145">
        <f>+'CARGA DE DATOS'!A82</f>
        <v>80</v>
      </c>
      <c r="B81" s="217">
        <v>262</v>
      </c>
      <c r="C81" s="218">
        <v>610000000000176</v>
      </c>
      <c r="D81" s="219">
        <v>700010780</v>
      </c>
      <c r="E81" s="219">
        <v>600000271</v>
      </c>
      <c r="F81" s="219">
        <v>650000000000286</v>
      </c>
      <c r="G81" s="219"/>
      <c r="H81" s="219">
        <v>400000251</v>
      </c>
      <c r="I81" s="219">
        <v>300000196</v>
      </c>
      <c r="J81" s="219">
        <v>151</v>
      </c>
      <c r="L81" s="129" t="str">
        <f>+IF('CARGA DE DATOS'!D82="","",'CARGA DE DATOS'!D82)</f>
        <v>S7010A11</v>
      </c>
      <c r="N81" s="48">
        <v>20000000872</v>
      </c>
      <c r="O81" s="48">
        <v>10000000444</v>
      </c>
    </row>
    <row r="82" spans="1:15" hidden="1" x14ac:dyDescent="0.25">
      <c r="A82" s="145">
        <f>+'CARGA DE DATOS'!A83</f>
        <v>81</v>
      </c>
      <c r="B82" s="217">
        <v>262</v>
      </c>
      <c r="C82" s="218">
        <v>610000000000176</v>
      </c>
      <c r="D82" s="219">
        <v>700010781</v>
      </c>
      <c r="E82" s="219">
        <v>600000272</v>
      </c>
      <c r="F82" s="219">
        <v>650000000000287</v>
      </c>
      <c r="G82" s="219"/>
      <c r="H82" s="219">
        <v>400000252</v>
      </c>
      <c r="I82" s="219">
        <v>300000197</v>
      </c>
      <c r="J82" s="219">
        <v>152</v>
      </c>
      <c r="L82" s="129" t="str">
        <f>+IF('CARGA DE DATOS'!D83="","",'CARGA DE DATOS'!D83)</f>
        <v>S7010A11</v>
      </c>
      <c r="N82" s="48">
        <v>20000000873</v>
      </c>
      <c r="O82" s="48">
        <v>10000000445</v>
      </c>
    </row>
    <row r="83" spans="1:15" hidden="1" x14ac:dyDescent="0.25">
      <c r="A83" s="145">
        <f>+'CARGA DE DATOS'!A84</f>
        <v>82</v>
      </c>
      <c r="B83" s="217">
        <v>262</v>
      </c>
      <c r="C83" s="218">
        <v>610000000000176</v>
      </c>
      <c r="D83" s="219">
        <v>700010782</v>
      </c>
      <c r="E83" s="219">
        <v>600000273</v>
      </c>
      <c r="F83" s="219">
        <v>650000000000288</v>
      </c>
      <c r="G83" s="219"/>
      <c r="H83" s="219">
        <v>400000253</v>
      </c>
      <c r="I83" s="219">
        <v>300000198</v>
      </c>
      <c r="J83" s="219">
        <v>153</v>
      </c>
      <c r="L83" s="129" t="str">
        <f>+IF('CARGA DE DATOS'!D84="","",'CARGA DE DATOS'!D84)</f>
        <v>S7010A11</v>
      </c>
      <c r="N83" s="48">
        <v>20000000874</v>
      </c>
      <c r="O83" s="48">
        <v>10000000446</v>
      </c>
    </row>
    <row r="84" spans="1:15" hidden="1" x14ac:dyDescent="0.25">
      <c r="A84" s="145">
        <f>+'CARGA DE DATOS'!A85</f>
        <v>83</v>
      </c>
      <c r="B84" s="217">
        <v>259</v>
      </c>
      <c r="C84" s="218">
        <v>610000000000173</v>
      </c>
      <c r="D84" s="219">
        <v>700010783</v>
      </c>
      <c r="E84" s="219">
        <v>600000274</v>
      </c>
      <c r="F84" s="219">
        <v>650000000000289</v>
      </c>
      <c r="G84" s="219"/>
      <c r="H84" s="219">
        <v>400000254</v>
      </c>
      <c r="I84" s="219">
        <v>300000199</v>
      </c>
      <c r="J84" s="219">
        <v>154</v>
      </c>
      <c r="L84" s="129" t="str">
        <f>+IF('CARGA DE DATOS'!D85="","",'CARGA DE DATOS'!D85)</f>
        <v>S1010A13</v>
      </c>
      <c r="N84" s="48">
        <v>20000000875</v>
      </c>
      <c r="O84" s="48">
        <v>10000000447</v>
      </c>
    </row>
    <row r="85" spans="1:15" hidden="1" x14ac:dyDescent="0.25">
      <c r="A85" s="145">
        <f>+'CARGA DE DATOS'!A86</f>
        <v>84</v>
      </c>
      <c r="B85" s="217">
        <v>259</v>
      </c>
      <c r="C85" s="218">
        <v>610000000000173</v>
      </c>
      <c r="D85" s="219">
        <v>700010784</v>
      </c>
      <c r="E85" s="219">
        <v>600000275</v>
      </c>
      <c r="F85" s="219">
        <v>650000000000290</v>
      </c>
      <c r="G85" s="219"/>
      <c r="H85" s="219">
        <v>400000255</v>
      </c>
      <c r="I85" s="219">
        <v>300000200</v>
      </c>
      <c r="J85" s="219">
        <v>155</v>
      </c>
      <c r="L85" s="129" t="str">
        <f>+IF('CARGA DE DATOS'!D86="","",'CARGA DE DATOS'!D86)</f>
        <v>S1010A13</v>
      </c>
      <c r="N85" s="48">
        <v>20000000876</v>
      </c>
      <c r="O85" s="48">
        <v>10000000448</v>
      </c>
    </row>
    <row r="86" spans="1:15" hidden="1" x14ac:dyDescent="0.25">
      <c r="A86" s="145">
        <f>+'CARGA DE DATOS'!A87</f>
        <v>85</v>
      </c>
      <c r="B86" s="217">
        <v>259</v>
      </c>
      <c r="C86" s="218">
        <v>610000000000173</v>
      </c>
      <c r="D86" s="219">
        <v>700010785</v>
      </c>
      <c r="E86" s="219">
        <v>600000276</v>
      </c>
      <c r="F86" s="219">
        <v>650000000000291</v>
      </c>
      <c r="G86" s="219"/>
      <c r="H86" s="219">
        <v>400000256</v>
      </c>
      <c r="I86" s="219">
        <v>300000201</v>
      </c>
      <c r="J86" s="219">
        <v>156</v>
      </c>
      <c r="L86" s="129" t="str">
        <f>+IF('CARGA DE DATOS'!D87="","",'CARGA DE DATOS'!D87)</f>
        <v>S1010A13</v>
      </c>
      <c r="N86" s="48">
        <v>20000000877</v>
      </c>
      <c r="O86" s="48">
        <v>10000000449</v>
      </c>
    </row>
    <row r="87" spans="1:15" hidden="1" x14ac:dyDescent="0.25">
      <c r="A87" s="145">
        <f>+'CARGA DE DATOS'!A88</f>
        <v>86</v>
      </c>
      <c r="B87" s="217">
        <v>259</v>
      </c>
      <c r="C87" s="218">
        <v>610000000000173</v>
      </c>
      <c r="D87" s="219">
        <v>700010786</v>
      </c>
      <c r="E87" s="219">
        <v>600000277</v>
      </c>
      <c r="F87" s="219">
        <v>650000000000292</v>
      </c>
      <c r="G87" s="219"/>
      <c r="H87" s="219">
        <v>400000257</v>
      </c>
      <c r="I87" s="219">
        <v>300000202</v>
      </c>
      <c r="J87" s="219">
        <v>157</v>
      </c>
      <c r="L87" s="129" t="str">
        <f>+IF('CARGA DE DATOS'!D88="","",'CARGA DE DATOS'!D88)</f>
        <v>S1010A13</v>
      </c>
      <c r="N87" s="48">
        <v>20000000878</v>
      </c>
      <c r="O87" s="48">
        <v>10000000450</v>
      </c>
    </row>
    <row r="88" spans="1:15" x14ac:dyDescent="0.25">
      <c r="A88" s="145">
        <f>+'CARGA DE DATOS'!A89</f>
        <v>87</v>
      </c>
      <c r="B88" s="217">
        <v>252</v>
      </c>
      <c r="C88" s="218">
        <v>610000000000166</v>
      </c>
      <c r="D88" s="219">
        <v>700010787</v>
      </c>
      <c r="E88" s="219">
        <v>600000278</v>
      </c>
      <c r="F88" s="219">
        <v>650000000000293</v>
      </c>
      <c r="G88" s="219"/>
      <c r="H88" s="219">
        <v>400000258</v>
      </c>
      <c r="I88" s="219">
        <v>300000203</v>
      </c>
      <c r="J88" s="219">
        <v>158</v>
      </c>
      <c r="L88" s="129" t="str">
        <f>+IF('CARGA DE DATOS'!D89="","",'CARGA DE DATOS'!D89)</f>
        <v>S6020A21</v>
      </c>
      <c r="N88" s="48"/>
      <c r="O88" s="48"/>
    </row>
    <row r="89" spans="1:15" x14ac:dyDescent="0.25">
      <c r="A89" s="145">
        <f>+'CARGA DE DATOS'!A90</f>
        <v>88</v>
      </c>
      <c r="B89" s="217">
        <v>252</v>
      </c>
      <c r="C89" s="218">
        <v>610000000000166</v>
      </c>
      <c r="D89" s="219">
        <v>700010788</v>
      </c>
      <c r="E89" s="219">
        <v>600000279</v>
      </c>
      <c r="F89" s="219">
        <v>650000000000294</v>
      </c>
      <c r="G89" s="219"/>
      <c r="H89" s="219">
        <v>400000259</v>
      </c>
      <c r="I89" s="219">
        <v>300000204</v>
      </c>
      <c r="J89" s="219">
        <v>159</v>
      </c>
      <c r="L89" s="129" t="str">
        <f>+IF('CARGA DE DATOS'!D90="","",'CARGA DE DATOS'!D90)</f>
        <v>S6020A21</v>
      </c>
      <c r="N89" s="48"/>
      <c r="O89" s="48"/>
    </row>
    <row r="90" spans="1:15" x14ac:dyDescent="0.25">
      <c r="A90" s="145">
        <f>+'CARGA DE DATOS'!A91</f>
        <v>89</v>
      </c>
      <c r="B90" s="217">
        <v>252</v>
      </c>
      <c r="C90" s="218">
        <v>610000000000166</v>
      </c>
      <c r="D90" s="219">
        <v>700010789</v>
      </c>
      <c r="E90" s="219">
        <v>600000280</v>
      </c>
      <c r="F90" s="219">
        <v>650000000000295</v>
      </c>
      <c r="G90" s="219"/>
      <c r="H90" s="219">
        <v>400000260</v>
      </c>
      <c r="I90" s="219">
        <v>300000205</v>
      </c>
      <c r="J90" s="219">
        <v>160</v>
      </c>
      <c r="L90" s="129" t="str">
        <f>+IF('CARGA DE DATOS'!D91="","",'CARGA DE DATOS'!D91)</f>
        <v>S6020A21</v>
      </c>
      <c r="N90" s="48"/>
      <c r="O90" s="48"/>
    </row>
    <row r="91" spans="1:15" hidden="1" x14ac:dyDescent="0.25">
      <c r="A91" s="145">
        <f>+'CARGA DE DATOS'!A92</f>
        <v>90</v>
      </c>
      <c r="B91" s="217">
        <v>252</v>
      </c>
      <c r="C91" s="218">
        <v>610000000000166</v>
      </c>
      <c r="D91" s="219">
        <v>700010790</v>
      </c>
      <c r="E91" s="219">
        <v>600000281</v>
      </c>
      <c r="F91" s="219">
        <v>650000000000296</v>
      </c>
      <c r="G91" s="219"/>
      <c r="H91" s="219">
        <v>400000261</v>
      </c>
      <c r="I91" s="219">
        <v>300000206</v>
      </c>
      <c r="J91" s="219">
        <v>161</v>
      </c>
      <c r="L91" s="129" t="str">
        <f>+IF('CARGA DE DATOS'!D92="","",'CARGA DE DATOS'!D92)</f>
        <v>S6020A21</v>
      </c>
      <c r="N91" s="48">
        <v>20000000882</v>
      </c>
      <c r="O91" s="48">
        <v>10000000451</v>
      </c>
    </row>
    <row r="92" spans="1:15" x14ac:dyDescent="0.25">
      <c r="A92" s="145">
        <f>+'CARGA DE DATOS'!A93</f>
        <v>91</v>
      </c>
      <c r="B92" s="217">
        <v>263</v>
      </c>
      <c r="C92" s="218">
        <v>610000000000177</v>
      </c>
      <c r="D92" s="219">
        <v>700010791</v>
      </c>
      <c r="E92" s="219">
        <v>600000282</v>
      </c>
      <c r="F92" s="219">
        <v>650000000000297</v>
      </c>
      <c r="G92" s="219"/>
      <c r="H92" s="219">
        <v>400000262</v>
      </c>
      <c r="I92" s="219">
        <v>300000207</v>
      </c>
      <c r="J92" s="219">
        <v>162</v>
      </c>
      <c r="L92" s="129" t="str">
        <f>+IF('CARGA DE DATOS'!D93="","",'CARGA DE DATOS'!D93)</f>
        <v>S9010A11</v>
      </c>
      <c r="N92" s="48"/>
      <c r="O92" s="48"/>
    </row>
    <row r="93" spans="1:15" hidden="1" x14ac:dyDescent="0.25">
      <c r="A93" s="145">
        <f>+'CARGA DE DATOS'!A94</f>
        <v>92</v>
      </c>
      <c r="B93" s="217">
        <v>263</v>
      </c>
      <c r="C93" s="218">
        <v>610000000000177</v>
      </c>
      <c r="D93" s="219">
        <v>700010792</v>
      </c>
      <c r="E93" s="219">
        <v>600000283</v>
      </c>
      <c r="F93" s="219">
        <v>650000000000298</v>
      </c>
      <c r="G93" s="219"/>
      <c r="H93" s="219">
        <v>400000263</v>
      </c>
      <c r="I93" s="219">
        <v>300000208</v>
      </c>
      <c r="J93" s="219">
        <v>163</v>
      </c>
      <c r="L93" s="129" t="str">
        <f>+IF('CARGA DE DATOS'!D94="","",'CARGA DE DATOS'!D94)</f>
        <v>S9010A11</v>
      </c>
      <c r="N93" s="48">
        <v>20000000884</v>
      </c>
      <c r="O93" s="48">
        <v>10000000452</v>
      </c>
    </row>
    <row r="94" spans="1:15" hidden="1" x14ac:dyDescent="0.25">
      <c r="A94" s="145">
        <f>+'CARGA DE DATOS'!A95</f>
        <v>93</v>
      </c>
      <c r="B94" s="217">
        <v>263</v>
      </c>
      <c r="C94" s="218">
        <v>610000000000177</v>
      </c>
      <c r="D94" s="219">
        <v>700010793</v>
      </c>
      <c r="E94" s="219">
        <v>600000284</v>
      </c>
      <c r="F94" s="219">
        <v>650000000000299</v>
      </c>
      <c r="G94" s="219"/>
      <c r="H94" s="219">
        <v>400000264</v>
      </c>
      <c r="I94" s="219">
        <v>300000209</v>
      </c>
      <c r="J94" s="219">
        <v>164</v>
      </c>
      <c r="L94" s="129" t="str">
        <f>+IF('CARGA DE DATOS'!D95="","",'CARGA DE DATOS'!D95)</f>
        <v>S9010A11</v>
      </c>
      <c r="N94" s="48">
        <v>20000000885</v>
      </c>
      <c r="O94" s="48">
        <v>10000000453</v>
      </c>
    </row>
    <row r="95" spans="1:15" hidden="1" x14ac:dyDescent="0.25">
      <c r="A95" s="145">
        <f>+'CARGA DE DATOS'!A96</f>
        <v>94</v>
      </c>
      <c r="B95" s="217">
        <v>263</v>
      </c>
      <c r="C95" s="218">
        <v>610000000000177</v>
      </c>
      <c r="D95" s="219">
        <v>700010794</v>
      </c>
      <c r="E95" s="219">
        <v>600000285</v>
      </c>
      <c r="F95" s="219">
        <v>650000000000300</v>
      </c>
      <c r="G95" s="219"/>
      <c r="H95" s="219">
        <v>400000265</v>
      </c>
      <c r="I95" s="219">
        <v>300000210</v>
      </c>
      <c r="J95" s="219">
        <v>165</v>
      </c>
      <c r="L95" s="129" t="str">
        <f>+IF('CARGA DE DATOS'!D96="","",'CARGA DE DATOS'!D96)</f>
        <v>S9010A11</v>
      </c>
      <c r="N95" s="48">
        <v>20000000886</v>
      </c>
      <c r="O95" s="48">
        <v>10000000454</v>
      </c>
    </row>
    <row r="96" spans="1:15" hidden="1" x14ac:dyDescent="0.25">
      <c r="A96" s="145">
        <f>+'CARGA DE DATOS'!A97</f>
        <v>95</v>
      </c>
      <c r="B96" s="217">
        <v>259</v>
      </c>
      <c r="C96" s="218">
        <v>610000000000173</v>
      </c>
      <c r="D96" s="219">
        <v>700010795</v>
      </c>
      <c r="E96" s="219">
        <v>600000286</v>
      </c>
      <c r="F96" s="219">
        <v>650000000000301</v>
      </c>
      <c r="G96" s="219"/>
      <c r="H96" s="219">
        <v>400000266</v>
      </c>
      <c r="I96" s="219">
        <v>300000211</v>
      </c>
      <c r="J96" s="219">
        <v>166</v>
      </c>
      <c r="L96" s="129" t="str">
        <f>+IF('CARGA DE DATOS'!D97="","",'CARGA DE DATOS'!D97)</f>
        <v>S1010A13</v>
      </c>
      <c r="N96" s="48">
        <v>20000000887</v>
      </c>
      <c r="O96" s="48">
        <v>10000000455</v>
      </c>
    </row>
    <row r="97" spans="1:15" hidden="1" x14ac:dyDescent="0.25">
      <c r="A97" s="145">
        <f>+'CARGA DE DATOS'!A98</f>
        <v>96</v>
      </c>
      <c r="B97" s="217">
        <v>259</v>
      </c>
      <c r="C97" s="218">
        <v>610000000000173</v>
      </c>
      <c r="D97" s="219">
        <v>700010796</v>
      </c>
      <c r="E97" s="219">
        <v>600000287</v>
      </c>
      <c r="F97" s="219">
        <v>650000000000302</v>
      </c>
      <c r="G97" s="219"/>
      <c r="H97" s="219">
        <v>400000267</v>
      </c>
      <c r="I97" s="219">
        <v>300000212</v>
      </c>
      <c r="J97" s="219">
        <v>167</v>
      </c>
      <c r="L97" s="129" t="str">
        <f>+IF('CARGA DE DATOS'!D98="","",'CARGA DE DATOS'!D98)</f>
        <v>S1010A13</v>
      </c>
      <c r="N97" s="48">
        <v>20000000888</v>
      </c>
      <c r="O97" s="48">
        <v>10000000456</v>
      </c>
    </row>
    <row r="98" spans="1:15" hidden="1" x14ac:dyDescent="0.25">
      <c r="A98" s="145">
        <f>+'CARGA DE DATOS'!A99</f>
        <v>97</v>
      </c>
      <c r="B98" s="217">
        <v>259</v>
      </c>
      <c r="C98" s="218">
        <v>610000000000173</v>
      </c>
      <c r="D98" s="219">
        <v>700010797</v>
      </c>
      <c r="E98" s="219">
        <v>600000288</v>
      </c>
      <c r="F98" s="219">
        <v>650000000000303</v>
      </c>
      <c r="G98" s="219"/>
      <c r="H98" s="219">
        <v>400000268</v>
      </c>
      <c r="I98" s="219">
        <v>300000213</v>
      </c>
      <c r="J98" s="219">
        <v>168</v>
      </c>
      <c r="L98" s="129" t="str">
        <f>+IF('CARGA DE DATOS'!D99="","",'CARGA DE DATOS'!D99)</f>
        <v>S1010A13</v>
      </c>
      <c r="N98" s="48">
        <v>20000000889</v>
      </c>
      <c r="O98" s="48">
        <v>10000000457</v>
      </c>
    </row>
    <row r="99" spans="1:15" x14ac:dyDescent="0.25">
      <c r="A99" s="145">
        <f>+'CARGA DE DATOS'!A100</f>
        <v>98</v>
      </c>
      <c r="B99" s="217">
        <v>259</v>
      </c>
      <c r="C99" s="218">
        <v>610000000000173</v>
      </c>
      <c r="D99" s="219">
        <v>700010798</v>
      </c>
      <c r="E99" s="219">
        <v>600000289</v>
      </c>
      <c r="F99" s="219">
        <v>650000000000304</v>
      </c>
      <c r="G99" s="219"/>
      <c r="H99" s="219">
        <v>400000269</v>
      </c>
      <c r="I99" s="219">
        <v>300000214</v>
      </c>
      <c r="J99" s="219">
        <v>169</v>
      </c>
      <c r="L99" s="129" t="str">
        <f>+IF('CARGA DE DATOS'!D100="","",'CARGA DE DATOS'!D100)</f>
        <v>S1010A13</v>
      </c>
      <c r="N99" s="48"/>
      <c r="O99" s="48"/>
    </row>
    <row r="100" spans="1:15" hidden="1" x14ac:dyDescent="0.25">
      <c r="A100" s="145">
        <f>+'CARGA DE DATOS'!A101</f>
        <v>99</v>
      </c>
      <c r="B100" s="217">
        <v>252</v>
      </c>
      <c r="C100" s="218">
        <v>610000000000166</v>
      </c>
      <c r="D100" s="219">
        <v>700010799</v>
      </c>
      <c r="E100" s="219">
        <v>600000290</v>
      </c>
      <c r="F100" s="219">
        <v>650000000000305</v>
      </c>
      <c r="G100" s="219"/>
      <c r="H100" s="219">
        <v>400000270</v>
      </c>
      <c r="I100" s="219">
        <v>300000215</v>
      </c>
      <c r="J100" s="219">
        <v>170</v>
      </c>
      <c r="L100" s="129" t="str">
        <f>+IF('CARGA DE DATOS'!D101="","",'CARGA DE DATOS'!D101)</f>
        <v>S6020A21</v>
      </c>
      <c r="N100" s="48">
        <v>20000000890</v>
      </c>
      <c r="O100" s="48">
        <v>10000000458</v>
      </c>
    </row>
    <row r="101" spans="1:15" hidden="1" x14ac:dyDescent="0.25">
      <c r="A101" s="145">
        <f>+'CARGA DE DATOS'!A102</f>
        <v>100</v>
      </c>
      <c r="B101" s="217">
        <v>252</v>
      </c>
      <c r="C101" s="218">
        <v>610000000000166</v>
      </c>
      <c r="D101" s="219">
        <v>700010800</v>
      </c>
      <c r="E101" s="219">
        <v>600000291</v>
      </c>
      <c r="F101" s="219">
        <v>650000000000306</v>
      </c>
      <c r="G101" s="219"/>
      <c r="H101" s="219">
        <v>400000271</v>
      </c>
      <c r="I101" s="219">
        <v>300000216</v>
      </c>
      <c r="J101" s="219">
        <v>171</v>
      </c>
      <c r="L101" s="129" t="str">
        <f>+IF('CARGA DE DATOS'!D102="","",'CARGA DE DATOS'!D102)</f>
        <v>S6020A21</v>
      </c>
      <c r="N101" s="48">
        <v>20000000891</v>
      </c>
      <c r="O101" s="48">
        <v>10000000459</v>
      </c>
    </row>
    <row r="102" spans="1:15" hidden="1" x14ac:dyDescent="0.25">
      <c r="A102" s="145">
        <f>+'CARGA DE DATOS'!A103</f>
        <v>101</v>
      </c>
      <c r="B102" s="217">
        <v>252</v>
      </c>
      <c r="C102" s="218">
        <v>610000000000166</v>
      </c>
      <c r="D102" s="219">
        <v>700010801</v>
      </c>
      <c r="E102" s="219">
        <v>600000292</v>
      </c>
      <c r="F102" s="219">
        <v>650000000000307</v>
      </c>
      <c r="G102" s="219"/>
      <c r="H102" s="219">
        <v>400000272</v>
      </c>
      <c r="I102" s="219">
        <v>300000217</v>
      </c>
      <c r="J102" s="219">
        <v>172</v>
      </c>
      <c r="L102" s="129" t="str">
        <f>+IF('CARGA DE DATOS'!D103="","",'CARGA DE DATOS'!D103)</f>
        <v>S6020A21</v>
      </c>
      <c r="N102" s="48">
        <v>20000000892</v>
      </c>
      <c r="O102" s="48">
        <v>10000000460</v>
      </c>
    </row>
    <row r="103" spans="1:15" hidden="1" x14ac:dyDescent="0.25">
      <c r="A103" s="145">
        <f>+'CARGA DE DATOS'!A104</f>
        <v>102</v>
      </c>
      <c r="B103" s="217">
        <v>252</v>
      </c>
      <c r="C103" s="218">
        <v>610000000000166</v>
      </c>
      <c r="D103" s="219">
        <v>700010802</v>
      </c>
      <c r="E103" s="219">
        <v>600000293</v>
      </c>
      <c r="F103" s="219">
        <v>650000000000308</v>
      </c>
      <c r="G103" s="219"/>
      <c r="H103" s="219">
        <v>400000273</v>
      </c>
      <c r="I103" s="219">
        <v>300000218</v>
      </c>
      <c r="J103" s="219">
        <v>173</v>
      </c>
      <c r="L103" s="129" t="str">
        <f>+IF('CARGA DE DATOS'!D104="","",'CARGA DE DATOS'!D104)</f>
        <v>S6020A21</v>
      </c>
      <c r="N103" s="48">
        <v>20000000893</v>
      </c>
      <c r="O103" s="48">
        <v>10000000461</v>
      </c>
    </row>
    <row r="104" spans="1:15" hidden="1" x14ac:dyDescent="0.25">
      <c r="A104" s="145">
        <f>+'CARGA DE DATOS'!A105</f>
        <v>103</v>
      </c>
      <c r="B104" s="217">
        <v>264</v>
      </c>
      <c r="C104" s="218">
        <v>610000000000178</v>
      </c>
      <c r="D104" s="219">
        <v>700010803</v>
      </c>
      <c r="E104" s="219">
        <v>600000294</v>
      </c>
      <c r="F104" s="219">
        <v>650000000000309</v>
      </c>
      <c r="G104" s="219"/>
      <c r="H104" s="219">
        <v>400000274</v>
      </c>
      <c r="I104" s="219">
        <v>300000219</v>
      </c>
      <c r="J104" s="219">
        <v>174</v>
      </c>
      <c r="L104" s="129" t="str">
        <f>+IF('CARGA DE DATOS'!D105="","",'CARGA DE DATOS'!D105)</f>
        <v>S6020A25</v>
      </c>
      <c r="N104" s="48">
        <v>20000000894</v>
      </c>
      <c r="O104" s="48">
        <v>10000000462</v>
      </c>
    </row>
    <row r="105" spans="1:15" hidden="1" x14ac:dyDescent="0.25">
      <c r="A105" s="145">
        <f>+'CARGA DE DATOS'!A106</f>
        <v>104</v>
      </c>
      <c r="B105" s="217">
        <v>264</v>
      </c>
      <c r="C105" s="218">
        <v>610000000000178</v>
      </c>
      <c r="D105" s="219">
        <v>700010804</v>
      </c>
      <c r="E105" s="219">
        <v>600000295</v>
      </c>
      <c r="F105" s="219">
        <v>650000000000310</v>
      </c>
      <c r="G105" s="219"/>
      <c r="H105" s="219">
        <v>400000275</v>
      </c>
      <c r="I105" s="219">
        <v>300000220</v>
      </c>
      <c r="J105" s="219">
        <v>175</v>
      </c>
      <c r="L105" s="129" t="str">
        <f>+IF('CARGA DE DATOS'!D106="","",'CARGA DE DATOS'!D106)</f>
        <v>S6020A25</v>
      </c>
      <c r="N105" s="48">
        <v>20000000895</v>
      </c>
      <c r="O105" s="48">
        <v>10000000463</v>
      </c>
    </row>
    <row r="106" spans="1:15" hidden="1" x14ac:dyDescent="0.25">
      <c r="A106" s="145">
        <f>+'CARGA DE DATOS'!A107</f>
        <v>105</v>
      </c>
      <c r="B106" s="217">
        <v>264</v>
      </c>
      <c r="C106" s="218">
        <v>610000000000178</v>
      </c>
      <c r="D106" s="219">
        <v>700010805</v>
      </c>
      <c r="E106" s="219">
        <v>600000296</v>
      </c>
      <c r="F106" s="219">
        <v>650000000000311</v>
      </c>
      <c r="G106" s="219"/>
      <c r="H106" s="219">
        <v>400000276</v>
      </c>
      <c r="I106" s="219">
        <v>300000221</v>
      </c>
      <c r="J106" s="219">
        <v>176</v>
      </c>
      <c r="L106" s="129" t="str">
        <f>+IF('CARGA DE DATOS'!D107="","",'CARGA DE DATOS'!D107)</f>
        <v>S6020A25</v>
      </c>
      <c r="N106" s="48">
        <v>20000000896</v>
      </c>
      <c r="O106" s="48">
        <v>10000000464</v>
      </c>
    </row>
    <row r="107" spans="1:15" hidden="1" x14ac:dyDescent="0.25">
      <c r="A107" s="145">
        <f>+'CARGA DE DATOS'!A108</f>
        <v>106</v>
      </c>
      <c r="B107" s="217">
        <v>264</v>
      </c>
      <c r="C107" s="218">
        <v>610000000000178</v>
      </c>
      <c r="D107" s="219">
        <v>700010806</v>
      </c>
      <c r="E107" s="219">
        <v>600000297</v>
      </c>
      <c r="F107" s="219">
        <v>650000000000312</v>
      </c>
      <c r="G107" s="219"/>
      <c r="H107" s="219">
        <v>400000277</v>
      </c>
      <c r="I107" s="219">
        <v>300000222</v>
      </c>
      <c r="J107" s="219">
        <v>177</v>
      </c>
      <c r="L107" s="129" t="str">
        <f>+IF('CARGA DE DATOS'!D108="","",'CARGA DE DATOS'!D108)</f>
        <v>S6020A25</v>
      </c>
      <c r="N107" s="48">
        <v>20000000897</v>
      </c>
      <c r="O107" s="48">
        <v>10000000465</v>
      </c>
    </row>
    <row r="108" spans="1:15" hidden="1" x14ac:dyDescent="0.25">
      <c r="A108" s="145">
        <f>+'CARGA DE DATOS'!A109</f>
        <v>107</v>
      </c>
      <c r="B108" s="217">
        <v>259</v>
      </c>
      <c r="C108" s="218">
        <v>610000000000173</v>
      </c>
      <c r="D108" s="219">
        <v>700010807</v>
      </c>
      <c r="E108" s="219">
        <v>600000298</v>
      </c>
      <c r="F108" s="219">
        <v>650000000000313</v>
      </c>
      <c r="G108" s="219"/>
      <c r="H108" s="219">
        <v>400000278</v>
      </c>
      <c r="I108" s="219">
        <v>300000223</v>
      </c>
      <c r="J108" s="219">
        <v>178</v>
      </c>
      <c r="L108" s="129" t="str">
        <f>+IF('CARGA DE DATOS'!D109="","",'CARGA DE DATOS'!D109)</f>
        <v>S1010A13</v>
      </c>
      <c r="N108" s="48">
        <v>20000000898</v>
      </c>
      <c r="O108" s="48">
        <v>10000000466</v>
      </c>
    </row>
    <row r="109" spans="1:15" x14ac:dyDescent="0.25">
      <c r="A109" s="145">
        <f>+'CARGA DE DATOS'!A110</f>
        <v>108</v>
      </c>
      <c r="B109" s="217">
        <v>259</v>
      </c>
      <c r="C109" s="218">
        <v>610000000000173</v>
      </c>
      <c r="D109" s="219">
        <v>700010808</v>
      </c>
      <c r="E109" s="219">
        <v>600000299</v>
      </c>
      <c r="F109" s="219">
        <v>650000000000314</v>
      </c>
      <c r="G109" s="219"/>
      <c r="H109" s="219">
        <v>400000279</v>
      </c>
      <c r="I109" s="219">
        <v>300000224</v>
      </c>
      <c r="J109" s="219">
        <v>179</v>
      </c>
      <c r="L109" s="129" t="str">
        <f>+IF('CARGA DE DATOS'!D110="","",'CARGA DE DATOS'!D110)</f>
        <v>S1010A13</v>
      </c>
      <c r="N109" s="48"/>
      <c r="O109" s="48"/>
    </row>
    <row r="110" spans="1:15" x14ac:dyDescent="0.25">
      <c r="A110" s="145">
        <f>+'CARGA DE DATOS'!A111</f>
        <v>109</v>
      </c>
      <c r="B110" s="217">
        <v>259</v>
      </c>
      <c r="C110" s="218">
        <v>610000000000173</v>
      </c>
      <c r="D110" s="219">
        <v>700010809</v>
      </c>
      <c r="E110" s="219">
        <v>600000300</v>
      </c>
      <c r="F110" s="219">
        <v>650000000000315</v>
      </c>
      <c r="G110" s="219"/>
      <c r="H110" s="219">
        <v>400000280</v>
      </c>
      <c r="I110" s="219">
        <v>300000225</v>
      </c>
      <c r="J110" s="219">
        <v>180</v>
      </c>
      <c r="L110" s="129" t="str">
        <f>+IF('CARGA DE DATOS'!D111="","",'CARGA DE DATOS'!D111)</f>
        <v>S1010A13</v>
      </c>
      <c r="N110" s="48"/>
      <c r="O110" s="48"/>
    </row>
    <row r="111" spans="1:15" x14ac:dyDescent="0.25">
      <c r="A111" s="145">
        <f>+'CARGA DE DATOS'!A112</f>
        <v>110</v>
      </c>
      <c r="B111" s="217">
        <v>259</v>
      </c>
      <c r="C111" s="218">
        <v>610000000000173</v>
      </c>
      <c r="D111" s="219">
        <v>700010810</v>
      </c>
      <c r="E111" s="219">
        <v>600000301</v>
      </c>
      <c r="F111" s="219">
        <v>650000000000316</v>
      </c>
      <c r="G111" s="219"/>
      <c r="H111" s="219">
        <v>400000281</v>
      </c>
      <c r="I111" s="219">
        <v>300000226</v>
      </c>
      <c r="J111" s="219">
        <v>181</v>
      </c>
      <c r="L111" s="129" t="str">
        <f>+IF('CARGA DE DATOS'!D112="","",'CARGA DE DATOS'!D112)</f>
        <v>S1010A13</v>
      </c>
      <c r="N111" s="48"/>
      <c r="O111" s="48"/>
    </row>
    <row r="112" spans="1:15" hidden="1" x14ac:dyDescent="0.25">
      <c r="A112" s="145">
        <f>+'CARGA DE DATOS'!A113</f>
        <v>111</v>
      </c>
      <c r="B112" s="217">
        <v>252</v>
      </c>
      <c r="C112" s="218">
        <v>610000000000166</v>
      </c>
      <c r="D112" s="219">
        <v>700010811</v>
      </c>
      <c r="E112" s="219">
        <v>600000302</v>
      </c>
      <c r="F112" s="219">
        <v>650000000000317</v>
      </c>
      <c r="G112" s="219"/>
      <c r="H112" s="219">
        <v>400000282</v>
      </c>
      <c r="I112" s="219">
        <v>300000227</v>
      </c>
      <c r="J112" s="219">
        <v>182</v>
      </c>
      <c r="L112" s="129" t="str">
        <f>+IF('CARGA DE DATOS'!D113="","",'CARGA DE DATOS'!D113)</f>
        <v>S6020A21</v>
      </c>
      <c r="N112" s="48">
        <v>20000000902</v>
      </c>
      <c r="O112" s="48">
        <v>10000000467</v>
      </c>
    </row>
    <row r="113" spans="1:15" x14ac:dyDescent="0.25">
      <c r="A113" s="145">
        <f>+'CARGA DE DATOS'!A114</f>
        <v>112</v>
      </c>
      <c r="B113" s="217">
        <v>252</v>
      </c>
      <c r="C113" s="218">
        <v>610000000000166</v>
      </c>
      <c r="D113" s="219">
        <v>700010812</v>
      </c>
      <c r="E113" s="219">
        <v>600000303</v>
      </c>
      <c r="F113" s="219">
        <v>650000000000318</v>
      </c>
      <c r="G113" s="219"/>
      <c r="H113" s="219">
        <v>400000283</v>
      </c>
      <c r="I113" s="219">
        <v>300000228</v>
      </c>
      <c r="J113" s="219">
        <v>183</v>
      </c>
      <c r="L113" s="129" t="str">
        <f>+IF('CARGA DE DATOS'!D114="","",'CARGA DE DATOS'!D114)</f>
        <v>S6020A21</v>
      </c>
      <c r="N113" s="48"/>
      <c r="O113" s="48"/>
    </row>
    <row r="114" spans="1:15" hidden="1" x14ac:dyDescent="0.25">
      <c r="A114" s="145">
        <f>+'CARGA DE DATOS'!A115</f>
        <v>113</v>
      </c>
      <c r="B114" s="217">
        <v>252</v>
      </c>
      <c r="C114" s="218">
        <v>610000000000166</v>
      </c>
      <c r="D114" s="219">
        <v>700010813</v>
      </c>
      <c r="E114" s="219">
        <v>600000304</v>
      </c>
      <c r="F114" s="219">
        <v>650000000000319</v>
      </c>
      <c r="G114" s="219"/>
      <c r="H114" s="219">
        <v>400000284</v>
      </c>
      <c r="I114" s="219">
        <v>300000229</v>
      </c>
      <c r="J114" s="219">
        <v>184</v>
      </c>
      <c r="L114" s="129" t="str">
        <f>+IF('CARGA DE DATOS'!D115="","",'CARGA DE DATOS'!D115)</f>
        <v>S6020A21</v>
      </c>
      <c r="N114" s="48">
        <v>20000000904</v>
      </c>
      <c r="O114" s="48">
        <v>10000000468</v>
      </c>
    </row>
    <row r="115" spans="1:15" hidden="1" x14ac:dyDescent="0.25">
      <c r="A115" s="145">
        <f>+'CARGA DE DATOS'!A116</f>
        <v>114</v>
      </c>
      <c r="B115" s="217">
        <v>252</v>
      </c>
      <c r="C115" s="218">
        <v>610000000000166</v>
      </c>
      <c r="D115" s="219">
        <v>700010814</v>
      </c>
      <c r="E115" s="219">
        <v>600000305</v>
      </c>
      <c r="F115" s="219">
        <v>650000000000320</v>
      </c>
      <c r="G115" s="219"/>
      <c r="H115" s="219">
        <v>400000285</v>
      </c>
      <c r="I115" s="219">
        <v>300000230</v>
      </c>
      <c r="J115" s="219">
        <v>185</v>
      </c>
      <c r="L115" s="129" t="str">
        <f>+IF('CARGA DE DATOS'!D116="","",'CARGA DE DATOS'!D116)</f>
        <v>S6020A21</v>
      </c>
      <c r="N115" s="48">
        <v>20000000905</v>
      </c>
      <c r="O115" s="48">
        <v>10000000469</v>
      </c>
    </row>
    <row r="116" spans="1:15" hidden="1" x14ac:dyDescent="0.25">
      <c r="A116" s="145">
        <f>+'CARGA DE DATOS'!A117</f>
        <v>115</v>
      </c>
      <c r="B116" s="217">
        <v>265</v>
      </c>
      <c r="C116" s="218">
        <v>610000000000179</v>
      </c>
      <c r="D116" s="219">
        <v>700010815</v>
      </c>
      <c r="E116" s="219">
        <v>600000306</v>
      </c>
      <c r="F116" s="219">
        <v>650000000000321</v>
      </c>
      <c r="G116" s="219"/>
      <c r="H116" s="219">
        <v>400000286</v>
      </c>
      <c r="I116" s="219">
        <v>300000231</v>
      </c>
      <c r="J116" s="219">
        <v>186</v>
      </c>
      <c r="L116" s="129" t="str">
        <f>+IF('CARGA DE DATOS'!D117="","",'CARGA DE DATOS'!D117)</f>
        <v>S4010A12</v>
      </c>
      <c r="N116" s="48">
        <v>20000000906</v>
      </c>
      <c r="O116" s="48">
        <v>10000000470</v>
      </c>
    </row>
    <row r="117" spans="1:15" hidden="1" x14ac:dyDescent="0.25">
      <c r="A117" s="145">
        <f>+'CARGA DE DATOS'!A118</f>
        <v>116</v>
      </c>
      <c r="B117" s="217">
        <v>265</v>
      </c>
      <c r="C117" s="218">
        <v>610000000000179</v>
      </c>
      <c r="D117" s="219">
        <v>700010816</v>
      </c>
      <c r="E117" s="219">
        <v>600000307</v>
      </c>
      <c r="F117" s="219">
        <v>650000000000322</v>
      </c>
      <c r="G117" s="219"/>
      <c r="H117" s="219">
        <v>400000287</v>
      </c>
      <c r="I117" s="219">
        <v>300000232</v>
      </c>
      <c r="J117" s="219">
        <v>187</v>
      </c>
      <c r="L117" s="129" t="str">
        <f>+IF('CARGA DE DATOS'!D118="","",'CARGA DE DATOS'!D118)</f>
        <v>S4010A12</v>
      </c>
      <c r="N117" s="48">
        <v>20000000907</v>
      </c>
      <c r="O117" s="48">
        <v>10000000471</v>
      </c>
    </row>
    <row r="118" spans="1:15" hidden="1" x14ac:dyDescent="0.25">
      <c r="A118" s="145">
        <f>+'CARGA DE DATOS'!A119</f>
        <v>117</v>
      </c>
      <c r="B118" s="217">
        <v>265</v>
      </c>
      <c r="C118" s="218">
        <v>610000000000179</v>
      </c>
      <c r="D118" s="219">
        <v>700010817</v>
      </c>
      <c r="E118" s="219">
        <v>600000308</v>
      </c>
      <c r="F118" s="219">
        <v>650000000000323</v>
      </c>
      <c r="G118" s="219"/>
      <c r="H118" s="219">
        <v>400000288</v>
      </c>
      <c r="I118" s="219">
        <v>300000233</v>
      </c>
      <c r="J118" s="219">
        <v>188</v>
      </c>
      <c r="L118" s="129" t="str">
        <f>+IF('CARGA DE DATOS'!D119="","",'CARGA DE DATOS'!D119)</f>
        <v>S4010A12</v>
      </c>
      <c r="N118" s="48">
        <v>20000000908</v>
      </c>
      <c r="O118" s="48">
        <v>10000000472</v>
      </c>
    </row>
    <row r="119" spans="1:15" hidden="1" x14ac:dyDescent="0.25">
      <c r="A119" s="145">
        <f>+'CARGA DE DATOS'!A120</f>
        <v>118</v>
      </c>
      <c r="B119" s="217">
        <v>265</v>
      </c>
      <c r="C119" s="218">
        <v>610000000000179</v>
      </c>
      <c r="D119" s="219">
        <v>700010818</v>
      </c>
      <c r="E119" s="219">
        <v>600000309</v>
      </c>
      <c r="F119" s="219">
        <v>650000000000324</v>
      </c>
      <c r="G119" s="219"/>
      <c r="H119" s="219">
        <v>400000289</v>
      </c>
      <c r="I119" s="219">
        <v>300000234</v>
      </c>
      <c r="J119" s="219">
        <v>189</v>
      </c>
      <c r="L119" s="129" t="str">
        <f>+IF('CARGA DE DATOS'!D120="","",'CARGA DE DATOS'!D120)</f>
        <v>S4010A12</v>
      </c>
      <c r="N119" s="48">
        <v>20000000909</v>
      </c>
      <c r="O119" s="48">
        <v>10000000473</v>
      </c>
    </row>
    <row r="120" spans="1:15" hidden="1" x14ac:dyDescent="0.25">
      <c r="A120" s="145">
        <f>+'CARGA DE DATOS'!A121</f>
        <v>119</v>
      </c>
      <c r="B120" s="217">
        <v>265</v>
      </c>
      <c r="C120" s="218">
        <v>610000000000179</v>
      </c>
      <c r="D120" s="219">
        <v>700010819</v>
      </c>
      <c r="E120" s="219">
        <v>600000310</v>
      </c>
      <c r="F120" s="219">
        <v>650000000000325</v>
      </c>
      <c r="G120" s="219"/>
      <c r="H120" s="219">
        <v>400000290</v>
      </c>
      <c r="I120" s="219">
        <v>300000235</v>
      </c>
      <c r="J120" s="219">
        <v>190</v>
      </c>
      <c r="L120" s="129" t="str">
        <f>+IF('CARGA DE DATOS'!D121="","",'CARGA DE DATOS'!D121)</f>
        <v>S4010A12</v>
      </c>
      <c r="N120" s="48">
        <v>20000000910</v>
      </c>
      <c r="O120" s="48">
        <v>10000000474</v>
      </c>
    </row>
    <row r="121" spans="1:15" hidden="1" x14ac:dyDescent="0.25">
      <c r="A121" s="145">
        <f>+'CARGA DE DATOS'!A122</f>
        <v>120</v>
      </c>
      <c r="B121" s="217">
        <v>266</v>
      </c>
      <c r="C121" s="218">
        <v>610000000000180</v>
      </c>
      <c r="D121" s="219">
        <v>700010820</v>
      </c>
      <c r="E121" s="219">
        <v>600000311</v>
      </c>
      <c r="F121" s="219">
        <v>650000000000326</v>
      </c>
      <c r="G121" s="219"/>
      <c r="H121" s="219">
        <v>400000291</v>
      </c>
      <c r="I121" s="219">
        <v>300000236</v>
      </c>
      <c r="J121" s="219">
        <v>191</v>
      </c>
      <c r="L121" s="129" t="str">
        <f>+IF('CARGA DE DATOS'!D122="","",'CARGA DE DATOS'!D122)</f>
        <v>S1010A13</v>
      </c>
      <c r="N121" s="48">
        <v>20000000911</v>
      </c>
      <c r="O121" s="48">
        <v>10000000475</v>
      </c>
    </row>
    <row r="122" spans="1:15" hidden="1" x14ac:dyDescent="0.25">
      <c r="A122" s="145">
        <f>+'CARGA DE DATOS'!A123</f>
        <v>121</v>
      </c>
      <c r="B122" s="217">
        <v>266</v>
      </c>
      <c r="C122" s="218">
        <v>610000000000180</v>
      </c>
      <c r="D122" s="219">
        <v>700010821</v>
      </c>
      <c r="E122" s="219">
        <v>600000312</v>
      </c>
      <c r="F122" s="219">
        <v>650000000000327</v>
      </c>
      <c r="G122" s="219"/>
      <c r="H122" s="219">
        <v>400000292</v>
      </c>
      <c r="I122" s="219">
        <v>300000237</v>
      </c>
      <c r="J122" s="219">
        <v>192</v>
      </c>
      <c r="L122" s="129" t="str">
        <f>+IF('CARGA DE DATOS'!D123="","",'CARGA DE DATOS'!D123)</f>
        <v>S1010A13</v>
      </c>
      <c r="N122" s="48">
        <v>20000000912</v>
      </c>
      <c r="O122" s="48">
        <v>10000000476</v>
      </c>
    </row>
    <row r="123" spans="1:15" hidden="1" x14ac:dyDescent="0.25">
      <c r="A123" s="145">
        <f>+'CARGA DE DATOS'!A124</f>
        <v>122</v>
      </c>
      <c r="B123" s="217">
        <v>266</v>
      </c>
      <c r="C123" s="218">
        <v>610000000000180</v>
      </c>
      <c r="D123" s="219">
        <v>700010822</v>
      </c>
      <c r="E123" s="219">
        <v>600000313</v>
      </c>
      <c r="F123" s="219">
        <v>650000000000328</v>
      </c>
      <c r="G123" s="219"/>
      <c r="H123" s="219">
        <v>400000293</v>
      </c>
      <c r="I123" s="219">
        <v>300000238</v>
      </c>
      <c r="J123" s="219">
        <v>193</v>
      </c>
      <c r="L123" s="129" t="str">
        <f>+IF('CARGA DE DATOS'!D124="","",'CARGA DE DATOS'!D124)</f>
        <v>S1010A13</v>
      </c>
      <c r="N123" s="48">
        <v>20000000913</v>
      </c>
      <c r="O123" s="48">
        <v>10000000477</v>
      </c>
    </row>
    <row r="124" spans="1:15" hidden="1" x14ac:dyDescent="0.25">
      <c r="A124" s="145">
        <f>+'CARGA DE DATOS'!A125</f>
        <v>123</v>
      </c>
      <c r="B124" s="217">
        <v>266</v>
      </c>
      <c r="C124" s="218">
        <v>610000000000180</v>
      </c>
      <c r="D124" s="219">
        <v>700010823</v>
      </c>
      <c r="E124" s="219">
        <v>600000314</v>
      </c>
      <c r="F124" s="219">
        <v>650000000000329</v>
      </c>
      <c r="G124" s="219"/>
      <c r="H124" s="219">
        <v>400000294</v>
      </c>
      <c r="I124" s="219">
        <v>300000239</v>
      </c>
      <c r="J124" s="219">
        <v>194</v>
      </c>
      <c r="L124" s="129" t="str">
        <f>+IF('CARGA DE DATOS'!D125="","",'CARGA DE DATOS'!D125)</f>
        <v>S1010A13</v>
      </c>
      <c r="N124" s="48">
        <v>20000000914</v>
      </c>
      <c r="O124" s="48">
        <v>10000000478</v>
      </c>
    </row>
    <row r="125" spans="1:15" x14ac:dyDescent="0.25">
      <c r="A125" s="145">
        <f>+'CARGA DE DATOS'!A126</f>
        <v>124</v>
      </c>
      <c r="B125" s="217">
        <v>266</v>
      </c>
      <c r="C125" s="218">
        <v>610000000000180</v>
      </c>
      <c r="D125" s="219">
        <v>700010824</v>
      </c>
      <c r="E125" s="219">
        <v>600000315</v>
      </c>
      <c r="F125" s="219">
        <v>650000000000330</v>
      </c>
      <c r="G125" s="219"/>
      <c r="H125" s="219">
        <v>400000295</v>
      </c>
      <c r="I125" s="219">
        <v>300000240</v>
      </c>
      <c r="J125" s="219">
        <v>195</v>
      </c>
      <c r="L125" s="129" t="str">
        <f>+IF('CARGA DE DATOS'!D126="","",'CARGA DE DATOS'!D126)</f>
        <v>S1010A13</v>
      </c>
      <c r="N125" s="48"/>
      <c r="O125" s="48"/>
    </row>
    <row r="126" spans="1:15" hidden="1" x14ac:dyDescent="0.25">
      <c r="A126" s="145">
        <f>+'CARGA DE DATOS'!A127</f>
        <v>125</v>
      </c>
      <c r="B126" s="217">
        <v>254</v>
      </c>
      <c r="C126" s="218">
        <v>610000000000168</v>
      </c>
      <c r="D126" s="219">
        <v>700010825</v>
      </c>
      <c r="E126" s="219">
        <v>600000316</v>
      </c>
      <c r="F126" s="219">
        <v>650000000000331</v>
      </c>
      <c r="G126" s="219"/>
      <c r="H126" s="219">
        <v>400000296</v>
      </c>
      <c r="I126" s="219">
        <v>300000241</v>
      </c>
      <c r="J126" s="219">
        <v>196</v>
      </c>
      <c r="L126" s="129" t="str">
        <f>+IF('CARGA DE DATOS'!D127="","",'CARGA DE DATOS'!D127)</f>
        <v>S6020A21</v>
      </c>
      <c r="N126" s="48">
        <v>20000000915</v>
      </c>
      <c r="O126" s="48">
        <v>10000000479</v>
      </c>
    </row>
    <row r="127" spans="1:15" hidden="1" x14ac:dyDescent="0.25">
      <c r="A127" s="145">
        <f>+'CARGA DE DATOS'!A128</f>
        <v>126</v>
      </c>
      <c r="B127" s="217">
        <v>254</v>
      </c>
      <c r="C127" s="218">
        <v>610000000000168</v>
      </c>
      <c r="D127" s="219">
        <v>700010826</v>
      </c>
      <c r="E127" s="219">
        <v>600000317</v>
      </c>
      <c r="F127" s="219">
        <v>650000000000332</v>
      </c>
      <c r="G127" s="219"/>
      <c r="H127" s="219">
        <v>400000297</v>
      </c>
      <c r="I127" s="219">
        <v>300000242</v>
      </c>
      <c r="J127" s="219">
        <v>197</v>
      </c>
      <c r="L127" s="129" t="str">
        <f>+IF('CARGA DE DATOS'!D128="","",'CARGA DE DATOS'!D128)</f>
        <v>S6020A21</v>
      </c>
      <c r="N127" s="48">
        <v>20000000916</v>
      </c>
      <c r="O127" s="48">
        <v>10000000480</v>
      </c>
    </row>
    <row r="128" spans="1:15" hidden="1" x14ac:dyDescent="0.25">
      <c r="A128" s="145">
        <f>+'CARGA DE DATOS'!A129</f>
        <v>127</v>
      </c>
      <c r="B128" s="217">
        <v>254</v>
      </c>
      <c r="C128" s="218">
        <v>610000000000168</v>
      </c>
      <c r="D128" s="219">
        <v>700010827</v>
      </c>
      <c r="E128" s="219">
        <v>600000318</v>
      </c>
      <c r="F128" s="219">
        <v>650000000000333</v>
      </c>
      <c r="G128" s="219"/>
      <c r="H128" s="219">
        <v>400000298</v>
      </c>
      <c r="I128" s="219">
        <v>300000243</v>
      </c>
      <c r="J128" s="219">
        <v>198</v>
      </c>
      <c r="L128" s="129" t="str">
        <f>+IF('CARGA DE DATOS'!D129="","",'CARGA DE DATOS'!D129)</f>
        <v>S6020A21</v>
      </c>
      <c r="N128" s="48">
        <v>20000000917</v>
      </c>
      <c r="O128" s="48">
        <v>10000000481</v>
      </c>
    </row>
    <row r="129" spans="1:15" hidden="1" x14ac:dyDescent="0.25">
      <c r="A129" s="145">
        <f>+'CARGA DE DATOS'!A130</f>
        <v>128</v>
      </c>
      <c r="B129" s="217">
        <v>254</v>
      </c>
      <c r="C129" s="218">
        <v>610000000000168</v>
      </c>
      <c r="D129" s="219">
        <v>700010828</v>
      </c>
      <c r="E129" s="219">
        <v>600000319</v>
      </c>
      <c r="F129" s="219">
        <v>650000000000334</v>
      </c>
      <c r="G129" s="219"/>
      <c r="H129" s="219">
        <v>400000299</v>
      </c>
      <c r="I129" s="219">
        <v>300000244</v>
      </c>
      <c r="J129" s="219">
        <v>199</v>
      </c>
      <c r="L129" s="129" t="str">
        <f>+IF('CARGA DE DATOS'!D130="","",'CARGA DE DATOS'!D130)</f>
        <v>S6020A21</v>
      </c>
      <c r="N129" s="48">
        <v>20000000918</v>
      </c>
      <c r="O129" s="48">
        <v>10000000482</v>
      </c>
    </row>
    <row r="130" spans="1:15" hidden="1" x14ac:dyDescent="0.25">
      <c r="A130" s="145">
        <f>+'CARGA DE DATOS'!A131</f>
        <v>129</v>
      </c>
      <c r="B130" s="217">
        <v>254</v>
      </c>
      <c r="C130" s="218">
        <v>610000000000168</v>
      </c>
      <c r="D130" s="219">
        <v>700010829</v>
      </c>
      <c r="E130" s="219">
        <v>600000320</v>
      </c>
      <c r="F130" s="219">
        <v>650000000000335</v>
      </c>
      <c r="G130" s="219"/>
      <c r="H130" s="219">
        <v>400000300</v>
      </c>
      <c r="I130" s="219">
        <v>300000245</v>
      </c>
      <c r="J130" s="219">
        <v>200</v>
      </c>
      <c r="L130" s="129" t="str">
        <f>+IF('CARGA DE DATOS'!D131="","",'CARGA DE DATOS'!D131)</f>
        <v>S6020A21</v>
      </c>
      <c r="N130" s="48">
        <v>20000000919</v>
      </c>
      <c r="O130" s="48">
        <v>10000000483</v>
      </c>
    </row>
    <row r="131" spans="1:15" hidden="1" x14ac:dyDescent="0.25">
      <c r="A131" s="145">
        <f>+'CARGA DE DATOS'!A132</f>
        <v>130</v>
      </c>
      <c r="B131" s="217">
        <v>265</v>
      </c>
      <c r="C131" s="218">
        <v>610000000000179</v>
      </c>
      <c r="D131" s="219">
        <v>700010830</v>
      </c>
      <c r="E131" s="219">
        <v>600000321</v>
      </c>
      <c r="F131" s="219">
        <v>650000000000336</v>
      </c>
      <c r="G131" s="219"/>
      <c r="H131" s="219">
        <v>400000301</v>
      </c>
      <c r="I131" s="219">
        <v>300000246</v>
      </c>
      <c r="J131" s="219">
        <v>201</v>
      </c>
      <c r="L131" s="129" t="str">
        <f>+IF('CARGA DE DATOS'!D132="","",'CARGA DE DATOS'!D132)</f>
        <v>S4010A12</v>
      </c>
      <c r="N131" s="48">
        <v>20000000920</v>
      </c>
      <c r="O131" s="48">
        <v>10000000484</v>
      </c>
    </row>
    <row r="132" spans="1:15" hidden="1" x14ac:dyDescent="0.25">
      <c r="A132" s="145">
        <f>+'CARGA DE DATOS'!A133</f>
        <v>131</v>
      </c>
      <c r="B132" s="217">
        <v>265</v>
      </c>
      <c r="C132" s="218">
        <v>610000000000179</v>
      </c>
      <c r="D132" s="219">
        <v>700010831</v>
      </c>
      <c r="E132" s="219">
        <v>600000322</v>
      </c>
      <c r="F132" s="219">
        <v>650000000000337</v>
      </c>
      <c r="G132" s="219"/>
      <c r="H132" s="219">
        <v>400000302</v>
      </c>
      <c r="I132" s="219">
        <v>300000247</v>
      </c>
      <c r="J132" s="219">
        <v>202</v>
      </c>
      <c r="L132" s="129" t="str">
        <f>+IF('CARGA DE DATOS'!D133="","",'CARGA DE DATOS'!D133)</f>
        <v>S4010A12</v>
      </c>
      <c r="N132" s="48">
        <v>20000000921</v>
      </c>
      <c r="O132" s="48">
        <v>10000000485</v>
      </c>
    </row>
    <row r="133" spans="1:15" hidden="1" x14ac:dyDescent="0.25">
      <c r="A133" s="145">
        <f>+'CARGA DE DATOS'!A134</f>
        <v>132</v>
      </c>
      <c r="B133" s="217">
        <v>265</v>
      </c>
      <c r="C133" s="218">
        <v>610000000000179</v>
      </c>
      <c r="D133" s="219">
        <v>700010832</v>
      </c>
      <c r="E133" s="219">
        <v>600000323</v>
      </c>
      <c r="F133" s="219">
        <v>650000000000338</v>
      </c>
      <c r="G133" s="219"/>
      <c r="H133" s="219">
        <v>400000303</v>
      </c>
      <c r="I133" s="219">
        <v>300000248</v>
      </c>
      <c r="J133" s="219">
        <v>203</v>
      </c>
      <c r="L133" s="129" t="str">
        <f>+IF('CARGA DE DATOS'!D134="","",'CARGA DE DATOS'!D134)</f>
        <v>S4010A12</v>
      </c>
      <c r="N133" s="48">
        <v>20000000922</v>
      </c>
      <c r="O133" s="48">
        <v>10000000486</v>
      </c>
    </row>
    <row r="134" spans="1:15" hidden="1" x14ac:dyDescent="0.25">
      <c r="A134" s="145">
        <f>+'CARGA DE DATOS'!A135</f>
        <v>133</v>
      </c>
      <c r="B134" s="217">
        <v>265</v>
      </c>
      <c r="C134" s="218">
        <v>610000000000179</v>
      </c>
      <c r="D134" s="219">
        <v>700010833</v>
      </c>
      <c r="E134" s="219">
        <v>600000324</v>
      </c>
      <c r="F134" s="219">
        <v>650000000000339</v>
      </c>
      <c r="G134" s="219"/>
      <c r="H134" s="219">
        <v>400000304</v>
      </c>
      <c r="I134" s="219">
        <v>300000249</v>
      </c>
      <c r="J134" s="219">
        <v>204</v>
      </c>
      <c r="L134" s="129" t="str">
        <f>+IF('CARGA DE DATOS'!D135="","",'CARGA DE DATOS'!D135)</f>
        <v>S4010A12</v>
      </c>
      <c r="N134" s="48">
        <v>20000000923</v>
      </c>
      <c r="O134" s="48">
        <v>10000000487</v>
      </c>
    </row>
    <row r="135" spans="1:15" hidden="1" x14ac:dyDescent="0.25">
      <c r="A135" s="145">
        <f>+'CARGA DE DATOS'!A136</f>
        <v>134</v>
      </c>
      <c r="B135" s="217">
        <v>265</v>
      </c>
      <c r="C135" s="218">
        <v>610000000000179</v>
      </c>
      <c r="D135" s="219">
        <v>700010834</v>
      </c>
      <c r="E135" s="219">
        <v>600000325</v>
      </c>
      <c r="F135" s="219">
        <v>650000000000340</v>
      </c>
      <c r="G135" s="219"/>
      <c r="H135" s="219">
        <v>400000305</v>
      </c>
      <c r="I135" s="219">
        <v>300000250</v>
      </c>
      <c r="J135" s="219">
        <v>205</v>
      </c>
      <c r="L135" s="129" t="str">
        <f>+IF('CARGA DE DATOS'!D136="","",'CARGA DE DATOS'!D136)</f>
        <v>S4010A12</v>
      </c>
      <c r="N135" s="48">
        <v>20000000924</v>
      </c>
      <c r="O135" s="48">
        <v>10000000488</v>
      </c>
    </row>
    <row r="136" spans="1:15" hidden="1" x14ac:dyDescent="0.25">
      <c r="A136" s="145">
        <f>+'CARGA DE DATOS'!A137</f>
        <v>135</v>
      </c>
      <c r="B136" s="217">
        <v>266</v>
      </c>
      <c r="C136" s="218">
        <v>610000000000180</v>
      </c>
      <c r="D136" s="219">
        <v>700010835</v>
      </c>
      <c r="E136" s="219">
        <v>600000326</v>
      </c>
      <c r="F136" s="219">
        <v>650000000000341</v>
      </c>
      <c r="G136" s="219"/>
      <c r="H136" s="219">
        <v>400000306</v>
      </c>
      <c r="I136" s="219">
        <v>300000251</v>
      </c>
      <c r="J136" s="219">
        <v>206</v>
      </c>
      <c r="L136" s="129" t="str">
        <f>+IF('CARGA DE DATOS'!D137="","",'CARGA DE DATOS'!D137)</f>
        <v>S1010A13</v>
      </c>
      <c r="N136" s="48">
        <v>20000000925</v>
      </c>
      <c r="O136" s="48">
        <v>10000000489</v>
      </c>
    </row>
    <row r="137" spans="1:15" hidden="1" x14ac:dyDescent="0.25">
      <c r="A137" s="145">
        <f>+'CARGA DE DATOS'!A138</f>
        <v>136</v>
      </c>
      <c r="B137" s="217">
        <v>266</v>
      </c>
      <c r="C137" s="218">
        <v>610000000000180</v>
      </c>
      <c r="D137" s="219">
        <v>700010836</v>
      </c>
      <c r="E137" s="219">
        <v>600000327</v>
      </c>
      <c r="F137" s="219">
        <v>650000000000342</v>
      </c>
      <c r="G137" s="219"/>
      <c r="H137" s="219">
        <v>400000307</v>
      </c>
      <c r="I137" s="219">
        <v>300000252</v>
      </c>
      <c r="J137" s="219">
        <v>207</v>
      </c>
      <c r="L137" s="129" t="str">
        <f>+IF('CARGA DE DATOS'!D138="","",'CARGA DE DATOS'!D138)</f>
        <v>S1010A13</v>
      </c>
      <c r="N137" s="48">
        <v>20000000926</v>
      </c>
      <c r="O137" s="48">
        <v>10000000490</v>
      </c>
    </row>
    <row r="138" spans="1:15" hidden="1" x14ac:dyDescent="0.25">
      <c r="A138" s="145">
        <f>+'CARGA DE DATOS'!A139</f>
        <v>137</v>
      </c>
      <c r="B138" s="217">
        <v>266</v>
      </c>
      <c r="C138" s="218">
        <v>610000000000180</v>
      </c>
      <c r="D138" s="219">
        <v>700010837</v>
      </c>
      <c r="E138" s="219">
        <v>600000328</v>
      </c>
      <c r="F138" s="219">
        <v>650000000000343</v>
      </c>
      <c r="G138" s="219"/>
      <c r="H138" s="219">
        <v>400000308</v>
      </c>
      <c r="I138" s="219">
        <v>300000253</v>
      </c>
      <c r="J138" s="219">
        <v>208</v>
      </c>
      <c r="L138" s="129" t="str">
        <f>+IF('CARGA DE DATOS'!D139="","",'CARGA DE DATOS'!D139)</f>
        <v>S1010A13</v>
      </c>
      <c r="N138" s="48">
        <v>20000000927</v>
      </c>
      <c r="O138" s="48">
        <v>10000000491</v>
      </c>
    </row>
    <row r="139" spans="1:15" hidden="1" x14ac:dyDescent="0.25">
      <c r="A139" s="145">
        <f>+'CARGA DE DATOS'!A140</f>
        <v>138</v>
      </c>
      <c r="B139" s="217">
        <v>266</v>
      </c>
      <c r="C139" s="218">
        <v>610000000000180</v>
      </c>
      <c r="D139" s="219">
        <v>700010838</v>
      </c>
      <c r="E139" s="219">
        <v>600000329</v>
      </c>
      <c r="F139" s="219">
        <v>650000000000344</v>
      </c>
      <c r="G139" s="219"/>
      <c r="H139" s="219">
        <v>400000309</v>
      </c>
      <c r="I139" s="219">
        <v>300000254</v>
      </c>
      <c r="J139" s="219">
        <v>209</v>
      </c>
      <c r="L139" s="129" t="str">
        <f>+IF('CARGA DE DATOS'!D140="","",'CARGA DE DATOS'!D140)</f>
        <v>S1010A13</v>
      </c>
      <c r="N139" s="48">
        <v>20000000928</v>
      </c>
      <c r="O139" s="48">
        <v>10000000492</v>
      </c>
    </row>
    <row r="140" spans="1:15" x14ac:dyDescent="0.25">
      <c r="A140" s="145">
        <f>+'CARGA DE DATOS'!A141</f>
        <v>139</v>
      </c>
      <c r="B140" s="217">
        <v>266</v>
      </c>
      <c r="C140" s="218">
        <v>610000000000180</v>
      </c>
      <c r="D140" s="219">
        <v>700010839</v>
      </c>
      <c r="E140" s="219">
        <v>600000330</v>
      </c>
      <c r="F140" s="219">
        <v>650000000000345</v>
      </c>
      <c r="G140" s="219"/>
      <c r="H140" s="219">
        <v>400000310</v>
      </c>
      <c r="I140" s="219">
        <v>300000255</v>
      </c>
      <c r="J140" s="219">
        <v>210</v>
      </c>
      <c r="L140" s="129" t="str">
        <f>+IF('CARGA DE DATOS'!D141="","",'CARGA DE DATOS'!D141)</f>
        <v>S1010A13</v>
      </c>
      <c r="N140" s="48"/>
      <c r="O140" s="48"/>
    </row>
    <row r="141" spans="1:15" hidden="1" x14ac:dyDescent="0.25">
      <c r="A141" s="145">
        <f>+'CARGA DE DATOS'!A142</f>
        <v>140</v>
      </c>
      <c r="B141" s="217">
        <v>254</v>
      </c>
      <c r="C141" s="218">
        <v>610000000000168</v>
      </c>
      <c r="D141" s="219">
        <v>700010840</v>
      </c>
      <c r="E141" s="219">
        <v>600000331</v>
      </c>
      <c r="F141" s="219">
        <v>650000000000346</v>
      </c>
      <c r="G141" s="219"/>
      <c r="H141" s="219">
        <v>400000311</v>
      </c>
      <c r="I141" s="219">
        <v>300000256</v>
      </c>
      <c r="J141" s="219">
        <v>211</v>
      </c>
      <c r="L141" s="129" t="str">
        <f>+IF('CARGA DE DATOS'!D142="","",'CARGA DE DATOS'!D142)</f>
        <v>S6020A21</v>
      </c>
      <c r="N141" s="48">
        <v>20000000929</v>
      </c>
      <c r="O141" s="48">
        <v>10000000493</v>
      </c>
    </row>
    <row r="142" spans="1:15" hidden="1" x14ac:dyDescent="0.25">
      <c r="A142" s="145">
        <f>+'CARGA DE DATOS'!A143</f>
        <v>141</v>
      </c>
      <c r="B142" s="217">
        <v>254</v>
      </c>
      <c r="C142" s="218">
        <v>610000000000168</v>
      </c>
      <c r="D142" s="219">
        <v>700010841</v>
      </c>
      <c r="E142" s="219">
        <v>600000332</v>
      </c>
      <c r="F142" s="219">
        <v>650000000000347</v>
      </c>
      <c r="G142" s="219"/>
      <c r="H142" s="219">
        <v>400000312</v>
      </c>
      <c r="I142" s="219">
        <v>300000257</v>
      </c>
      <c r="J142" s="219">
        <v>212</v>
      </c>
      <c r="L142" s="129" t="str">
        <f>+IF('CARGA DE DATOS'!D143="","",'CARGA DE DATOS'!D143)</f>
        <v>S6020A21</v>
      </c>
      <c r="N142" s="48">
        <v>20000000930</v>
      </c>
      <c r="O142" s="48">
        <v>10000000494</v>
      </c>
    </row>
    <row r="143" spans="1:15" hidden="1" x14ac:dyDescent="0.25">
      <c r="A143" s="145">
        <f>+'CARGA DE DATOS'!A144</f>
        <v>142</v>
      </c>
      <c r="B143" s="217">
        <v>254</v>
      </c>
      <c r="C143" s="218">
        <v>610000000000168</v>
      </c>
      <c r="D143" s="219">
        <v>700010842</v>
      </c>
      <c r="E143" s="219">
        <v>600000333</v>
      </c>
      <c r="F143" s="219">
        <v>650000000000348</v>
      </c>
      <c r="G143" s="219"/>
      <c r="H143" s="219">
        <v>400000313</v>
      </c>
      <c r="I143" s="219">
        <v>300000258</v>
      </c>
      <c r="J143" s="219">
        <v>213</v>
      </c>
      <c r="L143" s="129" t="str">
        <f>+IF('CARGA DE DATOS'!D144="","",'CARGA DE DATOS'!D144)</f>
        <v>S6020A21</v>
      </c>
      <c r="N143" s="48">
        <v>20000000931</v>
      </c>
      <c r="O143" s="48">
        <v>10000000495</v>
      </c>
    </row>
    <row r="144" spans="1:15" hidden="1" x14ac:dyDescent="0.25">
      <c r="A144" s="145">
        <f>+'CARGA DE DATOS'!A145</f>
        <v>143</v>
      </c>
      <c r="B144" s="217">
        <v>254</v>
      </c>
      <c r="C144" s="218">
        <v>610000000000168</v>
      </c>
      <c r="D144" s="219">
        <v>700010843</v>
      </c>
      <c r="E144" s="219">
        <v>600000334</v>
      </c>
      <c r="F144" s="219">
        <v>650000000000349</v>
      </c>
      <c r="G144" s="219"/>
      <c r="H144" s="219">
        <v>400000314</v>
      </c>
      <c r="I144" s="219">
        <v>300000259</v>
      </c>
      <c r="J144" s="219">
        <v>214</v>
      </c>
      <c r="L144" s="129" t="str">
        <f>+IF('CARGA DE DATOS'!D145="","",'CARGA DE DATOS'!D145)</f>
        <v>S6020A21</v>
      </c>
      <c r="N144" s="48">
        <v>20000000932</v>
      </c>
      <c r="O144" s="48">
        <v>10000000496</v>
      </c>
    </row>
    <row r="145" spans="1:15" hidden="1" x14ac:dyDescent="0.25">
      <c r="A145" s="145">
        <f>+'CARGA DE DATOS'!A146</f>
        <v>144</v>
      </c>
      <c r="B145" s="217">
        <v>254</v>
      </c>
      <c r="C145" s="218">
        <v>610000000000168</v>
      </c>
      <c r="D145" s="219">
        <v>700010844</v>
      </c>
      <c r="E145" s="219">
        <v>600000335</v>
      </c>
      <c r="F145" s="219">
        <v>650000000000350</v>
      </c>
      <c r="G145" s="219"/>
      <c r="H145" s="219">
        <v>400000315</v>
      </c>
      <c r="I145" s="219">
        <v>300000260</v>
      </c>
      <c r="J145" s="219">
        <v>215</v>
      </c>
      <c r="L145" s="129" t="str">
        <f>+IF('CARGA DE DATOS'!D146="","",'CARGA DE DATOS'!D146)</f>
        <v>S6020A21</v>
      </c>
      <c r="N145" s="48">
        <v>20000000933</v>
      </c>
      <c r="O145" s="48">
        <v>10000000497</v>
      </c>
    </row>
    <row r="146" spans="1:15" hidden="1" x14ac:dyDescent="0.25">
      <c r="A146" s="145">
        <f>+'CARGA DE DATOS'!A147</f>
        <v>145</v>
      </c>
      <c r="B146" s="217">
        <v>267</v>
      </c>
      <c r="C146" s="218">
        <v>610000000000181</v>
      </c>
      <c r="D146" s="219">
        <v>700010845</v>
      </c>
      <c r="E146" s="219">
        <v>600000336</v>
      </c>
      <c r="F146" s="219">
        <v>650000000000351</v>
      </c>
      <c r="G146" s="219"/>
      <c r="H146" s="219">
        <v>400000316</v>
      </c>
      <c r="I146" s="219">
        <v>300000261</v>
      </c>
      <c r="J146" s="219">
        <v>216</v>
      </c>
      <c r="L146" s="129" t="str">
        <f>+IF('CARGA DE DATOS'!D147="","",'CARGA DE DATOS'!D147)</f>
        <v>S2010A13</v>
      </c>
      <c r="N146" s="48">
        <v>20000000934</v>
      </c>
      <c r="O146" s="48">
        <v>10000000498</v>
      </c>
    </row>
    <row r="147" spans="1:15" hidden="1" x14ac:dyDescent="0.25">
      <c r="A147" s="145">
        <f>+'CARGA DE DATOS'!A148</f>
        <v>146</v>
      </c>
      <c r="B147" s="217">
        <v>267</v>
      </c>
      <c r="C147" s="218">
        <v>610000000000181</v>
      </c>
      <c r="D147" s="219">
        <v>700010846</v>
      </c>
      <c r="E147" s="219">
        <v>600000337</v>
      </c>
      <c r="F147" s="219">
        <v>650000000000352</v>
      </c>
      <c r="G147" s="219"/>
      <c r="H147" s="219">
        <v>400000317</v>
      </c>
      <c r="I147" s="219">
        <v>300000262</v>
      </c>
      <c r="J147" s="219">
        <v>217</v>
      </c>
      <c r="L147" s="129" t="str">
        <f>+IF('CARGA DE DATOS'!D148="","",'CARGA DE DATOS'!D148)</f>
        <v>S2010A13</v>
      </c>
      <c r="N147" s="48">
        <v>20000000935</v>
      </c>
      <c r="O147" s="48">
        <v>10000000499</v>
      </c>
    </row>
    <row r="148" spans="1:15" hidden="1" x14ac:dyDescent="0.25">
      <c r="A148" s="145">
        <f>+'CARGA DE DATOS'!A149</f>
        <v>147</v>
      </c>
      <c r="B148" s="217">
        <v>267</v>
      </c>
      <c r="C148" s="218">
        <v>610000000000181</v>
      </c>
      <c r="D148" s="219">
        <v>700010847</v>
      </c>
      <c r="E148" s="219">
        <v>600000338</v>
      </c>
      <c r="F148" s="219">
        <v>650000000000353</v>
      </c>
      <c r="G148" s="219"/>
      <c r="H148" s="219">
        <v>400000318</v>
      </c>
      <c r="I148" s="219">
        <v>300000263</v>
      </c>
      <c r="J148" s="219">
        <v>218</v>
      </c>
      <c r="L148" s="129" t="str">
        <f>+IF('CARGA DE DATOS'!D149="","",'CARGA DE DATOS'!D149)</f>
        <v>S2010A13</v>
      </c>
      <c r="N148" s="48">
        <v>20000000936</v>
      </c>
      <c r="O148" s="48">
        <v>10000000500</v>
      </c>
    </row>
    <row r="149" spans="1:15" hidden="1" x14ac:dyDescent="0.25">
      <c r="A149" s="145">
        <f>+'CARGA DE DATOS'!A150</f>
        <v>148</v>
      </c>
      <c r="B149" s="217">
        <v>267</v>
      </c>
      <c r="C149" s="218">
        <v>610000000000181</v>
      </c>
      <c r="D149" s="219">
        <v>700010848</v>
      </c>
      <c r="E149" s="219">
        <v>600000339</v>
      </c>
      <c r="F149" s="219">
        <v>650000000000354</v>
      </c>
      <c r="G149" s="219"/>
      <c r="H149" s="219">
        <v>400000319</v>
      </c>
      <c r="I149" s="219">
        <v>300000264</v>
      </c>
      <c r="J149" s="219">
        <v>219</v>
      </c>
      <c r="L149" s="129" t="str">
        <f>+IF('CARGA DE DATOS'!D150="","",'CARGA DE DATOS'!D150)</f>
        <v>S2010A13</v>
      </c>
      <c r="N149" s="48">
        <v>20000000937</v>
      </c>
      <c r="O149" s="48">
        <v>10000000501</v>
      </c>
    </row>
    <row r="150" spans="1:15" hidden="1" x14ac:dyDescent="0.25">
      <c r="A150" s="145">
        <f>+'CARGA DE DATOS'!A151</f>
        <v>149</v>
      </c>
      <c r="B150" s="217">
        <v>268</v>
      </c>
      <c r="C150" s="218">
        <v>610000000000182</v>
      </c>
      <c r="D150" s="219">
        <v>700010849</v>
      </c>
      <c r="E150" s="219">
        <v>600000340</v>
      </c>
      <c r="F150" s="219">
        <v>650000000000355</v>
      </c>
      <c r="G150" s="219"/>
      <c r="H150" s="219">
        <v>400000320</v>
      </c>
      <c r="I150" s="219">
        <v>300000265</v>
      </c>
      <c r="J150" s="219">
        <v>220</v>
      </c>
      <c r="L150" s="129" t="str">
        <f>+IF('CARGA DE DATOS'!D151="","",'CARGA DE DATOS'!D151)</f>
        <v>S1010A13</v>
      </c>
      <c r="N150" s="48">
        <v>20000000938</v>
      </c>
      <c r="O150" s="48">
        <v>10000000502</v>
      </c>
    </row>
    <row r="151" spans="1:15" hidden="1" x14ac:dyDescent="0.25">
      <c r="A151" s="145">
        <f>+'CARGA DE DATOS'!A152</f>
        <v>150</v>
      </c>
      <c r="B151" s="217">
        <v>268</v>
      </c>
      <c r="C151" s="218">
        <v>610000000000182</v>
      </c>
      <c r="D151" s="219">
        <v>700010850</v>
      </c>
      <c r="E151" s="219">
        <v>600000341</v>
      </c>
      <c r="F151" s="219">
        <v>650000000000356</v>
      </c>
      <c r="G151" s="219"/>
      <c r="H151" s="219">
        <v>400000321</v>
      </c>
      <c r="I151" s="219">
        <v>300000266</v>
      </c>
      <c r="J151" s="219">
        <v>221</v>
      </c>
      <c r="L151" s="129" t="str">
        <f>+IF('CARGA DE DATOS'!D152="","",'CARGA DE DATOS'!D152)</f>
        <v>S1010A13</v>
      </c>
      <c r="N151" s="48">
        <v>20000000939</v>
      </c>
      <c r="O151" s="48">
        <v>10000000503</v>
      </c>
    </row>
    <row r="152" spans="1:15" hidden="1" x14ac:dyDescent="0.25">
      <c r="A152" s="145">
        <f>+'CARGA DE DATOS'!A153</f>
        <v>151</v>
      </c>
      <c r="B152" s="217">
        <v>268</v>
      </c>
      <c r="C152" s="218">
        <v>610000000000182</v>
      </c>
      <c r="D152" s="219">
        <v>700010851</v>
      </c>
      <c r="E152" s="219">
        <v>600000342</v>
      </c>
      <c r="F152" s="219">
        <v>650000000000357</v>
      </c>
      <c r="G152" s="219"/>
      <c r="H152" s="219">
        <v>400000322</v>
      </c>
      <c r="I152" s="219">
        <v>300000267</v>
      </c>
      <c r="J152" s="219">
        <v>222</v>
      </c>
      <c r="L152" s="129" t="str">
        <f>+IF('CARGA DE DATOS'!D153="","",'CARGA DE DATOS'!D153)</f>
        <v>S1010A13</v>
      </c>
      <c r="N152" s="48">
        <v>20000000940</v>
      </c>
      <c r="O152" s="48">
        <v>10000000504</v>
      </c>
    </row>
    <row r="153" spans="1:15" hidden="1" x14ac:dyDescent="0.25">
      <c r="A153" s="145">
        <f>+'CARGA DE DATOS'!A154</f>
        <v>152</v>
      </c>
      <c r="B153" s="217">
        <v>268</v>
      </c>
      <c r="C153" s="218">
        <v>610000000000182</v>
      </c>
      <c r="D153" s="219">
        <v>700010852</v>
      </c>
      <c r="E153" s="219">
        <v>600000343</v>
      </c>
      <c r="F153" s="219">
        <v>650000000000358</v>
      </c>
      <c r="G153" s="219"/>
      <c r="H153" s="219">
        <v>400000323</v>
      </c>
      <c r="I153" s="219">
        <v>300000268</v>
      </c>
      <c r="J153" s="219">
        <v>223</v>
      </c>
      <c r="L153" s="129" t="str">
        <f>+IF('CARGA DE DATOS'!D154="","",'CARGA DE DATOS'!D154)</f>
        <v>S1010A13</v>
      </c>
      <c r="N153" s="48">
        <v>20000000941</v>
      </c>
      <c r="O153" s="48">
        <v>10000000505</v>
      </c>
    </row>
    <row r="154" spans="1:15" hidden="1" x14ac:dyDescent="0.25">
      <c r="A154" s="145">
        <f>+'CARGA DE DATOS'!A155</f>
        <v>153</v>
      </c>
      <c r="B154" s="217">
        <v>255</v>
      </c>
      <c r="C154" s="218">
        <v>610000000000169</v>
      </c>
      <c r="D154" s="219">
        <v>700010853</v>
      </c>
      <c r="E154" s="219">
        <v>600000344</v>
      </c>
      <c r="F154" s="219">
        <v>650000000000359</v>
      </c>
      <c r="G154" s="219"/>
      <c r="H154" s="219">
        <v>400000324</v>
      </c>
      <c r="I154" s="219">
        <v>300000269</v>
      </c>
      <c r="J154" s="219">
        <v>224</v>
      </c>
      <c r="L154" s="129" t="str">
        <f>+IF('CARGA DE DATOS'!D155="","",'CARGA DE DATOS'!D155)</f>
        <v>S6020A21</v>
      </c>
      <c r="N154" s="48">
        <v>20000000942</v>
      </c>
      <c r="O154" s="48">
        <v>10000000506</v>
      </c>
    </row>
    <row r="155" spans="1:15" hidden="1" x14ac:dyDescent="0.25">
      <c r="A155" s="145">
        <f>+'CARGA DE DATOS'!A156</f>
        <v>154</v>
      </c>
      <c r="B155" s="217">
        <v>255</v>
      </c>
      <c r="C155" s="218">
        <v>610000000000169</v>
      </c>
      <c r="D155" s="219">
        <v>700010854</v>
      </c>
      <c r="E155" s="219">
        <v>600000345</v>
      </c>
      <c r="F155" s="219">
        <v>650000000000360</v>
      </c>
      <c r="G155" s="219"/>
      <c r="H155" s="219">
        <v>400000325</v>
      </c>
      <c r="I155" s="219">
        <v>300000270</v>
      </c>
      <c r="J155" s="219">
        <v>225</v>
      </c>
      <c r="L155" s="129" t="str">
        <f>+IF('CARGA DE DATOS'!D156="","",'CARGA DE DATOS'!D156)</f>
        <v>S6020A21</v>
      </c>
      <c r="N155" s="48">
        <v>20000000943</v>
      </c>
      <c r="O155" s="48">
        <v>10000000507</v>
      </c>
    </row>
    <row r="156" spans="1:15" hidden="1" x14ac:dyDescent="0.25">
      <c r="A156" s="145">
        <f>+'CARGA DE DATOS'!A157</f>
        <v>155</v>
      </c>
      <c r="B156" s="217">
        <v>255</v>
      </c>
      <c r="C156" s="218">
        <v>610000000000169</v>
      </c>
      <c r="D156" s="219">
        <v>700010855</v>
      </c>
      <c r="E156" s="219">
        <v>600000346</v>
      </c>
      <c r="F156" s="219">
        <v>650000000000361</v>
      </c>
      <c r="G156" s="219"/>
      <c r="H156" s="219">
        <v>400000326</v>
      </c>
      <c r="I156" s="219">
        <v>300000271</v>
      </c>
      <c r="J156" s="219">
        <v>226</v>
      </c>
      <c r="L156" s="129" t="str">
        <f>+IF('CARGA DE DATOS'!D157="","",'CARGA DE DATOS'!D157)</f>
        <v>S6020A21</v>
      </c>
      <c r="N156" s="48">
        <v>20000000944</v>
      </c>
      <c r="O156" s="48">
        <v>10000000508</v>
      </c>
    </row>
    <row r="157" spans="1:15" hidden="1" x14ac:dyDescent="0.25">
      <c r="A157" s="145">
        <f>+'CARGA DE DATOS'!A158</f>
        <v>156</v>
      </c>
      <c r="B157" s="217">
        <v>255</v>
      </c>
      <c r="C157" s="218">
        <v>610000000000169</v>
      </c>
      <c r="D157" s="219">
        <v>700010856</v>
      </c>
      <c r="E157" s="219">
        <v>600000347</v>
      </c>
      <c r="F157" s="219">
        <v>650000000000362</v>
      </c>
      <c r="G157" s="219"/>
      <c r="H157" s="219">
        <v>400000327</v>
      </c>
      <c r="I157" s="219">
        <v>300000272</v>
      </c>
      <c r="J157" s="219">
        <v>227</v>
      </c>
      <c r="L157" s="129" t="str">
        <f>+IF('CARGA DE DATOS'!D158="","",'CARGA DE DATOS'!D158)</f>
        <v>S6020A21</v>
      </c>
      <c r="N157" s="48">
        <v>20000000945</v>
      </c>
      <c r="O157" s="48">
        <v>10000000509</v>
      </c>
    </row>
    <row r="158" spans="1:15" hidden="1" x14ac:dyDescent="0.25">
      <c r="A158" s="145">
        <f>+'CARGA DE DATOS'!A159</f>
        <v>157</v>
      </c>
      <c r="B158" s="217">
        <v>269</v>
      </c>
      <c r="C158" s="218">
        <v>610000000000183</v>
      </c>
      <c r="D158" s="219">
        <v>700010857</v>
      </c>
      <c r="E158" s="219">
        <v>600000348</v>
      </c>
      <c r="F158" s="219">
        <v>650000000000363</v>
      </c>
      <c r="G158" s="219">
        <v>650000000000364</v>
      </c>
      <c r="H158" s="219">
        <v>400000328</v>
      </c>
      <c r="I158" s="219">
        <v>300000273</v>
      </c>
      <c r="J158" s="219">
        <v>228</v>
      </c>
      <c r="L158" s="129" t="str">
        <f>+IF('CARGA DE DATOS'!D159="","",'CARGA DE DATOS'!D159)</f>
        <v>S4010A12</v>
      </c>
      <c r="N158" s="48">
        <v>20000000946</v>
      </c>
      <c r="O158" s="48">
        <v>10000000510</v>
      </c>
    </row>
    <row r="159" spans="1:15" hidden="1" x14ac:dyDescent="0.25">
      <c r="A159" s="145">
        <f>+'CARGA DE DATOS'!A160</f>
        <v>158</v>
      </c>
      <c r="B159" s="217">
        <v>269</v>
      </c>
      <c r="C159" s="218">
        <v>610000000000183</v>
      </c>
      <c r="D159" s="219">
        <v>700010858</v>
      </c>
      <c r="E159" s="219">
        <v>600000349</v>
      </c>
      <c r="F159" s="219">
        <v>650000000000365</v>
      </c>
      <c r="G159" s="219">
        <v>650000000000366</v>
      </c>
      <c r="H159" s="219">
        <v>400000329</v>
      </c>
      <c r="I159" s="219">
        <v>300000274</v>
      </c>
      <c r="J159" s="219">
        <v>229</v>
      </c>
      <c r="L159" s="129" t="str">
        <f>+IF('CARGA DE DATOS'!D160="","",'CARGA DE DATOS'!D160)</f>
        <v>S4010A12</v>
      </c>
      <c r="N159" s="48">
        <v>20000000947</v>
      </c>
      <c r="O159" s="48">
        <v>10000000511</v>
      </c>
    </row>
    <row r="160" spans="1:15" hidden="1" x14ac:dyDescent="0.25">
      <c r="A160" s="145">
        <f>+'CARGA DE DATOS'!A161</f>
        <v>159</v>
      </c>
      <c r="B160" s="217">
        <v>269</v>
      </c>
      <c r="C160" s="218">
        <v>610000000000183</v>
      </c>
      <c r="D160" s="219">
        <v>700010859</v>
      </c>
      <c r="E160" s="219">
        <v>600000350</v>
      </c>
      <c r="F160" s="219">
        <v>650000000000367</v>
      </c>
      <c r="G160" s="219">
        <v>650000000000368</v>
      </c>
      <c r="H160" s="219">
        <v>400000330</v>
      </c>
      <c r="I160" s="219">
        <v>300000275</v>
      </c>
      <c r="J160" s="219">
        <v>230</v>
      </c>
      <c r="L160" s="129" t="str">
        <f>+IF('CARGA DE DATOS'!D161="","",'CARGA DE DATOS'!D161)</f>
        <v>S4010A12</v>
      </c>
      <c r="N160" s="48">
        <v>20000000948</v>
      </c>
      <c r="O160" s="48">
        <v>10000000512</v>
      </c>
    </row>
    <row r="161" spans="1:15" hidden="1" x14ac:dyDescent="0.25">
      <c r="A161" s="145">
        <f>+'CARGA DE DATOS'!A162</f>
        <v>160</v>
      </c>
      <c r="B161" s="217">
        <v>269</v>
      </c>
      <c r="C161" s="218">
        <v>610000000000183</v>
      </c>
      <c r="D161" s="219">
        <v>700010860</v>
      </c>
      <c r="E161" s="219">
        <v>600000351</v>
      </c>
      <c r="F161" s="219">
        <v>650000000000369</v>
      </c>
      <c r="G161" s="219">
        <v>650000000000370</v>
      </c>
      <c r="H161" s="219">
        <v>400000331</v>
      </c>
      <c r="I161" s="219">
        <v>300000276</v>
      </c>
      <c r="J161" s="219">
        <v>231</v>
      </c>
      <c r="L161" s="129" t="str">
        <f>+IF('CARGA DE DATOS'!D162="","",'CARGA DE DATOS'!D162)</f>
        <v>S4010A12</v>
      </c>
      <c r="N161" s="48">
        <v>20000000949</v>
      </c>
      <c r="O161" s="48">
        <v>10000000513</v>
      </c>
    </row>
    <row r="162" spans="1:15" hidden="1" x14ac:dyDescent="0.25">
      <c r="A162" s="145">
        <f>+'CARGA DE DATOS'!A163</f>
        <v>161</v>
      </c>
      <c r="B162" s="217">
        <v>269</v>
      </c>
      <c r="C162" s="218">
        <v>610000000000183</v>
      </c>
      <c r="D162" s="219">
        <v>700010861</v>
      </c>
      <c r="E162" s="219">
        <v>600000352</v>
      </c>
      <c r="F162" s="219">
        <v>650000000000371</v>
      </c>
      <c r="G162" s="219">
        <v>650000000000372</v>
      </c>
      <c r="H162" s="219">
        <v>400000332</v>
      </c>
      <c r="I162" s="219">
        <v>300000277</v>
      </c>
      <c r="J162" s="219">
        <v>232</v>
      </c>
      <c r="L162" s="129" t="str">
        <f>+IF('CARGA DE DATOS'!D163="","",'CARGA DE DATOS'!D163)</f>
        <v>S4010A12</v>
      </c>
      <c r="N162" s="48">
        <v>20000000950</v>
      </c>
      <c r="O162" s="48">
        <v>10000000514</v>
      </c>
    </row>
    <row r="163" spans="1:15" hidden="1" x14ac:dyDescent="0.25">
      <c r="A163" s="145">
        <f>+'CARGA DE DATOS'!A164</f>
        <v>162</v>
      </c>
      <c r="B163" s="217">
        <v>251</v>
      </c>
      <c r="C163" s="218">
        <v>610000000000165</v>
      </c>
      <c r="D163" s="219">
        <v>700010862</v>
      </c>
      <c r="E163" s="219">
        <v>600000353</v>
      </c>
      <c r="F163" s="219">
        <v>650000000000373</v>
      </c>
      <c r="G163" s="219">
        <v>650000000000374</v>
      </c>
      <c r="H163" s="219">
        <v>400000333</v>
      </c>
      <c r="I163" s="219">
        <v>300000278</v>
      </c>
      <c r="J163" s="219">
        <v>233</v>
      </c>
      <c r="L163" s="129" t="str">
        <f>+IF('CARGA DE DATOS'!D164="","",'CARGA DE DATOS'!D164)</f>
        <v>S6020A21</v>
      </c>
      <c r="N163" s="48">
        <v>20000000951</v>
      </c>
      <c r="O163" s="48">
        <v>10000000515</v>
      </c>
    </row>
    <row r="164" spans="1:15" hidden="1" x14ac:dyDescent="0.25">
      <c r="A164" s="145">
        <f>+'CARGA DE DATOS'!A165</f>
        <v>163</v>
      </c>
      <c r="B164" s="217">
        <v>253</v>
      </c>
      <c r="C164" s="218">
        <v>610000000000167</v>
      </c>
      <c r="D164" s="219">
        <v>700010863</v>
      </c>
      <c r="E164" s="219">
        <v>600000354</v>
      </c>
      <c r="F164" s="219">
        <v>650000000000375</v>
      </c>
      <c r="G164" s="219">
        <v>650000000000376</v>
      </c>
      <c r="H164" s="219">
        <v>400000334</v>
      </c>
      <c r="I164" s="219">
        <v>300000279</v>
      </c>
      <c r="J164" s="219">
        <v>234</v>
      </c>
      <c r="L164" s="129" t="str">
        <f>+IF('CARGA DE DATOS'!D165="","",'CARGA DE DATOS'!D165)</f>
        <v>S6020A21</v>
      </c>
      <c r="N164" s="48">
        <v>20000000952</v>
      </c>
      <c r="O164" s="48">
        <v>10000000516</v>
      </c>
    </row>
    <row r="165" spans="1:15" hidden="1" x14ac:dyDescent="0.25">
      <c r="A165" s="145">
        <f>+'CARGA DE DATOS'!A166</f>
        <v>164</v>
      </c>
      <c r="B165" s="217">
        <v>251</v>
      </c>
      <c r="C165" s="218">
        <v>610000000000165</v>
      </c>
      <c r="D165" s="219">
        <v>700010864</v>
      </c>
      <c r="E165" s="219">
        <v>600000355</v>
      </c>
      <c r="F165" s="219">
        <v>650000000000377</v>
      </c>
      <c r="G165" s="219">
        <v>650000000000378</v>
      </c>
      <c r="H165" s="219">
        <v>400000335</v>
      </c>
      <c r="I165" s="219">
        <v>300000280</v>
      </c>
      <c r="J165" s="219">
        <v>235</v>
      </c>
      <c r="L165" s="129" t="str">
        <f>+IF('CARGA DE DATOS'!D166="","",'CARGA DE DATOS'!D166)</f>
        <v>S6020A21</v>
      </c>
      <c r="N165" s="48">
        <v>20000000953</v>
      </c>
      <c r="O165" s="48">
        <v>10000000517</v>
      </c>
    </row>
    <row r="166" spans="1:15" hidden="1" x14ac:dyDescent="0.25">
      <c r="A166" s="145">
        <f>+'CARGA DE DATOS'!A167</f>
        <v>165</v>
      </c>
      <c r="B166" s="217">
        <v>253</v>
      </c>
      <c r="C166" s="218">
        <v>610000000000167</v>
      </c>
      <c r="D166" s="219">
        <v>700010865</v>
      </c>
      <c r="E166" s="219">
        <v>600000356</v>
      </c>
      <c r="F166" s="219">
        <v>650000000000379</v>
      </c>
      <c r="G166" s="219">
        <v>650000000000380</v>
      </c>
      <c r="H166" s="219">
        <v>400000336</v>
      </c>
      <c r="I166" s="219">
        <v>300000281</v>
      </c>
      <c r="J166" s="219">
        <v>236</v>
      </c>
      <c r="L166" s="129" t="str">
        <f>+IF('CARGA DE DATOS'!D167="","",'CARGA DE DATOS'!D167)</f>
        <v>S6020A21</v>
      </c>
      <c r="N166" s="48">
        <v>20000000954</v>
      </c>
      <c r="O166" s="48">
        <v>10000000518</v>
      </c>
    </row>
    <row r="167" spans="1:15" hidden="1" x14ac:dyDescent="0.25">
      <c r="A167" s="145">
        <f>+'CARGA DE DATOS'!A168</f>
        <v>166</v>
      </c>
      <c r="B167" s="217">
        <v>251</v>
      </c>
      <c r="C167" s="218">
        <v>610000000000165</v>
      </c>
      <c r="D167" s="219">
        <v>700010866</v>
      </c>
      <c r="E167" s="219">
        <v>600000357</v>
      </c>
      <c r="F167" s="219">
        <v>650000000000381</v>
      </c>
      <c r="G167" s="219">
        <v>650000000000382</v>
      </c>
      <c r="H167" s="219">
        <v>400000337</v>
      </c>
      <c r="I167" s="219">
        <v>300000282</v>
      </c>
      <c r="J167" s="219">
        <v>237</v>
      </c>
      <c r="L167" s="129" t="str">
        <f>+IF('CARGA DE DATOS'!D168="","",'CARGA DE DATOS'!D168)</f>
        <v>S6020A21</v>
      </c>
      <c r="N167" s="48">
        <v>20000000955</v>
      </c>
      <c r="O167" s="48">
        <v>10000000519</v>
      </c>
    </row>
  </sheetData>
  <autoFilter ref="A1:O167" xr:uid="{00000000-0001-0000-0400-000000000000}">
    <filterColumn colId="13">
      <filters blank="1"/>
    </filterColumn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7">
    <tabColor theme="8" tint="0.39997558519241921"/>
  </sheetPr>
  <dimension ref="A1:AJ192"/>
  <sheetViews>
    <sheetView workbookViewId="0">
      <pane xSplit="1" ySplit="1" topLeftCell="P2" activePane="bottomRight" state="frozen"/>
      <selection pane="topRight" activeCell="B1" sqref="B1"/>
      <selection pane="bottomLeft" activeCell="A2" sqref="A2"/>
      <selection pane="bottomRight" activeCell="Z1" sqref="Z1:AA1048576"/>
    </sheetView>
  </sheetViews>
  <sheetFormatPr baseColWidth="10" defaultRowHeight="15" x14ac:dyDescent="0.25"/>
  <cols>
    <col min="2" max="2" width="12.5703125" style="38" bestFit="1" customWidth="1"/>
    <col min="3" max="3" width="21" style="38" customWidth="1"/>
    <col min="4" max="5" width="11.42578125" style="38"/>
    <col min="6" max="8" width="12.7109375" style="38" customWidth="1"/>
    <col min="9" max="10" width="11.42578125" style="38"/>
    <col min="11" max="11" width="13" style="38" customWidth="1"/>
    <col min="12" max="25" width="13.140625" customWidth="1"/>
    <col min="26" max="27" width="22.28515625" customWidth="1"/>
  </cols>
  <sheetData>
    <row r="1" spans="1:36" ht="45" x14ac:dyDescent="0.25">
      <c r="A1" s="144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48" t="s">
        <v>9083</v>
      </c>
      <c r="H1" s="48" t="s">
        <v>9084</v>
      </c>
      <c r="I1" s="48" t="s">
        <v>9085</v>
      </c>
      <c r="J1" s="48" t="s">
        <v>9086</v>
      </c>
      <c r="K1" s="48" t="s">
        <v>9087</v>
      </c>
      <c r="L1" s="48" t="s">
        <v>9088</v>
      </c>
      <c r="M1" s="48" t="s">
        <v>9089</v>
      </c>
      <c r="N1" s="48" t="s">
        <v>9090</v>
      </c>
      <c r="O1" s="48" t="s">
        <v>9091</v>
      </c>
      <c r="P1" s="48" t="s">
        <v>9092</v>
      </c>
      <c r="Q1" s="48" t="s">
        <v>9093</v>
      </c>
      <c r="R1" s="48" t="s">
        <v>9094</v>
      </c>
      <c r="S1" s="48" t="s">
        <v>9095</v>
      </c>
      <c r="T1" s="48" t="s">
        <v>9096</v>
      </c>
      <c r="U1" s="48" t="s">
        <v>9097</v>
      </c>
      <c r="V1" s="48" t="s">
        <v>9098</v>
      </c>
      <c r="W1" s="48" t="s">
        <v>9099</v>
      </c>
      <c r="X1" s="48" t="s">
        <v>9100</v>
      </c>
      <c r="Y1" s="48" t="s">
        <v>9101</v>
      </c>
      <c r="Z1" s="48" t="s">
        <v>9102</v>
      </c>
      <c r="AA1" s="48" t="s">
        <v>9103</v>
      </c>
    </row>
    <row r="2" spans="1:36" x14ac:dyDescent="0.25">
      <c r="A2" s="145">
        <f>+'CARGA DE DATOS'!A3</f>
        <v>1</v>
      </c>
      <c r="B2" s="154">
        <v>400000172</v>
      </c>
      <c r="C2" s="154">
        <v>700010701</v>
      </c>
      <c r="D2" s="48" t="s">
        <v>30</v>
      </c>
      <c r="E2" s="48" t="s">
        <v>9149</v>
      </c>
      <c r="F2" s="48" t="s">
        <v>9181</v>
      </c>
      <c r="G2" s="48">
        <v>150</v>
      </c>
      <c r="H2" s="48">
        <v>150</v>
      </c>
      <c r="I2" s="48">
        <v>150</v>
      </c>
      <c r="J2" s="48"/>
      <c r="K2" s="48"/>
      <c r="L2" s="48"/>
      <c r="M2" s="48">
        <v>2500</v>
      </c>
      <c r="N2" s="48">
        <v>2000</v>
      </c>
      <c r="O2" s="48">
        <v>3000</v>
      </c>
      <c r="P2" s="48"/>
      <c r="Q2" s="48"/>
      <c r="R2" s="48"/>
      <c r="S2" s="48"/>
      <c r="T2" s="48"/>
      <c r="U2" s="48"/>
      <c r="V2" s="48"/>
      <c r="W2" s="48"/>
      <c r="X2" s="48"/>
      <c r="Y2" s="48">
        <v>5000</v>
      </c>
      <c r="Z2" s="48">
        <v>20000000801</v>
      </c>
      <c r="AA2" s="48">
        <v>10000000385</v>
      </c>
      <c r="AB2" s="48"/>
      <c r="AC2" s="48"/>
      <c r="AD2" s="48"/>
      <c r="AE2" s="48"/>
      <c r="AF2" s="48"/>
      <c r="AG2" s="48"/>
      <c r="AH2" s="48"/>
      <c r="AI2" s="48"/>
      <c r="AJ2" s="48"/>
    </row>
    <row r="3" spans="1:36" x14ac:dyDescent="0.25">
      <c r="A3" s="145">
        <f>+'CARGA DE DATOS'!A4</f>
        <v>2</v>
      </c>
      <c r="B3" s="154">
        <v>400000173</v>
      </c>
      <c r="C3" s="154">
        <v>700010702</v>
      </c>
      <c r="D3" s="48" t="s">
        <v>30</v>
      </c>
      <c r="E3" s="48" t="s">
        <v>9149</v>
      </c>
      <c r="F3" s="48" t="s">
        <v>9181</v>
      </c>
      <c r="G3" s="48">
        <v>150</v>
      </c>
      <c r="H3" s="48">
        <v>300</v>
      </c>
      <c r="I3" s="48">
        <v>150</v>
      </c>
      <c r="J3" s="48"/>
      <c r="K3" s="48"/>
      <c r="L3" s="48"/>
      <c r="M3" s="48">
        <v>2500</v>
      </c>
      <c r="N3" s="48">
        <v>2000</v>
      </c>
      <c r="O3" s="48">
        <v>3000</v>
      </c>
      <c r="P3" s="48"/>
      <c r="Q3" s="48"/>
      <c r="R3" s="48"/>
      <c r="S3" s="48"/>
      <c r="T3" s="48"/>
      <c r="U3" s="48"/>
      <c r="V3" s="48"/>
      <c r="W3" s="48"/>
      <c r="X3" s="48"/>
      <c r="Y3" s="48">
        <v>5000</v>
      </c>
      <c r="Z3" s="48">
        <v>20000000802</v>
      </c>
      <c r="AA3" s="48">
        <v>10000000386</v>
      </c>
    </row>
    <row r="4" spans="1:36" x14ac:dyDescent="0.25">
      <c r="A4" s="145">
        <f>+'CARGA DE DATOS'!A5</f>
        <v>3</v>
      </c>
      <c r="B4" s="154">
        <v>400000174</v>
      </c>
      <c r="C4" s="154">
        <v>700010703</v>
      </c>
      <c r="D4" s="48" t="s">
        <v>30</v>
      </c>
      <c r="E4" s="48" t="s">
        <v>9149</v>
      </c>
      <c r="F4" s="48" t="s">
        <v>9181</v>
      </c>
      <c r="G4" s="48">
        <v>150</v>
      </c>
      <c r="H4" s="48">
        <v>150</v>
      </c>
      <c r="I4" s="48">
        <v>150</v>
      </c>
      <c r="J4" s="48"/>
      <c r="K4" s="48"/>
      <c r="L4" s="48"/>
      <c r="M4" s="48">
        <v>2500</v>
      </c>
      <c r="N4" s="48">
        <v>2000</v>
      </c>
      <c r="O4" s="48">
        <v>3000</v>
      </c>
      <c r="P4" s="48"/>
      <c r="Q4" s="48"/>
      <c r="R4" s="48"/>
      <c r="S4" s="48"/>
      <c r="T4" s="48"/>
      <c r="U4" s="48"/>
      <c r="V4" s="48"/>
      <c r="W4" s="48"/>
      <c r="X4" s="48"/>
      <c r="Y4" s="48">
        <v>15000</v>
      </c>
      <c r="Z4" s="48">
        <v>20000000803</v>
      </c>
      <c r="AA4" s="48">
        <v>10000000387</v>
      </c>
    </row>
    <row r="5" spans="1:36" x14ac:dyDescent="0.25">
      <c r="A5" s="145">
        <f>+'CARGA DE DATOS'!A6</f>
        <v>4</v>
      </c>
      <c r="B5" s="154">
        <v>400000175</v>
      </c>
      <c r="C5" s="154">
        <v>700010704</v>
      </c>
      <c r="D5" s="48" t="s">
        <v>30</v>
      </c>
      <c r="E5" s="48" t="s">
        <v>9149</v>
      </c>
      <c r="F5" s="48" t="s">
        <v>9181</v>
      </c>
      <c r="G5" s="48">
        <v>150</v>
      </c>
      <c r="H5" s="48">
        <v>300</v>
      </c>
      <c r="I5" s="48">
        <v>350</v>
      </c>
      <c r="J5" s="48"/>
      <c r="K5" s="48"/>
      <c r="L5" s="48"/>
      <c r="M5" s="48">
        <v>2500</v>
      </c>
      <c r="N5" s="48">
        <v>2000</v>
      </c>
      <c r="O5" s="48">
        <v>3000</v>
      </c>
      <c r="P5" s="48"/>
      <c r="Q5" s="48"/>
      <c r="R5" s="48"/>
      <c r="S5" s="48"/>
      <c r="T5" s="48"/>
      <c r="U5" s="48"/>
      <c r="V5" s="48"/>
      <c r="W5" s="48"/>
      <c r="X5" s="48"/>
      <c r="Y5" s="48">
        <v>2460</v>
      </c>
      <c r="Z5" s="48">
        <v>20000000804</v>
      </c>
      <c r="AA5" s="48">
        <v>10000000388</v>
      </c>
    </row>
    <row r="6" spans="1:36" x14ac:dyDescent="0.25">
      <c r="A6" s="145">
        <f>+'CARGA DE DATOS'!A7</f>
        <v>5</v>
      </c>
      <c r="B6" s="154">
        <v>400000176</v>
      </c>
      <c r="C6" s="154">
        <v>700010705</v>
      </c>
      <c r="D6" s="48" t="s">
        <v>30</v>
      </c>
      <c r="E6" s="48" t="s">
        <v>9149</v>
      </c>
      <c r="F6" s="48" t="s">
        <v>9181</v>
      </c>
      <c r="G6" s="48">
        <v>150</v>
      </c>
      <c r="H6" s="48">
        <v>150</v>
      </c>
      <c r="I6" s="48">
        <v>150</v>
      </c>
      <c r="J6" s="48"/>
      <c r="K6" s="48"/>
      <c r="L6" s="48"/>
      <c r="M6" s="48">
        <v>2500</v>
      </c>
      <c r="N6" s="48">
        <v>2000</v>
      </c>
      <c r="O6" s="48">
        <v>3000</v>
      </c>
      <c r="P6" s="48"/>
      <c r="Q6" s="48"/>
      <c r="R6" s="48"/>
      <c r="S6" s="48"/>
      <c r="T6" s="48"/>
      <c r="U6" s="48"/>
      <c r="V6" s="48"/>
      <c r="W6" s="48"/>
      <c r="X6" s="48"/>
      <c r="Y6" s="48">
        <v>5000</v>
      </c>
      <c r="Z6" s="48">
        <v>20000000805</v>
      </c>
      <c r="AA6" s="48">
        <v>10000000389</v>
      </c>
    </row>
    <row r="7" spans="1:36" x14ac:dyDescent="0.25">
      <c r="A7" s="145">
        <f>+'CARGA DE DATOS'!A8</f>
        <v>6</v>
      </c>
      <c r="B7" s="154">
        <v>400000177</v>
      </c>
      <c r="C7" s="154">
        <v>700010706</v>
      </c>
      <c r="D7" s="48" t="s">
        <v>30</v>
      </c>
      <c r="E7" s="48" t="s">
        <v>9149</v>
      </c>
      <c r="F7" s="48" t="s">
        <v>9181</v>
      </c>
      <c r="G7" s="48">
        <v>150</v>
      </c>
      <c r="H7" s="48">
        <v>300</v>
      </c>
      <c r="I7" s="48">
        <v>350</v>
      </c>
      <c r="J7" s="48"/>
      <c r="K7" s="48"/>
      <c r="L7" s="48"/>
      <c r="M7" s="48">
        <v>2500</v>
      </c>
      <c r="N7" s="48">
        <v>2000</v>
      </c>
      <c r="O7" s="48">
        <v>3000</v>
      </c>
      <c r="P7" s="48"/>
      <c r="Q7" s="48"/>
      <c r="R7" s="48"/>
      <c r="S7" s="48"/>
      <c r="T7" s="48"/>
      <c r="U7" s="48"/>
      <c r="V7" s="48"/>
      <c r="W7" s="48"/>
      <c r="X7" s="48"/>
      <c r="Y7" s="48">
        <v>2460</v>
      </c>
      <c r="Z7" s="48">
        <v>20000000806</v>
      </c>
      <c r="AA7" s="48">
        <v>10000000390</v>
      </c>
    </row>
    <row r="8" spans="1:36" x14ac:dyDescent="0.25">
      <c r="A8" s="145">
        <f>+'CARGA DE DATOS'!A9</f>
        <v>7</v>
      </c>
      <c r="B8" s="154">
        <v>400000178</v>
      </c>
      <c r="C8" s="154">
        <v>700010707</v>
      </c>
      <c r="D8" s="48" t="s">
        <v>30</v>
      </c>
      <c r="E8" s="48" t="s">
        <v>9149</v>
      </c>
      <c r="F8" s="48" t="s">
        <v>9181</v>
      </c>
      <c r="G8" s="48">
        <v>1000</v>
      </c>
      <c r="H8" s="48">
        <v>150</v>
      </c>
      <c r="I8" s="48">
        <v>350</v>
      </c>
      <c r="J8" s="48"/>
      <c r="K8" s="48"/>
      <c r="L8" s="48"/>
      <c r="M8" s="48">
        <v>2500</v>
      </c>
      <c r="N8" s="48">
        <v>2000</v>
      </c>
      <c r="O8" s="48">
        <v>3000</v>
      </c>
      <c r="P8" s="48"/>
      <c r="Q8" s="48"/>
      <c r="R8" s="48"/>
      <c r="S8" s="48"/>
      <c r="T8" s="48"/>
      <c r="U8" s="48"/>
      <c r="V8" s="48"/>
      <c r="W8" s="48"/>
      <c r="X8" s="48"/>
      <c r="Y8" s="48">
        <v>7500</v>
      </c>
      <c r="Z8" s="48">
        <v>20000000807</v>
      </c>
      <c r="AA8" s="48">
        <v>10000000391</v>
      </c>
    </row>
    <row r="9" spans="1:36" x14ac:dyDescent="0.25">
      <c r="A9" s="145">
        <f>+'CARGA DE DATOS'!A10</f>
        <v>8</v>
      </c>
      <c r="B9" s="154">
        <v>400000179</v>
      </c>
      <c r="C9" s="154">
        <v>700010708</v>
      </c>
      <c r="D9" s="48" t="s">
        <v>30</v>
      </c>
      <c r="E9" s="48" t="s">
        <v>9149</v>
      </c>
      <c r="F9" s="48" t="s">
        <v>9181</v>
      </c>
      <c r="G9" s="48">
        <v>1500</v>
      </c>
      <c r="H9" s="48">
        <v>1550</v>
      </c>
      <c r="I9" s="48">
        <v>1550</v>
      </c>
      <c r="J9" s="48"/>
      <c r="K9" s="48"/>
      <c r="L9" s="48"/>
      <c r="M9" s="48">
        <v>2500</v>
      </c>
      <c r="N9" s="48">
        <v>2000</v>
      </c>
      <c r="O9" s="48">
        <v>3000</v>
      </c>
      <c r="P9" s="48"/>
      <c r="Q9" s="48"/>
      <c r="R9" s="48"/>
      <c r="S9" s="48"/>
      <c r="T9" s="48"/>
      <c r="U9" s="48"/>
      <c r="V9" s="48"/>
      <c r="W9" s="48"/>
      <c r="X9" s="48"/>
      <c r="Y9" s="48">
        <v>7500</v>
      </c>
      <c r="Z9" s="48">
        <v>20000000808</v>
      </c>
      <c r="AA9" s="48">
        <v>10000000392</v>
      </c>
    </row>
    <row r="10" spans="1:36" x14ac:dyDescent="0.25">
      <c r="A10" s="145">
        <f>+'CARGA DE DATOS'!A11</f>
        <v>9</v>
      </c>
      <c r="B10" s="154">
        <v>400000180</v>
      </c>
      <c r="C10" s="154">
        <v>700010709</v>
      </c>
      <c r="D10" s="48" t="s">
        <v>30</v>
      </c>
      <c r="E10" s="48" t="s">
        <v>9149</v>
      </c>
      <c r="F10" s="48" t="s">
        <v>9181</v>
      </c>
      <c r="G10" s="48">
        <v>150</v>
      </c>
      <c r="H10" s="48">
        <v>300</v>
      </c>
      <c r="I10" s="48">
        <v>350</v>
      </c>
      <c r="J10" s="48"/>
      <c r="K10" s="48"/>
      <c r="L10" s="48"/>
      <c r="M10" s="48">
        <v>2500</v>
      </c>
      <c r="N10" s="48">
        <v>2000</v>
      </c>
      <c r="O10" s="48">
        <v>3000</v>
      </c>
      <c r="P10" s="48"/>
      <c r="Q10" s="48"/>
      <c r="R10" s="48"/>
      <c r="S10" s="48"/>
      <c r="T10" s="48"/>
      <c r="U10" s="48"/>
      <c r="V10" s="48"/>
      <c r="W10" s="48"/>
      <c r="X10" s="48"/>
      <c r="Y10" s="48">
        <v>500</v>
      </c>
      <c r="Z10" s="48">
        <v>20000000809</v>
      </c>
      <c r="AA10" s="48">
        <v>10000000393</v>
      </c>
    </row>
    <row r="11" spans="1:36" x14ac:dyDescent="0.25">
      <c r="A11" s="145">
        <f>+'CARGA DE DATOS'!A12</f>
        <v>10</v>
      </c>
      <c r="B11" s="154">
        <v>400000181</v>
      </c>
      <c r="C11" s="154">
        <v>700010710</v>
      </c>
      <c r="D11" s="48" t="s">
        <v>30</v>
      </c>
      <c r="E11" s="48" t="s">
        <v>9149</v>
      </c>
      <c r="F11" s="48" t="s">
        <v>9181</v>
      </c>
      <c r="G11" s="48">
        <v>1500</v>
      </c>
      <c r="H11" s="48">
        <v>300</v>
      </c>
      <c r="I11" s="48">
        <v>350</v>
      </c>
      <c r="J11" s="48"/>
      <c r="K11" s="48"/>
      <c r="L11" s="48"/>
      <c r="M11" s="48">
        <v>2500</v>
      </c>
      <c r="N11" s="48">
        <v>2000</v>
      </c>
      <c r="O11" s="48">
        <v>3000</v>
      </c>
      <c r="P11" s="48"/>
      <c r="Q11" s="48"/>
      <c r="R11" s="48"/>
      <c r="S11" s="48"/>
      <c r="T11" s="48"/>
      <c r="U11" s="48"/>
      <c r="V11" s="48"/>
      <c r="W11" s="48"/>
      <c r="X11" s="48"/>
      <c r="Y11" s="48">
        <v>6500</v>
      </c>
      <c r="Z11" s="48"/>
      <c r="AA11" s="48"/>
    </row>
    <row r="12" spans="1:36" x14ac:dyDescent="0.25">
      <c r="A12" s="145">
        <f>+'CARGA DE DATOS'!A13</f>
        <v>11</v>
      </c>
      <c r="B12" s="154">
        <v>400000182</v>
      </c>
      <c r="C12" s="154">
        <v>700010711</v>
      </c>
      <c r="D12" s="48" t="s">
        <v>30</v>
      </c>
      <c r="E12" s="48" t="s">
        <v>9149</v>
      </c>
      <c r="F12" s="48" t="s">
        <v>9181</v>
      </c>
      <c r="G12" s="48">
        <v>150</v>
      </c>
      <c r="H12" s="48">
        <v>150</v>
      </c>
      <c r="I12" s="48">
        <v>150</v>
      </c>
      <c r="J12" s="48"/>
      <c r="K12" s="48"/>
      <c r="L12" s="48"/>
      <c r="M12" s="48">
        <v>2500</v>
      </c>
      <c r="N12" s="48">
        <v>2000</v>
      </c>
      <c r="O12" s="48">
        <v>3000</v>
      </c>
      <c r="P12" s="48"/>
      <c r="Q12" s="48"/>
      <c r="R12" s="48"/>
      <c r="S12" s="48"/>
      <c r="T12" s="48"/>
      <c r="U12" s="48"/>
      <c r="V12" s="48"/>
      <c r="W12" s="48"/>
      <c r="X12" s="48"/>
      <c r="Y12" s="48">
        <v>5000</v>
      </c>
      <c r="Z12" s="48">
        <v>20000000810</v>
      </c>
      <c r="AA12" s="48">
        <v>10000000394</v>
      </c>
    </row>
    <row r="13" spans="1:36" x14ac:dyDescent="0.25">
      <c r="A13" s="145">
        <f>+'CARGA DE DATOS'!A14</f>
        <v>12</v>
      </c>
      <c r="B13" s="154">
        <v>400000183</v>
      </c>
      <c r="C13" s="154">
        <v>700010712</v>
      </c>
      <c r="D13" s="48" t="s">
        <v>30</v>
      </c>
      <c r="E13" s="48" t="s">
        <v>9149</v>
      </c>
      <c r="F13" s="48" t="s">
        <v>9181</v>
      </c>
      <c r="G13" s="48">
        <v>150</v>
      </c>
      <c r="H13" s="48">
        <v>300</v>
      </c>
      <c r="I13" s="48">
        <v>350</v>
      </c>
      <c r="J13" s="48"/>
      <c r="K13" s="48"/>
      <c r="L13" s="48"/>
      <c r="M13" s="48">
        <v>2500</v>
      </c>
      <c r="N13" s="48">
        <v>2000</v>
      </c>
      <c r="O13" s="48">
        <v>3000</v>
      </c>
      <c r="P13" s="48"/>
      <c r="Q13" s="48"/>
      <c r="R13" s="48"/>
      <c r="S13" s="48"/>
      <c r="T13" s="48"/>
      <c r="U13" s="48"/>
      <c r="V13" s="48"/>
      <c r="W13" s="48"/>
      <c r="X13" s="48"/>
      <c r="Y13" s="48">
        <v>2460</v>
      </c>
      <c r="Z13" s="48">
        <v>20000000811</v>
      </c>
      <c r="AA13" s="48">
        <v>10000000395</v>
      </c>
    </row>
    <row r="14" spans="1:36" x14ac:dyDescent="0.25">
      <c r="A14" s="145">
        <f>+'CARGA DE DATOS'!A15</f>
        <v>13</v>
      </c>
      <c r="B14" s="154">
        <v>400000184</v>
      </c>
      <c r="C14" s="154">
        <v>700010713</v>
      </c>
      <c r="D14" s="48" t="s">
        <v>30</v>
      </c>
      <c r="E14" s="48" t="s">
        <v>9149</v>
      </c>
      <c r="F14" s="48" t="s">
        <v>9181</v>
      </c>
      <c r="G14" s="48">
        <v>150</v>
      </c>
      <c r="H14" s="48">
        <v>150</v>
      </c>
      <c r="I14" s="48">
        <v>150</v>
      </c>
      <c r="J14" s="48"/>
      <c r="K14" s="48"/>
      <c r="L14" s="48"/>
      <c r="M14" s="48">
        <v>2500</v>
      </c>
      <c r="N14" s="48">
        <v>2000</v>
      </c>
      <c r="O14" s="48">
        <v>3000</v>
      </c>
      <c r="P14" s="48"/>
      <c r="Q14" s="48"/>
      <c r="R14" s="48"/>
      <c r="S14" s="48"/>
      <c r="T14" s="48"/>
      <c r="U14" s="48"/>
      <c r="V14" s="48"/>
      <c r="W14" s="48"/>
      <c r="X14" s="48"/>
      <c r="Y14" s="48">
        <v>5000</v>
      </c>
      <c r="Z14" s="48">
        <v>20000000812</v>
      </c>
      <c r="AA14" s="48">
        <v>10000000396</v>
      </c>
    </row>
    <row r="15" spans="1:36" x14ac:dyDescent="0.25">
      <c r="A15" s="145">
        <f>+'CARGA DE DATOS'!A16</f>
        <v>14</v>
      </c>
      <c r="B15" s="154">
        <v>400000185</v>
      </c>
      <c r="C15" s="154">
        <v>700010714</v>
      </c>
      <c r="D15" s="48" t="s">
        <v>30</v>
      </c>
      <c r="E15" s="48" t="s">
        <v>9149</v>
      </c>
      <c r="F15" s="48" t="s">
        <v>9181</v>
      </c>
      <c r="G15" s="48">
        <v>150</v>
      </c>
      <c r="H15" s="48">
        <v>300</v>
      </c>
      <c r="I15" s="48">
        <v>350</v>
      </c>
      <c r="J15" s="48"/>
      <c r="K15" s="48"/>
      <c r="L15" s="48"/>
      <c r="M15" s="48">
        <v>2500</v>
      </c>
      <c r="N15" s="48">
        <v>2000</v>
      </c>
      <c r="O15" s="48">
        <v>3000</v>
      </c>
      <c r="P15" s="48"/>
      <c r="Q15" s="48"/>
      <c r="R15" s="48"/>
      <c r="S15" s="48"/>
      <c r="T15" s="48"/>
      <c r="U15" s="48"/>
      <c r="V15" s="48"/>
      <c r="W15" s="48"/>
      <c r="X15" s="48"/>
      <c r="Y15" s="48">
        <v>2460</v>
      </c>
      <c r="Z15" s="48">
        <v>20000000813</v>
      </c>
      <c r="AA15" s="48">
        <v>10000000397</v>
      </c>
    </row>
    <row r="16" spans="1:36" x14ac:dyDescent="0.25">
      <c r="A16" s="145">
        <f>+'CARGA DE DATOS'!A17</f>
        <v>15</v>
      </c>
      <c r="B16" s="154">
        <v>400000186</v>
      </c>
      <c r="C16" s="154">
        <v>700010715</v>
      </c>
      <c r="D16" s="48" t="s">
        <v>30</v>
      </c>
      <c r="E16" s="48" t="s">
        <v>9149</v>
      </c>
      <c r="F16" s="48" t="s">
        <v>9181</v>
      </c>
      <c r="G16" s="48">
        <v>150</v>
      </c>
      <c r="H16" s="48">
        <v>150</v>
      </c>
      <c r="I16" s="48">
        <v>150</v>
      </c>
      <c r="J16" s="48"/>
      <c r="K16" s="48"/>
      <c r="L16" s="48"/>
      <c r="M16" s="48">
        <v>2500</v>
      </c>
      <c r="N16" s="48">
        <v>2000</v>
      </c>
      <c r="O16" s="48">
        <v>3000</v>
      </c>
      <c r="P16" s="48"/>
      <c r="Q16" s="48"/>
      <c r="R16" s="48"/>
      <c r="S16" s="48"/>
      <c r="T16" s="48"/>
      <c r="U16" s="48"/>
      <c r="V16" s="48"/>
      <c r="W16" s="48"/>
      <c r="X16" s="48"/>
      <c r="Y16" s="48">
        <v>5000</v>
      </c>
      <c r="Z16" s="48">
        <v>20000000814</v>
      </c>
      <c r="AA16" s="48">
        <v>10000000398</v>
      </c>
    </row>
    <row r="17" spans="1:27" x14ac:dyDescent="0.25">
      <c r="A17" s="145">
        <f>+'CARGA DE DATOS'!A18</f>
        <v>16</v>
      </c>
      <c r="B17" s="154">
        <v>400000187</v>
      </c>
      <c r="C17" s="154">
        <v>700010716</v>
      </c>
      <c r="D17" s="48" t="s">
        <v>30</v>
      </c>
      <c r="E17" s="48" t="s">
        <v>9149</v>
      </c>
      <c r="F17" s="48" t="s">
        <v>9181</v>
      </c>
      <c r="G17" s="48">
        <v>150</v>
      </c>
      <c r="H17" s="48">
        <v>300</v>
      </c>
      <c r="I17" s="48">
        <v>350</v>
      </c>
      <c r="J17" s="48"/>
      <c r="K17" s="48"/>
      <c r="L17" s="48"/>
      <c r="M17" s="48">
        <v>2500</v>
      </c>
      <c r="N17" s="48">
        <v>2000</v>
      </c>
      <c r="O17" s="48">
        <v>3000</v>
      </c>
      <c r="P17" s="48"/>
      <c r="Q17" s="48"/>
      <c r="R17" s="48"/>
      <c r="S17" s="48"/>
      <c r="T17" s="48"/>
      <c r="U17" s="48"/>
      <c r="V17" s="48"/>
      <c r="W17" s="48"/>
      <c r="X17" s="48"/>
      <c r="Y17" s="48">
        <v>2460</v>
      </c>
      <c r="Z17" s="48">
        <v>20000000815</v>
      </c>
      <c r="AA17" s="48">
        <v>10000000399</v>
      </c>
    </row>
    <row r="18" spans="1:27" x14ac:dyDescent="0.25">
      <c r="A18" s="145">
        <f>+'CARGA DE DATOS'!A19</f>
        <v>17</v>
      </c>
      <c r="B18" s="154">
        <v>400000188</v>
      </c>
      <c r="C18" s="154">
        <v>700010717</v>
      </c>
      <c r="D18" s="48" t="s">
        <v>30</v>
      </c>
      <c r="E18" s="48" t="s">
        <v>9149</v>
      </c>
      <c r="F18" s="48" t="s">
        <v>9181</v>
      </c>
      <c r="G18" s="48">
        <v>150</v>
      </c>
      <c r="H18" s="48">
        <v>150</v>
      </c>
      <c r="I18" s="48">
        <v>150</v>
      </c>
      <c r="J18" s="48"/>
      <c r="K18" s="48"/>
      <c r="L18" s="48"/>
      <c r="M18" s="48">
        <v>2500</v>
      </c>
      <c r="N18" s="48">
        <v>2000</v>
      </c>
      <c r="O18" s="48">
        <v>3000</v>
      </c>
      <c r="P18" s="48"/>
      <c r="Q18" s="48"/>
      <c r="R18" s="48"/>
      <c r="S18" s="48"/>
      <c r="T18" s="48"/>
      <c r="U18" s="48"/>
      <c r="V18" s="48"/>
      <c r="W18" s="48"/>
      <c r="X18" s="48"/>
      <c r="Y18" s="48">
        <v>5000</v>
      </c>
      <c r="Z18" s="48">
        <v>20000000816</v>
      </c>
      <c r="AA18" s="48">
        <v>10000000400</v>
      </c>
    </row>
    <row r="19" spans="1:27" x14ac:dyDescent="0.25">
      <c r="A19" s="145">
        <f>+'CARGA DE DATOS'!A20</f>
        <v>18</v>
      </c>
      <c r="B19" s="154">
        <v>400000189</v>
      </c>
      <c r="C19" s="154">
        <v>700010718</v>
      </c>
      <c r="D19" s="48" t="s">
        <v>30</v>
      </c>
      <c r="E19" s="48" t="s">
        <v>9149</v>
      </c>
      <c r="F19" s="48" t="s">
        <v>9181</v>
      </c>
      <c r="G19" s="48">
        <v>150</v>
      </c>
      <c r="H19" s="48">
        <v>300</v>
      </c>
      <c r="I19" s="48">
        <v>150</v>
      </c>
      <c r="J19" s="48"/>
      <c r="K19" s="48"/>
      <c r="L19" s="48"/>
      <c r="M19" s="48">
        <v>2500</v>
      </c>
      <c r="N19" s="48">
        <v>2000</v>
      </c>
      <c r="O19" s="48">
        <v>3000</v>
      </c>
      <c r="P19" s="48"/>
      <c r="Q19" s="48"/>
      <c r="R19" s="48"/>
      <c r="S19" s="48"/>
      <c r="T19" s="48"/>
      <c r="U19" s="48"/>
      <c r="V19" s="48"/>
      <c r="W19" s="48"/>
      <c r="X19" s="48"/>
      <c r="Y19" s="48">
        <v>5000</v>
      </c>
      <c r="Z19" s="48">
        <v>20000000817</v>
      </c>
      <c r="AA19" s="48">
        <v>10000000401</v>
      </c>
    </row>
    <row r="20" spans="1:27" x14ac:dyDescent="0.25">
      <c r="A20" s="145">
        <f>+'CARGA DE DATOS'!A21</f>
        <v>19</v>
      </c>
      <c r="B20" s="154">
        <v>400000190</v>
      </c>
      <c r="C20" s="154">
        <v>700010719</v>
      </c>
      <c r="D20" s="48" t="s">
        <v>30</v>
      </c>
      <c r="E20" s="48" t="s">
        <v>9149</v>
      </c>
      <c r="F20" s="48" t="s">
        <v>9181</v>
      </c>
      <c r="G20" s="48">
        <v>150</v>
      </c>
      <c r="H20" s="48">
        <v>150</v>
      </c>
      <c r="I20" s="48">
        <v>150</v>
      </c>
      <c r="J20" s="48"/>
      <c r="K20" s="48"/>
      <c r="L20" s="48"/>
      <c r="M20" s="48">
        <v>2500</v>
      </c>
      <c r="N20" s="48">
        <v>2000</v>
      </c>
      <c r="O20" s="48">
        <v>3000</v>
      </c>
      <c r="P20" s="48"/>
      <c r="Q20" s="48"/>
      <c r="R20" s="48"/>
      <c r="S20" s="48"/>
      <c r="T20" s="48"/>
      <c r="U20" s="48"/>
      <c r="V20" s="48"/>
      <c r="W20" s="48"/>
      <c r="X20" s="48"/>
      <c r="Y20" s="48">
        <v>15000</v>
      </c>
      <c r="Z20" s="48">
        <v>20000000818</v>
      </c>
      <c r="AA20" s="48">
        <v>10000000402</v>
      </c>
    </row>
    <row r="21" spans="1:27" x14ac:dyDescent="0.25">
      <c r="A21" s="145">
        <f>+'CARGA DE DATOS'!A22</f>
        <v>20</v>
      </c>
      <c r="B21" s="154">
        <v>400000191</v>
      </c>
      <c r="C21" s="154">
        <v>700010720</v>
      </c>
      <c r="D21" s="48" t="s">
        <v>30</v>
      </c>
      <c r="E21" s="48" t="s">
        <v>9149</v>
      </c>
      <c r="F21" s="48" t="s">
        <v>9181</v>
      </c>
      <c r="G21" s="48">
        <v>150</v>
      </c>
      <c r="H21" s="48">
        <v>300</v>
      </c>
      <c r="I21" s="48">
        <v>350</v>
      </c>
      <c r="J21" s="48"/>
      <c r="K21" s="48"/>
      <c r="L21" s="48"/>
      <c r="M21" s="48">
        <v>2500</v>
      </c>
      <c r="N21" s="48">
        <v>2000</v>
      </c>
      <c r="O21" s="48">
        <v>3000</v>
      </c>
      <c r="P21" s="48"/>
      <c r="Q21" s="48"/>
      <c r="R21" s="48"/>
      <c r="S21" s="48"/>
      <c r="T21" s="48"/>
      <c r="U21" s="48"/>
      <c r="V21" s="48"/>
      <c r="W21" s="48"/>
      <c r="X21" s="48"/>
      <c r="Y21" s="48">
        <v>2460</v>
      </c>
      <c r="Z21" s="48">
        <v>20000000819</v>
      </c>
      <c r="AA21" s="48">
        <v>10000000403</v>
      </c>
    </row>
    <row r="22" spans="1:27" x14ac:dyDescent="0.25">
      <c r="A22" s="145">
        <f>+'CARGA DE DATOS'!A23</f>
        <v>21</v>
      </c>
      <c r="B22" s="154">
        <v>400000192</v>
      </c>
      <c r="C22" s="154">
        <v>700010721</v>
      </c>
      <c r="D22" s="48" t="s">
        <v>30</v>
      </c>
      <c r="E22" s="48" t="s">
        <v>9149</v>
      </c>
      <c r="F22" s="48" t="s">
        <v>9181</v>
      </c>
      <c r="G22" s="48">
        <v>1500</v>
      </c>
      <c r="H22" s="48">
        <v>300</v>
      </c>
      <c r="I22" s="48">
        <v>350</v>
      </c>
      <c r="J22" s="48"/>
      <c r="K22" s="48"/>
      <c r="L22" s="48"/>
      <c r="M22" s="48">
        <v>2500</v>
      </c>
      <c r="N22" s="48">
        <v>2000</v>
      </c>
      <c r="O22" s="48">
        <v>3000</v>
      </c>
      <c r="P22" s="48"/>
      <c r="Q22" s="48"/>
      <c r="R22" s="48"/>
      <c r="S22" s="48"/>
      <c r="T22" s="48"/>
      <c r="U22" s="48"/>
      <c r="V22" s="48"/>
      <c r="W22" s="48"/>
      <c r="X22" s="48"/>
      <c r="Y22" s="48">
        <v>6500</v>
      </c>
      <c r="Z22" s="48"/>
      <c r="AA22" s="48"/>
    </row>
    <row r="23" spans="1:27" x14ac:dyDescent="0.25">
      <c r="A23" s="145">
        <f>+'CARGA DE DATOS'!A24</f>
        <v>22</v>
      </c>
      <c r="B23" s="154">
        <v>400000193</v>
      </c>
      <c r="C23" s="154">
        <v>700010722</v>
      </c>
      <c r="D23" s="48" t="s">
        <v>30</v>
      </c>
      <c r="E23" s="48" t="s">
        <v>9149</v>
      </c>
      <c r="F23" s="48" t="s">
        <v>9181</v>
      </c>
      <c r="G23" s="48">
        <v>150</v>
      </c>
      <c r="H23" s="48">
        <v>150</v>
      </c>
      <c r="I23" s="48">
        <v>150</v>
      </c>
      <c r="J23" s="48"/>
      <c r="K23" s="48"/>
      <c r="L23" s="48"/>
      <c r="M23" s="48">
        <v>2500</v>
      </c>
      <c r="N23" s="48">
        <v>2000</v>
      </c>
      <c r="O23" s="48">
        <v>3000</v>
      </c>
      <c r="P23" s="48"/>
      <c r="Q23" s="48"/>
      <c r="R23" s="48"/>
      <c r="S23" s="48"/>
      <c r="T23" s="48"/>
      <c r="U23" s="48"/>
      <c r="V23" s="48"/>
      <c r="W23" s="48"/>
      <c r="X23" s="48"/>
      <c r="Y23" s="48">
        <v>5000</v>
      </c>
      <c r="Z23" s="48"/>
      <c r="AA23" s="48"/>
    </row>
    <row r="24" spans="1:27" x14ac:dyDescent="0.25">
      <c r="A24" s="145">
        <f>+'CARGA DE DATOS'!A25</f>
        <v>23</v>
      </c>
      <c r="B24" s="154">
        <v>400000194</v>
      </c>
      <c r="C24" s="154">
        <v>700010723</v>
      </c>
      <c r="D24" s="48" t="s">
        <v>30</v>
      </c>
      <c r="E24" s="48" t="s">
        <v>9149</v>
      </c>
      <c r="F24" s="48" t="s">
        <v>9181</v>
      </c>
      <c r="G24" s="48">
        <v>150</v>
      </c>
      <c r="H24" s="48">
        <v>300</v>
      </c>
      <c r="I24" s="48">
        <v>150</v>
      </c>
      <c r="J24" s="48"/>
      <c r="K24" s="48"/>
      <c r="L24" s="48"/>
      <c r="M24" s="48">
        <v>2500</v>
      </c>
      <c r="N24" s="48">
        <v>2000</v>
      </c>
      <c r="O24" s="48">
        <v>3000</v>
      </c>
      <c r="P24" s="48"/>
      <c r="Q24" s="48"/>
      <c r="R24" s="48"/>
      <c r="S24" s="48"/>
      <c r="T24" s="48"/>
      <c r="U24" s="48"/>
      <c r="V24" s="48"/>
      <c r="W24" s="48"/>
      <c r="X24" s="48"/>
      <c r="Y24" s="48">
        <v>5000</v>
      </c>
      <c r="Z24" s="48"/>
      <c r="AA24" s="48"/>
    </row>
    <row r="25" spans="1:27" x14ac:dyDescent="0.25">
      <c r="A25" s="145">
        <f>+'CARGA DE DATOS'!A26</f>
        <v>24</v>
      </c>
      <c r="B25" s="154">
        <v>400000195</v>
      </c>
      <c r="C25" s="154">
        <v>700010724</v>
      </c>
      <c r="D25" s="48" t="s">
        <v>30</v>
      </c>
      <c r="E25" s="48" t="s">
        <v>9149</v>
      </c>
      <c r="F25" s="48" t="s">
        <v>9181</v>
      </c>
      <c r="G25" s="48">
        <v>150</v>
      </c>
      <c r="H25" s="48">
        <v>150</v>
      </c>
      <c r="I25" s="48">
        <v>150</v>
      </c>
      <c r="J25" s="48"/>
      <c r="K25" s="48"/>
      <c r="L25" s="48"/>
      <c r="M25" s="48">
        <v>2500</v>
      </c>
      <c r="N25" s="48">
        <v>2000</v>
      </c>
      <c r="O25" s="48">
        <v>3000</v>
      </c>
      <c r="P25" s="48"/>
      <c r="Q25" s="48"/>
      <c r="R25" s="48"/>
      <c r="S25" s="48"/>
      <c r="T25" s="48"/>
      <c r="U25" s="48"/>
      <c r="V25" s="48"/>
      <c r="W25" s="48"/>
      <c r="X25" s="48"/>
      <c r="Y25" s="48">
        <v>15000</v>
      </c>
      <c r="Z25" s="48"/>
      <c r="AA25" s="48"/>
    </row>
    <row r="26" spans="1:27" x14ac:dyDescent="0.25">
      <c r="A26" s="145">
        <f>+'CARGA DE DATOS'!A27</f>
        <v>25</v>
      </c>
      <c r="B26" s="154">
        <v>400000196</v>
      </c>
      <c r="C26" s="154">
        <v>700010725</v>
      </c>
      <c r="D26" s="48" t="s">
        <v>30</v>
      </c>
      <c r="E26" s="48" t="s">
        <v>9149</v>
      </c>
      <c r="F26" s="48" t="s">
        <v>9181</v>
      </c>
      <c r="G26" s="48">
        <v>150</v>
      </c>
      <c r="H26" s="48">
        <v>300</v>
      </c>
      <c r="I26" s="48">
        <v>350</v>
      </c>
      <c r="J26" s="48"/>
      <c r="K26" s="48"/>
      <c r="L26" s="48"/>
      <c r="M26" s="48">
        <v>2500</v>
      </c>
      <c r="N26" s="48">
        <v>2000</v>
      </c>
      <c r="O26" s="48">
        <v>3000</v>
      </c>
      <c r="P26" s="48"/>
      <c r="Q26" s="48"/>
      <c r="R26" s="48"/>
      <c r="S26" s="48"/>
      <c r="T26" s="48"/>
      <c r="U26" s="48"/>
      <c r="V26" s="48"/>
      <c r="W26" s="48"/>
      <c r="X26" s="48"/>
      <c r="Y26" s="48">
        <v>2460</v>
      </c>
      <c r="Z26" s="48">
        <v>20000000823</v>
      </c>
      <c r="AA26" s="48">
        <v>10000000404</v>
      </c>
    </row>
    <row r="27" spans="1:27" x14ac:dyDescent="0.25">
      <c r="A27" s="145">
        <f>+'CARGA DE DATOS'!A28</f>
        <v>26</v>
      </c>
      <c r="B27" s="154">
        <v>400000197</v>
      </c>
      <c r="C27" s="154">
        <v>700010726</v>
      </c>
      <c r="D27" s="48" t="s">
        <v>30</v>
      </c>
      <c r="E27" s="48" t="s">
        <v>9149</v>
      </c>
      <c r="F27" s="48" t="s">
        <v>9181</v>
      </c>
      <c r="G27" s="48">
        <v>150</v>
      </c>
      <c r="H27" s="48">
        <v>150</v>
      </c>
      <c r="I27" s="48">
        <v>150</v>
      </c>
      <c r="J27" s="48"/>
      <c r="K27" s="48"/>
      <c r="L27" s="48"/>
      <c r="M27" s="48">
        <v>2500</v>
      </c>
      <c r="N27" s="48">
        <v>2000</v>
      </c>
      <c r="O27" s="48">
        <v>3000</v>
      </c>
      <c r="P27" s="48"/>
      <c r="Q27" s="48"/>
      <c r="R27" s="48"/>
      <c r="S27" s="48"/>
      <c r="T27" s="48"/>
      <c r="U27" s="48"/>
      <c r="V27" s="48"/>
      <c r="W27" s="48"/>
      <c r="X27" s="48"/>
      <c r="Y27" s="48">
        <v>5000</v>
      </c>
      <c r="Z27" s="48"/>
      <c r="AA27" s="48"/>
    </row>
    <row r="28" spans="1:27" x14ac:dyDescent="0.25">
      <c r="A28" s="145">
        <f>+'CARGA DE DATOS'!A29</f>
        <v>27</v>
      </c>
      <c r="B28" s="154">
        <v>400000198</v>
      </c>
      <c r="C28" s="154">
        <v>700010727</v>
      </c>
      <c r="D28" s="48" t="s">
        <v>30</v>
      </c>
      <c r="E28" s="48" t="s">
        <v>9149</v>
      </c>
      <c r="F28" s="48" t="s">
        <v>9181</v>
      </c>
      <c r="G28" s="48">
        <v>150</v>
      </c>
      <c r="H28" s="48">
        <v>300</v>
      </c>
      <c r="I28" s="48">
        <v>350</v>
      </c>
      <c r="J28" s="48"/>
      <c r="K28" s="48"/>
      <c r="L28" s="48"/>
      <c r="M28" s="48">
        <v>2500</v>
      </c>
      <c r="N28" s="48">
        <v>2000</v>
      </c>
      <c r="O28" s="48">
        <v>3000</v>
      </c>
      <c r="P28" s="48"/>
      <c r="Q28" s="48"/>
      <c r="R28" s="48"/>
      <c r="S28" s="48"/>
      <c r="T28" s="48"/>
      <c r="U28" s="48"/>
      <c r="V28" s="48"/>
      <c r="W28" s="48"/>
      <c r="X28" s="48"/>
      <c r="Y28" s="48">
        <v>2460</v>
      </c>
      <c r="Z28" s="48">
        <v>20000000825</v>
      </c>
      <c r="AA28" s="48">
        <v>10000000405</v>
      </c>
    </row>
    <row r="29" spans="1:27" x14ac:dyDescent="0.25">
      <c r="A29" s="145">
        <f>+'CARGA DE DATOS'!A30</f>
        <v>28</v>
      </c>
      <c r="B29" s="154">
        <v>400000199</v>
      </c>
      <c r="C29" s="154">
        <v>700010728</v>
      </c>
      <c r="D29" s="48" t="s">
        <v>30</v>
      </c>
      <c r="E29" s="48" t="s">
        <v>9149</v>
      </c>
      <c r="F29" s="48" t="s">
        <v>9181</v>
      </c>
      <c r="G29" s="48">
        <v>1000</v>
      </c>
      <c r="H29" s="48">
        <v>150</v>
      </c>
      <c r="I29" s="48">
        <v>350</v>
      </c>
      <c r="J29" s="48"/>
      <c r="K29" s="48"/>
      <c r="L29" s="48"/>
      <c r="M29" s="48">
        <v>2500</v>
      </c>
      <c r="N29" s="48">
        <v>2000</v>
      </c>
      <c r="O29" s="48">
        <v>3000</v>
      </c>
      <c r="P29" s="48"/>
      <c r="Q29" s="48"/>
      <c r="R29" s="48"/>
      <c r="S29" s="48"/>
      <c r="T29" s="48"/>
      <c r="U29" s="48"/>
      <c r="V29" s="48"/>
      <c r="W29" s="48"/>
      <c r="X29" s="48"/>
      <c r="Y29" s="48">
        <v>7500</v>
      </c>
      <c r="Z29" s="48">
        <v>20000000826</v>
      </c>
      <c r="AA29" s="48">
        <v>10000000406</v>
      </c>
    </row>
    <row r="30" spans="1:27" x14ac:dyDescent="0.25">
      <c r="A30" s="145">
        <f>+'CARGA DE DATOS'!A31</f>
        <v>29</v>
      </c>
      <c r="B30" s="154">
        <v>400000200</v>
      </c>
      <c r="C30" s="154">
        <v>700010729</v>
      </c>
      <c r="D30" s="48" t="s">
        <v>30</v>
      </c>
      <c r="E30" s="48" t="s">
        <v>9149</v>
      </c>
      <c r="F30" s="48" t="s">
        <v>9181</v>
      </c>
      <c r="G30" s="48">
        <v>1500</v>
      </c>
      <c r="H30" s="48">
        <v>1550</v>
      </c>
      <c r="I30" s="48">
        <v>1550</v>
      </c>
      <c r="J30" s="48"/>
      <c r="K30" s="48"/>
      <c r="L30" s="48"/>
      <c r="M30" s="48">
        <v>2500</v>
      </c>
      <c r="N30" s="48">
        <v>2000</v>
      </c>
      <c r="O30" s="48">
        <v>3000</v>
      </c>
      <c r="P30" s="48"/>
      <c r="Q30" s="48"/>
      <c r="R30" s="48"/>
      <c r="S30" s="48"/>
      <c r="T30" s="48"/>
      <c r="U30" s="48"/>
      <c r="V30" s="48"/>
      <c r="W30" s="48"/>
      <c r="X30" s="48"/>
      <c r="Y30" s="48">
        <v>7500</v>
      </c>
      <c r="Z30" s="48">
        <v>20000000827</v>
      </c>
      <c r="AA30" s="48">
        <v>10000000407</v>
      </c>
    </row>
    <row r="31" spans="1:27" x14ac:dyDescent="0.25">
      <c r="A31" s="145">
        <f>+'CARGA DE DATOS'!A32</f>
        <v>30</v>
      </c>
      <c r="B31" s="154">
        <v>400000201</v>
      </c>
      <c r="C31" s="154">
        <v>700010730</v>
      </c>
      <c r="D31" s="48" t="s">
        <v>30</v>
      </c>
      <c r="E31" s="48" t="s">
        <v>9149</v>
      </c>
      <c r="F31" s="48" t="s">
        <v>9181</v>
      </c>
      <c r="G31" s="48">
        <v>150</v>
      </c>
      <c r="H31" s="48">
        <v>300</v>
      </c>
      <c r="I31" s="48">
        <v>350</v>
      </c>
      <c r="J31" s="48"/>
      <c r="K31" s="48"/>
      <c r="L31" s="48"/>
      <c r="M31" s="48">
        <v>2500</v>
      </c>
      <c r="N31" s="48">
        <v>2000</v>
      </c>
      <c r="O31" s="48">
        <v>3000</v>
      </c>
      <c r="P31" s="48"/>
      <c r="Q31" s="48"/>
      <c r="R31" s="48"/>
      <c r="S31" s="48"/>
      <c r="T31" s="48"/>
      <c r="U31" s="48"/>
      <c r="V31" s="48"/>
      <c r="W31" s="48"/>
      <c r="X31" s="48"/>
      <c r="Y31" s="48">
        <v>500</v>
      </c>
      <c r="Z31" s="48">
        <v>20000000828</v>
      </c>
      <c r="AA31" s="48">
        <v>10000000408</v>
      </c>
    </row>
    <row r="32" spans="1:27" x14ac:dyDescent="0.25">
      <c r="A32" s="145">
        <f>+'CARGA DE DATOS'!A33</f>
        <v>31</v>
      </c>
      <c r="B32" s="154">
        <v>400000202</v>
      </c>
      <c r="C32" s="154">
        <v>700010731</v>
      </c>
      <c r="D32" s="48" t="s">
        <v>30</v>
      </c>
      <c r="E32" s="48" t="s">
        <v>9149</v>
      </c>
      <c r="F32" s="48" t="s">
        <v>9181</v>
      </c>
      <c r="G32" s="48">
        <v>1500</v>
      </c>
      <c r="H32" s="48">
        <v>300</v>
      </c>
      <c r="I32" s="48">
        <v>350</v>
      </c>
      <c r="J32" s="48"/>
      <c r="K32" s="48"/>
      <c r="L32" s="48"/>
      <c r="M32" s="48">
        <v>2500</v>
      </c>
      <c r="N32" s="48">
        <v>2000</v>
      </c>
      <c r="O32" s="48">
        <v>3000</v>
      </c>
      <c r="P32" s="48"/>
      <c r="Q32" s="48"/>
      <c r="R32" s="48"/>
      <c r="S32" s="48"/>
      <c r="T32" s="48"/>
      <c r="U32" s="48"/>
      <c r="V32" s="48"/>
      <c r="W32" s="48"/>
      <c r="X32" s="48"/>
      <c r="Y32" s="48">
        <v>6500</v>
      </c>
      <c r="Z32" s="48"/>
      <c r="AA32" s="48"/>
    </row>
    <row r="33" spans="1:27" x14ac:dyDescent="0.25">
      <c r="A33" s="145">
        <f>+'CARGA DE DATOS'!A34</f>
        <v>32</v>
      </c>
      <c r="B33" s="154">
        <v>400000203</v>
      </c>
      <c r="C33" s="154">
        <v>700010732</v>
      </c>
      <c r="D33" s="48" t="s">
        <v>30</v>
      </c>
      <c r="E33" s="48" t="s">
        <v>9149</v>
      </c>
      <c r="F33" s="48" t="s">
        <v>9181</v>
      </c>
      <c r="G33" s="48">
        <v>150</v>
      </c>
      <c r="H33" s="48">
        <v>150</v>
      </c>
      <c r="I33" s="48">
        <v>150</v>
      </c>
      <c r="J33" s="48"/>
      <c r="K33" s="48"/>
      <c r="L33" s="48"/>
      <c r="M33" s="48">
        <v>2500</v>
      </c>
      <c r="N33" s="48">
        <v>2000</v>
      </c>
      <c r="O33" s="48">
        <v>3000</v>
      </c>
      <c r="P33" s="48"/>
      <c r="Q33" s="48"/>
      <c r="R33" s="48"/>
      <c r="S33" s="48"/>
      <c r="T33" s="48"/>
      <c r="U33" s="48"/>
      <c r="V33" s="48"/>
      <c r="W33" s="48"/>
      <c r="X33" s="48"/>
      <c r="Y33" s="48">
        <v>5000</v>
      </c>
      <c r="Z33" s="48">
        <v>20000000829</v>
      </c>
      <c r="AA33" s="48">
        <v>10000000409</v>
      </c>
    </row>
    <row r="34" spans="1:27" x14ac:dyDescent="0.25">
      <c r="A34" s="145">
        <f>+'CARGA DE DATOS'!A35</f>
        <v>33</v>
      </c>
      <c r="B34" s="154">
        <v>400000204</v>
      </c>
      <c r="C34" s="154">
        <v>700010733</v>
      </c>
      <c r="D34" s="48" t="s">
        <v>30</v>
      </c>
      <c r="E34" s="48" t="s">
        <v>9149</v>
      </c>
      <c r="F34" s="48" t="s">
        <v>9181</v>
      </c>
      <c r="G34" s="48">
        <v>150</v>
      </c>
      <c r="H34" s="48">
        <v>300</v>
      </c>
      <c r="I34" s="48">
        <v>350</v>
      </c>
      <c r="J34" s="48"/>
      <c r="K34" s="48"/>
      <c r="L34" s="48"/>
      <c r="M34" s="48">
        <v>2500</v>
      </c>
      <c r="N34" s="48">
        <v>2000</v>
      </c>
      <c r="O34" s="48">
        <v>3000</v>
      </c>
      <c r="P34" s="48"/>
      <c r="Q34" s="48"/>
      <c r="R34" s="48"/>
      <c r="S34" s="48"/>
      <c r="T34" s="48"/>
      <c r="U34" s="48"/>
      <c r="V34" s="48"/>
      <c r="W34" s="48"/>
      <c r="X34" s="48"/>
      <c r="Y34" s="48">
        <v>2460</v>
      </c>
      <c r="Z34" s="48">
        <v>20000000830</v>
      </c>
      <c r="AA34" s="48">
        <v>10000000410</v>
      </c>
    </row>
    <row r="35" spans="1:27" x14ac:dyDescent="0.25">
      <c r="A35" s="145">
        <f>+'CARGA DE DATOS'!A36</f>
        <v>34</v>
      </c>
      <c r="B35" s="154">
        <v>400000205</v>
      </c>
      <c r="C35" s="154">
        <v>700010734</v>
      </c>
      <c r="D35" s="48" t="s">
        <v>30</v>
      </c>
      <c r="E35" s="48" t="s">
        <v>9149</v>
      </c>
      <c r="F35" s="48" t="s">
        <v>9181</v>
      </c>
      <c r="G35" s="48">
        <v>150</v>
      </c>
      <c r="H35" s="48">
        <v>150</v>
      </c>
      <c r="I35" s="48">
        <v>150</v>
      </c>
      <c r="J35" s="48"/>
      <c r="K35" s="48"/>
      <c r="L35" s="48"/>
      <c r="M35" s="48">
        <v>2500</v>
      </c>
      <c r="N35" s="48">
        <v>2000</v>
      </c>
      <c r="O35" s="48">
        <v>3000</v>
      </c>
      <c r="P35" s="48"/>
      <c r="Q35" s="48"/>
      <c r="R35" s="48"/>
      <c r="S35" s="48"/>
      <c r="T35" s="48"/>
      <c r="U35" s="48"/>
      <c r="V35" s="48"/>
      <c r="W35" s="48"/>
      <c r="X35" s="48"/>
      <c r="Y35" s="48">
        <v>5000</v>
      </c>
      <c r="Z35" s="48"/>
      <c r="AA35" s="48"/>
    </row>
    <row r="36" spans="1:27" x14ac:dyDescent="0.25">
      <c r="A36" s="145">
        <f>+'CARGA DE DATOS'!A37</f>
        <v>35</v>
      </c>
      <c r="B36" s="154">
        <v>400000206</v>
      </c>
      <c r="C36" s="154">
        <v>700010735</v>
      </c>
      <c r="D36" s="48" t="s">
        <v>30</v>
      </c>
      <c r="E36" s="48" t="s">
        <v>9149</v>
      </c>
      <c r="F36" s="48" t="s">
        <v>9181</v>
      </c>
      <c r="G36" s="48">
        <v>150</v>
      </c>
      <c r="H36" s="48">
        <v>300</v>
      </c>
      <c r="I36" s="48">
        <v>350</v>
      </c>
      <c r="J36" s="48"/>
      <c r="K36" s="48"/>
      <c r="L36" s="48"/>
      <c r="M36" s="48">
        <v>2500</v>
      </c>
      <c r="N36" s="48">
        <v>2000</v>
      </c>
      <c r="O36" s="48">
        <v>3000</v>
      </c>
      <c r="P36" s="48"/>
      <c r="Q36" s="48"/>
      <c r="R36" s="48"/>
      <c r="S36" s="48"/>
      <c r="T36" s="48"/>
      <c r="U36" s="48"/>
      <c r="V36" s="48"/>
      <c r="W36" s="48"/>
      <c r="X36" s="48"/>
      <c r="Y36" s="48">
        <v>2460</v>
      </c>
      <c r="Z36" s="48"/>
      <c r="AA36" s="48"/>
    </row>
    <row r="37" spans="1:27" x14ac:dyDescent="0.25">
      <c r="A37" s="145">
        <f>+'CARGA DE DATOS'!A38</f>
        <v>36</v>
      </c>
      <c r="B37" s="154">
        <v>400000207</v>
      </c>
      <c r="C37" s="154">
        <v>700010736</v>
      </c>
      <c r="D37" s="48" t="s">
        <v>30</v>
      </c>
      <c r="E37" s="48" t="s">
        <v>9149</v>
      </c>
      <c r="F37" s="48" t="s">
        <v>9181</v>
      </c>
      <c r="G37" s="48">
        <v>150</v>
      </c>
      <c r="H37" s="48">
        <v>150</v>
      </c>
      <c r="I37" s="48">
        <v>150</v>
      </c>
      <c r="J37" s="48"/>
      <c r="K37" s="48"/>
      <c r="L37" s="48"/>
      <c r="M37" s="48">
        <v>2500</v>
      </c>
      <c r="N37" s="48">
        <v>2000</v>
      </c>
      <c r="O37" s="48">
        <v>3000</v>
      </c>
      <c r="P37" s="48"/>
      <c r="Q37" s="48"/>
      <c r="R37" s="48"/>
      <c r="S37" s="48"/>
      <c r="T37" s="48"/>
      <c r="U37" s="48"/>
      <c r="V37" s="48"/>
      <c r="W37" s="48"/>
      <c r="X37" s="48"/>
      <c r="Y37" s="48">
        <v>5000</v>
      </c>
      <c r="Z37" s="48"/>
      <c r="AA37" s="48"/>
    </row>
    <row r="38" spans="1:27" x14ac:dyDescent="0.25">
      <c r="A38" s="145">
        <f>+'CARGA DE DATOS'!A39</f>
        <v>37</v>
      </c>
      <c r="B38" s="154">
        <v>400000208</v>
      </c>
      <c r="C38" s="154">
        <v>700010737</v>
      </c>
      <c r="D38" s="48" t="s">
        <v>30</v>
      </c>
      <c r="E38" s="48" t="s">
        <v>9149</v>
      </c>
      <c r="F38" s="48" t="s">
        <v>9181</v>
      </c>
      <c r="G38" s="48">
        <v>150</v>
      </c>
      <c r="H38" s="48">
        <v>300</v>
      </c>
      <c r="I38" s="48">
        <v>350</v>
      </c>
      <c r="J38" s="48"/>
      <c r="K38" s="48"/>
      <c r="L38" s="48"/>
      <c r="M38" s="48">
        <v>2500</v>
      </c>
      <c r="N38" s="48">
        <v>2000</v>
      </c>
      <c r="O38" s="48">
        <v>3000</v>
      </c>
      <c r="P38" s="48"/>
      <c r="Q38" s="48"/>
      <c r="R38" s="48"/>
      <c r="S38" s="48"/>
      <c r="T38" s="48"/>
      <c r="U38" s="48"/>
      <c r="V38" s="48"/>
      <c r="W38" s="48"/>
      <c r="X38" s="48"/>
      <c r="Y38" s="48">
        <v>2460</v>
      </c>
      <c r="Z38" s="48">
        <v>20000000834</v>
      </c>
      <c r="AA38" s="48">
        <v>10000000411</v>
      </c>
    </row>
    <row r="39" spans="1:27" x14ac:dyDescent="0.25">
      <c r="A39" s="145">
        <f>+'CARGA DE DATOS'!A40</f>
        <v>38</v>
      </c>
      <c r="B39" s="154">
        <v>400000209</v>
      </c>
      <c r="C39" s="154">
        <v>700010738</v>
      </c>
      <c r="D39" s="48" t="s">
        <v>30</v>
      </c>
      <c r="E39" s="48" t="s">
        <v>9149</v>
      </c>
      <c r="F39" s="48" t="s">
        <v>9181</v>
      </c>
      <c r="G39" s="48">
        <v>1500</v>
      </c>
      <c r="H39" s="48">
        <v>1550</v>
      </c>
      <c r="I39" s="48">
        <v>1550</v>
      </c>
      <c r="J39" s="48"/>
      <c r="K39" s="48"/>
      <c r="L39" s="48"/>
      <c r="M39" s="48">
        <v>2500</v>
      </c>
      <c r="N39" s="48">
        <v>2000</v>
      </c>
      <c r="O39" s="48">
        <v>3000</v>
      </c>
      <c r="P39" s="48"/>
      <c r="Q39" s="48"/>
      <c r="R39" s="48"/>
      <c r="S39" s="48"/>
      <c r="T39" s="48"/>
      <c r="U39" s="48"/>
      <c r="V39" s="48"/>
      <c r="W39" s="48"/>
      <c r="X39" s="48"/>
      <c r="Y39" s="48">
        <v>7500</v>
      </c>
      <c r="Z39" s="48"/>
      <c r="AA39" s="48"/>
    </row>
    <row r="40" spans="1:27" x14ac:dyDescent="0.25">
      <c r="A40" s="145">
        <f>+'CARGA DE DATOS'!A41</f>
        <v>39</v>
      </c>
      <c r="B40" s="154">
        <v>400000210</v>
      </c>
      <c r="C40" s="154">
        <v>700010739</v>
      </c>
      <c r="D40" s="48" t="s">
        <v>30</v>
      </c>
      <c r="E40" s="48" t="s">
        <v>9149</v>
      </c>
      <c r="F40" s="48" t="s">
        <v>9181</v>
      </c>
      <c r="G40" s="48">
        <v>1000</v>
      </c>
      <c r="H40" s="48">
        <v>150</v>
      </c>
      <c r="I40" s="48">
        <v>350</v>
      </c>
      <c r="J40" s="48"/>
      <c r="K40" s="48"/>
      <c r="L40" s="48"/>
      <c r="M40" s="48">
        <v>2500</v>
      </c>
      <c r="N40" s="48">
        <v>2000</v>
      </c>
      <c r="O40" s="48">
        <v>3000</v>
      </c>
      <c r="P40" s="48"/>
      <c r="Q40" s="48"/>
      <c r="R40" s="48"/>
      <c r="S40" s="48"/>
      <c r="T40" s="48"/>
      <c r="U40" s="48"/>
      <c r="V40" s="48"/>
      <c r="W40" s="48"/>
      <c r="X40" s="48"/>
      <c r="Y40" s="48">
        <v>7500</v>
      </c>
      <c r="Z40" s="48">
        <v>20000000836</v>
      </c>
      <c r="AA40" s="48">
        <v>10000000412</v>
      </c>
    </row>
    <row r="41" spans="1:27" x14ac:dyDescent="0.25">
      <c r="A41" s="145">
        <f>+'CARGA DE DATOS'!A42</f>
        <v>40</v>
      </c>
      <c r="B41" s="154">
        <v>400000211</v>
      </c>
      <c r="C41" s="154">
        <v>700010740</v>
      </c>
      <c r="D41" s="48" t="s">
        <v>30</v>
      </c>
      <c r="E41" s="48" t="s">
        <v>9149</v>
      </c>
      <c r="F41" s="48" t="s">
        <v>9181</v>
      </c>
      <c r="G41" s="48">
        <v>1500</v>
      </c>
      <c r="H41" s="48">
        <v>1550</v>
      </c>
      <c r="I41" s="48">
        <v>1550</v>
      </c>
      <c r="J41" s="48"/>
      <c r="K41" s="48"/>
      <c r="L41" s="48"/>
      <c r="M41" s="48">
        <v>2500</v>
      </c>
      <c r="N41" s="48">
        <v>2000</v>
      </c>
      <c r="O41" s="48">
        <v>3000</v>
      </c>
      <c r="P41" s="48"/>
      <c r="Q41" s="48"/>
      <c r="R41" s="48"/>
      <c r="S41" s="48"/>
      <c r="T41" s="48"/>
      <c r="U41" s="48"/>
      <c r="V41" s="48"/>
      <c r="W41" s="48"/>
      <c r="X41" s="48"/>
      <c r="Y41" s="48">
        <v>7500</v>
      </c>
      <c r="Z41" s="48">
        <v>20000000837</v>
      </c>
      <c r="AA41" s="48">
        <v>10000000413</v>
      </c>
    </row>
    <row r="42" spans="1:27" x14ac:dyDescent="0.25">
      <c r="A42" s="145">
        <f>+'CARGA DE DATOS'!A43</f>
        <v>41</v>
      </c>
      <c r="B42" s="154">
        <v>400000212</v>
      </c>
      <c r="C42" s="154">
        <v>700010741</v>
      </c>
      <c r="D42" s="48" t="s">
        <v>30</v>
      </c>
      <c r="E42" s="48" t="s">
        <v>9149</v>
      </c>
      <c r="F42" s="48" t="s">
        <v>9181</v>
      </c>
      <c r="G42" s="48">
        <v>1500</v>
      </c>
      <c r="H42" s="48">
        <v>1550</v>
      </c>
      <c r="I42" s="48">
        <v>1550</v>
      </c>
      <c r="J42" s="48"/>
      <c r="K42" s="48"/>
      <c r="L42" s="48"/>
      <c r="M42" s="48">
        <v>2500</v>
      </c>
      <c r="N42" s="48">
        <v>2000</v>
      </c>
      <c r="O42" s="48">
        <v>3000</v>
      </c>
      <c r="P42" s="48"/>
      <c r="Q42" s="48"/>
      <c r="R42" s="48"/>
      <c r="S42" s="48"/>
      <c r="T42" s="48"/>
      <c r="U42" s="48"/>
      <c r="V42" s="48"/>
      <c r="W42" s="48"/>
      <c r="X42" s="48"/>
      <c r="Y42" s="48">
        <v>7500</v>
      </c>
      <c r="Z42" s="48">
        <v>20000000838</v>
      </c>
      <c r="AA42" s="48">
        <v>10000000414</v>
      </c>
    </row>
    <row r="43" spans="1:27" x14ac:dyDescent="0.25">
      <c r="A43" s="145">
        <f>+'CARGA DE DATOS'!A44</f>
        <v>42</v>
      </c>
      <c r="B43" s="154">
        <v>400000213</v>
      </c>
      <c r="C43" s="154">
        <v>700010742</v>
      </c>
      <c r="D43" s="48" t="s">
        <v>30</v>
      </c>
      <c r="E43" s="48" t="s">
        <v>9149</v>
      </c>
      <c r="F43" s="48" t="s">
        <v>9181</v>
      </c>
      <c r="G43" s="48">
        <v>150</v>
      </c>
      <c r="H43" s="48">
        <v>300</v>
      </c>
      <c r="I43" s="48">
        <v>350</v>
      </c>
      <c r="J43" s="48"/>
      <c r="K43" s="48"/>
      <c r="L43" s="48"/>
      <c r="M43" s="48">
        <v>2500</v>
      </c>
      <c r="N43" s="48">
        <v>2000</v>
      </c>
      <c r="O43" s="48">
        <v>3000</v>
      </c>
      <c r="P43" s="48"/>
      <c r="Q43" s="48"/>
      <c r="R43" s="48"/>
      <c r="S43" s="48"/>
      <c r="T43" s="48"/>
      <c r="U43" s="48"/>
      <c r="V43" s="48"/>
      <c r="W43" s="48"/>
      <c r="X43" s="48"/>
      <c r="Y43" s="48">
        <v>500</v>
      </c>
      <c r="Z43" s="48">
        <v>20000000839</v>
      </c>
      <c r="AA43" s="48">
        <v>10000000415</v>
      </c>
    </row>
    <row r="44" spans="1:27" x14ac:dyDescent="0.25">
      <c r="A44" s="145">
        <f>+'CARGA DE DATOS'!A45</f>
        <v>43</v>
      </c>
      <c r="B44" s="154">
        <v>400000214</v>
      </c>
      <c r="C44" s="154">
        <v>700010743</v>
      </c>
      <c r="D44" s="48" t="s">
        <v>30</v>
      </c>
      <c r="E44" s="48" t="s">
        <v>9149</v>
      </c>
      <c r="F44" s="48" t="s">
        <v>9181</v>
      </c>
      <c r="G44" s="48">
        <v>1000</v>
      </c>
      <c r="H44" s="48">
        <v>150</v>
      </c>
      <c r="I44" s="48">
        <v>350</v>
      </c>
      <c r="J44" s="48"/>
      <c r="K44" s="48"/>
      <c r="L44" s="48"/>
      <c r="M44" s="48">
        <v>2500</v>
      </c>
      <c r="N44" s="48">
        <v>2000</v>
      </c>
      <c r="O44" s="48">
        <v>3000</v>
      </c>
      <c r="P44" s="48"/>
      <c r="Q44" s="48"/>
      <c r="R44" s="48"/>
      <c r="S44" s="48"/>
      <c r="T44" s="48"/>
      <c r="U44" s="48"/>
      <c r="V44" s="48"/>
      <c r="W44" s="48"/>
      <c r="X44" s="48"/>
      <c r="Y44" s="48">
        <v>7500</v>
      </c>
      <c r="Z44" s="48">
        <v>20000000840</v>
      </c>
      <c r="AA44" s="48">
        <v>10000000416</v>
      </c>
    </row>
    <row r="45" spans="1:27" x14ac:dyDescent="0.25">
      <c r="A45" s="145">
        <f>+'CARGA DE DATOS'!A46</f>
        <v>44</v>
      </c>
      <c r="B45" s="154">
        <v>400000215</v>
      </c>
      <c r="C45" s="154">
        <v>700010744</v>
      </c>
      <c r="D45" s="48" t="s">
        <v>30</v>
      </c>
      <c r="E45" s="48" t="s">
        <v>9149</v>
      </c>
      <c r="F45" s="48" t="s">
        <v>9181</v>
      </c>
      <c r="G45" s="48">
        <v>1500</v>
      </c>
      <c r="H45" s="48">
        <v>1550</v>
      </c>
      <c r="I45" s="48">
        <v>1550</v>
      </c>
      <c r="J45" s="48"/>
      <c r="K45" s="48"/>
      <c r="L45" s="48"/>
      <c r="M45" s="48">
        <v>2500</v>
      </c>
      <c r="N45" s="48">
        <v>2000</v>
      </c>
      <c r="O45" s="48">
        <v>3000</v>
      </c>
      <c r="P45" s="48"/>
      <c r="Q45" s="48"/>
      <c r="R45" s="48"/>
      <c r="S45" s="48"/>
      <c r="T45" s="48"/>
      <c r="U45" s="48"/>
      <c r="V45" s="48"/>
      <c r="W45" s="48"/>
      <c r="X45" s="48"/>
      <c r="Y45" s="48">
        <v>7500</v>
      </c>
      <c r="Z45" s="48">
        <v>20000000841</v>
      </c>
      <c r="AA45" s="48">
        <v>10000000417</v>
      </c>
    </row>
    <row r="46" spans="1:27" x14ac:dyDescent="0.25">
      <c r="A46" s="145">
        <f>+'CARGA DE DATOS'!A47</f>
        <v>45</v>
      </c>
      <c r="B46" s="154">
        <v>400000216</v>
      </c>
      <c r="C46" s="154">
        <v>700010745</v>
      </c>
      <c r="D46" s="48" t="s">
        <v>30</v>
      </c>
      <c r="E46" s="48" t="s">
        <v>9149</v>
      </c>
      <c r="F46" s="48" t="s">
        <v>9181</v>
      </c>
      <c r="G46" s="48">
        <v>1000</v>
      </c>
      <c r="H46" s="48">
        <v>150</v>
      </c>
      <c r="I46" s="48">
        <v>350</v>
      </c>
      <c r="J46" s="48"/>
      <c r="K46" s="48"/>
      <c r="L46" s="48"/>
      <c r="M46" s="48">
        <v>2500</v>
      </c>
      <c r="N46" s="48">
        <v>2000</v>
      </c>
      <c r="O46" s="48">
        <v>3000</v>
      </c>
      <c r="P46" s="48"/>
      <c r="Q46" s="48"/>
      <c r="R46" s="48"/>
      <c r="S46" s="48"/>
      <c r="T46" s="48"/>
      <c r="U46" s="48"/>
      <c r="V46" s="48"/>
      <c r="W46" s="48"/>
      <c r="X46" s="48"/>
      <c r="Y46" s="48">
        <v>7500</v>
      </c>
      <c r="Z46" s="48">
        <v>20000000842</v>
      </c>
      <c r="AA46" s="48">
        <v>10000000418</v>
      </c>
    </row>
    <row r="47" spans="1:27" x14ac:dyDescent="0.25">
      <c r="A47" s="145">
        <f>+'CARGA DE DATOS'!A48</f>
        <v>46</v>
      </c>
      <c r="B47" s="154">
        <v>400000217</v>
      </c>
      <c r="C47" s="154">
        <v>700010746</v>
      </c>
      <c r="D47" s="48" t="s">
        <v>30</v>
      </c>
      <c r="E47" s="48" t="s">
        <v>9149</v>
      </c>
      <c r="F47" s="48" t="s">
        <v>9181</v>
      </c>
      <c r="G47" s="48">
        <v>150</v>
      </c>
      <c r="H47" s="48">
        <v>300</v>
      </c>
      <c r="I47" s="48">
        <v>150</v>
      </c>
      <c r="J47" s="48"/>
      <c r="K47" s="48"/>
      <c r="L47" s="48"/>
      <c r="M47" s="48">
        <v>2500</v>
      </c>
      <c r="N47" s="48">
        <v>2000</v>
      </c>
      <c r="O47" s="48">
        <v>3000</v>
      </c>
      <c r="P47" s="48"/>
      <c r="Q47" s="48"/>
      <c r="R47" s="48"/>
      <c r="S47" s="48"/>
      <c r="T47" s="48"/>
      <c r="U47" s="48"/>
      <c r="V47" s="48"/>
      <c r="W47" s="48"/>
      <c r="X47" s="48"/>
      <c r="Y47" s="48">
        <v>5000</v>
      </c>
      <c r="Z47" s="48">
        <v>20000000843</v>
      </c>
      <c r="AA47" s="48">
        <v>10000000419</v>
      </c>
    </row>
    <row r="48" spans="1:27" x14ac:dyDescent="0.25">
      <c r="A48" s="145">
        <f>+'CARGA DE DATOS'!A49</f>
        <v>47</v>
      </c>
      <c r="B48" s="154">
        <v>400000218</v>
      </c>
      <c r="C48" s="154">
        <v>700010747</v>
      </c>
      <c r="D48" s="48" t="s">
        <v>30</v>
      </c>
      <c r="E48" s="48" t="s">
        <v>9149</v>
      </c>
      <c r="F48" s="48" t="s">
        <v>9181</v>
      </c>
      <c r="G48" s="48">
        <v>1500</v>
      </c>
      <c r="H48" s="48">
        <v>1550</v>
      </c>
      <c r="I48" s="48">
        <v>1550</v>
      </c>
      <c r="J48" s="48"/>
      <c r="K48" s="48"/>
      <c r="L48" s="48"/>
      <c r="M48" s="48">
        <v>2500</v>
      </c>
      <c r="N48" s="48">
        <v>2000</v>
      </c>
      <c r="O48" s="48">
        <v>3000</v>
      </c>
      <c r="P48" s="48"/>
      <c r="Q48" s="48"/>
      <c r="R48" s="48"/>
      <c r="S48" s="48"/>
      <c r="T48" s="48"/>
      <c r="U48" s="48"/>
      <c r="V48" s="48"/>
      <c r="W48" s="48"/>
      <c r="X48" s="48"/>
      <c r="Y48" s="48">
        <v>7500</v>
      </c>
      <c r="Z48" s="48">
        <v>20000000844</v>
      </c>
      <c r="AA48" s="48">
        <v>10000000420</v>
      </c>
    </row>
    <row r="49" spans="1:27" x14ac:dyDescent="0.25">
      <c r="A49" s="145">
        <f>+'CARGA DE DATOS'!A50</f>
        <v>48</v>
      </c>
      <c r="B49" s="154">
        <v>400000219</v>
      </c>
      <c r="C49" s="154">
        <v>700010748</v>
      </c>
      <c r="D49" s="48" t="s">
        <v>30</v>
      </c>
      <c r="E49" s="48" t="s">
        <v>9149</v>
      </c>
      <c r="F49" s="48" t="s">
        <v>9181</v>
      </c>
      <c r="G49" s="48">
        <v>150</v>
      </c>
      <c r="H49" s="48">
        <v>150</v>
      </c>
      <c r="I49" s="48">
        <v>150</v>
      </c>
      <c r="J49" s="48"/>
      <c r="K49" s="48"/>
      <c r="L49" s="48"/>
      <c r="M49" s="48">
        <v>2500</v>
      </c>
      <c r="N49" s="48">
        <v>2000</v>
      </c>
      <c r="O49" s="48">
        <v>3000</v>
      </c>
      <c r="P49" s="48"/>
      <c r="Q49" s="48"/>
      <c r="R49" s="48"/>
      <c r="S49" s="48"/>
      <c r="T49" s="48"/>
      <c r="U49" s="48"/>
      <c r="V49" s="48"/>
      <c r="W49" s="48"/>
      <c r="X49" s="48"/>
      <c r="Y49" s="48">
        <v>15000</v>
      </c>
      <c r="Z49" s="48">
        <v>20000000845</v>
      </c>
      <c r="AA49" s="48">
        <v>10000000421</v>
      </c>
    </row>
    <row r="50" spans="1:27" x14ac:dyDescent="0.25">
      <c r="A50" s="145">
        <f>+'CARGA DE DATOS'!A51</f>
        <v>49</v>
      </c>
      <c r="B50" s="154">
        <v>400000220</v>
      </c>
      <c r="C50" s="154">
        <v>700010749</v>
      </c>
      <c r="D50" s="48" t="s">
        <v>30</v>
      </c>
      <c r="E50" s="48" t="s">
        <v>9149</v>
      </c>
      <c r="F50" s="48" t="s">
        <v>9181</v>
      </c>
      <c r="G50" s="48">
        <v>1000</v>
      </c>
      <c r="H50" s="48">
        <v>150</v>
      </c>
      <c r="I50" s="48">
        <v>350</v>
      </c>
      <c r="J50" s="48"/>
      <c r="K50" s="48"/>
      <c r="L50" s="48"/>
      <c r="M50" s="48">
        <v>2500</v>
      </c>
      <c r="N50" s="48">
        <v>2000</v>
      </c>
      <c r="O50" s="48">
        <v>3000</v>
      </c>
      <c r="P50" s="48"/>
      <c r="Q50" s="48"/>
      <c r="R50" s="48"/>
      <c r="S50" s="48"/>
      <c r="T50" s="48"/>
      <c r="U50" s="48"/>
      <c r="V50" s="48"/>
      <c r="W50" s="48"/>
      <c r="X50" s="48"/>
      <c r="Y50" s="48">
        <v>7500</v>
      </c>
      <c r="Z50" s="48">
        <v>20000000846</v>
      </c>
      <c r="AA50" s="48">
        <v>10000000422</v>
      </c>
    </row>
    <row r="51" spans="1:27" x14ac:dyDescent="0.25">
      <c r="A51" s="145">
        <f>+'CARGA DE DATOS'!A52</f>
        <v>50</v>
      </c>
      <c r="B51" s="154">
        <v>400000221</v>
      </c>
      <c r="C51" s="154">
        <v>700010750</v>
      </c>
      <c r="D51" s="48" t="s">
        <v>30</v>
      </c>
      <c r="E51" s="48" t="s">
        <v>9149</v>
      </c>
      <c r="F51" s="48" t="s">
        <v>9181</v>
      </c>
      <c r="G51" s="48">
        <v>1500</v>
      </c>
      <c r="H51" s="48">
        <v>1550</v>
      </c>
      <c r="I51" s="48">
        <v>1550</v>
      </c>
      <c r="J51" s="48"/>
      <c r="K51" s="48"/>
      <c r="L51" s="48"/>
      <c r="M51" s="48">
        <v>2500</v>
      </c>
      <c r="N51" s="48">
        <v>2000</v>
      </c>
      <c r="O51" s="48">
        <v>3000</v>
      </c>
      <c r="P51" s="48"/>
      <c r="Q51" s="48"/>
      <c r="R51" s="48"/>
      <c r="S51" s="48"/>
      <c r="T51" s="48"/>
      <c r="U51" s="48"/>
      <c r="V51" s="48"/>
      <c r="W51" s="48"/>
      <c r="X51" s="48"/>
      <c r="Y51" s="48">
        <v>7500</v>
      </c>
      <c r="Z51" s="48">
        <v>20000000847</v>
      </c>
      <c r="AA51" s="48">
        <v>10000000423</v>
      </c>
    </row>
    <row r="52" spans="1:27" x14ac:dyDescent="0.25">
      <c r="A52" s="145">
        <f>+'CARGA DE DATOS'!A53</f>
        <v>51</v>
      </c>
      <c r="B52" s="154">
        <v>400000222</v>
      </c>
      <c r="C52" s="154">
        <v>700010751</v>
      </c>
      <c r="D52" s="48" t="s">
        <v>30</v>
      </c>
      <c r="E52" s="48" t="s">
        <v>9149</v>
      </c>
      <c r="F52" s="48" t="s">
        <v>9181</v>
      </c>
      <c r="G52" s="48">
        <v>150</v>
      </c>
      <c r="H52" s="48">
        <v>150</v>
      </c>
      <c r="I52" s="48">
        <v>150</v>
      </c>
      <c r="J52" s="48"/>
      <c r="K52" s="48"/>
      <c r="L52" s="48"/>
      <c r="M52" s="48">
        <v>2500</v>
      </c>
      <c r="N52" s="48">
        <v>2000</v>
      </c>
      <c r="O52" s="48">
        <v>3000</v>
      </c>
      <c r="P52" s="48"/>
      <c r="Q52" s="48"/>
      <c r="R52" s="48"/>
      <c r="S52" s="48"/>
      <c r="T52" s="48"/>
      <c r="U52" s="48"/>
      <c r="V52" s="48"/>
      <c r="W52" s="48"/>
      <c r="X52" s="48"/>
      <c r="Y52" s="48">
        <v>5000</v>
      </c>
      <c r="Z52" s="48">
        <v>20000000848</v>
      </c>
      <c r="AA52" s="48">
        <v>10000000424</v>
      </c>
    </row>
    <row r="53" spans="1:27" x14ac:dyDescent="0.25">
      <c r="A53" s="145">
        <f>+'CARGA DE DATOS'!A54</f>
        <v>52</v>
      </c>
      <c r="B53" s="154">
        <v>400000223</v>
      </c>
      <c r="C53" s="154">
        <v>700010752</v>
      </c>
      <c r="D53" s="48" t="s">
        <v>30</v>
      </c>
      <c r="E53" s="48" t="s">
        <v>9149</v>
      </c>
      <c r="F53" s="48" t="s">
        <v>9181</v>
      </c>
      <c r="G53" s="48">
        <v>150</v>
      </c>
      <c r="H53" s="48">
        <v>300</v>
      </c>
      <c r="I53" s="48">
        <v>350</v>
      </c>
      <c r="J53" s="48"/>
      <c r="K53" s="48"/>
      <c r="L53" s="48"/>
      <c r="M53" s="48">
        <v>2500</v>
      </c>
      <c r="N53" s="48">
        <v>2000</v>
      </c>
      <c r="O53" s="48">
        <v>3000</v>
      </c>
      <c r="P53" s="48"/>
      <c r="Q53" s="48"/>
      <c r="R53" s="48"/>
      <c r="S53" s="48"/>
      <c r="T53" s="48"/>
      <c r="U53" s="48"/>
      <c r="V53" s="48"/>
      <c r="W53" s="48"/>
      <c r="X53" s="48"/>
      <c r="Y53" s="48">
        <v>500</v>
      </c>
      <c r="Z53" s="48">
        <v>20000000849</v>
      </c>
      <c r="AA53" s="48">
        <v>10000000425</v>
      </c>
    </row>
    <row r="54" spans="1:27" x14ac:dyDescent="0.25">
      <c r="A54" s="145">
        <f>+'CARGA DE DATOS'!A55</f>
        <v>53</v>
      </c>
      <c r="B54" s="154">
        <v>400000224</v>
      </c>
      <c r="C54" s="154">
        <v>700010753</v>
      </c>
      <c r="D54" s="48" t="s">
        <v>30</v>
      </c>
      <c r="E54" s="48" t="s">
        <v>9149</v>
      </c>
      <c r="F54" s="48" t="s">
        <v>9181</v>
      </c>
      <c r="G54" s="48">
        <v>150</v>
      </c>
      <c r="H54" s="48">
        <v>150</v>
      </c>
      <c r="I54" s="48">
        <v>150</v>
      </c>
      <c r="J54" s="48"/>
      <c r="K54" s="48"/>
      <c r="L54" s="48"/>
      <c r="M54" s="48">
        <v>2500</v>
      </c>
      <c r="N54" s="48">
        <v>2000</v>
      </c>
      <c r="O54" s="48">
        <v>3000</v>
      </c>
      <c r="P54" s="48"/>
      <c r="Q54" s="48"/>
      <c r="R54" s="48"/>
      <c r="S54" s="48"/>
      <c r="T54" s="48"/>
      <c r="U54" s="48"/>
      <c r="V54" s="48"/>
      <c r="W54" s="48"/>
      <c r="X54" s="48"/>
      <c r="Y54" s="48">
        <v>5000</v>
      </c>
      <c r="Z54" s="48"/>
      <c r="AA54" s="48"/>
    </row>
    <row r="55" spans="1:27" x14ac:dyDescent="0.25">
      <c r="A55" s="145">
        <f>+'CARGA DE DATOS'!A56</f>
        <v>54</v>
      </c>
      <c r="B55" s="154">
        <v>400000225</v>
      </c>
      <c r="C55" s="154">
        <v>700010754</v>
      </c>
      <c r="D55" s="48" t="s">
        <v>30</v>
      </c>
      <c r="E55" s="48" t="s">
        <v>9149</v>
      </c>
      <c r="F55" s="48" t="s">
        <v>9181</v>
      </c>
      <c r="G55" s="48">
        <v>150</v>
      </c>
      <c r="H55" s="48">
        <v>300</v>
      </c>
      <c r="I55" s="48">
        <v>350</v>
      </c>
      <c r="J55" s="48"/>
      <c r="K55" s="48"/>
      <c r="L55" s="48"/>
      <c r="M55" s="48">
        <v>2500</v>
      </c>
      <c r="N55" s="48">
        <v>2000</v>
      </c>
      <c r="O55" s="48">
        <v>3000</v>
      </c>
      <c r="P55" s="48"/>
      <c r="Q55" s="48"/>
      <c r="R55" s="48"/>
      <c r="S55" s="48"/>
      <c r="T55" s="48"/>
      <c r="U55" s="48"/>
      <c r="V55" s="48"/>
      <c r="W55" s="48"/>
      <c r="X55" s="48"/>
      <c r="Y55" s="48">
        <v>500</v>
      </c>
      <c r="Z55" s="48"/>
      <c r="AA55" s="48"/>
    </row>
    <row r="56" spans="1:27" x14ac:dyDescent="0.25">
      <c r="A56" s="145">
        <f>+'CARGA DE DATOS'!A57</f>
        <v>55</v>
      </c>
      <c r="B56" s="154">
        <v>400000226</v>
      </c>
      <c r="C56" s="154">
        <v>700010755</v>
      </c>
      <c r="D56" s="48" t="s">
        <v>30</v>
      </c>
      <c r="E56" s="48" t="s">
        <v>9149</v>
      </c>
      <c r="F56" s="48" t="s">
        <v>9181</v>
      </c>
      <c r="G56" s="48">
        <v>1000</v>
      </c>
      <c r="H56" s="48">
        <v>150</v>
      </c>
      <c r="I56" s="48">
        <v>350</v>
      </c>
      <c r="J56" s="48"/>
      <c r="K56" s="48"/>
      <c r="L56" s="48"/>
      <c r="M56" s="48">
        <v>2500</v>
      </c>
      <c r="N56" s="48">
        <v>2000</v>
      </c>
      <c r="O56" s="48">
        <v>3000</v>
      </c>
      <c r="P56" s="48"/>
      <c r="Q56" s="48"/>
      <c r="R56" s="48"/>
      <c r="S56" s="48"/>
      <c r="T56" s="48"/>
      <c r="U56" s="48"/>
      <c r="V56" s="48"/>
      <c r="W56" s="48"/>
      <c r="X56" s="48"/>
      <c r="Y56" s="48">
        <v>7500</v>
      </c>
      <c r="Z56" s="48"/>
      <c r="AA56" s="48"/>
    </row>
    <row r="57" spans="1:27" x14ac:dyDescent="0.25">
      <c r="A57" s="145">
        <f>+'CARGA DE DATOS'!A58</f>
        <v>56</v>
      </c>
      <c r="B57" s="154">
        <v>400000227</v>
      </c>
      <c r="C57" s="154">
        <v>700010756</v>
      </c>
      <c r="D57" s="48" t="s">
        <v>30</v>
      </c>
      <c r="E57" s="48" t="s">
        <v>9149</v>
      </c>
      <c r="F57" s="48" t="s">
        <v>9181</v>
      </c>
      <c r="G57" s="48">
        <v>1000</v>
      </c>
      <c r="H57" s="48">
        <v>150</v>
      </c>
      <c r="I57" s="48">
        <v>350</v>
      </c>
      <c r="J57" s="48"/>
      <c r="K57" s="48"/>
      <c r="L57" s="48"/>
      <c r="M57" s="48">
        <v>2500</v>
      </c>
      <c r="N57" s="48">
        <v>2000</v>
      </c>
      <c r="O57" s="48">
        <v>3000</v>
      </c>
      <c r="P57" s="48"/>
      <c r="Q57" s="48"/>
      <c r="R57" s="48"/>
      <c r="S57" s="48"/>
      <c r="T57" s="48"/>
      <c r="U57" s="48"/>
      <c r="V57" s="48"/>
      <c r="W57" s="48"/>
      <c r="X57" s="48"/>
      <c r="Y57" s="48">
        <v>7500</v>
      </c>
      <c r="Z57" s="48">
        <v>20000000853</v>
      </c>
      <c r="AA57" s="48">
        <v>10000000426</v>
      </c>
    </row>
    <row r="58" spans="1:27" x14ac:dyDescent="0.25">
      <c r="A58" s="145">
        <f>+'CARGA DE DATOS'!A59</f>
        <v>57</v>
      </c>
      <c r="B58" s="154">
        <v>400000228</v>
      </c>
      <c r="C58" s="154">
        <v>700010757</v>
      </c>
      <c r="D58" s="48" t="s">
        <v>30</v>
      </c>
      <c r="E58" s="48" t="s">
        <v>9149</v>
      </c>
      <c r="F58" s="48" t="s">
        <v>9181</v>
      </c>
      <c r="G58" s="48">
        <v>150</v>
      </c>
      <c r="H58" s="48">
        <v>150</v>
      </c>
      <c r="I58" s="48">
        <v>150</v>
      </c>
      <c r="J58" s="48"/>
      <c r="K58" s="48"/>
      <c r="L58" s="48"/>
      <c r="M58" s="48">
        <v>2500</v>
      </c>
      <c r="N58" s="48">
        <v>2000</v>
      </c>
      <c r="O58" s="48">
        <v>3000</v>
      </c>
      <c r="P58" s="48"/>
      <c r="Q58" s="48"/>
      <c r="R58" s="48"/>
      <c r="S58" s="48"/>
      <c r="T58" s="48"/>
      <c r="U58" s="48"/>
      <c r="V58" s="48"/>
      <c r="W58" s="48"/>
      <c r="X58" s="48"/>
      <c r="Y58" s="48">
        <v>15000</v>
      </c>
      <c r="Z58" s="48"/>
      <c r="AA58" s="48"/>
    </row>
    <row r="59" spans="1:27" x14ac:dyDescent="0.25">
      <c r="A59" s="145">
        <f>+'CARGA DE DATOS'!A60</f>
        <v>58</v>
      </c>
      <c r="B59" s="154">
        <v>400000229</v>
      </c>
      <c r="C59" s="154">
        <v>700010758</v>
      </c>
      <c r="D59" s="48" t="s">
        <v>30</v>
      </c>
      <c r="E59" s="48" t="s">
        <v>9149</v>
      </c>
      <c r="F59" s="48" t="s">
        <v>9181</v>
      </c>
      <c r="G59" s="48">
        <v>150</v>
      </c>
      <c r="H59" s="48">
        <v>150</v>
      </c>
      <c r="I59" s="48">
        <v>150</v>
      </c>
      <c r="J59" s="48"/>
      <c r="K59" s="48"/>
      <c r="L59" s="48"/>
      <c r="M59" s="48">
        <v>2500</v>
      </c>
      <c r="N59" s="48">
        <v>2000</v>
      </c>
      <c r="O59" s="48">
        <v>3000</v>
      </c>
      <c r="P59" s="48"/>
      <c r="Q59" s="48"/>
      <c r="R59" s="48"/>
      <c r="S59" s="48"/>
      <c r="T59" s="48"/>
      <c r="U59" s="48"/>
      <c r="V59" s="48"/>
      <c r="W59" s="48"/>
      <c r="X59" s="48"/>
      <c r="Y59" s="48">
        <v>15000</v>
      </c>
      <c r="Z59" s="48">
        <v>20000000855</v>
      </c>
      <c r="AA59" s="48">
        <v>10000000427</v>
      </c>
    </row>
    <row r="60" spans="1:27" x14ac:dyDescent="0.25">
      <c r="A60" s="145">
        <f>+'CARGA DE DATOS'!A61</f>
        <v>59</v>
      </c>
      <c r="B60" s="154">
        <v>400000230</v>
      </c>
      <c r="C60" s="154">
        <v>700010759</v>
      </c>
      <c r="D60" s="48" t="s">
        <v>30</v>
      </c>
      <c r="E60" s="48" t="s">
        <v>9149</v>
      </c>
      <c r="F60" s="48" t="s">
        <v>9181</v>
      </c>
      <c r="G60" s="48">
        <v>150</v>
      </c>
      <c r="H60" s="48">
        <v>300</v>
      </c>
      <c r="I60" s="48">
        <v>350</v>
      </c>
      <c r="J60" s="48"/>
      <c r="K60" s="48"/>
      <c r="L60" s="48"/>
      <c r="M60" s="48">
        <v>2500</v>
      </c>
      <c r="N60" s="48">
        <v>2000</v>
      </c>
      <c r="O60" s="48">
        <v>3000</v>
      </c>
      <c r="P60" s="48"/>
      <c r="Q60" s="48"/>
      <c r="R60" s="48"/>
      <c r="S60" s="48"/>
      <c r="T60" s="48"/>
      <c r="U60" s="48"/>
      <c r="V60" s="48"/>
      <c r="W60" s="48"/>
      <c r="X60" s="48"/>
      <c r="Y60" s="48">
        <v>2460</v>
      </c>
      <c r="Z60" s="48">
        <v>20000000856</v>
      </c>
      <c r="AA60" s="48">
        <v>10000000428</v>
      </c>
    </row>
    <row r="61" spans="1:27" x14ac:dyDescent="0.25">
      <c r="A61" s="145">
        <f>+'CARGA DE DATOS'!A62</f>
        <v>60</v>
      </c>
      <c r="B61" s="154">
        <v>400000231</v>
      </c>
      <c r="C61" s="154">
        <v>700010760</v>
      </c>
      <c r="D61" s="48" t="s">
        <v>30</v>
      </c>
      <c r="E61" s="48" t="s">
        <v>9149</v>
      </c>
      <c r="F61" s="48" t="s">
        <v>9181</v>
      </c>
      <c r="G61" s="48">
        <v>150</v>
      </c>
      <c r="H61" s="48">
        <v>300</v>
      </c>
      <c r="I61" s="48">
        <v>350</v>
      </c>
      <c r="J61" s="48"/>
      <c r="K61" s="48"/>
      <c r="L61" s="48"/>
      <c r="M61" s="48">
        <v>2500</v>
      </c>
      <c r="N61" s="48">
        <v>2000</v>
      </c>
      <c r="O61" s="48">
        <v>3000</v>
      </c>
      <c r="P61" s="48"/>
      <c r="Q61" s="48"/>
      <c r="R61" s="48"/>
      <c r="S61" s="48"/>
      <c r="T61" s="48"/>
      <c r="U61" s="48"/>
      <c r="V61" s="48"/>
      <c r="W61" s="48"/>
      <c r="X61" s="48"/>
      <c r="Y61" s="48">
        <v>2460</v>
      </c>
      <c r="Z61" s="48">
        <v>20000000857</v>
      </c>
      <c r="AA61" s="48">
        <v>10000000429</v>
      </c>
    </row>
    <row r="62" spans="1:27" x14ac:dyDescent="0.25">
      <c r="A62" s="145">
        <f>+'CARGA DE DATOS'!A63</f>
        <v>61</v>
      </c>
      <c r="B62" s="154">
        <v>400000232</v>
      </c>
      <c r="C62" s="154">
        <v>700010761</v>
      </c>
      <c r="D62" s="48" t="s">
        <v>30</v>
      </c>
      <c r="E62" s="48" t="s">
        <v>9149</v>
      </c>
      <c r="F62" s="48" t="s">
        <v>9181</v>
      </c>
      <c r="G62" s="48">
        <v>1000</v>
      </c>
      <c r="H62" s="48">
        <v>150</v>
      </c>
      <c r="I62" s="48">
        <v>350</v>
      </c>
      <c r="J62" s="48"/>
      <c r="K62" s="48"/>
      <c r="L62" s="48"/>
      <c r="M62" s="48">
        <v>2500</v>
      </c>
      <c r="N62" s="48">
        <v>2000</v>
      </c>
      <c r="O62" s="48">
        <v>3000</v>
      </c>
      <c r="P62" s="48"/>
      <c r="Q62" s="48"/>
      <c r="R62" s="48"/>
      <c r="S62" s="48"/>
      <c r="T62" s="48"/>
      <c r="U62" s="48"/>
      <c r="V62" s="48"/>
      <c r="W62" s="48"/>
      <c r="X62" s="48"/>
      <c r="Y62" s="48">
        <v>7500</v>
      </c>
      <c r="Z62" s="48">
        <v>20000000858</v>
      </c>
      <c r="AA62" s="48">
        <v>10000000430</v>
      </c>
    </row>
    <row r="63" spans="1:27" x14ac:dyDescent="0.25">
      <c r="A63" s="145">
        <f>+'CARGA DE DATOS'!A64</f>
        <v>62</v>
      </c>
      <c r="B63" s="154">
        <v>400000233</v>
      </c>
      <c r="C63" s="154">
        <v>700010762</v>
      </c>
      <c r="D63" s="48" t="s">
        <v>30</v>
      </c>
      <c r="E63" s="48" t="s">
        <v>9149</v>
      </c>
      <c r="F63" s="48" t="s">
        <v>9181</v>
      </c>
      <c r="G63" s="48">
        <v>1500</v>
      </c>
      <c r="H63" s="48">
        <v>300</v>
      </c>
      <c r="I63" s="48">
        <v>350</v>
      </c>
      <c r="J63" s="48"/>
      <c r="K63" s="48"/>
      <c r="L63" s="48"/>
      <c r="M63" s="48">
        <v>2500</v>
      </c>
      <c r="N63" s="48">
        <v>2000</v>
      </c>
      <c r="O63" s="48">
        <v>3000</v>
      </c>
      <c r="P63" s="48"/>
      <c r="Q63" s="48"/>
      <c r="R63" s="48"/>
      <c r="S63" s="48"/>
      <c r="T63" s="48"/>
      <c r="U63" s="48"/>
      <c r="V63" s="48"/>
      <c r="W63" s="48"/>
      <c r="X63" s="48"/>
      <c r="Y63" s="48">
        <v>6500</v>
      </c>
      <c r="Z63" s="48"/>
      <c r="AA63" s="48"/>
    </row>
    <row r="64" spans="1:27" x14ac:dyDescent="0.25">
      <c r="A64" s="145">
        <f>+'CARGA DE DATOS'!A65</f>
        <v>63</v>
      </c>
      <c r="B64" s="154">
        <v>400000234</v>
      </c>
      <c r="C64" s="154">
        <v>700010763</v>
      </c>
      <c r="D64" s="48" t="s">
        <v>30</v>
      </c>
      <c r="E64" s="48" t="s">
        <v>9149</v>
      </c>
      <c r="F64" s="48" t="s">
        <v>9181</v>
      </c>
      <c r="G64" s="48">
        <v>150</v>
      </c>
      <c r="H64" s="48">
        <v>300</v>
      </c>
      <c r="I64" s="48">
        <v>150</v>
      </c>
      <c r="J64" s="48"/>
      <c r="K64" s="48"/>
      <c r="L64" s="48"/>
      <c r="M64" s="48">
        <v>2500</v>
      </c>
      <c r="N64" s="48">
        <v>2000</v>
      </c>
      <c r="O64" s="48">
        <v>3000</v>
      </c>
      <c r="P64" s="48"/>
      <c r="Q64" s="48"/>
      <c r="R64" s="48"/>
      <c r="S64" s="48"/>
      <c r="T64" s="48"/>
      <c r="U64" s="48"/>
      <c r="V64" s="48"/>
      <c r="W64" s="48"/>
      <c r="X64" s="48"/>
      <c r="Y64" s="48">
        <v>5000</v>
      </c>
      <c r="Z64" s="48">
        <v>20000000859</v>
      </c>
      <c r="AA64" s="48">
        <v>10000000431</v>
      </c>
    </row>
    <row r="65" spans="1:27" x14ac:dyDescent="0.25">
      <c r="A65" s="145">
        <f>+'CARGA DE DATOS'!A66</f>
        <v>64</v>
      </c>
      <c r="B65" s="154">
        <v>400000235</v>
      </c>
      <c r="C65" s="154">
        <v>700010764</v>
      </c>
      <c r="D65" s="48" t="s">
        <v>30</v>
      </c>
      <c r="E65" s="48" t="s">
        <v>9149</v>
      </c>
      <c r="F65" s="48" t="s">
        <v>9181</v>
      </c>
      <c r="G65" s="48">
        <v>150</v>
      </c>
      <c r="H65" s="48">
        <v>300</v>
      </c>
      <c r="I65" s="48">
        <v>350</v>
      </c>
      <c r="J65" s="48"/>
      <c r="K65" s="48"/>
      <c r="L65" s="48"/>
      <c r="M65" s="48">
        <v>2500</v>
      </c>
      <c r="N65" s="48">
        <v>2000</v>
      </c>
      <c r="O65" s="48">
        <v>3000</v>
      </c>
      <c r="P65" s="48"/>
      <c r="Q65" s="48"/>
      <c r="R65" s="48"/>
      <c r="S65" s="48"/>
      <c r="T65" s="48"/>
      <c r="U65" s="48"/>
      <c r="V65" s="48"/>
      <c r="W65" s="48"/>
      <c r="X65" s="48"/>
      <c r="Y65" s="48">
        <v>2460</v>
      </c>
      <c r="Z65" s="48">
        <v>20000000860</v>
      </c>
      <c r="AA65" s="48">
        <v>10000000432</v>
      </c>
    </row>
    <row r="66" spans="1:27" x14ac:dyDescent="0.25">
      <c r="A66" s="145">
        <f>+'CARGA DE DATOS'!A67</f>
        <v>65</v>
      </c>
      <c r="B66" s="154">
        <v>400000236</v>
      </c>
      <c r="C66" s="154">
        <v>700010765</v>
      </c>
      <c r="D66" s="48" t="s">
        <v>30</v>
      </c>
      <c r="E66" s="48" t="s">
        <v>9149</v>
      </c>
      <c r="F66" s="48" t="s">
        <v>9181</v>
      </c>
      <c r="G66" s="48">
        <v>1000</v>
      </c>
      <c r="H66" s="48">
        <v>150</v>
      </c>
      <c r="I66" s="48">
        <v>350</v>
      </c>
      <c r="J66" s="48"/>
      <c r="K66" s="48"/>
      <c r="L66" s="48"/>
      <c r="M66" s="48">
        <v>2500</v>
      </c>
      <c r="N66" s="48">
        <v>2000</v>
      </c>
      <c r="O66" s="48">
        <v>3000</v>
      </c>
      <c r="P66" s="48"/>
      <c r="Q66" s="48"/>
      <c r="R66" s="48"/>
      <c r="S66" s="48"/>
      <c r="T66" s="48"/>
      <c r="U66" s="48"/>
      <c r="V66" s="48"/>
      <c r="W66" s="48"/>
      <c r="X66" s="48"/>
      <c r="Y66" s="48">
        <v>7500</v>
      </c>
      <c r="Z66" s="48">
        <v>20000000861</v>
      </c>
      <c r="AA66" s="48">
        <v>10000000433</v>
      </c>
    </row>
    <row r="67" spans="1:27" x14ac:dyDescent="0.25">
      <c r="A67" s="145">
        <f>+'CARGA DE DATOS'!A68</f>
        <v>66</v>
      </c>
      <c r="B67" s="154">
        <v>400000237</v>
      </c>
      <c r="C67" s="154">
        <v>700010766</v>
      </c>
      <c r="D67" s="48" t="s">
        <v>30</v>
      </c>
      <c r="E67" s="48" t="s">
        <v>9149</v>
      </c>
      <c r="F67" s="48" t="s">
        <v>9181</v>
      </c>
      <c r="G67" s="48">
        <v>1500</v>
      </c>
      <c r="H67" s="48">
        <v>300</v>
      </c>
      <c r="I67" s="48">
        <v>350</v>
      </c>
      <c r="J67" s="48"/>
      <c r="K67" s="48"/>
      <c r="L67" s="48"/>
      <c r="M67" s="48">
        <v>2500</v>
      </c>
      <c r="N67" s="48">
        <v>2000</v>
      </c>
      <c r="O67" s="48">
        <v>3000</v>
      </c>
      <c r="P67" s="48"/>
      <c r="Q67" s="48"/>
      <c r="R67" s="48"/>
      <c r="S67" s="48"/>
      <c r="T67" s="48"/>
      <c r="U67" s="48"/>
      <c r="V67" s="48"/>
      <c r="W67" s="48"/>
      <c r="X67" s="48"/>
      <c r="Y67" s="48">
        <v>6500</v>
      </c>
      <c r="Z67" s="48"/>
      <c r="AA67" s="48"/>
    </row>
    <row r="68" spans="1:27" x14ac:dyDescent="0.25">
      <c r="A68" s="145">
        <f>+'CARGA DE DATOS'!A69</f>
        <v>67</v>
      </c>
      <c r="B68" s="154">
        <v>400000238</v>
      </c>
      <c r="C68" s="154">
        <v>700010767</v>
      </c>
      <c r="D68" s="48" t="s">
        <v>30</v>
      </c>
      <c r="E68" s="48" t="s">
        <v>9149</v>
      </c>
      <c r="F68" s="48" t="s">
        <v>9181</v>
      </c>
      <c r="G68" s="48">
        <v>1500</v>
      </c>
      <c r="H68" s="48">
        <v>1550</v>
      </c>
      <c r="I68" s="48">
        <v>1550</v>
      </c>
      <c r="J68" s="48"/>
      <c r="K68" s="48"/>
      <c r="L68" s="48"/>
      <c r="M68" s="48">
        <v>2500</v>
      </c>
      <c r="N68" s="48">
        <v>2000</v>
      </c>
      <c r="O68" s="48">
        <v>3000</v>
      </c>
      <c r="P68" s="48"/>
      <c r="Q68" s="48"/>
      <c r="R68" s="48"/>
      <c r="S68" s="48"/>
      <c r="T68" s="48"/>
      <c r="U68" s="48"/>
      <c r="V68" s="48"/>
      <c r="W68" s="48"/>
      <c r="X68" s="48"/>
      <c r="Y68" s="48">
        <v>7500</v>
      </c>
      <c r="Z68" s="48">
        <v>20000000862</v>
      </c>
      <c r="AA68" s="48">
        <v>10000000434</v>
      </c>
    </row>
    <row r="69" spans="1:27" x14ac:dyDescent="0.25">
      <c r="A69" s="145">
        <f>+'CARGA DE DATOS'!A70</f>
        <v>68</v>
      </c>
      <c r="B69" s="154">
        <v>400000239</v>
      </c>
      <c r="C69" s="154">
        <v>700010768</v>
      </c>
      <c r="D69" s="48" t="s">
        <v>30</v>
      </c>
      <c r="E69" s="48" t="s">
        <v>9149</v>
      </c>
      <c r="F69" s="48" t="s">
        <v>9181</v>
      </c>
      <c r="G69" s="48">
        <v>1500</v>
      </c>
      <c r="H69" s="48">
        <v>1550</v>
      </c>
      <c r="I69" s="48">
        <v>1550</v>
      </c>
      <c r="J69" s="48"/>
      <c r="K69" s="48"/>
      <c r="L69" s="48"/>
      <c r="M69" s="48">
        <v>2500</v>
      </c>
      <c r="N69" s="48">
        <v>2000</v>
      </c>
      <c r="O69" s="48">
        <v>3000</v>
      </c>
      <c r="P69" s="48"/>
      <c r="Q69" s="48"/>
      <c r="R69" s="48"/>
      <c r="S69" s="48"/>
      <c r="T69" s="48"/>
      <c r="U69" s="48"/>
      <c r="V69" s="48"/>
      <c r="W69" s="48"/>
      <c r="X69" s="48"/>
      <c r="Y69" s="48">
        <v>7500</v>
      </c>
      <c r="Z69" s="48">
        <v>20000000863</v>
      </c>
      <c r="AA69" s="48">
        <v>10000000435</v>
      </c>
    </row>
    <row r="70" spans="1:27" x14ac:dyDescent="0.25">
      <c r="A70" s="145">
        <f>+'CARGA DE DATOS'!A71</f>
        <v>69</v>
      </c>
      <c r="B70" s="154">
        <v>400000240</v>
      </c>
      <c r="C70" s="154">
        <v>700010769</v>
      </c>
      <c r="D70" s="48" t="s">
        <v>30</v>
      </c>
      <c r="E70" s="48" t="s">
        <v>9149</v>
      </c>
      <c r="F70" s="48" t="s">
        <v>9181</v>
      </c>
      <c r="G70" s="48">
        <v>1500</v>
      </c>
      <c r="H70" s="48">
        <v>300</v>
      </c>
      <c r="I70" s="48">
        <v>350</v>
      </c>
      <c r="J70" s="48"/>
      <c r="K70" s="48"/>
      <c r="L70" s="48"/>
      <c r="M70" s="48">
        <v>2500</v>
      </c>
      <c r="N70" s="48">
        <v>2000</v>
      </c>
      <c r="O70" s="48">
        <v>3000</v>
      </c>
      <c r="P70" s="48"/>
      <c r="Q70" s="48"/>
      <c r="R70" s="48"/>
      <c r="S70" s="48"/>
      <c r="T70" s="48"/>
      <c r="U70" s="48"/>
      <c r="V70" s="48"/>
      <c r="W70" s="48"/>
      <c r="X70" s="48"/>
      <c r="Y70" s="48">
        <v>6500</v>
      </c>
      <c r="Z70" s="48"/>
      <c r="AA70" s="48"/>
    </row>
    <row r="71" spans="1:27" x14ac:dyDescent="0.25">
      <c r="A71" s="145">
        <f>+'CARGA DE DATOS'!A72</f>
        <v>70</v>
      </c>
      <c r="B71" s="154">
        <v>400000241</v>
      </c>
      <c r="C71" s="154">
        <v>700010770</v>
      </c>
      <c r="D71" s="48" t="s">
        <v>30</v>
      </c>
      <c r="E71" s="48" t="s">
        <v>9149</v>
      </c>
      <c r="F71" s="48" t="s">
        <v>9181</v>
      </c>
      <c r="G71" s="48">
        <v>1000</v>
      </c>
      <c r="H71" s="48">
        <v>150</v>
      </c>
      <c r="I71" s="48">
        <v>350</v>
      </c>
      <c r="J71" s="48"/>
      <c r="K71" s="48"/>
      <c r="L71" s="48"/>
      <c r="M71" s="48">
        <v>2500</v>
      </c>
      <c r="N71" s="48">
        <v>2000</v>
      </c>
      <c r="O71" s="48">
        <v>3000</v>
      </c>
      <c r="P71" s="48"/>
      <c r="Q71" s="48"/>
      <c r="R71" s="48"/>
      <c r="S71" s="48"/>
      <c r="T71" s="48"/>
      <c r="U71" s="48"/>
      <c r="V71" s="48"/>
      <c r="W71" s="48"/>
      <c r="X71" s="48"/>
      <c r="Y71" s="48">
        <v>7500</v>
      </c>
      <c r="Z71" s="48">
        <v>20000000864</v>
      </c>
      <c r="AA71" s="48">
        <v>10000000436</v>
      </c>
    </row>
    <row r="72" spans="1:27" x14ac:dyDescent="0.25">
      <c r="A72" s="145">
        <f>+'CARGA DE DATOS'!A73</f>
        <v>71</v>
      </c>
      <c r="B72" s="154">
        <v>400000242</v>
      </c>
      <c r="C72" s="154">
        <v>700010771</v>
      </c>
      <c r="D72" s="48" t="s">
        <v>30</v>
      </c>
      <c r="E72" s="48" t="s">
        <v>9149</v>
      </c>
      <c r="F72" s="48" t="s">
        <v>9181</v>
      </c>
      <c r="G72" s="48">
        <v>1000</v>
      </c>
      <c r="H72" s="48">
        <v>150</v>
      </c>
      <c r="I72" s="48">
        <v>350</v>
      </c>
      <c r="J72" s="48"/>
      <c r="K72" s="48"/>
      <c r="L72" s="48"/>
      <c r="M72" s="48">
        <v>2500</v>
      </c>
      <c r="N72" s="48">
        <v>2000</v>
      </c>
      <c r="O72" s="48">
        <v>3000</v>
      </c>
      <c r="P72" s="48"/>
      <c r="Q72" s="48"/>
      <c r="R72" s="48"/>
      <c r="S72" s="48"/>
      <c r="T72" s="48"/>
      <c r="U72" s="48"/>
      <c r="V72" s="48"/>
      <c r="W72" s="48"/>
      <c r="X72" s="48"/>
      <c r="Y72" s="48">
        <v>7500</v>
      </c>
      <c r="Z72" s="48">
        <v>20000000865</v>
      </c>
      <c r="AA72" s="48">
        <v>10000000437</v>
      </c>
    </row>
    <row r="73" spans="1:27" x14ac:dyDescent="0.25">
      <c r="A73" s="145">
        <f>+'CARGA DE DATOS'!A74</f>
        <v>72</v>
      </c>
      <c r="B73" s="154">
        <v>400000243</v>
      </c>
      <c r="C73" s="154">
        <v>700010772</v>
      </c>
      <c r="D73" s="48" t="s">
        <v>30</v>
      </c>
      <c r="E73" s="48" t="s">
        <v>9149</v>
      </c>
      <c r="F73" s="48" t="s">
        <v>9181</v>
      </c>
      <c r="G73" s="48">
        <v>150</v>
      </c>
      <c r="H73" s="48">
        <v>300</v>
      </c>
      <c r="I73" s="48">
        <v>350</v>
      </c>
      <c r="J73" s="48"/>
      <c r="K73" s="48"/>
      <c r="L73" s="48"/>
      <c r="M73" s="48">
        <v>2500</v>
      </c>
      <c r="N73" s="48">
        <v>2000</v>
      </c>
      <c r="O73" s="48">
        <v>3000</v>
      </c>
      <c r="P73" s="48"/>
      <c r="Q73" s="48"/>
      <c r="R73" s="48"/>
      <c r="S73" s="48"/>
      <c r="T73" s="48"/>
      <c r="U73" s="48"/>
      <c r="V73" s="48"/>
      <c r="W73" s="48"/>
      <c r="X73" s="48"/>
      <c r="Y73" s="48">
        <v>500</v>
      </c>
      <c r="Z73" s="48">
        <v>20000000866</v>
      </c>
      <c r="AA73" s="48">
        <v>10000000438</v>
      </c>
    </row>
    <row r="74" spans="1:27" x14ac:dyDescent="0.25">
      <c r="A74" s="145">
        <f>+'CARGA DE DATOS'!A75</f>
        <v>73</v>
      </c>
      <c r="B74" s="154">
        <v>400000244</v>
      </c>
      <c r="C74" s="154">
        <v>700010773</v>
      </c>
      <c r="D74" s="48" t="s">
        <v>30</v>
      </c>
      <c r="E74" s="48" t="s">
        <v>9149</v>
      </c>
      <c r="F74" s="48" t="s">
        <v>9181</v>
      </c>
      <c r="G74" s="48">
        <v>150</v>
      </c>
      <c r="H74" s="48">
        <v>300</v>
      </c>
      <c r="I74" s="48">
        <v>150</v>
      </c>
      <c r="J74" s="48"/>
      <c r="K74" s="48"/>
      <c r="L74" s="48"/>
      <c r="M74" s="48">
        <v>2500</v>
      </c>
      <c r="N74" s="48">
        <v>2000</v>
      </c>
      <c r="O74" s="48">
        <v>3000</v>
      </c>
      <c r="P74" s="48"/>
      <c r="Q74" s="48"/>
      <c r="R74" s="48"/>
      <c r="S74" s="48"/>
      <c r="T74" s="48"/>
      <c r="U74" s="48"/>
      <c r="V74" s="48"/>
      <c r="W74" s="48"/>
      <c r="X74" s="48"/>
      <c r="Y74" s="48">
        <v>5000</v>
      </c>
      <c r="Z74" s="48">
        <v>20000000867</v>
      </c>
      <c r="AA74" s="48">
        <v>10000000439</v>
      </c>
    </row>
    <row r="75" spans="1:27" x14ac:dyDescent="0.25">
      <c r="A75" s="145">
        <f>+'CARGA DE DATOS'!A76</f>
        <v>74</v>
      </c>
      <c r="B75" s="154">
        <v>400000245</v>
      </c>
      <c r="C75" s="154">
        <v>700010774</v>
      </c>
      <c r="D75" s="48" t="s">
        <v>30</v>
      </c>
      <c r="E75" s="48" t="s">
        <v>9149</v>
      </c>
      <c r="F75" s="48" t="s">
        <v>9181</v>
      </c>
      <c r="G75" s="48">
        <v>1500</v>
      </c>
      <c r="H75" s="48">
        <v>300</v>
      </c>
      <c r="I75" s="48">
        <v>350</v>
      </c>
      <c r="J75" s="48"/>
      <c r="K75" s="48"/>
      <c r="L75" s="48"/>
      <c r="M75" s="48">
        <v>2500</v>
      </c>
      <c r="N75" s="48">
        <v>2000</v>
      </c>
      <c r="O75" s="48">
        <v>3000</v>
      </c>
      <c r="P75" s="48"/>
      <c r="Q75" s="48"/>
      <c r="R75" s="48"/>
      <c r="S75" s="48"/>
      <c r="T75" s="48"/>
      <c r="U75" s="48"/>
      <c r="V75" s="48"/>
      <c r="W75" s="48"/>
      <c r="X75" s="48"/>
      <c r="Y75" s="48">
        <v>6500</v>
      </c>
      <c r="Z75" s="48"/>
      <c r="AA75" s="48"/>
    </row>
    <row r="76" spans="1:27" x14ac:dyDescent="0.25">
      <c r="A76" s="145">
        <f>+'CARGA DE DATOS'!A77</f>
        <v>75</v>
      </c>
      <c r="B76" s="154">
        <v>400000246</v>
      </c>
      <c r="C76" s="154">
        <v>700010775</v>
      </c>
      <c r="D76" s="48" t="s">
        <v>30</v>
      </c>
      <c r="E76" s="48" t="s">
        <v>9149</v>
      </c>
      <c r="F76" s="48" t="s">
        <v>9181</v>
      </c>
      <c r="G76" s="48">
        <v>1500</v>
      </c>
      <c r="H76" s="48">
        <v>300</v>
      </c>
      <c r="I76" s="48">
        <v>350</v>
      </c>
      <c r="J76" s="48"/>
      <c r="K76" s="48"/>
      <c r="L76" s="48"/>
      <c r="M76" s="48">
        <v>2500</v>
      </c>
      <c r="N76" s="48">
        <v>2000</v>
      </c>
      <c r="O76" s="48">
        <v>3000</v>
      </c>
      <c r="P76" s="48"/>
      <c r="Q76" s="48"/>
      <c r="R76" s="48"/>
      <c r="S76" s="48"/>
      <c r="T76" s="48"/>
      <c r="U76" s="48"/>
      <c r="V76" s="48"/>
      <c r="W76" s="48"/>
      <c r="X76" s="48"/>
      <c r="Y76" s="48">
        <v>6500</v>
      </c>
      <c r="Z76" s="48"/>
      <c r="AA76" s="48"/>
    </row>
    <row r="77" spans="1:27" x14ac:dyDescent="0.25">
      <c r="A77" s="145">
        <f>+'CARGA DE DATOS'!A78</f>
        <v>76</v>
      </c>
      <c r="B77" s="154">
        <v>400000247</v>
      </c>
      <c r="C77" s="154">
        <v>700010776</v>
      </c>
      <c r="D77" s="48" t="s">
        <v>30</v>
      </c>
      <c r="E77" s="48" t="s">
        <v>9149</v>
      </c>
      <c r="F77" s="48" t="s">
        <v>9181</v>
      </c>
      <c r="G77" s="48">
        <v>1500</v>
      </c>
      <c r="H77" s="48">
        <v>1550</v>
      </c>
      <c r="I77" s="48">
        <v>1550</v>
      </c>
      <c r="J77" s="48"/>
      <c r="K77" s="48"/>
      <c r="L77" s="48"/>
      <c r="M77" s="48">
        <v>2500</v>
      </c>
      <c r="N77" s="48">
        <v>2000</v>
      </c>
      <c r="O77" s="48">
        <v>3000</v>
      </c>
      <c r="P77" s="48"/>
      <c r="Q77" s="48"/>
      <c r="R77" s="48"/>
      <c r="S77" s="48"/>
      <c r="T77" s="48"/>
      <c r="U77" s="48"/>
      <c r="V77" s="48"/>
      <c r="W77" s="48"/>
      <c r="X77" s="48"/>
      <c r="Y77" s="48">
        <v>7500</v>
      </c>
      <c r="Z77" s="48">
        <v>20000000868</v>
      </c>
      <c r="AA77" s="48">
        <v>10000000440</v>
      </c>
    </row>
    <row r="78" spans="1:27" x14ac:dyDescent="0.25">
      <c r="A78" s="145">
        <f>+'CARGA DE DATOS'!A79</f>
        <v>77</v>
      </c>
      <c r="B78" s="154">
        <v>400000248</v>
      </c>
      <c r="C78" s="154">
        <v>700010777</v>
      </c>
      <c r="D78" s="48" t="s">
        <v>30</v>
      </c>
      <c r="E78" s="48" t="s">
        <v>9149</v>
      </c>
      <c r="F78" s="48" t="s">
        <v>9181</v>
      </c>
      <c r="G78" s="48">
        <v>150</v>
      </c>
      <c r="H78" s="48">
        <v>300</v>
      </c>
      <c r="I78" s="48">
        <v>350</v>
      </c>
      <c r="J78" s="48"/>
      <c r="K78" s="48"/>
      <c r="L78" s="48"/>
      <c r="M78" s="48">
        <v>2500</v>
      </c>
      <c r="N78" s="48">
        <v>2000</v>
      </c>
      <c r="O78" s="48">
        <v>3000</v>
      </c>
      <c r="P78" s="48"/>
      <c r="Q78" s="48"/>
      <c r="R78" s="48"/>
      <c r="S78" s="48"/>
      <c r="T78" s="48"/>
      <c r="U78" s="48"/>
      <c r="V78" s="48"/>
      <c r="W78" s="48"/>
      <c r="X78" s="48"/>
      <c r="Y78" s="48">
        <v>2460</v>
      </c>
      <c r="Z78" s="48">
        <v>20000000869</v>
      </c>
      <c r="AA78" s="48">
        <v>10000000441</v>
      </c>
    </row>
    <row r="79" spans="1:27" x14ac:dyDescent="0.25">
      <c r="A79" s="145">
        <f>+'CARGA DE DATOS'!A80</f>
        <v>78</v>
      </c>
      <c r="B79" s="154">
        <v>400000249</v>
      </c>
      <c r="C79" s="154">
        <v>700010778</v>
      </c>
      <c r="D79" s="48" t="s">
        <v>30</v>
      </c>
      <c r="E79" s="48" t="s">
        <v>9149</v>
      </c>
      <c r="F79" s="48" t="s">
        <v>9181</v>
      </c>
      <c r="G79" s="48">
        <v>1000</v>
      </c>
      <c r="H79" s="48">
        <v>150</v>
      </c>
      <c r="I79" s="48">
        <v>350</v>
      </c>
      <c r="J79" s="48"/>
      <c r="K79" s="48"/>
      <c r="L79" s="48"/>
      <c r="M79" s="48">
        <v>2500</v>
      </c>
      <c r="N79" s="48">
        <v>2000</v>
      </c>
      <c r="O79" s="48">
        <v>3000</v>
      </c>
      <c r="P79" s="48"/>
      <c r="Q79" s="48"/>
      <c r="R79" s="48"/>
      <c r="S79" s="48"/>
      <c r="T79" s="48"/>
      <c r="U79" s="48"/>
      <c r="V79" s="48"/>
      <c r="W79" s="48"/>
      <c r="X79" s="48"/>
      <c r="Y79" s="48">
        <v>7500</v>
      </c>
      <c r="Z79" s="48">
        <v>20000000870</v>
      </c>
      <c r="AA79" s="48">
        <v>10000000442</v>
      </c>
    </row>
    <row r="80" spans="1:27" x14ac:dyDescent="0.25">
      <c r="A80" s="145">
        <f>+'CARGA DE DATOS'!A81</f>
        <v>79</v>
      </c>
      <c r="B80" s="154">
        <v>400000250</v>
      </c>
      <c r="C80" s="154">
        <v>700010779</v>
      </c>
      <c r="D80" s="48" t="s">
        <v>30</v>
      </c>
      <c r="E80" s="48" t="s">
        <v>9149</v>
      </c>
      <c r="F80" s="48" t="s">
        <v>9181</v>
      </c>
      <c r="G80" s="48">
        <v>1500</v>
      </c>
      <c r="H80" s="48">
        <v>1550</v>
      </c>
      <c r="I80" s="48">
        <v>1550</v>
      </c>
      <c r="J80" s="48"/>
      <c r="K80" s="48"/>
      <c r="L80" s="48"/>
      <c r="M80" s="48">
        <v>2500</v>
      </c>
      <c r="N80" s="48">
        <v>2000</v>
      </c>
      <c r="O80" s="48">
        <v>3000</v>
      </c>
      <c r="P80" s="48"/>
      <c r="Q80" s="48"/>
      <c r="R80" s="48"/>
      <c r="S80" s="48"/>
      <c r="T80" s="48"/>
      <c r="U80" s="48"/>
      <c r="V80" s="48"/>
      <c r="W80" s="48"/>
      <c r="X80" s="48"/>
      <c r="Y80" s="48">
        <v>7500</v>
      </c>
      <c r="Z80" s="48">
        <v>20000000871</v>
      </c>
      <c r="AA80" s="48">
        <v>10000000443</v>
      </c>
    </row>
    <row r="81" spans="1:27" x14ac:dyDescent="0.25">
      <c r="A81" s="145">
        <f>+'CARGA DE DATOS'!A82</f>
        <v>80</v>
      </c>
      <c r="B81" s="154">
        <v>400000251</v>
      </c>
      <c r="C81" s="154">
        <v>700010780</v>
      </c>
      <c r="D81" s="48" t="s">
        <v>30</v>
      </c>
      <c r="E81" s="48" t="s">
        <v>9149</v>
      </c>
      <c r="F81" s="48" t="s">
        <v>9181</v>
      </c>
      <c r="G81" s="48">
        <v>1000</v>
      </c>
      <c r="H81" s="48">
        <v>150</v>
      </c>
      <c r="I81" s="48">
        <v>350</v>
      </c>
      <c r="J81" s="48"/>
      <c r="K81" s="48"/>
      <c r="L81" s="48"/>
      <c r="M81" s="48">
        <v>2500</v>
      </c>
      <c r="N81" s="48">
        <v>2000</v>
      </c>
      <c r="O81" s="48">
        <v>3000</v>
      </c>
      <c r="P81" s="48"/>
      <c r="Q81" s="48"/>
      <c r="R81" s="48"/>
      <c r="S81" s="48"/>
      <c r="T81" s="48"/>
      <c r="U81" s="48"/>
      <c r="V81" s="48"/>
      <c r="W81" s="48"/>
      <c r="X81" s="48"/>
      <c r="Y81" s="48">
        <v>7500</v>
      </c>
      <c r="Z81" s="48">
        <v>20000000872</v>
      </c>
      <c r="AA81" s="48">
        <v>10000000444</v>
      </c>
    </row>
    <row r="82" spans="1:27" x14ac:dyDescent="0.25">
      <c r="A82" s="145">
        <f>+'CARGA DE DATOS'!A83</f>
        <v>81</v>
      </c>
      <c r="B82" s="154">
        <v>400000252</v>
      </c>
      <c r="C82" s="154">
        <v>700010781</v>
      </c>
      <c r="D82" s="48" t="s">
        <v>30</v>
      </c>
      <c r="E82" s="48" t="s">
        <v>9149</v>
      </c>
      <c r="F82" s="48" t="s">
        <v>9181</v>
      </c>
      <c r="G82" s="48">
        <v>150</v>
      </c>
      <c r="H82" s="48">
        <v>150</v>
      </c>
      <c r="I82" s="48">
        <v>150</v>
      </c>
      <c r="J82" s="48"/>
      <c r="K82" s="48"/>
      <c r="L82" s="48"/>
      <c r="M82" s="48">
        <v>2500</v>
      </c>
      <c r="N82" s="48">
        <v>2000</v>
      </c>
      <c r="O82" s="48">
        <v>3000</v>
      </c>
      <c r="P82" s="48"/>
      <c r="Q82" s="48"/>
      <c r="R82" s="48"/>
      <c r="S82" s="48"/>
      <c r="T82" s="48"/>
      <c r="U82" s="48"/>
      <c r="V82" s="48"/>
      <c r="W82" s="48"/>
      <c r="X82" s="48"/>
      <c r="Y82" s="48">
        <v>15000</v>
      </c>
      <c r="Z82" s="48">
        <v>20000000873</v>
      </c>
      <c r="AA82" s="48">
        <v>10000000445</v>
      </c>
    </row>
    <row r="83" spans="1:27" x14ac:dyDescent="0.25">
      <c r="A83" s="145">
        <f>+'CARGA DE DATOS'!A84</f>
        <v>82</v>
      </c>
      <c r="B83" s="154">
        <v>400000253</v>
      </c>
      <c r="C83" s="154">
        <v>700010782</v>
      </c>
      <c r="D83" s="48" t="s">
        <v>30</v>
      </c>
      <c r="E83" s="48" t="s">
        <v>9149</v>
      </c>
      <c r="F83" s="48" t="s">
        <v>9181</v>
      </c>
      <c r="G83" s="48">
        <v>150</v>
      </c>
      <c r="H83" s="48">
        <v>300</v>
      </c>
      <c r="I83" s="48">
        <v>350</v>
      </c>
      <c r="J83" s="48"/>
      <c r="K83" s="48"/>
      <c r="L83" s="48"/>
      <c r="M83" s="48">
        <v>2500</v>
      </c>
      <c r="N83" s="48">
        <v>2000</v>
      </c>
      <c r="O83" s="48">
        <v>3000</v>
      </c>
      <c r="P83" s="48"/>
      <c r="Q83" s="48"/>
      <c r="R83" s="48"/>
      <c r="S83" s="48"/>
      <c r="T83" s="48"/>
      <c r="U83" s="48"/>
      <c r="V83" s="48"/>
      <c r="W83" s="48"/>
      <c r="X83" s="48"/>
      <c r="Y83" s="48">
        <v>2460</v>
      </c>
      <c r="Z83" s="48">
        <v>20000000874</v>
      </c>
      <c r="AA83" s="48">
        <v>10000000446</v>
      </c>
    </row>
    <row r="84" spans="1:27" x14ac:dyDescent="0.25">
      <c r="A84" s="145">
        <f>+'CARGA DE DATOS'!A85</f>
        <v>83</v>
      </c>
      <c r="B84" s="154">
        <v>400000254</v>
      </c>
      <c r="C84" s="154">
        <v>700010783</v>
      </c>
      <c r="D84" s="48" t="s">
        <v>30</v>
      </c>
      <c r="E84" s="48" t="s">
        <v>9149</v>
      </c>
      <c r="F84" s="48" t="s">
        <v>9181</v>
      </c>
      <c r="G84" s="48">
        <v>150</v>
      </c>
      <c r="H84" s="48">
        <v>300</v>
      </c>
      <c r="I84" s="48">
        <v>350</v>
      </c>
      <c r="J84" s="48"/>
      <c r="K84" s="48"/>
      <c r="L84" s="48"/>
      <c r="M84" s="48">
        <v>2500</v>
      </c>
      <c r="N84" s="48">
        <v>2000</v>
      </c>
      <c r="O84" s="48">
        <v>3000</v>
      </c>
      <c r="P84" s="48"/>
      <c r="Q84" s="48"/>
      <c r="R84" s="48"/>
      <c r="S84" s="48"/>
      <c r="T84" s="48"/>
      <c r="U84" s="48"/>
      <c r="V84" s="48"/>
      <c r="W84" s="48"/>
      <c r="X84" s="48"/>
      <c r="Y84" s="48">
        <v>2460</v>
      </c>
      <c r="Z84" s="48">
        <v>20000000875</v>
      </c>
      <c r="AA84" s="48">
        <v>10000000447</v>
      </c>
    </row>
    <row r="85" spans="1:27" x14ac:dyDescent="0.25">
      <c r="A85" s="145">
        <f>+'CARGA DE DATOS'!A86</f>
        <v>84</v>
      </c>
      <c r="B85" s="154">
        <v>400000255</v>
      </c>
      <c r="C85" s="154">
        <v>700010784</v>
      </c>
      <c r="D85" s="48" t="s">
        <v>30</v>
      </c>
      <c r="E85" s="48" t="s">
        <v>9149</v>
      </c>
      <c r="F85" s="48" t="s">
        <v>9181</v>
      </c>
      <c r="G85" s="48">
        <v>150</v>
      </c>
      <c r="H85" s="48">
        <v>300</v>
      </c>
      <c r="I85" s="48">
        <v>150</v>
      </c>
      <c r="J85" s="48"/>
      <c r="K85" s="48"/>
      <c r="L85" s="48"/>
      <c r="M85" s="48">
        <v>2500</v>
      </c>
      <c r="N85" s="48">
        <v>2000</v>
      </c>
      <c r="O85" s="48">
        <v>3000</v>
      </c>
      <c r="P85" s="48"/>
      <c r="Q85" s="48"/>
      <c r="R85" s="48"/>
      <c r="S85" s="48"/>
      <c r="T85" s="48"/>
      <c r="U85" s="48"/>
      <c r="V85" s="48"/>
      <c r="W85" s="48"/>
      <c r="X85" s="48"/>
      <c r="Y85" s="48">
        <v>5000</v>
      </c>
      <c r="Z85" s="48">
        <v>20000000876</v>
      </c>
      <c r="AA85" s="48">
        <v>10000000448</v>
      </c>
    </row>
    <row r="86" spans="1:27" x14ac:dyDescent="0.25">
      <c r="A86" s="145">
        <f>+'CARGA DE DATOS'!A87</f>
        <v>85</v>
      </c>
      <c r="B86" s="154">
        <v>400000256</v>
      </c>
      <c r="C86" s="154">
        <v>700010785</v>
      </c>
      <c r="D86" s="48" t="s">
        <v>30</v>
      </c>
      <c r="E86" s="48" t="s">
        <v>9149</v>
      </c>
      <c r="F86" s="48" t="s">
        <v>9181</v>
      </c>
      <c r="G86" s="48">
        <v>150</v>
      </c>
      <c r="H86" s="48">
        <v>300</v>
      </c>
      <c r="I86" s="48">
        <v>150</v>
      </c>
      <c r="J86" s="48"/>
      <c r="K86" s="48"/>
      <c r="L86" s="48"/>
      <c r="M86" s="48">
        <v>2500</v>
      </c>
      <c r="N86" s="48">
        <v>2000</v>
      </c>
      <c r="O86" s="48">
        <v>3000</v>
      </c>
      <c r="P86" s="48"/>
      <c r="Q86" s="48"/>
      <c r="R86" s="48"/>
      <c r="S86" s="48"/>
      <c r="T86" s="48"/>
      <c r="U86" s="48"/>
      <c r="V86" s="48"/>
      <c r="W86" s="48"/>
      <c r="X86" s="48"/>
      <c r="Y86" s="48">
        <v>5000</v>
      </c>
      <c r="Z86" s="48">
        <v>20000000877</v>
      </c>
      <c r="AA86" s="48">
        <v>10000000449</v>
      </c>
    </row>
    <row r="87" spans="1:27" x14ac:dyDescent="0.25">
      <c r="A87" s="145">
        <f>+'CARGA DE DATOS'!A88</f>
        <v>86</v>
      </c>
      <c r="B87" s="154">
        <v>400000257</v>
      </c>
      <c r="C87" s="154">
        <v>700010786</v>
      </c>
      <c r="D87" s="48" t="s">
        <v>30</v>
      </c>
      <c r="E87" s="48" t="s">
        <v>9149</v>
      </c>
      <c r="F87" s="48" t="s">
        <v>9181</v>
      </c>
      <c r="G87" s="48">
        <v>1000</v>
      </c>
      <c r="H87" s="48">
        <v>150</v>
      </c>
      <c r="I87" s="48">
        <v>350</v>
      </c>
      <c r="J87" s="48"/>
      <c r="K87" s="48"/>
      <c r="L87" s="48"/>
      <c r="M87" s="48">
        <v>2500</v>
      </c>
      <c r="N87" s="48">
        <v>2000</v>
      </c>
      <c r="O87" s="48">
        <v>3000</v>
      </c>
      <c r="P87" s="48"/>
      <c r="Q87" s="48"/>
      <c r="R87" s="48"/>
      <c r="S87" s="48"/>
      <c r="T87" s="48"/>
      <c r="U87" s="48"/>
      <c r="V87" s="48"/>
      <c r="W87" s="48"/>
      <c r="X87" s="48"/>
      <c r="Y87" s="48">
        <v>7500</v>
      </c>
      <c r="Z87" s="48">
        <v>20000000878</v>
      </c>
      <c r="AA87" s="48">
        <v>10000000450</v>
      </c>
    </row>
    <row r="88" spans="1:27" x14ac:dyDescent="0.25">
      <c r="A88" s="145">
        <f>+'CARGA DE DATOS'!A89</f>
        <v>87</v>
      </c>
      <c r="B88" s="154">
        <v>400000258</v>
      </c>
      <c r="C88" s="154">
        <v>700010787</v>
      </c>
      <c r="D88" s="48" t="s">
        <v>30</v>
      </c>
      <c r="E88" s="48" t="s">
        <v>9149</v>
      </c>
      <c r="F88" s="48" t="s">
        <v>9181</v>
      </c>
      <c r="G88" s="48">
        <v>150</v>
      </c>
      <c r="H88" s="48">
        <v>300</v>
      </c>
      <c r="I88" s="48">
        <v>150</v>
      </c>
      <c r="J88" s="48"/>
      <c r="K88" s="48"/>
      <c r="L88" s="48"/>
      <c r="M88" s="48">
        <v>2500</v>
      </c>
      <c r="N88" s="48">
        <v>2000</v>
      </c>
      <c r="O88" s="48">
        <v>3000</v>
      </c>
      <c r="P88" s="48"/>
      <c r="Q88" s="48"/>
      <c r="R88" s="48"/>
      <c r="S88" s="48"/>
      <c r="T88" s="48"/>
      <c r="U88" s="48"/>
      <c r="V88" s="48"/>
      <c r="W88" s="48"/>
      <c r="X88" s="48"/>
      <c r="Y88" s="48">
        <v>5000</v>
      </c>
      <c r="Z88" s="48"/>
      <c r="AA88" s="48"/>
    </row>
    <row r="89" spans="1:27" x14ac:dyDescent="0.25">
      <c r="A89" s="145">
        <f>+'CARGA DE DATOS'!A90</f>
        <v>88</v>
      </c>
      <c r="B89" s="154">
        <v>400000259</v>
      </c>
      <c r="C89" s="154">
        <v>700010788</v>
      </c>
      <c r="D89" s="48" t="s">
        <v>30</v>
      </c>
      <c r="E89" s="48" t="s">
        <v>9149</v>
      </c>
      <c r="F89" s="48" t="s">
        <v>9181</v>
      </c>
      <c r="G89" s="48">
        <v>150</v>
      </c>
      <c r="H89" s="48">
        <v>300</v>
      </c>
      <c r="I89" s="48">
        <v>350</v>
      </c>
      <c r="J89" s="48"/>
      <c r="K89" s="48"/>
      <c r="L89" s="48"/>
      <c r="M89" s="48">
        <v>2500</v>
      </c>
      <c r="N89" s="48">
        <v>2000</v>
      </c>
      <c r="O89" s="48">
        <v>3000</v>
      </c>
      <c r="P89" s="48"/>
      <c r="Q89" s="48"/>
      <c r="R89" s="48"/>
      <c r="S89" s="48"/>
      <c r="T89" s="48"/>
      <c r="U89" s="48"/>
      <c r="V89" s="48"/>
      <c r="W89" s="48"/>
      <c r="X89" s="48"/>
      <c r="Y89" s="48">
        <v>500</v>
      </c>
      <c r="Z89" s="48"/>
      <c r="AA89" s="48"/>
    </row>
    <row r="90" spans="1:27" x14ac:dyDescent="0.25">
      <c r="A90" s="145">
        <f>+'CARGA DE DATOS'!A91</f>
        <v>89</v>
      </c>
      <c r="B90" s="154">
        <v>400000260</v>
      </c>
      <c r="C90" s="154">
        <v>700010789</v>
      </c>
      <c r="D90" s="48" t="s">
        <v>30</v>
      </c>
      <c r="E90" s="48" t="s">
        <v>9149</v>
      </c>
      <c r="F90" s="48" t="s">
        <v>9181</v>
      </c>
      <c r="G90" s="48">
        <v>1500</v>
      </c>
      <c r="H90" s="48">
        <v>1550</v>
      </c>
      <c r="I90" s="48">
        <v>1550</v>
      </c>
      <c r="J90" s="48"/>
      <c r="K90" s="48"/>
      <c r="L90" s="48"/>
      <c r="M90" s="48">
        <v>2500</v>
      </c>
      <c r="N90" s="48">
        <v>2000</v>
      </c>
      <c r="O90" s="48">
        <v>3000</v>
      </c>
      <c r="P90" s="48"/>
      <c r="Q90" s="48"/>
      <c r="R90" s="48"/>
      <c r="S90" s="48"/>
      <c r="T90" s="48"/>
      <c r="U90" s="48"/>
      <c r="V90" s="48"/>
      <c r="W90" s="48"/>
      <c r="X90" s="48"/>
      <c r="Y90" s="48">
        <v>7500</v>
      </c>
      <c r="Z90" s="48"/>
      <c r="AA90" s="48"/>
    </row>
    <row r="91" spans="1:27" x14ac:dyDescent="0.25">
      <c r="A91" s="145">
        <f>+'CARGA DE DATOS'!A92</f>
        <v>90</v>
      </c>
      <c r="B91" s="154">
        <v>400000261</v>
      </c>
      <c r="C91" s="154">
        <v>700010790</v>
      </c>
      <c r="D91" s="48" t="s">
        <v>30</v>
      </c>
      <c r="E91" s="48" t="s">
        <v>9149</v>
      </c>
      <c r="F91" s="48" t="s">
        <v>9181</v>
      </c>
      <c r="G91" s="48">
        <v>150</v>
      </c>
      <c r="H91" s="48">
        <v>150</v>
      </c>
      <c r="I91" s="48">
        <v>150</v>
      </c>
      <c r="J91" s="48"/>
      <c r="K91" s="48"/>
      <c r="L91" s="48"/>
      <c r="M91" s="48">
        <v>2500</v>
      </c>
      <c r="N91" s="48">
        <v>2000</v>
      </c>
      <c r="O91" s="48">
        <v>3000</v>
      </c>
      <c r="P91" s="48"/>
      <c r="Q91" s="48"/>
      <c r="R91" s="48"/>
      <c r="S91" s="48"/>
      <c r="T91" s="48"/>
      <c r="U91" s="48"/>
      <c r="V91" s="48"/>
      <c r="W91" s="48"/>
      <c r="X91" s="48"/>
      <c r="Y91" s="48">
        <v>5000</v>
      </c>
      <c r="Z91" s="48">
        <v>20000000882</v>
      </c>
      <c r="AA91" s="48">
        <v>10000000451</v>
      </c>
    </row>
    <row r="92" spans="1:27" x14ac:dyDescent="0.25">
      <c r="A92" s="145">
        <f>+'CARGA DE DATOS'!A93</f>
        <v>91</v>
      </c>
      <c r="B92" s="154">
        <v>400000262</v>
      </c>
      <c r="C92" s="154">
        <v>700010791</v>
      </c>
      <c r="D92" s="48" t="s">
        <v>30</v>
      </c>
      <c r="E92" s="48" t="s">
        <v>9149</v>
      </c>
      <c r="F92" s="48" t="s">
        <v>9181</v>
      </c>
      <c r="G92" s="48">
        <v>150</v>
      </c>
      <c r="H92" s="48">
        <v>150</v>
      </c>
      <c r="I92" s="48">
        <v>150</v>
      </c>
      <c r="J92" s="48"/>
      <c r="K92" s="48"/>
      <c r="L92" s="48"/>
      <c r="M92" s="48">
        <v>2500</v>
      </c>
      <c r="N92" s="48">
        <v>2000</v>
      </c>
      <c r="O92" s="48">
        <v>3000</v>
      </c>
      <c r="P92" s="48"/>
      <c r="Q92" s="48"/>
      <c r="R92" s="48"/>
      <c r="S92" s="48"/>
      <c r="T92" s="48"/>
      <c r="U92" s="48"/>
      <c r="V92" s="48"/>
      <c r="W92" s="48"/>
      <c r="X92" s="48"/>
      <c r="Y92" s="48">
        <v>15000</v>
      </c>
      <c r="Z92" s="48"/>
      <c r="AA92" s="48"/>
    </row>
    <row r="93" spans="1:27" x14ac:dyDescent="0.25">
      <c r="A93" s="145">
        <f>+'CARGA DE DATOS'!A94</f>
        <v>92</v>
      </c>
      <c r="B93" s="154">
        <v>400000263</v>
      </c>
      <c r="C93" s="154">
        <v>700010792</v>
      </c>
      <c r="D93" s="48" t="s">
        <v>30</v>
      </c>
      <c r="E93" s="48" t="s">
        <v>9149</v>
      </c>
      <c r="F93" s="48" t="s">
        <v>9181</v>
      </c>
      <c r="G93" s="48">
        <v>1500</v>
      </c>
      <c r="H93" s="48">
        <v>1550</v>
      </c>
      <c r="I93" s="48">
        <v>1550</v>
      </c>
      <c r="J93" s="48"/>
      <c r="K93" s="48"/>
      <c r="L93" s="48"/>
      <c r="M93" s="48">
        <v>2500</v>
      </c>
      <c r="N93" s="48">
        <v>2000</v>
      </c>
      <c r="O93" s="48">
        <v>3000</v>
      </c>
      <c r="P93" s="48"/>
      <c r="Q93" s="48"/>
      <c r="R93" s="48"/>
      <c r="S93" s="48"/>
      <c r="T93" s="48"/>
      <c r="U93" s="48"/>
      <c r="V93" s="48"/>
      <c r="W93" s="48"/>
      <c r="X93" s="48"/>
      <c r="Y93" s="48">
        <v>7500</v>
      </c>
      <c r="Z93" s="48">
        <v>20000000884</v>
      </c>
      <c r="AA93" s="48">
        <v>10000000452</v>
      </c>
    </row>
    <row r="94" spans="1:27" x14ac:dyDescent="0.25">
      <c r="A94" s="145">
        <f>+'CARGA DE DATOS'!A95</f>
        <v>93</v>
      </c>
      <c r="B94" s="154">
        <v>400000264</v>
      </c>
      <c r="C94" s="154">
        <v>700010793</v>
      </c>
      <c r="D94" s="48" t="s">
        <v>30</v>
      </c>
      <c r="E94" s="48" t="s">
        <v>9149</v>
      </c>
      <c r="F94" s="48" t="s">
        <v>9181</v>
      </c>
      <c r="G94" s="48">
        <v>1500</v>
      </c>
      <c r="H94" s="48">
        <v>1550</v>
      </c>
      <c r="I94" s="48">
        <v>1550</v>
      </c>
      <c r="J94" s="48"/>
      <c r="K94" s="48"/>
      <c r="L94" s="48"/>
      <c r="M94" s="48">
        <v>2500</v>
      </c>
      <c r="N94" s="48">
        <v>2000</v>
      </c>
      <c r="O94" s="48">
        <v>3000</v>
      </c>
      <c r="P94" s="48"/>
      <c r="Q94" s="48"/>
      <c r="R94" s="48"/>
      <c r="S94" s="48"/>
      <c r="T94" s="48"/>
      <c r="U94" s="48"/>
      <c r="V94" s="48"/>
      <c r="W94" s="48"/>
      <c r="X94" s="48"/>
      <c r="Y94" s="48">
        <v>7500</v>
      </c>
      <c r="Z94" s="48">
        <v>20000000885</v>
      </c>
      <c r="AA94" s="48">
        <v>10000000453</v>
      </c>
    </row>
    <row r="95" spans="1:27" x14ac:dyDescent="0.25">
      <c r="A95" s="145">
        <f>+'CARGA DE DATOS'!A96</f>
        <v>94</v>
      </c>
      <c r="B95" s="154">
        <v>400000265</v>
      </c>
      <c r="C95" s="154">
        <v>700010794</v>
      </c>
      <c r="D95" s="48" t="s">
        <v>30</v>
      </c>
      <c r="E95" s="48" t="s">
        <v>9149</v>
      </c>
      <c r="F95" s="48" t="s">
        <v>9181</v>
      </c>
      <c r="G95" s="48">
        <v>150</v>
      </c>
      <c r="H95" s="48">
        <v>300</v>
      </c>
      <c r="I95" s="48">
        <v>150</v>
      </c>
      <c r="J95" s="48"/>
      <c r="K95" s="48"/>
      <c r="L95" s="48"/>
      <c r="M95" s="48">
        <v>2500</v>
      </c>
      <c r="N95" s="48">
        <v>2000</v>
      </c>
      <c r="O95" s="48">
        <v>3000</v>
      </c>
      <c r="P95" s="48"/>
      <c r="Q95" s="48"/>
      <c r="R95" s="48"/>
      <c r="S95" s="48"/>
      <c r="T95" s="48"/>
      <c r="U95" s="48"/>
      <c r="V95" s="48"/>
      <c r="W95" s="48"/>
      <c r="X95" s="48"/>
      <c r="Y95" s="48">
        <v>5000</v>
      </c>
      <c r="Z95" s="48">
        <v>20000000886</v>
      </c>
      <c r="AA95" s="48">
        <v>10000000454</v>
      </c>
    </row>
    <row r="96" spans="1:27" x14ac:dyDescent="0.25">
      <c r="A96" s="145">
        <f>+'CARGA DE DATOS'!A97</f>
        <v>95</v>
      </c>
      <c r="B96" s="154">
        <v>400000266</v>
      </c>
      <c r="C96" s="154">
        <v>700010795</v>
      </c>
      <c r="D96" s="48" t="s">
        <v>30</v>
      </c>
      <c r="E96" s="48" t="s">
        <v>9149</v>
      </c>
      <c r="F96" s="48" t="s">
        <v>9181</v>
      </c>
      <c r="G96" s="48">
        <v>1500</v>
      </c>
      <c r="H96" s="48">
        <v>1550</v>
      </c>
      <c r="I96" s="48">
        <v>1550</v>
      </c>
      <c r="J96" s="48"/>
      <c r="K96" s="48"/>
      <c r="L96" s="48"/>
      <c r="M96" s="48">
        <v>2500</v>
      </c>
      <c r="N96" s="48">
        <v>2000</v>
      </c>
      <c r="O96" s="48">
        <v>3000</v>
      </c>
      <c r="P96" s="48"/>
      <c r="Q96" s="48"/>
      <c r="R96" s="48"/>
      <c r="S96" s="48"/>
      <c r="T96" s="48"/>
      <c r="U96" s="48"/>
      <c r="V96" s="48"/>
      <c r="W96" s="48"/>
      <c r="X96" s="48"/>
      <c r="Y96" s="48">
        <v>7500</v>
      </c>
      <c r="Z96" s="48">
        <v>20000000887</v>
      </c>
      <c r="AA96" s="48">
        <v>10000000455</v>
      </c>
    </row>
    <row r="97" spans="1:27" x14ac:dyDescent="0.25">
      <c r="A97" s="145">
        <f>+'CARGA DE DATOS'!A98</f>
        <v>96</v>
      </c>
      <c r="B97" s="154">
        <v>400000267</v>
      </c>
      <c r="C97" s="154">
        <v>700010796</v>
      </c>
      <c r="D97" s="48" t="s">
        <v>30</v>
      </c>
      <c r="E97" s="48" t="s">
        <v>9149</v>
      </c>
      <c r="F97" s="48" t="s">
        <v>9181</v>
      </c>
      <c r="G97" s="48">
        <v>150</v>
      </c>
      <c r="H97" s="48">
        <v>150</v>
      </c>
      <c r="I97" s="48">
        <v>150</v>
      </c>
      <c r="J97" s="48"/>
      <c r="K97" s="48"/>
      <c r="L97" s="48"/>
      <c r="M97" s="48">
        <v>2500</v>
      </c>
      <c r="N97" s="48">
        <v>2000</v>
      </c>
      <c r="O97" s="48">
        <v>3000</v>
      </c>
      <c r="P97" s="48"/>
      <c r="Q97" s="48"/>
      <c r="R97" s="48"/>
      <c r="S97" s="48"/>
      <c r="T97" s="48"/>
      <c r="U97" s="48"/>
      <c r="V97" s="48"/>
      <c r="W97" s="48"/>
      <c r="X97" s="48"/>
      <c r="Y97" s="48">
        <v>15000</v>
      </c>
      <c r="Z97" s="48">
        <v>20000000888</v>
      </c>
      <c r="AA97" s="48">
        <v>10000000456</v>
      </c>
    </row>
    <row r="98" spans="1:27" x14ac:dyDescent="0.25">
      <c r="A98" s="145">
        <f>+'CARGA DE DATOS'!A99</f>
        <v>97</v>
      </c>
      <c r="B98" s="154">
        <v>400000268</v>
      </c>
      <c r="C98" s="154">
        <v>700010797</v>
      </c>
      <c r="D98" s="48" t="s">
        <v>30</v>
      </c>
      <c r="E98" s="48" t="s">
        <v>9149</v>
      </c>
      <c r="F98" s="48" t="s">
        <v>9181</v>
      </c>
      <c r="G98" s="48">
        <v>1500</v>
      </c>
      <c r="H98" s="48">
        <v>1550</v>
      </c>
      <c r="I98" s="48">
        <v>1550</v>
      </c>
      <c r="J98" s="48"/>
      <c r="K98" s="48"/>
      <c r="L98" s="48"/>
      <c r="M98" s="48">
        <v>2500</v>
      </c>
      <c r="N98" s="48">
        <v>2000</v>
      </c>
      <c r="O98" s="48">
        <v>3000</v>
      </c>
      <c r="P98" s="48"/>
      <c r="Q98" s="48"/>
      <c r="R98" s="48"/>
      <c r="S98" s="48"/>
      <c r="T98" s="48"/>
      <c r="U98" s="48"/>
      <c r="V98" s="48"/>
      <c r="W98" s="48"/>
      <c r="X98" s="48"/>
      <c r="Y98" s="48">
        <v>7500</v>
      </c>
      <c r="Z98" s="48">
        <v>20000000889</v>
      </c>
      <c r="AA98" s="48">
        <v>10000000457</v>
      </c>
    </row>
    <row r="99" spans="1:27" x14ac:dyDescent="0.25">
      <c r="A99" s="145">
        <f>+'CARGA DE DATOS'!A100</f>
        <v>98</v>
      </c>
      <c r="B99" s="154">
        <v>400000269</v>
      </c>
      <c r="C99" s="154">
        <v>700010798</v>
      </c>
      <c r="D99" s="48" t="s">
        <v>30</v>
      </c>
      <c r="E99" s="48" t="s">
        <v>9149</v>
      </c>
      <c r="F99" s="48" t="s">
        <v>9181</v>
      </c>
      <c r="G99" s="48">
        <v>1500</v>
      </c>
      <c r="H99" s="48">
        <v>300</v>
      </c>
      <c r="I99" s="48">
        <v>350</v>
      </c>
      <c r="J99" s="48"/>
      <c r="K99" s="48"/>
      <c r="L99" s="48"/>
      <c r="M99" s="48">
        <v>2500</v>
      </c>
      <c r="N99" s="48">
        <v>2000</v>
      </c>
      <c r="O99" s="48">
        <v>3000</v>
      </c>
      <c r="P99" s="48"/>
      <c r="Q99" s="48"/>
      <c r="R99" s="48"/>
      <c r="S99" s="48"/>
      <c r="T99" s="48"/>
      <c r="U99" s="48"/>
      <c r="V99" s="48"/>
      <c r="W99" s="48"/>
      <c r="X99" s="48"/>
      <c r="Y99" s="48">
        <v>6500</v>
      </c>
      <c r="Z99" s="48"/>
      <c r="AA99" s="48"/>
    </row>
    <row r="100" spans="1:27" x14ac:dyDescent="0.25">
      <c r="A100" s="145">
        <f>+'CARGA DE DATOS'!A101</f>
        <v>99</v>
      </c>
      <c r="B100" s="154">
        <v>400000270</v>
      </c>
      <c r="C100" s="154">
        <v>700010799</v>
      </c>
      <c r="D100" s="48" t="s">
        <v>30</v>
      </c>
      <c r="E100" s="48" t="s">
        <v>9149</v>
      </c>
      <c r="F100" s="48" t="s">
        <v>9181</v>
      </c>
      <c r="G100" s="48">
        <v>1500</v>
      </c>
      <c r="H100" s="48">
        <v>1550</v>
      </c>
      <c r="I100" s="48">
        <v>1550</v>
      </c>
      <c r="J100" s="48"/>
      <c r="K100" s="48"/>
      <c r="L100" s="48"/>
      <c r="M100" s="48">
        <v>2500</v>
      </c>
      <c r="N100" s="48">
        <v>2000</v>
      </c>
      <c r="O100" s="48">
        <v>3000</v>
      </c>
      <c r="P100" s="48"/>
      <c r="Q100" s="48"/>
      <c r="R100" s="48"/>
      <c r="S100" s="48"/>
      <c r="T100" s="48"/>
      <c r="U100" s="48"/>
      <c r="V100" s="48"/>
      <c r="W100" s="48"/>
      <c r="X100" s="48"/>
      <c r="Y100" s="48">
        <v>7500</v>
      </c>
      <c r="Z100" s="48">
        <v>20000000890</v>
      </c>
      <c r="AA100" s="48">
        <v>10000000458</v>
      </c>
    </row>
    <row r="101" spans="1:27" x14ac:dyDescent="0.25">
      <c r="A101" s="145">
        <f>+'CARGA DE DATOS'!A102</f>
        <v>100</v>
      </c>
      <c r="B101" s="154">
        <v>400000271</v>
      </c>
      <c r="C101" s="154">
        <v>700010800</v>
      </c>
      <c r="D101" s="48" t="s">
        <v>30</v>
      </c>
      <c r="E101" s="48" t="s">
        <v>9149</v>
      </c>
      <c r="F101" s="48" t="s">
        <v>9181</v>
      </c>
      <c r="G101" s="48">
        <v>150</v>
      </c>
      <c r="H101" s="48">
        <v>300</v>
      </c>
      <c r="I101" s="48">
        <v>350</v>
      </c>
      <c r="J101" s="48"/>
      <c r="K101" s="48"/>
      <c r="L101" s="48"/>
      <c r="M101" s="48">
        <v>2500</v>
      </c>
      <c r="N101" s="48">
        <v>2000</v>
      </c>
      <c r="O101" s="48">
        <v>3000</v>
      </c>
      <c r="P101" s="48"/>
      <c r="Q101" s="48"/>
      <c r="R101" s="48"/>
      <c r="S101" s="48"/>
      <c r="T101" s="48"/>
      <c r="U101" s="48"/>
      <c r="V101" s="48"/>
      <c r="W101" s="48"/>
      <c r="X101" s="48"/>
      <c r="Y101" s="48">
        <v>500</v>
      </c>
      <c r="Z101" s="48">
        <v>20000000891</v>
      </c>
      <c r="AA101" s="48">
        <v>10000000459</v>
      </c>
    </row>
    <row r="102" spans="1:27" x14ac:dyDescent="0.25">
      <c r="A102" s="145">
        <f>+'CARGA DE DATOS'!A103</f>
        <v>101</v>
      </c>
      <c r="B102" s="154">
        <v>400000272</v>
      </c>
      <c r="C102" s="154">
        <v>700010801</v>
      </c>
      <c r="D102" s="48" t="s">
        <v>30</v>
      </c>
      <c r="E102" s="48" t="s">
        <v>9149</v>
      </c>
      <c r="F102" s="48" t="s">
        <v>9181</v>
      </c>
      <c r="G102" s="48">
        <v>150</v>
      </c>
      <c r="H102" s="48">
        <v>300</v>
      </c>
      <c r="I102" s="48">
        <v>150</v>
      </c>
      <c r="J102" s="48"/>
      <c r="K102" s="48"/>
      <c r="L102" s="48"/>
      <c r="M102" s="48">
        <v>2500</v>
      </c>
      <c r="N102" s="48">
        <v>2000</v>
      </c>
      <c r="O102" s="48">
        <v>3000</v>
      </c>
      <c r="P102" s="48"/>
      <c r="Q102" s="48"/>
      <c r="R102" s="48"/>
      <c r="S102" s="48"/>
      <c r="T102" s="48"/>
      <c r="U102" s="48"/>
      <c r="V102" s="48"/>
      <c r="W102" s="48"/>
      <c r="X102" s="48"/>
      <c r="Y102" s="48">
        <v>5000</v>
      </c>
      <c r="Z102" s="48">
        <v>20000000892</v>
      </c>
      <c r="AA102" s="48">
        <v>10000000460</v>
      </c>
    </row>
    <row r="103" spans="1:27" x14ac:dyDescent="0.25">
      <c r="A103" s="145">
        <f>+'CARGA DE DATOS'!A104</f>
        <v>102</v>
      </c>
      <c r="B103" s="154">
        <v>400000273</v>
      </c>
      <c r="C103" s="154">
        <v>700010802</v>
      </c>
      <c r="D103" s="48" t="s">
        <v>30</v>
      </c>
      <c r="E103" s="48" t="s">
        <v>9149</v>
      </c>
      <c r="F103" s="48" t="s">
        <v>9181</v>
      </c>
      <c r="G103" s="48">
        <v>1500</v>
      </c>
      <c r="H103" s="48">
        <v>1550</v>
      </c>
      <c r="I103" s="48">
        <v>1550</v>
      </c>
      <c r="J103" s="48"/>
      <c r="K103" s="48"/>
      <c r="L103" s="48"/>
      <c r="M103" s="48">
        <v>2500</v>
      </c>
      <c r="N103" s="48">
        <v>2000</v>
      </c>
      <c r="O103" s="48">
        <v>3000</v>
      </c>
      <c r="P103" s="48"/>
      <c r="Q103" s="48"/>
      <c r="R103" s="48"/>
      <c r="S103" s="48"/>
      <c r="T103" s="48"/>
      <c r="U103" s="48"/>
      <c r="V103" s="48"/>
      <c r="W103" s="48"/>
      <c r="X103" s="48"/>
      <c r="Y103" s="48">
        <v>7500</v>
      </c>
      <c r="Z103" s="48">
        <v>20000000893</v>
      </c>
      <c r="AA103" s="48">
        <v>10000000461</v>
      </c>
    </row>
    <row r="104" spans="1:27" x14ac:dyDescent="0.25">
      <c r="A104" s="145">
        <f>+'CARGA DE DATOS'!A105</f>
        <v>103</v>
      </c>
      <c r="B104" s="154">
        <v>400000274</v>
      </c>
      <c r="C104" s="154">
        <v>700010803</v>
      </c>
      <c r="D104" s="48" t="s">
        <v>30</v>
      </c>
      <c r="E104" s="48" t="s">
        <v>9149</v>
      </c>
      <c r="F104" s="48" t="s">
        <v>9181</v>
      </c>
      <c r="G104" s="48">
        <v>1500</v>
      </c>
      <c r="H104" s="48">
        <v>1550</v>
      </c>
      <c r="I104" s="48">
        <v>1550</v>
      </c>
      <c r="J104" s="48"/>
      <c r="K104" s="48"/>
      <c r="L104" s="48"/>
      <c r="M104" s="48">
        <v>2500</v>
      </c>
      <c r="N104" s="48">
        <v>2000</v>
      </c>
      <c r="O104" s="48">
        <v>3000</v>
      </c>
      <c r="P104" s="48"/>
      <c r="Q104" s="48"/>
      <c r="R104" s="48"/>
      <c r="S104" s="48"/>
      <c r="T104" s="48"/>
      <c r="U104" s="48"/>
      <c r="V104" s="48"/>
      <c r="W104" s="48"/>
      <c r="X104" s="48"/>
      <c r="Y104" s="48">
        <v>7500</v>
      </c>
      <c r="Z104" s="48">
        <v>20000000894</v>
      </c>
      <c r="AA104" s="48">
        <v>10000000462</v>
      </c>
    </row>
    <row r="105" spans="1:27" x14ac:dyDescent="0.25">
      <c r="A105" s="145">
        <f>+'CARGA DE DATOS'!A106</f>
        <v>104</v>
      </c>
      <c r="B105" s="154">
        <v>400000275</v>
      </c>
      <c r="C105" s="154">
        <v>700010804</v>
      </c>
      <c r="D105" s="48" t="s">
        <v>30</v>
      </c>
      <c r="E105" s="48" t="s">
        <v>9149</v>
      </c>
      <c r="F105" s="48" t="s">
        <v>9181</v>
      </c>
      <c r="G105" s="48">
        <v>150</v>
      </c>
      <c r="H105" s="48">
        <v>150</v>
      </c>
      <c r="I105" s="48">
        <v>150</v>
      </c>
      <c r="J105" s="48"/>
      <c r="K105" s="48"/>
      <c r="L105" s="48"/>
      <c r="M105" s="48">
        <v>2500</v>
      </c>
      <c r="N105" s="48">
        <v>2000</v>
      </c>
      <c r="O105" s="48">
        <v>3000</v>
      </c>
      <c r="P105" s="48"/>
      <c r="Q105" s="48"/>
      <c r="R105" s="48"/>
      <c r="S105" s="48"/>
      <c r="T105" s="48"/>
      <c r="U105" s="48"/>
      <c r="V105" s="48"/>
      <c r="W105" s="48"/>
      <c r="X105" s="48"/>
      <c r="Y105" s="48">
        <v>15000</v>
      </c>
      <c r="Z105" s="48">
        <v>20000000895</v>
      </c>
      <c r="AA105" s="48">
        <v>10000000463</v>
      </c>
    </row>
    <row r="106" spans="1:27" x14ac:dyDescent="0.25">
      <c r="A106" s="145">
        <f>+'CARGA DE DATOS'!A107</f>
        <v>105</v>
      </c>
      <c r="B106" s="154">
        <v>400000276</v>
      </c>
      <c r="C106" s="154">
        <v>700010805</v>
      </c>
      <c r="D106" s="48" t="s">
        <v>30</v>
      </c>
      <c r="E106" s="48" t="s">
        <v>9149</v>
      </c>
      <c r="F106" s="48" t="s">
        <v>9181</v>
      </c>
      <c r="G106" s="48">
        <v>150</v>
      </c>
      <c r="H106" s="48">
        <v>300</v>
      </c>
      <c r="I106" s="48">
        <v>350</v>
      </c>
      <c r="J106" s="48"/>
      <c r="K106" s="48"/>
      <c r="L106" s="48"/>
      <c r="M106" s="48">
        <v>2500</v>
      </c>
      <c r="N106" s="48">
        <v>2000</v>
      </c>
      <c r="O106" s="48">
        <v>3000</v>
      </c>
      <c r="P106" s="48"/>
      <c r="Q106" s="48"/>
      <c r="R106" s="48"/>
      <c r="S106" s="48"/>
      <c r="T106" s="48"/>
      <c r="U106" s="48"/>
      <c r="V106" s="48"/>
      <c r="W106" s="48"/>
      <c r="X106" s="48"/>
      <c r="Y106" s="48">
        <v>500</v>
      </c>
      <c r="Z106" s="48">
        <v>20000000896</v>
      </c>
      <c r="AA106" s="48">
        <v>10000000464</v>
      </c>
    </row>
    <row r="107" spans="1:27" x14ac:dyDescent="0.25">
      <c r="A107" s="145">
        <f>+'CARGA DE DATOS'!A108</f>
        <v>106</v>
      </c>
      <c r="B107" s="154">
        <v>400000277</v>
      </c>
      <c r="C107" s="154">
        <v>700010806</v>
      </c>
      <c r="D107" s="48" t="s">
        <v>30</v>
      </c>
      <c r="E107" s="48" t="s">
        <v>9149</v>
      </c>
      <c r="F107" s="48" t="s">
        <v>9181</v>
      </c>
      <c r="G107" s="48">
        <v>150</v>
      </c>
      <c r="H107" s="48">
        <v>300</v>
      </c>
      <c r="I107" s="48">
        <v>150</v>
      </c>
      <c r="J107" s="48"/>
      <c r="K107" s="48"/>
      <c r="L107" s="48"/>
      <c r="M107" s="48">
        <v>2500</v>
      </c>
      <c r="N107" s="48">
        <v>2000</v>
      </c>
      <c r="O107" s="48">
        <v>3000</v>
      </c>
      <c r="P107" s="48"/>
      <c r="Q107" s="48"/>
      <c r="R107" s="48"/>
      <c r="S107" s="48"/>
      <c r="T107" s="48"/>
      <c r="U107" s="48"/>
      <c r="V107" s="48"/>
      <c r="W107" s="48"/>
      <c r="X107" s="48"/>
      <c r="Y107" s="48">
        <v>5000</v>
      </c>
      <c r="Z107" s="48">
        <v>20000000897</v>
      </c>
      <c r="AA107" s="48">
        <v>10000000465</v>
      </c>
    </row>
    <row r="108" spans="1:27" x14ac:dyDescent="0.25">
      <c r="A108" s="145">
        <f>+'CARGA DE DATOS'!A109</f>
        <v>107</v>
      </c>
      <c r="B108" s="154">
        <v>400000278</v>
      </c>
      <c r="C108" s="154">
        <v>700010807</v>
      </c>
      <c r="D108" s="48" t="s">
        <v>30</v>
      </c>
      <c r="E108" s="48" t="s">
        <v>9149</v>
      </c>
      <c r="F108" s="48" t="s">
        <v>9181</v>
      </c>
      <c r="G108" s="48">
        <v>150</v>
      </c>
      <c r="H108" s="48">
        <v>300</v>
      </c>
      <c r="I108" s="48">
        <v>350</v>
      </c>
      <c r="J108" s="48"/>
      <c r="K108" s="48"/>
      <c r="L108" s="48"/>
      <c r="M108" s="48">
        <v>2500</v>
      </c>
      <c r="N108" s="48">
        <v>2000</v>
      </c>
      <c r="O108" s="48">
        <v>3000</v>
      </c>
      <c r="P108" s="48"/>
      <c r="Q108" s="48"/>
      <c r="R108" s="48"/>
      <c r="S108" s="48"/>
      <c r="T108" s="48"/>
      <c r="U108" s="48"/>
      <c r="V108" s="48"/>
      <c r="W108" s="48"/>
      <c r="X108" s="48"/>
      <c r="Y108" s="48">
        <v>500</v>
      </c>
      <c r="Z108" s="48">
        <v>20000000898</v>
      </c>
      <c r="AA108" s="48">
        <v>10000000466</v>
      </c>
    </row>
    <row r="109" spans="1:27" x14ac:dyDescent="0.25">
      <c r="A109" s="145">
        <f>+'CARGA DE DATOS'!A110</f>
        <v>108</v>
      </c>
      <c r="B109" s="154">
        <v>400000279</v>
      </c>
      <c r="C109" s="154">
        <v>700010808</v>
      </c>
      <c r="D109" s="48" t="s">
        <v>30</v>
      </c>
      <c r="E109" s="48" t="s">
        <v>9149</v>
      </c>
      <c r="F109" s="48" t="s">
        <v>9181</v>
      </c>
      <c r="G109" s="48">
        <v>1500</v>
      </c>
      <c r="H109" s="48">
        <v>1550</v>
      </c>
      <c r="I109" s="48">
        <v>1550</v>
      </c>
      <c r="J109" s="48"/>
      <c r="K109" s="48"/>
      <c r="L109" s="48"/>
      <c r="M109" s="48">
        <v>2500</v>
      </c>
      <c r="N109" s="48">
        <v>2000</v>
      </c>
      <c r="O109" s="48">
        <v>3000</v>
      </c>
      <c r="P109" s="48"/>
      <c r="Q109" s="48"/>
      <c r="R109" s="48"/>
      <c r="S109" s="48"/>
      <c r="T109" s="48"/>
      <c r="U109" s="48"/>
      <c r="V109" s="48"/>
      <c r="W109" s="48"/>
      <c r="X109" s="48"/>
      <c r="Y109" s="48">
        <v>7500</v>
      </c>
      <c r="Z109" s="48"/>
      <c r="AA109" s="48"/>
    </row>
    <row r="110" spans="1:27" x14ac:dyDescent="0.25">
      <c r="A110" s="145">
        <f>+'CARGA DE DATOS'!A111</f>
        <v>109</v>
      </c>
      <c r="B110" s="154">
        <v>400000280</v>
      </c>
      <c r="C110" s="154">
        <v>700010809</v>
      </c>
      <c r="D110" s="48" t="s">
        <v>30</v>
      </c>
      <c r="E110" s="48" t="s">
        <v>9149</v>
      </c>
      <c r="F110" s="48" t="s">
        <v>9181</v>
      </c>
      <c r="G110" s="48">
        <v>150</v>
      </c>
      <c r="H110" s="48">
        <v>150</v>
      </c>
      <c r="I110" s="48">
        <v>150</v>
      </c>
      <c r="J110" s="48"/>
      <c r="K110" s="48"/>
      <c r="L110" s="48"/>
      <c r="M110" s="48">
        <v>2500</v>
      </c>
      <c r="N110" s="48">
        <v>2000</v>
      </c>
      <c r="O110" s="48">
        <v>3000</v>
      </c>
      <c r="P110" s="48"/>
      <c r="Q110" s="48"/>
      <c r="R110" s="48"/>
      <c r="S110" s="48"/>
      <c r="T110" s="48"/>
      <c r="U110" s="48"/>
      <c r="V110" s="48"/>
      <c r="W110" s="48"/>
      <c r="X110" s="48"/>
      <c r="Y110" s="48">
        <v>15000</v>
      </c>
      <c r="Z110" s="48"/>
      <c r="AA110" s="48"/>
    </row>
    <row r="111" spans="1:27" x14ac:dyDescent="0.25">
      <c r="A111" s="145">
        <f>+'CARGA DE DATOS'!A112</f>
        <v>110</v>
      </c>
      <c r="B111" s="154">
        <v>400000281</v>
      </c>
      <c r="C111" s="154">
        <v>700010810</v>
      </c>
      <c r="D111" s="48" t="s">
        <v>30</v>
      </c>
      <c r="E111" s="48" t="s">
        <v>9149</v>
      </c>
      <c r="F111" s="48" t="s">
        <v>9181</v>
      </c>
      <c r="G111" s="48">
        <v>150</v>
      </c>
      <c r="H111" s="48">
        <v>300</v>
      </c>
      <c r="I111" s="48">
        <v>350</v>
      </c>
      <c r="J111" s="48"/>
      <c r="K111" s="48"/>
      <c r="L111" s="48"/>
      <c r="M111" s="48">
        <v>2500</v>
      </c>
      <c r="N111" s="48">
        <v>2000</v>
      </c>
      <c r="O111" s="48">
        <v>3000</v>
      </c>
      <c r="P111" s="48"/>
      <c r="Q111" s="48"/>
      <c r="R111" s="48"/>
      <c r="S111" s="48"/>
      <c r="T111" s="48"/>
      <c r="U111" s="48"/>
      <c r="V111" s="48"/>
      <c r="W111" s="48"/>
      <c r="X111" s="48"/>
      <c r="Y111" s="48">
        <v>2460</v>
      </c>
      <c r="Z111" s="48"/>
      <c r="AA111" s="48"/>
    </row>
    <row r="112" spans="1:27" x14ac:dyDescent="0.25">
      <c r="A112" s="145">
        <f>+'CARGA DE DATOS'!A113</f>
        <v>111</v>
      </c>
      <c r="B112" s="154">
        <v>400000282</v>
      </c>
      <c r="C112" s="154">
        <v>700010811</v>
      </c>
      <c r="D112" s="48" t="s">
        <v>30</v>
      </c>
      <c r="E112" s="48" t="s">
        <v>9149</v>
      </c>
      <c r="F112" s="48" t="s">
        <v>9181</v>
      </c>
      <c r="G112" s="48">
        <v>150</v>
      </c>
      <c r="H112" s="48">
        <v>300</v>
      </c>
      <c r="I112" s="48">
        <v>350</v>
      </c>
      <c r="J112" s="48"/>
      <c r="K112" s="48"/>
      <c r="L112" s="48"/>
      <c r="M112" s="48">
        <v>2500</v>
      </c>
      <c r="N112" s="48">
        <v>2000</v>
      </c>
      <c r="O112" s="48">
        <v>3000</v>
      </c>
      <c r="P112" s="48"/>
      <c r="Q112" s="48"/>
      <c r="R112" s="48"/>
      <c r="S112" s="48"/>
      <c r="T112" s="48"/>
      <c r="U112" s="48"/>
      <c r="V112" s="48"/>
      <c r="W112" s="48"/>
      <c r="X112" s="48"/>
      <c r="Y112" s="48">
        <v>2460</v>
      </c>
      <c r="Z112" s="48">
        <v>20000000902</v>
      </c>
      <c r="AA112" s="48">
        <v>10000000467</v>
      </c>
    </row>
    <row r="113" spans="1:27" x14ac:dyDescent="0.25">
      <c r="A113" s="145">
        <f>+'CARGA DE DATOS'!A114</f>
        <v>112</v>
      </c>
      <c r="B113" s="154">
        <v>400000283</v>
      </c>
      <c r="C113" s="154">
        <v>700010812</v>
      </c>
      <c r="D113" s="48" t="s">
        <v>30</v>
      </c>
      <c r="E113" s="48" t="s">
        <v>9149</v>
      </c>
      <c r="F113" s="48" t="s">
        <v>9181</v>
      </c>
      <c r="G113" s="48">
        <v>1000</v>
      </c>
      <c r="H113" s="48">
        <v>150</v>
      </c>
      <c r="I113" s="48">
        <v>350</v>
      </c>
      <c r="J113" s="48"/>
      <c r="K113" s="48"/>
      <c r="L113" s="48"/>
      <c r="M113" s="48">
        <v>2500</v>
      </c>
      <c r="N113" s="48">
        <v>2000</v>
      </c>
      <c r="O113" s="48">
        <v>3000</v>
      </c>
      <c r="P113" s="48"/>
      <c r="Q113" s="48"/>
      <c r="R113" s="48"/>
      <c r="S113" s="48"/>
      <c r="T113" s="48"/>
      <c r="U113" s="48"/>
      <c r="V113" s="48"/>
      <c r="W113" s="48"/>
      <c r="X113" s="48"/>
      <c r="Y113" s="48">
        <v>7500</v>
      </c>
      <c r="Z113" s="48"/>
      <c r="AA113" s="48"/>
    </row>
    <row r="114" spans="1:27" x14ac:dyDescent="0.25">
      <c r="A114" s="145">
        <f>+'CARGA DE DATOS'!A115</f>
        <v>113</v>
      </c>
      <c r="B114" s="154">
        <v>400000284</v>
      </c>
      <c r="C114" s="154">
        <v>700010813</v>
      </c>
      <c r="D114" s="48" t="s">
        <v>30</v>
      </c>
      <c r="E114" s="48" t="s">
        <v>9149</v>
      </c>
      <c r="F114" s="48" t="s">
        <v>9181</v>
      </c>
      <c r="G114" s="48">
        <v>1500</v>
      </c>
      <c r="H114" s="48">
        <v>1550</v>
      </c>
      <c r="I114" s="48">
        <v>1550</v>
      </c>
      <c r="J114" s="48"/>
      <c r="K114" s="48"/>
      <c r="L114" s="48"/>
      <c r="M114" s="48">
        <v>2500</v>
      </c>
      <c r="N114" s="48">
        <v>2000</v>
      </c>
      <c r="O114" s="48">
        <v>3000</v>
      </c>
      <c r="P114" s="48"/>
      <c r="Q114" s="48"/>
      <c r="R114" s="48"/>
      <c r="S114" s="48"/>
      <c r="T114" s="48"/>
      <c r="U114" s="48"/>
      <c r="V114" s="48"/>
      <c r="W114" s="48"/>
      <c r="X114" s="48"/>
      <c r="Y114" s="48">
        <v>7500</v>
      </c>
      <c r="Z114" s="48">
        <v>20000000904</v>
      </c>
      <c r="AA114" s="48">
        <v>10000000468</v>
      </c>
    </row>
    <row r="115" spans="1:27" x14ac:dyDescent="0.25">
      <c r="A115" s="145">
        <f>+'CARGA DE DATOS'!A116</f>
        <v>114</v>
      </c>
      <c r="B115" s="154">
        <v>400000285</v>
      </c>
      <c r="C115" s="154">
        <v>700010814</v>
      </c>
      <c r="D115" s="48" t="s">
        <v>30</v>
      </c>
      <c r="E115" s="48" t="s">
        <v>9149</v>
      </c>
      <c r="F115" s="48" t="s">
        <v>9181</v>
      </c>
      <c r="G115" s="48">
        <v>1000</v>
      </c>
      <c r="H115" s="48">
        <v>150</v>
      </c>
      <c r="I115" s="48">
        <v>350</v>
      </c>
      <c r="J115" s="48"/>
      <c r="K115" s="48"/>
      <c r="L115" s="48"/>
      <c r="M115" s="48">
        <v>2500</v>
      </c>
      <c r="N115" s="48">
        <v>2000</v>
      </c>
      <c r="O115" s="48">
        <v>3000</v>
      </c>
      <c r="P115" s="48"/>
      <c r="Q115" s="48"/>
      <c r="R115" s="48"/>
      <c r="S115" s="48"/>
      <c r="T115" s="48"/>
      <c r="U115" s="48"/>
      <c r="V115" s="48"/>
      <c r="W115" s="48"/>
      <c r="X115" s="48"/>
      <c r="Y115" s="48">
        <v>7500</v>
      </c>
      <c r="Z115" s="48">
        <v>20000000905</v>
      </c>
      <c r="AA115" s="48">
        <v>10000000469</v>
      </c>
    </row>
    <row r="116" spans="1:27" x14ac:dyDescent="0.25">
      <c r="A116" s="145">
        <f>+'CARGA DE DATOS'!A117</f>
        <v>115</v>
      </c>
      <c r="B116" s="154">
        <v>400000286</v>
      </c>
      <c r="C116" s="154">
        <v>700010815</v>
      </c>
      <c r="D116" s="48" t="s">
        <v>30</v>
      </c>
      <c r="E116" s="48" t="s">
        <v>9149</v>
      </c>
      <c r="F116" s="48" t="s">
        <v>9182</v>
      </c>
      <c r="G116" s="48">
        <v>150</v>
      </c>
      <c r="H116" s="48">
        <v>150</v>
      </c>
      <c r="I116" s="48">
        <v>150</v>
      </c>
      <c r="J116" s="48"/>
      <c r="K116" s="48"/>
      <c r="L116" s="48"/>
      <c r="M116" s="48">
        <v>2500</v>
      </c>
      <c r="N116" s="48">
        <v>2000</v>
      </c>
      <c r="O116" s="48">
        <v>3000</v>
      </c>
      <c r="P116" s="48"/>
      <c r="Q116" s="48"/>
      <c r="R116" s="48"/>
      <c r="S116" s="48"/>
      <c r="T116" s="48"/>
      <c r="U116" s="48"/>
      <c r="V116" s="48"/>
      <c r="W116" s="48"/>
      <c r="X116" s="48"/>
      <c r="Y116" s="48">
        <v>5000</v>
      </c>
      <c r="Z116" s="48">
        <v>20000000906</v>
      </c>
      <c r="AA116" s="48">
        <v>10000000470</v>
      </c>
    </row>
    <row r="117" spans="1:27" x14ac:dyDescent="0.25">
      <c r="A117" s="145">
        <f>+'CARGA DE DATOS'!A118</f>
        <v>116</v>
      </c>
      <c r="B117" s="154">
        <v>400000287</v>
      </c>
      <c r="C117" s="154">
        <v>700010816</v>
      </c>
      <c r="D117" s="48" t="s">
        <v>30</v>
      </c>
      <c r="E117" s="48" t="s">
        <v>9149</v>
      </c>
      <c r="F117" s="48" t="s">
        <v>9182</v>
      </c>
      <c r="G117" s="48">
        <v>150</v>
      </c>
      <c r="H117" s="48">
        <v>300</v>
      </c>
      <c r="I117" s="48">
        <v>150</v>
      </c>
      <c r="J117" s="48"/>
      <c r="K117" s="48"/>
      <c r="L117" s="48"/>
      <c r="M117" s="48">
        <v>2500</v>
      </c>
      <c r="N117" s="48">
        <v>2000</v>
      </c>
      <c r="O117" s="48">
        <v>3000</v>
      </c>
      <c r="P117" s="48"/>
      <c r="Q117" s="48"/>
      <c r="R117" s="48"/>
      <c r="S117" s="48"/>
      <c r="T117" s="48"/>
      <c r="U117" s="48"/>
      <c r="V117" s="48"/>
      <c r="W117" s="48"/>
      <c r="X117" s="48"/>
      <c r="Y117" s="48">
        <v>5000</v>
      </c>
      <c r="Z117" s="48">
        <v>20000000907</v>
      </c>
      <c r="AA117" s="48">
        <v>10000000471</v>
      </c>
    </row>
    <row r="118" spans="1:27" x14ac:dyDescent="0.25">
      <c r="A118" s="145">
        <f>+'CARGA DE DATOS'!A119</f>
        <v>117</v>
      </c>
      <c r="B118" s="154">
        <v>400000288</v>
      </c>
      <c r="C118" s="154">
        <v>700010817</v>
      </c>
      <c r="D118" s="48" t="s">
        <v>30</v>
      </c>
      <c r="E118" s="48" t="s">
        <v>9149</v>
      </c>
      <c r="F118" s="48" t="s">
        <v>9182</v>
      </c>
      <c r="G118" s="48">
        <v>150</v>
      </c>
      <c r="H118" s="48">
        <v>150</v>
      </c>
      <c r="I118" s="48">
        <v>150</v>
      </c>
      <c r="J118" s="48"/>
      <c r="K118" s="48"/>
      <c r="L118" s="48"/>
      <c r="M118" s="48">
        <v>2500</v>
      </c>
      <c r="N118" s="48">
        <v>2000</v>
      </c>
      <c r="O118" s="48">
        <v>3000</v>
      </c>
      <c r="P118" s="48"/>
      <c r="Q118" s="48"/>
      <c r="R118" s="48"/>
      <c r="S118" s="48"/>
      <c r="T118" s="48"/>
      <c r="U118" s="48"/>
      <c r="V118" s="48"/>
      <c r="W118" s="48"/>
      <c r="X118" s="48"/>
      <c r="Y118" s="48">
        <v>15000</v>
      </c>
      <c r="Z118" s="48">
        <v>20000000908</v>
      </c>
      <c r="AA118" s="48">
        <v>10000000472</v>
      </c>
    </row>
    <row r="119" spans="1:27" x14ac:dyDescent="0.25">
      <c r="A119" s="145">
        <f>+'CARGA DE DATOS'!A120</f>
        <v>118</v>
      </c>
      <c r="B119" s="154">
        <v>400000289</v>
      </c>
      <c r="C119" s="154">
        <v>700010818</v>
      </c>
      <c r="D119" s="48" t="s">
        <v>30</v>
      </c>
      <c r="E119" s="48" t="s">
        <v>9149</v>
      </c>
      <c r="F119" s="48" t="s">
        <v>9182</v>
      </c>
      <c r="G119" s="48">
        <v>150</v>
      </c>
      <c r="H119" s="48">
        <v>300</v>
      </c>
      <c r="I119" s="48">
        <v>350</v>
      </c>
      <c r="J119" s="48"/>
      <c r="K119" s="48"/>
      <c r="L119" s="48"/>
      <c r="M119" s="48">
        <v>2500</v>
      </c>
      <c r="N119" s="48">
        <v>2000</v>
      </c>
      <c r="O119" s="48">
        <v>3000</v>
      </c>
      <c r="P119" s="48"/>
      <c r="Q119" s="48"/>
      <c r="R119" s="48"/>
      <c r="S119" s="48"/>
      <c r="T119" s="48"/>
      <c r="U119" s="48"/>
      <c r="V119" s="48"/>
      <c r="W119" s="48"/>
      <c r="X119" s="48"/>
      <c r="Y119" s="48">
        <v>2460</v>
      </c>
      <c r="Z119" s="48">
        <v>20000000909</v>
      </c>
      <c r="AA119" s="48">
        <v>10000000473</v>
      </c>
    </row>
    <row r="120" spans="1:27" x14ac:dyDescent="0.25">
      <c r="A120" s="145">
        <f>+'CARGA DE DATOS'!A121</f>
        <v>119</v>
      </c>
      <c r="B120" s="154">
        <v>400000290</v>
      </c>
      <c r="C120" s="154">
        <v>700010819</v>
      </c>
      <c r="D120" s="48" t="s">
        <v>30</v>
      </c>
      <c r="E120" s="48" t="s">
        <v>9149</v>
      </c>
      <c r="F120" s="48" t="s">
        <v>9182</v>
      </c>
      <c r="G120" s="48">
        <v>150</v>
      </c>
      <c r="H120" s="48">
        <v>150</v>
      </c>
      <c r="I120" s="48">
        <v>150</v>
      </c>
      <c r="J120" s="48"/>
      <c r="K120" s="48"/>
      <c r="L120" s="48"/>
      <c r="M120" s="48">
        <v>2500</v>
      </c>
      <c r="N120" s="48">
        <v>2000</v>
      </c>
      <c r="O120" s="48">
        <v>3000</v>
      </c>
      <c r="P120" s="48"/>
      <c r="Q120" s="48"/>
      <c r="R120" s="48"/>
      <c r="S120" s="48"/>
      <c r="T120" s="48"/>
      <c r="U120" s="48"/>
      <c r="V120" s="48"/>
      <c r="W120" s="48"/>
      <c r="X120" s="48"/>
      <c r="Y120" s="48">
        <v>5000</v>
      </c>
      <c r="Z120" s="48">
        <v>20000000910</v>
      </c>
      <c r="AA120" s="48">
        <v>10000000474</v>
      </c>
    </row>
    <row r="121" spans="1:27" x14ac:dyDescent="0.25">
      <c r="A121" s="145">
        <f>+'CARGA DE DATOS'!A122</f>
        <v>120</v>
      </c>
      <c r="B121" s="154">
        <v>400000291</v>
      </c>
      <c r="C121" s="154">
        <v>700010820</v>
      </c>
      <c r="D121" s="48" t="s">
        <v>30</v>
      </c>
      <c r="E121" s="48" t="s">
        <v>9149</v>
      </c>
      <c r="F121" s="48" t="s">
        <v>9182</v>
      </c>
      <c r="G121" s="48">
        <v>150</v>
      </c>
      <c r="H121" s="48">
        <v>300</v>
      </c>
      <c r="I121" s="48">
        <v>350</v>
      </c>
      <c r="J121" s="48"/>
      <c r="K121" s="48"/>
      <c r="L121" s="48"/>
      <c r="M121" s="48">
        <v>2500</v>
      </c>
      <c r="N121" s="48">
        <v>2000</v>
      </c>
      <c r="O121" s="48">
        <v>3000</v>
      </c>
      <c r="P121" s="48"/>
      <c r="Q121" s="48"/>
      <c r="R121" s="48"/>
      <c r="S121" s="48"/>
      <c r="T121" s="48"/>
      <c r="U121" s="48"/>
      <c r="V121" s="48"/>
      <c r="W121" s="48"/>
      <c r="X121" s="48"/>
      <c r="Y121" s="48">
        <v>2460</v>
      </c>
      <c r="Z121" s="48">
        <v>20000000911</v>
      </c>
      <c r="AA121" s="48">
        <v>10000000475</v>
      </c>
    </row>
    <row r="122" spans="1:27" x14ac:dyDescent="0.25">
      <c r="A122" s="145">
        <f>+'CARGA DE DATOS'!A123</f>
        <v>121</v>
      </c>
      <c r="B122" s="154">
        <v>400000292</v>
      </c>
      <c r="C122" s="154">
        <v>700010821</v>
      </c>
      <c r="D122" s="48" t="s">
        <v>30</v>
      </c>
      <c r="E122" s="48" t="s">
        <v>9149</v>
      </c>
      <c r="F122" s="48" t="s">
        <v>9182</v>
      </c>
      <c r="G122" s="48">
        <v>1000</v>
      </c>
      <c r="H122" s="48">
        <v>150</v>
      </c>
      <c r="I122" s="48">
        <v>350</v>
      </c>
      <c r="J122" s="48"/>
      <c r="K122" s="48"/>
      <c r="L122" s="48"/>
      <c r="M122" s="48">
        <v>2500</v>
      </c>
      <c r="N122" s="48">
        <v>2000</v>
      </c>
      <c r="O122" s="48">
        <v>3000</v>
      </c>
      <c r="P122" s="48"/>
      <c r="Q122" s="48"/>
      <c r="R122" s="48"/>
      <c r="S122" s="48"/>
      <c r="T122" s="48"/>
      <c r="U122" s="48"/>
      <c r="V122" s="48"/>
      <c r="W122" s="48"/>
      <c r="X122" s="48"/>
      <c r="Y122" s="48">
        <v>7500</v>
      </c>
      <c r="Z122" s="48">
        <v>20000000912</v>
      </c>
      <c r="AA122" s="48">
        <v>10000000476</v>
      </c>
    </row>
    <row r="123" spans="1:27" x14ac:dyDescent="0.25">
      <c r="A123" s="145">
        <f>+'CARGA DE DATOS'!A124</f>
        <v>122</v>
      </c>
      <c r="B123" s="154">
        <v>400000293</v>
      </c>
      <c r="C123" s="154">
        <v>700010822</v>
      </c>
      <c r="D123" s="48" t="s">
        <v>30</v>
      </c>
      <c r="E123" s="48" t="s">
        <v>9149</v>
      </c>
      <c r="F123" s="48" t="s">
        <v>9182</v>
      </c>
      <c r="G123" s="48">
        <v>1500</v>
      </c>
      <c r="H123" s="48">
        <v>1550</v>
      </c>
      <c r="I123" s="48">
        <v>1550</v>
      </c>
      <c r="J123" s="48"/>
      <c r="K123" s="48"/>
      <c r="L123" s="48"/>
      <c r="M123" s="48">
        <v>2500</v>
      </c>
      <c r="N123" s="48">
        <v>2000</v>
      </c>
      <c r="O123" s="48">
        <v>3000</v>
      </c>
      <c r="P123" s="48"/>
      <c r="Q123" s="48"/>
      <c r="R123" s="48"/>
      <c r="S123" s="48"/>
      <c r="T123" s="48"/>
      <c r="U123" s="48"/>
      <c r="V123" s="48"/>
      <c r="W123" s="48"/>
      <c r="X123" s="48"/>
      <c r="Y123" s="48">
        <v>7500</v>
      </c>
      <c r="Z123" s="48">
        <v>20000000913</v>
      </c>
      <c r="AA123" s="48">
        <v>10000000477</v>
      </c>
    </row>
    <row r="124" spans="1:27" x14ac:dyDescent="0.25">
      <c r="A124" s="145">
        <f>+'CARGA DE DATOS'!A125</f>
        <v>123</v>
      </c>
      <c r="B124" s="154">
        <v>400000294</v>
      </c>
      <c r="C124" s="154">
        <v>700010823</v>
      </c>
      <c r="D124" s="48" t="s">
        <v>30</v>
      </c>
      <c r="E124" s="48" t="s">
        <v>9149</v>
      </c>
      <c r="F124" s="48" t="s">
        <v>9182</v>
      </c>
      <c r="G124" s="48">
        <v>150</v>
      </c>
      <c r="H124" s="48">
        <v>300</v>
      </c>
      <c r="I124" s="48">
        <v>350</v>
      </c>
      <c r="J124" s="48"/>
      <c r="K124" s="48"/>
      <c r="L124" s="48"/>
      <c r="M124" s="48">
        <v>2500</v>
      </c>
      <c r="N124" s="48">
        <v>2000</v>
      </c>
      <c r="O124" s="48">
        <v>3000</v>
      </c>
      <c r="P124" s="48"/>
      <c r="Q124" s="48"/>
      <c r="R124" s="48"/>
      <c r="S124" s="48"/>
      <c r="T124" s="48"/>
      <c r="U124" s="48"/>
      <c r="V124" s="48"/>
      <c r="W124" s="48"/>
      <c r="X124" s="48"/>
      <c r="Y124" s="48">
        <v>500</v>
      </c>
      <c r="Z124" s="48">
        <v>20000000914</v>
      </c>
      <c r="AA124" s="48">
        <v>10000000478</v>
      </c>
    </row>
    <row r="125" spans="1:27" x14ac:dyDescent="0.25">
      <c r="A125" s="145">
        <f>+'CARGA DE DATOS'!A126</f>
        <v>124</v>
      </c>
      <c r="B125" s="154">
        <v>400000295</v>
      </c>
      <c r="C125" s="154">
        <v>700010824</v>
      </c>
      <c r="D125" s="48" t="s">
        <v>30</v>
      </c>
      <c r="E125" s="48" t="s">
        <v>9149</v>
      </c>
      <c r="F125" s="48" t="s">
        <v>9182</v>
      </c>
      <c r="G125" s="48">
        <v>1500</v>
      </c>
      <c r="H125" s="48">
        <v>300</v>
      </c>
      <c r="I125" s="48">
        <v>350</v>
      </c>
      <c r="J125" s="48"/>
      <c r="K125" s="48"/>
      <c r="L125" s="48"/>
      <c r="M125" s="48">
        <v>2500</v>
      </c>
      <c r="N125" s="48">
        <v>2000</v>
      </c>
      <c r="O125" s="48">
        <v>3000</v>
      </c>
      <c r="P125" s="48"/>
      <c r="Q125" s="48"/>
      <c r="R125" s="48"/>
      <c r="S125" s="48"/>
      <c r="T125" s="48"/>
      <c r="U125" s="48"/>
      <c r="V125" s="48"/>
      <c r="W125" s="48"/>
      <c r="X125" s="48"/>
      <c r="Y125" s="48">
        <v>6500</v>
      </c>
      <c r="Z125" s="48"/>
      <c r="AA125" s="48"/>
    </row>
    <row r="126" spans="1:27" x14ac:dyDescent="0.25">
      <c r="A126" s="145">
        <f>+'CARGA DE DATOS'!A127</f>
        <v>125</v>
      </c>
      <c r="B126" s="154">
        <v>400000296</v>
      </c>
      <c r="C126" s="154">
        <v>700010825</v>
      </c>
      <c r="D126" s="48" t="s">
        <v>30</v>
      </c>
      <c r="E126" s="48" t="s">
        <v>9149</v>
      </c>
      <c r="F126" s="48" t="s">
        <v>9182</v>
      </c>
      <c r="G126" s="48">
        <v>150</v>
      </c>
      <c r="H126" s="48">
        <v>150</v>
      </c>
      <c r="I126" s="48">
        <v>150</v>
      </c>
      <c r="J126" s="48"/>
      <c r="K126" s="48"/>
      <c r="L126" s="48"/>
      <c r="M126" s="48">
        <v>2500</v>
      </c>
      <c r="N126" s="48">
        <v>2000</v>
      </c>
      <c r="O126" s="48">
        <v>3000</v>
      </c>
      <c r="P126" s="48"/>
      <c r="Q126" s="48"/>
      <c r="R126" s="48"/>
      <c r="S126" s="48"/>
      <c r="T126" s="48"/>
      <c r="U126" s="48"/>
      <c r="V126" s="48"/>
      <c r="W126" s="48"/>
      <c r="X126" s="48"/>
      <c r="Y126" s="48">
        <v>5000</v>
      </c>
      <c r="Z126" s="48">
        <v>20000000915</v>
      </c>
      <c r="AA126" s="48">
        <v>10000000479</v>
      </c>
    </row>
    <row r="127" spans="1:27" x14ac:dyDescent="0.25">
      <c r="A127" s="145">
        <f>+'CARGA DE DATOS'!A128</f>
        <v>126</v>
      </c>
      <c r="B127" s="154">
        <v>400000297</v>
      </c>
      <c r="C127" s="154">
        <v>700010826</v>
      </c>
      <c r="D127" s="48" t="s">
        <v>30</v>
      </c>
      <c r="E127" s="48" t="s">
        <v>9149</v>
      </c>
      <c r="F127" s="48" t="s">
        <v>9182</v>
      </c>
      <c r="G127" s="48">
        <v>150</v>
      </c>
      <c r="H127" s="48">
        <v>300</v>
      </c>
      <c r="I127" s="48">
        <v>350</v>
      </c>
      <c r="J127" s="48"/>
      <c r="K127" s="48"/>
      <c r="L127" s="48"/>
      <c r="M127" s="48">
        <v>2500</v>
      </c>
      <c r="N127" s="48">
        <v>2000</v>
      </c>
      <c r="O127" s="48">
        <v>3000</v>
      </c>
      <c r="P127" s="48"/>
      <c r="Q127" s="48"/>
      <c r="R127" s="48"/>
      <c r="S127" s="48"/>
      <c r="T127" s="48"/>
      <c r="U127" s="48"/>
      <c r="V127" s="48"/>
      <c r="W127" s="48"/>
      <c r="X127" s="48"/>
      <c r="Y127" s="48">
        <v>2460</v>
      </c>
      <c r="Z127" s="48">
        <v>20000000916</v>
      </c>
      <c r="AA127" s="48">
        <v>10000000480</v>
      </c>
    </row>
    <row r="128" spans="1:27" x14ac:dyDescent="0.25">
      <c r="A128" s="145">
        <f>+'CARGA DE DATOS'!A129</f>
        <v>127</v>
      </c>
      <c r="B128" s="154">
        <v>400000298</v>
      </c>
      <c r="C128" s="154">
        <v>700010827</v>
      </c>
      <c r="D128" s="48" t="s">
        <v>30</v>
      </c>
      <c r="E128" s="48" t="s">
        <v>9149</v>
      </c>
      <c r="F128" s="48" t="s">
        <v>9182</v>
      </c>
      <c r="G128" s="48">
        <v>150</v>
      </c>
      <c r="H128" s="48">
        <v>150</v>
      </c>
      <c r="I128" s="48">
        <v>150</v>
      </c>
      <c r="J128" s="48"/>
      <c r="K128" s="48"/>
      <c r="L128" s="48"/>
      <c r="M128" s="48">
        <v>2500</v>
      </c>
      <c r="N128" s="48">
        <v>2000</v>
      </c>
      <c r="O128" s="48">
        <v>3000</v>
      </c>
      <c r="P128" s="48"/>
      <c r="Q128" s="48"/>
      <c r="R128" s="48"/>
      <c r="S128" s="48"/>
      <c r="T128" s="48"/>
      <c r="U128" s="48"/>
      <c r="V128" s="48"/>
      <c r="W128" s="48"/>
      <c r="X128" s="48"/>
      <c r="Y128" s="48">
        <v>5000</v>
      </c>
      <c r="Z128" s="48">
        <v>20000000917</v>
      </c>
      <c r="AA128" s="48">
        <v>10000000481</v>
      </c>
    </row>
    <row r="129" spans="1:27" x14ac:dyDescent="0.25">
      <c r="A129" s="145">
        <f>+'CARGA DE DATOS'!A130</f>
        <v>128</v>
      </c>
      <c r="B129" s="154">
        <v>400000299</v>
      </c>
      <c r="C129" s="154">
        <v>700010828</v>
      </c>
      <c r="D129" s="48" t="s">
        <v>30</v>
      </c>
      <c r="E129" s="48" t="s">
        <v>9149</v>
      </c>
      <c r="F129" s="48" t="s">
        <v>9182</v>
      </c>
      <c r="G129" s="48">
        <v>150</v>
      </c>
      <c r="H129" s="48">
        <v>150</v>
      </c>
      <c r="I129" s="48">
        <v>150</v>
      </c>
      <c r="J129" s="48"/>
      <c r="K129" s="48"/>
      <c r="L129" s="48"/>
      <c r="M129" s="48">
        <v>2500</v>
      </c>
      <c r="N129" s="48">
        <v>2000</v>
      </c>
      <c r="O129" s="48">
        <v>3000</v>
      </c>
      <c r="P129" s="48"/>
      <c r="Q129" s="48"/>
      <c r="R129" s="48"/>
      <c r="S129" s="48"/>
      <c r="T129" s="48"/>
      <c r="U129" s="48"/>
      <c r="V129" s="48"/>
      <c r="W129" s="48"/>
      <c r="X129" s="48"/>
      <c r="Y129" s="48">
        <v>5000</v>
      </c>
      <c r="Z129" s="48">
        <v>20000000918</v>
      </c>
      <c r="AA129" s="48">
        <v>10000000482</v>
      </c>
    </row>
    <row r="130" spans="1:27" x14ac:dyDescent="0.25">
      <c r="A130" s="145">
        <f>+'CARGA DE DATOS'!A131</f>
        <v>129</v>
      </c>
      <c r="B130" s="154">
        <v>400000300</v>
      </c>
      <c r="C130" s="154">
        <v>700010829</v>
      </c>
      <c r="D130" s="48" t="s">
        <v>30</v>
      </c>
      <c r="E130" s="48" t="s">
        <v>9149</v>
      </c>
      <c r="F130" s="48" t="s">
        <v>9182</v>
      </c>
      <c r="G130" s="48">
        <v>150</v>
      </c>
      <c r="H130" s="48">
        <v>300</v>
      </c>
      <c r="I130" s="48">
        <v>350</v>
      </c>
      <c r="J130" s="48"/>
      <c r="K130" s="48"/>
      <c r="L130" s="48"/>
      <c r="M130" s="48">
        <v>2500</v>
      </c>
      <c r="N130" s="48">
        <v>2000</v>
      </c>
      <c r="O130" s="48">
        <v>3000</v>
      </c>
      <c r="P130" s="48"/>
      <c r="Q130" s="48"/>
      <c r="R130" s="48"/>
      <c r="S130" s="48"/>
      <c r="T130" s="48"/>
      <c r="U130" s="48"/>
      <c r="V130" s="48"/>
      <c r="W130" s="48"/>
      <c r="X130" s="48"/>
      <c r="Y130" s="48">
        <v>2460</v>
      </c>
      <c r="Z130" s="48">
        <v>20000000919</v>
      </c>
      <c r="AA130" s="48">
        <v>10000000483</v>
      </c>
    </row>
    <row r="131" spans="1:27" x14ac:dyDescent="0.25">
      <c r="A131" s="145">
        <f>+'CARGA DE DATOS'!A132</f>
        <v>130</v>
      </c>
      <c r="B131" s="154">
        <v>400000301</v>
      </c>
      <c r="C131" s="154">
        <v>700010830</v>
      </c>
      <c r="D131" s="48" t="s">
        <v>30</v>
      </c>
      <c r="E131" s="48" t="s">
        <v>9149</v>
      </c>
      <c r="F131" s="48" t="s">
        <v>9183</v>
      </c>
      <c r="G131" s="48">
        <v>150</v>
      </c>
      <c r="H131" s="48">
        <v>150</v>
      </c>
      <c r="I131" s="48">
        <v>150</v>
      </c>
      <c r="J131" s="48"/>
      <c r="K131" s="48"/>
      <c r="L131" s="48"/>
      <c r="M131" s="48">
        <v>2500</v>
      </c>
      <c r="N131" s="48">
        <v>2000</v>
      </c>
      <c r="O131" s="48">
        <v>3000</v>
      </c>
      <c r="P131" s="48"/>
      <c r="Q131" s="48"/>
      <c r="R131" s="48"/>
      <c r="S131" s="48"/>
      <c r="T131" s="48"/>
      <c r="U131" s="48"/>
      <c r="V131" s="48"/>
      <c r="W131" s="48"/>
      <c r="X131" s="48"/>
      <c r="Y131" s="48">
        <v>5000</v>
      </c>
      <c r="Z131" s="48">
        <v>20000000920</v>
      </c>
      <c r="AA131" s="48">
        <v>10000000484</v>
      </c>
    </row>
    <row r="132" spans="1:27" x14ac:dyDescent="0.25">
      <c r="A132" s="145">
        <f>+'CARGA DE DATOS'!A133</f>
        <v>131</v>
      </c>
      <c r="B132" s="154">
        <v>400000302</v>
      </c>
      <c r="C132" s="154">
        <v>700010831</v>
      </c>
      <c r="D132" s="48" t="s">
        <v>30</v>
      </c>
      <c r="E132" s="48" t="s">
        <v>9149</v>
      </c>
      <c r="F132" s="48" t="s">
        <v>9183</v>
      </c>
      <c r="G132" s="48">
        <v>150</v>
      </c>
      <c r="H132" s="48">
        <v>300</v>
      </c>
      <c r="I132" s="48">
        <v>150</v>
      </c>
      <c r="J132" s="48"/>
      <c r="K132" s="48"/>
      <c r="L132" s="48"/>
      <c r="M132" s="48">
        <v>2500</v>
      </c>
      <c r="N132" s="48">
        <v>2000</v>
      </c>
      <c r="O132" s="48">
        <v>3000</v>
      </c>
      <c r="P132" s="48"/>
      <c r="Q132" s="48"/>
      <c r="R132" s="48"/>
      <c r="S132" s="48"/>
      <c r="T132" s="48"/>
      <c r="U132" s="48"/>
      <c r="V132" s="48"/>
      <c r="W132" s="48"/>
      <c r="X132" s="48"/>
      <c r="Y132" s="48">
        <v>5000</v>
      </c>
      <c r="Z132" s="48">
        <v>20000000921</v>
      </c>
      <c r="AA132" s="48">
        <v>10000000485</v>
      </c>
    </row>
    <row r="133" spans="1:27" x14ac:dyDescent="0.25">
      <c r="A133" s="145">
        <f>+'CARGA DE DATOS'!A134</f>
        <v>132</v>
      </c>
      <c r="B133" s="154">
        <v>400000303</v>
      </c>
      <c r="C133" s="154">
        <v>700010832</v>
      </c>
      <c r="D133" s="48" t="s">
        <v>30</v>
      </c>
      <c r="E133" s="48" t="s">
        <v>9149</v>
      </c>
      <c r="F133" s="48" t="s">
        <v>9183</v>
      </c>
      <c r="G133" s="48">
        <v>150</v>
      </c>
      <c r="H133" s="48">
        <v>150</v>
      </c>
      <c r="I133" s="48">
        <v>150</v>
      </c>
      <c r="J133" s="48"/>
      <c r="K133" s="48"/>
      <c r="L133" s="48"/>
      <c r="M133" s="48">
        <v>2500</v>
      </c>
      <c r="N133" s="48">
        <v>2000</v>
      </c>
      <c r="O133" s="48">
        <v>3000</v>
      </c>
      <c r="P133" s="48"/>
      <c r="Q133" s="48"/>
      <c r="R133" s="48"/>
      <c r="S133" s="48"/>
      <c r="T133" s="48"/>
      <c r="U133" s="48"/>
      <c r="V133" s="48"/>
      <c r="W133" s="48"/>
      <c r="X133" s="48"/>
      <c r="Y133" s="48">
        <v>15000</v>
      </c>
      <c r="Z133" s="48">
        <v>20000000922</v>
      </c>
      <c r="AA133" s="48">
        <v>10000000486</v>
      </c>
    </row>
    <row r="134" spans="1:27" x14ac:dyDescent="0.25">
      <c r="A134" s="145">
        <f>+'CARGA DE DATOS'!A135</f>
        <v>133</v>
      </c>
      <c r="B134" s="154">
        <v>400000304</v>
      </c>
      <c r="C134" s="154">
        <v>700010833</v>
      </c>
      <c r="D134" s="48" t="s">
        <v>30</v>
      </c>
      <c r="E134" s="48" t="s">
        <v>9149</v>
      </c>
      <c r="F134" s="48" t="s">
        <v>9183</v>
      </c>
      <c r="G134" s="48">
        <v>150</v>
      </c>
      <c r="H134" s="48">
        <v>300</v>
      </c>
      <c r="I134" s="48">
        <v>350</v>
      </c>
      <c r="J134" s="48"/>
      <c r="K134" s="48"/>
      <c r="L134" s="48"/>
      <c r="M134" s="48">
        <v>2500</v>
      </c>
      <c r="N134" s="48">
        <v>2000</v>
      </c>
      <c r="O134" s="48">
        <v>3000</v>
      </c>
      <c r="P134" s="48"/>
      <c r="Q134" s="48"/>
      <c r="R134" s="48"/>
      <c r="S134" s="48"/>
      <c r="T134" s="48"/>
      <c r="U134" s="48"/>
      <c r="V134" s="48"/>
      <c r="W134" s="48"/>
      <c r="X134" s="48"/>
      <c r="Y134" s="48">
        <v>2460</v>
      </c>
      <c r="Z134" s="48">
        <v>20000000923</v>
      </c>
      <c r="AA134" s="48">
        <v>10000000487</v>
      </c>
    </row>
    <row r="135" spans="1:27" x14ac:dyDescent="0.25">
      <c r="A135" s="145">
        <f>+'CARGA DE DATOS'!A136</f>
        <v>134</v>
      </c>
      <c r="B135" s="154">
        <v>400000305</v>
      </c>
      <c r="C135" s="154">
        <v>700010834</v>
      </c>
      <c r="D135" s="48" t="s">
        <v>30</v>
      </c>
      <c r="E135" s="48" t="s">
        <v>9149</v>
      </c>
      <c r="F135" s="48" t="s">
        <v>9183</v>
      </c>
      <c r="G135" s="48">
        <v>150</v>
      </c>
      <c r="H135" s="48">
        <v>150</v>
      </c>
      <c r="I135" s="48">
        <v>150</v>
      </c>
      <c r="J135" s="48"/>
      <c r="K135" s="48"/>
      <c r="L135" s="48"/>
      <c r="M135" s="48">
        <v>2500</v>
      </c>
      <c r="N135" s="48">
        <v>2000</v>
      </c>
      <c r="O135" s="48">
        <v>3000</v>
      </c>
      <c r="P135" s="48"/>
      <c r="Q135" s="48"/>
      <c r="R135" s="48"/>
      <c r="S135" s="48"/>
      <c r="T135" s="48"/>
      <c r="U135" s="48"/>
      <c r="V135" s="48"/>
      <c r="W135" s="48"/>
      <c r="X135" s="48"/>
      <c r="Y135" s="48">
        <v>5000</v>
      </c>
      <c r="Z135" s="48">
        <v>20000000924</v>
      </c>
      <c r="AA135" s="48">
        <v>10000000488</v>
      </c>
    </row>
    <row r="136" spans="1:27" x14ac:dyDescent="0.25">
      <c r="A136" s="145">
        <f>+'CARGA DE DATOS'!A137</f>
        <v>135</v>
      </c>
      <c r="B136" s="154">
        <v>400000306</v>
      </c>
      <c r="C136" s="154">
        <v>700010835</v>
      </c>
      <c r="D136" s="48" t="s">
        <v>30</v>
      </c>
      <c r="E136" s="48" t="s">
        <v>9149</v>
      </c>
      <c r="F136" s="48" t="s">
        <v>9183</v>
      </c>
      <c r="G136" s="48">
        <v>150</v>
      </c>
      <c r="H136" s="48">
        <v>300</v>
      </c>
      <c r="I136" s="48">
        <v>350</v>
      </c>
      <c r="J136" s="48"/>
      <c r="K136" s="48"/>
      <c r="L136" s="48"/>
      <c r="M136" s="48">
        <v>2500</v>
      </c>
      <c r="N136" s="48">
        <v>2000</v>
      </c>
      <c r="O136" s="48">
        <v>3000</v>
      </c>
      <c r="P136" s="48"/>
      <c r="Q136" s="48"/>
      <c r="R136" s="48"/>
      <c r="S136" s="48"/>
      <c r="T136" s="48"/>
      <c r="U136" s="48"/>
      <c r="V136" s="48"/>
      <c r="W136" s="48"/>
      <c r="X136" s="48"/>
      <c r="Y136" s="48">
        <v>2460</v>
      </c>
      <c r="Z136" s="48">
        <v>20000000925</v>
      </c>
      <c r="AA136" s="48">
        <v>10000000489</v>
      </c>
    </row>
    <row r="137" spans="1:27" x14ac:dyDescent="0.25">
      <c r="A137" s="145">
        <f>+'CARGA DE DATOS'!A138</f>
        <v>136</v>
      </c>
      <c r="B137" s="154">
        <v>400000307</v>
      </c>
      <c r="C137" s="154">
        <v>700010836</v>
      </c>
      <c r="D137" s="48" t="s">
        <v>30</v>
      </c>
      <c r="E137" s="48" t="s">
        <v>9149</v>
      </c>
      <c r="F137" s="48" t="s">
        <v>9183</v>
      </c>
      <c r="G137" s="48">
        <v>1000</v>
      </c>
      <c r="H137" s="48">
        <v>150</v>
      </c>
      <c r="I137" s="48">
        <v>350</v>
      </c>
      <c r="J137" s="48"/>
      <c r="K137" s="48"/>
      <c r="L137" s="48"/>
      <c r="M137" s="48">
        <v>2500</v>
      </c>
      <c r="N137" s="48">
        <v>2000</v>
      </c>
      <c r="O137" s="48">
        <v>3000</v>
      </c>
      <c r="P137" s="48"/>
      <c r="Q137" s="48"/>
      <c r="R137" s="48"/>
      <c r="S137" s="48"/>
      <c r="T137" s="48"/>
      <c r="U137" s="48"/>
      <c r="V137" s="48"/>
      <c r="W137" s="48"/>
      <c r="X137" s="48"/>
      <c r="Y137" s="48">
        <v>7500</v>
      </c>
      <c r="Z137" s="48">
        <v>20000000926</v>
      </c>
      <c r="AA137" s="48">
        <v>10000000490</v>
      </c>
    </row>
    <row r="138" spans="1:27" x14ac:dyDescent="0.25">
      <c r="A138" s="145">
        <f>+'CARGA DE DATOS'!A139</f>
        <v>137</v>
      </c>
      <c r="B138" s="154">
        <v>400000308</v>
      </c>
      <c r="C138" s="154">
        <v>700010837</v>
      </c>
      <c r="D138" s="48" t="s">
        <v>30</v>
      </c>
      <c r="E138" s="48" t="s">
        <v>9149</v>
      </c>
      <c r="F138" s="48" t="s">
        <v>9183</v>
      </c>
      <c r="G138" s="48">
        <v>1500</v>
      </c>
      <c r="H138" s="48">
        <v>1550</v>
      </c>
      <c r="I138" s="48">
        <v>1550</v>
      </c>
      <c r="J138" s="48"/>
      <c r="K138" s="48"/>
      <c r="L138" s="48"/>
      <c r="M138" s="48">
        <v>2500</v>
      </c>
      <c r="N138" s="48">
        <v>2000</v>
      </c>
      <c r="O138" s="48">
        <v>3000</v>
      </c>
      <c r="P138" s="48"/>
      <c r="Q138" s="48"/>
      <c r="R138" s="48"/>
      <c r="S138" s="48"/>
      <c r="T138" s="48"/>
      <c r="U138" s="48"/>
      <c r="V138" s="48"/>
      <c r="W138" s="48"/>
      <c r="X138" s="48"/>
      <c r="Y138" s="48">
        <v>7500</v>
      </c>
      <c r="Z138" s="48">
        <v>20000000927</v>
      </c>
      <c r="AA138" s="48">
        <v>10000000491</v>
      </c>
    </row>
    <row r="139" spans="1:27" x14ac:dyDescent="0.25">
      <c r="A139" s="145">
        <f>+'CARGA DE DATOS'!A140</f>
        <v>138</v>
      </c>
      <c r="B139" s="154">
        <v>400000309</v>
      </c>
      <c r="C139" s="154">
        <v>700010838</v>
      </c>
      <c r="D139" s="48" t="s">
        <v>30</v>
      </c>
      <c r="E139" s="48" t="s">
        <v>9149</v>
      </c>
      <c r="F139" s="48" t="s">
        <v>9183</v>
      </c>
      <c r="G139" s="48">
        <v>150</v>
      </c>
      <c r="H139" s="48">
        <v>300</v>
      </c>
      <c r="I139" s="48">
        <v>350</v>
      </c>
      <c r="J139" s="48"/>
      <c r="K139" s="48"/>
      <c r="L139" s="48"/>
      <c r="M139" s="48">
        <v>2500</v>
      </c>
      <c r="N139" s="48">
        <v>2000</v>
      </c>
      <c r="O139" s="48">
        <v>3000</v>
      </c>
      <c r="P139" s="48"/>
      <c r="Q139" s="48"/>
      <c r="R139" s="48"/>
      <c r="S139" s="48"/>
      <c r="T139" s="48"/>
      <c r="U139" s="48"/>
      <c r="V139" s="48"/>
      <c r="W139" s="48"/>
      <c r="X139" s="48"/>
      <c r="Y139" s="48">
        <v>500</v>
      </c>
      <c r="Z139" s="48">
        <v>20000000928</v>
      </c>
      <c r="AA139" s="48">
        <v>10000000492</v>
      </c>
    </row>
    <row r="140" spans="1:27" x14ac:dyDescent="0.25">
      <c r="A140" s="145">
        <f>+'CARGA DE DATOS'!A141</f>
        <v>139</v>
      </c>
      <c r="B140" s="154">
        <v>400000310</v>
      </c>
      <c r="C140" s="154">
        <v>700010839</v>
      </c>
      <c r="D140" s="48" t="s">
        <v>30</v>
      </c>
      <c r="E140" s="48" t="s">
        <v>9149</v>
      </c>
      <c r="F140" s="48" t="s">
        <v>9183</v>
      </c>
      <c r="G140" s="48">
        <v>1500</v>
      </c>
      <c r="H140" s="48">
        <v>300</v>
      </c>
      <c r="I140" s="48">
        <v>350</v>
      </c>
      <c r="J140" s="48"/>
      <c r="K140" s="48"/>
      <c r="L140" s="48"/>
      <c r="M140" s="48">
        <v>2500</v>
      </c>
      <c r="N140" s="48">
        <v>2000</v>
      </c>
      <c r="O140" s="48">
        <v>3000</v>
      </c>
      <c r="P140" s="48"/>
      <c r="Q140" s="48"/>
      <c r="R140" s="48"/>
      <c r="S140" s="48"/>
      <c r="T140" s="48"/>
      <c r="U140" s="48"/>
      <c r="V140" s="48"/>
      <c r="W140" s="48"/>
      <c r="X140" s="48"/>
      <c r="Y140" s="48">
        <v>6500</v>
      </c>
      <c r="Z140" s="48"/>
      <c r="AA140" s="48"/>
    </row>
    <row r="141" spans="1:27" x14ac:dyDescent="0.25">
      <c r="A141" s="145">
        <f>+'CARGA DE DATOS'!A142</f>
        <v>140</v>
      </c>
      <c r="B141" s="154">
        <v>400000311</v>
      </c>
      <c r="C141" s="154">
        <v>700010840</v>
      </c>
      <c r="D141" s="48" t="s">
        <v>30</v>
      </c>
      <c r="E141" s="48" t="s">
        <v>9149</v>
      </c>
      <c r="F141" s="48" t="s">
        <v>9183</v>
      </c>
      <c r="G141" s="48">
        <v>150</v>
      </c>
      <c r="H141" s="48">
        <v>150</v>
      </c>
      <c r="I141" s="48">
        <v>150</v>
      </c>
      <c r="J141" s="48"/>
      <c r="K141" s="48"/>
      <c r="L141" s="48"/>
      <c r="M141" s="48">
        <v>2500</v>
      </c>
      <c r="N141" s="48">
        <v>2000</v>
      </c>
      <c r="O141" s="48">
        <v>3000</v>
      </c>
      <c r="P141" s="48"/>
      <c r="Q141" s="48"/>
      <c r="R141" s="48"/>
      <c r="S141" s="48"/>
      <c r="T141" s="48"/>
      <c r="U141" s="48"/>
      <c r="V141" s="48"/>
      <c r="W141" s="48"/>
      <c r="X141" s="48"/>
      <c r="Y141" s="48">
        <v>5000</v>
      </c>
      <c r="Z141" s="48">
        <v>20000000929</v>
      </c>
      <c r="AA141" s="48">
        <v>10000000493</v>
      </c>
    </row>
    <row r="142" spans="1:27" x14ac:dyDescent="0.25">
      <c r="A142" s="145">
        <f>+'CARGA DE DATOS'!A143</f>
        <v>141</v>
      </c>
      <c r="B142" s="154">
        <v>400000312</v>
      </c>
      <c r="C142" s="154">
        <v>700010841</v>
      </c>
      <c r="D142" s="48" t="s">
        <v>30</v>
      </c>
      <c r="E142" s="48" t="s">
        <v>9149</v>
      </c>
      <c r="F142" s="48" t="s">
        <v>9183</v>
      </c>
      <c r="G142" s="48">
        <v>150</v>
      </c>
      <c r="H142" s="48">
        <v>300</v>
      </c>
      <c r="I142" s="48">
        <v>350</v>
      </c>
      <c r="J142" s="48"/>
      <c r="K142" s="48"/>
      <c r="L142" s="48"/>
      <c r="M142" s="48">
        <v>2500</v>
      </c>
      <c r="N142" s="48">
        <v>2000</v>
      </c>
      <c r="O142" s="48">
        <v>3000</v>
      </c>
      <c r="P142" s="48"/>
      <c r="Q142" s="48"/>
      <c r="R142" s="48"/>
      <c r="S142" s="48"/>
      <c r="T142" s="48"/>
      <c r="U142" s="48"/>
      <c r="V142" s="48"/>
      <c r="W142" s="48"/>
      <c r="X142" s="48"/>
      <c r="Y142" s="48">
        <v>2460</v>
      </c>
      <c r="Z142" s="48">
        <v>20000000930</v>
      </c>
      <c r="AA142" s="48">
        <v>10000000494</v>
      </c>
    </row>
    <row r="143" spans="1:27" x14ac:dyDescent="0.25">
      <c r="A143" s="145">
        <f>+'CARGA DE DATOS'!A144</f>
        <v>142</v>
      </c>
      <c r="B143" s="154">
        <v>400000313</v>
      </c>
      <c r="C143" s="154">
        <v>700010842</v>
      </c>
      <c r="D143" s="48" t="s">
        <v>30</v>
      </c>
      <c r="E143" s="48" t="s">
        <v>9149</v>
      </c>
      <c r="F143" s="48" t="s">
        <v>9183</v>
      </c>
      <c r="G143" s="48">
        <v>150</v>
      </c>
      <c r="H143" s="48">
        <v>150</v>
      </c>
      <c r="I143" s="48">
        <v>150</v>
      </c>
      <c r="J143" s="48"/>
      <c r="K143" s="48"/>
      <c r="L143" s="48"/>
      <c r="M143" s="48">
        <v>2500</v>
      </c>
      <c r="N143" s="48">
        <v>2000</v>
      </c>
      <c r="O143" s="48">
        <v>3000</v>
      </c>
      <c r="P143" s="48"/>
      <c r="Q143" s="48"/>
      <c r="R143" s="48"/>
      <c r="S143" s="48"/>
      <c r="T143" s="48"/>
      <c r="U143" s="48"/>
      <c r="V143" s="48"/>
      <c r="W143" s="48"/>
      <c r="X143" s="48"/>
      <c r="Y143" s="48">
        <v>5000</v>
      </c>
      <c r="Z143" s="48">
        <v>20000000931</v>
      </c>
      <c r="AA143" s="48">
        <v>10000000495</v>
      </c>
    </row>
    <row r="144" spans="1:27" x14ac:dyDescent="0.25">
      <c r="A144" s="145">
        <f>+'CARGA DE DATOS'!A145</f>
        <v>143</v>
      </c>
      <c r="B144" s="154">
        <v>400000314</v>
      </c>
      <c r="C144" s="154">
        <v>700010843</v>
      </c>
      <c r="D144" s="48" t="s">
        <v>30</v>
      </c>
      <c r="E144" s="48" t="s">
        <v>9149</v>
      </c>
      <c r="F144" s="48" t="s">
        <v>9183</v>
      </c>
      <c r="G144" s="48">
        <v>150</v>
      </c>
      <c r="H144" s="48">
        <v>150</v>
      </c>
      <c r="I144" s="48">
        <v>150</v>
      </c>
      <c r="J144" s="48"/>
      <c r="K144" s="48"/>
      <c r="L144" s="48"/>
      <c r="M144" s="48">
        <v>2500</v>
      </c>
      <c r="N144" s="48">
        <v>2000</v>
      </c>
      <c r="O144" s="48">
        <v>3000</v>
      </c>
      <c r="P144" s="48"/>
      <c r="Q144" s="48"/>
      <c r="R144" s="48"/>
      <c r="S144" s="48"/>
      <c r="T144" s="48"/>
      <c r="U144" s="48"/>
      <c r="V144" s="48"/>
      <c r="W144" s="48"/>
      <c r="X144" s="48"/>
      <c r="Y144" s="48">
        <v>5000</v>
      </c>
      <c r="Z144" s="48">
        <v>20000000932</v>
      </c>
      <c r="AA144" s="48">
        <v>10000000496</v>
      </c>
    </row>
    <row r="145" spans="1:27" x14ac:dyDescent="0.25">
      <c r="A145" s="145">
        <f>+'CARGA DE DATOS'!A146</f>
        <v>144</v>
      </c>
      <c r="B145" s="154">
        <v>400000315</v>
      </c>
      <c r="C145" s="154">
        <v>700010844</v>
      </c>
      <c r="D145" s="48" t="s">
        <v>30</v>
      </c>
      <c r="E145" s="48" t="s">
        <v>9149</v>
      </c>
      <c r="F145" s="48" t="s">
        <v>9183</v>
      </c>
      <c r="G145" s="48">
        <v>150</v>
      </c>
      <c r="H145" s="48">
        <v>300</v>
      </c>
      <c r="I145" s="48">
        <v>350</v>
      </c>
      <c r="J145" s="48"/>
      <c r="K145" s="48"/>
      <c r="L145" s="48"/>
      <c r="M145" s="48">
        <v>2500</v>
      </c>
      <c r="N145" s="48">
        <v>2000</v>
      </c>
      <c r="O145" s="48">
        <v>3000</v>
      </c>
      <c r="P145" s="48"/>
      <c r="Q145" s="48"/>
      <c r="R145" s="48"/>
      <c r="S145" s="48"/>
      <c r="T145" s="48"/>
      <c r="U145" s="48"/>
      <c r="V145" s="48"/>
      <c r="W145" s="48"/>
      <c r="X145" s="48"/>
      <c r="Y145" s="48">
        <v>2460</v>
      </c>
      <c r="Z145" s="48">
        <v>20000000933</v>
      </c>
      <c r="AA145" s="48">
        <v>10000000497</v>
      </c>
    </row>
    <row r="146" spans="1:27" x14ac:dyDescent="0.25">
      <c r="A146" s="145">
        <f>+'CARGA DE DATOS'!A147</f>
        <v>145</v>
      </c>
      <c r="B146" s="154">
        <v>400000316</v>
      </c>
      <c r="C146" s="154">
        <v>700010845</v>
      </c>
      <c r="D146" s="48" t="s">
        <v>9184</v>
      </c>
      <c r="E146" s="48" t="s">
        <v>9149</v>
      </c>
      <c r="F146" s="48" t="s">
        <v>9182</v>
      </c>
      <c r="G146" s="48">
        <v>100</v>
      </c>
      <c r="H146" s="48">
        <v>150</v>
      </c>
      <c r="I146" s="48"/>
      <c r="J146" s="48"/>
      <c r="K146" s="48"/>
      <c r="L146" s="48"/>
      <c r="M146" s="48">
        <v>151</v>
      </c>
      <c r="N146" s="48">
        <v>150</v>
      </c>
      <c r="O146" s="48">
        <v>152</v>
      </c>
      <c r="P146" s="48">
        <v>154</v>
      </c>
      <c r="Q146" s="48">
        <v>153</v>
      </c>
      <c r="R146" s="48">
        <v>155</v>
      </c>
      <c r="S146" s="48">
        <v>157</v>
      </c>
      <c r="T146" s="48">
        <v>156</v>
      </c>
      <c r="U146" s="48">
        <v>158</v>
      </c>
      <c r="V146" s="48">
        <v>160</v>
      </c>
      <c r="W146" s="48">
        <v>159</v>
      </c>
      <c r="X146" s="48">
        <v>161</v>
      </c>
      <c r="Y146" s="48">
        <v>2500</v>
      </c>
      <c r="Z146" s="48">
        <v>20000000934</v>
      </c>
      <c r="AA146" s="48">
        <v>10000000498</v>
      </c>
    </row>
    <row r="147" spans="1:27" x14ac:dyDescent="0.25">
      <c r="A147" s="145">
        <f>+'CARGA DE DATOS'!A148</f>
        <v>146</v>
      </c>
      <c r="B147" s="154">
        <v>400000317</v>
      </c>
      <c r="C147" s="154">
        <v>700010846</v>
      </c>
      <c r="D147" s="48" t="s">
        <v>9184</v>
      </c>
      <c r="E147" s="48" t="s">
        <v>9149</v>
      </c>
      <c r="F147" s="48" t="s">
        <v>9182</v>
      </c>
      <c r="G147" s="48">
        <v>20</v>
      </c>
      <c r="H147" s="48">
        <v>20</v>
      </c>
      <c r="I147" s="48"/>
      <c r="J147" s="48"/>
      <c r="K147" s="48"/>
      <c r="L147" s="48"/>
      <c r="M147" s="48">
        <v>151</v>
      </c>
      <c r="N147" s="48">
        <v>150</v>
      </c>
      <c r="O147" s="48">
        <v>152</v>
      </c>
      <c r="P147" s="48">
        <v>154</v>
      </c>
      <c r="Q147" s="48">
        <v>153</v>
      </c>
      <c r="R147" s="48">
        <v>155</v>
      </c>
      <c r="S147" s="48">
        <v>157</v>
      </c>
      <c r="T147" s="48">
        <v>156</v>
      </c>
      <c r="U147" s="48">
        <v>158</v>
      </c>
      <c r="V147" s="48">
        <v>160</v>
      </c>
      <c r="W147" s="48">
        <v>159</v>
      </c>
      <c r="X147" s="48">
        <v>161</v>
      </c>
      <c r="Y147" s="48">
        <v>2500</v>
      </c>
      <c r="Z147" s="48">
        <v>20000000935</v>
      </c>
      <c r="AA147" s="48">
        <v>10000000499</v>
      </c>
    </row>
    <row r="148" spans="1:27" x14ac:dyDescent="0.25">
      <c r="A148" s="145">
        <f>+'CARGA DE DATOS'!A149</f>
        <v>147</v>
      </c>
      <c r="B148" s="154">
        <v>400000318</v>
      </c>
      <c r="C148" s="154">
        <v>700010847</v>
      </c>
      <c r="D148" s="48" t="s">
        <v>9184</v>
      </c>
      <c r="E148" s="48" t="s">
        <v>9149</v>
      </c>
      <c r="F148" s="48" t="s">
        <v>9182</v>
      </c>
      <c r="G148" s="48">
        <v>100</v>
      </c>
      <c r="H148" s="48">
        <v>150</v>
      </c>
      <c r="I148" s="48"/>
      <c r="J148" s="48"/>
      <c r="K148" s="48"/>
      <c r="L148" s="48"/>
      <c r="M148" s="48">
        <v>151</v>
      </c>
      <c r="N148" s="48">
        <v>150</v>
      </c>
      <c r="O148" s="48">
        <v>152</v>
      </c>
      <c r="P148" s="48">
        <v>154</v>
      </c>
      <c r="Q148" s="48">
        <v>153</v>
      </c>
      <c r="R148" s="48">
        <v>155</v>
      </c>
      <c r="S148" s="48">
        <v>157</v>
      </c>
      <c r="T148" s="48">
        <v>156</v>
      </c>
      <c r="U148" s="48">
        <v>158</v>
      </c>
      <c r="V148" s="48">
        <v>160</v>
      </c>
      <c r="W148" s="48">
        <v>159</v>
      </c>
      <c r="X148" s="48">
        <v>161</v>
      </c>
      <c r="Y148" s="48">
        <v>2500</v>
      </c>
      <c r="Z148" s="48">
        <v>20000000936</v>
      </c>
      <c r="AA148" s="48">
        <v>10000000500</v>
      </c>
    </row>
    <row r="149" spans="1:27" x14ac:dyDescent="0.25">
      <c r="A149" s="145">
        <f>+'CARGA DE DATOS'!A150</f>
        <v>148</v>
      </c>
      <c r="B149" s="154">
        <v>400000319</v>
      </c>
      <c r="C149" s="154">
        <v>700010848</v>
      </c>
      <c r="D149" s="48" t="s">
        <v>9184</v>
      </c>
      <c r="E149" s="48" t="s">
        <v>9149</v>
      </c>
      <c r="F149" s="48" t="s">
        <v>9182</v>
      </c>
      <c r="G149" s="48">
        <v>20</v>
      </c>
      <c r="H149" s="48">
        <v>20</v>
      </c>
      <c r="I149" s="48"/>
      <c r="J149" s="48"/>
      <c r="K149" s="48"/>
      <c r="L149" s="48"/>
      <c r="M149" s="48">
        <v>151</v>
      </c>
      <c r="N149" s="48">
        <v>150</v>
      </c>
      <c r="O149" s="48">
        <v>152</v>
      </c>
      <c r="P149" s="48">
        <v>154</v>
      </c>
      <c r="Q149" s="48">
        <v>153</v>
      </c>
      <c r="R149" s="48">
        <v>155</v>
      </c>
      <c r="S149" s="48">
        <v>157</v>
      </c>
      <c r="T149" s="48">
        <v>156</v>
      </c>
      <c r="U149" s="48">
        <v>158</v>
      </c>
      <c r="V149" s="48">
        <v>160</v>
      </c>
      <c r="W149" s="48">
        <v>159</v>
      </c>
      <c r="X149" s="48">
        <v>161</v>
      </c>
      <c r="Y149" s="48">
        <v>2500</v>
      </c>
      <c r="Z149" s="48">
        <v>20000000937</v>
      </c>
      <c r="AA149" s="48">
        <v>10000000501</v>
      </c>
    </row>
    <row r="150" spans="1:27" x14ac:dyDescent="0.25">
      <c r="A150" s="145">
        <f>+'CARGA DE DATOS'!A151</f>
        <v>149</v>
      </c>
      <c r="B150" s="154">
        <v>400000320</v>
      </c>
      <c r="C150" s="154">
        <v>700010849</v>
      </c>
      <c r="D150" s="48" t="s">
        <v>9184</v>
      </c>
      <c r="E150" s="48" t="s">
        <v>9149</v>
      </c>
      <c r="F150" s="48" t="s">
        <v>9182</v>
      </c>
      <c r="G150" s="48">
        <v>100</v>
      </c>
      <c r="H150" s="48">
        <v>150</v>
      </c>
      <c r="I150" s="48"/>
      <c r="J150" s="48"/>
      <c r="K150" s="48"/>
      <c r="L150" s="48"/>
      <c r="M150" s="48">
        <v>151</v>
      </c>
      <c r="N150" s="48">
        <v>150</v>
      </c>
      <c r="O150" s="48">
        <v>152</v>
      </c>
      <c r="P150" s="48">
        <v>154</v>
      </c>
      <c r="Q150" s="48">
        <v>153</v>
      </c>
      <c r="R150" s="48">
        <v>155</v>
      </c>
      <c r="S150" s="48">
        <v>157</v>
      </c>
      <c r="T150" s="48">
        <v>156</v>
      </c>
      <c r="U150" s="48">
        <v>158</v>
      </c>
      <c r="V150" s="48">
        <v>160</v>
      </c>
      <c r="W150" s="48">
        <v>159</v>
      </c>
      <c r="X150" s="48">
        <v>161</v>
      </c>
      <c r="Y150" s="48">
        <v>2500</v>
      </c>
      <c r="Z150" s="48">
        <v>20000000938</v>
      </c>
      <c r="AA150" s="48">
        <v>10000000502</v>
      </c>
    </row>
    <row r="151" spans="1:27" x14ac:dyDescent="0.25">
      <c r="A151" s="145">
        <f>+'CARGA DE DATOS'!A152</f>
        <v>150</v>
      </c>
      <c r="B151" s="154">
        <v>400000321</v>
      </c>
      <c r="C151" s="154">
        <v>700010850</v>
      </c>
      <c r="D151" s="48" t="s">
        <v>9184</v>
      </c>
      <c r="E151" s="48" t="s">
        <v>9149</v>
      </c>
      <c r="F151" s="48" t="s">
        <v>9182</v>
      </c>
      <c r="G151" s="48">
        <v>20</v>
      </c>
      <c r="H151" s="48">
        <v>20</v>
      </c>
      <c r="I151" s="48"/>
      <c r="J151" s="48"/>
      <c r="K151" s="48"/>
      <c r="L151" s="48"/>
      <c r="M151" s="48">
        <v>151</v>
      </c>
      <c r="N151" s="48">
        <v>150</v>
      </c>
      <c r="O151" s="48">
        <v>152</v>
      </c>
      <c r="P151" s="48">
        <v>154</v>
      </c>
      <c r="Q151" s="48">
        <v>153</v>
      </c>
      <c r="R151" s="48">
        <v>155</v>
      </c>
      <c r="S151" s="48">
        <v>157</v>
      </c>
      <c r="T151" s="48">
        <v>156</v>
      </c>
      <c r="U151" s="48">
        <v>158</v>
      </c>
      <c r="V151" s="48">
        <v>160</v>
      </c>
      <c r="W151" s="48">
        <v>159</v>
      </c>
      <c r="X151" s="48">
        <v>161</v>
      </c>
      <c r="Y151" s="48">
        <v>2500</v>
      </c>
      <c r="Z151" s="48">
        <v>20000000939</v>
      </c>
      <c r="AA151" s="48">
        <v>10000000503</v>
      </c>
    </row>
    <row r="152" spans="1:27" x14ac:dyDescent="0.25">
      <c r="A152" s="145">
        <f>+'CARGA DE DATOS'!A153</f>
        <v>151</v>
      </c>
      <c r="B152" s="154">
        <v>400000322</v>
      </c>
      <c r="C152" s="154">
        <v>700010851</v>
      </c>
      <c r="D152" s="48" t="s">
        <v>9184</v>
      </c>
      <c r="E152" s="48" t="s">
        <v>9149</v>
      </c>
      <c r="F152" s="48" t="s">
        <v>9182</v>
      </c>
      <c r="G152" s="48">
        <v>100</v>
      </c>
      <c r="H152" s="48">
        <v>150</v>
      </c>
      <c r="I152" s="48"/>
      <c r="J152" s="48"/>
      <c r="K152" s="48"/>
      <c r="L152" s="48"/>
      <c r="M152" s="48">
        <v>151</v>
      </c>
      <c r="N152" s="48">
        <v>150</v>
      </c>
      <c r="O152" s="48">
        <v>152</v>
      </c>
      <c r="P152" s="48">
        <v>154</v>
      </c>
      <c r="Q152" s="48">
        <v>153</v>
      </c>
      <c r="R152" s="48">
        <v>155</v>
      </c>
      <c r="S152" s="48">
        <v>157</v>
      </c>
      <c r="T152" s="48">
        <v>156</v>
      </c>
      <c r="U152" s="48">
        <v>158</v>
      </c>
      <c r="V152" s="48">
        <v>160</v>
      </c>
      <c r="W152" s="48">
        <v>159</v>
      </c>
      <c r="X152" s="48">
        <v>161</v>
      </c>
      <c r="Y152" s="48">
        <v>2500</v>
      </c>
      <c r="Z152" s="48">
        <v>20000000940</v>
      </c>
      <c r="AA152" s="48">
        <v>10000000504</v>
      </c>
    </row>
    <row r="153" spans="1:27" x14ac:dyDescent="0.25">
      <c r="A153" s="145">
        <f>+'CARGA DE DATOS'!A154</f>
        <v>152</v>
      </c>
      <c r="B153" s="154">
        <v>400000323</v>
      </c>
      <c r="C153" s="154">
        <v>700010852</v>
      </c>
      <c r="D153" s="48" t="s">
        <v>9184</v>
      </c>
      <c r="E153" s="48" t="s">
        <v>9149</v>
      </c>
      <c r="F153" s="48" t="s">
        <v>9182</v>
      </c>
      <c r="G153" s="48">
        <v>20</v>
      </c>
      <c r="H153" s="48">
        <v>20</v>
      </c>
      <c r="I153" s="48"/>
      <c r="J153" s="48"/>
      <c r="K153" s="48"/>
      <c r="L153" s="48"/>
      <c r="M153" s="48">
        <v>151</v>
      </c>
      <c r="N153" s="48">
        <v>150</v>
      </c>
      <c r="O153" s="48">
        <v>152</v>
      </c>
      <c r="P153" s="48">
        <v>154</v>
      </c>
      <c r="Q153" s="48">
        <v>153</v>
      </c>
      <c r="R153" s="48">
        <v>155</v>
      </c>
      <c r="S153" s="48">
        <v>157</v>
      </c>
      <c r="T153" s="48">
        <v>156</v>
      </c>
      <c r="U153" s="48">
        <v>158</v>
      </c>
      <c r="V153" s="48">
        <v>160</v>
      </c>
      <c r="W153" s="48">
        <v>159</v>
      </c>
      <c r="X153" s="48">
        <v>161</v>
      </c>
      <c r="Y153" s="48">
        <v>2500</v>
      </c>
      <c r="Z153" s="48">
        <v>20000000941</v>
      </c>
      <c r="AA153" s="48">
        <v>10000000505</v>
      </c>
    </row>
    <row r="154" spans="1:27" x14ac:dyDescent="0.25">
      <c r="A154" s="145">
        <f>+'CARGA DE DATOS'!A155</f>
        <v>153</v>
      </c>
      <c r="B154" s="154">
        <v>400000324</v>
      </c>
      <c r="C154" s="154">
        <v>700010853</v>
      </c>
      <c r="D154" s="48" t="s">
        <v>9184</v>
      </c>
      <c r="E154" s="48" t="s">
        <v>9149</v>
      </c>
      <c r="F154" s="48" t="s">
        <v>9182</v>
      </c>
      <c r="G154" s="48">
        <v>100</v>
      </c>
      <c r="H154" s="48">
        <v>150</v>
      </c>
      <c r="I154" s="48"/>
      <c r="J154" s="48"/>
      <c r="K154" s="48"/>
      <c r="L154" s="48"/>
      <c r="M154" s="48">
        <v>151</v>
      </c>
      <c r="N154" s="48">
        <v>150</v>
      </c>
      <c r="O154" s="48">
        <v>152</v>
      </c>
      <c r="P154" s="48">
        <v>154</v>
      </c>
      <c r="Q154" s="48">
        <v>153</v>
      </c>
      <c r="R154" s="48">
        <v>155</v>
      </c>
      <c r="S154" s="48">
        <v>157</v>
      </c>
      <c r="T154" s="48">
        <v>156</v>
      </c>
      <c r="U154" s="48">
        <v>158</v>
      </c>
      <c r="V154" s="48">
        <v>160</v>
      </c>
      <c r="W154" s="48">
        <v>159</v>
      </c>
      <c r="X154" s="48">
        <v>161</v>
      </c>
      <c r="Y154" s="48">
        <v>2500</v>
      </c>
      <c r="Z154" s="48">
        <v>20000000942</v>
      </c>
      <c r="AA154" s="48">
        <v>10000000506</v>
      </c>
    </row>
    <row r="155" spans="1:27" x14ac:dyDescent="0.25">
      <c r="A155" s="145">
        <f>+'CARGA DE DATOS'!A156</f>
        <v>154</v>
      </c>
      <c r="B155" s="154">
        <v>400000325</v>
      </c>
      <c r="C155" s="154">
        <v>700010854</v>
      </c>
      <c r="D155" s="48" t="s">
        <v>9184</v>
      </c>
      <c r="E155" s="48" t="s">
        <v>9149</v>
      </c>
      <c r="F155" s="48" t="s">
        <v>9182</v>
      </c>
      <c r="G155" s="48">
        <v>20</v>
      </c>
      <c r="H155" s="48">
        <v>20</v>
      </c>
      <c r="I155" s="48"/>
      <c r="J155" s="48"/>
      <c r="K155" s="48"/>
      <c r="L155" s="48"/>
      <c r="M155" s="48">
        <v>151</v>
      </c>
      <c r="N155" s="48">
        <v>150</v>
      </c>
      <c r="O155" s="48">
        <v>152</v>
      </c>
      <c r="P155" s="48">
        <v>154</v>
      </c>
      <c r="Q155" s="48">
        <v>153</v>
      </c>
      <c r="R155" s="48">
        <v>155</v>
      </c>
      <c r="S155" s="48">
        <v>157</v>
      </c>
      <c r="T155" s="48">
        <v>156</v>
      </c>
      <c r="U155" s="48">
        <v>158</v>
      </c>
      <c r="V155" s="48">
        <v>160</v>
      </c>
      <c r="W155" s="48">
        <v>159</v>
      </c>
      <c r="X155" s="48">
        <v>161</v>
      </c>
      <c r="Y155" s="48">
        <v>2500</v>
      </c>
      <c r="Z155" s="48">
        <v>20000000943</v>
      </c>
      <c r="AA155" s="48">
        <v>10000000507</v>
      </c>
    </row>
    <row r="156" spans="1:27" x14ac:dyDescent="0.25">
      <c r="A156" s="145">
        <f>+'CARGA DE DATOS'!A157</f>
        <v>155</v>
      </c>
      <c r="B156" s="154">
        <v>400000326</v>
      </c>
      <c r="C156" s="154">
        <v>700010855</v>
      </c>
      <c r="D156" s="48" t="s">
        <v>9184</v>
      </c>
      <c r="E156" s="48" t="s">
        <v>9149</v>
      </c>
      <c r="F156" s="48" t="s">
        <v>9182</v>
      </c>
      <c r="G156" s="48">
        <v>100</v>
      </c>
      <c r="H156" s="48">
        <v>150</v>
      </c>
      <c r="I156" s="48"/>
      <c r="J156" s="48"/>
      <c r="K156" s="48"/>
      <c r="L156" s="48"/>
      <c r="M156" s="48">
        <v>151</v>
      </c>
      <c r="N156" s="48">
        <v>150</v>
      </c>
      <c r="O156" s="48">
        <v>152</v>
      </c>
      <c r="P156" s="48">
        <v>154</v>
      </c>
      <c r="Q156" s="48">
        <v>153</v>
      </c>
      <c r="R156" s="48">
        <v>155</v>
      </c>
      <c r="S156" s="48">
        <v>157</v>
      </c>
      <c r="T156" s="48">
        <v>156</v>
      </c>
      <c r="U156" s="48">
        <v>158</v>
      </c>
      <c r="V156" s="48">
        <v>160</v>
      </c>
      <c r="W156" s="48">
        <v>159</v>
      </c>
      <c r="X156" s="48">
        <v>161</v>
      </c>
      <c r="Y156" s="48">
        <v>2500</v>
      </c>
      <c r="Z156" s="48">
        <v>20000000944</v>
      </c>
      <c r="AA156" s="48">
        <v>10000000508</v>
      </c>
    </row>
    <row r="157" spans="1:27" x14ac:dyDescent="0.25">
      <c r="A157" s="145">
        <f>+'CARGA DE DATOS'!A158</f>
        <v>156</v>
      </c>
      <c r="B157" s="154">
        <v>400000327</v>
      </c>
      <c r="C157" s="154">
        <v>700010856</v>
      </c>
      <c r="D157" s="48" t="s">
        <v>9184</v>
      </c>
      <c r="E157" s="48" t="s">
        <v>9149</v>
      </c>
      <c r="F157" s="48" t="s">
        <v>9182</v>
      </c>
      <c r="G157" s="48">
        <v>20</v>
      </c>
      <c r="H157" s="48">
        <v>20</v>
      </c>
      <c r="I157" s="48"/>
      <c r="J157" s="48"/>
      <c r="K157" s="48"/>
      <c r="L157" s="48"/>
      <c r="M157" s="48">
        <v>151</v>
      </c>
      <c r="N157" s="48">
        <v>150</v>
      </c>
      <c r="O157" s="48">
        <v>152</v>
      </c>
      <c r="P157" s="48">
        <v>154</v>
      </c>
      <c r="Q157" s="48">
        <v>153</v>
      </c>
      <c r="R157" s="48">
        <v>155</v>
      </c>
      <c r="S157" s="48">
        <v>157</v>
      </c>
      <c r="T157" s="48">
        <v>156</v>
      </c>
      <c r="U157" s="48">
        <v>158</v>
      </c>
      <c r="V157" s="48">
        <v>160</v>
      </c>
      <c r="W157" s="48">
        <v>159</v>
      </c>
      <c r="X157" s="48">
        <v>161</v>
      </c>
      <c r="Y157" s="48">
        <v>2500</v>
      </c>
      <c r="Z157" s="48">
        <v>20000000945</v>
      </c>
      <c r="AA157" s="48">
        <v>10000000509</v>
      </c>
    </row>
    <row r="158" spans="1:27" x14ac:dyDescent="0.25">
      <c r="A158" s="145">
        <f>+'CARGA DE DATOS'!A159</f>
        <v>157</v>
      </c>
      <c r="B158" s="154">
        <v>400000328</v>
      </c>
      <c r="C158" s="154">
        <v>700010857</v>
      </c>
      <c r="D158" s="48" t="s">
        <v>9106</v>
      </c>
      <c r="E158" s="48" t="s">
        <v>9149</v>
      </c>
      <c r="F158" s="48" t="s">
        <v>9181</v>
      </c>
      <c r="G158" s="48">
        <v>100</v>
      </c>
      <c r="H158" s="48">
        <v>100</v>
      </c>
      <c r="I158" s="48">
        <v>100</v>
      </c>
      <c r="J158" s="48">
        <v>115</v>
      </c>
      <c r="K158" s="48">
        <v>110</v>
      </c>
      <c r="L158" s="48">
        <v>105</v>
      </c>
      <c r="M158" s="48">
        <v>2500</v>
      </c>
      <c r="N158" s="48">
        <v>2000</v>
      </c>
      <c r="O158" s="48">
        <v>3000</v>
      </c>
      <c r="P158" s="48">
        <v>250</v>
      </c>
      <c r="Q158" s="48">
        <v>200</v>
      </c>
      <c r="R158" s="48">
        <v>300</v>
      </c>
      <c r="S158" s="48">
        <v>255</v>
      </c>
      <c r="T158" s="48">
        <v>210</v>
      </c>
      <c r="U158" s="48">
        <v>320</v>
      </c>
      <c r="V158" s="48"/>
      <c r="W158" s="48"/>
      <c r="X158" s="48"/>
      <c r="Y158" s="48">
        <v>3000</v>
      </c>
      <c r="Z158" s="48">
        <v>20000000946</v>
      </c>
      <c r="AA158" s="48">
        <v>10000000510</v>
      </c>
    </row>
    <row r="159" spans="1:27" x14ac:dyDescent="0.25">
      <c r="A159" s="145">
        <f>+'CARGA DE DATOS'!A160</f>
        <v>158</v>
      </c>
      <c r="B159" s="154">
        <v>400000329</v>
      </c>
      <c r="C159" s="154">
        <v>700010858</v>
      </c>
      <c r="D159" s="48" t="s">
        <v>9106</v>
      </c>
      <c r="E159" s="48" t="s">
        <v>9149</v>
      </c>
      <c r="F159" s="48" t="s">
        <v>9181</v>
      </c>
      <c r="G159" s="48">
        <v>100</v>
      </c>
      <c r="H159" s="48">
        <v>100</v>
      </c>
      <c r="I159" s="48">
        <v>100</v>
      </c>
      <c r="J159" s="48">
        <v>115</v>
      </c>
      <c r="K159" s="48">
        <v>110</v>
      </c>
      <c r="L159" s="48">
        <v>105</v>
      </c>
      <c r="M159" s="48">
        <v>2500</v>
      </c>
      <c r="N159" s="48">
        <v>2000</v>
      </c>
      <c r="O159" s="48">
        <v>3000</v>
      </c>
      <c r="P159" s="48">
        <v>250</v>
      </c>
      <c r="Q159" s="48">
        <v>200</v>
      </c>
      <c r="R159" s="48">
        <v>300</v>
      </c>
      <c r="S159" s="48">
        <v>255</v>
      </c>
      <c r="T159" s="48">
        <v>210</v>
      </c>
      <c r="U159" s="48">
        <v>320</v>
      </c>
      <c r="V159" s="48"/>
      <c r="W159" s="48"/>
      <c r="X159" s="48"/>
      <c r="Y159" s="48">
        <v>3000</v>
      </c>
      <c r="Z159" s="48">
        <v>20000000947</v>
      </c>
      <c r="AA159" s="48">
        <v>10000000511</v>
      </c>
    </row>
    <row r="160" spans="1:27" x14ac:dyDescent="0.25">
      <c r="A160" s="145">
        <f>+'CARGA DE DATOS'!A161</f>
        <v>159</v>
      </c>
      <c r="B160" s="154">
        <v>400000330</v>
      </c>
      <c r="C160" s="154">
        <v>700010859</v>
      </c>
      <c r="D160" s="48" t="s">
        <v>9106</v>
      </c>
      <c r="E160" s="48" t="s">
        <v>9149</v>
      </c>
      <c r="F160" s="48" t="s">
        <v>9181</v>
      </c>
      <c r="G160" s="48">
        <v>100</v>
      </c>
      <c r="H160" s="48">
        <v>100</v>
      </c>
      <c r="I160" s="48">
        <v>100</v>
      </c>
      <c r="J160" s="48">
        <v>115</v>
      </c>
      <c r="K160" s="48">
        <v>110</v>
      </c>
      <c r="L160" s="48">
        <v>105</v>
      </c>
      <c r="M160" s="48">
        <v>2500</v>
      </c>
      <c r="N160" s="48">
        <v>2000</v>
      </c>
      <c r="O160" s="48">
        <v>3000</v>
      </c>
      <c r="P160" s="48">
        <v>250</v>
      </c>
      <c r="Q160" s="48">
        <v>200</v>
      </c>
      <c r="R160" s="48">
        <v>300</v>
      </c>
      <c r="S160" s="48">
        <v>255</v>
      </c>
      <c r="T160" s="48">
        <v>210</v>
      </c>
      <c r="U160" s="48">
        <v>320</v>
      </c>
      <c r="V160" s="48"/>
      <c r="W160" s="48"/>
      <c r="X160" s="48"/>
      <c r="Y160" s="48">
        <v>3000</v>
      </c>
      <c r="Z160" s="48">
        <v>20000000948</v>
      </c>
      <c r="AA160" s="48">
        <v>10000000512</v>
      </c>
    </row>
    <row r="161" spans="1:27" x14ac:dyDescent="0.25">
      <c r="A161" s="145">
        <f>+'CARGA DE DATOS'!A162</f>
        <v>160</v>
      </c>
      <c r="B161" s="154">
        <v>400000331</v>
      </c>
      <c r="C161" s="154">
        <v>700010860</v>
      </c>
      <c r="D161" s="48" t="s">
        <v>9106</v>
      </c>
      <c r="E161" s="48" t="s">
        <v>9149</v>
      </c>
      <c r="F161" s="48" t="s">
        <v>9181</v>
      </c>
      <c r="G161" s="48">
        <v>100</v>
      </c>
      <c r="H161" s="48">
        <v>100</v>
      </c>
      <c r="I161" s="48">
        <v>100</v>
      </c>
      <c r="J161" s="48">
        <v>115</v>
      </c>
      <c r="K161" s="48">
        <v>110</v>
      </c>
      <c r="L161" s="48">
        <v>105</v>
      </c>
      <c r="M161" s="48">
        <v>2500</v>
      </c>
      <c r="N161" s="48">
        <v>2000</v>
      </c>
      <c r="O161" s="48">
        <v>3000</v>
      </c>
      <c r="P161" s="48">
        <v>250</v>
      </c>
      <c r="Q161" s="48">
        <v>200</v>
      </c>
      <c r="R161" s="48">
        <v>300</v>
      </c>
      <c r="S161" s="48">
        <v>255</v>
      </c>
      <c r="T161" s="48">
        <v>210</v>
      </c>
      <c r="U161" s="48">
        <v>320</v>
      </c>
      <c r="V161" s="48"/>
      <c r="W161" s="48"/>
      <c r="X161" s="48"/>
      <c r="Y161" s="48">
        <v>3000</v>
      </c>
      <c r="Z161" s="48">
        <v>20000000949</v>
      </c>
      <c r="AA161" s="48">
        <v>10000000513</v>
      </c>
    </row>
    <row r="162" spans="1:27" x14ac:dyDescent="0.25">
      <c r="A162" s="145">
        <f>+'CARGA DE DATOS'!A163</f>
        <v>161</v>
      </c>
      <c r="B162" s="154">
        <v>400000332</v>
      </c>
      <c r="C162" s="154">
        <v>700010861</v>
      </c>
      <c r="D162" s="48" t="s">
        <v>9106</v>
      </c>
      <c r="E162" s="48" t="s">
        <v>9149</v>
      </c>
      <c r="F162" s="48" t="s">
        <v>9181</v>
      </c>
      <c r="G162" s="48">
        <v>100</v>
      </c>
      <c r="H162" s="48">
        <v>100</v>
      </c>
      <c r="I162" s="48">
        <v>100</v>
      </c>
      <c r="J162" s="48">
        <v>115</v>
      </c>
      <c r="K162" s="48">
        <v>110</v>
      </c>
      <c r="L162" s="48">
        <v>105</v>
      </c>
      <c r="M162" s="48">
        <v>2500</v>
      </c>
      <c r="N162" s="48">
        <v>2000</v>
      </c>
      <c r="O162" s="48">
        <v>3000</v>
      </c>
      <c r="P162" s="48">
        <v>250</v>
      </c>
      <c r="Q162" s="48">
        <v>200</v>
      </c>
      <c r="R162" s="48">
        <v>300</v>
      </c>
      <c r="S162" s="48">
        <v>255</v>
      </c>
      <c r="T162" s="48">
        <v>210</v>
      </c>
      <c r="U162" s="48">
        <v>320</v>
      </c>
      <c r="V162" s="48"/>
      <c r="W162" s="48"/>
      <c r="X162" s="48"/>
      <c r="Y162" s="48">
        <v>3000</v>
      </c>
      <c r="Z162" s="48">
        <v>20000000950</v>
      </c>
      <c r="AA162" s="48">
        <v>10000000514</v>
      </c>
    </row>
    <row r="163" spans="1:27" x14ac:dyDescent="0.25">
      <c r="A163" s="145">
        <f>+'CARGA DE DATOS'!A164</f>
        <v>162</v>
      </c>
      <c r="B163" s="154">
        <v>400000333</v>
      </c>
      <c r="C163" s="154">
        <v>700010862</v>
      </c>
      <c r="D163" s="48" t="s">
        <v>9106</v>
      </c>
      <c r="E163" s="48" t="s">
        <v>9149</v>
      </c>
      <c r="F163" s="48" t="s">
        <v>9181</v>
      </c>
      <c r="G163" s="48">
        <v>100</v>
      </c>
      <c r="H163" s="48">
        <v>100</v>
      </c>
      <c r="I163" s="48">
        <v>100</v>
      </c>
      <c r="J163" s="48">
        <v>115</v>
      </c>
      <c r="K163" s="48">
        <v>110</v>
      </c>
      <c r="L163" s="48">
        <v>105</v>
      </c>
      <c r="M163" s="48">
        <v>2500</v>
      </c>
      <c r="N163" s="48">
        <v>2000</v>
      </c>
      <c r="O163" s="48">
        <v>3000</v>
      </c>
      <c r="P163" s="48">
        <v>250</v>
      </c>
      <c r="Q163" s="48">
        <v>200</v>
      </c>
      <c r="R163" s="48">
        <v>300</v>
      </c>
      <c r="S163" s="48">
        <v>255</v>
      </c>
      <c r="T163" s="48">
        <v>210</v>
      </c>
      <c r="U163" s="48">
        <v>320</v>
      </c>
      <c r="V163" s="48"/>
      <c r="W163" s="48"/>
      <c r="X163" s="48"/>
      <c r="Y163" s="48">
        <v>3000</v>
      </c>
      <c r="Z163" s="48">
        <v>20000000951</v>
      </c>
      <c r="AA163" s="48">
        <v>10000000515</v>
      </c>
    </row>
    <row r="164" spans="1:27" x14ac:dyDescent="0.25">
      <c r="A164" s="145">
        <f>+'CARGA DE DATOS'!A165</f>
        <v>163</v>
      </c>
      <c r="B164" s="154">
        <v>400000334</v>
      </c>
      <c r="C164" s="154">
        <v>700010863</v>
      </c>
      <c r="D164" s="48" t="s">
        <v>9106</v>
      </c>
      <c r="E164" s="48" t="s">
        <v>9149</v>
      </c>
      <c r="F164" s="48" t="s">
        <v>9181</v>
      </c>
      <c r="G164" s="48">
        <v>100</v>
      </c>
      <c r="H164" s="48">
        <v>100</v>
      </c>
      <c r="I164" s="48">
        <v>100</v>
      </c>
      <c r="J164" s="48">
        <v>115</v>
      </c>
      <c r="K164" s="48">
        <v>110</v>
      </c>
      <c r="L164" s="48">
        <v>105</v>
      </c>
      <c r="M164" s="48">
        <v>2500</v>
      </c>
      <c r="N164" s="48">
        <v>2000</v>
      </c>
      <c r="O164" s="48">
        <v>3000</v>
      </c>
      <c r="P164" s="48">
        <v>250</v>
      </c>
      <c r="Q164" s="48">
        <v>200</v>
      </c>
      <c r="R164" s="48">
        <v>300</v>
      </c>
      <c r="S164" s="48">
        <v>255</v>
      </c>
      <c r="T164" s="48">
        <v>210</v>
      </c>
      <c r="U164" s="48">
        <v>320</v>
      </c>
      <c r="V164" s="48"/>
      <c r="W164" s="48"/>
      <c r="X164" s="48"/>
      <c r="Y164" s="48">
        <v>3000</v>
      </c>
      <c r="Z164" s="48">
        <v>20000000952</v>
      </c>
      <c r="AA164" s="48">
        <v>10000000516</v>
      </c>
    </row>
    <row r="165" spans="1:27" x14ac:dyDescent="0.25">
      <c r="A165" s="145">
        <f>+'CARGA DE DATOS'!A166</f>
        <v>164</v>
      </c>
      <c r="B165" s="154">
        <v>400000335</v>
      </c>
      <c r="C165" s="154">
        <v>700010864</v>
      </c>
      <c r="D165" s="48" t="s">
        <v>9106</v>
      </c>
      <c r="E165" s="48" t="s">
        <v>9149</v>
      </c>
      <c r="F165" s="48" t="s">
        <v>9181</v>
      </c>
      <c r="G165" s="48">
        <v>100</v>
      </c>
      <c r="H165" s="48">
        <v>100</v>
      </c>
      <c r="I165" s="48">
        <v>100</v>
      </c>
      <c r="J165" s="48">
        <v>115</v>
      </c>
      <c r="K165" s="48">
        <v>110</v>
      </c>
      <c r="L165" s="48">
        <v>105</v>
      </c>
      <c r="M165" s="48">
        <v>2500</v>
      </c>
      <c r="N165" s="48">
        <v>2000</v>
      </c>
      <c r="O165" s="48">
        <v>3000</v>
      </c>
      <c r="P165" s="48">
        <v>250</v>
      </c>
      <c r="Q165" s="48">
        <v>200</v>
      </c>
      <c r="R165" s="48">
        <v>300</v>
      </c>
      <c r="S165" s="48">
        <v>255</v>
      </c>
      <c r="T165" s="48">
        <v>210</v>
      </c>
      <c r="U165" s="48">
        <v>320</v>
      </c>
      <c r="V165" s="48"/>
      <c r="W165" s="48"/>
      <c r="X165" s="48"/>
      <c r="Y165" s="48">
        <v>3000</v>
      </c>
      <c r="Z165" s="48">
        <v>20000000953</v>
      </c>
      <c r="AA165" s="48">
        <v>10000000517</v>
      </c>
    </row>
    <row r="166" spans="1:27" x14ac:dyDescent="0.25">
      <c r="A166" s="145">
        <f>+'CARGA DE DATOS'!A167</f>
        <v>165</v>
      </c>
      <c r="B166" s="154">
        <v>400000336</v>
      </c>
      <c r="C166" s="154">
        <v>700010865</v>
      </c>
      <c r="D166" s="48" t="s">
        <v>9106</v>
      </c>
      <c r="E166" s="48" t="s">
        <v>9149</v>
      </c>
      <c r="F166" s="48" t="s">
        <v>9181</v>
      </c>
      <c r="G166" s="48">
        <v>100</v>
      </c>
      <c r="H166" s="48">
        <v>100</v>
      </c>
      <c r="I166" s="48">
        <v>100</v>
      </c>
      <c r="J166" s="48">
        <v>115</v>
      </c>
      <c r="K166" s="48">
        <v>110</v>
      </c>
      <c r="L166" s="48">
        <v>105</v>
      </c>
      <c r="M166" s="48">
        <v>2500</v>
      </c>
      <c r="N166" s="48">
        <v>2000</v>
      </c>
      <c r="O166" s="48">
        <v>3000</v>
      </c>
      <c r="P166" s="48">
        <v>250</v>
      </c>
      <c r="Q166" s="48">
        <v>200</v>
      </c>
      <c r="R166" s="48">
        <v>300</v>
      </c>
      <c r="S166" s="48">
        <v>255</v>
      </c>
      <c r="T166" s="48">
        <v>210</v>
      </c>
      <c r="U166" s="48">
        <v>320</v>
      </c>
      <c r="V166" s="48"/>
      <c r="W166" s="48"/>
      <c r="X166" s="48"/>
      <c r="Y166" s="48">
        <v>3000</v>
      </c>
      <c r="Z166" s="48">
        <v>20000000954</v>
      </c>
      <c r="AA166" s="48">
        <v>10000000518</v>
      </c>
    </row>
    <row r="167" spans="1:27" x14ac:dyDescent="0.25">
      <c r="A167" s="145">
        <f>+'CARGA DE DATOS'!A168</f>
        <v>166</v>
      </c>
      <c r="B167" s="154">
        <v>400000337</v>
      </c>
      <c r="C167" s="154">
        <v>700010866</v>
      </c>
      <c r="D167" s="48" t="s">
        <v>9106</v>
      </c>
      <c r="E167" s="48" t="s">
        <v>9149</v>
      </c>
      <c r="F167" s="48" t="s">
        <v>9181</v>
      </c>
      <c r="G167" s="48">
        <v>100</v>
      </c>
      <c r="H167" s="48">
        <v>100</v>
      </c>
      <c r="I167" s="48">
        <v>100</v>
      </c>
      <c r="J167" s="48">
        <v>115</v>
      </c>
      <c r="K167" s="48">
        <v>110</v>
      </c>
      <c r="L167" s="48">
        <v>105</v>
      </c>
      <c r="M167" s="48">
        <v>2500</v>
      </c>
      <c r="N167" s="48">
        <v>2000</v>
      </c>
      <c r="O167" s="48">
        <v>3000</v>
      </c>
      <c r="P167" s="48">
        <v>250</v>
      </c>
      <c r="Q167" s="48">
        <v>200</v>
      </c>
      <c r="R167" s="48">
        <v>300</v>
      </c>
      <c r="S167" s="48">
        <v>255</v>
      </c>
      <c r="T167" s="48">
        <v>210</v>
      </c>
      <c r="U167" s="48">
        <v>320</v>
      </c>
      <c r="V167" s="48"/>
      <c r="W167" s="48"/>
      <c r="X167" s="48"/>
      <c r="Y167" s="48">
        <v>3000</v>
      </c>
      <c r="Z167" s="48">
        <v>20000000955</v>
      </c>
      <c r="AA167" s="48">
        <v>10000000519</v>
      </c>
    </row>
    <row r="168" spans="1:27" x14ac:dyDescent="0.25">
      <c r="A168" s="145"/>
    </row>
    <row r="169" spans="1:27" x14ac:dyDescent="0.25">
      <c r="A169" s="145"/>
    </row>
    <row r="170" spans="1:27" x14ac:dyDescent="0.25">
      <c r="A170" s="145"/>
    </row>
    <row r="171" spans="1:27" x14ac:dyDescent="0.25">
      <c r="A171" s="145"/>
    </row>
    <row r="172" spans="1:27" x14ac:dyDescent="0.25">
      <c r="A172" s="145"/>
    </row>
    <row r="173" spans="1:27" x14ac:dyDescent="0.25">
      <c r="A173" s="145"/>
    </row>
    <row r="174" spans="1:27" x14ac:dyDescent="0.25">
      <c r="A174" s="145"/>
    </row>
    <row r="175" spans="1:27" x14ac:dyDescent="0.25">
      <c r="A175" s="145"/>
    </row>
    <row r="176" spans="1:27" x14ac:dyDescent="0.25">
      <c r="A176" s="145"/>
    </row>
    <row r="177" spans="1:1" x14ac:dyDescent="0.25">
      <c r="A177" s="145"/>
    </row>
    <row r="178" spans="1:1" x14ac:dyDescent="0.25">
      <c r="A178" s="145"/>
    </row>
    <row r="179" spans="1:1" x14ac:dyDescent="0.25">
      <c r="A179" s="145"/>
    </row>
    <row r="180" spans="1:1" x14ac:dyDescent="0.25">
      <c r="A180" s="145"/>
    </row>
    <row r="181" spans="1:1" x14ac:dyDescent="0.25">
      <c r="A181" s="145"/>
    </row>
    <row r="182" spans="1:1" x14ac:dyDescent="0.25">
      <c r="A182" s="145"/>
    </row>
    <row r="183" spans="1:1" x14ac:dyDescent="0.25">
      <c r="A183" s="145"/>
    </row>
    <row r="184" spans="1:1" x14ac:dyDescent="0.25">
      <c r="A184" s="145"/>
    </row>
    <row r="185" spans="1:1" x14ac:dyDescent="0.25">
      <c r="A185" s="145"/>
    </row>
    <row r="186" spans="1:1" x14ac:dyDescent="0.25">
      <c r="A186" s="145"/>
    </row>
    <row r="187" spans="1:1" x14ac:dyDescent="0.25">
      <c r="A187" s="145"/>
    </row>
    <row r="188" spans="1:1" x14ac:dyDescent="0.25">
      <c r="A188" s="145"/>
    </row>
    <row r="189" spans="1:1" x14ac:dyDescent="0.25">
      <c r="A189" s="145"/>
    </row>
    <row r="190" spans="1:1" x14ac:dyDescent="0.25">
      <c r="A190" s="145"/>
    </row>
    <row r="191" spans="1:1" x14ac:dyDescent="0.25">
      <c r="A191" s="145"/>
    </row>
    <row r="192" spans="1:1" x14ac:dyDescent="0.25">
      <c r="A192" s="14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AV23"/>
  <sheetViews>
    <sheetView workbookViewId="0">
      <pane xSplit="1" ySplit="1" topLeftCell="AB2" activePane="bottomRight" state="frozen"/>
      <selection pane="topRight" activeCell="B1" sqref="B1"/>
      <selection pane="bottomLeft" activeCell="A2" sqref="A2"/>
      <selection pane="bottomRight" sqref="A1:XFD1"/>
    </sheetView>
  </sheetViews>
  <sheetFormatPr baseColWidth="10" defaultRowHeight="15" x14ac:dyDescent="0.25"/>
  <cols>
    <col min="1" max="1" width="16.140625" bestFit="1" customWidth="1"/>
    <col min="2" max="4" width="13.7109375" style="38" customWidth="1"/>
    <col min="8" max="8" width="24.42578125" customWidth="1"/>
    <col min="9" max="9" width="3.5703125" customWidth="1"/>
    <col min="12" max="12" width="16.140625" bestFit="1" customWidth="1"/>
    <col min="14" max="14" width="16.140625" bestFit="1" customWidth="1"/>
    <col min="15" max="28" width="13.7109375" style="38" customWidth="1"/>
    <col min="46" max="48" width="11.42578125" style="38"/>
  </cols>
  <sheetData>
    <row r="1" spans="1:48" s="83" customFormat="1" ht="52.5" thickBot="1" x14ac:dyDescent="0.3">
      <c r="B1" s="48" t="s">
        <v>30</v>
      </c>
      <c r="C1" s="48" t="s">
        <v>9131</v>
      </c>
      <c r="D1" s="48" t="s">
        <v>9106</v>
      </c>
      <c r="G1" s="188" t="s">
        <v>9141</v>
      </c>
      <c r="J1" s="188" t="s">
        <v>9141</v>
      </c>
      <c r="O1" s="48">
        <v>2</v>
      </c>
      <c r="P1" s="48">
        <f>+O1+1</f>
        <v>3</v>
      </c>
      <c r="Q1" s="48">
        <f t="shared" ref="Q1:V1" si="0">+P1+1</f>
        <v>4</v>
      </c>
      <c r="R1" s="48">
        <f t="shared" si="0"/>
        <v>5</v>
      </c>
      <c r="S1" s="48">
        <f t="shared" si="0"/>
        <v>6</v>
      </c>
      <c r="T1" s="48">
        <f t="shared" si="0"/>
        <v>7</v>
      </c>
      <c r="U1" s="48">
        <f t="shared" si="0"/>
        <v>8</v>
      </c>
      <c r="V1" s="48">
        <f t="shared" si="0"/>
        <v>9</v>
      </c>
      <c r="W1" s="220">
        <f>+V1+1</f>
        <v>10</v>
      </c>
      <c r="X1" s="220">
        <f>+W1+1</f>
        <v>11</v>
      </c>
      <c r="Y1" s="220">
        <f>+X1+1</f>
        <v>12</v>
      </c>
      <c r="Z1" s="220">
        <f>+Y1+1</f>
        <v>13</v>
      </c>
      <c r="AA1" s="220">
        <f>+Z1+1</f>
        <v>14</v>
      </c>
      <c r="AB1" s="221"/>
      <c r="AD1" s="175" t="s">
        <v>9141</v>
      </c>
      <c r="AE1" s="175" t="s">
        <v>9158</v>
      </c>
      <c r="AF1" s="175" t="s">
        <v>9159</v>
      </c>
      <c r="AG1" s="175" t="s">
        <v>9160</v>
      </c>
      <c r="AH1" s="175" t="s">
        <v>9161</v>
      </c>
      <c r="AI1" s="222" t="s">
        <v>9175</v>
      </c>
      <c r="AJ1" s="222" t="s">
        <v>9176</v>
      </c>
      <c r="AK1" s="222" t="s">
        <v>9177</v>
      </c>
      <c r="AL1" s="223" t="s">
        <v>9178</v>
      </c>
      <c r="AN1" s="161" t="s">
        <v>9141</v>
      </c>
      <c r="AO1" s="187" t="s">
        <v>9165</v>
      </c>
      <c r="AP1" s="187" t="s">
        <v>9166</v>
      </c>
      <c r="AS1" s="175" t="s">
        <v>9141</v>
      </c>
      <c r="AT1" s="200" t="s">
        <v>9168</v>
      </c>
      <c r="AU1" s="200" t="s">
        <v>9171</v>
      </c>
      <c r="AV1" s="200" t="s">
        <v>9179</v>
      </c>
    </row>
    <row r="2" spans="1:48" ht="16.5" customHeight="1" thickBot="1" x14ac:dyDescent="0.3">
      <c r="A2" s="160" t="s">
        <v>9083</v>
      </c>
      <c r="B2" s="83" t="s">
        <v>9116</v>
      </c>
      <c r="C2" s="83" t="s">
        <v>9116</v>
      </c>
      <c r="D2" s="83" t="s">
        <v>9116</v>
      </c>
      <c r="G2" s="162" t="s">
        <v>9133</v>
      </c>
      <c r="H2" t="str">
        <f>+INDEX($A:$D,MATCH(G2,$D:$D,0),1)</f>
        <v>lectura_E_act_R</v>
      </c>
      <c r="J2" s="167" t="s">
        <v>9116</v>
      </c>
      <c r="K2" s="168" t="s">
        <v>9146</v>
      </c>
      <c r="L2" t="str">
        <f>+INDEX($A:$D,MATCH(J2,$C:$C,0),1)</f>
        <v>lectura_Pot_P</v>
      </c>
      <c r="N2" s="160" t="s">
        <v>9083</v>
      </c>
      <c r="O2" s="83">
        <f t="shared" ref="O2:V4" si="1">+VLOOKUP($B2,$AD$3:$AL$9,O$1,FALSE)</f>
        <v>150</v>
      </c>
      <c r="P2" s="83">
        <f t="shared" si="1"/>
        <v>150</v>
      </c>
      <c r="Q2" s="83">
        <f t="shared" si="1"/>
        <v>150</v>
      </c>
      <c r="R2" s="83">
        <f t="shared" si="1"/>
        <v>150</v>
      </c>
      <c r="S2" s="83">
        <f t="shared" si="1"/>
        <v>1000</v>
      </c>
      <c r="T2" s="83">
        <f t="shared" si="1"/>
        <v>1500</v>
      </c>
      <c r="U2" s="83">
        <f t="shared" si="1"/>
        <v>150</v>
      </c>
      <c r="V2" s="83">
        <f t="shared" si="1"/>
        <v>1500</v>
      </c>
      <c r="W2" s="199">
        <f>+VLOOKUP($D2,$AN$3:$AU$18,2,FALSE)</f>
        <v>100</v>
      </c>
      <c r="X2" s="199">
        <f>+VLOOKUP($D2,$AN$3:$AU$18,3,FALSE)</f>
        <v>100</v>
      </c>
      <c r="Y2" s="199">
        <f>+VLOOKUP($C2,$AS$3:$AT$17,2,FALSE)</f>
        <v>100</v>
      </c>
      <c r="Z2" s="199">
        <f>+VLOOKUP($C2,$AS$3:$AX$17,3,FALSE)</f>
        <v>20</v>
      </c>
      <c r="AA2" s="199">
        <f>+VLOOKUP($C2,$AS$3:$AX$17,3,FALSE)</f>
        <v>20</v>
      </c>
      <c r="AE2" s="175">
        <f t="shared" ref="AE2:AL2" si="2">+O1</f>
        <v>2</v>
      </c>
      <c r="AF2" s="175">
        <f t="shared" si="2"/>
        <v>3</v>
      </c>
      <c r="AG2" s="175">
        <f t="shared" si="2"/>
        <v>4</v>
      </c>
      <c r="AH2" s="175">
        <f t="shared" si="2"/>
        <v>5</v>
      </c>
      <c r="AI2" s="175">
        <f t="shared" si="2"/>
        <v>6</v>
      </c>
      <c r="AJ2" s="175">
        <f t="shared" si="2"/>
        <v>7</v>
      </c>
      <c r="AK2" s="175">
        <f t="shared" si="2"/>
        <v>8</v>
      </c>
      <c r="AL2" s="176">
        <f t="shared" si="2"/>
        <v>9</v>
      </c>
      <c r="AO2">
        <f>+W1</f>
        <v>10</v>
      </c>
      <c r="AP2">
        <f>+X1</f>
        <v>11</v>
      </c>
      <c r="AT2" s="38">
        <v>12</v>
      </c>
      <c r="AU2" s="38">
        <v>13</v>
      </c>
      <c r="AV2" s="38">
        <v>14</v>
      </c>
    </row>
    <row r="3" spans="1:48" x14ac:dyDescent="0.25">
      <c r="A3" s="160" t="s">
        <v>9084</v>
      </c>
      <c r="B3" s="83" t="s">
        <v>9117</v>
      </c>
      <c r="C3" s="83" t="s">
        <v>9117</v>
      </c>
      <c r="D3" s="83" t="s">
        <v>9117</v>
      </c>
      <c r="G3" s="163" t="s">
        <v>9117</v>
      </c>
      <c r="H3" t="str">
        <f>+INDEX($A:$D,MATCH(G3,$D:$D,0),1)</f>
        <v>lectura_Pot_R</v>
      </c>
      <c r="J3" s="169" t="s">
        <v>9117</v>
      </c>
      <c r="K3" s="170" t="s">
        <v>9146</v>
      </c>
      <c r="L3" t="str">
        <f t="shared" ref="L3:L16" si="3">+INDEX($A:$D,MATCH(J3,$C:$C,0),1)</f>
        <v>lectura_Pot_R</v>
      </c>
      <c r="N3" s="160" t="s">
        <v>9084</v>
      </c>
      <c r="O3" s="83">
        <f t="shared" si="1"/>
        <v>150</v>
      </c>
      <c r="P3" s="83">
        <f t="shared" si="1"/>
        <v>300</v>
      </c>
      <c r="Q3" s="83">
        <f t="shared" si="1"/>
        <v>150</v>
      </c>
      <c r="R3" s="83">
        <f t="shared" si="1"/>
        <v>300</v>
      </c>
      <c r="S3" s="83">
        <f t="shared" si="1"/>
        <v>150</v>
      </c>
      <c r="T3" s="83">
        <f t="shared" si="1"/>
        <v>1550</v>
      </c>
      <c r="U3" s="83">
        <f t="shared" si="1"/>
        <v>300</v>
      </c>
      <c r="V3" s="83">
        <f t="shared" si="1"/>
        <v>300</v>
      </c>
      <c r="W3" s="199">
        <f t="shared" ref="W3:W16" si="4">+VLOOKUP($D3,$AN$3:$AU$18,2,FALSE)</f>
        <v>100</v>
      </c>
      <c r="X3" s="199">
        <f t="shared" ref="X3:X16" si="5">+VLOOKUP($D3,$AN$3:$AU$18,3,FALSE)</f>
        <v>100</v>
      </c>
      <c r="Y3" s="199">
        <f t="shared" ref="Y3:Y20" si="6">+VLOOKUP($C3,$AS$3:$AT$17,2,FALSE)</f>
        <v>150</v>
      </c>
      <c r="Z3" s="199">
        <f>+VLOOKUP($C3,$AS$3:$AX$17,3,FALSE)</f>
        <v>20</v>
      </c>
      <c r="AA3" s="199">
        <f>+VLOOKUP($C3,$AS$3:$AX$17,3,FALSE)</f>
        <v>20</v>
      </c>
      <c r="AD3" s="169" t="s">
        <v>9133</v>
      </c>
      <c r="AE3" s="177">
        <v>2000</v>
      </c>
      <c r="AF3" s="177">
        <v>2000</v>
      </c>
      <c r="AG3" s="177">
        <v>2000</v>
      </c>
      <c r="AH3" s="177">
        <v>2000</v>
      </c>
      <c r="AI3" s="177">
        <v>2000</v>
      </c>
      <c r="AJ3" s="177">
        <v>2000</v>
      </c>
      <c r="AK3" s="177">
        <v>2000</v>
      </c>
      <c r="AL3" s="178">
        <v>2000</v>
      </c>
      <c r="AN3" s="162" t="s">
        <v>9133</v>
      </c>
      <c r="AO3" s="197">
        <v>2000</v>
      </c>
      <c r="AP3" s="197">
        <v>2000</v>
      </c>
      <c r="AS3" s="169" t="s">
        <v>9116</v>
      </c>
      <c r="AT3" s="189">
        <v>100</v>
      </c>
      <c r="AU3" s="211">
        <v>20</v>
      </c>
      <c r="AV3" s="211">
        <v>1350</v>
      </c>
    </row>
    <row r="4" spans="1:48" x14ac:dyDescent="0.25">
      <c r="A4" s="160" t="s">
        <v>9085</v>
      </c>
      <c r="B4" s="83" t="s">
        <v>9132</v>
      </c>
      <c r="C4" s="83"/>
      <c r="D4" s="83" t="s">
        <v>9132</v>
      </c>
      <c r="G4" s="162" t="s">
        <v>9134</v>
      </c>
      <c r="H4" t="str">
        <f t="shared" ref="H4:H17" si="7">+INDEX($A:$D,MATCH(G4,$D:$D,0),1)</f>
        <v>lectura_E_act_P</v>
      </c>
      <c r="J4" s="169" t="s">
        <v>9130</v>
      </c>
      <c r="K4" s="170" t="s">
        <v>9146</v>
      </c>
      <c r="L4" t="str">
        <f t="shared" si="3"/>
        <v>lectura_E_react</v>
      </c>
      <c r="N4" s="160" t="s">
        <v>9085</v>
      </c>
      <c r="O4" s="83">
        <f t="shared" si="1"/>
        <v>150</v>
      </c>
      <c r="P4" s="83">
        <f t="shared" si="1"/>
        <v>150</v>
      </c>
      <c r="Q4" s="83">
        <f t="shared" si="1"/>
        <v>150</v>
      </c>
      <c r="R4" s="83">
        <f t="shared" si="1"/>
        <v>350</v>
      </c>
      <c r="S4" s="83">
        <f t="shared" si="1"/>
        <v>350</v>
      </c>
      <c r="T4" s="83">
        <f t="shared" si="1"/>
        <v>1550</v>
      </c>
      <c r="U4" s="83">
        <f t="shared" si="1"/>
        <v>350</v>
      </c>
      <c r="V4" s="83">
        <f t="shared" si="1"/>
        <v>350</v>
      </c>
      <c r="W4" s="199">
        <f t="shared" si="4"/>
        <v>100</v>
      </c>
      <c r="X4" s="199">
        <f t="shared" si="5"/>
        <v>100</v>
      </c>
      <c r="Y4" s="199"/>
      <c r="Z4" s="199"/>
      <c r="AA4" s="199"/>
      <c r="AD4" s="179" t="s">
        <v>9117</v>
      </c>
      <c r="AE4" s="180">
        <v>150</v>
      </c>
      <c r="AF4" s="181">
        <v>300</v>
      </c>
      <c r="AG4" s="181">
        <v>150</v>
      </c>
      <c r="AH4" s="181">
        <v>300</v>
      </c>
      <c r="AI4" s="177">
        <v>150</v>
      </c>
      <c r="AJ4" s="177">
        <v>1550</v>
      </c>
      <c r="AK4" s="177">
        <v>300</v>
      </c>
      <c r="AL4" s="178">
        <v>300</v>
      </c>
      <c r="AN4" s="163" t="s">
        <v>9117</v>
      </c>
      <c r="AO4" s="197">
        <v>100</v>
      </c>
      <c r="AP4" s="197">
        <v>100</v>
      </c>
      <c r="AS4" s="169" t="s">
        <v>9117</v>
      </c>
      <c r="AT4" s="201">
        <v>150</v>
      </c>
      <c r="AU4" s="211">
        <v>20</v>
      </c>
      <c r="AV4" s="211">
        <v>1350</v>
      </c>
    </row>
    <row r="5" spans="1:48" x14ac:dyDescent="0.25">
      <c r="A5" s="87" t="s">
        <v>9086</v>
      </c>
      <c r="B5" s="83"/>
      <c r="C5" s="83"/>
      <c r="D5" s="83" t="s">
        <v>9136</v>
      </c>
      <c r="G5" s="162" t="s">
        <v>9116</v>
      </c>
      <c r="H5" t="str">
        <f t="shared" si="7"/>
        <v>lectura_Pot_P</v>
      </c>
      <c r="J5" s="169" t="s">
        <v>9118</v>
      </c>
      <c r="K5" s="170" t="s">
        <v>9146</v>
      </c>
      <c r="L5" t="str">
        <f t="shared" si="3"/>
        <v>lectura_E_act_R</v>
      </c>
      <c r="N5" s="87" t="s">
        <v>9086</v>
      </c>
      <c r="O5" s="83"/>
      <c r="P5" s="83"/>
      <c r="Q5" s="83"/>
      <c r="R5" s="83"/>
      <c r="S5" s="83"/>
      <c r="T5" s="83"/>
      <c r="U5" s="83"/>
      <c r="V5" s="83"/>
      <c r="W5" s="199">
        <f t="shared" si="4"/>
        <v>115</v>
      </c>
      <c r="X5" s="199">
        <f t="shared" si="5"/>
        <v>115</v>
      </c>
      <c r="Y5" s="199"/>
      <c r="Z5" s="199"/>
      <c r="AA5" s="199"/>
      <c r="AD5" s="169" t="s">
        <v>9134</v>
      </c>
      <c r="AE5" s="177">
        <v>2500</v>
      </c>
      <c r="AF5" s="177">
        <v>2500</v>
      </c>
      <c r="AG5" s="177">
        <v>2500</v>
      </c>
      <c r="AH5" s="177">
        <v>2500</v>
      </c>
      <c r="AI5" s="177">
        <v>2500</v>
      </c>
      <c r="AJ5" s="177">
        <v>2500</v>
      </c>
      <c r="AK5" s="177">
        <v>2500</v>
      </c>
      <c r="AL5" s="178">
        <v>2500</v>
      </c>
      <c r="AN5" s="162" t="s">
        <v>9134</v>
      </c>
      <c r="AO5" s="197">
        <v>2500</v>
      </c>
      <c r="AP5" s="197">
        <v>2500</v>
      </c>
      <c r="AS5" s="169" t="s">
        <v>9130</v>
      </c>
      <c r="AT5" s="189">
        <v>2500</v>
      </c>
      <c r="AU5" s="189">
        <v>2500</v>
      </c>
      <c r="AV5" s="189">
        <v>2500</v>
      </c>
    </row>
    <row r="6" spans="1:48" x14ac:dyDescent="0.25">
      <c r="A6" s="87" t="s">
        <v>9087</v>
      </c>
      <c r="B6" s="83"/>
      <c r="C6" s="83"/>
      <c r="D6" s="83" t="s">
        <v>9137</v>
      </c>
      <c r="G6" s="162" t="s">
        <v>9135</v>
      </c>
      <c r="H6" t="str">
        <f t="shared" si="7"/>
        <v>lectura_E_act_V</v>
      </c>
      <c r="J6" s="169" t="s">
        <v>9119</v>
      </c>
      <c r="K6" s="170" t="s">
        <v>9146</v>
      </c>
      <c r="L6" t="str">
        <f t="shared" si="3"/>
        <v>lectura_E_act_P</v>
      </c>
      <c r="N6" s="87" t="s">
        <v>9087</v>
      </c>
      <c r="O6" s="83"/>
      <c r="P6" s="83"/>
      <c r="Q6" s="83"/>
      <c r="R6" s="83"/>
      <c r="S6" s="83"/>
      <c r="T6" s="83"/>
      <c r="U6" s="83"/>
      <c r="V6" s="83"/>
      <c r="W6" s="199">
        <f t="shared" si="4"/>
        <v>110</v>
      </c>
      <c r="X6" s="199">
        <f t="shared" si="5"/>
        <v>110</v>
      </c>
      <c r="Y6" s="199"/>
      <c r="Z6" s="199"/>
      <c r="AA6" s="199"/>
      <c r="AD6" s="169" t="s">
        <v>9116</v>
      </c>
      <c r="AE6" s="177">
        <v>150</v>
      </c>
      <c r="AF6" s="177">
        <v>150</v>
      </c>
      <c r="AG6" s="177">
        <v>150</v>
      </c>
      <c r="AH6" s="177">
        <v>150</v>
      </c>
      <c r="AI6" s="181">
        <v>1000</v>
      </c>
      <c r="AJ6" s="181">
        <v>1500</v>
      </c>
      <c r="AK6" s="181">
        <v>150</v>
      </c>
      <c r="AL6" s="182">
        <v>1500</v>
      </c>
      <c r="AN6" s="162" t="s">
        <v>9116</v>
      </c>
      <c r="AO6" s="197">
        <v>100</v>
      </c>
      <c r="AP6" s="197">
        <v>100</v>
      </c>
      <c r="AS6" s="169" t="s">
        <v>9118</v>
      </c>
      <c r="AT6" s="189">
        <v>150</v>
      </c>
      <c r="AU6" s="189">
        <v>150</v>
      </c>
      <c r="AV6" s="189">
        <v>150</v>
      </c>
    </row>
    <row r="7" spans="1:48" x14ac:dyDescent="0.25">
      <c r="A7" s="87" t="s">
        <v>9088</v>
      </c>
      <c r="B7" s="83"/>
      <c r="C7" s="83"/>
      <c r="D7" s="83" t="s">
        <v>9138</v>
      </c>
      <c r="G7" s="163" t="s">
        <v>9132</v>
      </c>
      <c r="H7" t="str">
        <f t="shared" si="7"/>
        <v>lectura_Pot_V</v>
      </c>
      <c r="J7" s="169" t="s">
        <v>9120</v>
      </c>
      <c r="K7" s="170" t="s">
        <v>9146</v>
      </c>
      <c r="L7" t="str">
        <f t="shared" si="3"/>
        <v>lectura_E_act_V</v>
      </c>
      <c r="N7" s="87" t="s">
        <v>9088</v>
      </c>
      <c r="O7" s="83"/>
      <c r="P7" s="83"/>
      <c r="Q7" s="83"/>
      <c r="R7" s="83"/>
      <c r="S7" s="83"/>
      <c r="T7" s="83"/>
      <c r="U7" s="83"/>
      <c r="V7" s="83"/>
      <c r="W7" s="199">
        <f t="shared" si="4"/>
        <v>105</v>
      </c>
      <c r="X7" s="199">
        <f t="shared" si="5"/>
        <v>105</v>
      </c>
      <c r="Y7" s="199"/>
      <c r="Z7" s="199"/>
      <c r="AA7" s="199"/>
      <c r="AD7" s="169" t="s">
        <v>9135</v>
      </c>
      <c r="AE7" s="177">
        <v>3000</v>
      </c>
      <c r="AF7" s="177">
        <v>3000</v>
      </c>
      <c r="AG7" s="177">
        <v>3000</v>
      </c>
      <c r="AH7" s="177">
        <v>3000</v>
      </c>
      <c r="AI7" s="177">
        <v>3000</v>
      </c>
      <c r="AJ7" s="177">
        <v>3000</v>
      </c>
      <c r="AK7" s="177">
        <v>3000</v>
      </c>
      <c r="AL7" s="178">
        <v>3000</v>
      </c>
      <c r="AN7" s="162" t="s">
        <v>9135</v>
      </c>
      <c r="AO7" s="197">
        <v>3000</v>
      </c>
      <c r="AP7" s="197">
        <v>3000</v>
      </c>
      <c r="AS7" s="169" t="s">
        <v>9119</v>
      </c>
      <c r="AT7" s="189">
        <v>151</v>
      </c>
      <c r="AU7" s="189">
        <v>151</v>
      </c>
      <c r="AV7" s="189">
        <v>151</v>
      </c>
    </row>
    <row r="8" spans="1:48" x14ac:dyDescent="0.25">
      <c r="A8" s="160" t="s">
        <v>9089</v>
      </c>
      <c r="B8" s="83" t="s">
        <v>9134</v>
      </c>
      <c r="C8" s="83" t="s">
        <v>9119</v>
      </c>
      <c r="D8" s="83" t="s">
        <v>9134</v>
      </c>
      <c r="E8" s="83" t="s">
        <v>9118</v>
      </c>
      <c r="G8" s="165" t="s">
        <v>9130</v>
      </c>
      <c r="H8" s="166" t="str">
        <f t="shared" si="7"/>
        <v>lectura_E_react</v>
      </c>
      <c r="J8" s="169" t="s">
        <v>9121</v>
      </c>
      <c r="K8" s="170" t="s">
        <v>9146</v>
      </c>
      <c r="L8" t="str">
        <f t="shared" si="3"/>
        <v>lectura_E_act_R2</v>
      </c>
      <c r="N8" s="160" t="s">
        <v>9089</v>
      </c>
      <c r="O8" s="83">
        <f t="shared" ref="O8:V10" si="8">+VLOOKUP($B8,$AD$3:$AL$9,O$1,FALSE)</f>
        <v>2500</v>
      </c>
      <c r="P8" s="83">
        <f t="shared" si="8"/>
        <v>2500</v>
      </c>
      <c r="Q8" s="83">
        <f t="shared" si="8"/>
        <v>2500</v>
      </c>
      <c r="R8" s="83">
        <f t="shared" si="8"/>
        <v>2500</v>
      </c>
      <c r="S8" s="83">
        <f t="shared" si="8"/>
        <v>2500</v>
      </c>
      <c r="T8" s="83">
        <f t="shared" si="8"/>
        <v>2500</v>
      </c>
      <c r="U8" s="83">
        <f t="shared" si="8"/>
        <v>2500</v>
      </c>
      <c r="V8" s="83">
        <f t="shared" si="8"/>
        <v>2500</v>
      </c>
      <c r="W8" s="199">
        <f t="shared" si="4"/>
        <v>2500</v>
      </c>
      <c r="X8" s="199">
        <f t="shared" si="5"/>
        <v>2500</v>
      </c>
      <c r="Y8" s="199">
        <f t="shared" si="6"/>
        <v>151</v>
      </c>
      <c r="Z8" s="199">
        <f t="shared" ref="Z8:AA20" si="9">+VLOOKUP($C8,$AS$3:$AX$17,3,FALSE)</f>
        <v>151</v>
      </c>
      <c r="AA8" s="199">
        <f t="shared" si="9"/>
        <v>151</v>
      </c>
      <c r="AD8" s="179" t="s">
        <v>9132</v>
      </c>
      <c r="AE8" s="180">
        <v>150</v>
      </c>
      <c r="AF8" s="177">
        <v>150</v>
      </c>
      <c r="AG8" s="177">
        <v>150</v>
      </c>
      <c r="AH8" s="181">
        <v>350</v>
      </c>
      <c r="AI8" s="177">
        <v>350</v>
      </c>
      <c r="AJ8" s="177">
        <v>1550</v>
      </c>
      <c r="AK8" s="177">
        <v>350</v>
      </c>
      <c r="AL8" s="178">
        <v>350</v>
      </c>
      <c r="AN8" s="163" t="s">
        <v>9132</v>
      </c>
      <c r="AO8" s="197">
        <v>100</v>
      </c>
      <c r="AP8" s="197">
        <v>100</v>
      </c>
      <c r="AS8" s="169" t="s">
        <v>9120</v>
      </c>
      <c r="AT8" s="189">
        <v>152</v>
      </c>
      <c r="AU8" s="189">
        <v>152</v>
      </c>
      <c r="AV8" s="189">
        <v>152</v>
      </c>
    </row>
    <row r="9" spans="1:48" ht="15.75" thickBot="1" x14ac:dyDescent="0.3">
      <c r="A9" s="160" t="s">
        <v>9090</v>
      </c>
      <c r="B9" s="83" t="s">
        <v>9133</v>
      </c>
      <c r="C9" s="83" t="s">
        <v>9118</v>
      </c>
      <c r="D9" s="83" t="s">
        <v>9133</v>
      </c>
      <c r="G9" s="162" t="s">
        <v>9142</v>
      </c>
      <c r="H9" t="str">
        <f t="shared" si="7"/>
        <v>lectura_E_act_R2</v>
      </c>
      <c r="J9" s="169" t="s">
        <v>9122</v>
      </c>
      <c r="K9" s="170" t="s">
        <v>9146</v>
      </c>
      <c r="L9" t="str">
        <f t="shared" si="3"/>
        <v>lectura_E_act_P2</v>
      </c>
      <c r="N9" s="160" t="s">
        <v>9090</v>
      </c>
      <c r="O9" s="83">
        <f t="shared" si="8"/>
        <v>2000</v>
      </c>
      <c r="P9" s="83">
        <f t="shared" si="8"/>
        <v>2000</v>
      </c>
      <c r="Q9" s="83">
        <f t="shared" si="8"/>
        <v>2000</v>
      </c>
      <c r="R9" s="83">
        <f t="shared" si="8"/>
        <v>2000</v>
      </c>
      <c r="S9" s="83">
        <f t="shared" si="8"/>
        <v>2000</v>
      </c>
      <c r="T9" s="83">
        <f t="shared" si="8"/>
        <v>2000</v>
      </c>
      <c r="U9" s="83">
        <f t="shared" si="8"/>
        <v>2000</v>
      </c>
      <c r="V9" s="83">
        <f t="shared" si="8"/>
        <v>2000</v>
      </c>
      <c r="W9" s="199">
        <f t="shared" si="4"/>
        <v>2000</v>
      </c>
      <c r="X9" s="199">
        <f t="shared" si="5"/>
        <v>2000</v>
      </c>
      <c r="Y9" s="199">
        <f t="shared" si="6"/>
        <v>150</v>
      </c>
      <c r="Z9" s="199">
        <f t="shared" si="9"/>
        <v>150</v>
      </c>
      <c r="AA9" s="199">
        <f t="shared" si="9"/>
        <v>150</v>
      </c>
      <c r="AD9" s="183" t="s">
        <v>9130</v>
      </c>
      <c r="AE9" s="184">
        <v>5000</v>
      </c>
      <c r="AF9" s="184">
        <v>5000</v>
      </c>
      <c r="AG9" s="185">
        <v>15000</v>
      </c>
      <c r="AH9" s="185">
        <v>2460</v>
      </c>
      <c r="AI9" s="185">
        <v>7500</v>
      </c>
      <c r="AJ9" s="185">
        <v>7500</v>
      </c>
      <c r="AK9" s="185">
        <v>500</v>
      </c>
      <c r="AL9" s="186">
        <v>6500</v>
      </c>
      <c r="AN9" s="162" t="s">
        <v>9130</v>
      </c>
      <c r="AO9" s="197">
        <v>3000</v>
      </c>
      <c r="AP9" s="197">
        <v>3000</v>
      </c>
      <c r="AS9" s="169" t="s">
        <v>9121</v>
      </c>
      <c r="AT9" s="189">
        <v>153</v>
      </c>
      <c r="AU9" s="189">
        <v>153</v>
      </c>
      <c r="AV9" s="189">
        <v>153</v>
      </c>
    </row>
    <row r="10" spans="1:48" x14ac:dyDescent="0.25">
      <c r="A10" s="160" t="s">
        <v>9091</v>
      </c>
      <c r="B10" s="83" t="s">
        <v>9135</v>
      </c>
      <c r="C10" s="83" t="s">
        <v>9120</v>
      </c>
      <c r="D10" s="83" t="s">
        <v>9135</v>
      </c>
      <c r="G10" s="163" t="s">
        <v>9137</v>
      </c>
      <c r="H10" t="str">
        <f t="shared" si="7"/>
        <v>lectura_Pot_R2</v>
      </c>
      <c r="J10" s="169" t="s">
        <v>9123</v>
      </c>
      <c r="K10" s="170" t="s">
        <v>9146</v>
      </c>
      <c r="L10" t="str">
        <f t="shared" si="3"/>
        <v>lectura_E_act_V2</v>
      </c>
      <c r="N10" s="160" t="s">
        <v>9091</v>
      </c>
      <c r="O10" s="83">
        <f t="shared" si="8"/>
        <v>3000</v>
      </c>
      <c r="P10" s="83">
        <f t="shared" si="8"/>
        <v>3000</v>
      </c>
      <c r="Q10" s="83">
        <f t="shared" si="8"/>
        <v>3000</v>
      </c>
      <c r="R10" s="83">
        <f t="shared" si="8"/>
        <v>3000</v>
      </c>
      <c r="S10" s="83">
        <f t="shared" si="8"/>
        <v>3000</v>
      </c>
      <c r="T10" s="83">
        <f t="shared" si="8"/>
        <v>3000</v>
      </c>
      <c r="U10" s="83">
        <f t="shared" si="8"/>
        <v>3000</v>
      </c>
      <c r="V10" s="83">
        <f t="shared" si="8"/>
        <v>3000</v>
      </c>
      <c r="W10" s="199">
        <f t="shared" si="4"/>
        <v>3000</v>
      </c>
      <c r="X10" s="199">
        <f t="shared" si="5"/>
        <v>3000</v>
      </c>
      <c r="Y10" s="199">
        <f t="shared" si="6"/>
        <v>152</v>
      </c>
      <c r="Z10" s="199">
        <f t="shared" si="9"/>
        <v>152</v>
      </c>
      <c r="AA10" s="199">
        <f t="shared" si="9"/>
        <v>152</v>
      </c>
      <c r="AD10" s="169" t="s">
        <v>9163</v>
      </c>
      <c r="AE10" s="189">
        <v>50</v>
      </c>
      <c r="AF10" s="177">
        <v>100</v>
      </c>
      <c r="AG10" s="177">
        <v>100</v>
      </c>
      <c r="AH10" s="177">
        <v>100</v>
      </c>
      <c r="AI10" s="177">
        <v>100</v>
      </c>
      <c r="AJ10" s="177">
        <v>50</v>
      </c>
      <c r="AK10" s="177">
        <v>50</v>
      </c>
      <c r="AL10" s="190">
        <v>1200</v>
      </c>
      <c r="AN10" s="162" t="s">
        <v>9142</v>
      </c>
      <c r="AO10" s="197">
        <v>200</v>
      </c>
      <c r="AP10" s="197">
        <v>200</v>
      </c>
      <c r="AS10" s="169" t="s">
        <v>9122</v>
      </c>
      <c r="AT10" s="189">
        <v>154</v>
      </c>
      <c r="AU10" s="189">
        <v>154</v>
      </c>
      <c r="AV10" s="189">
        <v>154</v>
      </c>
    </row>
    <row r="11" spans="1:48" ht="15.75" thickBot="1" x14ac:dyDescent="0.3">
      <c r="A11" s="87" t="s">
        <v>9107</v>
      </c>
      <c r="B11" s="83"/>
      <c r="C11" s="83" t="s">
        <v>9122</v>
      </c>
      <c r="D11" s="83" t="s">
        <v>9139</v>
      </c>
      <c r="G11" s="162" t="s">
        <v>9139</v>
      </c>
      <c r="H11" t="str">
        <f t="shared" si="7"/>
        <v>lectura_E_act_P2</v>
      </c>
      <c r="J11" s="169" t="s">
        <v>9124</v>
      </c>
      <c r="K11" s="170" t="s">
        <v>9146</v>
      </c>
      <c r="L11" t="str">
        <f t="shared" si="3"/>
        <v>lectura_E_act_R3</v>
      </c>
      <c r="N11" s="87" t="s">
        <v>9107</v>
      </c>
      <c r="O11" s="83"/>
      <c r="P11" s="83"/>
      <c r="Q11" s="83"/>
      <c r="R11" s="83"/>
      <c r="S11" s="83"/>
      <c r="T11" s="83"/>
      <c r="U11" s="83"/>
      <c r="V11" s="83"/>
      <c r="W11" s="199">
        <f t="shared" si="4"/>
        <v>250</v>
      </c>
      <c r="X11" s="199">
        <f t="shared" si="5"/>
        <v>250</v>
      </c>
      <c r="Y11" s="199">
        <f t="shared" si="6"/>
        <v>154</v>
      </c>
      <c r="Z11" s="199">
        <f t="shared" si="9"/>
        <v>154</v>
      </c>
      <c r="AA11" s="199">
        <f t="shared" si="9"/>
        <v>154</v>
      </c>
      <c r="AD11" s="194" t="s">
        <v>9164</v>
      </c>
      <c r="AE11" s="191">
        <v>100</v>
      </c>
      <c r="AF11" s="184">
        <v>200</v>
      </c>
      <c r="AG11" s="192">
        <v>300</v>
      </c>
      <c r="AH11" s="184">
        <v>300</v>
      </c>
      <c r="AI11" s="192">
        <v>350</v>
      </c>
      <c r="AJ11" s="192">
        <v>50</v>
      </c>
      <c r="AK11" s="192">
        <v>1000</v>
      </c>
      <c r="AL11" s="193">
        <v>50</v>
      </c>
      <c r="AN11" s="163" t="s">
        <v>9137</v>
      </c>
      <c r="AO11" s="197">
        <v>110</v>
      </c>
      <c r="AP11" s="197">
        <v>110</v>
      </c>
      <c r="AS11" s="169" t="s">
        <v>9123</v>
      </c>
      <c r="AT11" s="189">
        <v>155</v>
      </c>
      <c r="AU11" s="189">
        <v>155</v>
      </c>
      <c r="AV11" s="189">
        <v>155</v>
      </c>
    </row>
    <row r="12" spans="1:48" x14ac:dyDescent="0.25">
      <c r="A12" s="87" t="s">
        <v>9108</v>
      </c>
      <c r="B12" s="83"/>
      <c r="C12" s="83" t="s">
        <v>9121</v>
      </c>
      <c r="D12" s="83" t="s">
        <v>9142</v>
      </c>
      <c r="G12" s="162" t="s">
        <v>9136</v>
      </c>
      <c r="H12" t="str">
        <f t="shared" si="7"/>
        <v>lectura_Pot_P2</v>
      </c>
      <c r="J12" s="169" t="s">
        <v>9125</v>
      </c>
      <c r="K12" s="170" t="s">
        <v>9146</v>
      </c>
      <c r="L12" t="str">
        <f t="shared" si="3"/>
        <v>lectura_E_act_P3</v>
      </c>
      <c r="N12" s="87" t="s">
        <v>9108</v>
      </c>
      <c r="O12" s="83"/>
      <c r="P12" s="83"/>
      <c r="Q12" s="83"/>
      <c r="R12" s="83"/>
      <c r="S12" s="83"/>
      <c r="T12" s="83"/>
      <c r="U12" s="83"/>
      <c r="V12" s="83"/>
      <c r="W12" s="199">
        <f t="shared" si="4"/>
        <v>200</v>
      </c>
      <c r="X12" s="199">
        <f t="shared" si="5"/>
        <v>200</v>
      </c>
      <c r="Y12" s="199">
        <f t="shared" si="6"/>
        <v>153</v>
      </c>
      <c r="Z12" s="199">
        <f t="shared" si="9"/>
        <v>153</v>
      </c>
      <c r="AA12" s="199">
        <f t="shared" si="9"/>
        <v>153</v>
      </c>
      <c r="AN12" s="162" t="s">
        <v>9139</v>
      </c>
      <c r="AO12" s="197">
        <v>250</v>
      </c>
      <c r="AP12" s="197">
        <v>250</v>
      </c>
      <c r="AS12" s="169" t="s">
        <v>9124</v>
      </c>
      <c r="AT12" s="189">
        <v>156</v>
      </c>
      <c r="AU12" s="189">
        <v>156</v>
      </c>
      <c r="AV12" s="189">
        <v>156</v>
      </c>
    </row>
    <row r="13" spans="1:48" x14ac:dyDescent="0.25">
      <c r="A13" s="87" t="s">
        <v>9109</v>
      </c>
      <c r="B13" s="83"/>
      <c r="C13" s="83" t="s">
        <v>9123</v>
      </c>
      <c r="D13" s="83" t="s">
        <v>9140</v>
      </c>
      <c r="G13" s="162" t="s">
        <v>9140</v>
      </c>
      <c r="H13" t="str">
        <f t="shared" si="7"/>
        <v>lectura_E_act_V2</v>
      </c>
      <c r="J13" s="169" t="s">
        <v>9126</v>
      </c>
      <c r="K13" s="170" t="s">
        <v>9146</v>
      </c>
      <c r="L13" t="str">
        <f t="shared" si="3"/>
        <v>lectura_E_act_V3</v>
      </c>
      <c r="N13" s="87" t="s">
        <v>9109</v>
      </c>
      <c r="O13" s="83"/>
      <c r="P13" s="83"/>
      <c r="Q13" s="83"/>
      <c r="R13" s="83"/>
      <c r="S13" s="83"/>
      <c r="T13" s="83"/>
      <c r="U13" s="83"/>
      <c r="V13" s="83"/>
      <c r="W13" s="199">
        <f t="shared" si="4"/>
        <v>300</v>
      </c>
      <c r="X13" s="199">
        <f t="shared" si="5"/>
        <v>300</v>
      </c>
      <c r="Y13" s="199">
        <f t="shared" si="6"/>
        <v>155</v>
      </c>
      <c r="Z13" s="199">
        <f t="shared" si="9"/>
        <v>155</v>
      </c>
      <c r="AA13" s="199">
        <f t="shared" si="9"/>
        <v>155</v>
      </c>
      <c r="AN13" s="162" t="s">
        <v>9136</v>
      </c>
      <c r="AO13" s="197">
        <v>115</v>
      </c>
      <c r="AP13" s="197">
        <v>115</v>
      </c>
      <c r="AS13" s="169" t="s">
        <v>9125</v>
      </c>
      <c r="AT13" s="189">
        <v>157</v>
      </c>
      <c r="AU13" s="189">
        <v>157</v>
      </c>
      <c r="AV13" s="189">
        <v>157</v>
      </c>
    </row>
    <row r="14" spans="1:48" ht="15.75" thickBot="1" x14ac:dyDescent="0.3">
      <c r="A14" s="160" t="s">
        <v>9110</v>
      </c>
      <c r="B14" s="83"/>
      <c r="C14" s="83" t="s">
        <v>9125</v>
      </c>
      <c r="D14" s="83" t="s">
        <v>9143</v>
      </c>
      <c r="G14" s="164" t="s">
        <v>9138</v>
      </c>
      <c r="H14" t="str">
        <f t="shared" si="7"/>
        <v>lectura_Pot_V2</v>
      </c>
      <c r="J14" s="169" t="s">
        <v>9127</v>
      </c>
      <c r="K14" s="170" t="s">
        <v>9146</v>
      </c>
      <c r="L14" t="str">
        <f t="shared" si="3"/>
        <v>lectura_E_act_R4</v>
      </c>
      <c r="N14" s="160" t="s">
        <v>9110</v>
      </c>
      <c r="O14" s="83"/>
      <c r="P14" s="83"/>
      <c r="Q14" s="83"/>
      <c r="R14" s="83"/>
      <c r="S14" s="83"/>
      <c r="T14" s="83"/>
      <c r="U14" s="83"/>
      <c r="V14" s="83"/>
      <c r="W14" s="199">
        <f t="shared" si="4"/>
        <v>255</v>
      </c>
      <c r="X14" s="199">
        <f t="shared" si="5"/>
        <v>255</v>
      </c>
      <c r="Y14" s="199">
        <f t="shared" si="6"/>
        <v>157</v>
      </c>
      <c r="Z14" s="199">
        <f t="shared" si="9"/>
        <v>157</v>
      </c>
      <c r="AA14" s="199">
        <f t="shared" si="9"/>
        <v>157</v>
      </c>
      <c r="AN14" s="162" t="s">
        <v>9140</v>
      </c>
      <c r="AO14" s="197">
        <v>300</v>
      </c>
      <c r="AP14" s="197">
        <v>300</v>
      </c>
      <c r="AS14" s="169" t="s">
        <v>9126</v>
      </c>
      <c r="AT14" s="189">
        <v>158</v>
      </c>
      <c r="AU14" s="189">
        <v>158</v>
      </c>
      <c r="AV14" s="189">
        <v>158</v>
      </c>
    </row>
    <row r="15" spans="1:48" ht="15.75" thickBot="1" x14ac:dyDescent="0.3">
      <c r="A15" s="160" t="s">
        <v>9111</v>
      </c>
      <c r="B15" s="83"/>
      <c r="C15" s="83" t="s">
        <v>9124</v>
      </c>
      <c r="D15" s="83" t="s">
        <v>9144</v>
      </c>
      <c r="G15" s="162" t="s">
        <v>9143</v>
      </c>
      <c r="H15" t="str">
        <f t="shared" si="7"/>
        <v>lectura_E_act_P3</v>
      </c>
      <c r="J15" s="169" t="s">
        <v>9128</v>
      </c>
      <c r="K15" s="170" t="s">
        <v>9146</v>
      </c>
      <c r="L15" t="str">
        <f t="shared" si="3"/>
        <v>lectura_E_act_P4</v>
      </c>
      <c r="N15" s="160" t="s">
        <v>9111</v>
      </c>
      <c r="O15" s="83"/>
      <c r="P15" s="83"/>
      <c r="Q15" s="83"/>
      <c r="R15" s="83"/>
      <c r="S15" s="83"/>
      <c r="T15" s="83"/>
      <c r="U15" s="83"/>
      <c r="V15" s="83"/>
      <c r="W15" s="199">
        <f t="shared" si="4"/>
        <v>210</v>
      </c>
      <c r="X15" s="199">
        <f t="shared" si="5"/>
        <v>210</v>
      </c>
      <c r="Y15" s="199">
        <f t="shared" si="6"/>
        <v>156</v>
      </c>
      <c r="Z15" s="199">
        <f t="shared" si="9"/>
        <v>156</v>
      </c>
      <c r="AA15" s="199">
        <f t="shared" si="9"/>
        <v>156</v>
      </c>
      <c r="AN15" s="164" t="s">
        <v>9138</v>
      </c>
      <c r="AO15" s="198">
        <v>105</v>
      </c>
      <c r="AP15" s="198">
        <v>105</v>
      </c>
      <c r="AS15" s="169" t="s">
        <v>9127</v>
      </c>
      <c r="AT15" s="189">
        <v>159</v>
      </c>
      <c r="AU15" s="189">
        <v>159</v>
      </c>
      <c r="AV15" s="189">
        <v>159</v>
      </c>
    </row>
    <row r="16" spans="1:48" x14ac:dyDescent="0.25">
      <c r="A16" s="160" t="s">
        <v>9112</v>
      </c>
      <c r="B16" s="83"/>
      <c r="C16" s="83" t="s">
        <v>9126</v>
      </c>
      <c r="D16" s="83" t="s">
        <v>9145</v>
      </c>
      <c r="G16" s="162" t="s">
        <v>9144</v>
      </c>
      <c r="H16" t="str">
        <f t="shared" si="7"/>
        <v>lectura_E_act_R3</v>
      </c>
      <c r="J16" s="169" t="s">
        <v>9129</v>
      </c>
      <c r="K16" s="170" t="s">
        <v>9146</v>
      </c>
      <c r="L16" t="str">
        <f t="shared" si="3"/>
        <v>lectura_E_act_V4</v>
      </c>
      <c r="N16" s="160" t="s">
        <v>9112</v>
      </c>
      <c r="O16" s="83"/>
      <c r="P16" s="83"/>
      <c r="Q16" s="83"/>
      <c r="R16" s="83"/>
      <c r="S16" s="83"/>
      <c r="T16" s="83"/>
      <c r="U16" s="83"/>
      <c r="V16" s="83"/>
      <c r="W16" s="199">
        <f t="shared" si="4"/>
        <v>320</v>
      </c>
      <c r="X16" s="199">
        <f t="shared" si="5"/>
        <v>320</v>
      </c>
      <c r="Y16" s="199">
        <f t="shared" si="6"/>
        <v>158</v>
      </c>
      <c r="Z16" s="199">
        <f t="shared" si="9"/>
        <v>158</v>
      </c>
      <c r="AA16" s="199">
        <f t="shared" si="9"/>
        <v>158</v>
      </c>
      <c r="AN16" s="162" t="s">
        <v>9143</v>
      </c>
      <c r="AO16" s="197">
        <v>255</v>
      </c>
      <c r="AP16" s="197">
        <v>255</v>
      </c>
      <c r="AS16" s="169" t="s">
        <v>9128</v>
      </c>
      <c r="AT16" s="189">
        <v>160</v>
      </c>
      <c r="AU16" s="189">
        <v>160</v>
      </c>
      <c r="AV16" s="189">
        <v>160</v>
      </c>
    </row>
    <row r="17" spans="1:48" x14ac:dyDescent="0.25">
      <c r="A17" s="87" t="s">
        <v>9113</v>
      </c>
      <c r="B17" s="83"/>
      <c r="C17" s="83" t="s">
        <v>9128</v>
      </c>
      <c r="D17" s="83"/>
      <c r="G17" s="162" t="s">
        <v>9145</v>
      </c>
      <c r="H17" t="str">
        <f t="shared" si="7"/>
        <v>lectura_E_act_V3</v>
      </c>
      <c r="N17" s="87" t="s">
        <v>9113</v>
      </c>
      <c r="O17" s="83"/>
      <c r="P17" s="83"/>
      <c r="Q17" s="83"/>
      <c r="R17" s="83"/>
      <c r="S17" s="83"/>
      <c r="T17" s="83"/>
      <c r="U17" s="83"/>
      <c r="V17" s="83"/>
      <c r="W17" s="199"/>
      <c r="X17" s="199"/>
      <c r="Y17" s="199">
        <f t="shared" si="6"/>
        <v>160</v>
      </c>
      <c r="Z17" s="199">
        <f t="shared" si="9"/>
        <v>160</v>
      </c>
      <c r="AA17" s="199">
        <f t="shared" si="9"/>
        <v>160</v>
      </c>
      <c r="AN17" s="162" t="s">
        <v>9144</v>
      </c>
      <c r="AO17" s="197">
        <v>210</v>
      </c>
      <c r="AP17" s="197">
        <v>210</v>
      </c>
      <c r="AS17" s="169" t="s">
        <v>9129</v>
      </c>
      <c r="AT17" s="189">
        <v>161</v>
      </c>
      <c r="AU17" s="189">
        <v>161</v>
      </c>
      <c r="AV17" s="189">
        <v>161</v>
      </c>
    </row>
    <row r="18" spans="1:48" x14ac:dyDescent="0.25">
      <c r="A18" s="87" t="s">
        <v>9114</v>
      </c>
      <c r="B18" s="83"/>
      <c r="C18" s="83" t="s">
        <v>9127</v>
      </c>
      <c r="D18" s="83"/>
      <c r="N18" s="87" t="s">
        <v>9114</v>
      </c>
      <c r="O18" s="83"/>
      <c r="P18" s="83"/>
      <c r="Q18" s="83"/>
      <c r="R18" s="83"/>
      <c r="S18" s="83"/>
      <c r="T18" s="83"/>
      <c r="U18" s="83"/>
      <c r="V18" s="83"/>
      <c r="W18" s="199"/>
      <c r="X18" s="199"/>
      <c r="Y18" s="199">
        <f t="shared" si="6"/>
        <v>159</v>
      </c>
      <c r="Z18" s="199">
        <f t="shared" si="9"/>
        <v>159</v>
      </c>
      <c r="AA18" s="199">
        <f t="shared" si="9"/>
        <v>159</v>
      </c>
      <c r="AN18" s="162" t="s">
        <v>9145</v>
      </c>
      <c r="AO18" s="197">
        <v>320</v>
      </c>
      <c r="AP18" s="197">
        <v>320</v>
      </c>
      <c r="AT18" s="189"/>
      <c r="AU18" s="189"/>
      <c r="AV18" s="189"/>
    </row>
    <row r="19" spans="1:48" x14ac:dyDescent="0.25">
      <c r="A19" s="87" t="s">
        <v>9115</v>
      </c>
      <c r="B19" s="83"/>
      <c r="C19" s="83" t="s">
        <v>9129</v>
      </c>
      <c r="D19" s="83"/>
      <c r="N19" s="87" t="s">
        <v>9115</v>
      </c>
      <c r="O19" s="83"/>
      <c r="P19" s="83"/>
      <c r="Q19" s="83"/>
      <c r="R19" s="83"/>
      <c r="S19" s="83"/>
      <c r="T19" s="83"/>
      <c r="U19" s="83"/>
      <c r="V19" s="83"/>
      <c r="W19" s="199"/>
      <c r="X19" s="199"/>
      <c r="Y19" s="199">
        <f t="shared" si="6"/>
        <v>161</v>
      </c>
      <c r="Z19" s="199">
        <f t="shared" si="9"/>
        <v>161</v>
      </c>
      <c r="AA19" s="199">
        <f t="shared" si="9"/>
        <v>161</v>
      </c>
    </row>
    <row r="20" spans="1:48" x14ac:dyDescent="0.25">
      <c r="A20" s="160" t="s">
        <v>9101</v>
      </c>
      <c r="B20" s="83" t="s">
        <v>9130</v>
      </c>
      <c r="C20" s="83" t="s">
        <v>9130</v>
      </c>
      <c r="D20" s="83" t="s">
        <v>9130</v>
      </c>
      <c r="N20" s="160" t="s">
        <v>9101</v>
      </c>
      <c r="O20" s="83">
        <f t="shared" ref="O20:V20" si="10">+VLOOKUP($B20,$AD$3:$AL$9,O$1,FALSE)</f>
        <v>5000</v>
      </c>
      <c r="P20" s="83">
        <f t="shared" si="10"/>
        <v>5000</v>
      </c>
      <c r="Q20" s="83">
        <f t="shared" si="10"/>
        <v>15000</v>
      </c>
      <c r="R20" s="83">
        <f t="shared" si="10"/>
        <v>2460</v>
      </c>
      <c r="S20" s="83">
        <f t="shared" si="10"/>
        <v>7500</v>
      </c>
      <c r="T20" s="83">
        <f t="shared" si="10"/>
        <v>7500</v>
      </c>
      <c r="U20" s="83">
        <f t="shared" si="10"/>
        <v>500</v>
      </c>
      <c r="V20" s="83">
        <f t="shared" si="10"/>
        <v>6500</v>
      </c>
      <c r="W20" s="199">
        <f>+VLOOKUP($D20,$AN$3:$AU$18,2,FALSE)</f>
        <v>3000</v>
      </c>
      <c r="X20" s="199">
        <f>+VLOOKUP($D20,$AN$3:$AU$18,3,FALSE)</f>
        <v>3000</v>
      </c>
      <c r="Y20" s="199">
        <f t="shared" si="6"/>
        <v>2500</v>
      </c>
      <c r="Z20" s="199">
        <f t="shared" si="9"/>
        <v>2500</v>
      </c>
      <c r="AA20" s="199">
        <f t="shared" si="9"/>
        <v>2500</v>
      </c>
    </row>
    <row r="22" spans="1:48" x14ac:dyDescent="0.25">
      <c r="N22" t="s">
        <v>9163</v>
      </c>
      <c r="O22" s="38">
        <f>+AE10</f>
        <v>50</v>
      </c>
      <c r="P22" s="38">
        <f t="shared" ref="P22:V22" si="11">+AF10</f>
        <v>100</v>
      </c>
      <c r="Q22" s="38">
        <f t="shared" si="11"/>
        <v>100</v>
      </c>
      <c r="R22" s="38">
        <f t="shared" si="11"/>
        <v>100</v>
      </c>
      <c r="S22" s="38">
        <f t="shared" si="11"/>
        <v>100</v>
      </c>
      <c r="T22" s="38">
        <f t="shared" si="11"/>
        <v>50</v>
      </c>
      <c r="U22" s="38">
        <f t="shared" si="11"/>
        <v>50</v>
      </c>
      <c r="V22" s="38">
        <f t="shared" si="11"/>
        <v>1200</v>
      </c>
      <c r="W22" s="38">
        <v>50</v>
      </c>
      <c r="X22" s="38">
        <v>500</v>
      </c>
      <c r="Y22" s="38">
        <v>50</v>
      </c>
      <c r="Z22" s="38">
        <v>50</v>
      </c>
      <c r="AA22" s="38">
        <v>1500</v>
      </c>
    </row>
    <row r="23" spans="1:48" x14ac:dyDescent="0.25">
      <c r="N23" t="s">
        <v>9164</v>
      </c>
      <c r="O23" s="38">
        <f t="shared" ref="O23:V23" si="12">+AE11</f>
        <v>100</v>
      </c>
      <c r="P23" s="38">
        <f t="shared" si="12"/>
        <v>200</v>
      </c>
      <c r="Q23" s="38">
        <f t="shared" si="12"/>
        <v>300</v>
      </c>
      <c r="R23" s="38">
        <f t="shared" si="12"/>
        <v>300</v>
      </c>
      <c r="S23" s="38">
        <f t="shared" si="12"/>
        <v>350</v>
      </c>
      <c r="T23" s="38">
        <f t="shared" si="12"/>
        <v>50</v>
      </c>
      <c r="U23" s="38">
        <f t="shared" si="12"/>
        <v>1000</v>
      </c>
      <c r="V23" s="38">
        <f t="shared" si="12"/>
        <v>50</v>
      </c>
      <c r="W23" s="38">
        <v>100</v>
      </c>
      <c r="X23" s="38">
        <v>1000</v>
      </c>
      <c r="Y23" s="38">
        <v>50</v>
      </c>
      <c r="Z23" s="38">
        <v>50</v>
      </c>
      <c r="AA23" s="38">
        <v>1500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Z172"/>
  <sheetViews>
    <sheetView topLeftCell="AY1" zoomScale="85" zoomScaleNormal="85" workbookViewId="0">
      <pane ySplit="2" topLeftCell="A3" activePane="bottomLeft" state="frozen"/>
      <selection pane="bottomLeft" activeCell="BD1" sqref="BD1"/>
    </sheetView>
  </sheetViews>
  <sheetFormatPr baseColWidth="10" defaultRowHeight="15" x14ac:dyDescent="0.25"/>
  <cols>
    <col min="1" max="1" width="12.5703125" style="38" bestFit="1" customWidth="1"/>
    <col min="2" max="2" width="21" style="38" customWidth="1"/>
    <col min="3" max="4" width="11.42578125" style="38"/>
    <col min="5" max="6" width="21" style="38" customWidth="1"/>
    <col min="7" max="9" width="11.42578125" style="38"/>
    <col min="10" max="10" width="3.85546875" style="38" customWidth="1"/>
    <col min="11" max="24" width="13.140625" customWidth="1"/>
    <col min="25" max="25" width="4.5703125" customWidth="1"/>
    <col min="26" max="26" width="9.7109375" style="29" bestFit="1" customWidth="1"/>
    <col min="27" max="27" width="4.5703125" style="29" customWidth="1"/>
    <col min="28" max="28" width="37.85546875" style="29" bestFit="1" customWidth="1"/>
    <col min="29" max="29" width="11.85546875" style="29" bestFit="1" customWidth="1"/>
    <col min="30" max="30" width="4.5703125" style="29" customWidth="1"/>
    <col min="31" max="35" width="12.140625" style="29" bestFit="1" customWidth="1"/>
    <col min="36" max="36" width="13.42578125" style="29" bestFit="1" customWidth="1"/>
    <col min="37" max="37" width="4.5703125" style="29" customWidth="1"/>
    <col min="38" max="38" width="6.7109375" customWidth="1"/>
    <col min="43" max="43" width="13.28515625" bestFit="1" customWidth="1"/>
    <col min="44" max="44" width="4.5703125" style="29" customWidth="1"/>
    <col min="50" max="50" width="4.5703125" style="29" customWidth="1"/>
    <col min="51" max="53" width="13.42578125" bestFit="1" customWidth="1"/>
    <col min="54" max="54" width="13.42578125" customWidth="1"/>
    <col min="55" max="55" width="4.5703125" style="29" customWidth="1"/>
    <col min="59" max="59" width="4.5703125" style="29" customWidth="1"/>
    <col min="63" max="63" width="4.5703125" style="29" customWidth="1"/>
    <col min="67" max="67" width="4.5703125" style="29" customWidth="1"/>
    <col min="71" max="71" width="4.5703125" style="29" customWidth="1"/>
    <col min="75" max="75" width="4.5703125" style="29" customWidth="1"/>
    <col min="79" max="79" width="3.5703125" style="29" customWidth="1"/>
    <col min="83" max="83" width="4.5703125" style="29" customWidth="1"/>
    <col min="87" max="87" width="7.42578125" style="29" customWidth="1"/>
    <col min="88" max="88" width="11.85546875" bestFit="1" customWidth="1"/>
    <col min="93" max="93" width="4.5703125" style="29" customWidth="1"/>
    <col min="99" max="99" width="4.5703125" style="29" customWidth="1"/>
  </cols>
  <sheetData>
    <row r="1" spans="1:104" x14ac:dyDescent="0.25">
      <c r="A1" s="38" t="s">
        <v>319</v>
      </c>
      <c r="B1" s="38" t="s">
        <v>319</v>
      </c>
      <c r="C1" s="38" t="s">
        <v>319</v>
      </c>
      <c r="D1" s="38" t="s">
        <v>319</v>
      </c>
      <c r="E1" s="38" t="s">
        <v>319</v>
      </c>
      <c r="F1" s="38" t="s">
        <v>319</v>
      </c>
      <c r="G1" s="38" t="s">
        <v>319</v>
      </c>
      <c r="H1" s="38" t="s">
        <v>319</v>
      </c>
      <c r="I1" s="38" t="s">
        <v>319</v>
      </c>
      <c r="K1" s="38" t="s">
        <v>320</v>
      </c>
      <c r="L1" s="38" t="s">
        <v>320</v>
      </c>
      <c r="M1" s="38" t="s">
        <v>320</v>
      </c>
      <c r="N1" s="38" t="s">
        <v>320</v>
      </c>
      <c r="O1" s="38" t="s">
        <v>320</v>
      </c>
      <c r="P1" s="38" t="s">
        <v>320</v>
      </c>
      <c r="Q1" s="38" t="s">
        <v>320</v>
      </c>
      <c r="R1" s="38" t="s">
        <v>320</v>
      </c>
      <c r="S1" s="38" t="s">
        <v>320</v>
      </c>
      <c r="T1" s="38" t="s">
        <v>320</v>
      </c>
      <c r="U1" s="38" t="s">
        <v>320</v>
      </c>
      <c r="V1" s="38" t="s">
        <v>320</v>
      </c>
      <c r="W1" s="38" t="s">
        <v>320</v>
      </c>
      <c r="X1" s="38" t="s">
        <v>320</v>
      </c>
      <c r="Z1" s="29" t="s">
        <v>321</v>
      </c>
      <c r="AB1" s="29" t="s">
        <v>322</v>
      </c>
      <c r="AC1" s="29" t="s">
        <v>322</v>
      </c>
      <c r="AE1" s="29" t="s">
        <v>323</v>
      </c>
      <c r="AF1" s="29" t="s">
        <v>323</v>
      </c>
      <c r="AG1" s="29" t="s">
        <v>323</v>
      </c>
      <c r="AH1" s="29" t="s">
        <v>323</v>
      </c>
      <c r="AI1" s="29" t="s">
        <v>323</v>
      </c>
      <c r="AJ1" s="29" t="s">
        <v>323</v>
      </c>
      <c r="AL1" s="85" t="s">
        <v>324</v>
      </c>
      <c r="AM1" s="29" t="s">
        <v>23</v>
      </c>
      <c r="AN1" s="29" t="s">
        <v>23</v>
      </c>
      <c r="AO1" s="29" t="s">
        <v>23</v>
      </c>
      <c r="AP1" s="29" t="s">
        <v>23</v>
      </c>
      <c r="AQ1" s="29" t="s">
        <v>23</v>
      </c>
      <c r="AS1" t="s">
        <v>229</v>
      </c>
      <c r="AT1" t="s">
        <v>229</v>
      </c>
      <c r="AU1" t="s">
        <v>229</v>
      </c>
      <c r="AV1" t="s">
        <v>229</v>
      </c>
      <c r="AW1" t="s">
        <v>229</v>
      </c>
      <c r="AY1" t="s">
        <v>237</v>
      </c>
      <c r="AZ1" t="s">
        <v>237</v>
      </c>
      <c r="BA1" t="s">
        <v>237</v>
      </c>
      <c r="BB1" t="s">
        <v>237</v>
      </c>
      <c r="BD1" t="s">
        <v>9180</v>
      </c>
      <c r="BE1" t="s">
        <v>9180</v>
      </c>
      <c r="BF1" t="s">
        <v>9180</v>
      </c>
      <c r="BH1" t="s">
        <v>325</v>
      </c>
      <c r="BI1" t="s">
        <v>325</v>
      </c>
      <c r="BJ1" t="s">
        <v>325</v>
      </c>
      <c r="BL1" t="s">
        <v>147</v>
      </c>
      <c r="BM1" t="s">
        <v>147</v>
      </c>
      <c r="BN1" t="s">
        <v>147</v>
      </c>
      <c r="BP1" t="s">
        <v>148</v>
      </c>
      <c r="BQ1" t="s">
        <v>148</v>
      </c>
      <c r="BR1" t="s">
        <v>148</v>
      </c>
      <c r="BT1" t="s">
        <v>150</v>
      </c>
      <c r="BU1" t="s">
        <v>150</v>
      </c>
      <c r="BV1" t="s">
        <v>150</v>
      </c>
      <c r="BX1" t="s">
        <v>327</v>
      </c>
      <c r="BY1" t="s">
        <v>327</v>
      </c>
      <c r="BZ1" t="s">
        <v>327</v>
      </c>
      <c r="CB1" t="s">
        <v>149</v>
      </c>
      <c r="CC1" t="s">
        <v>149</v>
      </c>
      <c r="CD1" t="s">
        <v>149</v>
      </c>
      <c r="CF1" t="s">
        <v>326</v>
      </c>
      <c r="CG1" t="s">
        <v>326</v>
      </c>
      <c r="CH1" t="s">
        <v>326</v>
      </c>
      <c r="CI1" s="85" t="s">
        <v>328</v>
      </c>
      <c r="CJ1" t="s">
        <v>329</v>
      </c>
      <c r="CK1" t="s">
        <v>329</v>
      </c>
      <c r="CL1" t="s">
        <v>329</v>
      </c>
      <c r="CM1" t="s">
        <v>329</v>
      </c>
      <c r="CN1" t="s">
        <v>329</v>
      </c>
      <c r="CP1" t="s">
        <v>330</v>
      </c>
      <c r="CQ1" t="s">
        <v>330</v>
      </c>
      <c r="CR1" t="s">
        <v>330</v>
      </c>
      <c r="CS1" t="s">
        <v>330</v>
      </c>
      <c r="CT1" t="s">
        <v>330</v>
      </c>
      <c r="CV1" s="38" t="s">
        <v>331</v>
      </c>
      <c r="CW1" s="38" t="s">
        <v>331</v>
      </c>
      <c r="CX1" s="38" t="s">
        <v>331</v>
      </c>
      <c r="CY1" s="38" t="s">
        <v>331</v>
      </c>
      <c r="CZ1" s="38" t="s">
        <v>331</v>
      </c>
    </row>
    <row r="2" spans="1:104" s="48" customFormat="1" ht="30" x14ac:dyDescent="0.25">
      <c r="A2" s="48" t="s">
        <v>302</v>
      </c>
      <c r="B2" s="48" t="s">
        <v>332</v>
      </c>
      <c r="C2" s="48" t="s">
        <v>333</v>
      </c>
      <c r="D2" s="48" t="s">
        <v>334</v>
      </c>
      <c r="E2" s="48" t="s">
        <v>335</v>
      </c>
      <c r="F2" s="48" t="s">
        <v>2023</v>
      </c>
      <c r="G2" s="48" t="s">
        <v>336</v>
      </c>
      <c r="H2" s="48" t="s">
        <v>337</v>
      </c>
      <c r="I2" s="48" t="s">
        <v>338</v>
      </c>
      <c r="K2" s="48" t="s">
        <v>339</v>
      </c>
      <c r="L2" s="48" t="s">
        <v>340</v>
      </c>
      <c r="M2" s="48" t="s">
        <v>341</v>
      </c>
      <c r="N2" s="48" t="s">
        <v>342</v>
      </c>
      <c r="O2" s="48" t="s">
        <v>343</v>
      </c>
      <c r="P2" s="48" t="s">
        <v>344</v>
      </c>
      <c r="Q2" s="48" t="s">
        <v>345</v>
      </c>
      <c r="R2" s="48" t="s">
        <v>346</v>
      </c>
      <c r="S2" s="48" t="s">
        <v>347</v>
      </c>
      <c r="T2" s="48" t="s">
        <v>348</v>
      </c>
      <c r="U2" s="48" t="s">
        <v>349</v>
      </c>
      <c r="V2" s="48" t="s">
        <v>350</v>
      </c>
      <c r="W2" s="48" t="s">
        <v>351</v>
      </c>
      <c r="X2" s="48" t="s">
        <v>2066</v>
      </c>
      <c r="Z2" s="48" t="s">
        <v>352</v>
      </c>
      <c r="AB2" s="48" t="s">
        <v>353</v>
      </c>
      <c r="AC2" s="48" t="s">
        <v>354</v>
      </c>
      <c r="AE2" s="48" t="s">
        <v>355</v>
      </c>
      <c r="AF2" s="48" t="s">
        <v>356</v>
      </c>
      <c r="AG2" s="48" t="s">
        <v>357</v>
      </c>
      <c r="AH2" s="48" t="s">
        <v>358</v>
      </c>
      <c r="AI2" s="48" t="s">
        <v>359</v>
      </c>
      <c r="AJ2" s="48" t="s">
        <v>360</v>
      </c>
      <c r="AL2" s="86"/>
      <c r="AM2" s="48" t="s">
        <v>361</v>
      </c>
      <c r="AN2" s="48" t="s">
        <v>362</v>
      </c>
      <c r="AO2" s="48" t="s">
        <v>363</v>
      </c>
      <c r="AP2" s="48" t="s">
        <v>364</v>
      </c>
      <c r="AQ2" s="48" t="s">
        <v>365</v>
      </c>
      <c r="AS2" s="48" t="s">
        <v>361</v>
      </c>
      <c r="AT2" s="48" t="s">
        <v>362</v>
      </c>
      <c r="AU2" s="48" t="s">
        <v>363</v>
      </c>
      <c r="AV2" s="48" t="s">
        <v>364</v>
      </c>
      <c r="AW2" s="48" t="s">
        <v>365</v>
      </c>
      <c r="AY2" s="48" t="s">
        <v>361</v>
      </c>
      <c r="AZ2" s="48" t="s">
        <v>362</v>
      </c>
      <c r="BA2" s="48" t="s">
        <v>366</v>
      </c>
      <c r="BB2" s="48" t="s">
        <v>2012</v>
      </c>
      <c r="BD2" s="48" t="s">
        <v>361</v>
      </c>
      <c r="BE2" s="48" t="s">
        <v>362</v>
      </c>
      <c r="BF2" s="48" t="s">
        <v>366</v>
      </c>
      <c r="BH2" s="48" t="s">
        <v>361</v>
      </c>
      <c r="BI2" s="48" t="s">
        <v>362</v>
      </c>
      <c r="BJ2" s="48" t="s">
        <v>366</v>
      </c>
      <c r="BL2" s="48" t="s">
        <v>361</v>
      </c>
      <c r="BM2" s="48" t="s">
        <v>362</v>
      </c>
      <c r="BN2" s="48" t="s">
        <v>366</v>
      </c>
      <c r="BP2" s="48" t="s">
        <v>361</v>
      </c>
      <c r="BQ2" s="48" t="s">
        <v>362</v>
      </c>
      <c r="BR2" s="48" t="s">
        <v>366</v>
      </c>
      <c r="BT2" s="48" t="s">
        <v>361</v>
      </c>
      <c r="BU2" s="48" t="s">
        <v>362</v>
      </c>
      <c r="BV2" s="48" t="s">
        <v>366</v>
      </c>
      <c r="BX2" s="48" t="s">
        <v>361</v>
      </c>
      <c r="BY2" s="48" t="s">
        <v>362</v>
      </c>
      <c r="BZ2" s="48" t="s">
        <v>366</v>
      </c>
      <c r="CB2" s="48" t="s">
        <v>361</v>
      </c>
      <c r="CC2" s="48" t="s">
        <v>362</v>
      </c>
      <c r="CD2" s="48" t="s">
        <v>366</v>
      </c>
      <c r="CF2" s="48" t="s">
        <v>361</v>
      </c>
      <c r="CG2" s="48" t="s">
        <v>362</v>
      </c>
      <c r="CH2" s="48" t="s">
        <v>366</v>
      </c>
      <c r="CI2" s="86"/>
      <c r="CJ2" s="48" t="s">
        <v>367</v>
      </c>
      <c r="CK2" s="48" t="s">
        <v>368</v>
      </c>
      <c r="CL2" s="48" t="s">
        <v>369</v>
      </c>
      <c r="CM2" s="48" t="s">
        <v>342</v>
      </c>
      <c r="CN2" s="48" t="s">
        <v>370</v>
      </c>
      <c r="CP2" s="48" t="s">
        <v>367</v>
      </c>
      <c r="CQ2" s="48" t="s">
        <v>371</v>
      </c>
      <c r="CR2" s="48" t="s">
        <v>2013</v>
      </c>
      <c r="CS2" s="48" t="s">
        <v>372</v>
      </c>
      <c r="CT2" s="48" t="s">
        <v>373</v>
      </c>
      <c r="CV2" s="48" t="s">
        <v>374</v>
      </c>
      <c r="CW2" s="48" t="s">
        <v>375</v>
      </c>
      <c r="CX2" s="48" t="s">
        <v>376</v>
      </c>
      <c r="CY2" s="48" t="s">
        <v>377</v>
      </c>
      <c r="CZ2" s="48" t="s">
        <v>378</v>
      </c>
    </row>
    <row r="3" spans="1:104" s="40" customFormat="1" x14ac:dyDescent="0.25">
      <c r="A3" s="140">
        <f>+IF('CARGA DE DATOS'!B3="","",'CARGA DE DATOS'!B3)</f>
        <v>256</v>
      </c>
      <c r="B3" s="140">
        <f>+'CARGA DE DATOS'!C3</f>
        <v>610000000000170</v>
      </c>
      <c r="C3" s="140"/>
      <c r="D3" s="140"/>
      <c r="E3" s="140"/>
      <c r="F3" s="140"/>
      <c r="G3" s="140"/>
      <c r="H3" s="140"/>
      <c r="I3" s="140"/>
      <c r="J3" s="83"/>
      <c r="K3" s="40" t="str">
        <f>+'CARGA DE DATOS'!$AH3</f>
        <v>GD</v>
      </c>
      <c r="L3" s="40" t="str">
        <f>+'CARGA DE DATOS'!D3</f>
        <v>S4010A12</v>
      </c>
      <c r="M3" s="40" t="str">
        <f ca="1">+'CARGA DE DATOS'!G3</f>
        <v>ID001-GD-CU-T2-BT</v>
      </c>
      <c r="N3" s="40" t="str">
        <f>+'CARGA DE DATOS'!$AI3</f>
        <v>CU</v>
      </c>
      <c r="O3" s="40" t="str">
        <f>+'CARGA DE DATOS'!$AJ3</f>
        <v>G003</v>
      </c>
      <c r="P3" s="40" t="str">
        <f>+IF($K3="DP","Z003","Z002")</f>
        <v>Z002</v>
      </c>
      <c r="Q3" s="40" t="s">
        <v>380</v>
      </c>
      <c r="R3" s="40">
        <v>1000</v>
      </c>
      <c r="S3" s="113" t="str">
        <f>+'CARGA DE DATOS'!$AL3</f>
        <v>01</v>
      </c>
      <c r="T3" s="115" t="s">
        <v>382</v>
      </c>
      <c r="U3" s="40">
        <v>12</v>
      </c>
      <c r="V3" s="40" t="str">
        <f ca="1">+'CARGA DE DATOS'!$AM3</f>
        <v>123</v>
      </c>
      <c r="W3" s="40" t="str">
        <f>+VLOOKUP(AG3,Datos!$E$30:$G$35,3,FALSE)</f>
        <v>P2</v>
      </c>
      <c r="X3" s="40" t="str">
        <f>+IF(OR(N3="PU",N3="PR"),"P","")</f>
        <v/>
      </c>
      <c r="Z3" s="40" t="str">
        <f ca="1">+'CARGA DE DATOS'!$AN3</f>
        <v>239900</v>
      </c>
      <c r="AB3" s="40" t="str">
        <f ca="1">+$M3</f>
        <v>ID001-GD-CU-T2-BT</v>
      </c>
      <c r="AC3" s="40">
        <f>+INDEX('Gr.Estr.Reg.'!$A:$C,MATCH($L3,'Gr.Estr.Reg.'!$C:$C,0),1)</f>
        <v>4000</v>
      </c>
      <c r="AE3" s="40" t="str">
        <f>+TEXT('CARGA DE DATOS'!$F3,"dd.mm.yyyy")</f>
        <v>01.01.2022</v>
      </c>
      <c r="AF3" s="40" t="s">
        <v>384</v>
      </c>
      <c r="AG3" s="40" t="str">
        <f>+'CARGA DE DATOS'!$AO3</f>
        <v>G1</v>
      </c>
      <c r="AH3" s="40" t="s">
        <v>385</v>
      </c>
      <c r="AI3" s="40" t="str">
        <f ca="1">+'CARGA DE DATOS'!$AQ3</f>
        <v>GD_T2</v>
      </c>
      <c r="AJ3" s="126" t="str">
        <f>+IF('CARGA DE DATOS'!$K3="Completo",VLOOKUP(VLOOKUP('CARGA DE DATOS'!$D3,'Gr.Estr.Reg.'!$C:$D,2,FALSE),'Unidades de Lectura'!$J:$L,3,FALSE),VLOOKUP('CARGA DE DATOS'!$K3&amp;VLOOKUP('CARGA DE DATOS'!$D3,'Gr.Estr.Reg.'!$C:$H,6,FALSE),'Unidades de Lectura'!$H:$L,5,FALSE))</f>
        <v>GRACC</v>
      </c>
      <c r="AM3" s="40" t="s">
        <v>387</v>
      </c>
      <c r="AN3" s="40" t="s">
        <v>388</v>
      </c>
      <c r="AO3" s="40" t="s">
        <v>389</v>
      </c>
      <c r="AP3" s="40" t="str">
        <f ca="1">+'CARGA DE DATOS'!$AT3</f>
        <v>GD_PARQ</v>
      </c>
      <c r="AQ3" s="40" t="str">
        <f ca="1">+'CARGA DE DATOS'!$AU3</f>
        <v>PI_BAJA</v>
      </c>
      <c r="AS3" s="40" t="s">
        <v>387</v>
      </c>
      <c r="AT3" s="40" t="str">
        <f>+IF('CARGA DE DATOS'!AV3="","false","true")</f>
        <v>false</v>
      </c>
      <c r="AU3" s="40" t="s">
        <v>389</v>
      </c>
      <c r="AV3" s="40" t="str">
        <f>+'CARGA DE DATOS'!$AW3</f>
        <v/>
      </c>
      <c r="AW3" s="40" t="str">
        <f>+'CARGA DE DATOS'!$AX3</f>
        <v/>
      </c>
      <c r="AY3" s="40" t="s">
        <v>1989</v>
      </c>
      <c r="AZ3" s="40" t="str">
        <f>+IF('CARGA DE DATOS'!AY3="","false","true")</f>
        <v>false</v>
      </c>
      <c r="BA3" s="40" t="s">
        <v>389</v>
      </c>
      <c r="BB3" s="40">
        <f>+'CARGA DE DATOS'!T3</f>
        <v>0</v>
      </c>
      <c r="BD3" s="40" t="s">
        <v>390</v>
      </c>
      <c r="BE3" s="40" t="str">
        <f>+IF('CARGA DE DATOS'!AZ3&lt;&gt;"","true","false")</f>
        <v>false</v>
      </c>
      <c r="BF3" s="40" t="s">
        <v>389</v>
      </c>
      <c r="BH3" s="40" t="s">
        <v>390</v>
      </c>
      <c r="BI3" s="40" t="str">
        <f>+IF('CARGA DE DATOS'!BA3&lt;&gt;"","true","false")</f>
        <v>false</v>
      </c>
      <c r="BJ3" s="40" t="s">
        <v>389</v>
      </c>
      <c r="BL3" s="40" t="s">
        <v>390</v>
      </c>
      <c r="BM3" s="40" t="str">
        <f ca="1">+IF('CARGA DE DATOS'!BB3&lt;&gt;"","true","false")</f>
        <v>true</v>
      </c>
      <c r="BN3" s="40" t="s">
        <v>389</v>
      </c>
      <c r="BP3" s="40" t="s">
        <v>390</v>
      </c>
      <c r="BQ3" s="40" t="str">
        <f ca="1">+IF('CARGA DE DATOS'!BC3&lt;&gt;"","true","false")</f>
        <v>false</v>
      </c>
      <c r="BR3" s="40" t="s">
        <v>389</v>
      </c>
      <c r="BT3" s="40" t="s">
        <v>390</v>
      </c>
      <c r="BU3" s="40" t="str">
        <f ca="1">+IF('CARGA DE DATOS'!BD3&lt;&gt;"","true","false")</f>
        <v>false</v>
      </c>
      <c r="BV3" s="40" t="s">
        <v>389</v>
      </c>
      <c r="BX3" s="40" t="s">
        <v>390</v>
      </c>
      <c r="BY3" s="40" t="str">
        <f ca="1">+IF('CARGA DE DATOS'!BE3&lt;&gt;"","true","false")</f>
        <v>false</v>
      </c>
      <c r="BZ3" s="40" t="s">
        <v>389</v>
      </c>
      <c r="CB3" s="40" t="s">
        <v>390</v>
      </c>
      <c r="CC3" s="40" t="str">
        <f ca="1">+IF('CARGA DE DATOS'!BF3&lt;&gt;"","true","false")</f>
        <v>false</v>
      </c>
      <c r="CD3" s="40" t="s">
        <v>389</v>
      </c>
      <c r="CF3" s="40" t="s">
        <v>390</v>
      </c>
      <c r="CG3" s="40" t="str">
        <f ca="1">+IF('CARGA DE DATOS'!BG3&lt;&gt;"","true","false")</f>
        <v>false</v>
      </c>
      <c r="CH3" s="40" t="s">
        <v>389</v>
      </c>
      <c r="CJ3" s="40" t="str">
        <f>+$AE3</f>
        <v>01.01.2022</v>
      </c>
      <c r="CK3" s="40" t="str">
        <f>+LEFT(L3,5)</f>
        <v>S4010</v>
      </c>
      <c r="CL3" s="40">
        <f>+VLOOKUP(L3,'Gr.Estr.Reg.'!$C:$G,5,FALSE)</f>
        <v>111</v>
      </c>
      <c r="CM3" s="40" t="str">
        <f>+N3</f>
        <v>CU</v>
      </c>
      <c r="CN3" s="40">
        <v>2</v>
      </c>
      <c r="CP3" s="40" t="str">
        <f>+$AE3</f>
        <v>01.01.2022</v>
      </c>
      <c r="CQ3" s="126">
        <f>+'CARGA DE DATOS'!Y3</f>
        <v>102</v>
      </c>
      <c r="CR3" s="126" t="str">
        <f>+IF(AT3="true",CQ3+1,"")</f>
        <v/>
      </c>
      <c r="CS3" s="40">
        <f>+'CARGA DE DATOS'!X3</f>
        <v>700034</v>
      </c>
      <c r="CT3" s="113" t="s">
        <v>391</v>
      </c>
      <c r="CV3" s="40" t="str">
        <f>+$AE3</f>
        <v>01.01.2022</v>
      </c>
      <c r="CW3" s="113" t="str">
        <f ca="1">+VLOOKUP('CARGA DE DATOS'!AA3,Datos!$D:$E,2,FALSE)</f>
        <v>00</v>
      </c>
      <c r="CX3" s="113">
        <f>+'CARGA DE DATOS'!AB3</f>
        <v>50</v>
      </c>
      <c r="CY3" s="113">
        <f>+'CARGA DE DATOS'!AC3</f>
        <v>100</v>
      </c>
      <c r="CZ3" s="113" t="str">
        <f>+'CARGA DE DATOS'!AD3</f>
        <v>CASO: &lt;300</v>
      </c>
    </row>
    <row r="4" spans="1:104" s="40" customFormat="1" x14ac:dyDescent="0.25">
      <c r="A4" s="140">
        <f>+IF('CARGA DE DATOS'!B4="","",'CARGA DE DATOS'!B4)</f>
        <v>256</v>
      </c>
      <c r="B4" s="140">
        <f>+'CARGA DE DATOS'!C4</f>
        <v>610000000000170</v>
      </c>
      <c r="C4" s="140"/>
      <c r="D4" s="140"/>
      <c r="E4" s="140"/>
      <c r="F4" s="140"/>
      <c r="G4" s="140"/>
      <c r="H4" s="140"/>
      <c r="I4" s="140"/>
      <c r="J4" s="83"/>
      <c r="K4" s="40" t="str">
        <f>+'CARGA DE DATOS'!$AH4</f>
        <v>GD</v>
      </c>
      <c r="L4" s="40" t="str">
        <f>+'CARGA DE DATOS'!D4</f>
        <v>S4010A12</v>
      </c>
      <c r="M4" s="40" t="str">
        <f ca="1">+'CARGA DE DATOS'!G4</f>
        <v>ID002-GD-CU-T2-BT</v>
      </c>
      <c r="N4" s="40" t="str">
        <f>+'CARGA DE DATOS'!$AI4</f>
        <v>CU</v>
      </c>
      <c r="O4" s="40" t="str">
        <f>+'CARGA DE DATOS'!$AJ4</f>
        <v>G003</v>
      </c>
      <c r="P4" s="40" t="str">
        <f>+IF($K4="DP","Z003","Z002")</f>
        <v>Z002</v>
      </c>
      <c r="Q4" s="40" t="s">
        <v>380</v>
      </c>
      <c r="R4" s="40">
        <v>1000</v>
      </c>
      <c r="S4" s="113" t="str">
        <f>+'CARGA DE DATOS'!$AL4</f>
        <v>04</v>
      </c>
      <c r="T4" s="115" t="s">
        <v>382</v>
      </c>
      <c r="U4" s="40">
        <v>12</v>
      </c>
      <c r="V4" s="40" t="str">
        <f ca="1">+'CARGA DE DATOS'!$AM4</f>
        <v>123</v>
      </c>
      <c r="W4" s="40" t="str">
        <f>+VLOOKUP(AG4,Datos!$E$30:$G$35,3,FALSE)</f>
        <v>P2</v>
      </c>
      <c r="X4" s="40" t="str">
        <f t="shared" ref="X4" si="0">+IF(OR(N4="PU",N4="PR"),"P","")</f>
        <v/>
      </c>
      <c r="Z4" s="40" t="str">
        <f ca="1">+'CARGA DE DATOS'!$AN4</f>
        <v>239900</v>
      </c>
      <c r="AB4" s="40" t="str">
        <f ca="1">+$M4</f>
        <v>ID002-GD-CU-T2-BT</v>
      </c>
      <c r="AC4" s="40">
        <f>+INDEX('Gr.Estr.Reg.'!$A:$C,MATCH($L4,'Gr.Estr.Reg.'!$C:$C,0),1)</f>
        <v>4000</v>
      </c>
      <c r="AE4" s="40" t="str">
        <f>+TEXT('CARGA DE DATOS'!$F4,"dd.mm.yyyy")</f>
        <v>01.01.2022</v>
      </c>
      <c r="AF4" s="40" t="s">
        <v>384</v>
      </c>
      <c r="AG4" s="40" t="str">
        <f>+'CARGA DE DATOS'!$AO4</f>
        <v>G1</v>
      </c>
      <c r="AH4" s="40" t="s">
        <v>385</v>
      </c>
      <c r="AI4" s="40" t="str">
        <f ca="1">+'CARGA DE DATOS'!$AQ4</f>
        <v>GD_T2</v>
      </c>
      <c r="AJ4" s="126" t="str">
        <f>+IF('CARGA DE DATOS'!$K4="Completo",VLOOKUP(VLOOKUP('CARGA DE DATOS'!$D4,'Gr.Estr.Reg.'!$C:$D,2,FALSE),'Unidades de Lectura'!$J:$L,3,FALSE),VLOOKUP('CARGA DE DATOS'!$K4&amp;VLOOKUP('CARGA DE DATOS'!$D4,'Gr.Estr.Reg.'!$C:$H,6,FALSE),'Unidades de Lectura'!$H:$L,5,FALSE))</f>
        <v>GRACC</v>
      </c>
      <c r="AM4" s="40" t="s">
        <v>387</v>
      </c>
      <c r="AN4" s="40" t="s">
        <v>388</v>
      </c>
      <c r="AO4" s="40" t="s">
        <v>389</v>
      </c>
      <c r="AP4" s="40" t="str">
        <f ca="1">+'CARGA DE DATOS'!$AT4</f>
        <v>GD_PARQ</v>
      </c>
      <c r="AQ4" s="40" t="str">
        <f ca="1">+'CARGA DE DATOS'!$AU4</f>
        <v>PI_BAJA</v>
      </c>
      <c r="AS4" s="40" t="s">
        <v>387</v>
      </c>
      <c r="AT4" s="40" t="str">
        <f>+IF('CARGA DE DATOS'!AV4="","false","true")</f>
        <v>false</v>
      </c>
      <c r="AU4" s="40" t="s">
        <v>389</v>
      </c>
      <c r="AV4" s="40" t="str">
        <f>+'CARGA DE DATOS'!$AW4</f>
        <v/>
      </c>
      <c r="AW4" s="40" t="str">
        <f>+'CARGA DE DATOS'!$AX4</f>
        <v/>
      </c>
      <c r="AY4" s="40" t="s">
        <v>1989</v>
      </c>
      <c r="AZ4" s="40" t="str">
        <f>+IF('CARGA DE DATOS'!AY4="","false","true")</f>
        <v>false</v>
      </c>
      <c r="BA4" s="40" t="s">
        <v>389</v>
      </c>
      <c r="BB4" s="40">
        <f>+'CARGA DE DATOS'!T4</f>
        <v>0</v>
      </c>
      <c r="BD4" s="40" t="s">
        <v>390</v>
      </c>
      <c r="BE4" s="40" t="str">
        <f>+IF('CARGA DE DATOS'!AZ4&lt;&gt;"","true","false")</f>
        <v>true</v>
      </c>
      <c r="BF4" s="40" t="s">
        <v>389</v>
      </c>
      <c r="BH4" s="40" t="s">
        <v>390</v>
      </c>
      <c r="BI4" s="40" t="str">
        <f>+IF('CARGA DE DATOS'!BA4&lt;&gt;"","true","false")</f>
        <v>false</v>
      </c>
      <c r="BJ4" s="40" t="s">
        <v>389</v>
      </c>
      <c r="BL4" s="40" t="s">
        <v>390</v>
      </c>
      <c r="BM4" s="40" t="str">
        <f ca="1">+IF('CARGA DE DATOS'!BB4&lt;&gt;"","true","false")</f>
        <v>false</v>
      </c>
      <c r="BN4" s="40" t="s">
        <v>389</v>
      </c>
      <c r="BP4" s="40" t="s">
        <v>390</v>
      </c>
      <c r="BQ4" s="40" t="str">
        <f ca="1">+IF('CARGA DE DATOS'!BC4&lt;&gt;"","true","false")</f>
        <v>false</v>
      </c>
      <c r="BR4" s="40" t="s">
        <v>389</v>
      </c>
      <c r="BT4" s="40" t="s">
        <v>390</v>
      </c>
      <c r="BU4" s="40" t="str">
        <f ca="1">+IF('CARGA DE DATOS'!BD4&lt;&gt;"","true","false")</f>
        <v>false</v>
      </c>
      <c r="BV4" s="40" t="s">
        <v>389</v>
      </c>
      <c r="BX4" s="40" t="s">
        <v>390</v>
      </c>
      <c r="BY4" s="40" t="str">
        <f ca="1">+IF('CARGA DE DATOS'!BE4&lt;&gt;"","true","false")</f>
        <v>true</v>
      </c>
      <c r="BZ4" s="40" t="s">
        <v>389</v>
      </c>
      <c r="CB4" s="40" t="s">
        <v>390</v>
      </c>
      <c r="CC4" s="40" t="str">
        <f ca="1">+IF('CARGA DE DATOS'!BF4&lt;&gt;"","true","false")</f>
        <v>false</v>
      </c>
      <c r="CD4" s="40" t="s">
        <v>389</v>
      </c>
      <c r="CF4" s="40" t="s">
        <v>390</v>
      </c>
      <c r="CG4" s="40" t="str">
        <f ca="1">+IF('CARGA DE DATOS'!BG4&lt;&gt;"","true","false")</f>
        <v>false</v>
      </c>
      <c r="CH4" s="40" t="s">
        <v>389</v>
      </c>
      <c r="CJ4" s="40" t="str">
        <f>+$AE4</f>
        <v>01.01.2022</v>
      </c>
      <c r="CK4" s="40" t="str">
        <f>+LEFT(L4,5)</f>
        <v>S4010</v>
      </c>
      <c r="CL4" s="40">
        <f>+VLOOKUP(L4,'Gr.Estr.Reg.'!$C:$G,5,FALSE)</f>
        <v>111</v>
      </c>
      <c r="CM4" s="40" t="str">
        <f>+N4</f>
        <v>CU</v>
      </c>
      <c r="CN4" s="40">
        <v>2</v>
      </c>
      <c r="CP4" s="40" t="str">
        <f>+$AE4</f>
        <v>01.01.2022</v>
      </c>
      <c r="CQ4" s="126">
        <f>+IF(CR3="",CQ3+1,CR3+1)</f>
        <v>103</v>
      </c>
      <c r="CR4" s="126" t="str">
        <f>+IF(AT4="true",CQ4+1,"")</f>
        <v/>
      </c>
      <c r="CS4" s="40">
        <f>+'CARGA DE DATOS'!X4</f>
        <v>700034</v>
      </c>
      <c r="CT4" s="113" t="s">
        <v>391</v>
      </c>
      <c r="CV4" s="40" t="str">
        <f>+$AE4</f>
        <v>01.01.2022</v>
      </c>
      <c r="CW4" s="113" t="str">
        <f ca="1">+VLOOKUP('CARGA DE DATOS'!AA4,Datos!$D:$E,2,FALSE)</f>
        <v>00</v>
      </c>
      <c r="CX4" s="113">
        <f>+'CARGA DE DATOS'!AB4</f>
        <v>100</v>
      </c>
      <c r="CY4" s="113">
        <f>+'CARGA DE DATOS'!AC4</f>
        <v>200</v>
      </c>
      <c r="CZ4" s="113" t="str">
        <f>+'CARGA DE DATOS'!AD4</f>
        <v>CASO: =300 Reg</v>
      </c>
    </row>
    <row r="5" spans="1:104" s="40" customFormat="1" x14ac:dyDescent="0.25">
      <c r="A5" s="140">
        <f>+IF('CARGA DE DATOS'!B5="","",'CARGA DE DATOS'!B5)</f>
        <v>256</v>
      </c>
      <c r="B5" s="140">
        <f>+'CARGA DE DATOS'!C5</f>
        <v>610000000000170</v>
      </c>
      <c r="C5" s="140"/>
      <c r="D5" s="140"/>
      <c r="E5" s="140"/>
      <c r="F5" s="140"/>
      <c r="G5" s="140"/>
      <c r="H5" s="140"/>
      <c r="I5" s="140"/>
      <c r="J5" s="83"/>
      <c r="K5" s="40" t="str">
        <f>+'CARGA DE DATOS'!$AH5</f>
        <v>GD</v>
      </c>
      <c r="L5" s="40" t="str">
        <f>+'CARGA DE DATOS'!D5</f>
        <v>S4010A12</v>
      </c>
      <c r="M5" s="40" t="str">
        <f ca="1">+'CARGA DE DATOS'!G5</f>
        <v>ID003-GD-CU-T2-BT</v>
      </c>
      <c r="N5" s="40" t="str">
        <f>+'CARGA DE DATOS'!$AI5</f>
        <v>CU</v>
      </c>
      <c r="O5" s="40" t="str">
        <f>+'CARGA DE DATOS'!$AJ5</f>
        <v>G003</v>
      </c>
      <c r="P5" s="40" t="str">
        <f t="shared" ref="P5:P68" si="1">+IF($K5="DP","Z003","Z002")</f>
        <v>Z002</v>
      </c>
      <c r="Q5" s="40" t="s">
        <v>380</v>
      </c>
      <c r="R5" s="40">
        <v>1000</v>
      </c>
      <c r="S5" s="113" t="str">
        <f>+'CARGA DE DATOS'!$AL5</f>
        <v>05</v>
      </c>
      <c r="T5" s="115" t="s">
        <v>382</v>
      </c>
      <c r="U5" s="40">
        <v>12</v>
      </c>
      <c r="V5" s="40" t="str">
        <f ca="1">+'CARGA DE DATOS'!$AM5</f>
        <v>123</v>
      </c>
      <c r="W5" s="40" t="str">
        <f>+VLOOKUP(AG5,Datos!$E$30:$G$35,3,FALSE)</f>
        <v>P2</v>
      </c>
      <c r="X5" s="40" t="str">
        <f t="shared" ref="X5:X68" si="2">+IF(OR(N5="PU",N5="PR"),"P","")</f>
        <v/>
      </c>
      <c r="Z5" s="40" t="str">
        <f ca="1">+'CARGA DE DATOS'!$AN5</f>
        <v>239900</v>
      </c>
      <c r="AB5" s="40" t="str">
        <f t="shared" ref="AB5:AB68" ca="1" si="3">+$M5</f>
        <v>ID003-GD-CU-T2-BT</v>
      </c>
      <c r="AC5" s="40">
        <f>+INDEX('Gr.Estr.Reg.'!$A:$C,MATCH($L5,'Gr.Estr.Reg.'!$C:$C,0),1)</f>
        <v>4000</v>
      </c>
      <c r="AE5" s="40" t="str">
        <f>+TEXT('CARGA DE DATOS'!$F5,"dd.mm.yyyy")</f>
        <v>01.01.2022</v>
      </c>
      <c r="AF5" s="40" t="s">
        <v>384</v>
      </c>
      <c r="AG5" s="40" t="str">
        <f>+'CARGA DE DATOS'!$AO5</f>
        <v>G1</v>
      </c>
      <c r="AH5" s="40" t="s">
        <v>385</v>
      </c>
      <c r="AI5" s="40" t="str">
        <f ca="1">+'CARGA DE DATOS'!$AQ5</f>
        <v>GD_T2</v>
      </c>
      <c r="AJ5" s="126" t="str">
        <f>+IF('CARGA DE DATOS'!$K5="Completo",VLOOKUP(VLOOKUP('CARGA DE DATOS'!$D5,'Gr.Estr.Reg.'!$C:$D,2,FALSE),'Unidades de Lectura'!$J:$L,3,FALSE),VLOOKUP('CARGA DE DATOS'!$K5&amp;VLOOKUP('CARGA DE DATOS'!$D5,'Gr.Estr.Reg.'!$C:$H,6,FALSE),'Unidades de Lectura'!$H:$L,5,FALSE))</f>
        <v>GRACC</v>
      </c>
      <c r="AM5" s="40" t="s">
        <v>387</v>
      </c>
      <c r="AN5" s="40" t="s">
        <v>388</v>
      </c>
      <c r="AO5" s="40" t="s">
        <v>389</v>
      </c>
      <c r="AP5" s="40" t="str">
        <f ca="1">+'CARGA DE DATOS'!$AT5</f>
        <v>GD_PARQ</v>
      </c>
      <c r="AQ5" s="40" t="str">
        <f ca="1">+'CARGA DE DATOS'!$AU5</f>
        <v>PI_BAJA</v>
      </c>
      <c r="AS5" s="40" t="s">
        <v>387</v>
      </c>
      <c r="AT5" s="40" t="str">
        <f>+IF('CARGA DE DATOS'!AV5="","false","true")</f>
        <v>false</v>
      </c>
      <c r="AU5" s="40" t="s">
        <v>389</v>
      </c>
      <c r="AV5" s="40" t="str">
        <f>+'CARGA DE DATOS'!$AW5</f>
        <v/>
      </c>
      <c r="AW5" s="40" t="str">
        <f>+'CARGA DE DATOS'!$AX5</f>
        <v/>
      </c>
      <c r="AY5" s="40" t="s">
        <v>1989</v>
      </c>
      <c r="AZ5" s="40" t="str">
        <f>+IF('CARGA DE DATOS'!AY5="","false","true")</f>
        <v>false</v>
      </c>
      <c r="BA5" s="40" t="s">
        <v>389</v>
      </c>
      <c r="BB5" s="40">
        <f>+'CARGA DE DATOS'!T5</f>
        <v>0</v>
      </c>
      <c r="BD5" s="40" t="s">
        <v>390</v>
      </c>
      <c r="BE5" s="40" t="str">
        <f>+IF('CARGA DE DATOS'!AZ5&lt;&gt;"","true","false")</f>
        <v>true</v>
      </c>
      <c r="BF5" s="40" t="s">
        <v>389</v>
      </c>
      <c r="BH5" s="40" t="s">
        <v>390</v>
      </c>
      <c r="BI5" s="40" t="str">
        <f>+IF('CARGA DE DATOS'!BA5&lt;&gt;"","true","false")</f>
        <v>false</v>
      </c>
      <c r="BJ5" s="40" t="s">
        <v>389</v>
      </c>
      <c r="BL5" s="40" t="s">
        <v>390</v>
      </c>
      <c r="BM5" s="40" t="str">
        <f ca="1">+IF('CARGA DE DATOS'!BB5&lt;&gt;"","true","false")</f>
        <v>true</v>
      </c>
      <c r="BN5" s="40" t="s">
        <v>389</v>
      </c>
      <c r="BP5" s="40" t="s">
        <v>390</v>
      </c>
      <c r="BQ5" s="40" t="str">
        <f ca="1">+IF('CARGA DE DATOS'!BC5&lt;&gt;"","true","false")</f>
        <v>false</v>
      </c>
      <c r="BR5" s="40" t="s">
        <v>389</v>
      </c>
      <c r="BT5" s="40" t="s">
        <v>390</v>
      </c>
      <c r="BU5" s="40" t="str">
        <f ca="1">+IF('CARGA DE DATOS'!BD5&lt;&gt;"","true","false")</f>
        <v>false</v>
      </c>
      <c r="BV5" s="40" t="s">
        <v>389</v>
      </c>
      <c r="BX5" s="40" t="s">
        <v>390</v>
      </c>
      <c r="BY5" s="40" t="str">
        <f ca="1">+IF('CARGA DE DATOS'!BE5&lt;&gt;"","true","false")</f>
        <v>true</v>
      </c>
      <c r="BZ5" s="40" t="s">
        <v>389</v>
      </c>
      <c r="CB5" s="40" t="s">
        <v>390</v>
      </c>
      <c r="CC5" s="40" t="str">
        <f ca="1">+IF('CARGA DE DATOS'!BF5&lt;&gt;"","true","false")</f>
        <v>false</v>
      </c>
      <c r="CD5" s="40" t="s">
        <v>389</v>
      </c>
      <c r="CF5" s="40" t="s">
        <v>390</v>
      </c>
      <c r="CG5" s="40" t="str">
        <f ca="1">+IF('CARGA DE DATOS'!BG5&lt;&gt;"","true","false")</f>
        <v>false</v>
      </c>
      <c r="CH5" s="40" t="s">
        <v>389</v>
      </c>
      <c r="CJ5" s="40" t="str">
        <f t="shared" ref="CJ5:CJ68" si="4">+$AE5</f>
        <v>01.01.2022</v>
      </c>
      <c r="CK5" s="40" t="str">
        <f t="shared" ref="CK5:CK68" si="5">+LEFT(L5,5)</f>
        <v>S4010</v>
      </c>
      <c r="CL5" s="40">
        <f>+VLOOKUP(L5,'Gr.Estr.Reg.'!$C:$G,5,FALSE)</f>
        <v>111</v>
      </c>
      <c r="CM5" s="40" t="str">
        <f t="shared" ref="CM5:CM68" si="6">+N5</f>
        <v>CU</v>
      </c>
      <c r="CN5" s="40">
        <v>2</v>
      </c>
      <c r="CP5" s="40" t="str">
        <f t="shared" ref="CP5:CP68" si="7">+$AE5</f>
        <v>01.01.2022</v>
      </c>
      <c r="CQ5" s="126">
        <f t="shared" ref="CQ5:CQ68" si="8">+IF(CR4="",CQ4+1,CR4+1)</f>
        <v>104</v>
      </c>
      <c r="CR5" s="126" t="str">
        <f t="shared" ref="CR5:CR68" si="9">+IF(AT5="true",CQ5+1,"")</f>
        <v/>
      </c>
      <c r="CS5" s="40">
        <f>+'CARGA DE DATOS'!X5</f>
        <v>700034</v>
      </c>
      <c r="CT5" s="113" t="s">
        <v>391</v>
      </c>
      <c r="CV5" s="40" t="str">
        <f t="shared" ref="CV5:CV68" si="10">+$AE5</f>
        <v>01.01.2022</v>
      </c>
      <c r="CW5" s="113" t="str">
        <f ca="1">+VLOOKUP('CARGA DE DATOS'!AA5,Datos!$D:$E,2,FALSE)</f>
        <v>00</v>
      </c>
      <c r="CX5" s="113">
        <f>+'CARGA DE DATOS'!AB5</f>
        <v>100</v>
      </c>
      <c r="CY5" s="113">
        <f>+'CARGA DE DATOS'!AC5</f>
        <v>300</v>
      </c>
      <c r="CZ5" s="113" t="str">
        <f>+'CARGA DE DATOS'!AD5</f>
        <v>CASO: =300 Cont</v>
      </c>
    </row>
    <row r="6" spans="1:104" s="40" customFormat="1" x14ac:dyDescent="0.25">
      <c r="A6" s="140">
        <f>+IF('CARGA DE DATOS'!B6="","",'CARGA DE DATOS'!B6)</f>
        <v>256</v>
      </c>
      <c r="B6" s="140">
        <f>+'CARGA DE DATOS'!C6</f>
        <v>610000000000170</v>
      </c>
      <c r="C6" s="140"/>
      <c r="D6" s="140"/>
      <c r="E6" s="140"/>
      <c r="F6" s="140"/>
      <c r="G6" s="140"/>
      <c r="H6" s="140"/>
      <c r="I6" s="140"/>
      <c r="J6" s="83"/>
      <c r="K6" s="40" t="str">
        <f>+'CARGA DE DATOS'!$AH6</f>
        <v>GD</v>
      </c>
      <c r="L6" s="40" t="str">
        <f>+'CARGA DE DATOS'!D6</f>
        <v>S4010A12</v>
      </c>
      <c r="M6" s="40" t="str">
        <f ca="1">+'CARGA DE DATOS'!G6</f>
        <v>ID004-GD-CU-T2-BT</v>
      </c>
      <c r="N6" s="40" t="str">
        <f>+'CARGA DE DATOS'!$AI6</f>
        <v>CU</v>
      </c>
      <c r="O6" s="40" t="str">
        <f>+'CARGA DE DATOS'!$AJ6</f>
        <v>G003</v>
      </c>
      <c r="P6" s="40" t="str">
        <f t="shared" si="1"/>
        <v>Z002</v>
      </c>
      <c r="Q6" s="40" t="s">
        <v>380</v>
      </c>
      <c r="R6" s="40">
        <v>1000</v>
      </c>
      <c r="S6" s="113" t="str">
        <f>+'CARGA DE DATOS'!$AL6</f>
        <v>06</v>
      </c>
      <c r="T6" s="115" t="s">
        <v>382</v>
      </c>
      <c r="U6" s="40">
        <v>12</v>
      </c>
      <c r="V6" s="40" t="str">
        <f ca="1">+'CARGA DE DATOS'!$AM6</f>
        <v>123</v>
      </c>
      <c r="W6" s="40" t="str">
        <f>+VLOOKUP(AG6,Datos!$E$30:$G$35,3,FALSE)</f>
        <v>P2</v>
      </c>
      <c r="X6" s="40" t="str">
        <f t="shared" si="2"/>
        <v/>
      </c>
      <c r="Z6" s="40" t="str">
        <f ca="1">+'CARGA DE DATOS'!$AN6</f>
        <v>239900</v>
      </c>
      <c r="AB6" s="40" t="str">
        <f t="shared" ca="1" si="3"/>
        <v>ID004-GD-CU-T2-BT</v>
      </c>
      <c r="AC6" s="40">
        <f>+INDEX('Gr.Estr.Reg.'!$A:$C,MATCH($L6,'Gr.Estr.Reg.'!$C:$C,0),1)</f>
        <v>4000</v>
      </c>
      <c r="AE6" s="40" t="str">
        <f>+TEXT('CARGA DE DATOS'!$F6,"dd.mm.yyyy")</f>
        <v>01.01.2022</v>
      </c>
      <c r="AF6" s="40" t="s">
        <v>384</v>
      </c>
      <c r="AG6" s="40" t="str">
        <f>+'CARGA DE DATOS'!$AO6</f>
        <v>G1</v>
      </c>
      <c r="AH6" s="40" t="s">
        <v>385</v>
      </c>
      <c r="AI6" s="40" t="str">
        <f ca="1">+'CARGA DE DATOS'!$AQ6</f>
        <v>GD_T2</v>
      </c>
      <c r="AJ6" s="126" t="str">
        <f>+IF('CARGA DE DATOS'!$K6="Completo",VLOOKUP(VLOOKUP('CARGA DE DATOS'!$D6,'Gr.Estr.Reg.'!$C:$D,2,FALSE),'Unidades de Lectura'!$J:$L,3,FALSE),VLOOKUP('CARGA DE DATOS'!$K6&amp;VLOOKUP('CARGA DE DATOS'!$D6,'Gr.Estr.Reg.'!$C:$H,6,FALSE),'Unidades de Lectura'!$H:$L,5,FALSE))</f>
        <v>GRACC</v>
      </c>
      <c r="AM6" s="40" t="s">
        <v>387</v>
      </c>
      <c r="AN6" s="40" t="s">
        <v>388</v>
      </c>
      <c r="AO6" s="40" t="s">
        <v>389</v>
      </c>
      <c r="AP6" s="40" t="str">
        <f ca="1">+'CARGA DE DATOS'!$AT6</f>
        <v>GD_PARQ</v>
      </c>
      <c r="AQ6" s="40" t="str">
        <f ca="1">+'CARGA DE DATOS'!$AU6</f>
        <v>PI_BAJA</v>
      </c>
      <c r="AS6" s="40" t="s">
        <v>387</v>
      </c>
      <c r="AT6" s="40" t="str">
        <f>+IF('CARGA DE DATOS'!AV6="","false","true")</f>
        <v>false</v>
      </c>
      <c r="AU6" s="40" t="s">
        <v>389</v>
      </c>
      <c r="AV6" s="40" t="str">
        <f>+'CARGA DE DATOS'!$AW6</f>
        <v/>
      </c>
      <c r="AW6" s="40" t="str">
        <f>+'CARGA DE DATOS'!$AX6</f>
        <v/>
      </c>
      <c r="AY6" s="40" t="s">
        <v>1989</v>
      </c>
      <c r="AZ6" s="40" t="str">
        <f>+IF('CARGA DE DATOS'!AY6="","false","true")</f>
        <v>false</v>
      </c>
      <c r="BA6" s="40" t="s">
        <v>389</v>
      </c>
      <c r="BB6" s="40">
        <f>+'CARGA DE DATOS'!T6</f>
        <v>0</v>
      </c>
      <c r="BD6" s="40" t="s">
        <v>390</v>
      </c>
      <c r="BE6" s="40" t="str">
        <f>+IF('CARGA DE DATOS'!AZ6&lt;&gt;"","true","false")</f>
        <v>true</v>
      </c>
      <c r="BF6" s="40" t="s">
        <v>389</v>
      </c>
      <c r="BH6" s="40" t="s">
        <v>390</v>
      </c>
      <c r="BI6" s="40" t="str">
        <f>+IF('CARGA DE DATOS'!BA6&lt;&gt;"","true","false")</f>
        <v>false</v>
      </c>
      <c r="BJ6" s="40" t="s">
        <v>389</v>
      </c>
      <c r="BL6" s="40" t="s">
        <v>390</v>
      </c>
      <c r="BM6" s="40" t="str">
        <f ca="1">+IF('CARGA DE DATOS'!BB6&lt;&gt;"","true","false")</f>
        <v>true</v>
      </c>
      <c r="BN6" s="40" t="s">
        <v>389</v>
      </c>
      <c r="BP6" s="40" t="s">
        <v>390</v>
      </c>
      <c r="BQ6" s="40" t="str">
        <f ca="1">+IF('CARGA DE DATOS'!BC6&lt;&gt;"","true","false")</f>
        <v>false</v>
      </c>
      <c r="BR6" s="40" t="s">
        <v>389</v>
      </c>
      <c r="BT6" s="40" t="s">
        <v>390</v>
      </c>
      <c r="BU6" s="40" t="str">
        <f ca="1">+IF('CARGA DE DATOS'!BD6&lt;&gt;"","true","false")</f>
        <v>false</v>
      </c>
      <c r="BV6" s="40" t="s">
        <v>389</v>
      </c>
      <c r="BX6" s="40" t="s">
        <v>390</v>
      </c>
      <c r="BY6" s="40" t="str">
        <f ca="1">+IF('CARGA DE DATOS'!BE6&lt;&gt;"","true","false")</f>
        <v>false</v>
      </c>
      <c r="BZ6" s="40" t="s">
        <v>389</v>
      </c>
      <c r="CB6" s="40" t="s">
        <v>390</v>
      </c>
      <c r="CC6" s="40" t="str">
        <f ca="1">+IF('CARGA DE DATOS'!BF6&lt;&gt;"","true","false")</f>
        <v>false</v>
      </c>
      <c r="CD6" s="40" t="s">
        <v>389</v>
      </c>
      <c r="CF6" s="40" t="s">
        <v>390</v>
      </c>
      <c r="CG6" s="40" t="str">
        <f ca="1">+IF('CARGA DE DATOS'!BG6&lt;&gt;"","true","false")</f>
        <v>false</v>
      </c>
      <c r="CH6" s="40" t="s">
        <v>389</v>
      </c>
      <c r="CJ6" s="40" t="str">
        <f t="shared" si="4"/>
        <v>01.01.2022</v>
      </c>
      <c r="CK6" s="40" t="str">
        <f t="shared" si="5"/>
        <v>S4010</v>
      </c>
      <c r="CL6" s="40">
        <f>+VLOOKUP(L6,'Gr.Estr.Reg.'!$C:$G,5,FALSE)</f>
        <v>111</v>
      </c>
      <c r="CM6" s="40" t="str">
        <f t="shared" si="6"/>
        <v>CU</v>
      </c>
      <c r="CN6" s="40">
        <v>2</v>
      </c>
      <c r="CP6" s="40" t="str">
        <f t="shared" si="7"/>
        <v>01.01.2022</v>
      </c>
      <c r="CQ6" s="126">
        <f t="shared" si="8"/>
        <v>105</v>
      </c>
      <c r="CR6" s="126" t="str">
        <f t="shared" si="9"/>
        <v/>
      </c>
      <c r="CS6" s="40">
        <f>+'CARGA DE DATOS'!X6</f>
        <v>700034</v>
      </c>
      <c r="CT6" s="113" t="s">
        <v>391</v>
      </c>
      <c r="CV6" s="40" t="str">
        <f t="shared" si="10"/>
        <v>01.01.2022</v>
      </c>
      <c r="CW6" s="113" t="str">
        <f ca="1">+VLOOKUP('CARGA DE DATOS'!AA6,Datos!$D:$E,2,FALSE)</f>
        <v>00</v>
      </c>
      <c r="CX6" s="113">
        <f>+'CARGA DE DATOS'!AB6</f>
        <v>100</v>
      </c>
      <c r="CY6" s="113">
        <f>+'CARGA DE DATOS'!AC6</f>
        <v>300</v>
      </c>
      <c r="CZ6" s="113" t="str">
        <f>+'CARGA DE DATOS'!AD6</f>
        <v>CASO: &gt;300</v>
      </c>
    </row>
    <row r="7" spans="1:104" s="40" customFormat="1" x14ac:dyDescent="0.25">
      <c r="A7" s="140">
        <f>+IF('CARGA DE DATOS'!B7="","",'CARGA DE DATOS'!B7)</f>
        <v>256</v>
      </c>
      <c r="B7" s="140">
        <f>+'CARGA DE DATOS'!C7</f>
        <v>610000000000170</v>
      </c>
      <c r="C7" s="140"/>
      <c r="D7" s="140"/>
      <c r="E7" s="140"/>
      <c r="F7" s="140"/>
      <c r="G7" s="140"/>
      <c r="H7" s="140"/>
      <c r="I7" s="140"/>
      <c r="J7" s="83"/>
      <c r="K7" s="40" t="str">
        <f>+'CARGA DE DATOS'!$AH7</f>
        <v>GD</v>
      </c>
      <c r="L7" s="40" t="str">
        <f>+'CARGA DE DATOS'!D7</f>
        <v>S4010A12</v>
      </c>
      <c r="M7" s="40" t="str">
        <f ca="1">+'CARGA DE DATOS'!G7</f>
        <v>ID005-GD-CU-T2-MT 13,2 kV</v>
      </c>
      <c r="N7" s="40" t="str">
        <f>+'CARGA DE DATOS'!$AI7</f>
        <v>CU</v>
      </c>
      <c r="O7" s="40" t="str">
        <f>+'CARGA DE DATOS'!$AJ7</f>
        <v>G003</v>
      </c>
      <c r="P7" s="40" t="str">
        <f t="shared" si="1"/>
        <v>Z002</v>
      </c>
      <c r="Q7" s="40" t="s">
        <v>380</v>
      </c>
      <c r="R7" s="40">
        <v>1000</v>
      </c>
      <c r="S7" s="113" t="str">
        <f>+'CARGA DE DATOS'!$AL7</f>
        <v>07</v>
      </c>
      <c r="T7" s="115" t="s">
        <v>382</v>
      </c>
      <c r="U7" s="40">
        <v>12</v>
      </c>
      <c r="V7" s="40" t="str">
        <f ca="1">+'CARGA DE DATOS'!$AM7</f>
        <v>123</v>
      </c>
      <c r="W7" s="40" t="str">
        <f>+VLOOKUP(AG7,Datos!$E$30:$G$35,3,FALSE)</f>
        <v>P3</v>
      </c>
      <c r="X7" s="40" t="str">
        <f t="shared" si="2"/>
        <v/>
      </c>
      <c r="Z7" s="40" t="str">
        <f ca="1">+'CARGA DE DATOS'!$AN7</f>
        <v>239900</v>
      </c>
      <c r="AB7" s="40" t="str">
        <f t="shared" ca="1" si="3"/>
        <v>ID005-GD-CU-T2-MT 13,2 kV</v>
      </c>
      <c r="AC7" s="40">
        <f>+INDEX('Gr.Estr.Reg.'!$A:$C,MATCH($L7,'Gr.Estr.Reg.'!$C:$C,0),1)</f>
        <v>4000</v>
      </c>
      <c r="AE7" s="40" t="str">
        <f>+TEXT('CARGA DE DATOS'!$F7,"dd.mm.yyyy")</f>
        <v>01.01.2022</v>
      </c>
      <c r="AF7" s="40" t="s">
        <v>384</v>
      </c>
      <c r="AG7" s="40" t="str">
        <f>+'CARGA DE DATOS'!$AO7</f>
        <v>G3</v>
      </c>
      <c r="AH7" s="40" t="s">
        <v>385</v>
      </c>
      <c r="AI7" s="40" t="str">
        <f ca="1">+'CARGA DE DATOS'!$AQ7</f>
        <v>GD_T2</v>
      </c>
      <c r="AJ7" s="126" t="str">
        <f>+IF('CARGA DE DATOS'!$K7="Completo",VLOOKUP(VLOOKUP('CARGA DE DATOS'!$D7,'Gr.Estr.Reg.'!$C:$D,2,FALSE),'Unidades de Lectura'!$J:$L,3,FALSE),VLOOKUP('CARGA DE DATOS'!$K7&amp;VLOOKUP('CARGA DE DATOS'!$D7,'Gr.Estr.Reg.'!$C:$H,6,FALSE),'Unidades de Lectura'!$H:$L,5,FALSE))</f>
        <v>GRACC</v>
      </c>
      <c r="AM7" s="40" t="s">
        <v>387</v>
      </c>
      <c r="AN7" s="40" t="s">
        <v>388</v>
      </c>
      <c r="AO7" s="40" t="s">
        <v>389</v>
      </c>
      <c r="AP7" s="40" t="str">
        <f ca="1">+'CARGA DE DATOS'!$AT7</f>
        <v>GD_PARQ</v>
      </c>
      <c r="AQ7" s="40" t="str">
        <f ca="1">+'CARGA DE DATOS'!$AU7</f>
        <v>PI_MED13.2</v>
      </c>
      <c r="AS7" s="40" t="s">
        <v>387</v>
      </c>
      <c r="AT7" s="40" t="str">
        <f>+IF('CARGA DE DATOS'!AV7="","false","true")</f>
        <v>false</v>
      </c>
      <c r="AU7" s="40" t="s">
        <v>389</v>
      </c>
      <c r="AV7" s="40" t="str">
        <f>+'CARGA DE DATOS'!$AW7</f>
        <v/>
      </c>
      <c r="AW7" s="40" t="str">
        <f>+'CARGA DE DATOS'!$AX7</f>
        <v/>
      </c>
      <c r="AY7" s="40" t="s">
        <v>1989</v>
      </c>
      <c r="AZ7" s="40" t="str">
        <f>+IF('CARGA DE DATOS'!AY7="","false","true")</f>
        <v>false</v>
      </c>
      <c r="BA7" s="40" t="s">
        <v>389</v>
      </c>
      <c r="BB7" s="40">
        <f>+'CARGA DE DATOS'!T7</f>
        <v>0</v>
      </c>
      <c r="BD7" s="40" t="s">
        <v>390</v>
      </c>
      <c r="BE7" s="40" t="str">
        <f>+IF('CARGA DE DATOS'!AZ7&lt;&gt;"","true","false")</f>
        <v>false</v>
      </c>
      <c r="BF7" s="40" t="s">
        <v>389</v>
      </c>
      <c r="BH7" s="40" t="s">
        <v>390</v>
      </c>
      <c r="BI7" s="40" t="str">
        <f>+IF('CARGA DE DATOS'!BA7&lt;&gt;"","true","false")</f>
        <v>false</v>
      </c>
      <c r="BJ7" s="40" t="s">
        <v>389</v>
      </c>
      <c r="BL7" s="40" t="s">
        <v>390</v>
      </c>
      <c r="BM7" s="40" t="str">
        <f ca="1">+IF('CARGA DE DATOS'!BB7&lt;&gt;"","true","false")</f>
        <v>false</v>
      </c>
      <c r="BN7" s="40" t="s">
        <v>389</v>
      </c>
      <c r="BP7" s="40" t="s">
        <v>390</v>
      </c>
      <c r="BQ7" s="40" t="str">
        <f ca="1">+IF('CARGA DE DATOS'!BC7&lt;&gt;"","true","false")</f>
        <v>false</v>
      </c>
      <c r="BR7" s="40" t="s">
        <v>389</v>
      </c>
      <c r="BT7" s="40" t="s">
        <v>390</v>
      </c>
      <c r="BU7" s="40" t="str">
        <f ca="1">+IF('CARGA DE DATOS'!BD7&lt;&gt;"","true","false")</f>
        <v>false</v>
      </c>
      <c r="BV7" s="40" t="s">
        <v>389</v>
      </c>
      <c r="BX7" s="40" t="s">
        <v>390</v>
      </c>
      <c r="BY7" s="40" t="str">
        <f ca="1">+IF('CARGA DE DATOS'!BE7&lt;&gt;"","true","false")</f>
        <v>true</v>
      </c>
      <c r="BZ7" s="40" t="s">
        <v>389</v>
      </c>
      <c r="CB7" s="40" t="s">
        <v>390</v>
      </c>
      <c r="CC7" s="40" t="str">
        <f ca="1">+IF('CARGA DE DATOS'!BF7&lt;&gt;"","true","false")</f>
        <v>false</v>
      </c>
      <c r="CD7" s="40" t="s">
        <v>389</v>
      </c>
      <c r="CF7" s="40" t="s">
        <v>390</v>
      </c>
      <c r="CG7" s="40" t="str">
        <f ca="1">+IF('CARGA DE DATOS'!BG7&lt;&gt;"","true","false")</f>
        <v>false</v>
      </c>
      <c r="CH7" s="40" t="s">
        <v>389</v>
      </c>
      <c r="CJ7" s="40" t="str">
        <f t="shared" si="4"/>
        <v>01.01.2022</v>
      </c>
      <c r="CK7" s="40" t="str">
        <f t="shared" si="5"/>
        <v>S4010</v>
      </c>
      <c r="CL7" s="40">
        <f>+VLOOKUP(L7,'Gr.Estr.Reg.'!$C:$G,5,FALSE)</f>
        <v>111</v>
      </c>
      <c r="CM7" s="40" t="str">
        <f t="shared" si="6"/>
        <v>CU</v>
      </c>
      <c r="CN7" s="40">
        <v>2</v>
      </c>
      <c r="CP7" s="40" t="str">
        <f t="shared" si="7"/>
        <v>01.01.2022</v>
      </c>
      <c r="CQ7" s="126">
        <f t="shared" si="8"/>
        <v>106</v>
      </c>
      <c r="CR7" s="126" t="str">
        <f t="shared" si="9"/>
        <v/>
      </c>
      <c r="CS7" s="40">
        <f>+'CARGA DE DATOS'!X7</f>
        <v>700034</v>
      </c>
      <c r="CT7" s="113" t="s">
        <v>391</v>
      </c>
      <c r="CV7" s="40" t="str">
        <f t="shared" si="10"/>
        <v>01.01.2022</v>
      </c>
      <c r="CW7" s="113" t="str">
        <f ca="1">+VLOOKUP('CARGA DE DATOS'!AA7,Datos!$D:$E,2,FALSE)</f>
        <v>00</v>
      </c>
      <c r="CX7" s="113">
        <f>+'CARGA DE DATOS'!AB7</f>
        <v>50</v>
      </c>
      <c r="CY7" s="113">
        <f>+'CARGA DE DATOS'!AC7</f>
        <v>100</v>
      </c>
      <c r="CZ7" s="113" t="str">
        <f>+'CARGA DE DATOS'!AD7</f>
        <v>CASO: &lt;300</v>
      </c>
    </row>
    <row r="8" spans="1:104" s="40" customFormat="1" x14ac:dyDescent="0.25">
      <c r="A8" s="140">
        <f>+IF('CARGA DE DATOS'!B8="","",'CARGA DE DATOS'!B8)</f>
        <v>256</v>
      </c>
      <c r="B8" s="140">
        <f>+'CARGA DE DATOS'!C8</f>
        <v>610000000000170</v>
      </c>
      <c r="C8" s="140"/>
      <c r="D8" s="140"/>
      <c r="E8" s="140"/>
      <c r="F8" s="140"/>
      <c r="G8" s="140"/>
      <c r="H8" s="140"/>
      <c r="I8" s="140"/>
      <c r="J8" s="83"/>
      <c r="K8" s="40" t="str">
        <f>+'CARGA DE DATOS'!$AH8</f>
        <v>GD</v>
      </c>
      <c r="L8" s="40" t="str">
        <f>+'CARGA DE DATOS'!D8</f>
        <v>S4010A12</v>
      </c>
      <c r="M8" s="40" t="str">
        <f ca="1">+'CARGA DE DATOS'!G8</f>
        <v>ID006-GD-CU-T2-MT 13,2 kV</v>
      </c>
      <c r="N8" s="40" t="str">
        <f>+'CARGA DE DATOS'!$AI8</f>
        <v>CU</v>
      </c>
      <c r="O8" s="40" t="str">
        <f>+'CARGA DE DATOS'!$AJ8</f>
        <v>G003</v>
      </c>
      <c r="P8" s="40" t="str">
        <f t="shared" si="1"/>
        <v>Z002</v>
      </c>
      <c r="Q8" s="40" t="s">
        <v>380</v>
      </c>
      <c r="R8" s="40">
        <v>1000</v>
      </c>
      <c r="S8" s="113">
        <f>+'CARGA DE DATOS'!$AL8</f>
        <v>11</v>
      </c>
      <c r="T8" s="115" t="s">
        <v>382</v>
      </c>
      <c r="U8" s="40">
        <v>12</v>
      </c>
      <c r="V8" s="40" t="str">
        <f ca="1">+'CARGA DE DATOS'!$AM8</f>
        <v>123</v>
      </c>
      <c r="W8" s="40" t="str">
        <f>+VLOOKUP(AG8,Datos!$E$30:$G$35,3,FALSE)</f>
        <v>P3</v>
      </c>
      <c r="X8" s="40" t="str">
        <f t="shared" si="2"/>
        <v/>
      </c>
      <c r="Z8" s="40" t="str">
        <f ca="1">+'CARGA DE DATOS'!$AN8</f>
        <v>239900</v>
      </c>
      <c r="AB8" s="40" t="str">
        <f t="shared" ca="1" si="3"/>
        <v>ID006-GD-CU-T2-MT 13,2 kV</v>
      </c>
      <c r="AC8" s="40">
        <f>+INDEX('Gr.Estr.Reg.'!$A:$C,MATCH($L8,'Gr.Estr.Reg.'!$C:$C,0),1)</f>
        <v>4000</v>
      </c>
      <c r="AE8" s="40" t="str">
        <f>+TEXT('CARGA DE DATOS'!$F8,"dd.mm.yyyy")</f>
        <v>01.01.2022</v>
      </c>
      <c r="AF8" s="40" t="s">
        <v>384</v>
      </c>
      <c r="AG8" s="40" t="str">
        <f>+'CARGA DE DATOS'!$AO8</f>
        <v>G3</v>
      </c>
      <c r="AH8" s="40" t="s">
        <v>385</v>
      </c>
      <c r="AI8" s="40" t="str">
        <f ca="1">+'CARGA DE DATOS'!$AQ8</f>
        <v>GD_T2</v>
      </c>
      <c r="AJ8" s="126" t="str">
        <f>+IF('CARGA DE DATOS'!$K8="Completo",VLOOKUP(VLOOKUP('CARGA DE DATOS'!$D8,'Gr.Estr.Reg.'!$C:$D,2,FALSE),'Unidades de Lectura'!$J:$L,3,FALSE),VLOOKUP('CARGA DE DATOS'!$K8&amp;VLOOKUP('CARGA DE DATOS'!$D8,'Gr.Estr.Reg.'!$C:$H,6,FALSE),'Unidades de Lectura'!$H:$L,5,FALSE))</f>
        <v>GRACC</v>
      </c>
      <c r="AM8" s="40" t="s">
        <v>387</v>
      </c>
      <c r="AN8" s="40" t="s">
        <v>388</v>
      </c>
      <c r="AO8" s="40" t="s">
        <v>389</v>
      </c>
      <c r="AP8" s="40" t="str">
        <f ca="1">+'CARGA DE DATOS'!$AT8</f>
        <v>GD_PARQ</v>
      </c>
      <c r="AQ8" s="40" t="str">
        <f ca="1">+'CARGA DE DATOS'!$AU8</f>
        <v>PI_MED13.2</v>
      </c>
      <c r="AS8" s="40" t="s">
        <v>387</v>
      </c>
      <c r="AT8" s="40" t="str">
        <f>+IF('CARGA DE DATOS'!AV8="","false","true")</f>
        <v>false</v>
      </c>
      <c r="AU8" s="40" t="s">
        <v>389</v>
      </c>
      <c r="AV8" s="40" t="str">
        <f>+'CARGA DE DATOS'!$AW8</f>
        <v/>
      </c>
      <c r="AW8" s="40" t="str">
        <f>+'CARGA DE DATOS'!$AX8</f>
        <v/>
      </c>
      <c r="AY8" s="40" t="s">
        <v>1989</v>
      </c>
      <c r="AZ8" s="40" t="str">
        <f>+IF('CARGA DE DATOS'!AY8="","false","true")</f>
        <v>false</v>
      </c>
      <c r="BA8" s="40" t="s">
        <v>389</v>
      </c>
      <c r="BB8" s="40">
        <f>+'CARGA DE DATOS'!T8</f>
        <v>0</v>
      </c>
      <c r="BD8" s="40" t="s">
        <v>390</v>
      </c>
      <c r="BE8" s="40" t="str">
        <f>+IF('CARGA DE DATOS'!AZ8&lt;&gt;"","true","false")</f>
        <v>true</v>
      </c>
      <c r="BF8" s="40" t="s">
        <v>389</v>
      </c>
      <c r="BH8" s="40" t="s">
        <v>390</v>
      </c>
      <c r="BI8" s="40" t="str">
        <f>+IF('CARGA DE DATOS'!BA8&lt;&gt;"","true","false")</f>
        <v>false</v>
      </c>
      <c r="BJ8" s="40" t="s">
        <v>389</v>
      </c>
      <c r="BL8" s="40" t="s">
        <v>390</v>
      </c>
      <c r="BM8" s="40" t="str">
        <f ca="1">+IF('CARGA DE DATOS'!BB8&lt;&gt;"","true","false")</f>
        <v>true</v>
      </c>
      <c r="BN8" s="40" t="s">
        <v>389</v>
      </c>
      <c r="BP8" s="40" t="s">
        <v>390</v>
      </c>
      <c r="BQ8" s="40" t="str">
        <f ca="1">+IF('CARGA DE DATOS'!BC8&lt;&gt;"","true","false")</f>
        <v>false</v>
      </c>
      <c r="BR8" s="40" t="s">
        <v>389</v>
      </c>
      <c r="BT8" s="40" t="s">
        <v>390</v>
      </c>
      <c r="BU8" s="40" t="str">
        <f ca="1">+IF('CARGA DE DATOS'!BD8&lt;&gt;"","true","false")</f>
        <v>false</v>
      </c>
      <c r="BV8" s="40" t="s">
        <v>389</v>
      </c>
      <c r="BX8" s="40" t="s">
        <v>390</v>
      </c>
      <c r="BY8" s="40" t="str">
        <f ca="1">+IF('CARGA DE DATOS'!BE8&lt;&gt;"","true","false")</f>
        <v>true</v>
      </c>
      <c r="BZ8" s="40" t="s">
        <v>389</v>
      </c>
      <c r="CB8" s="40" t="s">
        <v>390</v>
      </c>
      <c r="CC8" s="40" t="str">
        <f ca="1">+IF('CARGA DE DATOS'!BF8&lt;&gt;"","true","false")</f>
        <v>false</v>
      </c>
      <c r="CD8" s="40" t="s">
        <v>389</v>
      </c>
      <c r="CF8" s="40" t="s">
        <v>390</v>
      </c>
      <c r="CG8" s="40" t="str">
        <f ca="1">+IF('CARGA DE DATOS'!BG8&lt;&gt;"","true","false")</f>
        <v>false</v>
      </c>
      <c r="CH8" s="40" t="s">
        <v>389</v>
      </c>
      <c r="CJ8" s="40" t="str">
        <f t="shared" si="4"/>
        <v>01.01.2022</v>
      </c>
      <c r="CK8" s="40" t="str">
        <f t="shared" si="5"/>
        <v>S4010</v>
      </c>
      <c r="CL8" s="40">
        <f>+VLOOKUP(L8,'Gr.Estr.Reg.'!$C:$G,5,FALSE)</f>
        <v>111</v>
      </c>
      <c r="CM8" s="40" t="str">
        <f t="shared" si="6"/>
        <v>CU</v>
      </c>
      <c r="CN8" s="40">
        <v>2</v>
      </c>
      <c r="CP8" s="40" t="str">
        <f t="shared" si="7"/>
        <v>01.01.2022</v>
      </c>
      <c r="CQ8" s="126">
        <f t="shared" si="8"/>
        <v>107</v>
      </c>
      <c r="CR8" s="126" t="str">
        <f t="shared" si="9"/>
        <v/>
      </c>
      <c r="CS8" s="40">
        <f>+'CARGA DE DATOS'!X8</f>
        <v>700034</v>
      </c>
      <c r="CT8" s="113" t="s">
        <v>391</v>
      </c>
      <c r="CV8" s="40" t="str">
        <f t="shared" si="10"/>
        <v>01.01.2022</v>
      </c>
      <c r="CW8" s="113" t="str">
        <f ca="1">+VLOOKUP('CARGA DE DATOS'!AA8,Datos!$D:$E,2,FALSE)</f>
        <v>00</v>
      </c>
      <c r="CX8" s="113">
        <f>+'CARGA DE DATOS'!AB8</f>
        <v>100</v>
      </c>
      <c r="CY8" s="113">
        <f>+'CARGA DE DATOS'!AC8</f>
        <v>300</v>
      </c>
      <c r="CZ8" s="113" t="str">
        <f>+'CARGA DE DATOS'!AD8</f>
        <v>CASO: &gt;300</v>
      </c>
    </row>
    <row r="9" spans="1:104" s="40" customFormat="1" x14ac:dyDescent="0.25">
      <c r="A9" s="140">
        <f>+IF('CARGA DE DATOS'!B9="","",'CARGA DE DATOS'!B9)</f>
        <v>256</v>
      </c>
      <c r="B9" s="140">
        <f>+'CARGA DE DATOS'!C9</f>
        <v>610000000000170</v>
      </c>
      <c r="C9" s="140"/>
      <c r="D9" s="140"/>
      <c r="E9" s="140"/>
      <c r="F9" s="140"/>
      <c r="G9" s="140"/>
      <c r="H9" s="140"/>
      <c r="I9" s="140"/>
      <c r="J9" s="83"/>
      <c r="K9" s="40" t="str">
        <f>+'CARGA DE DATOS'!$AH9</f>
        <v>GD</v>
      </c>
      <c r="L9" s="40" t="str">
        <f>+'CARGA DE DATOS'!D9</f>
        <v>S4010A12</v>
      </c>
      <c r="M9" s="40" t="str">
        <f ca="1">+'CARGA DE DATOS'!G9</f>
        <v>ID007-GD-CU-T2-MT 13,2 kV</v>
      </c>
      <c r="N9" s="40" t="str">
        <f>+'CARGA DE DATOS'!$AI9</f>
        <v>CU</v>
      </c>
      <c r="O9" s="40" t="str">
        <f>+'CARGA DE DATOS'!$AJ9</f>
        <v>G003</v>
      </c>
      <c r="P9" s="40" t="str">
        <f t="shared" si="1"/>
        <v>Z002</v>
      </c>
      <c r="Q9" s="40" t="s">
        <v>380</v>
      </c>
      <c r="R9" s="40">
        <v>1000</v>
      </c>
      <c r="S9" s="113">
        <f>+'CARGA DE DATOS'!$AL9</f>
        <v>10</v>
      </c>
      <c r="T9" s="115" t="s">
        <v>382</v>
      </c>
      <c r="U9" s="40">
        <v>12</v>
      </c>
      <c r="V9" s="40" t="str">
        <f ca="1">+'CARGA DE DATOS'!$AM9</f>
        <v>123</v>
      </c>
      <c r="W9" s="40" t="str">
        <f>+VLOOKUP(AG9,Datos!$E$30:$G$35,3,FALSE)</f>
        <v>P3</v>
      </c>
      <c r="X9" s="40" t="str">
        <f t="shared" si="2"/>
        <v/>
      </c>
      <c r="Z9" s="40" t="str">
        <f ca="1">+'CARGA DE DATOS'!$AN9</f>
        <v>239900</v>
      </c>
      <c r="AB9" s="40" t="str">
        <f t="shared" ca="1" si="3"/>
        <v>ID007-GD-CU-T2-MT 13,2 kV</v>
      </c>
      <c r="AC9" s="40">
        <f>+INDEX('Gr.Estr.Reg.'!$A:$C,MATCH($L9,'Gr.Estr.Reg.'!$C:$C,0),1)</f>
        <v>4000</v>
      </c>
      <c r="AE9" s="40" t="str">
        <f>+TEXT('CARGA DE DATOS'!$F9,"dd.mm.yyyy")</f>
        <v>01.01.2022</v>
      </c>
      <c r="AF9" s="40" t="s">
        <v>384</v>
      </c>
      <c r="AG9" s="40" t="str">
        <f>+'CARGA DE DATOS'!$AO9</f>
        <v>G3</v>
      </c>
      <c r="AH9" s="40" t="s">
        <v>385</v>
      </c>
      <c r="AI9" s="40" t="str">
        <f ca="1">+'CARGA DE DATOS'!$AQ9</f>
        <v>GD_T2</v>
      </c>
      <c r="AJ9" s="126" t="str">
        <f>+IF('CARGA DE DATOS'!$K9="Completo",VLOOKUP(VLOOKUP('CARGA DE DATOS'!$D9,'Gr.Estr.Reg.'!$C:$D,2,FALSE),'Unidades de Lectura'!$J:$L,3,FALSE),VLOOKUP('CARGA DE DATOS'!$K9&amp;VLOOKUP('CARGA DE DATOS'!$D9,'Gr.Estr.Reg.'!$C:$H,6,FALSE),'Unidades de Lectura'!$H:$L,5,FALSE))</f>
        <v>GRACC</v>
      </c>
      <c r="AM9" s="40" t="s">
        <v>387</v>
      </c>
      <c r="AN9" s="40" t="s">
        <v>388</v>
      </c>
      <c r="AO9" s="40" t="s">
        <v>389</v>
      </c>
      <c r="AP9" s="40" t="str">
        <f ca="1">+'CARGA DE DATOS'!$AT9</f>
        <v>GD_PARQ</v>
      </c>
      <c r="AQ9" s="40" t="str">
        <f ca="1">+'CARGA DE DATOS'!$AU9</f>
        <v>PI_MED13.2</v>
      </c>
      <c r="AS9" s="40" t="s">
        <v>387</v>
      </c>
      <c r="AT9" s="40" t="str">
        <f>+IF('CARGA DE DATOS'!AV9="","false","true")</f>
        <v>false</v>
      </c>
      <c r="AU9" s="40" t="s">
        <v>389</v>
      </c>
      <c r="AV9" s="40" t="str">
        <f>+'CARGA DE DATOS'!$AW9</f>
        <v/>
      </c>
      <c r="AW9" s="40" t="str">
        <f>+'CARGA DE DATOS'!$AX9</f>
        <v/>
      </c>
      <c r="AY9" s="40" t="s">
        <v>1989</v>
      </c>
      <c r="AZ9" s="40" t="str">
        <f>+IF('CARGA DE DATOS'!AY9="","false","true")</f>
        <v>false</v>
      </c>
      <c r="BA9" s="40" t="s">
        <v>389</v>
      </c>
      <c r="BB9" s="40">
        <f>+'CARGA DE DATOS'!T9</f>
        <v>0</v>
      </c>
      <c r="BD9" s="40" t="s">
        <v>390</v>
      </c>
      <c r="BE9" s="40" t="str">
        <f>+IF('CARGA DE DATOS'!AZ9&lt;&gt;"","true","false")</f>
        <v>true</v>
      </c>
      <c r="BF9" s="40" t="s">
        <v>389</v>
      </c>
      <c r="BH9" s="40" t="s">
        <v>390</v>
      </c>
      <c r="BI9" s="40" t="str">
        <f>+IF('CARGA DE DATOS'!BA9&lt;&gt;"","true","false")</f>
        <v>false</v>
      </c>
      <c r="BJ9" s="40" t="s">
        <v>389</v>
      </c>
      <c r="BL9" s="40" t="s">
        <v>390</v>
      </c>
      <c r="BM9" s="40" t="str">
        <f ca="1">+IF('CARGA DE DATOS'!BB9&lt;&gt;"","true","false")</f>
        <v>true</v>
      </c>
      <c r="BN9" s="40" t="s">
        <v>389</v>
      </c>
      <c r="BP9" s="40" t="s">
        <v>390</v>
      </c>
      <c r="BQ9" s="40" t="str">
        <f ca="1">+IF('CARGA DE DATOS'!BC9&lt;&gt;"","true","false")</f>
        <v>false</v>
      </c>
      <c r="BR9" s="40" t="s">
        <v>389</v>
      </c>
      <c r="BT9" s="40" t="s">
        <v>390</v>
      </c>
      <c r="BU9" s="40" t="str">
        <f ca="1">+IF('CARGA DE DATOS'!BD9&lt;&gt;"","true","false")</f>
        <v>false</v>
      </c>
      <c r="BV9" s="40" t="s">
        <v>389</v>
      </c>
      <c r="BX9" s="40" t="s">
        <v>390</v>
      </c>
      <c r="BY9" s="40" t="str">
        <f ca="1">+IF('CARGA DE DATOS'!BE9&lt;&gt;"","true","false")</f>
        <v>false</v>
      </c>
      <c r="BZ9" s="40" t="s">
        <v>389</v>
      </c>
      <c r="CB9" s="40" t="s">
        <v>390</v>
      </c>
      <c r="CC9" s="40" t="str">
        <f ca="1">+IF('CARGA DE DATOS'!BF9&lt;&gt;"","true","false")</f>
        <v>false</v>
      </c>
      <c r="CD9" s="40" t="s">
        <v>389</v>
      </c>
      <c r="CF9" s="40" t="s">
        <v>390</v>
      </c>
      <c r="CG9" s="40" t="str">
        <f ca="1">+IF('CARGA DE DATOS'!BG9&lt;&gt;"","true","false")</f>
        <v>false</v>
      </c>
      <c r="CH9" s="40" t="s">
        <v>389</v>
      </c>
      <c r="CJ9" s="40" t="str">
        <f t="shared" si="4"/>
        <v>01.01.2022</v>
      </c>
      <c r="CK9" s="40" t="str">
        <f t="shared" si="5"/>
        <v>S4010</v>
      </c>
      <c r="CL9" s="40">
        <f>+VLOOKUP(L9,'Gr.Estr.Reg.'!$C:$G,5,FALSE)</f>
        <v>111</v>
      </c>
      <c r="CM9" s="40" t="str">
        <f t="shared" si="6"/>
        <v>CU</v>
      </c>
      <c r="CN9" s="40">
        <v>2</v>
      </c>
      <c r="CP9" s="40" t="str">
        <f t="shared" si="7"/>
        <v>01.01.2022</v>
      </c>
      <c r="CQ9" s="126">
        <f t="shared" si="8"/>
        <v>108</v>
      </c>
      <c r="CR9" s="126" t="str">
        <f t="shared" si="9"/>
        <v/>
      </c>
      <c r="CS9" s="40">
        <f>+'CARGA DE DATOS'!X9</f>
        <v>700034</v>
      </c>
      <c r="CT9" s="113" t="s">
        <v>391</v>
      </c>
      <c r="CV9" s="40" t="str">
        <f t="shared" si="10"/>
        <v>01.01.2022</v>
      </c>
      <c r="CW9" s="113" t="str">
        <f ca="1">+VLOOKUP('CARGA DE DATOS'!AA9,Datos!$D:$E,2,FALSE)</f>
        <v>00</v>
      </c>
      <c r="CX9" s="113">
        <f>+'CARGA DE DATOS'!AB9</f>
        <v>100</v>
      </c>
      <c r="CY9" s="113">
        <f>+'CARGA DE DATOS'!AC9</f>
        <v>350</v>
      </c>
      <c r="CZ9" s="113" t="str">
        <f>+'CARGA DE DATOS'!AD9</f>
        <v>CASO: =1000 Reg sólo 13,2 kV</v>
      </c>
    </row>
    <row r="10" spans="1:104" s="40" customFormat="1" x14ac:dyDescent="0.25">
      <c r="A10" s="140">
        <f>+IF('CARGA DE DATOS'!B10="","",'CARGA DE DATOS'!B10)</f>
        <v>257</v>
      </c>
      <c r="B10" s="140">
        <f>+'CARGA DE DATOS'!C10</f>
        <v>610000000000171</v>
      </c>
      <c r="C10" s="140"/>
      <c r="D10" s="140"/>
      <c r="E10" s="140"/>
      <c r="F10" s="140"/>
      <c r="G10" s="140"/>
      <c r="H10" s="140"/>
      <c r="I10" s="140"/>
      <c r="J10" s="83"/>
      <c r="K10" s="40" t="str">
        <f>+'CARGA DE DATOS'!$AH10</f>
        <v>GD</v>
      </c>
      <c r="L10" s="40" t="str">
        <f>+'CARGA DE DATOS'!D10</f>
        <v>S1010A13</v>
      </c>
      <c r="M10" s="40" t="str">
        <f ca="1">+'CARGA DE DATOS'!G10</f>
        <v>ID008-GD-CU-T2-MT 13,2 kV</v>
      </c>
      <c r="N10" s="40" t="str">
        <f>+'CARGA DE DATOS'!$AI10</f>
        <v>CU</v>
      </c>
      <c r="O10" s="40" t="str">
        <f>+'CARGA DE DATOS'!$AJ10</f>
        <v>G003</v>
      </c>
      <c r="P10" s="40" t="str">
        <f t="shared" si="1"/>
        <v>Z002</v>
      </c>
      <c r="Q10" s="40" t="s">
        <v>380</v>
      </c>
      <c r="R10" s="40">
        <v>1000</v>
      </c>
      <c r="S10" s="113" t="str">
        <f>+'CARGA DE DATOS'!$AL10</f>
        <v>01</v>
      </c>
      <c r="T10" s="115" t="s">
        <v>382</v>
      </c>
      <c r="U10" s="40">
        <v>12</v>
      </c>
      <c r="V10" s="40" t="str">
        <f ca="1">+'CARGA DE DATOS'!$AM10</f>
        <v>198</v>
      </c>
      <c r="W10" s="40" t="str">
        <f>+VLOOKUP(AG10,Datos!$E$30:$G$35,3,FALSE)</f>
        <v>P3</v>
      </c>
      <c r="X10" s="40" t="str">
        <f t="shared" si="2"/>
        <v/>
      </c>
      <c r="Z10" s="40" t="str">
        <f ca="1">+'CARGA DE DATOS'!$AN10</f>
        <v>239900</v>
      </c>
      <c r="AB10" s="40" t="str">
        <f t="shared" ca="1" si="3"/>
        <v>ID008-GD-CU-T2-MT 13,2 kV</v>
      </c>
      <c r="AC10" s="40">
        <f>+INDEX('Gr.Estr.Reg.'!$A:$C,MATCH($L10,'Gr.Estr.Reg.'!$C:$C,0),1)</f>
        <v>1000</v>
      </c>
      <c r="AE10" s="40" t="str">
        <f>+TEXT('CARGA DE DATOS'!$F10,"dd.mm.yyyy")</f>
        <v>01.01.2022</v>
      </c>
      <c r="AF10" s="40" t="s">
        <v>384</v>
      </c>
      <c r="AG10" s="40" t="str">
        <f>+'CARGA DE DATOS'!$AO10</f>
        <v>G3</v>
      </c>
      <c r="AH10" s="40" t="s">
        <v>385</v>
      </c>
      <c r="AI10" s="40" t="str">
        <f ca="1">+'CARGA DE DATOS'!$AQ10</f>
        <v>GD_T2</v>
      </c>
      <c r="AJ10" s="126" t="str">
        <f>+IF('CARGA DE DATOS'!$K10="Completo",VLOOKUP(VLOOKUP('CARGA DE DATOS'!$D10,'Gr.Estr.Reg.'!$C:$D,2,FALSE),'Unidades de Lectura'!$J:$L,3,FALSE),VLOOKUP('CARGA DE DATOS'!$K10&amp;VLOOKUP('CARGA DE DATOS'!$D10,'Gr.Estr.Reg.'!$C:$H,6,FALSE),'Unidades de Lectura'!$H:$L,5,FALSE))</f>
        <v>GSNCC</v>
      </c>
      <c r="AM10" s="40" t="s">
        <v>387</v>
      </c>
      <c r="AN10" s="40" t="s">
        <v>388</v>
      </c>
      <c r="AO10" s="40" t="s">
        <v>389</v>
      </c>
      <c r="AP10" s="40" t="str">
        <f ca="1">+'CARGA DE DATOS'!$AT10</f>
        <v>GD_PARQ</v>
      </c>
      <c r="AQ10" s="40" t="str">
        <f ca="1">+'CARGA DE DATOS'!$AU10</f>
        <v>PI_MED13.2</v>
      </c>
      <c r="AS10" s="40" t="s">
        <v>387</v>
      </c>
      <c r="AT10" s="40" t="str">
        <f>+IF('CARGA DE DATOS'!AV10="","false","true")</f>
        <v>false</v>
      </c>
      <c r="AU10" s="40" t="s">
        <v>389</v>
      </c>
      <c r="AV10" s="40" t="str">
        <f>+'CARGA DE DATOS'!$AW10</f>
        <v/>
      </c>
      <c r="AW10" s="40" t="str">
        <f>+'CARGA DE DATOS'!$AX10</f>
        <v/>
      </c>
      <c r="AY10" s="40" t="s">
        <v>1989</v>
      </c>
      <c r="AZ10" s="40" t="str">
        <f>+IF('CARGA DE DATOS'!AY10="","false","true")</f>
        <v>false</v>
      </c>
      <c r="BA10" s="40" t="s">
        <v>389</v>
      </c>
      <c r="BB10" s="40">
        <f>+'CARGA DE DATOS'!T10</f>
        <v>0</v>
      </c>
      <c r="BD10" s="40" t="s">
        <v>390</v>
      </c>
      <c r="BE10" s="40" t="str">
        <f>+IF('CARGA DE DATOS'!AZ10&lt;&gt;"","true","false")</f>
        <v>true</v>
      </c>
      <c r="BF10" s="40" t="s">
        <v>389</v>
      </c>
      <c r="BH10" s="40" t="s">
        <v>390</v>
      </c>
      <c r="BI10" s="40" t="str">
        <f>+IF('CARGA DE DATOS'!BA10&lt;&gt;"","true","false")</f>
        <v>false</v>
      </c>
      <c r="BJ10" s="40" t="s">
        <v>389</v>
      </c>
      <c r="BL10" s="40" t="s">
        <v>390</v>
      </c>
      <c r="BM10" s="40" t="str">
        <f ca="1">+IF('CARGA DE DATOS'!BB10&lt;&gt;"","true","false")</f>
        <v>false</v>
      </c>
      <c r="BN10" s="40" t="s">
        <v>389</v>
      </c>
      <c r="BP10" s="40" t="s">
        <v>390</v>
      </c>
      <c r="BQ10" s="40" t="str">
        <f ca="1">+IF('CARGA DE DATOS'!BC10&lt;&gt;"","true","false")</f>
        <v>false</v>
      </c>
      <c r="BR10" s="40" t="s">
        <v>389</v>
      </c>
      <c r="BT10" s="40" t="s">
        <v>390</v>
      </c>
      <c r="BU10" s="40" t="str">
        <f ca="1">+IF('CARGA DE DATOS'!BD10&lt;&gt;"","true","false")</f>
        <v>false</v>
      </c>
      <c r="BV10" s="40" t="s">
        <v>389</v>
      </c>
      <c r="BX10" s="40" t="s">
        <v>390</v>
      </c>
      <c r="BY10" s="40" t="str">
        <f ca="1">+IF('CARGA DE DATOS'!BE10&lt;&gt;"","true","false")</f>
        <v>true</v>
      </c>
      <c r="BZ10" s="40" t="s">
        <v>389</v>
      </c>
      <c r="CB10" s="40" t="s">
        <v>390</v>
      </c>
      <c r="CC10" s="40" t="str">
        <f ca="1">+IF('CARGA DE DATOS'!BF10&lt;&gt;"","true","false")</f>
        <v>false</v>
      </c>
      <c r="CD10" s="40" t="s">
        <v>389</v>
      </c>
      <c r="CF10" s="40" t="s">
        <v>390</v>
      </c>
      <c r="CG10" s="40" t="str">
        <f ca="1">+IF('CARGA DE DATOS'!BG10&lt;&gt;"","true","false")</f>
        <v>false</v>
      </c>
      <c r="CH10" s="40" t="s">
        <v>389</v>
      </c>
      <c r="CJ10" s="40" t="str">
        <f t="shared" si="4"/>
        <v>01.01.2022</v>
      </c>
      <c r="CK10" s="40" t="str">
        <f t="shared" si="5"/>
        <v>S1010</v>
      </c>
      <c r="CL10" s="40">
        <f>+VLOOKUP(L10,'Gr.Estr.Reg.'!$C:$G,5,FALSE)</f>
        <v>102</v>
      </c>
      <c r="CM10" s="40" t="str">
        <f t="shared" si="6"/>
        <v>CU</v>
      </c>
      <c r="CN10" s="40">
        <v>2</v>
      </c>
      <c r="CP10" s="40" t="str">
        <f t="shared" si="7"/>
        <v>01.01.2022</v>
      </c>
      <c r="CQ10" s="126">
        <f t="shared" si="8"/>
        <v>109</v>
      </c>
      <c r="CR10" s="126" t="str">
        <f t="shared" si="9"/>
        <v/>
      </c>
      <c r="CS10" s="40">
        <f>+'CARGA DE DATOS'!X10</f>
        <v>700034</v>
      </c>
      <c r="CT10" s="113" t="s">
        <v>391</v>
      </c>
      <c r="CV10" s="40" t="str">
        <f t="shared" si="10"/>
        <v>01.01.2022</v>
      </c>
      <c r="CW10" s="113" t="str">
        <f ca="1">+VLOOKUP('CARGA DE DATOS'!AA10,Datos!$D:$E,2,FALSE)</f>
        <v>00</v>
      </c>
      <c r="CX10" s="113">
        <f>+'CARGA DE DATOS'!AB10</f>
        <v>50</v>
      </c>
      <c r="CY10" s="113">
        <f>+'CARGA DE DATOS'!AC10</f>
        <v>50</v>
      </c>
      <c r="CZ10" s="113" t="str">
        <f>+'CARGA DE DATOS'!AD10</f>
        <v>CASO: &gt;1000 Reg y Cont &lt;1000 sólo 13,2 kV</v>
      </c>
    </row>
    <row r="11" spans="1:104" s="40" customFormat="1" x14ac:dyDescent="0.25">
      <c r="A11" s="140">
        <f>+IF('CARGA DE DATOS'!B11="","",'CARGA DE DATOS'!B11)</f>
        <v>257</v>
      </c>
      <c r="B11" s="140">
        <f>+'CARGA DE DATOS'!C11</f>
        <v>610000000000171</v>
      </c>
      <c r="C11" s="140"/>
      <c r="D11" s="140"/>
      <c r="E11" s="140"/>
      <c r="F11" s="140"/>
      <c r="G11" s="140"/>
      <c r="H11" s="140"/>
      <c r="I11" s="140"/>
      <c r="J11" s="83"/>
      <c r="K11" s="40" t="str">
        <f>+'CARGA DE DATOS'!$AH11</f>
        <v>GD</v>
      </c>
      <c r="L11" s="40" t="str">
        <f>+'CARGA DE DATOS'!D11</f>
        <v>S1010A13</v>
      </c>
      <c r="M11" s="40" t="str">
        <f ca="1">+'CARGA DE DATOS'!G11</f>
        <v>ID009-GD-CU-T2-MT 13,2 kV</v>
      </c>
      <c r="N11" s="40" t="str">
        <f>+'CARGA DE DATOS'!$AI11</f>
        <v>CU</v>
      </c>
      <c r="O11" s="40" t="str">
        <f>+'CARGA DE DATOS'!$AJ11</f>
        <v>G003</v>
      </c>
      <c r="P11" s="40" t="str">
        <f t="shared" si="1"/>
        <v>Z002</v>
      </c>
      <c r="Q11" s="40" t="s">
        <v>380</v>
      </c>
      <c r="R11" s="40">
        <v>1000</v>
      </c>
      <c r="S11" s="113" t="str">
        <f>+'CARGA DE DATOS'!$AL11</f>
        <v>04</v>
      </c>
      <c r="T11" s="115" t="s">
        <v>382</v>
      </c>
      <c r="U11" s="40">
        <v>12</v>
      </c>
      <c r="V11" s="40" t="str">
        <f ca="1">+'CARGA DE DATOS'!$AM11</f>
        <v>198</v>
      </c>
      <c r="W11" s="40" t="str">
        <f>+VLOOKUP(AG11,Datos!$E$30:$G$35,3,FALSE)</f>
        <v>P3</v>
      </c>
      <c r="X11" s="40" t="str">
        <f t="shared" si="2"/>
        <v/>
      </c>
      <c r="Z11" s="40" t="str">
        <f ca="1">+'CARGA DE DATOS'!$AN11</f>
        <v>239900</v>
      </c>
      <c r="AB11" s="40" t="str">
        <f t="shared" ca="1" si="3"/>
        <v>ID009-GD-CU-T2-MT 13,2 kV</v>
      </c>
      <c r="AC11" s="40">
        <f>+INDEX('Gr.Estr.Reg.'!$A:$C,MATCH($L11,'Gr.Estr.Reg.'!$C:$C,0),1)</f>
        <v>1000</v>
      </c>
      <c r="AE11" s="40" t="str">
        <f>+TEXT('CARGA DE DATOS'!$F11,"dd.mm.yyyy")</f>
        <v>01.01.2022</v>
      </c>
      <c r="AF11" s="40" t="s">
        <v>384</v>
      </c>
      <c r="AG11" s="40" t="str">
        <f>+'CARGA DE DATOS'!$AO11</f>
        <v>G3</v>
      </c>
      <c r="AH11" s="40" t="s">
        <v>385</v>
      </c>
      <c r="AI11" s="40" t="str">
        <f ca="1">+'CARGA DE DATOS'!$AQ11</f>
        <v>GD_T2</v>
      </c>
      <c r="AJ11" s="126" t="str">
        <f>+IF('CARGA DE DATOS'!$K11="Completo",VLOOKUP(VLOOKUP('CARGA DE DATOS'!$D11,'Gr.Estr.Reg.'!$C:$D,2,FALSE),'Unidades de Lectura'!$J:$L,3,FALSE),VLOOKUP('CARGA DE DATOS'!$K11&amp;VLOOKUP('CARGA DE DATOS'!$D11,'Gr.Estr.Reg.'!$C:$H,6,FALSE),'Unidades de Lectura'!$H:$L,5,FALSE))</f>
        <v>GSNCC</v>
      </c>
      <c r="AM11" s="40" t="s">
        <v>387</v>
      </c>
      <c r="AN11" s="40" t="s">
        <v>388</v>
      </c>
      <c r="AO11" s="40" t="s">
        <v>389</v>
      </c>
      <c r="AP11" s="40" t="str">
        <f ca="1">+'CARGA DE DATOS'!$AT11</f>
        <v>GD_PARQ</v>
      </c>
      <c r="AQ11" s="40" t="str">
        <f ca="1">+'CARGA DE DATOS'!$AU11</f>
        <v>PI_MED13.2</v>
      </c>
      <c r="AS11" s="40" t="s">
        <v>387</v>
      </c>
      <c r="AT11" s="40" t="str">
        <f>+IF('CARGA DE DATOS'!AV11="","false","true")</f>
        <v>false</v>
      </c>
      <c r="AU11" s="40" t="s">
        <v>389</v>
      </c>
      <c r="AV11" s="40" t="str">
        <f>+'CARGA DE DATOS'!$AW11</f>
        <v/>
      </c>
      <c r="AW11" s="40" t="str">
        <f>+'CARGA DE DATOS'!$AX11</f>
        <v/>
      </c>
      <c r="AY11" s="40" t="s">
        <v>1989</v>
      </c>
      <c r="AZ11" s="40" t="str">
        <f>+IF('CARGA DE DATOS'!AY11="","false","true")</f>
        <v>false</v>
      </c>
      <c r="BA11" s="40" t="s">
        <v>389</v>
      </c>
      <c r="BB11" s="40">
        <f>+'CARGA DE DATOS'!T11</f>
        <v>0</v>
      </c>
      <c r="BD11" s="40" t="s">
        <v>390</v>
      </c>
      <c r="BE11" s="40" t="str">
        <f>+IF('CARGA DE DATOS'!AZ11&lt;&gt;"","true","false")</f>
        <v>true</v>
      </c>
      <c r="BF11" s="40" t="s">
        <v>389</v>
      </c>
      <c r="BH11" s="40" t="s">
        <v>390</v>
      </c>
      <c r="BI11" s="40" t="str">
        <f>+IF('CARGA DE DATOS'!BA11&lt;&gt;"","true","false")</f>
        <v>false</v>
      </c>
      <c r="BJ11" s="40" t="s">
        <v>389</v>
      </c>
      <c r="BL11" s="40" t="s">
        <v>390</v>
      </c>
      <c r="BM11" s="40" t="str">
        <f ca="1">+IF('CARGA DE DATOS'!BB11&lt;&gt;"","true","false")</f>
        <v>true</v>
      </c>
      <c r="BN11" s="40" t="s">
        <v>389</v>
      </c>
      <c r="BP11" s="40" t="s">
        <v>390</v>
      </c>
      <c r="BQ11" s="40" t="str">
        <f ca="1">+IF('CARGA DE DATOS'!BC11&lt;&gt;"","true","false")</f>
        <v>false</v>
      </c>
      <c r="BR11" s="40" t="s">
        <v>389</v>
      </c>
      <c r="BT11" s="40" t="s">
        <v>390</v>
      </c>
      <c r="BU11" s="40" t="str">
        <f ca="1">+IF('CARGA DE DATOS'!BD11&lt;&gt;"","true","false")</f>
        <v>false</v>
      </c>
      <c r="BV11" s="40" t="s">
        <v>389</v>
      </c>
      <c r="BX11" s="40" t="s">
        <v>390</v>
      </c>
      <c r="BY11" s="40" t="str">
        <f ca="1">+IF('CARGA DE DATOS'!BE11&lt;&gt;"","true","false")</f>
        <v>true</v>
      </c>
      <c r="BZ11" s="40" t="s">
        <v>389</v>
      </c>
      <c r="CB11" s="40" t="s">
        <v>390</v>
      </c>
      <c r="CC11" s="40" t="str">
        <f ca="1">+IF('CARGA DE DATOS'!BF11&lt;&gt;"","true","false")</f>
        <v>false</v>
      </c>
      <c r="CD11" s="40" t="s">
        <v>389</v>
      </c>
      <c r="CF11" s="40" t="s">
        <v>390</v>
      </c>
      <c r="CG11" s="40" t="str">
        <f ca="1">+IF('CARGA DE DATOS'!BG11&lt;&gt;"","true","false")</f>
        <v>false</v>
      </c>
      <c r="CH11" s="40" t="s">
        <v>389</v>
      </c>
      <c r="CJ11" s="40" t="str">
        <f t="shared" si="4"/>
        <v>01.01.2022</v>
      </c>
      <c r="CK11" s="40" t="str">
        <f t="shared" si="5"/>
        <v>S1010</v>
      </c>
      <c r="CL11" s="40">
        <f>+VLOOKUP(L11,'Gr.Estr.Reg.'!$C:$G,5,FALSE)</f>
        <v>102</v>
      </c>
      <c r="CM11" s="40" t="str">
        <f t="shared" si="6"/>
        <v>CU</v>
      </c>
      <c r="CN11" s="40">
        <v>2</v>
      </c>
      <c r="CP11" s="40" t="str">
        <f t="shared" si="7"/>
        <v>01.01.2022</v>
      </c>
      <c r="CQ11" s="126">
        <f t="shared" si="8"/>
        <v>110</v>
      </c>
      <c r="CR11" s="126" t="str">
        <f t="shared" si="9"/>
        <v/>
      </c>
      <c r="CS11" s="40">
        <f>+'CARGA DE DATOS'!X11</f>
        <v>700034</v>
      </c>
      <c r="CT11" s="113" t="s">
        <v>391</v>
      </c>
      <c r="CV11" s="40" t="str">
        <f t="shared" si="10"/>
        <v>01.01.2022</v>
      </c>
      <c r="CW11" s="113" t="str">
        <f ca="1">+VLOOKUP('CARGA DE DATOS'!AA11,Datos!$D:$E,2,FALSE)</f>
        <v>00</v>
      </c>
      <c r="CX11" s="113">
        <f>+'CARGA DE DATOS'!AB11</f>
        <v>50</v>
      </c>
      <c r="CY11" s="113">
        <f>+'CARGA DE DATOS'!AC11</f>
        <v>1000</v>
      </c>
      <c r="CZ11" s="113" t="str">
        <f>+'CARGA DE DATOS'!AD11</f>
        <v>CASO: =1000 Cont sólo 13,2 kV</v>
      </c>
    </row>
    <row r="12" spans="1:104" s="40" customFormat="1" x14ac:dyDescent="0.25">
      <c r="A12" s="140">
        <f>+IF('CARGA DE DATOS'!B12="","",'CARGA DE DATOS'!B12)</f>
        <v>257</v>
      </c>
      <c r="B12" s="140">
        <f>+'CARGA DE DATOS'!C12</f>
        <v>610000000000171</v>
      </c>
      <c r="C12" s="140"/>
      <c r="D12" s="140"/>
      <c r="E12" s="140"/>
      <c r="F12" s="140"/>
      <c r="G12" s="140"/>
      <c r="H12" s="140"/>
      <c r="I12" s="140"/>
      <c r="J12" s="83"/>
      <c r="K12" s="40" t="str">
        <f>+'CARGA DE DATOS'!$AH12</f>
        <v>GD</v>
      </c>
      <c r="L12" s="40" t="str">
        <f>+'CARGA DE DATOS'!D12</f>
        <v>S1010A13</v>
      </c>
      <c r="M12" s="40" t="str">
        <f ca="1">+'CARGA DE DATOS'!G12</f>
        <v>ID010-GD-CU-T2-MT 13,2 kV</v>
      </c>
      <c r="N12" s="40" t="str">
        <f>+'CARGA DE DATOS'!$AI12</f>
        <v>CU</v>
      </c>
      <c r="O12" s="40" t="str">
        <f>+'CARGA DE DATOS'!$AJ12</f>
        <v>G003</v>
      </c>
      <c r="P12" s="40" t="str">
        <f t="shared" si="1"/>
        <v>Z002</v>
      </c>
      <c r="Q12" s="40" t="s">
        <v>380</v>
      </c>
      <c r="R12" s="40">
        <v>1000</v>
      </c>
      <c r="S12" s="113" t="str">
        <f>+'CARGA DE DATOS'!$AL12</f>
        <v>05</v>
      </c>
      <c r="T12" s="115" t="s">
        <v>382</v>
      </c>
      <c r="U12" s="40">
        <v>12</v>
      </c>
      <c r="V12" s="40" t="str">
        <f ca="1">+'CARGA DE DATOS'!$AM12</f>
        <v>198</v>
      </c>
      <c r="W12" s="40" t="str">
        <f>+VLOOKUP(AG12,Datos!$E$30:$G$35,3,FALSE)</f>
        <v>P3</v>
      </c>
      <c r="X12" s="40" t="str">
        <f t="shared" si="2"/>
        <v/>
      </c>
      <c r="Z12" s="40" t="str">
        <f ca="1">+'CARGA DE DATOS'!$AN12</f>
        <v>239900</v>
      </c>
      <c r="AB12" s="40" t="str">
        <f t="shared" ca="1" si="3"/>
        <v>ID010-GD-CU-T2-MT 13,2 kV</v>
      </c>
      <c r="AC12" s="40">
        <f>+INDEX('Gr.Estr.Reg.'!$A:$C,MATCH($L12,'Gr.Estr.Reg.'!$C:$C,0),1)</f>
        <v>1000</v>
      </c>
      <c r="AE12" s="40" t="str">
        <f>+TEXT('CARGA DE DATOS'!$F12,"dd.mm.yyyy")</f>
        <v>01.01.2022</v>
      </c>
      <c r="AF12" s="40" t="s">
        <v>384</v>
      </c>
      <c r="AG12" s="40" t="str">
        <f>+'CARGA DE DATOS'!$AO12</f>
        <v>G3</v>
      </c>
      <c r="AH12" s="40" t="s">
        <v>385</v>
      </c>
      <c r="AI12" s="40" t="str">
        <f ca="1">+'CARGA DE DATOS'!$AQ12</f>
        <v>GD_T2</v>
      </c>
      <c r="AJ12" s="126" t="str">
        <f>+IF('CARGA DE DATOS'!$K12="Completo",VLOOKUP(VLOOKUP('CARGA DE DATOS'!$D12,'Gr.Estr.Reg.'!$C:$D,2,FALSE),'Unidades de Lectura'!$J:$L,3,FALSE),VLOOKUP('CARGA DE DATOS'!$K12&amp;VLOOKUP('CARGA DE DATOS'!$D12,'Gr.Estr.Reg.'!$C:$H,6,FALSE),'Unidades de Lectura'!$H:$L,5,FALSE))</f>
        <v>GSNCC</v>
      </c>
      <c r="AM12" s="40" t="s">
        <v>387</v>
      </c>
      <c r="AN12" s="40" t="s">
        <v>388</v>
      </c>
      <c r="AO12" s="40" t="s">
        <v>389</v>
      </c>
      <c r="AP12" s="40" t="str">
        <f ca="1">+'CARGA DE DATOS'!$AT12</f>
        <v>GD_PARQ</v>
      </c>
      <c r="AQ12" s="40" t="str">
        <f ca="1">+'CARGA DE DATOS'!$AU12</f>
        <v>PI_MED13.2</v>
      </c>
      <c r="AS12" s="40" t="s">
        <v>387</v>
      </c>
      <c r="AT12" s="40" t="str">
        <f>+IF('CARGA DE DATOS'!AV12="","false","true")</f>
        <v>false</v>
      </c>
      <c r="AU12" s="40" t="s">
        <v>389</v>
      </c>
      <c r="AV12" s="40" t="str">
        <f>+'CARGA DE DATOS'!$AW12</f>
        <v/>
      </c>
      <c r="AW12" s="40" t="str">
        <f>+'CARGA DE DATOS'!$AX12</f>
        <v/>
      </c>
      <c r="AY12" s="40" t="s">
        <v>1989</v>
      </c>
      <c r="AZ12" s="40" t="str">
        <f>+IF('CARGA DE DATOS'!AY12="","false","true")</f>
        <v>false</v>
      </c>
      <c r="BA12" s="40" t="s">
        <v>389</v>
      </c>
      <c r="BB12" s="40">
        <f>+'CARGA DE DATOS'!T12</f>
        <v>0</v>
      </c>
      <c r="BD12" s="40" t="s">
        <v>390</v>
      </c>
      <c r="BE12" s="40" t="str">
        <f>+IF('CARGA DE DATOS'!AZ12&lt;&gt;"","true","false")</f>
        <v>true</v>
      </c>
      <c r="BF12" s="40" t="s">
        <v>389</v>
      </c>
      <c r="BH12" s="40" t="s">
        <v>390</v>
      </c>
      <c r="BI12" s="40" t="str">
        <f>+IF('CARGA DE DATOS'!BA12&lt;&gt;"","true","false")</f>
        <v>false</v>
      </c>
      <c r="BJ12" s="40" t="s">
        <v>389</v>
      </c>
      <c r="BL12" s="40" t="s">
        <v>390</v>
      </c>
      <c r="BM12" s="40" t="str">
        <f ca="1">+IF('CARGA DE DATOS'!BB12&lt;&gt;"","true","false")</f>
        <v>true</v>
      </c>
      <c r="BN12" s="40" t="s">
        <v>389</v>
      </c>
      <c r="BP12" s="40" t="s">
        <v>390</v>
      </c>
      <c r="BQ12" s="40" t="str">
        <f ca="1">+IF('CARGA DE DATOS'!BC12&lt;&gt;"","true","false")</f>
        <v>false</v>
      </c>
      <c r="BR12" s="40" t="s">
        <v>389</v>
      </c>
      <c r="BT12" s="40" t="s">
        <v>390</v>
      </c>
      <c r="BU12" s="40" t="str">
        <f ca="1">+IF('CARGA DE DATOS'!BD12&lt;&gt;"","true","false")</f>
        <v>false</v>
      </c>
      <c r="BV12" s="40" t="s">
        <v>389</v>
      </c>
      <c r="BX12" s="40" t="s">
        <v>390</v>
      </c>
      <c r="BY12" s="40" t="str">
        <f ca="1">+IF('CARGA DE DATOS'!BE12&lt;&gt;"","true","false")</f>
        <v>false</v>
      </c>
      <c r="BZ12" s="40" t="s">
        <v>389</v>
      </c>
      <c r="CB12" s="40" t="s">
        <v>390</v>
      </c>
      <c r="CC12" s="40" t="str">
        <f ca="1">+IF('CARGA DE DATOS'!BF12&lt;&gt;"","true","false")</f>
        <v>false</v>
      </c>
      <c r="CD12" s="40" t="s">
        <v>389</v>
      </c>
      <c r="CF12" s="40" t="s">
        <v>390</v>
      </c>
      <c r="CG12" s="40" t="str">
        <f ca="1">+IF('CARGA DE DATOS'!BG12&lt;&gt;"","true","false")</f>
        <v>false</v>
      </c>
      <c r="CH12" s="40" t="s">
        <v>389</v>
      </c>
      <c r="CJ12" s="40" t="str">
        <f t="shared" si="4"/>
        <v>01.01.2022</v>
      </c>
      <c r="CK12" s="40" t="str">
        <f t="shared" si="5"/>
        <v>S1010</v>
      </c>
      <c r="CL12" s="40">
        <f>+VLOOKUP(L12,'Gr.Estr.Reg.'!$C:$G,5,FALSE)</f>
        <v>102</v>
      </c>
      <c r="CM12" s="40" t="str">
        <f t="shared" si="6"/>
        <v>CU</v>
      </c>
      <c r="CN12" s="40">
        <v>2</v>
      </c>
      <c r="CP12" s="40" t="str">
        <f t="shared" si="7"/>
        <v>01.01.2022</v>
      </c>
      <c r="CQ12" s="126">
        <f t="shared" si="8"/>
        <v>111</v>
      </c>
      <c r="CR12" s="126" t="str">
        <f t="shared" si="9"/>
        <v/>
      </c>
      <c r="CS12" s="40">
        <f>+'CARGA DE DATOS'!X12</f>
        <v>700034</v>
      </c>
      <c r="CT12" s="113" t="s">
        <v>391</v>
      </c>
      <c r="CV12" s="40" t="str">
        <f t="shared" si="10"/>
        <v>01.01.2022</v>
      </c>
      <c r="CW12" s="113" t="str">
        <f ca="1">+VLOOKUP('CARGA DE DATOS'!AA12,Datos!$D:$E,2,FALSE)</f>
        <v>00</v>
      </c>
      <c r="CX12" s="113">
        <f>+'CARGA DE DATOS'!AB12</f>
        <v>1200</v>
      </c>
      <c r="CY12" s="113">
        <f>+'CARGA DE DATOS'!AC12</f>
        <v>50</v>
      </c>
      <c r="CZ12" s="113" t="str">
        <f>+'CARGA DE DATOS'!AD12</f>
        <v>CASO: &gt;1000 Cont y Reg sólo 13,2 kV</v>
      </c>
    </row>
    <row r="13" spans="1:104" s="40" customFormat="1" x14ac:dyDescent="0.25">
      <c r="A13" s="140">
        <f>+IF('CARGA DE DATOS'!B13="","",'CARGA DE DATOS'!B13)</f>
        <v>257</v>
      </c>
      <c r="B13" s="140">
        <f>+'CARGA DE DATOS'!C13</f>
        <v>610000000000171</v>
      </c>
      <c r="C13" s="140"/>
      <c r="D13" s="140"/>
      <c r="E13" s="140"/>
      <c r="F13" s="140"/>
      <c r="G13" s="140"/>
      <c r="H13" s="140"/>
      <c r="I13" s="140"/>
      <c r="J13" s="83"/>
      <c r="K13" s="40" t="str">
        <f>+'CARGA DE DATOS'!$AH13</f>
        <v>GD</v>
      </c>
      <c r="L13" s="40" t="str">
        <f>+'CARGA DE DATOS'!D13</f>
        <v>S1010A13</v>
      </c>
      <c r="M13" s="40" t="str">
        <f ca="1">+'CARGA DE DATOS'!G13</f>
        <v>ID011-GD-CU-T2-MT 33,0 kV</v>
      </c>
      <c r="N13" s="40" t="str">
        <f>+'CARGA DE DATOS'!$AI13</f>
        <v>CU</v>
      </c>
      <c r="O13" s="40" t="str">
        <f>+'CARGA DE DATOS'!$AJ13</f>
        <v>G003</v>
      </c>
      <c r="P13" s="40" t="str">
        <f t="shared" si="1"/>
        <v>Z002</v>
      </c>
      <c r="Q13" s="40" t="s">
        <v>380</v>
      </c>
      <c r="R13" s="40">
        <v>1000</v>
      </c>
      <c r="S13" s="113" t="str">
        <f>+'CARGA DE DATOS'!$AL13</f>
        <v>06</v>
      </c>
      <c r="T13" s="115" t="s">
        <v>382</v>
      </c>
      <c r="U13" s="40">
        <v>12</v>
      </c>
      <c r="V13" s="40" t="str">
        <f ca="1">+'CARGA DE DATOS'!$AM13</f>
        <v>198</v>
      </c>
      <c r="W13" s="40" t="str">
        <f>+VLOOKUP(AG13,Datos!$E$30:$G$35,3,FALSE)</f>
        <v>P3</v>
      </c>
      <c r="X13" s="40" t="str">
        <f t="shared" si="2"/>
        <v/>
      </c>
      <c r="Z13" s="40" t="str">
        <f ca="1">+'CARGA DE DATOS'!$AN13</f>
        <v>239900</v>
      </c>
      <c r="AB13" s="40" t="str">
        <f t="shared" ca="1" si="3"/>
        <v>ID011-GD-CU-T2-MT 33,0 kV</v>
      </c>
      <c r="AC13" s="40">
        <f>+INDEX('Gr.Estr.Reg.'!$A:$C,MATCH($L13,'Gr.Estr.Reg.'!$C:$C,0),1)</f>
        <v>1000</v>
      </c>
      <c r="AE13" s="40" t="str">
        <f>+TEXT('CARGA DE DATOS'!$F13,"dd.mm.yyyy")</f>
        <v>01.01.2022</v>
      </c>
      <c r="AF13" s="40" t="s">
        <v>384</v>
      </c>
      <c r="AG13" s="40" t="str">
        <f>+'CARGA DE DATOS'!$AO13</f>
        <v>G4</v>
      </c>
      <c r="AH13" s="40" t="s">
        <v>385</v>
      </c>
      <c r="AI13" s="40" t="str">
        <f ca="1">+'CARGA DE DATOS'!$AQ13</f>
        <v>GD_T2</v>
      </c>
      <c r="AJ13" s="126" t="str">
        <f>+IF('CARGA DE DATOS'!$K13="Completo",VLOOKUP(VLOOKUP('CARGA DE DATOS'!$D13,'Gr.Estr.Reg.'!$C:$D,2,FALSE),'Unidades de Lectura'!$J:$L,3,FALSE),VLOOKUP('CARGA DE DATOS'!$K13&amp;VLOOKUP('CARGA DE DATOS'!$D13,'Gr.Estr.Reg.'!$C:$H,6,FALSE),'Unidades de Lectura'!$H:$L,5,FALSE))</f>
        <v>GSNCC</v>
      </c>
      <c r="AM13" s="40" t="s">
        <v>387</v>
      </c>
      <c r="AN13" s="40" t="s">
        <v>388</v>
      </c>
      <c r="AO13" s="40" t="s">
        <v>389</v>
      </c>
      <c r="AP13" s="40" t="str">
        <f ca="1">+'CARGA DE DATOS'!$AT13</f>
        <v>GD_PARQ</v>
      </c>
      <c r="AQ13" s="40" t="str">
        <f ca="1">+'CARGA DE DATOS'!$AU13</f>
        <v>PI_MEDIA33</v>
      </c>
      <c r="AS13" s="40" t="s">
        <v>387</v>
      </c>
      <c r="AT13" s="40" t="str">
        <f>+IF('CARGA DE DATOS'!AV13="","false","true")</f>
        <v>false</v>
      </c>
      <c r="AU13" s="40" t="s">
        <v>389</v>
      </c>
      <c r="AV13" s="40" t="str">
        <f>+'CARGA DE DATOS'!$AW13</f>
        <v/>
      </c>
      <c r="AW13" s="40" t="str">
        <f>+'CARGA DE DATOS'!$AX13</f>
        <v/>
      </c>
      <c r="AY13" s="40" t="s">
        <v>1989</v>
      </c>
      <c r="AZ13" s="40" t="str">
        <f>+IF('CARGA DE DATOS'!AY13="","false","true")</f>
        <v>false</v>
      </c>
      <c r="BA13" s="40" t="s">
        <v>389</v>
      </c>
      <c r="BB13" s="40">
        <f>+'CARGA DE DATOS'!T13</f>
        <v>0</v>
      </c>
      <c r="BD13" s="40" t="s">
        <v>390</v>
      </c>
      <c r="BE13" s="40" t="str">
        <f>+IF('CARGA DE DATOS'!AZ13&lt;&gt;"","true","false")</f>
        <v>false</v>
      </c>
      <c r="BF13" s="40" t="s">
        <v>389</v>
      </c>
      <c r="BH13" s="40" t="s">
        <v>390</v>
      </c>
      <c r="BI13" s="40" t="str">
        <f>+IF('CARGA DE DATOS'!BA13&lt;&gt;"","true","false")</f>
        <v>false</v>
      </c>
      <c r="BJ13" s="40" t="s">
        <v>389</v>
      </c>
      <c r="BL13" s="40" t="s">
        <v>390</v>
      </c>
      <c r="BM13" s="40" t="str">
        <f ca="1">+IF('CARGA DE DATOS'!BB13&lt;&gt;"","true","false")</f>
        <v>false</v>
      </c>
      <c r="BN13" s="40" t="s">
        <v>389</v>
      </c>
      <c r="BP13" s="40" t="s">
        <v>390</v>
      </c>
      <c r="BQ13" s="40" t="str">
        <f ca="1">+IF('CARGA DE DATOS'!BC13&lt;&gt;"","true","false")</f>
        <v>false</v>
      </c>
      <c r="BR13" s="40" t="s">
        <v>389</v>
      </c>
      <c r="BT13" s="40" t="s">
        <v>390</v>
      </c>
      <c r="BU13" s="40" t="str">
        <f ca="1">+IF('CARGA DE DATOS'!BD13&lt;&gt;"","true","false")</f>
        <v>false</v>
      </c>
      <c r="BV13" s="40" t="s">
        <v>389</v>
      </c>
      <c r="BX13" s="40" t="s">
        <v>390</v>
      </c>
      <c r="BY13" s="40" t="str">
        <f ca="1">+IF('CARGA DE DATOS'!BE13&lt;&gt;"","true","false")</f>
        <v>true</v>
      </c>
      <c r="BZ13" s="40" t="s">
        <v>389</v>
      </c>
      <c r="CB13" s="40" t="s">
        <v>390</v>
      </c>
      <c r="CC13" s="40" t="str">
        <f ca="1">+IF('CARGA DE DATOS'!BF13&lt;&gt;"","true","false")</f>
        <v>false</v>
      </c>
      <c r="CD13" s="40" t="s">
        <v>389</v>
      </c>
      <c r="CF13" s="40" t="s">
        <v>390</v>
      </c>
      <c r="CG13" s="40" t="str">
        <f ca="1">+IF('CARGA DE DATOS'!BG13&lt;&gt;"","true","false")</f>
        <v>false</v>
      </c>
      <c r="CH13" s="40" t="s">
        <v>389</v>
      </c>
      <c r="CJ13" s="40" t="str">
        <f t="shared" si="4"/>
        <v>01.01.2022</v>
      </c>
      <c r="CK13" s="40" t="str">
        <f t="shared" si="5"/>
        <v>S1010</v>
      </c>
      <c r="CL13" s="40">
        <f>+VLOOKUP(L13,'Gr.Estr.Reg.'!$C:$G,5,FALSE)</f>
        <v>102</v>
      </c>
      <c r="CM13" s="40" t="str">
        <f t="shared" si="6"/>
        <v>CU</v>
      </c>
      <c r="CN13" s="40">
        <v>2</v>
      </c>
      <c r="CP13" s="40" t="str">
        <f t="shared" si="7"/>
        <v>01.01.2022</v>
      </c>
      <c r="CQ13" s="126">
        <f t="shared" si="8"/>
        <v>112</v>
      </c>
      <c r="CR13" s="126" t="str">
        <f t="shared" si="9"/>
        <v/>
      </c>
      <c r="CS13" s="40">
        <f>+'CARGA DE DATOS'!X13</f>
        <v>700034</v>
      </c>
      <c r="CT13" s="113" t="s">
        <v>391</v>
      </c>
      <c r="CV13" s="40" t="str">
        <f t="shared" si="10"/>
        <v>01.01.2022</v>
      </c>
      <c r="CW13" s="113" t="str">
        <f ca="1">+VLOOKUP('CARGA DE DATOS'!AA13,Datos!$D:$E,2,FALSE)</f>
        <v>00</v>
      </c>
      <c r="CX13" s="113">
        <f>+'CARGA DE DATOS'!AB13</f>
        <v>50</v>
      </c>
      <c r="CY13" s="113">
        <f>+'CARGA DE DATOS'!AC13</f>
        <v>100</v>
      </c>
      <c r="CZ13" s="113" t="str">
        <f>+'CARGA DE DATOS'!AD13</f>
        <v>CASO: &lt;300</v>
      </c>
    </row>
    <row r="14" spans="1:104" s="40" customFormat="1" x14ac:dyDescent="0.25">
      <c r="A14" s="140">
        <f>+IF('CARGA DE DATOS'!B14="","",'CARGA DE DATOS'!B14)</f>
        <v>257</v>
      </c>
      <c r="B14" s="140">
        <f>+'CARGA DE DATOS'!C14</f>
        <v>610000000000171</v>
      </c>
      <c r="C14" s="140"/>
      <c r="D14" s="140"/>
      <c r="E14" s="140"/>
      <c r="F14" s="140"/>
      <c r="G14" s="140"/>
      <c r="H14" s="140"/>
      <c r="I14" s="140"/>
      <c r="J14" s="83"/>
      <c r="K14" s="40" t="str">
        <f>+'CARGA DE DATOS'!$AH14</f>
        <v>GD</v>
      </c>
      <c r="L14" s="40" t="str">
        <f>+'CARGA DE DATOS'!D14</f>
        <v>S1010A13</v>
      </c>
      <c r="M14" s="40" t="str">
        <f ca="1">+'CARGA DE DATOS'!G14</f>
        <v>ID012-GD-CU-T2-MT 33,0 kV</v>
      </c>
      <c r="N14" s="40" t="str">
        <f>+'CARGA DE DATOS'!$AI14</f>
        <v>CU</v>
      </c>
      <c r="O14" s="40" t="str">
        <f>+'CARGA DE DATOS'!$AJ14</f>
        <v>G003</v>
      </c>
      <c r="P14" s="40" t="str">
        <f t="shared" si="1"/>
        <v>Z002</v>
      </c>
      <c r="Q14" s="40" t="s">
        <v>380</v>
      </c>
      <c r="R14" s="40">
        <v>1000</v>
      </c>
      <c r="S14" s="113" t="str">
        <f>+'CARGA DE DATOS'!$AL14</f>
        <v>07</v>
      </c>
      <c r="T14" s="115" t="s">
        <v>382</v>
      </c>
      <c r="U14" s="40">
        <v>12</v>
      </c>
      <c r="V14" s="40" t="str">
        <f ca="1">+'CARGA DE DATOS'!$AM14</f>
        <v>198</v>
      </c>
      <c r="W14" s="40" t="str">
        <f>+VLOOKUP(AG14,Datos!$E$30:$G$35,3,FALSE)</f>
        <v>P3</v>
      </c>
      <c r="X14" s="40" t="str">
        <f t="shared" si="2"/>
        <v/>
      </c>
      <c r="Z14" s="40" t="str">
        <f ca="1">+'CARGA DE DATOS'!$AN14</f>
        <v>239900</v>
      </c>
      <c r="AB14" s="40" t="str">
        <f t="shared" ca="1" si="3"/>
        <v>ID012-GD-CU-T2-MT 33,0 kV</v>
      </c>
      <c r="AC14" s="40">
        <f>+INDEX('Gr.Estr.Reg.'!$A:$C,MATCH($L14,'Gr.Estr.Reg.'!$C:$C,0),1)</f>
        <v>1000</v>
      </c>
      <c r="AE14" s="40" t="str">
        <f>+TEXT('CARGA DE DATOS'!$F14,"dd.mm.yyyy")</f>
        <v>01.01.2022</v>
      </c>
      <c r="AF14" s="40" t="s">
        <v>384</v>
      </c>
      <c r="AG14" s="40" t="str">
        <f>+'CARGA DE DATOS'!$AO14</f>
        <v>G4</v>
      </c>
      <c r="AH14" s="40" t="s">
        <v>385</v>
      </c>
      <c r="AI14" s="40" t="str">
        <f ca="1">+'CARGA DE DATOS'!$AQ14</f>
        <v>GD_T2</v>
      </c>
      <c r="AJ14" s="126" t="str">
        <f>+IF('CARGA DE DATOS'!$K14="Completo",VLOOKUP(VLOOKUP('CARGA DE DATOS'!$D14,'Gr.Estr.Reg.'!$C:$D,2,FALSE),'Unidades de Lectura'!$J:$L,3,FALSE),VLOOKUP('CARGA DE DATOS'!$K14&amp;VLOOKUP('CARGA DE DATOS'!$D14,'Gr.Estr.Reg.'!$C:$H,6,FALSE),'Unidades de Lectura'!$H:$L,5,FALSE))</f>
        <v>GSNCC</v>
      </c>
      <c r="AM14" s="40" t="s">
        <v>387</v>
      </c>
      <c r="AN14" s="40" t="s">
        <v>388</v>
      </c>
      <c r="AO14" s="40" t="s">
        <v>389</v>
      </c>
      <c r="AP14" s="40" t="str">
        <f ca="1">+'CARGA DE DATOS'!$AT14</f>
        <v>GD_PARQ</v>
      </c>
      <c r="AQ14" s="40" t="str">
        <f ca="1">+'CARGA DE DATOS'!$AU14</f>
        <v>PI_MEDIA33</v>
      </c>
      <c r="AS14" s="40" t="s">
        <v>387</v>
      </c>
      <c r="AT14" s="40" t="str">
        <f>+IF('CARGA DE DATOS'!AV14="","false","true")</f>
        <v>false</v>
      </c>
      <c r="AU14" s="40" t="s">
        <v>389</v>
      </c>
      <c r="AV14" s="40" t="str">
        <f>+'CARGA DE DATOS'!$AW14</f>
        <v/>
      </c>
      <c r="AW14" s="40" t="str">
        <f>+'CARGA DE DATOS'!$AX14</f>
        <v/>
      </c>
      <c r="AY14" s="40" t="s">
        <v>1989</v>
      </c>
      <c r="AZ14" s="40" t="str">
        <f>+IF('CARGA DE DATOS'!AY14="","false","true")</f>
        <v>false</v>
      </c>
      <c r="BA14" s="40" t="s">
        <v>389</v>
      </c>
      <c r="BB14" s="40">
        <f>+'CARGA DE DATOS'!T14</f>
        <v>0</v>
      </c>
      <c r="BD14" s="40" t="s">
        <v>390</v>
      </c>
      <c r="BE14" s="40" t="str">
        <f>+IF('CARGA DE DATOS'!AZ14&lt;&gt;"","true","false")</f>
        <v>true</v>
      </c>
      <c r="BF14" s="40" t="s">
        <v>389</v>
      </c>
      <c r="BH14" s="40" t="s">
        <v>390</v>
      </c>
      <c r="BI14" s="40" t="str">
        <f>+IF('CARGA DE DATOS'!BA14&lt;&gt;"","true","false")</f>
        <v>false</v>
      </c>
      <c r="BJ14" s="40" t="s">
        <v>389</v>
      </c>
      <c r="BL14" s="40" t="s">
        <v>390</v>
      </c>
      <c r="BM14" s="40" t="str">
        <f ca="1">+IF('CARGA DE DATOS'!BB14&lt;&gt;"","true","false")</f>
        <v>true</v>
      </c>
      <c r="BN14" s="40" t="s">
        <v>389</v>
      </c>
      <c r="BP14" s="40" t="s">
        <v>390</v>
      </c>
      <c r="BQ14" s="40" t="str">
        <f ca="1">+IF('CARGA DE DATOS'!BC14&lt;&gt;"","true","false")</f>
        <v>false</v>
      </c>
      <c r="BR14" s="40" t="s">
        <v>389</v>
      </c>
      <c r="BT14" s="40" t="s">
        <v>390</v>
      </c>
      <c r="BU14" s="40" t="str">
        <f ca="1">+IF('CARGA DE DATOS'!BD14&lt;&gt;"","true","false")</f>
        <v>false</v>
      </c>
      <c r="BV14" s="40" t="s">
        <v>389</v>
      </c>
      <c r="BX14" s="40" t="s">
        <v>390</v>
      </c>
      <c r="BY14" s="40" t="str">
        <f ca="1">+IF('CARGA DE DATOS'!BE14&lt;&gt;"","true","false")</f>
        <v>true</v>
      </c>
      <c r="BZ14" s="40" t="s">
        <v>389</v>
      </c>
      <c r="CB14" s="40" t="s">
        <v>390</v>
      </c>
      <c r="CC14" s="40" t="str">
        <f ca="1">+IF('CARGA DE DATOS'!BF14&lt;&gt;"","true","false")</f>
        <v>false</v>
      </c>
      <c r="CD14" s="40" t="s">
        <v>389</v>
      </c>
      <c r="CF14" s="40" t="s">
        <v>390</v>
      </c>
      <c r="CG14" s="40" t="str">
        <f ca="1">+IF('CARGA DE DATOS'!BG14&lt;&gt;"","true","false")</f>
        <v>false</v>
      </c>
      <c r="CH14" s="40" t="s">
        <v>389</v>
      </c>
      <c r="CJ14" s="40" t="str">
        <f t="shared" si="4"/>
        <v>01.01.2022</v>
      </c>
      <c r="CK14" s="40" t="str">
        <f t="shared" si="5"/>
        <v>S1010</v>
      </c>
      <c r="CL14" s="40">
        <f>+VLOOKUP(L14,'Gr.Estr.Reg.'!$C:$G,5,FALSE)</f>
        <v>102</v>
      </c>
      <c r="CM14" s="40" t="str">
        <f t="shared" si="6"/>
        <v>CU</v>
      </c>
      <c r="CN14" s="40">
        <v>2</v>
      </c>
      <c r="CP14" s="40" t="str">
        <f t="shared" si="7"/>
        <v>01.01.2022</v>
      </c>
      <c r="CQ14" s="126">
        <f t="shared" si="8"/>
        <v>113</v>
      </c>
      <c r="CR14" s="126" t="str">
        <f t="shared" si="9"/>
        <v/>
      </c>
      <c r="CS14" s="40">
        <f>+'CARGA DE DATOS'!X14</f>
        <v>700034</v>
      </c>
      <c r="CT14" s="113" t="s">
        <v>391</v>
      </c>
      <c r="CV14" s="40" t="str">
        <f t="shared" si="10"/>
        <v>01.01.2022</v>
      </c>
      <c r="CW14" s="113" t="str">
        <f ca="1">+VLOOKUP('CARGA DE DATOS'!AA14,Datos!$D:$E,2,FALSE)</f>
        <v>00</v>
      </c>
      <c r="CX14" s="113">
        <f>+'CARGA DE DATOS'!AB14</f>
        <v>100</v>
      </c>
      <c r="CY14" s="113">
        <f>+'CARGA DE DATOS'!AC14</f>
        <v>300</v>
      </c>
      <c r="CZ14" s="113" t="str">
        <f>+'CARGA DE DATOS'!AD14</f>
        <v>CASO: &gt;300</v>
      </c>
    </row>
    <row r="15" spans="1:104" s="40" customFormat="1" x14ac:dyDescent="0.25">
      <c r="A15" s="140">
        <f>+IF('CARGA DE DATOS'!B15="","",'CARGA DE DATOS'!B15)</f>
        <v>257</v>
      </c>
      <c r="B15" s="140">
        <f>+'CARGA DE DATOS'!C15</f>
        <v>610000000000171</v>
      </c>
      <c r="C15" s="140"/>
      <c r="D15" s="140"/>
      <c r="E15" s="140"/>
      <c r="F15" s="140"/>
      <c r="G15" s="140"/>
      <c r="H15" s="140"/>
      <c r="I15" s="140"/>
      <c r="J15" s="83"/>
      <c r="K15" s="40" t="str">
        <f>+'CARGA DE DATOS'!$AH15</f>
        <v>GD</v>
      </c>
      <c r="L15" s="40" t="str">
        <f>+'CARGA DE DATOS'!D15</f>
        <v>S1010A13</v>
      </c>
      <c r="M15" s="40" t="str">
        <f ca="1">+'CARGA DE DATOS'!G15</f>
        <v>ID013-GD-CU-T2-AT/MT</v>
      </c>
      <c r="N15" s="40" t="str">
        <f>+'CARGA DE DATOS'!$AI15</f>
        <v>CU</v>
      </c>
      <c r="O15" s="40" t="str">
        <f>+'CARGA DE DATOS'!$AJ15</f>
        <v>G003</v>
      </c>
      <c r="P15" s="40" t="str">
        <f t="shared" si="1"/>
        <v>Z002</v>
      </c>
      <c r="Q15" s="40" t="s">
        <v>380</v>
      </c>
      <c r="R15" s="40">
        <v>1000</v>
      </c>
      <c r="S15" s="113">
        <f>+'CARGA DE DATOS'!$AL15</f>
        <v>11</v>
      </c>
      <c r="T15" s="115" t="s">
        <v>382</v>
      </c>
      <c r="U15" s="40">
        <v>12</v>
      </c>
      <c r="V15" s="40" t="str">
        <f ca="1">+'CARGA DE DATOS'!$AM15</f>
        <v>198</v>
      </c>
      <c r="W15" s="40" t="str">
        <f>+VLOOKUP(AG15,Datos!$E$30:$G$35,3,FALSE)</f>
        <v>P3</v>
      </c>
      <c r="X15" s="40" t="str">
        <f t="shared" si="2"/>
        <v/>
      </c>
      <c r="Z15" s="40" t="str">
        <f ca="1">+'CARGA DE DATOS'!$AN15</f>
        <v>239900</v>
      </c>
      <c r="AB15" s="40" t="str">
        <f t="shared" ca="1" si="3"/>
        <v>ID013-GD-CU-T2-AT/MT</v>
      </c>
      <c r="AC15" s="40">
        <f>+INDEX('Gr.Estr.Reg.'!$A:$C,MATCH($L15,'Gr.Estr.Reg.'!$C:$C,0),1)</f>
        <v>1000</v>
      </c>
      <c r="AE15" s="40" t="str">
        <f>+TEXT('CARGA DE DATOS'!$F15,"dd.mm.yyyy")</f>
        <v>01.01.2022</v>
      </c>
      <c r="AF15" s="40" t="s">
        <v>384</v>
      </c>
      <c r="AG15" s="40" t="str">
        <f>+'CARGA DE DATOS'!$AO15</f>
        <v>G5</v>
      </c>
      <c r="AH15" s="40" t="s">
        <v>385</v>
      </c>
      <c r="AI15" s="40" t="str">
        <f ca="1">+'CARGA DE DATOS'!$AQ15</f>
        <v>GD_T2</v>
      </c>
      <c r="AJ15" s="126" t="str">
        <f>+IF('CARGA DE DATOS'!$K15="Completo",VLOOKUP(VLOOKUP('CARGA DE DATOS'!$D15,'Gr.Estr.Reg.'!$C:$D,2,FALSE),'Unidades de Lectura'!$J:$L,3,FALSE),VLOOKUP('CARGA DE DATOS'!$K15&amp;VLOOKUP('CARGA DE DATOS'!$D15,'Gr.Estr.Reg.'!$C:$H,6,FALSE),'Unidades de Lectura'!$H:$L,5,FALSE))</f>
        <v>GSNCC</v>
      </c>
      <c r="AM15" s="40" t="s">
        <v>387</v>
      </c>
      <c r="AN15" s="40" t="s">
        <v>388</v>
      </c>
      <c r="AO15" s="40" t="s">
        <v>389</v>
      </c>
      <c r="AP15" s="40" t="str">
        <f ca="1">+'CARGA DE DATOS'!$AT15</f>
        <v>GD_PARQ</v>
      </c>
      <c r="AQ15" s="40" t="str">
        <f ca="1">+'CARGA DE DATOS'!$AU15</f>
        <v>PI_BORNES</v>
      </c>
      <c r="AS15" s="40" t="s">
        <v>387</v>
      </c>
      <c r="AT15" s="40" t="str">
        <f>+IF('CARGA DE DATOS'!AV15="","false","true")</f>
        <v>false</v>
      </c>
      <c r="AU15" s="40" t="s">
        <v>389</v>
      </c>
      <c r="AV15" s="40" t="str">
        <f>+'CARGA DE DATOS'!$AW15</f>
        <v/>
      </c>
      <c r="AW15" s="40" t="str">
        <f>+'CARGA DE DATOS'!$AX15</f>
        <v/>
      </c>
      <c r="AY15" s="40" t="s">
        <v>1989</v>
      </c>
      <c r="AZ15" s="40" t="str">
        <f>+IF('CARGA DE DATOS'!AY15="","false","true")</f>
        <v>false</v>
      </c>
      <c r="BA15" s="40" t="s">
        <v>389</v>
      </c>
      <c r="BB15" s="40">
        <f>+'CARGA DE DATOS'!T15</f>
        <v>0</v>
      </c>
      <c r="BD15" s="40" t="s">
        <v>390</v>
      </c>
      <c r="BE15" s="40" t="str">
        <f>+IF('CARGA DE DATOS'!AZ15&lt;&gt;"","true","false")</f>
        <v>false</v>
      </c>
      <c r="BF15" s="40" t="s">
        <v>389</v>
      </c>
      <c r="BH15" s="40" t="s">
        <v>390</v>
      </c>
      <c r="BI15" s="40" t="str">
        <f>+IF('CARGA DE DATOS'!BA15&lt;&gt;"","true","false")</f>
        <v>false</v>
      </c>
      <c r="BJ15" s="40" t="s">
        <v>389</v>
      </c>
      <c r="BL15" s="40" t="s">
        <v>390</v>
      </c>
      <c r="BM15" s="40" t="str">
        <f ca="1">+IF('CARGA DE DATOS'!BB15&lt;&gt;"","true","false")</f>
        <v>true</v>
      </c>
      <c r="BN15" s="40" t="s">
        <v>389</v>
      </c>
      <c r="BP15" s="40" t="s">
        <v>390</v>
      </c>
      <c r="BQ15" s="40" t="str">
        <f ca="1">+IF('CARGA DE DATOS'!BC15&lt;&gt;"","true","false")</f>
        <v>false</v>
      </c>
      <c r="BR15" s="40" t="s">
        <v>389</v>
      </c>
      <c r="BT15" s="40" t="s">
        <v>390</v>
      </c>
      <c r="BU15" s="40" t="str">
        <f ca="1">+IF('CARGA DE DATOS'!BD15&lt;&gt;"","true","false")</f>
        <v>false</v>
      </c>
      <c r="BV15" s="40" t="s">
        <v>389</v>
      </c>
      <c r="BX15" s="40" t="s">
        <v>390</v>
      </c>
      <c r="BY15" s="40" t="str">
        <f ca="1">+IF('CARGA DE DATOS'!BE15&lt;&gt;"","true","false")</f>
        <v>false</v>
      </c>
      <c r="BZ15" s="40" t="s">
        <v>389</v>
      </c>
      <c r="CB15" s="40" t="s">
        <v>390</v>
      </c>
      <c r="CC15" s="40" t="str">
        <f ca="1">+IF('CARGA DE DATOS'!BF15&lt;&gt;"","true","false")</f>
        <v>false</v>
      </c>
      <c r="CD15" s="40" t="s">
        <v>389</v>
      </c>
      <c r="CF15" s="40" t="s">
        <v>390</v>
      </c>
      <c r="CG15" s="40" t="str">
        <f ca="1">+IF('CARGA DE DATOS'!BG15&lt;&gt;"","true","false")</f>
        <v>false</v>
      </c>
      <c r="CH15" s="40" t="s">
        <v>389</v>
      </c>
      <c r="CJ15" s="40" t="str">
        <f t="shared" si="4"/>
        <v>01.01.2022</v>
      </c>
      <c r="CK15" s="40" t="str">
        <f t="shared" si="5"/>
        <v>S1010</v>
      </c>
      <c r="CL15" s="40">
        <f>+VLOOKUP(L15,'Gr.Estr.Reg.'!$C:$G,5,FALSE)</f>
        <v>102</v>
      </c>
      <c r="CM15" s="40" t="str">
        <f t="shared" si="6"/>
        <v>CU</v>
      </c>
      <c r="CN15" s="40">
        <v>2</v>
      </c>
      <c r="CP15" s="40" t="str">
        <f t="shared" si="7"/>
        <v>01.01.2022</v>
      </c>
      <c r="CQ15" s="126">
        <f t="shared" si="8"/>
        <v>114</v>
      </c>
      <c r="CR15" s="126" t="str">
        <f t="shared" si="9"/>
        <v/>
      </c>
      <c r="CS15" s="40">
        <f>+'CARGA DE DATOS'!X15</f>
        <v>700034</v>
      </c>
      <c r="CT15" s="113" t="s">
        <v>391</v>
      </c>
      <c r="CV15" s="40" t="str">
        <f t="shared" si="10"/>
        <v>01.01.2022</v>
      </c>
      <c r="CW15" s="113" t="str">
        <f ca="1">+VLOOKUP('CARGA DE DATOS'!AA15,Datos!$D:$E,2,FALSE)</f>
        <v>00</v>
      </c>
      <c r="CX15" s="113">
        <f>+'CARGA DE DATOS'!AB15</f>
        <v>50</v>
      </c>
      <c r="CY15" s="113">
        <f>+'CARGA DE DATOS'!AC15</f>
        <v>100</v>
      </c>
      <c r="CZ15" s="113" t="str">
        <f>+'CARGA DE DATOS'!AD15</f>
        <v>CASO: &lt;300</v>
      </c>
    </row>
    <row r="16" spans="1:104" s="40" customFormat="1" x14ac:dyDescent="0.25">
      <c r="A16" s="140">
        <f>+IF('CARGA DE DATOS'!B16="","",'CARGA DE DATOS'!B16)</f>
        <v>257</v>
      </c>
      <c r="B16" s="140">
        <f>+'CARGA DE DATOS'!C16</f>
        <v>610000000000171</v>
      </c>
      <c r="C16" s="140"/>
      <c r="D16" s="140"/>
      <c r="E16" s="140"/>
      <c r="F16" s="140"/>
      <c r="G16" s="140"/>
      <c r="H16" s="140"/>
      <c r="I16" s="140"/>
      <c r="J16" s="83"/>
      <c r="K16" s="40" t="str">
        <f>+'CARGA DE DATOS'!$AH16</f>
        <v>GD</v>
      </c>
      <c r="L16" s="40" t="str">
        <f>+'CARGA DE DATOS'!D16</f>
        <v>S1010A13</v>
      </c>
      <c r="M16" s="40" t="str">
        <f ca="1">+'CARGA DE DATOS'!G16</f>
        <v>ID014-GD-CU-T2-AT/MT</v>
      </c>
      <c r="N16" s="40" t="str">
        <f>+'CARGA DE DATOS'!$AI16</f>
        <v>CU</v>
      </c>
      <c r="O16" s="40" t="str">
        <f>+'CARGA DE DATOS'!$AJ16</f>
        <v>G003</v>
      </c>
      <c r="P16" s="40" t="str">
        <f t="shared" si="1"/>
        <v>Z002</v>
      </c>
      <c r="Q16" s="40" t="s">
        <v>380</v>
      </c>
      <c r="R16" s="40">
        <v>1000</v>
      </c>
      <c r="S16" s="113">
        <f>+'CARGA DE DATOS'!$AL16</f>
        <v>10</v>
      </c>
      <c r="T16" s="115" t="s">
        <v>382</v>
      </c>
      <c r="U16" s="40">
        <v>12</v>
      </c>
      <c r="V16" s="40" t="str">
        <f ca="1">+'CARGA DE DATOS'!$AM16</f>
        <v>198</v>
      </c>
      <c r="W16" s="40" t="str">
        <f>+VLOOKUP(AG16,Datos!$E$30:$G$35,3,FALSE)</f>
        <v>P3</v>
      </c>
      <c r="X16" s="40" t="str">
        <f t="shared" si="2"/>
        <v/>
      </c>
      <c r="Z16" s="40" t="str">
        <f ca="1">+'CARGA DE DATOS'!$AN16</f>
        <v>239900</v>
      </c>
      <c r="AB16" s="40" t="str">
        <f t="shared" ca="1" si="3"/>
        <v>ID014-GD-CU-T2-AT/MT</v>
      </c>
      <c r="AC16" s="40">
        <f>+INDEX('Gr.Estr.Reg.'!$A:$C,MATCH($L16,'Gr.Estr.Reg.'!$C:$C,0),1)</f>
        <v>1000</v>
      </c>
      <c r="AE16" s="40" t="str">
        <f>+TEXT('CARGA DE DATOS'!$F16,"dd.mm.yyyy")</f>
        <v>01.01.2022</v>
      </c>
      <c r="AF16" s="40" t="s">
        <v>384</v>
      </c>
      <c r="AG16" s="40" t="str">
        <f>+'CARGA DE DATOS'!$AO16</f>
        <v>G5</v>
      </c>
      <c r="AH16" s="40" t="s">
        <v>385</v>
      </c>
      <c r="AI16" s="40" t="str">
        <f ca="1">+'CARGA DE DATOS'!$AQ16</f>
        <v>GD_T2</v>
      </c>
      <c r="AJ16" s="126" t="str">
        <f>+IF('CARGA DE DATOS'!$K16="Completo",VLOOKUP(VLOOKUP('CARGA DE DATOS'!$D16,'Gr.Estr.Reg.'!$C:$D,2,FALSE),'Unidades de Lectura'!$J:$L,3,FALSE),VLOOKUP('CARGA DE DATOS'!$K16&amp;VLOOKUP('CARGA DE DATOS'!$D16,'Gr.Estr.Reg.'!$C:$H,6,FALSE),'Unidades de Lectura'!$H:$L,5,FALSE))</f>
        <v>GSNCC</v>
      </c>
      <c r="AM16" s="40" t="s">
        <v>387</v>
      </c>
      <c r="AN16" s="40" t="s">
        <v>388</v>
      </c>
      <c r="AO16" s="40" t="s">
        <v>389</v>
      </c>
      <c r="AP16" s="40" t="str">
        <f ca="1">+'CARGA DE DATOS'!$AT16</f>
        <v>GD_PARQ</v>
      </c>
      <c r="AQ16" s="40" t="str">
        <f ca="1">+'CARGA DE DATOS'!$AU16</f>
        <v>PI_BORNES</v>
      </c>
      <c r="AS16" s="40" t="s">
        <v>387</v>
      </c>
      <c r="AT16" s="40" t="str">
        <f>+IF('CARGA DE DATOS'!AV16="","false","true")</f>
        <v>false</v>
      </c>
      <c r="AU16" s="40" t="s">
        <v>389</v>
      </c>
      <c r="AV16" s="40" t="str">
        <f>+'CARGA DE DATOS'!$AW16</f>
        <v/>
      </c>
      <c r="AW16" s="40" t="str">
        <f>+'CARGA DE DATOS'!$AX16</f>
        <v/>
      </c>
      <c r="AY16" s="40" t="s">
        <v>1989</v>
      </c>
      <c r="AZ16" s="40" t="str">
        <f>+IF('CARGA DE DATOS'!AY16="","false","true")</f>
        <v>false</v>
      </c>
      <c r="BA16" s="40" t="s">
        <v>389</v>
      </c>
      <c r="BB16" s="40">
        <f>+'CARGA DE DATOS'!T16</f>
        <v>0</v>
      </c>
      <c r="BD16" s="40" t="s">
        <v>390</v>
      </c>
      <c r="BE16" s="40" t="str">
        <f>+IF('CARGA DE DATOS'!AZ16&lt;&gt;"","true","false")</f>
        <v>true</v>
      </c>
      <c r="BF16" s="40" t="s">
        <v>389</v>
      </c>
      <c r="BH16" s="40" t="s">
        <v>390</v>
      </c>
      <c r="BI16" s="40" t="str">
        <f>+IF('CARGA DE DATOS'!BA16&lt;&gt;"","true","false")</f>
        <v>false</v>
      </c>
      <c r="BJ16" s="40" t="s">
        <v>389</v>
      </c>
      <c r="BL16" s="40" t="s">
        <v>390</v>
      </c>
      <c r="BM16" s="40" t="str">
        <f ca="1">+IF('CARGA DE DATOS'!BB16&lt;&gt;"","true","false")</f>
        <v>false</v>
      </c>
      <c r="BN16" s="40" t="s">
        <v>389</v>
      </c>
      <c r="BP16" s="40" t="s">
        <v>390</v>
      </c>
      <c r="BQ16" s="40" t="str">
        <f ca="1">+IF('CARGA DE DATOS'!BC16&lt;&gt;"","true","false")</f>
        <v>false</v>
      </c>
      <c r="BR16" s="40" t="s">
        <v>389</v>
      </c>
      <c r="BT16" s="40" t="s">
        <v>390</v>
      </c>
      <c r="BU16" s="40" t="str">
        <f ca="1">+IF('CARGA DE DATOS'!BD16&lt;&gt;"","true","false")</f>
        <v>false</v>
      </c>
      <c r="BV16" s="40" t="s">
        <v>389</v>
      </c>
      <c r="BX16" s="40" t="s">
        <v>390</v>
      </c>
      <c r="BY16" s="40" t="str">
        <f ca="1">+IF('CARGA DE DATOS'!BE16&lt;&gt;"","true","false")</f>
        <v>true</v>
      </c>
      <c r="BZ16" s="40" t="s">
        <v>389</v>
      </c>
      <c r="CB16" s="40" t="s">
        <v>390</v>
      </c>
      <c r="CC16" s="40" t="str">
        <f ca="1">+IF('CARGA DE DATOS'!BF16&lt;&gt;"","true","false")</f>
        <v>false</v>
      </c>
      <c r="CD16" s="40" t="s">
        <v>389</v>
      </c>
      <c r="CF16" s="40" t="s">
        <v>390</v>
      </c>
      <c r="CG16" s="40" t="str">
        <f ca="1">+IF('CARGA DE DATOS'!BG16&lt;&gt;"","true","false")</f>
        <v>false</v>
      </c>
      <c r="CH16" s="40" t="s">
        <v>389</v>
      </c>
      <c r="CJ16" s="40" t="str">
        <f t="shared" si="4"/>
        <v>01.01.2022</v>
      </c>
      <c r="CK16" s="40" t="str">
        <f t="shared" si="5"/>
        <v>S1010</v>
      </c>
      <c r="CL16" s="40">
        <f>+VLOOKUP(L16,'Gr.Estr.Reg.'!$C:$G,5,FALSE)</f>
        <v>102</v>
      </c>
      <c r="CM16" s="40" t="str">
        <f t="shared" si="6"/>
        <v>CU</v>
      </c>
      <c r="CN16" s="40">
        <v>2</v>
      </c>
      <c r="CP16" s="40" t="str">
        <f t="shared" si="7"/>
        <v>01.01.2022</v>
      </c>
      <c r="CQ16" s="126">
        <f t="shared" si="8"/>
        <v>115</v>
      </c>
      <c r="CR16" s="126" t="str">
        <f t="shared" si="9"/>
        <v/>
      </c>
      <c r="CS16" s="40">
        <f>+'CARGA DE DATOS'!X16</f>
        <v>700034</v>
      </c>
      <c r="CT16" s="113" t="s">
        <v>391</v>
      </c>
      <c r="CV16" s="40" t="str">
        <f t="shared" si="10"/>
        <v>01.01.2022</v>
      </c>
      <c r="CW16" s="113" t="str">
        <f ca="1">+VLOOKUP('CARGA DE DATOS'!AA16,Datos!$D:$E,2,FALSE)</f>
        <v>00</v>
      </c>
      <c r="CX16" s="113">
        <f>+'CARGA DE DATOS'!AB16</f>
        <v>100</v>
      </c>
      <c r="CY16" s="113">
        <f>+'CARGA DE DATOS'!AC16</f>
        <v>300</v>
      </c>
      <c r="CZ16" s="113" t="str">
        <f>+'CARGA DE DATOS'!AD16</f>
        <v>CASO: &gt;300</v>
      </c>
    </row>
    <row r="17" spans="1:104" s="40" customFormat="1" x14ac:dyDescent="0.25">
      <c r="A17" s="140">
        <f>+IF('CARGA DE DATOS'!B17="","",'CARGA DE DATOS'!B17)</f>
        <v>251</v>
      </c>
      <c r="B17" s="140">
        <f>+'CARGA DE DATOS'!C17</f>
        <v>610000000000165</v>
      </c>
      <c r="C17" s="140"/>
      <c r="D17" s="140"/>
      <c r="E17" s="140"/>
      <c r="F17" s="140"/>
      <c r="G17" s="140"/>
      <c r="H17" s="140"/>
      <c r="I17" s="140"/>
      <c r="J17" s="83"/>
      <c r="K17" s="40" t="str">
        <f>+'CARGA DE DATOS'!$AH17</f>
        <v>GD</v>
      </c>
      <c r="L17" s="40" t="str">
        <f>+'CARGA DE DATOS'!D17</f>
        <v>S6020A21</v>
      </c>
      <c r="M17" s="40" t="str">
        <f ca="1">+'CARGA DE DATOS'!G17</f>
        <v>ID015-GD-CU-T2-AT</v>
      </c>
      <c r="N17" s="40" t="str">
        <f>+'CARGA DE DATOS'!$AI17</f>
        <v>CU</v>
      </c>
      <c r="O17" s="40" t="str">
        <f>+'CARGA DE DATOS'!$AJ17</f>
        <v>G003</v>
      </c>
      <c r="P17" s="40" t="str">
        <f t="shared" si="1"/>
        <v>Z002</v>
      </c>
      <c r="Q17" s="40" t="s">
        <v>380</v>
      </c>
      <c r="R17" s="40">
        <v>1000</v>
      </c>
      <c r="S17" s="113" t="str">
        <f>+'CARGA DE DATOS'!$AL17</f>
        <v>01</v>
      </c>
      <c r="T17" s="115" t="s">
        <v>382</v>
      </c>
      <c r="U17" s="40">
        <v>12</v>
      </c>
      <c r="V17" s="40" t="str">
        <f ca="1">+'CARGA DE DATOS'!$AM17</f>
        <v>317</v>
      </c>
      <c r="W17" s="40" t="str">
        <f>+VLOOKUP(AG17,Datos!$E$30:$G$35,3,FALSE)</f>
        <v>P4</v>
      </c>
      <c r="X17" s="40" t="str">
        <f t="shared" si="2"/>
        <v/>
      </c>
      <c r="Z17" s="40" t="str">
        <f ca="1">+'CARGA DE DATOS'!$AN17</f>
        <v>239900</v>
      </c>
      <c r="AB17" s="40" t="str">
        <f t="shared" ca="1" si="3"/>
        <v>ID015-GD-CU-T2-AT</v>
      </c>
      <c r="AC17" s="40">
        <f>+INDEX('Gr.Estr.Reg.'!$A:$C,MATCH($L17,'Gr.Estr.Reg.'!$C:$C,0),1)</f>
        <v>6000</v>
      </c>
      <c r="AE17" s="40" t="str">
        <f>+TEXT('CARGA DE DATOS'!$F17,"dd.mm.yyyy")</f>
        <v>01.01.2022</v>
      </c>
      <c r="AF17" s="40" t="s">
        <v>384</v>
      </c>
      <c r="AG17" s="40" t="str">
        <f>+'CARGA DE DATOS'!$AO17</f>
        <v>G0</v>
      </c>
      <c r="AH17" s="40" t="s">
        <v>385</v>
      </c>
      <c r="AI17" s="40" t="str">
        <f ca="1">+'CARGA DE DATOS'!$AQ17</f>
        <v>GD_T2</v>
      </c>
      <c r="AJ17" s="126" t="str">
        <f>+IF('CARGA DE DATOS'!$K17="Completo",VLOOKUP(VLOOKUP('CARGA DE DATOS'!$D17,'Gr.Estr.Reg.'!$C:$D,2,FALSE),'Unidades de Lectura'!$J:$L,3,FALSE),VLOOKUP('CARGA DE DATOS'!$K17&amp;VLOOKUP('CARGA DE DATOS'!$D17,'Gr.Estr.Reg.'!$C:$H,6,FALSE),'Unidades de Lectura'!$H:$L,5,FALSE))</f>
        <v>GROCC</v>
      </c>
      <c r="AM17" s="40" t="s">
        <v>387</v>
      </c>
      <c r="AN17" s="40" t="s">
        <v>388</v>
      </c>
      <c r="AO17" s="40" t="s">
        <v>389</v>
      </c>
      <c r="AP17" s="40" t="str">
        <f ca="1">+'CARGA DE DATOS'!$AT17</f>
        <v>GD_PARQ</v>
      </c>
      <c r="AQ17" s="40" t="str">
        <f ca="1">+'CARGA DE DATOS'!$AU17</f>
        <v>PI_ALTA132</v>
      </c>
      <c r="AS17" s="40" t="s">
        <v>387</v>
      </c>
      <c r="AT17" s="40" t="str">
        <f>+IF('CARGA DE DATOS'!AV17="","false","true")</f>
        <v>false</v>
      </c>
      <c r="AU17" s="40" t="s">
        <v>389</v>
      </c>
      <c r="AV17" s="40" t="str">
        <f>+'CARGA DE DATOS'!$AW17</f>
        <v/>
      </c>
      <c r="AW17" s="40" t="str">
        <f>+'CARGA DE DATOS'!$AX17</f>
        <v/>
      </c>
      <c r="AY17" s="40" t="s">
        <v>1989</v>
      </c>
      <c r="AZ17" s="40" t="str">
        <f>+IF('CARGA DE DATOS'!AY17="","false","true")</f>
        <v>false</v>
      </c>
      <c r="BA17" s="40" t="s">
        <v>389</v>
      </c>
      <c r="BB17" s="40">
        <f>+'CARGA DE DATOS'!T17</f>
        <v>0</v>
      </c>
      <c r="BD17" s="40" t="s">
        <v>390</v>
      </c>
      <c r="BE17" s="40" t="str">
        <f>+IF('CARGA DE DATOS'!AZ17&lt;&gt;"","true","false")</f>
        <v>false</v>
      </c>
      <c r="BF17" s="40" t="s">
        <v>389</v>
      </c>
      <c r="BH17" s="40" t="s">
        <v>390</v>
      </c>
      <c r="BI17" s="40" t="str">
        <f>+IF('CARGA DE DATOS'!BA17&lt;&gt;"","true","false")</f>
        <v>false</v>
      </c>
      <c r="BJ17" s="40" t="s">
        <v>389</v>
      </c>
      <c r="BL17" s="40" t="s">
        <v>390</v>
      </c>
      <c r="BM17" s="40" t="str">
        <f ca="1">+IF('CARGA DE DATOS'!BB17&lt;&gt;"","true","false")</f>
        <v>true</v>
      </c>
      <c r="BN17" s="40" t="s">
        <v>389</v>
      </c>
      <c r="BP17" s="40" t="s">
        <v>390</v>
      </c>
      <c r="BQ17" s="40" t="str">
        <f ca="1">+IF('CARGA DE DATOS'!BC17&lt;&gt;"","true","false")</f>
        <v>false</v>
      </c>
      <c r="BR17" s="40" t="s">
        <v>389</v>
      </c>
      <c r="BT17" s="40" t="s">
        <v>390</v>
      </c>
      <c r="BU17" s="40" t="str">
        <f ca="1">+IF('CARGA DE DATOS'!BD17&lt;&gt;"","true","false")</f>
        <v>false</v>
      </c>
      <c r="BV17" s="40" t="s">
        <v>389</v>
      </c>
      <c r="BX17" s="40" t="s">
        <v>390</v>
      </c>
      <c r="BY17" s="40" t="str">
        <f ca="1">+IF('CARGA DE DATOS'!BE17&lt;&gt;"","true","false")</f>
        <v>true</v>
      </c>
      <c r="BZ17" s="40" t="s">
        <v>389</v>
      </c>
      <c r="CB17" s="40" t="s">
        <v>390</v>
      </c>
      <c r="CC17" s="40" t="str">
        <f ca="1">+IF('CARGA DE DATOS'!BF17&lt;&gt;"","true","false")</f>
        <v>false</v>
      </c>
      <c r="CD17" s="40" t="s">
        <v>389</v>
      </c>
      <c r="CF17" s="40" t="s">
        <v>390</v>
      </c>
      <c r="CG17" s="40" t="str">
        <f ca="1">+IF('CARGA DE DATOS'!BG17&lt;&gt;"","true","false")</f>
        <v>false</v>
      </c>
      <c r="CH17" s="40" t="s">
        <v>389</v>
      </c>
      <c r="CJ17" s="40" t="str">
        <f t="shared" si="4"/>
        <v>01.01.2022</v>
      </c>
      <c r="CK17" s="40" t="str">
        <f t="shared" si="5"/>
        <v>S6020</v>
      </c>
      <c r="CL17" s="40">
        <f>+VLOOKUP(L17,'Gr.Estr.Reg.'!$C:$G,5,FALSE)</f>
        <v>106</v>
      </c>
      <c r="CM17" s="40" t="str">
        <f t="shared" si="6"/>
        <v>CU</v>
      </c>
      <c r="CN17" s="40">
        <v>2</v>
      </c>
      <c r="CP17" s="40" t="str">
        <f t="shared" si="7"/>
        <v>01.01.2022</v>
      </c>
      <c r="CQ17" s="126">
        <f t="shared" si="8"/>
        <v>116</v>
      </c>
      <c r="CR17" s="126" t="str">
        <f t="shared" si="9"/>
        <v/>
      </c>
      <c r="CS17" s="40">
        <f>+'CARGA DE DATOS'!X17</f>
        <v>700034</v>
      </c>
      <c r="CT17" s="113" t="s">
        <v>391</v>
      </c>
      <c r="CV17" s="40" t="str">
        <f t="shared" si="10"/>
        <v>01.01.2022</v>
      </c>
      <c r="CW17" s="113" t="str">
        <f ca="1">+VLOOKUP('CARGA DE DATOS'!AA17,Datos!$D:$E,2,FALSE)</f>
        <v>00</v>
      </c>
      <c r="CX17" s="113">
        <f>+'CARGA DE DATOS'!AB17</f>
        <v>50</v>
      </c>
      <c r="CY17" s="113">
        <f>+'CARGA DE DATOS'!AC17</f>
        <v>100</v>
      </c>
      <c r="CZ17" s="113" t="str">
        <f>+'CARGA DE DATOS'!AD17</f>
        <v>CASO: &lt;300</v>
      </c>
    </row>
    <row r="18" spans="1:104" s="40" customFormat="1" x14ac:dyDescent="0.25">
      <c r="A18" s="140">
        <f>+IF('CARGA DE DATOS'!B18="","",'CARGA DE DATOS'!B18)</f>
        <v>251</v>
      </c>
      <c r="B18" s="140">
        <f>+'CARGA DE DATOS'!C18</f>
        <v>610000000000165</v>
      </c>
      <c r="C18" s="140"/>
      <c r="D18" s="140"/>
      <c r="E18" s="140"/>
      <c r="F18" s="140"/>
      <c r="G18" s="140"/>
      <c r="H18" s="140"/>
      <c r="I18" s="140"/>
      <c r="J18" s="83"/>
      <c r="K18" s="40" t="str">
        <f>+'CARGA DE DATOS'!$AH18</f>
        <v>GD</v>
      </c>
      <c r="L18" s="40" t="str">
        <f>+'CARGA DE DATOS'!D18</f>
        <v>S6020A21</v>
      </c>
      <c r="M18" s="40" t="str">
        <f ca="1">+'CARGA DE DATOS'!G18</f>
        <v>ID016-GD-CU-T2-AT</v>
      </c>
      <c r="N18" s="40" t="str">
        <f>+'CARGA DE DATOS'!$AI18</f>
        <v>CU</v>
      </c>
      <c r="O18" s="40" t="str">
        <f>+'CARGA DE DATOS'!$AJ18</f>
        <v>G003</v>
      </c>
      <c r="P18" s="40" t="str">
        <f t="shared" si="1"/>
        <v>Z002</v>
      </c>
      <c r="Q18" s="40" t="s">
        <v>380</v>
      </c>
      <c r="R18" s="40">
        <v>1000</v>
      </c>
      <c r="S18" s="113" t="str">
        <f>+'CARGA DE DATOS'!$AL18</f>
        <v>04</v>
      </c>
      <c r="T18" s="115" t="s">
        <v>382</v>
      </c>
      <c r="U18" s="40">
        <v>12</v>
      </c>
      <c r="V18" s="40" t="str">
        <f ca="1">+'CARGA DE DATOS'!$AM18</f>
        <v>317</v>
      </c>
      <c r="W18" s="40" t="str">
        <f>+VLOOKUP(AG18,Datos!$E$30:$G$35,3,FALSE)</f>
        <v>P4</v>
      </c>
      <c r="X18" s="40" t="str">
        <f t="shared" si="2"/>
        <v/>
      </c>
      <c r="Z18" s="40" t="str">
        <f ca="1">+'CARGA DE DATOS'!$AN18</f>
        <v>239900</v>
      </c>
      <c r="AB18" s="40" t="str">
        <f t="shared" ca="1" si="3"/>
        <v>ID016-GD-CU-T2-AT</v>
      </c>
      <c r="AC18" s="40">
        <f>+INDEX('Gr.Estr.Reg.'!$A:$C,MATCH($L18,'Gr.Estr.Reg.'!$C:$C,0),1)</f>
        <v>6000</v>
      </c>
      <c r="AE18" s="40" t="str">
        <f>+TEXT('CARGA DE DATOS'!$F18,"dd.mm.yyyy")</f>
        <v>01.01.2022</v>
      </c>
      <c r="AF18" s="40" t="s">
        <v>384</v>
      </c>
      <c r="AG18" s="40" t="str">
        <f>+'CARGA DE DATOS'!$AO18</f>
        <v>G0</v>
      </c>
      <c r="AH18" s="40" t="s">
        <v>385</v>
      </c>
      <c r="AI18" s="40" t="str">
        <f ca="1">+'CARGA DE DATOS'!$AQ18</f>
        <v>GD_T2</v>
      </c>
      <c r="AJ18" s="126" t="str">
        <f>+IF('CARGA DE DATOS'!$K18="Completo",VLOOKUP(VLOOKUP('CARGA DE DATOS'!$D18,'Gr.Estr.Reg.'!$C:$D,2,FALSE),'Unidades de Lectura'!$J:$L,3,FALSE),VLOOKUP('CARGA DE DATOS'!$K18&amp;VLOOKUP('CARGA DE DATOS'!$D18,'Gr.Estr.Reg.'!$C:$H,6,FALSE),'Unidades de Lectura'!$H:$L,5,FALSE))</f>
        <v>GROCC</v>
      </c>
      <c r="AM18" s="40" t="s">
        <v>387</v>
      </c>
      <c r="AN18" s="40" t="s">
        <v>388</v>
      </c>
      <c r="AO18" s="40" t="s">
        <v>389</v>
      </c>
      <c r="AP18" s="40" t="str">
        <f ca="1">+'CARGA DE DATOS'!$AT18</f>
        <v>GD_PARQ</v>
      </c>
      <c r="AQ18" s="40" t="str">
        <f ca="1">+'CARGA DE DATOS'!$AU18</f>
        <v>PI_ALTA132</v>
      </c>
      <c r="AS18" s="40" t="s">
        <v>387</v>
      </c>
      <c r="AT18" s="40" t="str">
        <f>+IF('CARGA DE DATOS'!AV18="","false","true")</f>
        <v>false</v>
      </c>
      <c r="AU18" s="40" t="s">
        <v>389</v>
      </c>
      <c r="AV18" s="40" t="str">
        <f>+'CARGA DE DATOS'!$AW18</f>
        <v/>
      </c>
      <c r="AW18" s="40" t="str">
        <f>+'CARGA DE DATOS'!$AX18</f>
        <v/>
      </c>
      <c r="AY18" s="40" t="s">
        <v>1989</v>
      </c>
      <c r="AZ18" s="40" t="str">
        <f>+IF('CARGA DE DATOS'!AY18="","false","true")</f>
        <v>false</v>
      </c>
      <c r="BA18" s="40" t="s">
        <v>389</v>
      </c>
      <c r="BB18" s="40">
        <f>+'CARGA DE DATOS'!T18</f>
        <v>0</v>
      </c>
      <c r="BD18" s="40" t="s">
        <v>390</v>
      </c>
      <c r="BE18" s="40" t="str">
        <f>+IF('CARGA DE DATOS'!AZ18&lt;&gt;"","true","false")</f>
        <v>true</v>
      </c>
      <c r="BF18" s="40" t="s">
        <v>389</v>
      </c>
      <c r="BH18" s="40" t="s">
        <v>390</v>
      </c>
      <c r="BI18" s="40" t="str">
        <f>+IF('CARGA DE DATOS'!BA18&lt;&gt;"","true","false")</f>
        <v>false</v>
      </c>
      <c r="BJ18" s="40" t="s">
        <v>389</v>
      </c>
      <c r="BL18" s="40" t="s">
        <v>390</v>
      </c>
      <c r="BM18" s="40" t="str">
        <f ca="1">+IF('CARGA DE DATOS'!BB18&lt;&gt;"","true","false")</f>
        <v>false</v>
      </c>
      <c r="BN18" s="40" t="s">
        <v>389</v>
      </c>
      <c r="BP18" s="40" t="s">
        <v>390</v>
      </c>
      <c r="BQ18" s="40" t="str">
        <f ca="1">+IF('CARGA DE DATOS'!BC18&lt;&gt;"","true","false")</f>
        <v>false</v>
      </c>
      <c r="BR18" s="40" t="s">
        <v>389</v>
      </c>
      <c r="BT18" s="40" t="s">
        <v>390</v>
      </c>
      <c r="BU18" s="40" t="str">
        <f ca="1">+IF('CARGA DE DATOS'!BD18&lt;&gt;"","true","false")</f>
        <v>false</v>
      </c>
      <c r="BV18" s="40" t="s">
        <v>389</v>
      </c>
      <c r="BX18" s="40" t="s">
        <v>390</v>
      </c>
      <c r="BY18" s="40" t="str">
        <f ca="1">+IF('CARGA DE DATOS'!BE18&lt;&gt;"","true","false")</f>
        <v>false</v>
      </c>
      <c r="BZ18" s="40" t="s">
        <v>389</v>
      </c>
      <c r="CB18" s="40" t="s">
        <v>390</v>
      </c>
      <c r="CC18" s="40" t="str">
        <f ca="1">+IF('CARGA DE DATOS'!BF18&lt;&gt;"","true","false")</f>
        <v>false</v>
      </c>
      <c r="CD18" s="40" t="s">
        <v>389</v>
      </c>
      <c r="CF18" s="40" t="s">
        <v>390</v>
      </c>
      <c r="CG18" s="40" t="str">
        <f ca="1">+IF('CARGA DE DATOS'!BG18&lt;&gt;"","true","false")</f>
        <v>false</v>
      </c>
      <c r="CH18" s="40" t="s">
        <v>389</v>
      </c>
      <c r="CJ18" s="40" t="str">
        <f t="shared" si="4"/>
        <v>01.01.2022</v>
      </c>
      <c r="CK18" s="40" t="str">
        <f t="shared" si="5"/>
        <v>S6020</v>
      </c>
      <c r="CL18" s="40">
        <f>+VLOOKUP(L18,'Gr.Estr.Reg.'!$C:$G,5,FALSE)</f>
        <v>106</v>
      </c>
      <c r="CM18" s="40" t="str">
        <f t="shared" si="6"/>
        <v>CU</v>
      </c>
      <c r="CN18" s="40">
        <v>2</v>
      </c>
      <c r="CP18" s="40" t="str">
        <f t="shared" si="7"/>
        <v>01.01.2022</v>
      </c>
      <c r="CQ18" s="126">
        <f t="shared" si="8"/>
        <v>117</v>
      </c>
      <c r="CR18" s="126" t="str">
        <f t="shared" si="9"/>
        <v/>
      </c>
      <c r="CS18" s="40">
        <f>+'CARGA DE DATOS'!X18</f>
        <v>700034</v>
      </c>
      <c r="CT18" s="113" t="s">
        <v>391</v>
      </c>
      <c r="CV18" s="40" t="str">
        <f t="shared" si="10"/>
        <v>01.01.2022</v>
      </c>
      <c r="CW18" s="113" t="str">
        <f ca="1">+VLOOKUP('CARGA DE DATOS'!AA18,Datos!$D:$E,2,FALSE)</f>
        <v>00</v>
      </c>
      <c r="CX18" s="113">
        <f>+'CARGA DE DATOS'!AB18</f>
        <v>100</v>
      </c>
      <c r="CY18" s="113">
        <f>+'CARGA DE DATOS'!AC18</f>
        <v>300</v>
      </c>
      <c r="CZ18" s="113" t="str">
        <f>+'CARGA DE DATOS'!AD18</f>
        <v>CASO: &gt;300</v>
      </c>
    </row>
    <row r="19" spans="1:104" s="40" customFormat="1" x14ac:dyDescent="0.25">
      <c r="A19" s="140">
        <f>+IF('CARGA DE DATOS'!B19="","",'CARGA DE DATOS'!B19)</f>
        <v>251</v>
      </c>
      <c r="B19" s="140">
        <f>+'CARGA DE DATOS'!C19</f>
        <v>610000000000165</v>
      </c>
      <c r="C19" s="140"/>
      <c r="D19" s="140"/>
      <c r="E19" s="140"/>
      <c r="F19" s="140"/>
      <c r="G19" s="140"/>
      <c r="H19" s="140"/>
      <c r="I19" s="140"/>
      <c r="J19" s="83"/>
      <c r="K19" s="40" t="str">
        <f>+'CARGA DE DATOS'!$AH19</f>
        <v>GD</v>
      </c>
      <c r="L19" s="40" t="str">
        <f>+'CARGA DE DATOS'!D19</f>
        <v>S6020A21</v>
      </c>
      <c r="M19" s="40" t="str">
        <f ca="1">+'CARGA DE DATOS'!G19</f>
        <v>ID017-GD-CU-T2-BT</v>
      </c>
      <c r="N19" s="40" t="str">
        <f>+'CARGA DE DATOS'!$AI19</f>
        <v>CU</v>
      </c>
      <c r="O19" s="40" t="str">
        <f>+'CARGA DE DATOS'!$AJ19</f>
        <v>G002</v>
      </c>
      <c r="P19" s="40" t="str">
        <f t="shared" si="1"/>
        <v>Z002</v>
      </c>
      <c r="Q19" s="40" t="s">
        <v>380</v>
      </c>
      <c r="R19" s="40">
        <v>1000</v>
      </c>
      <c r="S19" s="113" t="str">
        <f>+'CARGA DE DATOS'!$AL19</f>
        <v>05</v>
      </c>
      <c r="T19" s="115" t="s">
        <v>382</v>
      </c>
      <c r="U19" s="40">
        <v>12</v>
      </c>
      <c r="V19" s="40" t="str">
        <f ca="1">+'CARGA DE DATOS'!$AM19</f>
        <v>317</v>
      </c>
      <c r="W19" s="40" t="str">
        <f>+VLOOKUP(AG19,Datos!$E$30:$G$35,3,FALSE)</f>
        <v>P2</v>
      </c>
      <c r="X19" s="40" t="str">
        <f t="shared" si="2"/>
        <v/>
      </c>
      <c r="Z19" s="40" t="str">
        <f ca="1">+'CARGA DE DATOS'!$AN19</f>
        <v>239900</v>
      </c>
      <c r="AB19" s="40" t="str">
        <f t="shared" ca="1" si="3"/>
        <v>ID017-GD-CU-T2-BT</v>
      </c>
      <c r="AC19" s="40">
        <f>+INDEX('Gr.Estr.Reg.'!$A:$C,MATCH($L19,'Gr.Estr.Reg.'!$C:$C,0),1)</f>
        <v>6000</v>
      </c>
      <c r="AE19" s="40" t="str">
        <f>+TEXT('CARGA DE DATOS'!$F19,"dd.mm.yyyy")</f>
        <v>01.01.2022</v>
      </c>
      <c r="AF19" s="40" t="s">
        <v>384</v>
      </c>
      <c r="AG19" s="40" t="str">
        <f>+'CARGA DE DATOS'!$AO19</f>
        <v>G1</v>
      </c>
      <c r="AH19" s="40" t="s">
        <v>385</v>
      </c>
      <c r="AI19" s="40" t="str">
        <f ca="1">+'CARGA DE DATOS'!$AQ19</f>
        <v>GD_T2</v>
      </c>
      <c r="AJ19" s="126" t="str">
        <f>+IF('CARGA DE DATOS'!$K19="Completo",VLOOKUP(VLOOKUP('CARGA DE DATOS'!$D19,'Gr.Estr.Reg.'!$C:$D,2,FALSE),'Unidades de Lectura'!$J:$L,3,FALSE),VLOOKUP('CARGA DE DATOS'!$K19&amp;VLOOKUP('CARGA DE DATOS'!$D19,'Gr.Estr.Reg.'!$C:$H,6,FALSE),'Unidades de Lectura'!$H:$L,5,FALSE))</f>
        <v>GROCC</v>
      </c>
      <c r="AM19" s="40" t="s">
        <v>387</v>
      </c>
      <c r="AN19" s="40" t="s">
        <v>388</v>
      </c>
      <c r="AO19" s="40" t="s">
        <v>389</v>
      </c>
      <c r="AP19" s="40" t="str">
        <f ca="1">+'CARGA DE DATOS'!$AT19</f>
        <v>GD_NORM</v>
      </c>
      <c r="AQ19" s="40" t="str">
        <f ca="1">+'CARGA DE DATOS'!$AU19</f>
        <v>BAJA</v>
      </c>
      <c r="AS19" s="40" t="s">
        <v>387</v>
      </c>
      <c r="AT19" s="40" t="str">
        <f>+IF('CARGA DE DATOS'!AV19="","false","true")</f>
        <v>false</v>
      </c>
      <c r="AU19" s="40" t="s">
        <v>389</v>
      </c>
      <c r="AV19" s="40" t="str">
        <f>+'CARGA DE DATOS'!$AW19</f>
        <v/>
      </c>
      <c r="AW19" s="40" t="str">
        <f>+'CARGA DE DATOS'!$AX19</f>
        <v/>
      </c>
      <c r="AY19" s="40" t="s">
        <v>1989</v>
      </c>
      <c r="AZ19" s="40" t="str">
        <f>+IF('CARGA DE DATOS'!AY19="","false","true")</f>
        <v>false</v>
      </c>
      <c r="BA19" s="40" t="s">
        <v>389</v>
      </c>
      <c r="BB19" s="40">
        <f>+'CARGA DE DATOS'!T19</f>
        <v>0</v>
      </c>
      <c r="BD19" s="40" t="s">
        <v>390</v>
      </c>
      <c r="BE19" s="40" t="str">
        <f>+IF('CARGA DE DATOS'!AZ19&lt;&gt;"","true","false")</f>
        <v>false</v>
      </c>
      <c r="BF19" s="40" t="s">
        <v>389</v>
      </c>
      <c r="BH19" s="40" t="s">
        <v>390</v>
      </c>
      <c r="BI19" s="40" t="str">
        <f>+IF('CARGA DE DATOS'!BA19&lt;&gt;"","true","false")</f>
        <v>false</v>
      </c>
      <c r="BJ19" s="40" t="s">
        <v>389</v>
      </c>
      <c r="BL19" s="40" t="s">
        <v>390</v>
      </c>
      <c r="BM19" s="40" t="str">
        <f ca="1">+IF('CARGA DE DATOS'!BB19&lt;&gt;"","true","false")</f>
        <v>false</v>
      </c>
      <c r="BN19" s="40" t="s">
        <v>389</v>
      </c>
      <c r="BP19" s="40" t="s">
        <v>390</v>
      </c>
      <c r="BQ19" s="40" t="str">
        <f ca="1">+IF('CARGA DE DATOS'!BC19&lt;&gt;"","true","false")</f>
        <v>true</v>
      </c>
      <c r="BR19" s="40" t="s">
        <v>389</v>
      </c>
      <c r="BT19" s="40" t="s">
        <v>390</v>
      </c>
      <c r="BU19" s="40" t="str">
        <f ca="1">+IF('CARGA DE DATOS'!BD19&lt;&gt;"","true","false")</f>
        <v>false</v>
      </c>
      <c r="BV19" s="40" t="s">
        <v>389</v>
      </c>
      <c r="BX19" s="40" t="s">
        <v>390</v>
      </c>
      <c r="BY19" s="40" t="str">
        <f ca="1">+IF('CARGA DE DATOS'!BE19&lt;&gt;"","true","false")</f>
        <v>false</v>
      </c>
      <c r="BZ19" s="40" t="s">
        <v>389</v>
      </c>
      <c r="CB19" s="40" t="s">
        <v>390</v>
      </c>
      <c r="CC19" s="40" t="str">
        <f ca="1">+IF('CARGA DE DATOS'!BF19&lt;&gt;"","true","false")</f>
        <v>false</v>
      </c>
      <c r="CD19" s="40" t="s">
        <v>389</v>
      </c>
      <c r="CF19" s="40" t="s">
        <v>390</v>
      </c>
      <c r="CG19" s="40" t="str">
        <f ca="1">+IF('CARGA DE DATOS'!BG19&lt;&gt;"","true","false")</f>
        <v>false</v>
      </c>
      <c r="CH19" s="40" t="s">
        <v>389</v>
      </c>
      <c r="CJ19" s="40" t="str">
        <f t="shared" si="4"/>
        <v>01.01.2022</v>
      </c>
      <c r="CK19" s="40" t="str">
        <f t="shared" si="5"/>
        <v>S6020</v>
      </c>
      <c r="CL19" s="40">
        <f>+VLOOKUP(L19,'Gr.Estr.Reg.'!$C:$G,5,FALSE)</f>
        <v>106</v>
      </c>
      <c r="CM19" s="40" t="str">
        <f t="shared" si="6"/>
        <v>CU</v>
      </c>
      <c r="CN19" s="40">
        <v>2</v>
      </c>
      <c r="CP19" s="40" t="str">
        <f t="shared" si="7"/>
        <v>01.01.2022</v>
      </c>
      <c r="CQ19" s="126">
        <f t="shared" si="8"/>
        <v>118</v>
      </c>
      <c r="CR19" s="126" t="str">
        <f t="shared" si="9"/>
        <v/>
      </c>
      <c r="CS19" s="40">
        <f>+'CARGA DE DATOS'!X19</f>
        <v>700034</v>
      </c>
      <c r="CT19" s="113" t="s">
        <v>391</v>
      </c>
      <c r="CV19" s="40" t="str">
        <f t="shared" si="10"/>
        <v>01.01.2022</v>
      </c>
      <c r="CW19" s="113" t="str">
        <f ca="1">+VLOOKUP('CARGA DE DATOS'!AA19,Datos!$D:$E,2,FALSE)</f>
        <v>00</v>
      </c>
      <c r="CX19" s="113">
        <f>+'CARGA DE DATOS'!AB19</f>
        <v>50</v>
      </c>
      <c r="CY19" s="113">
        <f>+'CARGA DE DATOS'!AC19</f>
        <v>100</v>
      </c>
      <c r="CZ19" s="113" t="str">
        <f>+'CARGA DE DATOS'!AD19</f>
        <v>CASO: &lt;300</v>
      </c>
    </row>
    <row r="20" spans="1:104" s="40" customFormat="1" x14ac:dyDescent="0.25">
      <c r="A20" s="140">
        <f>+IF('CARGA DE DATOS'!B20="","",'CARGA DE DATOS'!B20)</f>
        <v>251</v>
      </c>
      <c r="B20" s="140">
        <f>+'CARGA DE DATOS'!C20</f>
        <v>610000000000165</v>
      </c>
      <c r="C20" s="140"/>
      <c r="D20" s="140"/>
      <c r="E20" s="140"/>
      <c r="F20" s="140"/>
      <c r="G20" s="140"/>
      <c r="H20" s="140"/>
      <c r="I20" s="140"/>
      <c r="J20" s="83"/>
      <c r="K20" s="40" t="str">
        <f>+'CARGA DE DATOS'!$AH20</f>
        <v>GD</v>
      </c>
      <c r="L20" s="40" t="str">
        <f>+'CARGA DE DATOS'!D20</f>
        <v>S6020A21</v>
      </c>
      <c r="M20" s="40" t="str">
        <f ca="1">+'CARGA DE DATOS'!G20</f>
        <v>ID018-GD-CU-T2-BT</v>
      </c>
      <c r="N20" s="40" t="str">
        <f>+'CARGA DE DATOS'!$AI20</f>
        <v>CU</v>
      </c>
      <c r="O20" s="40" t="str">
        <f>+'CARGA DE DATOS'!$AJ20</f>
        <v>G002</v>
      </c>
      <c r="P20" s="40" t="str">
        <f t="shared" si="1"/>
        <v>Z002</v>
      </c>
      <c r="Q20" s="40" t="s">
        <v>380</v>
      </c>
      <c r="R20" s="40">
        <v>1000</v>
      </c>
      <c r="S20" s="113" t="str">
        <f>+'CARGA DE DATOS'!$AL20</f>
        <v>06</v>
      </c>
      <c r="T20" s="115" t="s">
        <v>382</v>
      </c>
      <c r="U20" s="40">
        <v>12</v>
      </c>
      <c r="V20" s="40" t="str">
        <f ca="1">+'CARGA DE DATOS'!$AM20</f>
        <v>317</v>
      </c>
      <c r="W20" s="40" t="str">
        <f>+VLOOKUP(AG20,Datos!$E$30:$G$35,3,FALSE)</f>
        <v>P2</v>
      </c>
      <c r="X20" s="40" t="str">
        <f t="shared" si="2"/>
        <v/>
      </c>
      <c r="Z20" s="40" t="str">
        <f ca="1">+'CARGA DE DATOS'!$AN20</f>
        <v>239900</v>
      </c>
      <c r="AB20" s="40" t="str">
        <f t="shared" ca="1" si="3"/>
        <v>ID018-GD-CU-T2-BT</v>
      </c>
      <c r="AC20" s="40">
        <f>+INDEX('Gr.Estr.Reg.'!$A:$C,MATCH($L20,'Gr.Estr.Reg.'!$C:$C,0),1)</f>
        <v>6000</v>
      </c>
      <c r="AE20" s="40" t="str">
        <f>+TEXT('CARGA DE DATOS'!$F20,"dd.mm.yyyy")</f>
        <v>01.01.2022</v>
      </c>
      <c r="AF20" s="40" t="s">
        <v>384</v>
      </c>
      <c r="AG20" s="40" t="str">
        <f>+'CARGA DE DATOS'!$AO20</f>
        <v>G1</v>
      </c>
      <c r="AH20" s="40" t="s">
        <v>385</v>
      </c>
      <c r="AI20" s="40" t="str">
        <f ca="1">+'CARGA DE DATOS'!$AQ20</f>
        <v>GD_T2</v>
      </c>
      <c r="AJ20" s="126" t="str">
        <f>+IF('CARGA DE DATOS'!$K20="Completo",VLOOKUP(VLOOKUP('CARGA DE DATOS'!$D20,'Gr.Estr.Reg.'!$C:$D,2,FALSE),'Unidades de Lectura'!$J:$L,3,FALSE),VLOOKUP('CARGA DE DATOS'!$K20&amp;VLOOKUP('CARGA DE DATOS'!$D20,'Gr.Estr.Reg.'!$C:$H,6,FALSE),'Unidades de Lectura'!$H:$L,5,FALSE))</f>
        <v>GROCC</v>
      </c>
      <c r="AM20" s="40" t="s">
        <v>387</v>
      </c>
      <c r="AN20" s="40" t="s">
        <v>388</v>
      </c>
      <c r="AO20" s="40" t="s">
        <v>389</v>
      </c>
      <c r="AP20" s="40" t="str">
        <f ca="1">+'CARGA DE DATOS'!$AT20</f>
        <v>GD_NORM</v>
      </c>
      <c r="AQ20" s="40" t="str">
        <f ca="1">+'CARGA DE DATOS'!$AU20</f>
        <v>BAJA</v>
      </c>
      <c r="AS20" s="40" t="s">
        <v>387</v>
      </c>
      <c r="AT20" s="40" t="str">
        <f>+IF('CARGA DE DATOS'!AV20="","false","true")</f>
        <v>false</v>
      </c>
      <c r="AU20" s="40" t="s">
        <v>389</v>
      </c>
      <c r="AV20" s="40" t="str">
        <f>+'CARGA DE DATOS'!$AW20</f>
        <v/>
      </c>
      <c r="AW20" s="40" t="str">
        <f>+'CARGA DE DATOS'!$AX20</f>
        <v/>
      </c>
      <c r="AY20" s="40" t="s">
        <v>1989</v>
      </c>
      <c r="AZ20" s="40" t="str">
        <f>+IF('CARGA DE DATOS'!AY20="","false","true")</f>
        <v>false</v>
      </c>
      <c r="BA20" s="40" t="s">
        <v>389</v>
      </c>
      <c r="BB20" s="40">
        <f>+'CARGA DE DATOS'!T20</f>
        <v>0</v>
      </c>
      <c r="BD20" s="40" t="s">
        <v>390</v>
      </c>
      <c r="BE20" s="40" t="str">
        <f>+IF('CARGA DE DATOS'!AZ20&lt;&gt;"","true","false")</f>
        <v>true</v>
      </c>
      <c r="BF20" s="40" t="s">
        <v>389</v>
      </c>
      <c r="BH20" s="40" t="s">
        <v>390</v>
      </c>
      <c r="BI20" s="40" t="str">
        <f>+IF('CARGA DE DATOS'!BA20&lt;&gt;"","true","false")</f>
        <v>false</v>
      </c>
      <c r="BJ20" s="40" t="s">
        <v>389</v>
      </c>
      <c r="BL20" s="40" t="s">
        <v>390</v>
      </c>
      <c r="BM20" s="40" t="str">
        <f ca="1">+IF('CARGA DE DATOS'!BB20&lt;&gt;"","true","false")</f>
        <v>true</v>
      </c>
      <c r="BN20" s="40" t="s">
        <v>389</v>
      </c>
      <c r="BP20" s="40" t="s">
        <v>390</v>
      </c>
      <c r="BQ20" s="40" t="str">
        <f ca="1">+IF('CARGA DE DATOS'!BC20&lt;&gt;"","true","false")</f>
        <v>false</v>
      </c>
      <c r="BR20" s="40" t="s">
        <v>389</v>
      </c>
      <c r="BT20" s="40" t="s">
        <v>390</v>
      </c>
      <c r="BU20" s="40" t="str">
        <f ca="1">+IF('CARGA DE DATOS'!BD20&lt;&gt;"","true","false")</f>
        <v>false</v>
      </c>
      <c r="BV20" s="40" t="s">
        <v>389</v>
      </c>
      <c r="BX20" s="40" t="s">
        <v>390</v>
      </c>
      <c r="BY20" s="40" t="str">
        <f ca="1">+IF('CARGA DE DATOS'!BE20&lt;&gt;"","true","false")</f>
        <v>false</v>
      </c>
      <c r="BZ20" s="40" t="s">
        <v>389</v>
      </c>
      <c r="CB20" s="40" t="s">
        <v>390</v>
      </c>
      <c r="CC20" s="40" t="str">
        <f ca="1">+IF('CARGA DE DATOS'!BF20&lt;&gt;"","true","false")</f>
        <v>false</v>
      </c>
      <c r="CD20" s="40" t="s">
        <v>389</v>
      </c>
      <c r="CF20" s="40" t="s">
        <v>390</v>
      </c>
      <c r="CG20" s="40" t="str">
        <f ca="1">+IF('CARGA DE DATOS'!BG20&lt;&gt;"","true","false")</f>
        <v>false</v>
      </c>
      <c r="CH20" s="40" t="s">
        <v>389</v>
      </c>
      <c r="CJ20" s="40" t="str">
        <f t="shared" si="4"/>
        <v>01.01.2022</v>
      </c>
      <c r="CK20" s="40" t="str">
        <f t="shared" si="5"/>
        <v>S6020</v>
      </c>
      <c r="CL20" s="40">
        <f>+VLOOKUP(L20,'Gr.Estr.Reg.'!$C:$G,5,FALSE)</f>
        <v>106</v>
      </c>
      <c r="CM20" s="40" t="str">
        <f t="shared" si="6"/>
        <v>CU</v>
      </c>
      <c r="CN20" s="40">
        <v>2</v>
      </c>
      <c r="CP20" s="40" t="str">
        <f t="shared" si="7"/>
        <v>01.01.2022</v>
      </c>
      <c r="CQ20" s="126">
        <f t="shared" si="8"/>
        <v>119</v>
      </c>
      <c r="CR20" s="126" t="str">
        <f t="shared" si="9"/>
        <v/>
      </c>
      <c r="CS20" s="40">
        <f>+'CARGA DE DATOS'!X20</f>
        <v>700034</v>
      </c>
      <c r="CT20" s="113" t="s">
        <v>391</v>
      </c>
      <c r="CV20" s="40" t="str">
        <f t="shared" si="10"/>
        <v>01.01.2022</v>
      </c>
      <c r="CW20" s="113" t="str">
        <f ca="1">+VLOOKUP('CARGA DE DATOS'!AA20,Datos!$D:$E,2,FALSE)</f>
        <v>00</v>
      </c>
      <c r="CX20" s="113">
        <f>+'CARGA DE DATOS'!AB20</f>
        <v>100</v>
      </c>
      <c r="CY20" s="113">
        <f>+'CARGA DE DATOS'!AC20</f>
        <v>200</v>
      </c>
      <c r="CZ20" s="113" t="str">
        <f>+'CARGA DE DATOS'!AD20</f>
        <v>CASO: =300 Reg</v>
      </c>
    </row>
    <row r="21" spans="1:104" s="40" customFormat="1" x14ac:dyDescent="0.25">
      <c r="A21" s="140">
        <f>+IF('CARGA DE DATOS'!B21="","",'CARGA DE DATOS'!B21)</f>
        <v>251</v>
      </c>
      <c r="B21" s="140">
        <f>+'CARGA DE DATOS'!C21</f>
        <v>610000000000165</v>
      </c>
      <c r="C21" s="140"/>
      <c r="D21" s="140"/>
      <c r="E21" s="140"/>
      <c r="F21" s="140"/>
      <c r="G21" s="140"/>
      <c r="H21" s="140"/>
      <c r="I21" s="140"/>
      <c r="J21" s="83"/>
      <c r="K21" s="40" t="str">
        <f>+'CARGA DE DATOS'!$AH21</f>
        <v>GD</v>
      </c>
      <c r="L21" s="40" t="str">
        <f>+'CARGA DE DATOS'!D21</f>
        <v>S6020A21</v>
      </c>
      <c r="M21" s="40" t="str">
        <f ca="1">+'CARGA DE DATOS'!G21</f>
        <v>ID019-GD-CU-T2-BT</v>
      </c>
      <c r="N21" s="40" t="str">
        <f>+'CARGA DE DATOS'!$AI21</f>
        <v>CU</v>
      </c>
      <c r="O21" s="40" t="str">
        <f>+'CARGA DE DATOS'!$AJ21</f>
        <v>G002</v>
      </c>
      <c r="P21" s="40" t="str">
        <f t="shared" si="1"/>
        <v>Z002</v>
      </c>
      <c r="Q21" s="40" t="s">
        <v>380</v>
      </c>
      <c r="R21" s="40">
        <v>1000</v>
      </c>
      <c r="S21" s="113" t="str">
        <f>+'CARGA DE DATOS'!$AL21</f>
        <v>07</v>
      </c>
      <c r="T21" s="115" t="s">
        <v>382</v>
      </c>
      <c r="U21" s="40">
        <v>12</v>
      </c>
      <c r="V21" s="40" t="str">
        <f ca="1">+'CARGA DE DATOS'!$AM21</f>
        <v>317</v>
      </c>
      <c r="W21" s="40" t="str">
        <f>+VLOOKUP(AG21,Datos!$E$30:$G$35,3,FALSE)</f>
        <v>P2</v>
      </c>
      <c r="X21" s="40" t="str">
        <f t="shared" si="2"/>
        <v/>
      </c>
      <c r="Z21" s="40" t="str">
        <f ca="1">+'CARGA DE DATOS'!$AN21</f>
        <v>239900</v>
      </c>
      <c r="AB21" s="40" t="str">
        <f t="shared" ca="1" si="3"/>
        <v>ID019-GD-CU-T2-BT</v>
      </c>
      <c r="AC21" s="40">
        <f>+INDEX('Gr.Estr.Reg.'!$A:$C,MATCH($L21,'Gr.Estr.Reg.'!$C:$C,0),1)</f>
        <v>6000</v>
      </c>
      <c r="AE21" s="40" t="str">
        <f>+TEXT('CARGA DE DATOS'!$F21,"dd.mm.yyyy")</f>
        <v>01.01.2022</v>
      </c>
      <c r="AF21" s="40" t="s">
        <v>384</v>
      </c>
      <c r="AG21" s="40" t="str">
        <f>+'CARGA DE DATOS'!$AO21</f>
        <v>G1</v>
      </c>
      <c r="AH21" s="40" t="s">
        <v>385</v>
      </c>
      <c r="AI21" s="40" t="str">
        <f ca="1">+'CARGA DE DATOS'!$AQ21</f>
        <v>GD_T2</v>
      </c>
      <c r="AJ21" s="126" t="str">
        <f>+IF('CARGA DE DATOS'!$K21="Completo",VLOOKUP(VLOOKUP('CARGA DE DATOS'!$D21,'Gr.Estr.Reg.'!$C:$D,2,FALSE),'Unidades de Lectura'!$J:$L,3,FALSE),VLOOKUP('CARGA DE DATOS'!$K21&amp;VLOOKUP('CARGA DE DATOS'!$D21,'Gr.Estr.Reg.'!$C:$H,6,FALSE),'Unidades de Lectura'!$H:$L,5,FALSE))</f>
        <v>GROCC</v>
      </c>
      <c r="AM21" s="40" t="s">
        <v>387</v>
      </c>
      <c r="AN21" s="40" t="s">
        <v>388</v>
      </c>
      <c r="AO21" s="40" t="s">
        <v>389</v>
      </c>
      <c r="AP21" s="40" t="str">
        <f ca="1">+'CARGA DE DATOS'!$AT21</f>
        <v>GD_NORM</v>
      </c>
      <c r="AQ21" s="40" t="str">
        <f ca="1">+'CARGA DE DATOS'!$AU21</f>
        <v>BAJA</v>
      </c>
      <c r="AS21" s="40" t="s">
        <v>387</v>
      </c>
      <c r="AT21" s="40" t="str">
        <f>+IF('CARGA DE DATOS'!AV21="","false","true")</f>
        <v>false</v>
      </c>
      <c r="AU21" s="40" t="s">
        <v>389</v>
      </c>
      <c r="AV21" s="40" t="str">
        <f>+'CARGA DE DATOS'!$AW21</f>
        <v/>
      </c>
      <c r="AW21" s="40" t="str">
        <f>+'CARGA DE DATOS'!$AX21</f>
        <v/>
      </c>
      <c r="AY21" s="40" t="s">
        <v>1989</v>
      </c>
      <c r="AZ21" s="40" t="str">
        <f>+IF('CARGA DE DATOS'!AY21="","false","true")</f>
        <v>false</v>
      </c>
      <c r="BA21" s="40" t="s">
        <v>389</v>
      </c>
      <c r="BB21" s="40">
        <f>+'CARGA DE DATOS'!T21</f>
        <v>0</v>
      </c>
      <c r="BD21" s="40" t="s">
        <v>390</v>
      </c>
      <c r="BE21" s="40" t="str">
        <f>+IF('CARGA DE DATOS'!AZ21&lt;&gt;"","true","false")</f>
        <v>true</v>
      </c>
      <c r="BF21" s="40" t="s">
        <v>389</v>
      </c>
      <c r="BH21" s="40" t="s">
        <v>390</v>
      </c>
      <c r="BI21" s="40" t="str">
        <f>+IF('CARGA DE DATOS'!BA21&lt;&gt;"","true","false")</f>
        <v>false</v>
      </c>
      <c r="BJ21" s="40" t="s">
        <v>389</v>
      </c>
      <c r="BL21" s="40" t="s">
        <v>390</v>
      </c>
      <c r="BM21" s="40" t="str">
        <f ca="1">+IF('CARGA DE DATOS'!BB21&lt;&gt;"","true","false")</f>
        <v>false</v>
      </c>
      <c r="BN21" s="40" t="s">
        <v>389</v>
      </c>
      <c r="BP21" s="40" t="s">
        <v>390</v>
      </c>
      <c r="BQ21" s="40" t="str">
        <f ca="1">+IF('CARGA DE DATOS'!BC21&lt;&gt;"","true","false")</f>
        <v>false</v>
      </c>
      <c r="BR21" s="40" t="s">
        <v>389</v>
      </c>
      <c r="BT21" s="40" t="s">
        <v>390</v>
      </c>
      <c r="BU21" s="40" t="str">
        <f ca="1">+IF('CARGA DE DATOS'!BD21&lt;&gt;"","true","false")</f>
        <v>true</v>
      </c>
      <c r="BV21" s="40" t="s">
        <v>389</v>
      </c>
      <c r="BX21" s="40" t="s">
        <v>390</v>
      </c>
      <c r="BY21" s="40" t="str">
        <f ca="1">+IF('CARGA DE DATOS'!BE21&lt;&gt;"","true","false")</f>
        <v>false</v>
      </c>
      <c r="BZ21" s="40" t="s">
        <v>389</v>
      </c>
      <c r="CB21" s="40" t="s">
        <v>390</v>
      </c>
      <c r="CC21" s="40" t="str">
        <f ca="1">+IF('CARGA DE DATOS'!BF21&lt;&gt;"","true","false")</f>
        <v>false</v>
      </c>
      <c r="CD21" s="40" t="s">
        <v>389</v>
      </c>
      <c r="CF21" s="40" t="s">
        <v>390</v>
      </c>
      <c r="CG21" s="40" t="str">
        <f ca="1">+IF('CARGA DE DATOS'!BG21&lt;&gt;"","true","false")</f>
        <v>false</v>
      </c>
      <c r="CH21" s="40" t="s">
        <v>389</v>
      </c>
      <c r="CJ21" s="40" t="str">
        <f t="shared" si="4"/>
        <v>01.01.2022</v>
      </c>
      <c r="CK21" s="40" t="str">
        <f t="shared" si="5"/>
        <v>S6020</v>
      </c>
      <c r="CL21" s="40">
        <f>+VLOOKUP(L21,'Gr.Estr.Reg.'!$C:$G,5,FALSE)</f>
        <v>106</v>
      </c>
      <c r="CM21" s="40" t="str">
        <f t="shared" si="6"/>
        <v>CU</v>
      </c>
      <c r="CN21" s="40">
        <v>2</v>
      </c>
      <c r="CP21" s="40" t="str">
        <f t="shared" si="7"/>
        <v>01.01.2022</v>
      </c>
      <c r="CQ21" s="126">
        <f t="shared" si="8"/>
        <v>120</v>
      </c>
      <c r="CR21" s="126" t="str">
        <f t="shared" si="9"/>
        <v/>
      </c>
      <c r="CS21" s="40">
        <f>+'CARGA DE DATOS'!X21</f>
        <v>700034</v>
      </c>
      <c r="CT21" s="113" t="s">
        <v>391</v>
      </c>
      <c r="CV21" s="40" t="str">
        <f t="shared" si="10"/>
        <v>01.01.2022</v>
      </c>
      <c r="CW21" s="113" t="str">
        <f ca="1">+VLOOKUP('CARGA DE DATOS'!AA21,Datos!$D:$E,2,FALSE)</f>
        <v>00</v>
      </c>
      <c r="CX21" s="113">
        <f>+'CARGA DE DATOS'!AB21</f>
        <v>100</v>
      </c>
      <c r="CY21" s="113">
        <f>+'CARGA DE DATOS'!AC21</f>
        <v>300</v>
      </c>
      <c r="CZ21" s="113" t="str">
        <f>+'CARGA DE DATOS'!AD21</f>
        <v>CASO: =300 Cont</v>
      </c>
    </row>
    <row r="22" spans="1:104" s="40" customFormat="1" x14ac:dyDescent="0.25">
      <c r="A22" s="140">
        <f>+IF('CARGA DE DATOS'!B22="","",'CARGA DE DATOS'!B22)</f>
        <v>251</v>
      </c>
      <c r="B22" s="140">
        <f>+'CARGA DE DATOS'!C22</f>
        <v>610000000000165</v>
      </c>
      <c r="C22" s="140"/>
      <c r="D22" s="140"/>
      <c r="E22" s="140"/>
      <c r="F22" s="140"/>
      <c r="G22" s="140"/>
      <c r="H22" s="140"/>
      <c r="I22" s="140"/>
      <c r="J22" s="83"/>
      <c r="K22" s="40" t="str">
        <f>+'CARGA DE DATOS'!$AH22</f>
        <v>GD</v>
      </c>
      <c r="L22" s="40" t="str">
        <f>+'CARGA DE DATOS'!D22</f>
        <v>S6020A21</v>
      </c>
      <c r="M22" s="40" t="str">
        <f ca="1">+'CARGA DE DATOS'!G22</f>
        <v>ID020-GD-CU-T2-BT</v>
      </c>
      <c r="N22" s="40" t="str">
        <f>+'CARGA DE DATOS'!$AI22</f>
        <v>CU</v>
      </c>
      <c r="O22" s="40" t="str">
        <f>+'CARGA DE DATOS'!$AJ22</f>
        <v>G002</v>
      </c>
      <c r="P22" s="40" t="str">
        <f t="shared" si="1"/>
        <v>Z002</v>
      </c>
      <c r="Q22" s="40" t="s">
        <v>380</v>
      </c>
      <c r="R22" s="40">
        <v>1000</v>
      </c>
      <c r="S22" s="113">
        <f>+'CARGA DE DATOS'!$AL22</f>
        <v>11</v>
      </c>
      <c r="T22" s="115" t="s">
        <v>382</v>
      </c>
      <c r="U22" s="40">
        <v>12</v>
      </c>
      <c r="V22" s="40" t="str">
        <f ca="1">+'CARGA DE DATOS'!$AM22</f>
        <v>317</v>
      </c>
      <c r="W22" s="40" t="str">
        <f>+VLOOKUP(AG22,Datos!$E$30:$G$35,3,FALSE)</f>
        <v>P2</v>
      </c>
      <c r="X22" s="40" t="str">
        <f t="shared" si="2"/>
        <v/>
      </c>
      <c r="Z22" s="40" t="str">
        <f ca="1">+'CARGA DE DATOS'!$AN22</f>
        <v>239900</v>
      </c>
      <c r="AB22" s="40" t="str">
        <f t="shared" ca="1" si="3"/>
        <v>ID020-GD-CU-T2-BT</v>
      </c>
      <c r="AC22" s="40">
        <f>+INDEX('Gr.Estr.Reg.'!$A:$C,MATCH($L22,'Gr.Estr.Reg.'!$C:$C,0),1)</f>
        <v>6000</v>
      </c>
      <c r="AE22" s="40" t="str">
        <f>+TEXT('CARGA DE DATOS'!$F22,"dd.mm.yyyy")</f>
        <v>01.01.2022</v>
      </c>
      <c r="AF22" s="40" t="s">
        <v>384</v>
      </c>
      <c r="AG22" s="40" t="str">
        <f>+'CARGA DE DATOS'!$AO22</f>
        <v>G1</v>
      </c>
      <c r="AH22" s="40" t="s">
        <v>385</v>
      </c>
      <c r="AI22" s="40" t="str">
        <f ca="1">+'CARGA DE DATOS'!$AQ22</f>
        <v>GD_T2</v>
      </c>
      <c r="AJ22" s="126" t="str">
        <f>+IF('CARGA DE DATOS'!$K22="Completo",VLOOKUP(VLOOKUP('CARGA DE DATOS'!$D22,'Gr.Estr.Reg.'!$C:$D,2,FALSE),'Unidades de Lectura'!$J:$L,3,FALSE),VLOOKUP('CARGA DE DATOS'!$K22&amp;VLOOKUP('CARGA DE DATOS'!$D22,'Gr.Estr.Reg.'!$C:$H,6,FALSE),'Unidades de Lectura'!$H:$L,5,FALSE))</f>
        <v>GROCC</v>
      </c>
      <c r="AM22" s="40" t="s">
        <v>387</v>
      </c>
      <c r="AN22" s="40" t="s">
        <v>388</v>
      </c>
      <c r="AO22" s="40" t="s">
        <v>389</v>
      </c>
      <c r="AP22" s="40" t="str">
        <f ca="1">+'CARGA DE DATOS'!$AT22</f>
        <v>GD_NORM</v>
      </c>
      <c r="AQ22" s="40" t="str">
        <f ca="1">+'CARGA DE DATOS'!$AU22</f>
        <v>BAJA</v>
      </c>
      <c r="AS22" s="40" t="s">
        <v>387</v>
      </c>
      <c r="AT22" s="40" t="str">
        <f>+IF('CARGA DE DATOS'!AV22="","false","true")</f>
        <v>false</v>
      </c>
      <c r="AU22" s="40" t="s">
        <v>389</v>
      </c>
      <c r="AV22" s="40" t="str">
        <f>+'CARGA DE DATOS'!$AW22</f>
        <v/>
      </c>
      <c r="AW22" s="40" t="str">
        <f>+'CARGA DE DATOS'!$AX22</f>
        <v/>
      </c>
      <c r="AY22" s="40" t="s">
        <v>1989</v>
      </c>
      <c r="AZ22" s="40" t="str">
        <f>+IF('CARGA DE DATOS'!AY22="","false","true")</f>
        <v>false</v>
      </c>
      <c r="BA22" s="40" t="s">
        <v>389</v>
      </c>
      <c r="BB22" s="40">
        <f>+'CARGA DE DATOS'!T22</f>
        <v>0</v>
      </c>
      <c r="BD22" s="40" t="s">
        <v>390</v>
      </c>
      <c r="BE22" s="40" t="str">
        <f>+IF('CARGA DE DATOS'!AZ22&lt;&gt;"","true","false")</f>
        <v>true</v>
      </c>
      <c r="BF22" s="40" t="s">
        <v>389</v>
      </c>
      <c r="BH22" s="40" t="s">
        <v>390</v>
      </c>
      <c r="BI22" s="40" t="str">
        <f>+IF('CARGA DE DATOS'!BA22&lt;&gt;"","true","false")</f>
        <v>false</v>
      </c>
      <c r="BJ22" s="40" t="s">
        <v>389</v>
      </c>
      <c r="BL22" s="40" t="s">
        <v>390</v>
      </c>
      <c r="BM22" s="40" t="str">
        <f ca="1">+IF('CARGA DE DATOS'!BB22&lt;&gt;"","true","false")</f>
        <v>false</v>
      </c>
      <c r="BN22" s="40" t="s">
        <v>389</v>
      </c>
      <c r="BP22" s="40" t="s">
        <v>390</v>
      </c>
      <c r="BQ22" s="40" t="str">
        <f ca="1">+IF('CARGA DE DATOS'!BC22&lt;&gt;"","true","false")</f>
        <v>false</v>
      </c>
      <c r="BR22" s="40" t="s">
        <v>389</v>
      </c>
      <c r="BT22" s="40" t="s">
        <v>390</v>
      </c>
      <c r="BU22" s="40" t="str">
        <f ca="1">+IF('CARGA DE DATOS'!BD22&lt;&gt;"","true","false")</f>
        <v>false</v>
      </c>
      <c r="BV22" s="40" t="s">
        <v>389</v>
      </c>
      <c r="BX22" s="40" t="s">
        <v>390</v>
      </c>
      <c r="BY22" s="40" t="str">
        <f ca="1">+IF('CARGA DE DATOS'!BE22&lt;&gt;"","true","false")</f>
        <v>true</v>
      </c>
      <c r="BZ22" s="40" t="s">
        <v>389</v>
      </c>
      <c r="CB22" s="40" t="s">
        <v>390</v>
      </c>
      <c r="CC22" s="40" t="str">
        <f ca="1">+IF('CARGA DE DATOS'!BF22&lt;&gt;"","true","false")</f>
        <v>false</v>
      </c>
      <c r="CD22" s="40" t="s">
        <v>389</v>
      </c>
      <c r="CF22" s="40" t="s">
        <v>390</v>
      </c>
      <c r="CG22" s="40" t="str">
        <f ca="1">+IF('CARGA DE DATOS'!BG22&lt;&gt;"","true","false")</f>
        <v>false</v>
      </c>
      <c r="CH22" s="40" t="s">
        <v>389</v>
      </c>
      <c r="CJ22" s="40" t="str">
        <f t="shared" si="4"/>
        <v>01.01.2022</v>
      </c>
      <c r="CK22" s="40" t="str">
        <f t="shared" si="5"/>
        <v>S6020</v>
      </c>
      <c r="CL22" s="40">
        <f>+VLOOKUP(L22,'Gr.Estr.Reg.'!$C:$G,5,FALSE)</f>
        <v>106</v>
      </c>
      <c r="CM22" s="40" t="str">
        <f t="shared" si="6"/>
        <v>CU</v>
      </c>
      <c r="CN22" s="40">
        <v>2</v>
      </c>
      <c r="CP22" s="40" t="str">
        <f t="shared" si="7"/>
        <v>01.01.2022</v>
      </c>
      <c r="CQ22" s="126">
        <f t="shared" si="8"/>
        <v>121</v>
      </c>
      <c r="CR22" s="126" t="str">
        <f t="shared" si="9"/>
        <v/>
      </c>
      <c r="CS22" s="40">
        <f>+'CARGA DE DATOS'!X22</f>
        <v>700034</v>
      </c>
      <c r="CT22" s="113" t="s">
        <v>391</v>
      </c>
      <c r="CV22" s="40" t="str">
        <f t="shared" si="10"/>
        <v>01.01.2022</v>
      </c>
      <c r="CW22" s="113" t="str">
        <f ca="1">+VLOOKUP('CARGA DE DATOS'!AA22,Datos!$D:$E,2,FALSE)</f>
        <v>00</v>
      </c>
      <c r="CX22" s="113">
        <f>+'CARGA DE DATOS'!AB22</f>
        <v>100</v>
      </c>
      <c r="CY22" s="113">
        <f>+'CARGA DE DATOS'!AC22</f>
        <v>300</v>
      </c>
      <c r="CZ22" s="113" t="str">
        <f>+'CARGA DE DATOS'!AD22</f>
        <v>CASO: &gt;300</v>
      </c>
    </row>
    <row r="23" spans="1:104" s="40" customFormat="1" x14ac:dyDescent="0.25">
      <c r="A23" s="140">
        <f>+IF('CARGA DE DATOS'!B23="","",'CARGA DE DATOS'!B23)</f>
        <v>251</v>
      </c>
      <c r="B23" s="140">
        <f>+'CARGA DE DATOS'!C23</f>
        <v>610000000000165</v>
      </c>
      <c r="C23" s="140"/>
      <c r="D23" s="140"/>
      <c r="E23" s="140"/>
      <c r="F23" s="140"/>
      <c r="G23" s="140"/>
      <c r="H23" s="140"/>
      <c r="I23" s="140"/>
      <c r="J23" s="83"/>
      <c r="K23" s="40" t="str">
        <f>+'CARGA DE DATOS'!$AH23</f>
        <v>GD</v>
      </c>
      <c r="L23" s="40" t="str">
        <f>+'CARGA DE DATOS'!D23</f>
        <v>S6020A21</v>
      </c>
      <c r="M23" s="40" t="str">
        <f ca="1">+'CARGA DE DATOS'!G23</f>
        <v>ID021-GD-CU-T2-MT 13,2 kV</v>
      </c>
      <c r="N23" s="40" t="str">
        <f>+'CARGA DE DATOS'!$AI23</f>
        <v>CU</v>
      </c>
      <c r="O23" s="40" t="str">
        <f>+'CARGA DE DATOS'!$AJ23</f>
        <v>G002</v>
      </c>
      <c r="P23" s="40" t="str">
        <f t="shared" si="1"/>
        <v>Z002</v>
      </c>
      <c r="Q23" s="40" t="s">
        <v>380</v>
      </c>
      <c r="R23" s="40">
        <v>1000</v>
      </c>
      <c r="S23" s="113">
        <f>+'CARGA DE DATOS'!$AL23</f>
        <v>10</v>
      </c>
      <c r="T23" s="115" t="s">
        <v>382</v>
      </c>
      <c r="U23" s="40">
        <v>12</v>
      </c>
      <c r="V23" s="40" t="str">
        <f ca="1">+'CARGA DE DATOS'!$AM23</f>
        <v>317</v>
      </c>
      <c r="W23" s="40" t="str">
        <f>+VLOOKUP(AG23,Datos!$E$30:$G$35,3,FALSE)</f>
        <v>P3</v>
      </c>
      <c r="X23" s="40" t="str">
        <f t="shared" si="2"/>
        <v/>
      </c>
      <c r="Z23" s="40" t="str">
        <f ca="1">+'CARGA DE DATOS'!$AN23</f>
        <v>239900</v>
      </c>
      <c r="AB23" s="40" t="str">
        <f t="shared" ca="1" si="3"/>
        <v>ID021-GD-CU-T2-MT 13,2 kV</v>
      </c>
      <c r="AC23" s="40">
        <f>+INDEX('Gr.Estr.Reg.'!$A:$C,MATCH($L23,'Gr.Estr.Reg.'!$C:$C,0),1)</f>
        <v>6000</v>
      </c>
      <c r="AE23" s="40" t="str">
        <f>+TEXT('CARGA DE DATOS'!$F23,"dd.mm.yyyy")</f>
        <v>01.01.2022</v>
      </c>
      <c r="AF23" s="40" t="s">
        <v>384</v>
      </c>
      <c r="AG23" s="40" t="str">
        <f>+'CARGA DE DATOS'!$AO23</f>
        <v>G3</v>
      </c>
      <c r="AH23" s="40" t="s">
        <v>385</v>
      </c>
      <c r="AI23" s="40" t="str">
        <f ca="1">+'CARGA DE DATOS'!$AQ23</f>
        <v>GD_T2</v>
      </c>
      <c r="AJ23" s="126" t="str">
        <f>+IF('CARGA DE DATOS'!$K23="Completo",VLOOKUP(VLOOKUP('CARGA DE DATOS'!$D23,'Gr.Estr.Reg.'!$C:$D,2,FALSE),'Unidades de Lectura'!$J:$L,3,FALSE),VLOOKUP('CARGA DE DATOS'!$K23&amp;VLOOKUP('CARGA DE DATOS'!$D23,'Gr.Estr.Reg.'!$C:$H,6,FALSE),'Unidades de Lectura'!$H:$L,5,FALSE))</f>
        <v>GROCC</v>
      </c>
      <c r="AM23" s="40" t="s">
        <v>387</v>
      </c>
      <c r="AN23" s="40" t="s">
        <v>388</v>
      </c>
      <c r="AO23" s="40" t="s">
        <v>389</v>
      </c>
      <c r="AP23" s="40" t="str">
        <f ca="1">+'CARGA DE DATOS'!$AT23</f>
        <v>GD_NORM</v>
      </c>
      <c r="AQ23" s="40" t="str">
        <f ca="1">+'CARGA DE DATOS'!$AU23</f>
        <v>MEDIA13.2</v>
      </c>
      <c r="AS23" s="40" t="s">
        <v>387</v>
      </c>
      <c r="AT23" s="40" t="str">
        <f>+IF('CARGA DE DATOS'!AV23="","false","true")</f>
        <v>false</v>
      </c>
      <c r="AU23" s="40" t="s">
        <v>389</v>
      </c>
      <c r="AV23" s="40" t="str">
        <f>+'CARGA DE DATOS'!$AW23</f>
        <v/>
      </c>
      <c r="AW23" s="40" t="str">
        <f>+'CARGA DE DATOS'!$AX23</f>
        <v/>
      </c>
      <c r="AY23" s="40" t="s">
        <v>1989</v>
      </c>
      <c r="AZ23" s="40" t="str">
        <f>+IF('CARGA DE DATOS'!AY23="","false","true")</f>
        <v>false</v>
      </c>
      <c r="BA23" s="40" t="s">
        <v>389</v>
      </c>
      <c r="BB23" s="40">
        <f>+'CARGA DE DATOS'!T23</f>
        <v>0</v>
      </c>
      <c r="BD23" s="40" t="s">
        <v>390</v>
      </c>
      <c r="BE23" s="40" t="str">
        <f>+IF('CARGA DE DATOS'!AZ23&lt;&gt;"","true","false")</f>
        <v>true</v>
      </c>
      <c r="BF23" s="40" t="s">
        <v>389</v>
      </c>
      <c r="BH23" s="40" t="s">
        <v>390</v>
      </c>
      <c r="BI23" s="40" t="str">
        <f>+IF('CARGA DE DATOS'!BA23&lt;&gt;"","true","false")</f>
        <v>false</v>
      </c>
      <c r="BJ23" s="40" t="s">
        <v>389</v>
      </c>
      <c r="BL23" s="40" t="s">
        <v>390</v>
      </c>
      <c r="BM23" s="40" t="str">
        <f ca="1">+IF('CARGA DE DATOS'!BB23&lt;&gt;"","true","false")</f>
        <v>true</v>
      </c>
      <c r="BN23" s="40" t="s">
        <v>389</v>
      </c>
      <c r="BP23" s="40" t="s">
        <v>390</v>
      </c>
      <c r="BQ23" s="40" t="str">
        <f ca="1">+IF('CARGA DE DATOS'!BC23&lt;&gt;"","true","false")</f>
        <v>true</v>
      </c>
      <c r="BR23" s="40" t="s">
        <v>389</v>
      </c>
      <c r="BT23" s="40" t="s">
        <v>390</v>
      </c>
      <c r="BU23" s="40" t="str">
        <f ca="1">+IF('CARGA DE DATOS'!BD23&lt;&gt;"","true","false")</f>
        <v>false</v>
      </c>
      <c r="BV23" s="40" t="s">
        <v>389</v>
      </c>
      <c r="BX23" s="40" t="s">
        <v>390</v>
      </c>
      <c r="BY23" s="40" t="str">
        <f ca="1">+IF('CARGA DE DATOS'!BE23&lt;&gt;"","true","false")</f>
        <v>true</v>
      </c>
      <c r="BZ23" s="40" t="s">
        <v>389</v>
      </c>
      <c r="CB23" s="40" t="s">
        <v>390</v>
      </c>
      <c r="CC23" s="40" t="str">
        <f ca="1">+IF('CARGA DE DATOS'!BF23&lt;&gt;"","true","false")</f>
        <v>false</v>
      </c>
      <c r="CD23" s="40" t="s">
        <v>389</v>
      </c>
      <c r="CF23" s="40" t="s">
        <v>390</v>
      </c>
      <c r="CG23" s="40" t="str">
        <f ca="1">+IF('CARGA DE DATOS'!BG23&lt;&gt;"","true","false")</f>
        <v>false</v>
      </c>
      <c r="CH23" s="40" t="s">
        <v>389</v>
      </c>
      <c r="CJ23" s="40" t="str">
        <f t="shared" si="4"/>
        <v>01.01.2022</v>
      </c>
      <c r="CK23" s="40" t="str">
        <f t="shared" si="5"/>
        <v>S6020</v>
      </c>
      <c r="CL23" s="40">
        <f>+VLOOKUP(L23,'Gr.Estr.Reg.'!$C:$G,5,FALSE)</f>
        <v>106</v>
      </c>
      <c r="CM23" s="40" t="str">
        <f t="shared" si="6"/>
        <v>CU</v>
      </c>
      <c r="CN23" s="40">
        <v>2</v>
      </c>
      <c r="CP23" s="40" t="str">
        <f t="shared" si="7"/>
        <v>01.01.2022</v>
      </c>
      <c r="CQ23" s="126">
        <f t="shared" si="8"/>
        <v>122</v>
      </c>
      <c r="CR23" s="126" t="str">
        <f t="shared" si="9"/>
        <v/>
      </c>
      <c r="CS23" s="40">
        <f>+'CARGA DE DATOS'!X23</f>
        <v>700034</v>
      </c>
      <c r="CT23" s="113" t="s">
        <v>391</v>
      </c>
      <c r="CV23" s="40" t="str">
        <f t="shared" si="10"/>
        <v>01.01.2022</v>
      </c>
      <c r="CW23" s="113" t="str">
        <f ca="1">+VLOOKUP('CARGA DE DATOS'!AA23,Datos!$D:$E,2,FALSE)</f>
        <v>00</v>
      </c>
      <c r="CX23" s="113">
        <f>+'CARGA DE DATOS'!AB23</f>
        <v>1200</v>
      </c>
      <c r="CY23" s="113">
        <f>+'CARGA DE DATOS'!AC23</f>
        <v>50</v>
      </c>
      <c r="CZ23" s="113" t="str">
        <f>+'CARGA DE DATOS'!AD23</f>
        <v>CASO: &gt;1000 Cont y Reg sólo 13,2 kV</v>
      </c>
    </row>
    <row r="24" spans="1:104" s="40" customFormat="1" x14ac:dyDescent="0.25">
      <c r="A24" s="140">
        <f>+IF('CARGA DE DATOS'!B24="","",'CARGA DE DATOS'!B24)</f>
        <v>258</v>
      </c>
      <c r="B24" s="140">
        <f>+'CARGA DE DATOS'!C24</f>
        <v>610000000000172</v>
      </c>
      <c r="C24" s="140"/>
      <c r="D24" s="140"/>
      <c r="E24" s="140"/>
      <c r="F24" s="140"/>
      <c r="G24" s="140"/>
      <c r="H24" s="140"/>
      <c r="I24" s="140"/>
      <c r="J24" s="83"/>
      <c r="K24" s="40" t="str">
        <f>+'CARGA DE DATOS'!$AH24</f>
        <v>GD</v>
      </c>
      <c r="L24" s="40" t="str">
        <f>+'CARGA DE DATOS'!D24</f>
        <v>S4010A12</v>
      </c>
      <c r="M24" s="40" t="str">
        <f ca="1">+'CARGA DE DATOS'!G24</f>
        <v>ID022-GD-NU-T2-BT</v>
      </c>
      <c r="N24" s="40" t="str">
        <f>+'CARGA DE DATOS'!$AI24</f>
        <v>NU</v>
      </c>
      <c r="O24" s="40" t="str">
        <f>+'CARGA DE DATOS'!$AJ24</f>
        <v>G002</v>
      </c>
      <c r="P24" s="40" t="str">
        <f t="shared" si="1"/>
        <v>Z002</v>
      </c>
      <c r="Q24" s="40" t="s">
        <v>380</v>
      </c>
      <c r="R24" s="40">
        <v>1000</v>
      </c>
      <c r="S24" s="113" t="str">
        <f>+'CARGA DE DATOS'!$AL24</f>
        <v>01</v>
      </c>
      <c r="T24" s="115" t="s">
        <v>382</v>
      </c>
      <c r="U24" s="40">
        <v>12</v>
      </c>
      <c r="V24" s="40" t="str">
        <f ca="1">+'CARGA DE DATOS'!$AM24</f>
        <v>123</v>
      </c>
      <c r="W24" s="40" t="str">
        <f>+VLOOKUP(AG24,Datos!$E$30:$G$35,3,FALSE)</f>
        <v>P2</v>
      </c>
      <c r="X24" s="40" t="str">
        <f t="shared" si="2"/>
        <v/>
      </c>
      <c r="Z24" s="40" t="str">
        <f ca="1">+'CARGA DE DATOS'!$AN24</f>
        <v>239900</v>
      </c>
      <c r="AB24" s="40" t="str">
        <f t="shared" ca="1" si="3"/>
        <v>ID022-GD-NU-T2-BT</v>
      </c>
      <c r="AC24" s="40">
        <f>+INDEX('Gr.Estr.Reg.'!$A:$C,MATCH($L24,'Gr.Estr.Reg.'!$C:$C,0),1)</f>
        <v>4000</v>
      </c>
      <c r="AE24" s="40" t="str">
        <f>+TEXT('CARGA DE DATOS'!$F24,"dd.mm.yyyy")</f>
        <v>01.01.2022</v>
      </c>
      <c r="AF24" s="40" t="s">
        <v>384</v>
      </c>
      <c r="AG24" s="40" t="str">
        <f>+'CARGA DE DATOS'!$AO24</f>
        <v>G1</v>
      </c>
      <c r="AH24" s="40" t="s">
        <v>385</v>
      </c>
      <c r="AI24" s="40" t="str">
        <f ca="1">+'CARGA DE DATOS'!$AQ24</f>
        <v>GD_T2</v>
      </c>
      <c r="AJ24" s="126" t="str">
        <f>+IF('CARGA DE DATOS'!$K24="Completo",VLOOKUP(VLOOKUP('CARGA DE DATOS'!$D24,'Gr.Estr.Reg.'!$C:$D,2,FALSE),'Unidades de Lectura'!$J:$L,3,FALSE),VLOOKUP('CARGA DE DATOS'!$K24&amp;VLOOKUP('CARGA DE DATOS'!$D24,'Gr.Estr.Reg.'!$C:$H,6,FALSE),'Unidades de Lectura'!$H:$L,5,FALSE))</f>
        <v>GRACC</v>
      </c>
      <c r="AM24" s="40" t="s">
        <v>387</v>
      </c>
      <c r="AN24" s="40" t="s">
        <v>388</v>
      </c>
      <c r="AO24" s="40" t="s">
        <v>389</v>
      </c>
      <c r="AP24" s="40" t="str">
        <f ca="1">+'CARGA DE DATOS'!$AT24</f>
        <v>GD_NORM</v>
      </c>
      <c r="AQ24" s="40" t="str">
        <f ca="1">+'CARGA DE DATOS'!$AU24</f>
        <v>BAJA</v>
      </c>
      <c r="AS24" s="40" t="s">
        <v>387</v>
      </c>
      <c r="AT24" s="40" t="str">
        <f>+IF('CARGA DE DATOS'!AV24="","false","true")</f>
        <v>false</v>
      </c>
      <c r="AU24" s="40" t="s">
        <v>389</v>
      </c>
      <c r="AV24" s="40" t="str">
        <f>+'CARGA DE DATOS'!$AW24</f>
        <v/>
      </c>
      <c r="AW24" s="40" t="str">
        <f>+'CARGA DE DATOS'!$AX24</f>
        <v/>
      </c>
      <c r="AY24" s="40" t="s">
        <v>1989</v>
      </c>
      <c r="AZ24" s="40" t="str">
        <f>+IF('CARGA DE DATOS'!AY24="","false","true")</f>
        <v>false</v>
      </c>
      <c r="BA24" s="40" t="s">
        <v>389</v>
      </c>
      <c r="BB24" s="40">
        <f>+'CARGA DE DATOS'!T24</f>
        <v>0</v>
      </c>
      <c r="BD24" s="40" t="s">
        <v>390</v>
      </c>
      <c r="BE24" s="40" t="str">
        <f>+IF('CARGA DE DATOS'!AZ24&lt;&gt;"","true","false")</f>
        <v>false</v>
      </c>
      <c r="BF24" s="40" t="s">
        <v>389</v>
      </c>
      <c r="BH24" s="40" t="s">
        <v>390</v>
      </c>
      <c r="BI24" s="40" t="str">
        <f>+IF('CARGA DE DATOS'!BA24&lt;&gt;"","true","false")</f>
        <v>false</v>
      </c>
      <c r="BJ24" s="40" t="s">
        <v>389</v>
      </c>
      <c r="BL24" s="40" t="s">
        <v>390</v>
      </c>
      <c r="BM24" s="40" t="str">
        <f ca="1">+IF('CARGA DE DATOS'!BB24&lt;&gt;"","true","false")</f>
        <v>false</v>
      </c>
      <c r="BN24" s="40" t="s">
        <v>389</v>
      </c>
      <c r="BP24" s="40" t="s">
        <v>390</v>
      </c>
      <c r="BQ24" s="40" t="str">
        <f ca="1">+IF('CARGA DE DATOS'!BC24&lt;&gt;"","true","false")</f>
        <v>true</v>
      </c>
      <c r="BR24" s="40" t="s">
        <v>389</v>
      </c>
      <c r="BT24" s="40" t="s">
        <v>390</v>
      </c>
      <c r="BU24" s="40" t="str">
        <f ca="1">+IF('CARGA DE DATOS'!BD24&lt;&gt;"","true","false")</f>
        <v>false</v>
      </c>
      <c r="BV24" s="40" t="s">
        <v>389</v>
      </c>
      <c r="BX24" s="40" t="s">
        <v>390</v>
      </c>
      <c r="BY24" s="40" t="str">
        <f ca="1">+IF('CARGA DE DATOS'!BE24&lt;&gt;"","true","false")</f>
        <v>false</v>
      </c>
      <c r="BZ24" s="40" t="s">
        <v>389</v>
      </c>
      <c r="CB24" s="40" t="s">
        <v>390</v>
      </c>
      <c r="CC24" s="40" t="str">
        <f ca="1">+IF('CARGA DE DATOS'!BF24&lt;&gt;"","true","false")</f>
        <v>false</v>
      </c>
      <c r="CD24" s="40" t="s">
        <v>389</v>
      </c>
      <c r="CF24" s="40" t="s">
        <v>390</v>
      </c>
      <c r="CG24" s="40" t="str">
        <f ca="1">+IF('CARGA DE DATOS'!BG24&lt;&gt;"","true","false")</f>
        <v>false</v>
      </c>
      <c r="CH24" s="40" t="s">
        <v>389</v>
      </c>
      <c r="CJ24" s="40" t="str">
        <f t="shared" si="4"/>
        <v>01.01.2022</v>
      </c>
      <c r="CK24" s="40" t="str">
        <f t="shared" si="5"/>
        <v>S4010</v>
      </c>
      <c r="CL24" s="40">
        <f>+VLOOKUP(L24,'Gr.Estr.Reg.'!$C:$G,5,FALSE)</f>
        <v>111</v>
      </c>
      <c r="CM24" s="40" t="str">
        <f t="shared" si="6"/>
        <v>NU</v>
      </c>
      <c r="CN24" s="40">
        <v>2</v>
      </c>
      <c r="CP24" s="40" t="str">
        <f t="shared" si="7"/>
        <v>01.01.2022</v>
      </c>
      <c r="CQ24" s="126">
        <f t="shared" si="8"/>
        <v>123</v>
      </c>
      <c r="CR24" s="126" t="str">
        <f t="shared" si="9"/>
        <v/>
      </c>
      <c r="CS24" s="40">
        <f>+'CARGA DE DATOS'!X24</f>
        <v>700034</v>
      </c>
      <c r="CT24" s="113" t="s">
        <v>391</v>
      </c>
      <c r="CV24" s="40" t="str">
        <f t="shared" si="10"/>
        <v>01.01.2022</v>
      </c>
      <c r="CW24" s="113" t="str">
        <f ca="1">+VLOOKUP('CARGA DE DATOS'!AA24,Datos!$D:$E,2,FALSE)</f>
        <v>00</v>
      </c>
      <c r="CX24" s="113">
        <f>+'CARGA DE DATOS'!AB24</f>
        <v>50</v>
      </c>
      <c r="CY24" s="113">
        <f>+'CARGA DE DATOS'!AC24</f>
        <v>100</v>
      </c>
      <c r="CZ24" s="113" t="str">
        <f>+'CARGA DE DATOS'!AD24</f>
        <v>CASO: &lt;300</v>
      </c>
    </row>
    <row r="25" spans="1:104" s="40" customFormat="1" x14ac:dyDescent="0.25">
      <c r="A25" s="140">
        <f>+IF('CARGA DE DATOS'!B25="","",'CARGA DE DATOS'!B25)</f>
        <v>258</v>
      </c>
      <c r="B25" s="140">
        <f>+'CARGA DE DATOS'!C25</f>
        <v>610000000000172</v>
      </c>
      <c r="C25" s="140"/>
      <c r="D25" s="140"/>
      <c r="E25" s="140"/>
      <c r="F25" s="140"/>
      <c r="G25" s="140"/>
      <c r="H25" s="140"/>
      <c r="I25" s="140"/>
      <c r="J25" s="83"/>
      <c r="K25" s="40" t="str">
        <f>+'CARGA DE DATOS'!$AH25</f>
        <v>GD</v>
      </c>
      <c r="L25" s="40" t="str">
        <f>+'CARGA DE DATOS'!D25</f>
        <v>S4010A12</v>
      </c>
      <c r="M25" s="40" t="str">
        <f ca="1">+'CARGA DE DATOS'!G25</f>
        <v>ID023-GD-NU-T2-BT</v>
      </c>
      <c r="N25" s="40" t="str">
        <f>+'CARGA DE DATOS'!$AI25</f>
        <v>NU</v>
      </c>
      <c r="O25" s="40" t="str">
        <f>+'CARGA DE DATOS'!$AJ25</f>
        <v>G002</v>
      </c>
      <c r="P25" s="40" t="str">
        <f t="shared" si="1"/>
        <v>Z002</v>
      </c>
      <c r="Q25" s="40" t="s">
        <v>380</v>
      </c>
      <c r="R25" s="40">
        <v>1000</v>
      </c>
      <c r="S25" s="113" t="str">
        <f>+'CARGA DE DATOS'!$AL25</f>
        <v>04</v>
      </c>
      <c r="T25" s="115" t="s">
        <v>382</v>
      </c>
      <c r="U25" s="40">
        <v>12</v>
      </c>
      <c r="V25" s="40" t="str">
        <f ca="1">+'CARGA DE DATOS'!$AM25</f>
        <v>123</v>
      </c>
      <c r="W25" s="40" t="str">
        <f>+VLOOKUP(AG25,Datos!$E$30:$G$35,3,FALSE)</f>
        <v>P2</v>
      </c>
      <c r="X25" s="40" t="str">
        <f t="shared" si="2"/>
        <v/>
      </c>
      <c r="Z25" s="40" t="str">
        <f ca="1">+'CARGA DE DATOS'!$AN25</f>
        <v>239900</v>
      </c>
      <c r="AB25" s="40" t="str">
        <f t="shared" ca="1" si="3"/>
        <v>ID023-GD-NU-T2-BT</v>
      </c>
      <c r="AC25" s="40">
        <f>+INDEX('Gr.Estr.Reg.'!$A:$C,MATCH($L25,'Gr.Estr.Reg.'!$C:$C,0),1)</f>
        <v>4000</v>
      </c>
      <c r="AE25" s="40" t="str">
        <f>+TEXT('CARGA DE DATOS'!$F25,"dd.mm.yyyy")</f>
        <v>01.01.2022</v>
      </c>
      <c r="AF25" s="40" t="s">
        <v>384</v>
      </c>
      <c r="AG25" s="40" t="str">
        <f>+'CARGA DE DATOS'!$AO25</f>
        <v>G1</v>
      </c>
      <c r="AH25" s="40" t="s">
        <v>385</v>
      </c>
      <c r="AI25" s="40" t="str">
        <f ca="1">+'CARGA DE DATOS'!$AQ25</f>
        <v>GD_T2</v>
      </c>
      <c r="AJ25" s="126" t="str">
        <f>+IF('CARGA DE DATOS'!$K25="Completo",VLOOKUP(VLOOKUP('CARGA DE DATOS'!$D25,'Gr.Estr.Reg.'!$C:$D,2,FALSE),'Unidades de Lectura'!$J:$L,3,FALSE),VLOOKUP('CARGA DE DATOS'!$K25&amp;VLOOKUP('CARGA DE DATOS'!$D25,'Gr.Estr.Reg.'!$C:$H,6,FALSE),'Unidades de Lectura'!$H:$L,5,FALSE))</f>
        <v>GRACC</v>
      </c>
      <c r="AM25" s="40" t="s">
        <v>387</v>
      </c>
      <c r="AN25" s="40" t="s">
        <v>388</v>
      </c>
      <c r="AO25" s="40" t="s">
        <v>389</v>
      </c>
      <c r="AP25" s="40" t="str">
        <f ca="1">+'CARGA DE DATOS'!$AT25</f>
        <v>GD_NORM</v>
      </c>
      <c r="AQ25" s="40" t="str">
        <f ca="1">+'CARGA DE DATOS'!$AU25</f>
        <v>BAJA</v>
      </c>
      <c r="AS25" s="40" t="s">
        <v>387</v>
      </c>
      <c r="AT25" s="40" t="str">
        <f>+IF('CARGA DE DATOS'!AV25="","false","true")</f>
        <v>false</v>
      </c>
      <c r="AU25" s="40" t="s">
        <v>389</v>
      </c>
      <c r="AV25" s="40" t="str">
        <f>+'CARGA DE DATOS'!$AW25</f>
        <v/>
      </c>
      <c r="AW25" s="40" t="str">
        <f>+'CARGA DE DATOS'!$AX25</f>
        <v/>
      </c>
      <c r="AY25" s="40" t="s">
        <v>1989</v>
      </c>
      <c r="AZ25" s="40" t="str">
        <f>+IF('CARGA DE DATOS'!AY25="","false","true")</f>
        <v>false</v>
      </c>
      <c r="BA25" s="40" t="s">
        <v>389</v>
      </c>
      <c r="BB25" s="40">
        <f>+'CARGA DE DATOS'!T25</f>
        <v>0</v>
      </c>
      <c r="BD25" s="40" t="s">
        <v>390</v>
      </c>
      <c r="BE25" s="40" t="str">
        <f>+IF('CARGA DE DATOS'!AZ25&lt;&gt;"","true","false")</f>
        <v>true</v>
      </c>
      <c r="BF25" s="40" t="s">
        <v>389</v>
      </c>
      <c r="BH25" s="40" t="s">
        <v>390</v>
      </c>
      <c r="BI25" s="40" t="str">
        <f>+IF('CARGA DE DATOS'!BA25&lt;&gt;"","true","false")</f>
        <v>false</v>
      </c>
      <c r="BJ25" s="40" t="s">
        <v>389</v>
      </c>
      <c r="BL25" s="40" t="s">
        <v>390</v>
      </c>
      <c r="BM25" s="40" t="str">
        <f ca="1">+IF('CARGA DE DATOS'!BB25&lt;&gt;"","true","false")</f>
        <v>true</v>
      </c>
      <c r="BN25" s="40" t="s">
        <v>389</v>
      </c>
      <c r="BP25" s="40" t="s">
        <v>390</v>
      </c>
      <c r="BQ25" s="40" t="str">
        <f ca="1">+IF('CARGA DE DATOS'!BC25&lt;&gt;"","true","false")</f>
        <v>false</v>
      </c>
      <c r="BR25" s="40" t="s">
        <v>389</v>
      </c>
      <c r="BT25" s="40" t="s">
        <v>390</v>
      </c>
      <c r="BU25" s="40" t="str">
        <f ca="1">+IF('CARGA DE DATOS'!BD25&lt;&gt;"","true","false")</f>
        <v>false</v>
      </c>
      <c r="BV25" s="40" t="s">
        <v>389</v>
      </c>
      <c r="BX25" s="40" t="s">
        <v>390</v>
      </c>
      <c r="BY25" s="40" t="str">
        <f ca="1">+IF('CARGA DE DATOS'!BE25&lt;&gt;"","true","false")</f>
        <v>false</v>
      </c>
      <c r="BZ25" s="40" t="s">
        <v>389</v>
      </c>
      <c r="CB25" s="40" t="s">
        <v>390</v>
      </c>
      <c r="CC25" s="40" t="str">
        <f ca="1">+IF('CARGA DE DATOS'!BF25&lt;&gt;"","true","false")</f>
        <v>false</v>
      </c>
      <c r="CD25" s="40" t="s">
        <v>389</v>
      </c>
      <c r="CF25" s="40" t="s">
        <v>390</v>
      </c>
      <c r="CG25" s="40" t="str">
        <f ca="1">+IF('CARGA DE DATOS'!BG25&lt;&gt;"","true","false")</f>
        <v>false</v>
      </c>
      <c r="CH25" s="40" t="s">
        <v>389</v>
      </c>
      <c r="CJ25" s="40" t="str">
        <f t="shared" si="4"/>
        <v>01.01.2022</v>
      </c>
      <c r="CK25" s="40" t="str">
        <f t="shared" si="5"/>
        <v>S4010</v>
      </c>
      <c r="CL25" s="40">
        <f>+VLOOKUP(L25,'Gr.Estr.Reg.'!$C:$G,5,FALSE)</f>
        <v>111</v>
      </c>
      <c r="CM25" s="40" t="str">
        <f t="shared" si="6"/>
        <v>NU</v>
      </c>
      <c r="CN25" s="40">
        <v>2</v>
      </c>
      <c r="CP25" s="40" t="str">
        <f t="shared" si="7"/>
        <v>01.01.2022</v>
      </c>
      <c r="CQ25" s="126">
        <f t="shared" si="8"/>
        <v>124</v>
      </c>
      <c r="CR25" s="126" t="str">
        <f t="shared" si="9"/>
        <v/>
      </c>
      <c r="CS25" s="40">
        <f>+'CARGA DE DATOS'!X25</f>
        <v>700034</v>
      </c>
      <c r="CT25" s="113" t="s">
        <v>391</v>
      </c>
      <c r="CV25" s="40" t="str">
        <f t="shared" si="10"/>
        <v>01.01.2022</v>
      </c>
      <c r="CW25" s="113" t="str">
        <f ca="1">+VLOOKUP('CARGA DE DATOS'!AA25,Datos!$D:$E,2,FALSE)</f>
        <v>00</v>
      </c>
      <c r="CX25" s="113">
        <f>+'CARGA DE DATOS'!AB25</f>
        <v>100</v>
      </c>
      <c r="CY25" s="113">
        <f>+'CARGA DE DATOS'!AC25</f>
        <v>200</v>
      </c>
      <c r="CZ25" s="113" t="str">
        <f>+'CARGA DE DATOS'!AD25</f>
        <v>CASO: =300 Reg</v>
      </c>
    </row>
    <row r="26" spans="1:104" s="40" customFormat="1" x14ac:dyDescent="0.25">
      <c r="A26" s="140">
        <f>+IF('CARGA DE DATOS'!B26="","",'CARGA DE DATOS'!B26)</f>
        <v>258</v>
      </c>
      <c r="B26" s="140">
        <f>+'CARGA DE DATOS'!C26</f>
        <v>610000000000172</v>
      </c>
      <c r="C26" s="140"/>
      <c r="D26" s="140"/>
      <c r="E26" s="140"/>
      <c r="F26" s="140"/>
      <c r="G26" s="140"/>
      <c r="H26" s="140"/>
      <c r="I26" s="140"/>
      <c r="J26" s="83"/>
      <c r="K26" s="40" t="str">
        <f>+'CARGA DE DATOS'!$AH26</f>
        <v>GD</v>
      </c>
      <c r="L26" s="40" t="str">
        <f>+'CARGA DE DATOS'!D26</f>
        <v>S4010A12</v>
      </c>
      <c r="M26" s="40" t="str">
        <f ca="1">+'CARGA DE DATOS'!G26</f>
        <v>ID024-GD-NU-T2-BT</v>
      </c>
      <c r="N26" s="40" t="str">
        <f>+'CARGA DE DATOS'!$AI26</f>
        <v>NU</v>
      </c>
      <c r="O26" s="40" t="str">
        <f>+'CARGA DE DATOS'!$AJ26</f>
        <v>G002</v>
      </c>
      <c r="P26" s="40" t="str">
        <f t="shared" si="1"/>
        <v>Z002</v>
      </c>
      <c r="Q26" s="40" t="s">
        <v>380</v>
      </c>
      <c r="R26" s="40">
        <v>1000</v>
      </c>
      <c r="S26" s="113" t="str">
        <f>+'CARGA DE DATOS'!$AL26</f>
        <v>07</v>
      </c>
      <c r="T26" s="115" t="s">
        <v>382</v>
      </c>
      <c r="U26" s="40">
        <v>12</v>
      </c>
      <c r="V26" s="40" t="str">
        <f ca="1">+'CARGA DE DATOS'!$AM26</f>
        <v>123</v>
      </c>
      <c r="W26" s="40" t="str">
        <f>+VLOOKUP(AG26,Datos!$E$30:$G$35,3,FALSE)</f>
        <v>P2</v>
      </c>
      <c r="X26" s="40" t="str">
        <f t="shared" si="2"/>
        <v/>
      </c>
      <c r="Z26" s="40" t="str">
        <f ca="1">+'CARGA DE DATOS'!$AN26</f>
        <v>239900</v>
      </c>
      <c r="AB26" s="40" t="str">
        <f t="shared" ca="1" si="3"/>
        <v>ID024-GD-NU-T2-BT</v>
      </c>
      <c r="AC26" s="40">
        <f>+INDEX('Gr.Estr.Reg.'!$A:$C,MATCH($L26,'Gr.Estr.Reg.'!$C:$C,0),1)</f>
        <v>4000</v>
      </c>
      <c r="AE26" s="40" t="str">
        <f>+TEXT('CARGA DE DATOS'!$F26,"dd.mm.yyyy")</f>
        <v>01.01.2022</v>
      </c>
      <c r="AF26" s="40" t="s">
        <v>384</v>
      </c>
      <c r="AG26" s="40" t="str">
        <f>+'CARGA DE DATOS'!$AO26</f>
        <v>G1</v>
      </c>
      <c r="AH26" s="40" t="s">
        <v>385</v>
      </c>
      <c r="AI26" s="40" t="str">
        <f ca="1">+'CARGA DE DATOS'!$AQ26</f>
        <v>GD_T2</v>
      </c>
      <c r="AJ26" s="126" t="str">
        <f>+IF('CARGA DE DATOS'!$K26="Completo",VLOOKUP(VLOOKUP('CARGA DE DATOS'!$D26,'Gr.Estr.Reg.'!$C:$D,2,FALSE),'Unidades de Lectura'!$J:$L,3,FALSE),VLOOKUP('CARGA DE DATOS'!$K26&amp;VLOOKUP('CARGA DE DATOS'!$D26,'Gr.Estr.Reg.'!$C:$H,6,FALSE),'Unidades de Lectura'!$H:$L,5,FALSE))</f>
        <v>GRACC</v>
      </c>
      <c r="AM26" s="40" t="s">
        <v>387</v>
      </c>
      <c r="AN26" s="40" t="s">
        <v>388</v>
      </c>
      <c r="AO26" s="40" t="s">
        <v>389</v>
      </c>
      <c r="AP26" s="40" t="str">
        <f ca="1">+'CARGA DE DATOS'!$AT26</f>
        <v>GD_NORM</v>
      </c>
      <c r="AQ26" s="40" t="str">
        <f ca="1">+'CARGA DE DATOS'!$AU26</f>
        <v>BAJA</v>
      </c>
      <c r="AS26" s="40" t="s">
        <v>387</v>
      </c>
      <c r="AT26" s="40" t="str">
        <f>+IF('CARGA DE DATOS'!AV26="","false","true")</f>
        <v>false</v>
      </c>
      <c r="AU26" s="40" t="s">
        <v>389</v>
      </c>
      <c r="AV26" s="40" t="str">
        <f>+'CARGA DE DATOS'!$AW26</f>
        <v/>
      </c>
      <c r="AW26" s="40" t="str">
        <f>+'CARGA DE DATOS'!$AX26</f>
        <v/>
      </c>
      <c r="AY26" s="40" t="s">
        <v>1989</v>
      </c>
      <c r="AZ26" s="40" t="str">
        <f>+IF('CARGA DE DATOS'!AY26="","false","true")</f>
        <v>false</v>
      </c>
      <c r="BA26" s="40" t="s">
        <v>389</v>
      </c>
      <c r="BB26" s="40">
        <f>+'CARGA DE DATOS'!T26</f>
        <v>0</v>
      </c>
      <c r="BD26" s="40" t="s">
        <v>390</v>
      </c>
      <c r="BE26" s="40" t="str">
        <f>+IF('CARGA DE DATOS'!AZ26&lt;&gt;"","true","false")</f>
        <v>true</v>
      </c>
      <c r="BF26" s="40" t="s">
        <v>389</v>
      </c>
      <c r="BH26" s="40" t="s">
        <v>390</v>
      </c>
      <c r="BI26" s="40" t="str">
        <f>+IF('CARGA DE DATOS'!BA26&lt;&gt;"","true","false")</f>
        <v>false</v>
      </c>
      <c r="BJ26" s="40" t="s">
        <v>389</v>
      </c>
      <c r="BL26" s="40" t="s">
        <v>390</v>
      </c>
      <c r="BM26" s="40" t="str">
        <f ca="1">+IF('CARGA DE DATOS'!BB26&lt;&gt;"","true","false")</f>
        <v>false</v>
      </c>
      <c r="BN26" s="40" t="s">
        <v>389</v>
      </c>
      <c r="BP26" s="40" t="s">
        <v>390</v>
      </c>
      <c r="BQ26" s="40" t="str">
        <f ca="1">+IF('CARGA DE DATOS'!BC26&lt;&gt;"","true","false")</f>
        <v>false</v>
      </c>
      <c r="BR26" s="40" t="s">
        <v>389</v>
      </c>
      <c r="BT26" s="40" t="s">
        <v>390</v>
      </c>
      <c r="BU26" s="40" t="str">
        <f ca="1">+IF('CARGA DE DATOS'!BD26&lt;&gt;"","true","false")</f>
        <v>true</v>
      </c>
      <c r="BV26" s="40" t="s">
        <v>389</v>
      </c>
      <c r="BX26" s="40" t="s">
        <v>390</v>
      </c>
      <c r="BY26" s="40" t="str">
        <f ca="1">+IF('CARGA DE DATOS'!BE26&lt;&gt;"","true","false")</f>
        <v>false</v>
      </c>
      <c r="BZ26" s="40" t="s">
        <v>389</v>
      </c>
      <c r="CB26" s="40" t="s">
        <v>390</v>
      </c>
      <c r="CC26" s="40" t="str">
        <f ca="1">+IF('CARGA DE DATOS'!BF26&lt;&gt;"","true","false")</f>
        <v>false</v>
      </c>
      <c r="CD26" s="40" t="s">
        <v>389</v>
      </c>
      <c r="CF26" s="40" t="s">
        <v>390</v>
      </c>
      <c r="CG26" s="40" t="str">
        <f ca="1">+IF('CARGA DE DATOS'!BG26&lt;&gt;"","true","false")</f>
        <v>false</v>
      </c>
      <c r="CH26" s="40" t="s">
        <v>389</v>
      </c>
      <c r="CJ26" s="40" t="str">
        <f t="shared" si="4"/>
        <v>01.01.2022</v>
      </c>
      <c r="CK26" s="40" t="str">
        <f t="shared" si="5"/>
        <v>S4010</v>
      </c>
      <c r="CL26" s="40">
        <f>+VLOOKUP(L26,'Gr.Estr.Reg.'!$C:$G,5,FALSE)</f>
        <v>111</v>
      </c>
      <c r="CM26" s="40" t="str">
        <f t="shared" si="6"/>
        <v>NU</v>
      </c>
      <c r="CN26" s="40">
        <v>2</v>
      </c>
      <c r="CP26" s="40" t="str">
        <f t="shared" si="7"/>
        <v>01.01.2022</v>
      </c>
      <c r="CQ26" s="126">
        <f t="shared" si="8"/>
        <v>125</v>
      </c>
      <c r="CR26" s="126" t="str">
        <f t="shared" si="9"/>
        <v/>
      </c>
      <c r="CS26" s="40">
        <f>+'CARGA DE DATOS'!X26</f>
        <v>700034</v>
      </c>
      <c r="CT26" s="113" t="s">
        <v>391</v>
      </c>
      <c r="CV26" s="40" t="str">
        <f t="shared" si="10"/>
        <v>01.01.2022</v>
      </c>
      <c r="CW26" s="113" t="str">
        <f ca="1">+VLOOKUP('CARGA DE DATOS'!AA26,Datos!$D:$E,2,FALSE)</f>
        <v>00</v>
      </c>
      <c r="CX26" s="113">
        <f>+'CARGA DE DATOS'!AB26</f>
        <v>100</v>
      </c>
      <c r="CY26" s="113">
        <f>+'CARGA DE DATOS'!AC26</f>
        <v>300</v>
      </c>
      <c r="CZ26" s="113" t="str">
        <f>+'CARGA DE DATOS'!AD26</f>
        <v>CASO: =300 Cont</v>
      </c>
    </row>
    <row r="27" spans="1:104" s="40" customFormat="1" x14ac:dyDescent="0.25">
      <c r="A27" s="140">
        <f>+IF('CARGA DE DATOS'!B27="","",'CARGA DE DATOS'!B27)</f>
        <v>258</v>
      </c>
      <c r="B27" s="140">
        <f>+'CARGA DE DATOS'!C27</f>
        <v>610000000000172</v>
      </c>
      <c r="C27" s="140"/>
      <c r="D27" s="140"/>
      <c r="E27" s="140"/>
      <c r="F27" s="140"/>
      <c r="G27" s="140"/>
      <c r="H27" s="140"/>
      <c r="I27" s="140"/>
      <c r="J27" s="83"/>
      <c r="K27" s="40" t="str">
        <f>+'CARGA DE DATOS'!$AH27</f>
        <v>GD</v>
      </c>
      <c r="L27" s="40" t="str">
        <f>+'CARGA DE DATOS'!D27</f>
        <v>S4010A12</v>
      </c>
      <c r="M27" s="40" t="str">
        <f ca="1">+'CARGA DE DATOS'!G27</f>
        <v>ID025-GD-NU-T2-BT</v>
      </c>
      <c r="N27" s="40" t="str">
        <f>+'CARGA DE DATOS'!$AI27</f>
        <v>NU</v>
      </c>
      <c r="O27" s="40" t="str">
        <f>+'CARGA DE DATOS'!$AJ27</f>
        <v>G002</v>
      </c>
      <c r="P27" s="40" t="str">
        <f t="shared" si="1"/>
        <v>Z002</v>
      </c>
      <c r="Q27" s="40" t="s">
        <v>380</v>
      </c>
      <c r="R27" s="40">
        <v>1000</v>
      </c>
      <c r="S27" s="113">
        <f>+'CARGA DE DATOS'!$AL27</f>
        <v>11</v>
      </c>
      <c r="T27" s="115" t="s">
        <v>382</v>
      </c>
      <c r="U27" s="40">
        <v>12</v>
      </c>
      <c r="V27" s="40" t="str">
        <f ca="1">+'CARGA DE DATOS'!$AM27</f>
        <v>123</v>
      </c>
      <c r="W27" s="40" t="str">
        <f>+VLOOKUP(AG27,Datos!$E$30:$G$35,3,FALSE)</f>
        <v>P2</v>
      </c>
      <c r="X27" s="40" t="str">
        <f t="shared" si="2"/>
        <v/>
      </c>
      <c r="Z27" s="40" t="str">
        <f ca="1">+'CARGA DE DATOS'!$AN27</f>
        <v>239900</v>
      </c>
      <c r="AB27" s="40" t="str">
        <f t="shared" ca="1" si="3"/>
        <v>ID025-GD-NU-T2-BT</v>
      </c>
      <c r="AC27" s="40">
        <f>+INDEX('Gr.Estr.Reg.'!$A:$C,MATCH($L27,'Gr.Estr.Reg.'!$C:$C,0),1)</f>
        <v>4000</v>
      </c>
      <c r="AE27" s="40" t="str">
        <f>+TEXT('CARGA DE DATOS'!$F27,"dd.mm.yyyy")</f>
        <v>01.01.2022</v>
      </c>
      <c r="AF27" s="40" t="s">
        <v>384</v>
      </c>
      <c r="AG27" s="40" t="str">
        <f>+'CARGA DE DATOS'!$AO27</f>
        <v>G1</v>
      </c>
      <c r="AH27" s="40" t="s">
        <v>385</v>
      </c>
      <c r="AI27" s="40" t="str">
        <f ca="1">+'CARGA DE DATOS'!$AQ27</f>
        <v>GD_T2</v>
      </c>
      <c r="AJ27" s="126" t="str">
        <f>+IF('CARGA DE DATOS'!$K27="Completo",VLOOKUP(VLOOKUP('CARGA DE DATOS'!$D27,'Gr.Estr.Reg.'!$C:$D,2,FALSE),'Unidades de Lectura'!$J:$L,3,FALSE),VLOOKUP('CARGA DE DATOS'!$K27&amp;VLOOKUP('CARGA DE DATOS'!$D27,'Gr.Estr.Reg.'!$C:$H,6,FALSE),'Unidades de Lectura'!$H:$L,5,FALSE))</f>
        <v>GRACC</v>
      </c>
      <c r="AM27" s="40" t="s">
        <v>387</v>
      </c>
      <c r="AN27" s="40" t="s">
        <v>388</v>
      </c>
      <c r="AO27" s="40" t="s">
        <v>389</v>
      </c>
      <c r="AP27" s="40" t="str">
        <f ca="1">+'CARGA DE DATOS'!$AT27</f>
        <v>GD_NORM</v>
      </c>
      <c r="AQ27" s="40" t="str">
        <f ca="1">+'CARGA DE DATOS'!$AU27</f>
        <v>BAJA</v>
      </c>
      <c r="AS27" s="40" t="s">
        <v>387</v>
      </c>
      <c r="AT27" s="40" t="str">
        <f>+IF('CARGA DE DATOS'!AV27="","false","true")</f>
        <v>false</v>
      </c>
      <c r="AU27" s="40" t="s">
        <v>389</v>
      </c>
      <c r="AV27" s="40" t="str">
        <f>+'CARGA DE DATOS'!$AW27</f>
        <v/>
      </c>
      <c r="AW27" s="40" t="str">
        <f>+'CARGA DE DATOS'!$AX27</f>
        <v/>
      </c>
      <c r="AY27" s="40" t="s">
        <v>1989</v>
      </c>
      <c r="AZ27" s="40" t="str">
        <f>+IF('CARGA DE DATOS'!AY27="","false","true")</f>
        <v>false</v>
      </c>
      <c r="BA27" s="40" t="s">
        <v>389</v>
      </c>
      <c r="BB27" s="40">
        <f>+'CARGA DE DATOS'!T27</f>
        <v>0</v>
      </c>
      <c r="BD27" s="40" t="s">
        <v>390</v>
      </c>
      <c r="BE27" s="40" t="str">
        <f>+IF('CARGA DE DATOS'!AZ27&lt;&gt;"","true","false")</f>
        <v>true</v>
      </c>
      <c r="BF27" s="40" t="s">
        <v>389</v>
      </c>
      <c r="BH27" s="40" t="s">
        <v>390</v>
      </c>
      <c r="BI27" s="40" t="str">
        <f>+IF('CARGA DE DATOS'!BA27&lt;&gt;"","true","false")</f>
        <v>false</v>
      </c>
      <c r="BJ27" s="40" t="s">
        <v>389</v>
      </c>
      <c r="BL27" s="40" t="s">
        <v>390</v>
      </c>
      <c r="BM27" s="40" t="str">
        <f ca="1">+IF('CARGA DE DATOS'!BB27&lt;&gt;"","true","false")</f>
        <v>false</v>
      </c>
      <c r="BN27" s="40" t="s">
        <v>389</v>
      </c>
      <c r="BP27" s="40" t="s">
        <v>390</v>
      </c>
      <c r="BQ27" s="40" t="str">
        <f ca="1">+IF('CARGA DE DATOS'!BC27&lt;&gt;"","true","false")</f>
        <v>false</v>
      </c>
      <c r="BR27" s="40" t="s">
        <v>389</v>
      </c>
      <c r="BT27" s="40" t="s">
        <v>390</v>
      </c>
      <c r="BU27" s="40" t="str">
        <f ca="1">+IF('CARGA DE DATOS'!BD27&lt;&gt;"","true","false")</f>
        <v>false</v>
      </c>
      <c r="BV27" s="40" t="s">
        <v>389</v>
      </c>
      <c r="BX27" s="40" t="s">
        <v>390</v>
      </c>
      <c r="BY27" s="40" t="str">
        <f ca="1">+IF('CARGA DE DATOS'!BE27&lt;&gt;"","true","false")</f>
        <v>true</v>
      </c>
      <c r="BZ27" s="40" t="s">
        <v>389</v>
      </c>
      <c r="CB27" s="40" t="s">
        <v>390</v>
      </c>
      <c r="CC27" s="40" t="str">
        <f ca="1">+IF('CARGA DE DATOS'!BF27&lt;&gt;"","true","false")</f>
        <v>false</v>
      </c>
      <c r="CD27" s="40" t="s">
        <v>389</v>
      </c>
      <c r="CF27" s="40" t="s">
        <v>390</v>
      </c>
      <c r="CG27" s="40" t="str">
        <f ca="1">+IF('CARGA DE DATOS'!BG27&lt;&gt;"","true","false")</f>
        <v>false</v>
      </c>
      <c r="CH27" s="40" t="s">
        <v>389</v>
      </c>
      <c r="CJ27" s="40" t="str">
        <f t="shared" si="4"/>
        <v>01.01.2022</v>
      </c>
      <c r="CK27" s="40" t="str">
        <f t="shared" si="5"/>
        <v>S4010</v>
      </c>
      <c r="CL27" s="40">
        <f>+VLOOKUP(L27,'Gr.Estr.Reg.'!$C:$G,5,FALSE)</f>
        <v>111</v>
      </c>
      <c r="CM27" s="40" t="str">
        <f t="shared" si="6"/>
        <v>NU</v>
      </c>
      <c r="CN27" s="40">
        <v>2</v>
      </c>
      <c r="CP27" s="40" t="str">
        <f t="shared" si="7"/>
        <v>01.01.2022</v>
      </c>
      <c r="CQ27" s="126">
        <f t="shared" si="8"/>
        <v>126</v>
      </c>
      <c r="CR27" s="126" t="str">
        <f t="shared" si="9"/>
        <v/>
      </c>
      <c r="CS27" s="40">
        <f>+'CARGA DE DATOS'!X27</f>
        <v>700034</v>
      </c>
      <c r="CT27" s="113" t="s">
        <v>391</v>
      </c>
      <c r="CV27" s="40" t="str">
        <f t="shared" si="10"/>
        <v>01.01.2022</v>
      </c>
      <c r="CW27" s="113" t="str">
        <f ca="1">+VLOOKUP('CARGA DE DATOS'!AA27,Datos!$D:$E,2,FALSE)</f>
        <v>00</v>
      </c>
      <c r="CX27" s="113">
        <f>+'CARGA DE DATOS'!AB27</f>
        <v>100</v>
      </c>
      <c r="CY27" s="113">
        <f>+'CARGA DE DATOS'!AC27</f>
        <v>300</v>
      </c>
      <c r="CZ27" s="113" t="str">
        <f>+'CARGA DE DATOS'!AD27</f>
        <v>CASO: &gt;300</v>
      </c>
    </row>
    <row r="28" spans="1:104" s="40" customFormat="1" x14ac:dyDescent="0.25">
      <c r="A28" s="140">
        <f>+IF('CARGA DE DATOS'!B28="","",'CARGA DE DATOS'!B28)</f>
        <v>259</v>
      </c>
      <c r="B28" s="140">
        <f>+'CARGA DE DATOS'!C28</f>
        <v>610000000000173</v>
      </c>
      <c r="C28" s="140"/>
      <c r="D28" s="140"/>
      <c r="E28" s="140"/>
      <c r="F28" s="140"/>
      <c r="G28" s="140"/>
      <c r="H28" s="140"/>
      <c r="I28" s="140"/>
      <c r="J28" s="83"/>
      <c r="K28" s="40" t="str">
        <f>+'CARGA DE DATOS'!$AH28</f>
        <v>GD</v>
      </c>
      <c r="L28" s="40" t="str">
        <f>+'CARGA DE DATOS'!D28</f>
        <v>S1010A13</v>
      </c>
      <c r="M28" s="40" t="str">
        <f ca="1">+'CARGA DE DATOS'!G28</f>
        <v>ID026-GD-NU-T2-MT 13,2 kV</v>
      </c>
      <c r="N28" s="40" t="str">
        <f>+'CARGA DE DATOS'!$AI28</f>
        <v>NU</v>
      </c>
      <c r="O28" s="40" t="str">
        <f>+'CARGA DE DATOS'!$AJ28</f>
        <v>G002</v>
      </c>
      <c r="P28" s="40" t="str">
        <f t="shared" si="1"/>
        <v>Z002</v>
      </c>
      <c r="Q28" s="40" t="s">
        <v>380</v>
      </c>
      <c r="R28" s="40">
        <v>1000</v>
      </c>
      <c r="S28" s="113" t="str">
        <f>+'CARGA DE DATOS'!$AL28</f>
        <v>01</v>
      </c>
      <c r="T28" s="115" t="s">
        <v>382</v>
      </c>
      <c r="U28" s="40">
        <v>12</v>
      </c>
      <c r="V28" s="40" t="str">
        <f ca="1">+'CARGA DE DATOS'!$AM28</f>
        <v>198</v>
      </c>
      <c r="W28" s="40" t="str">
        <f>+VLOOKUP(AG28,Datos!$E$30:$G$35,3,FALSE)</f>
        <v>P3</v>
      </c>
      <c r="X28" s="40" t="str">
        <f t="shared" si="2"/>
        <v/>
      </c>
      <c r="Z28" s="40" t="str">
        <f ca="1">+'CARGA DE DATOS'!$AN28</f>
        <v>239900</v>
      </c>
      <c r="AB28" s="40" t="str">
        <f t="shared" ca="1" si="3"/>
        <v>ID026-GD-NU-T2-MT 13,2 kV</v>
      </c>
      <c r="AC28" s="40">
        <f>+INDEX('Gr.Estr.Reg.'!$A:$C,MATCH($L28,'Gr.Estr.Reg.'!$C:$C,0),1)</f>
        <v>1000</v>
      </c>
      <c r="AE28" s="40" t="str">
        <f>+TEXT('CARGA DE DATOS'!$F28,"dd.mm.yyyy")</f>
        <v>01.01.2022</v>
      </c>
      <c r="AF28" s="40" t="s">
        <v>384</v>
      </c>
      <c r="AG28" s="40" t="str">
        <f>+'CARGA DE DATOS'!$AO28</f>
        <v>G3</v>
      </c>
      <c r="AH28" s="40" t="s">
        <v>385</v>
      </c>
      <c r="AI28" s="40" t="str">
        <f ca="1">+'CARGA DE DATOS'!$AQ28</f>
        <v>GD_T2</v>
      </c>
      <c r="AJ28" s="126" t="str">
        <f>+IF('CARGA DE DATOS'!$K28="Completo",VLOOKUP(VLOOKUP('CARGA DE DATOS'!$D28,'Gr.Estr.Reg.'!$C:$D,2,FALSE),'Unidades de Lectura'!$J:$L,3,FALSE),VLOOKUP('CARGA DE DATOS'!$K28&amp;VLOOKUP('CARGA DE DATOS'!$D28,'Gr.Estr.Reg.'!$C:$H,6,FALSE),'Unidades de Lectura'!$H:$L,5,FALSE))</f>
        <v>GSNCC</v>
      </c>
      <c r="AM28" s="40" t="s">
        <v>387</v>
      </c>
      <c r="AN28" s="40" t="s">
        <v>388</v>
      </c>
      <c r="AO28" s="40" t="s">
        <v>389</v>
      </c>
      <c r="AP28" s="40" t="str">
        <f ca="1">+'CARGA DE DATOS'!$AT28</f>
        <v>GD_NORM</v>
      </c>
      <c r="AQ28" s="40" t="str">
        <f ca="1">+'CARGA DE DATOS'!$AU28</f>
        <v>MEDIA13.2</v>
      </c>
      <c r="AS28" s="40" t="s">
        <v>387</v>
      </c>
      <c r="AT28" s="40" t="str">
        <f>+IF('CARGA DE DATOS'!AV28="","false","true")</f>
        <v>false</v>
      </c>
      <c r="AU28" s="40" t="s">
        <v>389</v>
      </c>
      <c r="AV28" s="40" t="str">
        <f>+'CARGA DE DATOS'!$AW28</f>
        <v/>
      </c>
      <c r="AW28" s="40" t="str">
        <f>+'CARGA DE DATOS'!$AX28</f>
        <v/>
      </c>
      <c r="AY28" s="40" t="s">
        <v>1989</v>
      </c>
      <c r="AZ28" s="40" t="str">
        <f>+IF('CARGA DE DATOS'!AY28="","false","true")</f>
        <v>false</v>
      </c>
      <c r="BA28" s="40" t="s">
        <v>389</v>
      </c>
      <c r="BB28" s="40">
        <f>+'CARGA DE DATOS'!T28</f>
        <v>0</v>
      </c>
      <c r="BD28" s="40" t="s">
        <v>390</v>
      </c>
      <c r="BE28" s="40" t="str">
        <f>+IF('CARGA DE DATOS'!AZ28&lt;&gt;"","true","false")</f>
        <v>false</v>
      </c>
      <c r="BF28" s="40" t="s">
        <v>389</v>
      </c>
      <c r="BH28" s="40" t="s">
        <v>390</v>
      </c>
      <c r="BI28" s="40" t="str">
        <f>+IF('CARGA DE DATOS'!BA28&lt;&gt;"","true","false")</f>
        <v>false</v>
      </c>
      <c r="BJ28" s="40" t="s">
        <v>389</v>
      </c>
      <c r="BL28" s="40" t="s">
        <v>390</v>
      </c>
      <c r="BM28" s="40" t="str">
        <f ca="1">+IF('CARGA DE DATOS'!BB28&lt;&gt;"","true","false")</f>
        <v>true</v>
      </c>
      <c r="BN28" s="40" t="s">
        <v>389</v>
      </c>
      <c r="BP28" s="40" t="s">
        <v>390</v>
      </c>
      <c r="BQ28" s="40" t="str">
        <f ca="1">+IF('CARGA DE DATOS'!BC28&lt;&gt;"","true","false")</f>
        <v>false</v>
      </c>
      <c r="BR28" s="40" t="s">
        <v>389</v>
      </c>
      <c r="BT28" s="40" t="s">
        <v>390</v>
      </c>
      <c r="BU28" s="40" t="str">
        <f ca="1">+IF('CARGA DE DATOS'!BD28&lt;&gt;"","true","false")</f>
        <v>true</v>
      </c>
      <c r="BV28" s="40" t="s">
        <v>389</v>
      </c>
      <c r="BX28" s="40" t="s">
        <v>390</v>
      </c>
      <c r="BY28" s="40" t="str">
        <f ca="1">+IF('CARGA DE DATOS'!BE28&lt;&gt;"","true","false")</f>
        <v>true</v>
      </c>
      <c r="BZ28" s="40" t="s">
        <v>389</v>
      </c>
      <c r="CB28" s="40" t="s">
        <v>390</v>
      </c>
      <c r="CC28" s="40" t="str">
        <f ca="1">+IF('CARGA DE DATOS'!BF28&lt;&gt;"","true","false")</f>
        <v>false</v>
      </c>
      <c r="CD28" s="40" t="s">
        <v>389</v>
      </c>
      <c r="CF28" s="40" t="s">
        <v>390</v>
      </c>
      <c r="CG28" s="40" t="str">
        <f ca="1">+IF('CARGA DE DATOS'!BG28&lt;&gt;"","true","false")</f>
        <v>false</v>
      </c>
      <c r="CH28" s="40" t="s">
        <v>389</v>
      </c>
      <c r="CJ28" s="40" t="str">
        <f t="shared" si="4"/>
        <v>01.01.2022</v>
      </c>
      <c r="CK28" s="40" t="str">
        <f t="shared" si="5"/>
        <v>S1010</v>
      </c>
      <c r="CL28" s="40">
        <f>+VLOOKUP(L28,'Gr.Estr.Reg.'!$C:$G,5,FALSE)</f>
        <v>102</v>
      </c>
      <c r="CM28" s="40" t="str">
        <f t="shared" si="6"/>
        <v>NU</v>
      </c>
      <c r="CN28" s="40">
        <v>2</v>
      </c>
      <c r="CP28" s="40" t="str">
        <f t="shared" si="7"/>
        <v>01.01.2022</v>
      </c>
      <c r="CQ28" s="126">
        <f t="shared" si="8"/>
        <v>127</v>
      </c>
      <c r="CR28" s="126" t="str">
        <f t="shared" si="9"/>
        <v/>
      </c>
      <c r="CS28" s="40">
        <f>+'CARGA DE DATOS'!X28</f>
        <v>700034</v>
      </c>
      <c r="CT28" s="113" t="s">
        <v>391</v>
      </c>
      <c r="CV28" s="40" t="str">
        <f t="shared" si="10"/>
        <v>01.01.2022</v>
      </c>
      <c r="CW28" s="113" t="str">
        <f ca="1">+VLOOKUP('CARGA DE DATOS'!AA28,Datos!$D:$E,2,FALSE)</f>
        <v>00</v>
      </c>
      <c r="CX28" s="113">
        <f>+'CARGA DE DATOS'!AB28</f>
        <v>50</v>
      </c>
      <c r="CY28" s="113">
        <f>+'CARGA DE DATOS'!AC28</f>
        <v>100</v>
      </c>
      <c r="CZ28" s="113" t="str">
        <f>+'CARGA DE DATOS'!AD28</f>
        <v>CASO: &lt;300</v>
      </c>
    </row>
    <row r="29" spans="1:104" s="40" customFormat="1" x14ac:dyDescent="0.25">
      <c r="A29" s="140">
        <f>+IF('CARGA DE DATOS'!B29="","",'CARGA DE DATOS'!B29)</f>
        <v>259</v>
      </c>
      <c r="B29" s="140">
        <f>+'CARGA DE DATOS'!C29</f>
        <v>610000000000173</v>
      </c>
      <c r="C29" s="140"/>
      <c r="D29" s="140"/>
      <c r="E29" s="140"/>
      <c r="F29" s="140"/>
      <c r="G29" s="140"/>
      <c r="H29" s="140"/>
      <c r="I29" s="140"/>
      <c r="J29" s="83"/>
      <c r="K29" s="40" t="str">
        <f>+'CARGA DE DATOS'!$AH29</f>
        <v>GD</v>
      </c>
      <c r="L29" s="40" t="str">
        <f>+'CARGA DE DATOS'!D29</f>
        <v>S1010A13</v>
      </c>
      <c r="M29" s="40" t="str">
        <f ca="1">+'CARGA DE DATOS'!G29</f>
        <v>ID027-GD-NU-T2-MT 13,2 kV</v>
      </c>
      <c r="N29" s="40" t="str">
        <f>+'CARGA DE DATOS'!$AI29</f>
        <v>NU</v>
      </c>
      <c r="O29" s="40" t="str">
        <f>+'CARGA DE DATOS'!$AJ29</f>
        <v>G002</v>
      </c>
      <c r="P29" s="40" t="str">
        <f t="shared" si="1"/>
        <v>Z002</v>
      </c>
      <c r="Q29" s="40" t="s">
        <v>380</v>
      </c>
      <c r="R29" s="40">
        <v>1000</v>
      </c>
      <c r="S29" s="113" t="str">
        <f>+'CARGA DE DATOS'!$AL29</f>
        <v>04</v>
      </c>
      <c r="T29" s="115" t="s">
        <v>382</v>
      </c>
      <c r="U29" s="40">
        <v>12</v>
      </c>
      <c r="V29" s="40" t="str">
        <f ca="1">+'CARGA DE DATOS'!$AM29</f>
        <v>198</v>
      </c>
      <c r="W29" s="40" t="str">
        <f>+VLOOKUP(AG29,Datos!$E$30:$G$35,3,FALSE)</f>
        <v>P3</v>
      </c>
      <c r="X29" s="40" t="str">
        <f t="shared" si="2"/>
        <v/>
      </c>
      <c r="Z29" s="40" t="str">
        <f ca="1">+'CARGA DE DATOS'!$AN29</f>
        <v>239900</v>
      </c>
      <c r="AB29" s="40" t="str">
        <f t="shared" ca="1" si="3"/>
        <v>ID027-GD-NU-T2-MT 13,2 kV</v>
      </c>
      <c r="AC29" s="40">
        <f>+INDEX('Gr.Estr.Reg.'!$A:$C,MATCH($L29,'Gr.Estr.Reg.'!$C:$C,0),1)</f>
        <v>1000</v>
      </c>
      <c r="AE29" s="40" t="str">
        <f>+TEXT('CARGA DE DATOS'!$F29,"dd.mm.yyyy")</f>
        <v>01.01.2022</v>
      </c>
      <c r="AF29" s="40" t="s">
        <v>384</v>
      </c>
      <c r="AG29" s="40" t="str">
        <f>+'CARGA DE DATOS'!$AO29</f>
        <v>G3</v>
      </c>
      <c r="AH29" s="40" t="s">
        <v>385</v>
      </c>
      <c r="AI29" s="40" t="str">
        <f ca="1">+'CARGA DE DATOS'!$AQ29</f>
        <v>GD_T2</v>
      </c>
      <c r="AJ29" s="126" t="str">
        <f>+IF('CARGA DE DATOS'!$K29="Completo",VLOOKUP(VLOOKUP('CARGA DE DATOS'!$D29,'Gr.Estr.Reg.'!$C:$D,2,FALSE),'Unidades de Lectura'!$J:$L,3,FALSE),VLOOKUP('CARGA DE DATOS'!$K29&amp;VLOOKUP('CARGA DE DATOS'!$D29,'Gr.Estr.Reg.'!$C:$H,6,FALSE),'Unidades de Lectura'!$H:$L,5,FALSE))</f>
        <v>GSNCC</v>
      </c>
      <c r="AM29" s="40" t="s">
        <v>387</v>
      </c>
      <c r="AN29" s="40" t="s">
        <v>388</v>
      </c>
      <c r="AO29" s="40" t="s">
        <v>389</v>
      </c>
      <c r="AP29" s="40" t="str">
        <f ca="1">+'CARGA DE DATOS'!$AT29</f>
        <v>GD_NORM</v>
      </c>
      <c r="AQ29" s="40" t="str">
        <f ca="1">+'CARGA DE DATOS'!$AU29</f>
        <v>MEDIA13.2</v>
      </c>
      <c r="AS29" s="40" t="s">
        <v>387</v>
      </c>
      <c r="AT29" s="40" t="str">
        <f>+IF('CARGA DE DATOS'!AV29="","false","true")</f>
        <v>false</v>
      </c>
      <c r="AU29" s="40" t="s">
        <v>389</v>
      </c>
      <c r="AV29" s="40" t="str">
        <f>+'CARGA DE DATOS'!$AW29</f>
        <v/>
      </c>
      <c r="AW29" s="40" t="str">
        <f>+'CARGA DE DATOS'!$AX29</f>
        <v/>
      </c>
      <c r="AY29" s="40" t="s">
        <v>1989</v>
      </c>
      <c r="AZ29" s="40" t="str">
        <f>+IF('CARGA DE DATOS'!AY29="","false","true")</f>
        <v>false</v>
      </c>
      <c r="BA29" s="40" t="s">
        <v>389</v>
      </c>
      <c r="BB29" s="40">
        <f>+'CARGA DE DATOS'!T29</f>
        <v>0</v>
      </c>
      <c r="BD29" s="40" t="s">
        <v>390</v>
      </c>
      <c r="BE29" s="40" t="str">
        <f>+IF('CARGA DE DATOS'!AZ29&lt;&gt;"","true","false")</f>
        <v>true</v>
      </c>
      <c r="BF29" s="40" t="s">
        <v>389</v>
      </c>
      <c r="BH29" s="40" t="s">
        <v>390</v>
      </c>
      <c r="BI29" s="40" t="str">
        <f>+IF('CARGA DE DATOS'!BA29&lt;&gt;"","true","false")</f>
        <v>false</v>
      </c>
      <c r="BJ29" s="40" t="s">
        <v>389</v>
      </c>
      <c r="BL29" s="40" t="s">
        <v>390</v>
      </c>
      <c r="BM29" s="40" t="str">
        <f ca="1">+IF('CARGA DE DATOS'!BB29&lt;&gt;"","true","false")</f>
        <v>false</v>
      </c>
      <c r="BN29" s="40" t="s">
        <v>389</v>
      </c>
      <c r="BP29" s="40" t="s">
        <v>390</v>
      </c>
      <c r="BQ29" s="40" t="str">
        <f ca="1">+IF('CARGA DE DATOS'!BC29&lt;&gt;"","true","false")</f>
        <v>false</v>
      </c>
      <c r="BR29" s="40" t="s">
        <v>389</v>
      </c>
      <c r="BT29" s="40" t="s">
        <v>390</v>
      </c>
      <c r="BU29" s="40" t="str">
        <f ca="1">+IF('CARGA DE DATOS'!BD29&lt;&gt;"","true","false")</f>
        <v>false</v>
      </c>
      <c r="BV29" s="40" t="s">
        <v>389</v>
      </c>
      <c r="BX29" s="40" t="s">
        <v>390</v>
      </c>
      <c r="BY29" s="40" t="str">
        <f ca="1">+IF('CARGA DE DATOS'!BE29&lt;&gt;"","true","false")</f>
        <v>false</v>
      </c>
      <c r="BZ29" s="40" t="s">
        <v>389</v>
      </c>
      <c r="CB29" s="40" t="s">
        <v>390</v>
      </c>
      <c r="CC29" s="40" t="str">
        <f ca="1">+IF('CARGA DE DATOS'!BF29&lt;&gt;"","true","false")</f>
        <v>false</v>
      </c>
      <c r="CD29" s="40" t="s">
        <v>389</v>
      </c>
      <c r="CF29" s="40" t="s">
        <v>390</v>
      </c>
      <c r="CG29" s="40" t="str">
        <f ca="1">+IF('CARGA DE DATOS'!BG29&lt;&gt;"","true","false")</f>
        <v>false</v>
      </c>
      <c r="CH29" s="40" t="s">
        <v>389</v>
      </c>
      <c r="CJ29" s="40" t="str">
        <f t="shared" si="4"/>
        <v>01.01.2022</v>
      </c>
      <c r="CK29" s="40" t="str">
        <f t="shared" si="5"/>
        <v>S1010</v>
      </c>
      <c r="CL29" s="40">
        <f>+VLOOKUP(L29,'Gr.Estr.Reg.'!$C:$G,5,FALSE)</f>
        <v>102</v>
      </c>
      <c r="CM29" s="40" t="str">
        <f t="shared" si="6"/>
        <v>NU</v>
      </c>
      <c r="CN29" s="40">
        <v>2</v>
      </c>
      <c r="CP29" s="40" t="str">
        <f t="shared" si="7"/>
        <v>01.01.2022</v>
      </c>
      <c r="CQ29" s="126">
        <f t="shared" si="8"/>
        <v>128</v>
      </c>
      <c r="CR29" s="126" t="str">
        <f t="shared" si="9"/>
        <v/>
      </c>
      <c r="CS29" s="40">
        <f>+'CARGA DE DATOS'!X29</f>
        <v>700034</v>
      </c>
      <c r="CT29" s="113" t="s">
        <v>391</v>
      </c>
      <c r="CV29" s="40" t="str">
        <f t="shared" si="10"/>
        <v>01.01.2022</v>
      </c>
      <c r="CW29" s="113" t="str">
        <f ca="1">+VLOOKUP('CARGA DE DATOS'!AA29,Datos!$D:$E,2,FALSE)</f>
        <v>00</v>
      </c>
      <c r="CX29" s="113">
        <f>+'CARGA DE DATOS'!AB29</f>
        <v>100</v>
      </c>
      <c r="CY29" s="113">
        <f>+'CARGA DE DATOS'!AC29</f>
        <v>300</v>
      </c>
      <c r="CZ29" s="113" t="str">
        <f>+'CARGA DE DATOS'!AD29</f>
        <v>CASO: &gt;300</v>
      </c>
    </row>
    <row r="30" spans="1:104" s="40" customFormat="1" x14ac:dyDescent="0.25">
      <c r="A30" s="140">
        <f>+IF('CARGA DE DATOS'!B30="","",'CARGA DE DATOS'!B30)</f>
        <v>259</v>
      </c>
      <c r="B30" s="140">
        <f>+'CARGA DE DATOS'!C30</f>
        <v>610000000000173</v>
      </c>
      <c r="C30" s="140"/>
      <c r="D30" s="140"/>
      <c r="E30" s="140"/>
      <c r="F30" s="140"/>
      <c r="G30" s="140"/>
      <c r="H30" s="140"/>
      <c r="I30" s="140"/>
      <c r="J30" s="83"/>
      <c r="K30" s="40" t="str">
        <f>+'CARGA DE DATOS'!$AH30</f>
        <v>GD</v>
      </c>
      <c r="L30" s="40" t="str">
        <f>+'CARGA DE DATOS'!D30</f>
        <v>S1010A13</v>
      </c>
      <c r="M30" s="40" t="str">
        <f ca="1">+'CARGA DE DATOS'!G30</f>
        <v>ID028-GD-NU-T2-MT 13,2 kV</v>
      </c>
      <c r="N30" s="40" t="str">
        <f>+'CARGA DE DATOS'!$AI30</f>
        <v>NU</v>
      </c>
      <c r="O30" s="40" t="str">
        <f>+'CARGA DE DATOS'!$AJ30</f>
        <v>G002</v>
      </c>
      <c r="P30" s="40" t="str">
        <f t="shared" si="1"/>
        <v>Z002</v>
      </c>
      <c r="Q30" s="40" t="s">
        <v>380</v>
      </c>
      <c r="R30" s="40">
        <v>1000</v>
      </c>
      <c r="S30" s="113" t="str">
        <f>+'CARGA DE DATOS'!$AL30</f>
        <v>07</v>
      </c>
      <c r="T30" s="115" t="s">
        <v>382</v>
      </c>
      <c r="U30" s="40">
        <v>12</v>
      </c>
      <c r="V30" s="40" t="str">
        <f ca="1">+'CARGA DE DATOS'!$AM30</f>
        <v>198</v>
      </c>
      <c r="W30" s="40" t="str">
        <f>+VLOOKUP(AG30,Datos!$E$30:$G$35,3,FALSE)</f>
        <v>P3</v>
      </c>
      <c r="X30" s="40" t="str">
        <f t="shared" si="2"/>
        <v/>
      </c>
      <c r="Z30" s="40" t="str">
        <f ca="1">+'CARGA DE DATOS'!$AN30</f>
        <v>239900</v>
      </c>
      <c r="AB30" s="40" t="str">
        <f t="shared" ca="1" si="3"/>
        <v>ID028-GD-NU-T2-MT 13,2 kV</v>
      </c>
      <c r="AC30" s="40">
        <f>+INDEX('Gr.Estr.Reg.'!$A:$C,MATCH($L30,'Gr.Estr.Reg.'!$C:$C,0),1)</f>
        <v>1000</v>
      </c>
      <c r="AE30" s="40" t="str">
        <f>+TEXT('CARGA DE DATOS'!$F30,"dd.mm.yyyy")</f>
        <v>01.01.2022</v>
      </c>
      <c r="AF30" s="40" t="s">
        <v>384</v>
      </c>
      <c r="AG30" s="40" t="str">
        <f>+'CARGA DE DATOS'!$AO30</f>
        <v>G3</v>
      </c>
      <c r="AH30" s="40" t="s">
        <v>385</v>
      </c>
      <c r="AI30" s="40" t="str">
        <f ca="1">+'CARGA DE DATOS'!$AQ30</f>
        <v>GD_T2</v>
      </c>
      <c r="AJ30" s="126" t="str">
        <f>+IF('CARGA DE DATOS'!$K30="Completo",VLOOKUP(VLOOKUP('CARGA DE DATOS'!$D30,'Gr.Estr.Reg.'!$C:$D,2,FALSE),'Unidades de Lectura'!$J:$L,3,FALSE),VLOOKUP('CARGA DE DATOS'!$K30&amp;VLOOKUP('CARGA DE DATOS'!$D30,'Gr.Estr.Reg.'!$C:$H,6,FALSE),'Unidades de Lectura'!$H:$L,5,FALSE))</f>
        <v>GSNCC</v>
      </c>
      <c r="AM30" s="40" t="s">
        <v>387</v>
      </c>
      <c r="AN30" s="40" t="s">
        <v>388</v>
      </c>
      <c r="AO30" s="40" t="s">
        <v>389</v>
      </c>
      <c r="AP30" s="40" t="str">
        <f ca="1">+'CARGA DE DATOS'!$AT30</f>
        <v>GD_NORM</v>
      </c>
      <c r="AQ30" s="40" t="str">
        <f ca="1">+'CARGA DE DATOS'!$AU30</f>
        <v>MEDIA13.2</v>
      </c>
      <c r="AS30" s="40" t="s">
        <v>387</v>
      </c>
      <c r="AT30" s="40" t="str">
        <f>+IF('CARGA DE DATOS'!AV30="","false","true")</f>
        <v>false</v>
      </c>
      <c r="AU30" s="40" t="s">
        <v>389</v>
      </c>
      <c r="AV30" s="40" t="str">
        <f>+'CARGA DE DATOS'!$AW30</f>
        <v/>
      </c>
      <c r="AW30" s="40" t="str">
        <f>+'CARGA DE DATOS'!$AX30</f>
        <v/>
      </c>
      <c r="AY30" s="40" t="s">
        <v>1989</v>
      </c>
      <c r="AZ30" s="40" t="str">
        <f>+IF('CARGA DE DATOS'!AY30="","false","true")</f>
        <v>false</v>
      </c>
      <c r="BA30" s="40" t="s">
        <v>389</v>
      </c>
      <c r="BB30" s="40">
        <f>+'CARGA DE DATOS'!T30</f>
        <v>0</v>
      </c>
      <c r="BD30" s="40" t="s">
        <v>390</v>
      </c>
      <c r="BE30" s="40" t="str">
        <f>+IF('CARGA DE DATOS'!AZ30&lt;&gt;"","true","false")</f>
        <v>true</v>
      </c>
      <c r="BF30" s="40" t="s">
        <v>389</v>
      </c>
      <c r="BH30" s="40" t="s">
        <v>390</v>
      </c>
      <c r="BI30" s="40" t="str">
        <f>+IF('CARGA DE DATOS'!BA30&lt;&gt;"","true","false")</f>
        <v>false</v>
      </c>
      <c r="BJ30" s="40" t="s">
        <v>389</v>
      </c>
      <c r="BL30" s="40" t="s">
        <v>390</v>
      </c>
      <c r="BM30" s="40" t="str">
        <f ca="1">+IF('CARGA DE DATOS'!BB30&lt;&gt;"","true","false")</f>
        <v>false</v>
      </c>
      <c r="BN30" s="40" t="s">
        <v>389</v>
      </c>
      <c r="BP30" s="40" t="s">
        <v>390</v>
      </c>
      <c r="BQ30" s="40" t="str">
        <f ca="1">+IF('CARGA DE DATOS'!BC30&lt;&gt;"","true","false")</f>
        <v>false</v>
      </c>
      <c r="BR30" s="40" t="s">
        <v>389</v>
      </c>
      <c r="BT30" s="40" t="s">
        <v>390</v>
      </c>
      <c r="BU30" s="40" t="str">
        <f ca="1">+IF('CARGA DE DATOS'!BD30&lt;&gt;"","true","false")</f>
        <v>false</v>
      </c>
      <c r="BV30" s="40" t="s">
        <v>389</v>
      </c>
      <c r="BX30" s="40" t="s">
        <v>390</v>
      </c>
      <c r="BY30" s="40" t="str">
        <f ca="1">+IF('CARGA DE DATOS'!BE30&lt;&gt;"","true","false")</f>
        <v>false</v>
      </c>
      <c r="BZ30" s="40" t="s">
        <v>389</v>
      </c>
      <c r="CB30" s="40" t="s">
        <v>390</v>
      </c>
      <c r="CC30" s="40" t="str">
        <f ca="1">+IF('CARGA DE DATOS'!BF30&lt;&gt;"","true","false")</f>
        <v>false</v>
      </c>
      <c r="CD30" s="40" t="s">
        <v>389</v>
      </c>
      <c r="CF30" s="40" t="s">
        <v>390</v>
      </c>
      <c r="CG30" s="40" t="str">
        <f ca="1">+IF('CARGA DE DATOS'!BG30&lt;&gt;"","true","false")</f>
        <v>false</v>
      </c>
      <c r="CH30" s="40" t="s">
        <v>389</v>
      </c>
      <c r="CJ30" s="40" t="str">
        <f t="shared" si="4"/>
        <v>01.01.2022</v>
      </c>
      <c r="CK30" s="40" t="str">
        <f t="shared" si="5"/>
        <v>S1010</v>
      </c>
      <c r="CL30" s="40">
        <f>+VLOOKUP(L30,'Gr.Estr.Reg.'!$C:$G,5,FALSE)</f>
        <v>102</v>
      </c>
      <c r="CM30" s="40" t="str">
        <f t="shared" si="6"/>
        <v>NU</v>
      </c>
      <c r="CN30" s="40">
        <v>2</v>
      </c>
      <c r="CP30" s="40" t="str">
        <f t="shared" si="7"/>
        <v>01.01.2022</v>
      </c>
      <c r="CQ30" s="126">
        <f t="shared" si="8"/>
        <v>129</v>
      </c>
      <c r="CR30" s="126" t="str">
        <f t="shared" si="9"/>
        <v/>
      </c>
      <c r="CS30" s="40">
        <f>+'CARGA DE DATOS'!X30</f>
        <v>700034</v>
      </c>
      <c r="CT30" s="113" t="s">
        <v>391</v>
      </c>
      <c r="CV30" s="40" t="str">
        <f t="shared" si="10"/>
        <v>01.01.2022</v>
      </c>
      <c r="CW30" s="113" t="str">
        <f ca="1">+VLOOKUP('CARGA DE DATOS'!AA30,Datos!$D:$E,2,FALSE)</f>
        <v>00</v>
      </c>
      <c r="CX30" s="113">
        <f>+'CARGA DE DATOS'!AB30</f>
        <v>100</v>
      </c>
      <c r="CY30" s="113">
        <f>+'CARGA DE DATOS'!AC30</f>
        <v>350</v>
      </c>
      <c r="CZ30" s="113" t="str">
        <f>+'CARGA DE DATOS'!AD30</f>
        <v>CASO: =1000 Reg sólo 13,2 kV</v>
      </c>
    </row>
    <row r="31" spans="1:104" s="40" customFormat="1" x14ac:dyDescent="0.25">
      <c r="A31" s="140">
        <f>+IF('CARGA DE DATOS'!B31="","",'CARGA DE DATOS'!B31)</f>
        <v>259</v>
      </c>
      <c r="B31" s="140">
        <f>+'CARGA DE DATOS'!C31</f>
        <v>610000000000173</v>
      </c>
      <c r="C31" s="140"/>
      <c r="D31" s="140"/>
      <c r="E31" s="140"/>
      <c r="F31" s="140"/>
      <c r="G31" s="140"/>
      <c r="H31" s="140"/>
      <c r="I31" s="140"/>
      <c r="J31" s="83"/>
      <c r="K31" s="40" t="str">
        <f>+'CARGA DE DATOS'!$AH31</f>
        <v>GD</v>
      </c>
      <c r="L31" s="40" t="str">
        <f>+'CARGA DE DATOS'!D31</f>
        <v>S1010A13</v>
      </c>
      <c r="M31" s="40" t="str">
        <f ca="1">+'CARGA DE DATOS'!G31</f>
        <v>ID029-GD-NU-T2-MT 13,2 kV</v>
      </c>
      <c r="N31" s="40" t="str">
        <f>+'CARGA DE DATOS'!$AI31</f>
        <v>NU</v>
      </c>
      <c r="O31" s="40" t="str">
        <f>+'CARGA DE DATOS'!$AJ31</f>
        <v>G002</v>
      </c>
      <c r="P31" s="40" t="str">
        <f t="shared" si="1"/>
        <v>Z002</v>
      </c>
      <c r="Q31" s="40" t="s">
        <v>380</v>
      </c>
      <c r="R31" s="40">
        <v>1000</v>
      </c>
      <c r="S31" s="113">
        <f>+'CARGA DE DATOS'!$AL31</f>
        <v>11</v>
      </c>
      <c r="T31" s="115" t="s">
        <v>382</v>
      </c>
      <c r="U31" s="40">
        <v>12</v>
      </c>
      <c r="V31" s="40" t="str">
        <f ca="1">+'CARGA DE DATOS'!$AM31</f>
        <v>198</v>
      </c>
      <c r="W31" s="40" t="str">
        <f>+VLOOKUP(AG31,Datos!$E$30:$G$35,3,FALSE)</f>
        <v>P3</v>
      </c>
      <c r="X31" s="40" t="str">
        <f t="shared" si="2"/>
        <v/>
      </c>
      <c r="Z31" s="40" t="str">
        <f ca="1">+'CARGA DE DATOS'!$AN31</f>
        <v>239900</v>
      </c>
      <c r="AB31" s="40" t="str">
        <f t="shared" ca="1" si="3"/>
        <v>ID029-GD-NU-T2-MT 13,2 kV</v>
      </c>
      <c r="AC31" s="40">
        <f>+INDEX('Gr.Estr.Reg.'!$A:$C,MATCH($L31,'Gr.Estr.Reg.'!$C:$C,0),1)</f>
        <v>1000</v>
      </c>
      <c r="AE31" s="40" t="str">
        <f>+TEXT('CARGA DE DATOS'!$F31,"dd.mm.yyyy")</f>
        <v>01.01.2022</v>
      </c>
      <c r="AF31" s="40" t="s">
        <v>384</v>
      </c>
      <c r="AG31" s="40" t="str">
        <f>+'CARGA DE DATOS'!$AO31</f>
        <v>G3</v>
      </c>
      <c r="AH31" s="40" t="s">
        <v>385</v>
      </c>
      <c r="AI31" s="40" t="str">
        <f ca="1">+'CARGA DE DATOS'!$AQ31</f>
        <v>GD_T2</v>
      </c>
      <c r="AJ31" s="126" t="str">
        <f>+IF('CARGA DE DATOS'!$K31="Completo",VLOOKUP(VLOOKUP('CARGA DE DATOS'!$D31,'Gr.Estr.Reg.'!$C:$D,2,FALSE),'Unidades de Lectura'!$J:$L,3,FALSE),VLOOKUP('CARGA DE DATOS'!$K31&amp;VLOOKUP('CARGA DE DATOS'!$D31,'Gr.Estr.Reg.'!$C:$H,6,FALSE),'Unidades de Lectura'!$H:$L,5,FALSE))</f>
        <v>GSNCC</v>
      </c>
      <c r="AM31" s="40" t="s">
        <v>387</v>
      </c>
      <c r="AN31" s="40" t="s">
        <v>388</v>
      </c>
      <c r="AO31" s="40" t="s">
        <v>389</v>
      </c>
      <c r="AP31" s="40" t="str">
        <f ca="1">+'CARGA DE DATOS'!$AT31</f>
        <v>GD_NORM</v>
      </c>
      <c r="AQ31" s="40" t="str">
        <f ca="1">+'CARGA DE DATOS'!$AU31</f>
        <v>MEDIA13.2</v>
      </c>
      <c r="AS31" s="40" t="s">
        <v>387</v>
      </c>
      <c r="AT31" s="40" t="str">
        <f>+IF('CARGA DE DATOS'!AV31="","false","true")</f>
        <v>false</v>
      </c>
      <c r="AU31" s="40" t="s">
        <v>389</v>
      </c>
      <c r="AV31" s="40" t="str">
        <f>+'CARGA DE DATOS'!$AW31</f>
        <v/>
      </c>
      <c r="AW31" s="40" t="str">
        <f>+'CARGA DE DATOS'!$AX31</f>
        <v/>
      </c>
      <c r="AY31" s="40" t="s">
        <v>1989</v>
      </c>
      <c r="AZ31" s="40" t="str">
        <f>+IF('CARGA DE DATOS'!AY31="","false","true")</f>
        <v>false</v>
      </c>
      <c r="BA31" s="40" t="s">
        <v>389</v>
      </c>
      <c r="BB31" s="40">
        <f>+'CARGA DE DATOS'!T31</f>
        <v>0</v>
      </c>
      <c r="BD31" s="40" t="s">
        <v>390</v>
      </c>
      <c r="BE31" s="40" t="str">
        <f>+IF('CARGA DE DATOS'!AZ31&lt;&gt;"","true","false")</f>
        <v>true</v>
      </c>
      <c r="BF31" s="40" t="s">
        <v>389</v>
      </c>
      <c r="BH31" s="40" t="s">
        <v>390</v>
      </c>
      <c r="BI31" s="40" t="str">
        <f>+IF('CARGA DE DATOS'!BA31&lt;&gt;"","true","false")</f>
        <v>false</v>
      </c>
      <c r="BJ31" s="40" t="s">
        <v>389</v>
      </c>
      <c r="BL31" s="40" t="s">
        <v>390</v>
      </c>
      <c r="BM31" s="40" t="str">
        <f ca="1">+IF('CARGA DE DATOS'!BB31&lt;&gt;"","true","false")</f>
        <v>false</v>
      </c>
      <c r="BN31" s="40" t="s">
        <v>389</v>
      </c>
      <c r="BP31" s="40" t="s">
        <v>390</v>
      </c>
      <c r="BQ31" s="40" t="str">
        <f ca="1">+IF('CARGA DE DATOS'!BC31&lt;&gt;"","true","false")</f>
        <v>false</v>
      </c>
      <c r="BR31" s="40" t="s">
        <v>389</v>
      </c>
      <c r="BT31" s="40" t="s">
        <v>390</v>
      </c>
      <c r="BU31" s="40" t="str">
        <f ca="1">+IF('CARGA DE DATOS'!BD31&lt;&gt;"","true","false")</f>
        <v>false</v>
      </c>
      <c r="BV31" s="40" t="s">
        <v>389</v>
      </c>
      <c r="BX31" s="40" t="s">
        <v>390</v>
      </c>
      <c r="BY31" s="40" t="str">
        <f ca="1">+IF('CARGA DE DATOS'!BE31&lt;&gt;"","true","false")</f>
        <v>false</v>
      </c>
      <c r="BZ31" s="40" t="s">
        <v>389</v>
      </c>
      <c r="CB31" s="40" t="s">
        <v>390</v>
      </c>
      <c r="CC31" s="40" t="str">
        <f ca="1">+IF('CARGA DE DATOS'!BF31&lt;&gt;"","true","false")</f>
        <v>false</v>
      </c>
      <c r="CD31" s="40" t="s">
        <v>389</v>
      </c>
      <c r="CF31" s="40" t="s">
        <v>390</v>
      </c>
      <c r="CG31" s="40" t="str">
        <f ca="1">+IF('CARGA DE DATOS'!BG31&lt;&gt;"","true","false")</f>
        <v>false</v>
      </c>
      <c r="CH31" s="40" t="s">
        <v>389</v>
      </c>
      <c r="CJ31" s="40" t="str">
        <f t="shared" si="4"/>
        <v>01.01.2022</v>
      </c>
      <c r="CK31" s="40" t="str">
        <f t="shared" si="5"/>
        <v>S1010</v>
      </c>
      <c r="CL31" s="40">
        <f>+VLOOKUP(L31,'Gr.Estr.Reg.'!$C:$G,5,FALSE)</f>
        <v>102</v>
      </c>
      <c r="CM31" s="40" t="str">
        <f t="shared" si="6"/>
        <v>NU</v>
      </c>
      <c r="CN31" s="40">
        <v>2</v>
      </c>
      <c r="CP31" s="40" t="str">
        <f t="shared" si="7"/>
        <v>01.01.2022</v>
      </c>
      <c r="CQ31" s="126">
        <f t="shared" si="8"/>
        <v>130</v>
      </c>
      <c r="CR31" s="126" t="str">
        <f t="shared" si="9"/>
        <v/>
      </c>
      <c r="CS31" s="40">
        <f>+'CARGA DE DATOS'!X31</f>
        <v>700034</v>
      </c>
      <c r="CT31" s="113" t="s">
        <v>391</v>
      </c>
      <c r="CV31" s="40" t="str">
        <f t="shared" si="10"/>
        <v>01.01.2022</v>
      </c>
      <c r="CW31" s="113" t="str">
        <f ca="1">+VLOOKUP('CARGA DE DATOS'!AA31,Datos!$D:$E,2,FALSE)</f>
        <v>00</v>
      </c>
      <c r="CX31" s="113">
        <f>+'CARGA DE DATOS'!AB31</f>
        <v>50</v>
      </c>
      <c r="CY31" s="113">
        <f>+'CARGA DE DATOS'!AC31</f>
        <v>50</v>
      </c>
      <c r="CZ31" s="113" t="str">
        <f>+'CARGA DE DATOS'!AD31</f>
        <v>CASO: &gt;1000 Reg y Cont &lt;1000 sólo 13,2 kV</v>
      </c>
    </row>
    <row r="32" spans="1:104" s="40" customFormat="1" x14ac:dyDescent="0.25">
      <c r="A32" s="140">
        <f>+IF('CARGA DE DATOS'!B32="","",'CARGA DE DATOS'!B32)</f>
        <v>252</v>
      </c>
      <c r="B32" s="140">
        <f>+'CARGA DE DATOS'!C32</f>
        <v>610000000000166</v>
      </c>
      <c r="C32" s="140"/>
      <c r="D32" s="140"/>
      <c r="E32" s="140"/>
      <c r="F32" s="140"/>
      <c r="G32" s="140"/>
      <c r="H32" s="140"/>
      <c r="I32" s="140"/>
      <c r="J32" s="83"/>
      <c r="K32" s="40" t="str">
        <f>+'CARGA DE DATOS'!$AH32</f>
        <v>GD</v>
      </c>
      <c r="L32" s="40" t="str">
        <f>+'CARGA DE DATOS'!D32</f>
        <v>S6020A21</v>
      </c>
      <c r="M32" s="40" t="str">
        <f ca="1">+'CARGA DE DATOS'!G32</f>
        <v>ID030-GD-NU-T2-MT 13,2 kV</v>
      </c>
      <c r="N32" s="40" t="str">
        <f>+'CARGA DE DATOS'!$AI32</f>
        <v>NU</v>
      </c>
      <c r="O32" s="40" t="str">
        <f>+'CARGA DE DATOS'!$AJ32</f>
        <v>G002</v>
      </c>
      <c r="P32" s="40" t="str">
        <f t="shared" si="1"/>
        <v>Z002</v>
      </c>
      <c r="Q32" s="40" t="s">
        <v>380</v>
      </c>
      <c r="R32" s="40">
        <v>1000</v>
      </c>
      <c r="S32" s="113" t="str">
        <f>+'CARGA DE DATOS'!$AL32</f>
        <v>01</v>
      </c>
      <c r="T32" s="115" t="s">
        <v>382</v>
      </c>
      <c r="U32" s="40">
        <v>12</v>
      </c>
      <c r="V32" s="40" t="str">
        <f ca="1">+'CARGA DE DATOS'!$AM32</f>
        <v>317</v>
      </c>
      <c r="W32" s="40" t="str">
        <f>+VLOOKUP(AG32,Datos!$E$30:$G$35,3,FALSE)</f>
        <v>P3</v>
      </c>
      <c r="X32" s="40" t="str">
        <f t="shared" si="2"/>
        <v/>
      </c>
      <c r="Z32" s="40" t="str">
        <f ca="1">+'CARGA DE DATOS'!$AN32</f>
        <v>239900</v>
      </c>
      <c r="AB32" s="40" t="str">
        <f t="shared" ca="1" si="3"/>
        <v>ID030-GD-NU-T2-MT 13,2 kV</v>
      </c>
      <c r="AC32" s="40">
        <f>+INDEX('Gr.Estr.Reg.'!$A:$C,MATCH($L32,'Gr.Estr.Reg.'!$C:$C,0),1)</f>
        <v>6000</v>
      </c>
      <c r="AE32" s="40" t="str">
        <f>+TEXT('CARGA DE DATOS'!$F32,"dd.mm.yyyy")</f>
        <v>01.01.2022</v>
      </c>
      <c r="AF32" s="40" t="s">
        <v>384</v>
      </c>
      <c r="AG32" s="40" t="str">
        <f>+'CARGA DE DATOS'!$AO32</f>
        <v>G3</v>
      </c>
      <c r="AH32" s="40" t="s">
        <v>385</v>
      </c>
      <c r="AI32" s="40" t="str">
        <f ca="1">+'CARGA DE DATOS'!$AQ32</f>
        <v>GD_T2</v>
      </c>
      <c r="AJ32" s="126" t="str">
        <f>+IF('CARGA DE DATOS'!$K32="Completo",VLOOKUP(VLOOKUP('CARGA DE DATOS'!$D32,'Gr.Estr.Reg.'!$C:$D,2,FALSE),'Unidades de Lectura'!$J:$L,3,FALSE),VLOOKUP('CARGA DE DATOS'!$K32&amp;VLOOKUP('CARGA DE DATOS'!$D32,'Gr.Estr.Reg.'!$C:$H,6,FALSE),'Unidades de Lectura'!$H:$L,5,FALSE))</f>
        <v>GROCC</v>
      </c>
      <c r="AM32" s="40" t="s">
        <v>387</v>
      </c>
      <c r="AN32" s="40" t="s">
        <v>388</v>
      </c>
      <c r="AO32" s="40" t="s">
        <v>389</v>
      </c>
      <c r="AP32" s="40" t="str">
        <f ca="1">+'CARGA DE DATOS'!$AT32</f>
        <v>GD_NORM</v>
      </c>
      <c r="AQ32" s="40" t="str">
        <f ca="1">+'CARGA DE DATOS'!$AU32</f>
        <v>MEDIA13.2</v>
      </c>
      <c r="AS32" s="40" t="s">
        <v>387</v>
      </c>
      <c r="AT32" s="40" t="str">
        <f>+IF('CARGA DE DATOS'!AV32="","false","true")</f>
        <v>false</v>
      </c>
      <c r="AU32" s="40" t="s">
        <v>389</v>
      </c>
      <c r="AV32" s="40" t="str">
        <f>+'CARGA DE DATOS'!$AW32</f>
        <v/>
      </c>
      <c r="AW32" s="40" t="str">
        <f>+'CARGA DE DATOS'!$AX32</f>
        <v/>
      </c>
      <c r="AY32" s="40" t="s">
        <v>1989</v>
      </c>
      <c r="AZ32" s="40" t="str">
        <f>+IF('CARGA DE DATOS'!AY32="","false","true")</f>
        <v>false</v>
      </c>
      <c r="BA32" s="40" t="s">
        <v>389</v>
      </c>
      <c r="BB32" s="40">
        <f>+'CARGA DE DATOS'!T32</f>
        <v>0</v>
      </c>
      <c r="BD32" s="40" t="s">
        <v>390</v>
      </c>
      <c r="BE32" s="40" t="str">
        <f>+IF('CARGA DE DATOS'!AZ32&lt;&gt;"","true","false")</f>
        <v>true</v>
      </c>
      <c r="BF32" s="40" t="s">
        <v>389</v>
      </c>
      <c r="BH32" s="40" t="s">
        <v>390</v>
      </c>
      <c r="BI32" s="40" t="str">
        <f>+IF('CARGA DE DATOS'!BA32&lt;&gt;"","true","false")</f>
        <v>false</v>
      </c>
      <c r="BJ32" s="40" t="s">
        <v>389</v>
      </c>
      <c r="BL32" s="40" t="s">
        <v>390</v>
      </c>
      <c r="BM32" s="40" t="str">
        <f ca="1">+IF('CARGA DE DATOS'!BB32&lt;&gt;"","true","false")</f>
        <v>false</v>
      </c>
      <c r="BN32" s="40" t="s">
        <v>389</v>
      </c>
      <c r="BP32" s="40" t="s">
        <v>390</v>
      </c>
      <c r="BQ32" s="40" t="str">
        <f ca="1">+IF('CARGA DE DATOS'!BC32&lt;&gt;"","true","false")</f>
        <v>false</v>
      </c>
      <c r="BR32" s="40" t="s">
        <v>389</v>
      </c>
      <c r="BT32" s="40" t="s">
        <v>390</v>
      </c>
      <c r="BU32" s="40" t="str">
        <f ca="1">+IF('CARGA DE DATOS'!BD32&lt;&gt;"","true","false")</f>
        <v>false</v>
      </c>
      <c r="BV32" s="40" t="s">
        <v>389</v>
      </c>
      <c r="BX32" s="40" t="s">
        <v>390</v>
      </c>
      <c r="BY32" s="40" t="str">
        <f ca="1">+IF('CARGA DE DATOS'!BE32&lt;&gt;"","true","false")</f>
        <v>false</v>
      </c>
      <c r="BZ32" s="40" t="s">
        <v>389</v>
      </c>
      <c r="CB32" s="40" t="s">
        <v>390</v>
      </c>
      <c r="CC32" s="40" t="str">
        <f ca="1">+IF('CARGA DE DATOS'!BF32&lt;&gt;"","true","false")</f>
        <v>false</v>
      </c>
      <c r="CD32" s="40" t="s">
        <v>389</v>
      </c>
      <c r="CF32" s="40" t="s">
        <v>390</v>
      </c>
      <c r="CG32" s="40" t="str">
        <f ca="1">+IF('CARGA DE DATOS'!BG32&lt;&gt;"","true","false")</f>
        <v>false</v>
      </c>
      <c r="CH32" s="40" t="s">
        <v>389</v>
      </c>
      <c r="CJ32" s="40" t="str">
        <f t="shared" si="4"/>
        <v>01.01.2022</v>
      </c>
      <c r="CK32" s="40" t="str">
        <f t="shared" si="5"/>
        <v>S6020</v>
      </c>
      <c r="CL32" s="40">
        <f>+VLOOKUP(L32,'Gr.Estr.Reg.'!$C:$G,5,FALSE)</f>
        <v>106</v>
      </c>
      <c r="CM32" s="40" t="str">
        <f t="shared" si="6"/>
        <v>NU</v>
      </c>
      <c r="CN32" s="40">
        <v>2</v>
      </c>
      <c r="CP32" s="40" t="str">
        <f t="shared" si="7"/>
        <v>01.01.2022</v>
      </c>
      <c r="CQ32" s="126">
        <f t="shared" si="8"/>
        <v>131</v>
      </c>
      <c r="CR32" s="126" t="str">
        <f t="shared" si="9"/>
        <v/>
      </c>
      <c r="CS32" s="40">
        <f>+'CARGA DE DATOS'!X32</f>
        <v>700034</v>
      </c>
      <c r="CT32" s="113" t="s">
        <v>391</v>
      </c>
      <c r="CV32" s="40" t="str">
        <f t="shared" si="10"/>
        <v>01.01.2022</v>
      </c>
      <c r="CW32" s="113" t="str">
        <f ca="1">+VLOOKUP('CARGA DE DATOS'!AA32,Datos!$D:$E,2,FALSE)</f>
        <v>00</v>
      </c>
      <c r="CX32" s="113">
        <f>+'CARGA DE DATOS'!AB32</f>
        <v>50</v>
      </c>
      <c r="CY32" s="113">
        <f>+'CARGA DE DATOS'!AC32</f>
        <v>1000</v>
      </c>
      <c r="CZ32" s="113" t="str">
        <f>+'CARGA DE DATOS'!AD32</f>
        <v>CASO: =1000 Cont sólo 13,2 kV</v>
      </c>
    </row>
    <row r="33" spans="1:104" s="40" customFormat="1" x14ac:dyDescent="0.25">
      <c r="A33" s="140">
        <f>+IF('CARGA DE DATOS'!B33="","",'CARGA DE DATOS'!B33)</f>
        <v>252</v>
      </c>
      <c r="B33" s="140">
        <f>+'CARGA DE DATOS'!C33</f>
        <v>610000000000166</v>
      </c>
      <c r="C33" s="140"/>
      <c r="D33" s="140"/>
      <c r="E33" s="140"/>
      <c r="F33" s="140"/>
      <c r="G33" s="140"/>
      <c r="H33" s="140"/>
      <c r="I33" s="140"/>
      <c r="J33" s="83"/>
      <c r="K33" s="40" t="str">
        <f>+'CARGA DE DATOS'!$AH33</f>
        <v>GD</v>
      </c>
      <c r="L33" s="40" t="str">
        <f>+'CARGA DE DATOS'!D33</f>
        <v>S6020A21</v>
      </c>
      <c r="M33" s="40" t="str">
        <f ca="1">+'CARGA DE DATOS'!G33</f>
        <v>ID031-GD-NU-T2-MT 13,2 kV</v>
      </c>
      <c r="N33" s="40" t="str">
        <f>+'CARGA DE DATOS'!$AI33</f>
        <v>NU</v>
      </c>
      <c r="O33" s="40" t="str">
        <f>+'CARGA DE DATOS'!$AJ33</f>
        <v>G002</v>
      </c>
      <c r="P33" s="40" t="str">
        <f t="shared" si="1"/>
        <v>Z002</v>
      </c>
      <c r="Q33" s="40" t="s">
        <v>380</v>
      </c>
      <c r="R33" s="40">
        <v>1000</v>
      </c>
      <c r="S33" s="113" t="str">
        <f>+'CARGA DE DATOS'!$AL33</f>
        <v>04</v>
      </c>
      <c r="T33" s="115" t="s">
        <v>382</v>
      </c>
      <c r="U33" s="40">
        <v>12</v>
      </c>
      <c r="V33" s="40" t="str">
        <f ca="1">+'CARGA DE DATOS'!$AM33</f>
        <v>317</v>
      </c>
      <c r="W33" s="40" t="str">
        <f>+VLOOKUP(AG33,Datos!$E$30:$G$35,3,FALSE)</f>
        <v>P3</v>
      </c>
      <c r="X33" s="40" t="str">
        <f t="shared" si="2"/>
        <v/>
      </c>
      <c r="Z33" s="40" t="str">
        <f ca="1">+'CARGA DE DATOS'!$AN33</f>
        <v>239900</v>
      </c>
      <c r="AB33" s="40" t="str">
        <f t="shared" ca="1" si="3"/>
        <v>ID031-GD-NU-T2-MT 13,2 kV</v>
      </c>
      <c r="AC33" s="40">
        <f>+INDEX('Gr.Estr.Reg.'!$A:$C,MATCH($L33,'Gr.Estr.Reg.'!$C:$C,0),1)</f>
        <v>6000</v>
      </c>
      <c r="AE33" s="40" t="str">
        <f>+TEXT('CARGA DE DATOS'!$F33,"dd.mm.yyyy")</f>
        <v>01.01.2022</v>
      </c>
      <c r="AF33" s="40" t="s">
        <v>384</v>
      </c>
      <c r="AG33" s="40" t="str">
        <f>+'CARGA DE DATOS'!$AO33</f>
        <v>G3</v>
      </c>
      <c r="AH33" s="40" t="s">
        <v>385</v>
      </c>
      <c r="AI33" s="40" t="str">
        <f ca="1">+'CARGA DE DATOS'!$AQ33</f>
        <v>GD_T2</v>
      </c>
      <c r="AJ33" s="126" t="str">
        <f>+IF('CARGA DE DATOS'!$K33="Completo",VLOOKUP(VLOOKUP('CARGA DE DATOS'!$D33,'Gr.Estr.Reg.'!$C:$D,2,FALSE),'Unidades de Lectura'!$J:$L,3,FALSE),VLOOKUP('CARGA DE DATOS'!$K33&amp;VLOOKUP('CARGA DE DATOS'!$D33,'Gr.Estr.Reg.'!$C:$H,6,FALSE),'Unidades de Lectura'!$H:$L,5,FALSE))</f>
        <v>GROCC</v>
      </c>
      <c r="AM33" s="40" t="s">
        <v>387</v>
      </c>
      <c r="AN33" s="40" t="s">
        <v>388</v>
      </c>
      <c r="AO33" s="40" t="s">
        <v>389</v>
      </c>
      <c r="AP33" s="40" t="str">
        <f ca="1">+'CARGA DE DATOS'!$AT33</f>
        <v>GD_NORM</v>
      </c>
      <c r="AQ33" s="40" t="str">
        <f ca="1">+'CARGA DE DATOS'!$AU33</f>
        <v>MEDIA13.2</v>
      </c>
      <c r="AS33" s="40" t="s">
        <v>387</v>
      </c>
      <c r="AT33" s="40" t="str">
        <f>+IF('CARGA DE DATOS'!AV33="","false","true")</f>
        <v>false</v>
      </c>
      <c r="AU33" s="40" t="s">
        <v>389</v>
      </c>
      <c r="AV33" s="40" t="str">
        <f>+'CARGA DE DATOS'!$AW33</f>
        <v/>
      </c>
      <c r="AW33" s="40" t="str">
        <f>+'CARGA DE DATOS'!$AX33</f>
        <v/>
      </c>
      <c r="AY33" s="40" t="s">
        <v>1989</v>
      </c>
      <c r="AZ33" s="40" t="str">
        <f>+IF('CARGA DE DATOS'!AY33="","false","true")</f>
        <v>false</v>
      </c>
      <c r="BA33" s="40" t="s">
        <v>389</v>
      </c>
      <c r="BB33" s="40">
        <f>+'CARGA DE DATOS'!T33</f>
        <v>0</v>
      </c>
      <c r="BD33" s="40" t="s">
        <v>390</v>
      </c>
      <c r="BE33" s="40" t="str">
        <f>+IF('CARGA DE DATOS'!AZ33&lt;&gt;"","true","false")</f>
        <v>true</v>
      </c>
      <c r="BF33" s="40" t="s">
        <v>389</v>
      </c>
      <c r="BH33" s="40" t="s">
        <v>390</v>
      </c>
      <c r="BI33" s="40" t="str">
        <f>+IF('CARGA DE DATOS'!BA33&lt;&gt;"","true","false")</f>
        <v>false</v>
      </c>
      <c r="BJ33" s="40" t="s">
        <v>389</v>
      </c>
      <c r="BL33" s="40" t="s">
        <v>390</v>
      </c>
      <c r="BM33" s="40" t="str">
        <f ca="1">+IF('CARGA DE DATOS'!BB33&lt;&gt;"","true","false")</f>
        <v>false</v>
      </c>
      <c r="BN33" s="40" t="s">
        <v>389</v>
      </c>
      <c r="BP33" s="40" t="s">
        <v>390</v>
      </c>
      <c r="BQ33" s="40" t="str">
        <f ca="1">+IF('CARGA DE DATOS'!BC33&lt;&gt;"","true","false")</f>
        <v>false</v>
      </c>
      <c r="BR33" s="40" t="s">
        <v>389</v>
      </c>
      <c r="BT33" s="40" t="s">
        <v>390</v>
      </c>
      <c r="BU33" s="40" t="str">
        <f ca="1">+IF('CARGA DE DATOS'!BD33&lt;&gt;"","true","false")</f>
        <v>false</v>
      </c>
      <c r="BV33" s="40" t="s">
        <v>389</v>
      </c>
      <c r="BX33" s="40" t="s">
        <v>390</v>
      </c>
      <c r="BY33" s="40" t="str">
        <f ca="1">+IF('CARGA DE DATOS'!BE33&lt;&gt;"","true","false")</f>
        <v>false</v>
      </c>
      <c r="BZ33" s="40" t="s">
        <v>389</v>
      </c>
      <c r="CB33" s="40" t="s">
        <v>390</v>
      </c>
      <c r="CC33" s="40" t="str">
        <f ca="1">+IF('CARGA DE DATOS'!BF33&lt;&gt;"","true","false")</f>
        <v>false</v>
      </c>
      <c r="CD33" s="40" t="s">
        <v>389</v>
      </c>
      <c r="CF33" s="40" t="s">
        <v>390</v>
      </c>
      <c r="CG33" s="40" t="str">
        <f ca="1">+IF('CARGA DE DATOS'!BG33&lt;&gt;"","true","false")</f>
        <v>false</v>
      </c>
      <c r="CH33" s="40" t="s">
        <v>389</v>
      </c>
      <c r="CJ33" s="40" t="str">
        <f t="shared" si="4"/>
        <v>01.01.2022</v>
      </c>
      <c r="CK33" s="40" t="str">
        <f t="shared" si="5"/>
        <v>S6020</v>
      </c>
      <c r="CL33" s="40">
        <f>+VLOOKUP(L33,'Gr.Estr.Reg.'!$C:$G,5,FALSE)</f>
        <v>106</v>
      </c>
      <c r="CM33" s="40" t="str">
        <f t="shared" si="6"/>
        <v>NU</v>
      </c>
      <c r="CN33" s="40">
        <v>2</v>
      </c>
      <c r="CP33" s="40" t="str">
        <f t="shared" si="7"/>
        <v>01.01.2022</v>
      </c>
      <c r="CQ33" s="126">
        <f t="shared" si="8"/>
        <v>132</v>
      </c>
      <c r="CR33" s="126" t="str">
        <f t="shared" si="9"/>
        <v/>
      </c>
      <c r="CS33" s="40">
        <f>+'CARGA DE DATOS'!X33</f>
        <v>700034</v>
      </c>
      <c r="CT33" s="113" t="s">
        <v>391</v>
      </c>
      <c r="CV33" s="40" t="str">
        <f t="shared" si="10"/>
        <v>01.01.2022</v>
      </c>
      <c r="CW33" s="113" t="str">
        <f ca="1">+VLOOKUP('CARGA DE DATOS'!AA33,Datos!$D:$E,2,FALSE)</f>
        <v>00</v>
      </c>
      <c r="CX33" s="113">
        <f>+'CARGA DE DATOS'!AB33</f>
        <v>1200</v>
      </c>
      <c r="CY33" s="113">
        <f>+'CARGA DE DATOS'!AC33</f>
        <v>50</v>
      </c>
      <c r="CZ33" s="113" t="str">
        <f>+'CARGA DE DATOS'!AD33</f>
        <v>CASO: &gt;1000 Cont y Reg sólo 13,2 kV</v>
      </c>
    </row>
    <row r="34" spans="1:104" s="40" customFormat="1" x14ac:dyDescent="0.25">
      <c r="A34" s="140">
        <f>+IF('CARGA DE DATOS'!B34="","",'CARGA DE DATOS'!B34)</f>
        <v>252</v>
      </c>
      <c r="B34" s="140">
        <f>+'CARGA DE DATOS'!C34</f>
        <v>610000000000166</v>
      </c>
      <c r="C34" s="140"/>
      <c r="D34" s="140"/>
      <c r="E34" s="140"/>
      <c r="F34" s="140"/>
      <c r="G34" s="140"/>
      <c r="H34" s="140"/>
      <c r="I34" s="140"/>
      <c r="J34" s="83"/>
      <c r="K34" s="40" t="str">
        <f>+'CARGA DE DATOS'!$AH34</f>
        <v>GD</v>
      </c>
      <c r="L34" s="40" t="str">
        <f>+'CARGA DE DATOS'!D34</f>
        <v>S6020A21</v>
      </c>
      <c r="M34" s="40" t="str">
        <f ca="1">+'CARGA DE DATOS'!G34</f>
        <v>ID032-GD-NU-T2-MT 33,0 kV</v>
      </c>
      <c r="N34" s="40" t="str">
        <f>+'CARGA DE DATOS'!$AI34</f>
        <v>NU</v>
      </c>
      <c r="O34" s="40" t="str">
        <f>+'CARGA DE DATOS'!$AJ34</f>
        <v>G002</v>
      </c>
      <c r="P34" s="40" t="str">
        <f t="shared" si="1"/>
        <v>Z002</v>
      </c>
      <c r="Q34" s="40" t="s">
        <v>380</v>
      </c>
      <c r="R34" s="40">
        <v>1000</v>
      </c>
      <c r="S34" s="113" t="str">
        <f>+'CARGA DE DATOS'!$AL34</f>
        <v>07</v>
      </c>
      <c r="T34" s="115" t="s">
        <v>382</v>
      </c>
      <c r="U34" s="40">
        <v>12</v>
      </c>
      <c r="V34" s="40" t="str">
        <f ca="1">+'CARGA DE DATOS'!$AM34</f>
        <v>317</v>
      </c>
      <c r="W34" s="40" t="str">
        <f>+VLOOKUP(AG34,Datos!$E$30:$G$35,3,FALSE)</f>
        <v>P3</v>
      </c>
      <c r="X34" s="40" t="str">
        <f t="shared" si="2"/>
        <v/>
      </c>
      <c r="Z34" s="40" t="str">
        <f ca="1">+'CARGA DE DATOS'!$AN34</f>
        <v>239900</v>
      </c>
      <c r="AB34" s="40" t="str">
        <f t="shared" ca="1" si="3"/>
        <v>ID032-GD-NU-T2-MT 33,0 kV</v>
      </c>
      <c r="AC34" s="40">
        <f>+INDEX('Gr.Estr.Reg.'!$A:$C,MATCH($L34,'Gr.Estr.Reg.'!$C:$C,0),1)</f>
        <v>6000</v>
      </c>
      <c r="AE34" s="40" t="str">
        <f>+TEXT('CARGA DE DATOS'!$F34,"dd.mm.yyyy")</f>
        <v>01.01.2022</v>
      </c>
      <c r="AF34" s="40" t="s">
        <v>384</v>
      </c>
      <c r="AG34" s="40" t="str">
        <f>+'CARGA DE DATOS'!$AO34</f>
        <v>G4</v>
      </c>
      <c r="AH34" s="40" t="s">
        <v>385</v>
      </c>
      <c r="AI34" s="40" t="str">
        <f ca="1">+'CARGA DE DATOS'!$AQ34</f>
        <v>GD_T2</v>
      </c>
      <c r="AJ34" s="126" t="str">
        <f>+IF('CARGA DE DATOS'!$K34="Completo",VLOOKUP(VLOOKUP('CARGA DE DATOS'!$D34,'Gr.Estr.Reg.'!$C:$D,2,FALSE),'Unidades de Lectura'!$J:$L,3,FALSE),VLOOKUP('CARGA DE DATOS'!$K34&amp;VLOOKUP('CARGA DE DATOS'!$D34,'Gr.Estr.Reg.'!$C:$H,6,FALSE),'Unidades de Lectura'!$H:$L,5,FALSE))</f>
        <v>GROCC</v>
      </c>
      <c r="AM34" s="40" t="s">
        <v>387</v>
      </c>
      <c r="AN34" s="40" t="s">
        <v>388</v>
      </c>
      <c r="AO34" s="40" t="s">
        <v>389</v>
      </c>
      <c r="AP34" s="40" t="str">
        <f ca="1">+'CARGA DE DATOS'!$AT34</f>
        <v>GD_NORM</v>
      </c>
      <c r="AQ34" s="40" t="str">
        <f ca="1">+'CARGA DE DATOS'!$AU34</f>
        <v>MEDIA33</v>
      </c>
      <c r="AS34" s="40" t="s">
        <v>387</v>
      </c>
      <c r="AT34" s="40" t="str">
        <f>+IF('CARGA DE DATOS'!AV34="","false","true")</f>
        <v>false</v>
      </c>
      <c r="AU34" s="40" t="s">
        <v>389</v>
      </c>
      <c r="AV34" s="40" t="str">
        <f>+'CARGA DE DATOS'!$AW34</f>
        <v/>
      </c>
      <c r="AW34" s="40" t="str">
        <f>+'CARGA DE DATOS'!$AX34</f>
        <v/>
      </c>
      <c r="AY34" s="40" t="s">
        <v>1989</v>
      </c>
      <c r="AZ34" s="40" t="str">
        <f>+IF('CARGA DE DATOS'!AY34="","false","true")</f>
        <v>false</v>
      </c>
      <c r="BA34" s="40" t="s">
        <v>389</v>
      </c>
      <c r="BB34" s="40">
        <f>+'CARGA DE DATOS'!T34</f>
        <v>0</v>
      </c>
      <c r="BD34" s="40" t="s">
        <v>390</v>
      </c>
      <c r="BE34" s="40" t="str">
        <f>+IF('CARGA DE DATOS'!AZ34&lt;&gt;"","true","false")</f>
        <v>false</v>
      </c>
      <c r="BF34" s="40" t="s">
        <v>389</v>
      </c>
      <c r="BH34" s="40" t="s">
        <v>390</v>
      </c>
      <c r="BI34" s="40" t="str">
        <f>+IF('CARGA DE DATOS'!BA34&lt;&gt;"","true","false")</f>
        <v>false</v>
      </c>
      <c r="BJ34" s="40" t="s">
        <v>389</v>
      </c>
      <c r="BL34" s="40" t="s">
        <v>390</v>
      </c>
      <c r="BM34" s="40" t="str">
        <f ca="1">+IF('CARGA DE DATOS'!BB34&lt;&gt;"","true","false")</f>
        <v>false</v>
      </c>
      <c r="BN34" s="40" t="s">
        <v>389</v>
      </c>
      <c r="BP34" s="40" t="s">
        <v>390</v>
      </c>
      <c r="BQ34" s="40" t="str">
        <f ca="1">+IF('CARGA DE DATOS'!BC34&lt;&gt;"","true","false")</f>
        <v>false</v>
      </c>
      <c r="BR34" s="40" t="s">
        <v>389</v>
      </c>
      <c r="BT34" s="40" t="s">
        <v>390</v>
      </c>
      <c r="BU34" s="40" t="str">
        <f ca="1">+IF('CARGA DE DATOS'!BD34&lt;&gt;"","true","false")</f>
        <v>false</v>
      </c>
      <c r="BV34" s="40" t="s">
        <v>389</v>
      </c>
      <c r="BX34" s="40" t="s">
        <v>390</v>
      </c>
      <c r="BY34" s="40" t="str">
        <f ca="1">+IF('CARGA DE DATOS'!BE34&lt;&gt;"","true","false")</f>
        <v>false</v>
      </c>
      <c r="BZ34" s="40" t="s">
        <v>389</v>
      </c>
      <c r="CB34" s="40" t="s">
        <v>390</v>
      </c>
      <c r="CC34" s="40" t="str">
        <f ca="1">+IF('CARGA DE DATOS'!BF34&lt;&gt;"","true","false")</f>
        <v>false</v>
      </c>
      <c r="CD34" s="40" t="s">
        <v>389</v>
      </c>
      <c r="CF34" s="40" t="s">
        <v>390</v>
      </c>
      <c r="CG34" s="40" t="str">
        <f ca="1">+IF('CARGA DE DATOS'!BG34&lt;&gt;"","true","false")</f>
        <v>false</v>
      </c>
      <c r="CH34" s="40" t="s">
        <v>389</v>
      </c>
      <c r="CJ34" s="40" t="str">
        <f t="shared" si="4"/>
        <v>01.01.2022</v>
      </c>
      <c r="CK34" s="40" t="str">
        <f t="shared" si="5"/>
        <v>S6020</v>
      </c>
      <c r="CL34" s="40">
        <f>+VLOOKUP(L34,'Gr.Estr.Reg.'!$C:$G,5,FALSE)</f>
        <v>106</v>
      </c>
      <c r="CM34" s="40" t="str">
        <f t="shared" si="6"/>
        <v>NU</v>
      </c>
      <c r="CN34" s="40">
        <v>2</v>
      </c>
      <c r="CP34" s="40" t="str">
        <f t="shared" si="7"/>
        <v>01.01.2022</v>
      </c>
      <c r="CQ34" s="126">
        <f t="shared" si="8"/>
        <v>133</v>
      </c>
      <c r="CR34" s="126" t="str">
        <f t="shared" si="9"/>
        <v/>
      </c>
      <c r="CS34" s="40">
        <f>+'CARGA DE DATOS'!X34</f>
        <v>700034</v>
      </c>
      <c r="CT34" s="113" t="s">
        <v>391</v>
      </c>
      <c r="CV34" s="40" t="str">
        <f t="shared" si="10"/>
        <v>01.01.2022</v>
      </c>
      <c r="CW34" s="113" t="str">
        <f ca="1">+VLOOKUP('CARGA DE DATOS'!AA34,Datos!$D:$E,2,FALSE)</f>
        <v>00</v>
      </c>
      <c r="CX34" s="113">
        <f>+'CARGA DE DATOS'!AB34</f>
        <v>50</v>
      </c>
      <c r="CY34" s="113">
        <f>+'CARGA DE DATOS'!AC34</f>
        <v>100</v>
      </c>
      <c r="CZ34" s="113" t="str">
        <f>+'CARGA DE DATOS'!AD34</f>
        <v>CASO: &lt;300</v>
      </c>
    </row>
    <row r="35" spans="1:104" s="40" customFormat="1" x14ac:dyDescent="0.25">
      <c r="A35" s="140">
        <f>+IF('CARGA DE DATOS'!B35="","",'CARGA DE DATOS'!B35)</f>
        <v>252</v>
      </c>
      <c r="B35" s="140">
        <f>+'CARGA DE DATOS'!C35</f>
        <v>610000000000166</v>
      </c>
      <c r="C35" s="140"/>
      <c r="D35" s="140"/>
      <c r="E35" s="140"/>
      <c r="F35" s="140"/>
      <c r="G35" s="140"/>
      <c r="H35" s="140"/>
      <c r="I35" s="140"/>
      <c r="J35" s="83"/>
      <c r="K35" s="40" t="str">
        <f>+'CARGA DE DATOS'!$AH35</f>
        <v>GD</v>
      </c>
      <c r="L35" s="40" t="str">
        <f>+'CARGA DE DATOS'!D35</f>
        <v>S6020A21</v>
      </c>
      <c r="M35" s="40" t="str">
        <f ca="1">+'CARGA DE DATOS'!G35</f>
        <v>ID033-GD-NU-T2-MT 33,0 kV</v>
      </c>
      <c r="N35" s="40" t="str">
        <f>+'CARGA DE DATOS'!$AI35</f>
        <v>NU</v>
      </c>
      <c r="O35" s="40" t="str">
        <f>+'CARGA DE DATOS'!$AJ35</f>
        <v>G002</v>
      </c>
      <c r="P35" s="40" t="str">
        <f t="shared" si="1"/>
        <v>Z002</v>
      </c>
      <c r="Q35" s="40" t="s">
        <v>380</v>
      </c>
      <c r="R35" s="40">
        <v>1000</v>
      </c>
      <c r="S35" s="113">
        <f>+'CARGA DE DATOS'!$AL35</f>
        <v>11</v>
      </c>
      <c r="T35" s="115" t="s">
        <v>382</v>
      </c>
      <c r="U35" s="40">
        <v>12</v>
      </c>
      <c r="V35" s="40" t="str">
        <f ca="1">+'CARGA DE DATOS'!$AM35</f>
        <v>317</v>
      </c>
      <c r="W35" s="40" t="str">
        <f>+VLOOKUP(AG35,Datos!$E$30:$G$35,3,FALSE)</f>
        <v>P3</v>
      </c>
      <c r="X35" s="40" t="str">
        <f t="shared" si="2"/>
        <v/>
      </c>
      <c r="Z35" s="40" t="str">
        <f ca="1">+'CARGA DE DATOS'!$AN35</f>
        <v>239900</v>
      </c>
      <c r="AB35" s="40" t="str">
        <f t="shared" ca="1" si="3"/>
        <v>ID033-GD-NU-T2-MT 33,0 kV</v>
      </c>
      <c r="AC35" s="40">
        <f>+INDEX('Gr.Estr.Reg.'!$A:$C,MATCH($L35,'Gr.Estr.Reg.'!$C:$C,0),1)</f>
        <v>6000</v>
      </c>
      <c r="AE35" s="40" t="str">
        <f>+TEXT('CARGA DE DATOS'!$F35,"dd.mm.yyyy")</f>
        <v>01.01.2022</v>
      </c>
      <c r="AF35" s="40" t="s">
        <v>384</v>
      </c>
      <c r="AG35" s="40" t="str">
        <f>+'CARGA DE DATOS'!$AO35</f>
        <v>G4</v>
      </c>
      <c r="AH35" s="40" t="s">
        <v>385</v>
      </c>
      <c r="AI35" s="40" t="str">
        <f ca="1">+'CARGA DE DATOS'!$AQ35</f>
        <v>GD_T2</v>
      </c>
      <c r="AJ35" s="126" t="str">
        <f>+IF('CARGA DE DATOS'!$K35="Completo",VLOOKUP(VLOOKUP('CARGA DE DATOS'!$D35,'Gr.Estr.Reg.'!$C:$D,2,FALSE),'Unidades de Lectura'!$J:$L,3,FALSE),VLOOKUP('CARGA DE DATOS'!$K35&amp;VLOOKUP('CARGA DE DATOS'!$D35,'Gr.Estr.Reg.'!$C:$H,6,FALSE),'Unidades de Lectura'!$H:$L,5,FALSE))</f>
        <v>GROCC</v>
      </c>
      <c r="AM35" s="40" t="s">
        <v>387</v>
      </c>
      <c r="AN35" s="40" t="s">
        <v>388</v>
      </c>
      <c r="AO35" s="40" t="s">
        <v>389</v>
      </c>
      <c r="AP35" s="40" t="str">
        <f ca="1">+'CARGA DE DATOS'!$AT35</f>
        <v>GD_NORM</v>
      </c>
      <c r="AQ35" s="40" t="str">
        <f ca="1">+'CARGA DE DATOS'!$AU35</f>
        <v>MEDIA33</v>
      </c>
      <c r="AS35" s="40" t="s">
        <v>387</v>
      </c>
      <c r="AT35" s="40" t="str">
        <f>+IF('CARGA DE DATOS'!AV35="","false","true")</f>
        <v>false</v>
      </c>
      <c r="AU35" s="40" t="s">
        <v>389</v>
      </c>
      <c r="AV35" s="40" t="str">
        <f>+'CARGA DE DATOS'!$AW35</f>
        <v/>
      </c>
      <c r="AW35" s="40" t="str">
        <f>+'CARGA DE DATOS'!$AX35</f>
        <v/>
      </c>
      <c r="AY35" s="40" t="s">
        <v>1989</v>
      </c>
      <c r="AZ35" s="40" t="str">
        <f>+IF('CARGA DE DATOS'!AY35="","false","true")</f>
        <v>false</v>
      </c>
      <c r="BA35" s="40" t="s">
        <v>389</v>
      </c>
      <c r="BB35" s="40">
        <f>+'CARGA DE DATOS'!T35</f>
        <v>0</v>
      </c>
      <c r="BD35" s="40" t="s">
        <v>390</v>
      </c>
      <c r="BE35" s="40" t="str">
        <f>+IF('CARGA DE DATOS'!AZ35&lt;&gt;"","true","false")</f>
        <v>true</v>
      </c>
      <c r="BF35" s="40" t="s">
        <v>389</v>
      </c>
      <c r="BH35" s="40" t="s">
        <v>390</v>
      </c>
      <c r="BI35" s="40" t="str">
        <f>+IF('CARGA DE DATOS'!BA35&lt;&gt;"","true","false")</f>
        <v>false</v>
      </c>
      <c r="BJ35" s="40" t="s">
        <v>389</v>
      </c>
      <c r="BL35" s="40" t="s">
        <v>390</v>
      </c>
      <c r="BM35" s="40" t="str">
        <f ca="1">+IF('CARGA DE DATOS'!BB35&lt;&gt;"","true","false")</f>
        <v>false</v>
      </c>
      <c r="BN35" s="40" t="s">
        <v>389</v>
      </c>
      <c r="BP35" s="40" t="s">
        <v>390</v>
      </c>
      <c r="BQ35" s="40" t="str">
        <f ca="1">+IF('CARGA DE DATOS'!BC35&lt;&gt;"","true","false")</f>
        <v>false</v>
      </c>
      <c r="BR35" s="40" t="s">
        <v>389</v>
      </c>
      <c r="BT35" s="40" t="s">
        <v>390</v>
      </c>
      <c r="BU35" s="40" t="str">
        <f ca="1">+IF('CARGA DE DATOS'!BD35&lt;&gt;"","true","false")</f>
        <v>false</v>
      </c>
      <c r="BV35" s="40" t="s">
        <v>389</v>
      </c>
      <c r="BX35" s="40" t="s">
        <v>390</v>
      </c>
      <c r="BY35" s="40" t="str">
        <f ca="1">+IF('CARGA DE DATOS'!BE35&lt;&gt;"","true","false")</f>
        <v>false</v>
      </c>
      <c r="BZ35" s="40" t="s">
        <v>389</v>
      </c>
      <c r="CB35" s="40" t="s">
        <v>390</v>
      </c>
      <c r="CC35" s="40" t="str">
        <f ca="1">+IF('CARGA DE DATOS'!BF35&lt;&gt;"","true","false")</f>
        <v>false</v>
      </c>
      <c r="CD35" s="40" t="s">
        <v>389</v>
      </c>
      <c r="CF35" s="40" t="s">
        <v>390</v>
      </c>
      <c r="CG35" s="40" t="str">
        <f ca="1">+IF('CARGA DE DATOS'!BG35&lt;&gt;"","true","false")</f>
        <v>false</v>
      </c>
      <c r="CH35" s="40" t="s">
        <v>389</v>
      </c>
      <c r="CJ35" s="40" t="str">
        <f t="shared" si="4"/>
        <v>01.01.2022</v>
      </c>
      <c r="CK35" s="40" t="str">
        <f t="shared" si="5"/>
        <v>S6020</v>
      </c>
      <c r="CL35" s="40">
        <f>+VLOOKUP(L35,'Gr.Estr.Reg.'!$C:$G,5,FALSE)</f>
        <v>106</v>
      </c>
      <c r="CM35" s="40" t="str">
        <f t="shared" si="6"/>
        <v>NU</v>
      </c>
      <c r="CN35" s="40">
        <v>2</v>
      </c>
      <c r="CP35" s="40" t="str">
        <f t="shared" si="7"/>
        <v>01.01.2022</v>
      </c>
      <c r="CQ35" s="126">
        <f t="shared" si="8"/>
        <v>134</v>
      </c>
      <c r="CR35" s="126" t="str">
        <f t="shared" si="9"/>
        <v/>
      </c>
      <c r="CS35" s="40">
        <f>+'CARGA DE DATOS'!X35</f>
        <v>700034</v>
      </c>
      <c r="CT35" s="113" t="s">
        <v>391</v>
      </c>
      <c r="CV35" s="40" t="str">
        <f t="shared" si="10"/>
        <v>01.01.2022</v>
      </c>
      <c r="CW35" s="113" t="str">
        <f ca="1">+VLOOKUP('CARGA DE DATOS'!AA35,Datos!$D:$E,2,FALSE)</f>
        <v>00</v>
      </c>
      <c r="CX35" s="113">
        <f>+'CARGA DE DATOS'!AB35</f>
        <v>100</v>
      </c>
      <c r="CY35" s="113">
        <f>+'CARGA DE DATOS'!AC35</f>
        <v>300</v>
      </c>
      <c r="CZ35" s="113" t="str">
        <f>+'CARGA DE DATOS'!AD35</f>
        <v>CASO: &gt;300</v>
      </c>
    </row>
    <row r="36" spans="1:104" s="40" customFormat="1" x14ac:dyDescent="0.25">
      <c r="A36" s="140">
        <f>+IF('CARGA DE DATOS'!B36="","",'CARGA DE DATOS'!B36)</f>
        <v>260</v>
      </c>
      <c r="B36" s="140">
        <f>+'CARGA DE DATOS'!C36</f>
        <v>610000000000174</v>
      </c>
      <c r="C36" s="140"/>
      <c r="D36" s="140"/>
      <c r="E36" s="140"/>
      <c r="F36" s="140"/>
      <c r="G36" s="140"/>
      <c r="H36" s="140"/>
      <c r="I36" s="140"/>
      <c r="J36" s="83"/>
      <c r="K36" s="40" t="str">
        <f>+'CARGA DE DATOS'!$AH36</f>
        <v>GD</v>
      </c>
      <c r="L36" s="40" t="str">
        <f>+'CARGA DE DATOS'!D36</f>
        <v>S4010A12</v>
      </c>
      <c r="M36" s="40" t="str">
        <f ca="1">+'CARGA DE DATOS'!G36</f>
        <v>ID034-GD-PU-T2-AT/MT</v>
      </c>
      <c r="N36" s="40" t="str">
        <f>+'CARGA DE DATOS'!$AI36</f>
        <v>PU</v>
      </c>
      <c r="O36" s="40" t="str">
        <f>+'CARGA DE DATOS'!$AJ36</f>
        <v>G002</v>
      </c>
      <c r="P36" s="40" t="str">
        <f t="shared" si="1"/>
        <v>Z002</v>
      </c>
      <c r="Q36" s="40" t="s">
        <v>380</v>
      </c>
      <c r="R36" s="40">
        <v>1000</v>
      </c>
      <c r="S36" s="113" t="str">
        <f>+'CARGA DE DATOS'!$AL36</f>
        <v>01</v>
      </c>
      <c r="T36" s="115" t="s">
        <v>382</v>
      </c>
      <c r="U36" s="40">
        <v>12</v>
      </c>
      <c r="V36" s="40" t="str">
        <f ca="1">+'CARGA DE DATOS'!$AM36</f>
        <v>123</v>
      </c>
      <c r="W36" s="40" t="str">
        <f>+VLOOKUP(AG36,Datos!$E$30:$G$35,3,FALSE)</f>
        <v>P3</v>
      </c>
      <c r="X36" s="40" t="str">
        <f t="shared" si="2"/>
        <v>P</v>
      </c>
      <c r="Z36" s="40" t="str">
        <f ca="1">+'CARGA DE DATOS'!$AN36</f>
        <v>239900</v>
      </c>
      <c r="AB36" s="40" t="str">
        <f t="shared" ca="1" si="3"/>
        <v>ID034-GD-PU-T2-AT/MT</v>
      </c>
      <c r="AC36" s="40">
        <f>+INDEX('Gr.Estr.Reg.'!$A:$C,MATCH($L36,'Gr.Estr.Reg.'!$C:$C,0),1)</f>
        <v>4000</v>
      </c>
      <c r="AE36" s="40" t="str">
        <f>+TEXT('CARGA DE DATOS'!$F36,"dd.mm.yyyy")</f>
        <v>01.01.2022</v>
      </c>
      <c r="AF36" s="40" t="s">
        <v>384</v>
      </c>
      <c r="AG36" s="40" t="str">
        <f>+'CARGA DE DATOS'!$AO36</f>
        <v>G5</v>
      </c>
      <c r="AH36" s="40" t="s">
        <v>385</v>
      </c>
      <c r="AI36" s="40" t="str">
        <f ca="1">+'CARGA DE DATOS'!$AQ36</f>
        <v>GD_T2</v>
      </c>
      <c r="AJ36" s="126" t="str">
        <f>+IF('CARGA DE DATOS'!$K36="Completo",VLOOKUP(VLOOKUP('CARGA DE DATOS'!$D36,'Gr.Estr.Reg.'!$C:$D,2,FALSE),'Unidades de Lectura'!$J:$L,3,FALSE),VLOOKUP('CARGA DE DATOS'!$K36&amp;VLOOKUP('CARGA DE DATOS'!$D36,'Gr.Estr.Reg.'!$C:$H,6,FALSE),'Unidades de Lectura'!$H:$L,5,FALSE))</f>
        <v>GRACC</v>
      </c>
      <c r="AM36" s="40" t="s">
        <v>387</v>
      </c>
      <c r="AN36" s="40" t="s">
        <v>388</v>
      </c>
      <c r="AO36" s="40" t="s">
        <v>389</v>
      </c>
      <c r="AP36" s="40" t="str">
        <f ca="1">+'CARGA DE DATOS'!$AT36</f>
        <v>GD_NORM</v>
      </c>
      <c r="AQ36" s="40" t="str">
        <f ca="1">+'CARGA DE DATOS'!$AU36</f>
        <v>BORNES</v>
      </c>
      <c r="AS36" s="40" t="s">
        <v>387</v>
      </c>
      <c r="AT36" s="40" t="str">
        <f>+IF('CARGA DE DATOS'!AV36="","false","true")</f>
        <v>false</v>
      </c>
      <c r="AU36" s="40" t="s">
        <v>389</v>
      </c>
      <c r="AV36" s="40" t="str">
        <f>+'CARGA DE DATOS'!$AW36</f>
        <v/>
      </c>
      <c r="AW36" s="40" t="str">
        <f>+'CARGA DE DATOS'!$AX36</f>
        <v/>
      </c>
      <c r="AY36" s="40" t="s">
        <v>1989</v>
      </c>
      <c r="AZ36" s="40" t="str">
        <f>+IF('CARGA DE DATOS'!AY36="","false","true")</f>
        <v>false</v>
      </c>
      <c r="BA36" s="40" t="s">
        <v>389</v>
      </c>
      <c r="BB36" s="40">
        <f>+'CARGA DE DATOS'!T36</f>
        <v>0</v>
      </c>
      <c r="BD36" s="40" t="s">
        <v>390</v>
      </c>
      <c r="BE36" s="40" t="str">
        <f>+IF('CARGA DE DATOS'!AZ36&lt;&gt;"","true","false")</f>
        <v>false</v>
      </c>
      <c r="BF36" s="40" t="s">
        <v>389</v>
      </c>
      <c r="BH36" s="40" t="s">
        <v>390</v>
      </c>
      <c r="BI36" s="40" t="str">
        <f>+IF('CARGA DE DATOS'!BA36&lt;&gt;"","true","false")</f>
        <v>false</v>
      </c>
      <c r="BJ36" s="40" t="s">
        <v>389</v>
      </c>
      <c r="BL36" s="40" t="s">
        <v>390</v>
      </c>
      <c r="BM36" s="40" t="str">
        <f ca="1">+IF('CARGA DE DATOS'!BB36&lt;&gt;"","true","false")</f>
        <v>false</v>
      </c>
      <c r="BN36" s="40" t="s">
        <v>389</v>
      </c>
      <c r="BP36" s="40" t="s">
        <v>390</v>
      </c>
      <c r="BQ36" s="40" t="str">
        <f ca="1">+IF('CARGA DE DATOS'!BC36&lt;&gt;"","true","false")</f>
        <v>true</v>
      </c>
      <c r="BR36" s="40" t="s">
        <v>389</v>
      </c>
      <c r="BT36" s="40" t="s">
        <v>390</v>
      </c>
      <c r="BU36" s="40" t="str">
        <f ca="1">+IF('CARGA DE DATOS'!BD36&lt;&gt;"","true","false")</f>
        <v>false</v>
      </c>
      <c r="BV36" s="40" t="s">
        <v>389</v>
      </c>
      <c r="BX36" s="40" t="s">
        <v>390</v>
      </c>
      <c r="BY36" s="40" t="str">
        <f ca="1">+IF('CARGA DE DATOS'!BE36&lt;&gt;"","true","false")</f>
        <v>false</v>
      </c>
      <c r="BZ36" s="40" t="s">
        <v>389</v>
      </c>
      <c r="CB36" s="40" t="s">
        <v>390</v>
      </c>
      <c r="CC36" s="40" t="str">
        <f ca="1">+IF('CARGA DE DATOS'!BF36&lt;&gt;"","true","false")</f>
        <v>false</v>
      </c>
      <c r="CD36" s="40" t="s">
        <v>389</v>
      </c>
      <c r="CF36" s="40" t="s">
        <v>390</v>
      </c>
      <c r="CG36" s="40" t="str">
        <f ca="1">+IF('CARGA DE DATOS'!BG36&lt;&gt;"","true","false")</f>
        <v>false</v>
      </c>
      <c r="CH36" s="40" t="s">
        <v>389</v>
      </c>
      <c r="CJ36" s="40" t="str">
        <f t="shared" si="4"/>
        <v>01.01.2022</v>
      </c>
      <c r="CK36" s="40" t="str">
        <f t="shared" si="5"/>
        <v>S4010</v>
      </c>
      <c r="CL36" s="40">
        <f>+VLOOKUP(L36,'Gr.Estr.Reg.'!$C:$G,5,FALSE)</f>
        <v>111</v>
      </c>
      <c r="CM36" s="40" t="str">
        <f t="shared" si="6"/>
        <v>PU</v>
      </c>
      <c r="CN36" s="40">
        <v>2</v>
      </c>
      <c r="CP36" s="40" t="str">
        <f t="shared" si="7"/>
        <v>01.01.2022</v>
      </c>
      <c r="CQ36" s="126">
        <f t="shared" si="8"/>
        <v>135</v>
      </c>
      <c r="CR36" s="126" t="str">
        <f t="shared" si="9"/>
        <v/>
      </c>
      <c r="CS36" s="40">
        <f>+'CARGA DE DATOS'!X36</f>
        <v>700034</v>
      </c>
      <c r="CT36" s="113" t="s">
        <v>391</v>
      </c>
      <c r="CV36" s="40" t="str">
        <f t="shared" si="10"/>
        <v>01.01.2022</v>
      </c>
      <c r="CW36" s="113" t="str">
        <f ca="1">+VLOOKUP('CARGA DE DATOS'!AA36,Datos!$D:$E,2,FALSE)</f>
        <v>00</v>
      </c>
      <c r="CX36" s="113">
        <f>+'CARGA DE DATOS'!AB36</f>
        <v>50</v>
      </c>
      <c r="CY36" s="113">
        <f>+'CARGA DE DATOS'!AC36</f>
        <v>100</v>
      </c>
      <c r="CZ36" s="113" t="str">
        <f>+'CARGA DE DATOS'!AD36</f>
        <v>CASO: &lt;300</v>
      </c>
    </row>
    <row r="37" spans="1:104" s="40" customFormat="1" x14ac:dyDescent="0.25">
      <c r="A37" s="140">
        <f>+IF('CARGA DE DATOS'!B37="","",'CARGA DE DATOS'!B37)</f>
        <v>260</v>
      </c>
      <c r="B37" s="140">
        <f>+'CARGA DE DATOS'!C37</f>
        <v>610000000000174</v>
      </c>
      <c r="C37" s="140"/>
      <c r="D37" s="140"/>
      <c r="E37" s="140"/>
      <c r="F37" s="140"/>
      <c r="G37" s="140"/>
      <c r="H37" s="140"/>
      <c r="I37" s="140"/>
      <c r="J37" s="83"/>
      <c r="K37" s="40" t="str">
        <f>+'CARGA DE DATOS'!$AH37</f>
        <v>GD</v>
      </c>
      <c r="L37" s="40" t="str">
        <f>+'CARGA DE DATOS'!D37</f>
        <v>S4010A12</v>
      </c>
      <c r="M37" s="40" t="str">
        <f ca="1">+'CARGA DE DATOS'!G37</f>
        <v>ID035-GD-PU-T2-AT/MT</v>
      </c>
      <c r="N37" s="40" t="str">
        <f>+'CARGA DE DATOS'!$AI37</f>
        <v>PU</v>
      </c>
      <c r="O37" s="40" t="str">
        <f>+'CARGA DE DATOS'!$AJ37</f>
        <v>G002</v>
      </c>
      <c r="P37" s="40" t="str">
        <f t="shared" si="1"/>
        <v>Z002</v>
      </c>
      <c r="Q37" s="40" t="s">
        <v>380</v>
      </c>
      <c r="R37" s="40">
        <v>1000</v>
      </c>
      <c r="S37" s="113" t="str">
        <f>+'CARGA DE DATOS'!$AL37</f>
        <v>04</v>
      </c>
      <c r="T37" s="115" t="s">
        <v>382</v>
      </c>
      <c r="U37" s="40">
        <v>12</v>
      </c>
      <c r="V37" s="40" t="str">
        <f ca="1">+'CARGA DE DATOS'!$AM37</f>
        <v>123</v>
      </c>
      <c r="W37" s="40" t="str">
        <f>+VLOOKUP(AG37,Datos!$E$30:$G$35,3,FALSE)</f>
        <v>P3</v>
      </c>
      <c r="X37" s="40" t="str">
        <f t="shared" si="2"/>
        <v>P</v>
      </c>
      <c r="Z37" s="40" t="str">
        <f ca="1">+'CARGA DE DATOS'!$AN37</f>
        <v>239900</v>
      </c>
      <c r="AB37" s="40" t="str">
        <f t="shared" ca="1" si="3"/>
        <v>ID035-GD-PU-T2-AT/MT</v>
      </c>
      <c r="AC37" s="40">
        <f>+INDEX('Gr.Estr.Reg.'!$A:$C,MATCH($L37,'Gr.Estr.Reg.'!$C:$C,0),1)</f>
        <v>4000</v>
      </c>
      <c r="AE37" s="40" t="str">
        <f>+TEXT('CARGA DE DATOS'!$F37,"dd.mm.yyyy")</f>
        <v>01.01.2022</v>
      </c>
      <c r="AF37" s="40" t="s">
        <v>384</v>
      </c>
      <c r="AG37" s="40" t="str">
        <f>+'CARGA DE DATOS'!$AO37</f>
        <v>G5</v>
      </c>
      <c r="AH37" s="40" t="s">
        <v>385</v>
      </c>
      <c r="AI37" s="40" t="str">
        <f ca="1">+'CARGA DE DATOS'!$AQ37</f>
        <v>GD_T2</v>
      </c>
      <c r="AJ37" s="126" t="str">
        <f>+IF('CARGA DE DATOS'!$K37="Completo",VLOOKUP(VLOOKUP('CARGA DE DATOS'!$D37,'Gr.Estr.Reg.'!$C:$D,2,FALSE),'Unidades de Lectura'!$J:$L,3,FALSE),VLOOKUP('CARGA DE DATOS'!$K37&amp;VLOOKUP('CARGA DE DATOS'!$D37,'Gr.Estr.Reg.'!$C:$H,6,FALSE),'Unidades de Lectura'!$H:$L,5,FALSE))</f>
        <v>GRACC</v>
      </c>
      <c r="AM37" s="40" t="s">
        <v>387</v>
      </c>
      <c r="AN37" s="40" t="s">
        <v>388</v>
      </c>
      <c r="AO37" s="40" t="s">
        <v>389</v>
      </c>
      <c r="AP37" s="40" t="str">
        <f ca="1">+'CARGA DE DATOS'!$AT37</f>
        <v>GD_NORM</v>
      </c>
      <c r="AQ37" s="40" t="str">
        <f ca="1">+'CARGA DE DATOS'!$AU37</f>
        <v>BORNES</v>
      </c>
      <c r="AS37" s="40" t="s">
        <v>387</v>
      </c>
      <c r="AT37" s="40" t="str">
        <f>+IF('CARGA DE DATOS'!AV37="","false","true")</f>
        <v>false</v>
      </c>
      <c r="AU37" s="40" t="s">
        <v>389</v>
      </c>
      <c r="AV37" s="40" t="str">
        <f>+'CARGA DE DATOS'!$AW37</f>
        <v/>
      </c>
      <c r="AW37" s="40" t="str">
        <f>+'CARGA DE DATOS'!$AX37</f>
        <v/>
      </c>
      <c r="AY37" s="40" t="s">
        <v>1989</v>
      </c>
      <c r="AZ37" s="40" t="str">
        <f>+IF('CARGA DE DATOS'!AY37="","false","true")</f>
        <v>false</v>
      </c>
      <c r="BA37" s="40" t="s">
        <v>389</v>
      </c>
      <c r="BB37" s="40">
        <f>+'CARGA DE DATOS'!T37</f>
        <v>0</v>
      </c>
      <c r="BD37" s="40" t="s">
        <v>390</v>
      </c>
      <c r="BE37" s="40" t="str">
        <f>+IF('CARGA DE DATOS'!AZ37&lt;&gt;"","true","false")</f>
        <v>true</v>
      </c>
      <c r="BF37" s="40" t="s">
        <v>389</v>
      </c>
      <c r="BH37" s="40" t="s">
        <v>390</v>
      </c>
      <c r="BI37" s="40" t="str">
        <f>+IF('CARGA DE DATOS'!BA37&lt;&gt;"","true","false")</f>
        <v>false</v>
      </c>
      <c r="BJ37" s="40" t="s">
        <v>389</v>
      </c>
      <c r="BL37" s="40" t="s">
        <v>390</v>
      </c>
      <c r="BM37" s="40" t="str">
        <f ca="1">+IF('CARGA DE DATOS'!BB37&lt;&gt;"","true","false")</f>
        <v>true</v>
      </c>
      <c r="BN37" s="40" t="s">
        <v>389</v>
      </c>
      <c r="BP37" s="40" t="s">
        <v>390</v>
      </c>
      <c r="BQ37" s="40" t="str">
        <f ca="1">+IF('CARGA DE DATOS'!BC37&lt;&gt;"","true","false")</f>
        <v>false</v>
      </c>
      <c r="BR37" s="40" t="s">
        <v>389</v>
      </c>
      <c r="BT37" s="40" t="s">
        <v>390</v>
      </c>
      <c r="BU37" s="40" t="str">
        <f ca="1">+IF('CARGA DE DATOS'!BD37&lt;&gt;"","true","false")</f>
        <v>false</v>
      </c>
      <c r="BV37" s="40" t="s">
        <v>389</v>
      </c>
      <c r="BX37" s="40" t="s">
        <v>390</v>
      </c>
      <c r="BY37" s="40" t="str">
        <f ca="1">+IF('CARGA DE DATOS'!BE37&lt;&gt;"","true","false")</f>
        <v>false</v>
      </c>
      <c r="BZ37" s="40" t="s">
        <v>389</v>
      </c>
      <c r="CB37" s="40" t="s">
        <v>390</v>
      </c>
      <c r="CC37" s="40" t="str">
        <f ca="1">+IF('CARGA DE DATOS'!BF37&lt;&gt;"","true","false")</f>
        <v>false</v>
      </c>
      <c r="CD37" s="40" t="s">
        <v>389</v>
      </c>
      <c r="CF37" s="40" t="s">
        <v>390</v>
      </c>
      <c r="CG37" s="40" t="str">
        <f ca="1">+IF('CARGA DE DATOS'!BG37&lt;&gt;"","true","false")</f>
        <v>false</v>
      </c>
      <c r="CH37" s="40" t="s">
        <v>389</v>
      </c>
      <c r="CJ37" s="40" t="str">
        <f t="shared" si="4"/>
        <v>01.01.2022</v>
      </c>
      <c r="CK37" s="40" t="str">
        <f t="shared" si="5"/>
        <v>S4010</v>
      </c>
      <c r="CL37" s="40">
        <f>+VLOOKUP(L37,'Gr.Estr.Reg.'!$C:$G,5,FALSE)</f>
        <v>111</v>
      </c>
      <c r="CM37" s="40" t="str">
        <f t="shared" si="6"/>
        <v>PU</v>
      </c>
      <c r="CN37" s="40">
        <v>2</v>
      </c>
      <c r="CP37" s="40" t="str">
        <f t="shared" si="7"/>
        <v>01.01.2022</v>
      </c>
      <c r="CQ37" s="126">
        <f t="shared" si="8"/>
        <v>136</v>
      </c>
      <c r="CR37" s="126" t="str">
        <f t="shared" si="9"/>
        <v/>
      </c>
      <c r="CS37" s="40">
        <f>+'CARGA DE DATOS'!X37</f>
        <v>700034</v>
      </c>
      <c r="CT37" s="113" t="s">
        <v>391</v>
      </c>
      <c r="CV37" s="40" t="str">
        <f t="shared" si="10"/>
        <v>01.01.2022</v>
      </c>
      <c r="CW37" s="113" t="str">
        <f ca="1">+VLOOKUP('CARGA DE DATOS'!AA37,Datos!$D:$E,2,FALSE)</f>
        <v>00</v>
      </c>
      <c r="CX37" s="113">
        <f>+'CARGA DE DATOS'!AB37</f>
        <v>100</v>
      </c>
      <c r="CY37" s="113">
        <f>+'CARGA DE DATOS'!AC37</f>
        <v>300</v>
      </c>
      <c r="CZ37" s="113" t="str">
        <f>+'CARGA DE DATOS'!AD37</f>
        <v>CASO: &gt;300</v>
      </c>
    </row>
    <row r="38" spans="1:104" s="40" customFormat="1" x14ac:dyDescent="0.25">
      <c r="A38" s="140">
        <f>+IF('CARGA DE DATOS'!B38="","",'CARGA DE DATOS'!B38)</f>
        <v>260</v>
      </c>
      <c r="B38" s="140">
        <f>+'CARGA DE DATOS'!C38</f>
        <v>610000000000174</v>
      </c>
      <c r="C38" s="140"/>
      <c r="D38" s="140"/>
      <c r="E38" s="140"/>
      <c r="F38" s="140"/>
      <c r="G38" s="140"/>
      <c r="H38" s="140"/>
      <c r="I38" s="140"/>
      <c r="J38" s="83"/>
      <c r="K38" s="40" t="str">
        <f>+'CARGA DE DATOS'!$AH38</f>
        <v>GD</v>
      </c>
      <c r="L38" s="40" t="str">
        <f>+'CARGA DE DATOS'!D38</f>
        <v>S4010A12</v>
      </c>
      <c r="M38" s="40" t="str">
        <f ca="1">+'CARGA DE DATOS'!G38</f>
        <v>ID036-GD-PU-T2-AT</v>
      </c>
      <c r="N38" s="40" t="str">
        <f>+'CARGA DE DATOS'!$AI38</f>
        <v>PU</v>
      </c>
      <c r="O38" s="40" t="str">
        <f>+'CARGA DE DATOS'!$AJ38</f>
        <v>G002</v>
      </c>
      <c r="P38" s="40" t="str">
        <f t="shared" si="1"/>
        <v>Z002</v>
      </c>
      <c r="Q38" s="40" t="s">
        <v>380</v>
      </c>
      <c r="R38" s="40">
        <v>1000</v>
      </c>
      <c r="S38" s="113" t="str">
        <f>+'CARGA DE DATOS'!$AL38</f>
        <v>07</v>
      </c>
      <c r="T38" s="115" t="s">
        <v>382</v>
      </c>
      <c r="U38" s="40">
        <v>12</v>
      </c>
      <c r="V38" s="40" t="str">
        <f ca="1">+'CARGA DE DATOS'!$AM38</f>
        <v>123</v>
      </c>
      <c r="W38" s="40" t="str">
        <f>+VLOOKUP(AG38,Datos!$E$30:$G$35,3,FALSE)</f>
        <v>P4</v>
      </c>
      <c r="X38" s="40" t="str">
        <f t="shared" si="2"/>
        <v>P</v>
      </c>
      <c r="Z38" s="40" t="str">
        <f ca="1">+'CARGA DE DATOS'!$AN38</f>
        <v>239900</v>
      </c>
      <c r="AB38" s="40" t="str">
        <f t="shared" ca="1" si="3"/>
        <v>ID036-GD-PU-T2-AT</v>
      </c>
      <c r="AC38" s="40">
        <f>+INDEX('Gr.Estr.Reg.'!$A:$C,MATCH($L38,'Gr.Estr.Reg.'!$C:$C,0),1)</f>
        <v>4000</v>
      </c>
      <c r="AE38" s="40" t="str">
        <f>+TEXT('CARGA DE DATOS'!$F38,"dd.mm.yyyy")</f>
        <v>01.01.2022</v>
      </c>
      <c r="AF38" s="40" t="s">
        <v>384</v>
      </c>
      <c r="AG38" s="40" t="str">
        <f>+'CARGA DE DATOS'!$AO38</f>
        <v>G0</v>
      </c>
      <c r="AH38" s="40" t="s">
        <v>385</v>
      </c>
      <c r="AI38" s="40" t="str">
        <f ca="1">+'CARGA DE DATOS'!$AQ38</f>
        <v>GD_T2</v>
      </c>
      <c r="AJ38" s="126" t="str">
        <f>+IF('CARGA DE DATOS'!$K38="Completo",VLOOKUP(VLOOKUP('CARGA DE DATOS'!$D38,'Gr.Estr.Reg.'!$C:$D,2,FALSE),'Unidades de Lectura'!$J:$L,3,FALSE),VLOOKUP('CARGA DE DATOS'!$K38&amp;VLOOKUP('CARGA DE DATOS'!$D38,'Gr.Estr.Reg.'!$C:$H,6,FALSE),'Unidades de Lectura'!$H:$L,5,FALSE))</f>
        <v>GRACC</v>
      </c>
      <c r="AM38" s="40" t="s">
        <v>387</v>
      </c>
      <c r="AN38" s="40" t="s">
        <v>388</v>
      </c>
      <c r="AO38" s="40" t="s">
        <v>389</v>
      </c>
      <c r="AP38" s="40" t="str">
        <f ca="1">+'CARGA DE DATOS'!$AT38</f>
        <v>GD_NORM</v>
      </c>
      <c r="AQ38" s="40" t="str">
        <f ca="1">+'CARGA DE DATOS'!$AU38</f>
        <v>ALTA132</v>
      </c>
      <c r="AS38" s="40" t="s">
        <v>387</v>
      </c>
      <c r="AT38" s="40" t="str">
        <f>+IF('CARGA DE DATOS'!AV38="","false","true")</f>
        <v>false</v>
      </c>
      <c r="AU38" s="40" t="s">
        <v>389</v>
      </c>
      <c r="AV38" s="40" t="str">
        <f>+'CARGA DE DATOS'!$AW38</f>
        <v/>
      </c>
      <c r="AW38" s="40" t="str">
        <f>+'CARGA DE DATOS'!$AX38</f>
        <v/>
      </c>
      <c r="AY38" s="40" t="s">
        <v>1989</v>
      </c>
      <c r="AZ38" s="40" t="str">
        <f>+IF('CARGA DE DATOS'!AY38="","false","true")</f>
        <v>false</v>
      </c>
      <c r="BA38" s="40" t="s">
        <v>389</v>
      </c>
      <c r="BB38" s="40">
        <f>+'CARGA DE DATOS'!T38</f>
        <v>0</v>
      </c>
      <c r="BD38" s="40" t="s">
        <v>390</v>
      </c>
      <c r="BE38" s="40" t="str">
        <f>+IF('CARGA DE DATOS'!AZ38&lt;&gt;"","true","false")</f>
        <v>false</v>
      </c>
      <c r="BF38" s="40" t="s">
        <v>389</v>
      </c>
      <c r="BH38" s="40" t="s">
        <v>390</v>
      </c>
      <c r="BI38" s="40" t="str">
        <f>+IF('CARGA DE DATOS'!BA38&lt;&gt;"","true","false")</f>
        <v>false</v>
      </c>
      <c r="BJ38" s="40" t="s">
        <v>389</v>
      </c>
      <c r="BL38" s="40" t="s">
        <v>390</v>
      </c>
      <c r="BM38" s="40" t="str">
        <f ca="1">+IF('CARGA DE DATOS'!BB38&lt;&gt;"","true","false")</f>
        <v>false</v>
      </c>
      <c r="BN38" s="40" t="s">
        <v>389</v>
      </c>
      <c r="BP38" s="40" t="s">
        <v>390</v>
      </c>
      <c r="BQ38" s="40" t="str">
        <f ca="1">+IF('CARGA DE DATOS'!BC38&lt;&gt;"","true","false")</f>
        <v>false</v>
      </c>
      <c r="BR38" s="40" t="s">
        <v>389</v>
      </c>
      <c r="BT38" s="40" t="s">
        <v>390</v>
      </c>
      <c r="BU38" s="40" t="str">
        <f ca="1">+IF('CARGA DE DATOS'!BD38&lt;&gt;"","true","false")</f>
        <v>true</v>
      </c>
      <c r="BV38" s="40" t="s">
        <v>389</v>
      </c>
      <c r="BX38" s="40" t="s">
        <v>390</v>
      </c>
      <c r="BY38" s="40" t="str">
        <f ca="1">+IF('CARGA DE DATOS'!BE38&lt;&gt;"","true","false")</f>
        <v>false</v>
      </c>
      <c r="BZ38" s="40" t="s">
        <v>389</v>
      </c>
      <c r="CB38" s="40" t="s">
        <v>390</v>
      </c>
      <c r="CC38" s="40" t="str">
        <f ca="1">+IF('CARGA DE DATOS'!BF38&lt;&gt;"","true","false")</f>
        <v>false</v>
      </c>
      <c r="CD38" s="40" t="s">
        <v>389</v>
      </c>
      <c r="CF38" s="40" t="s">
        <v>390</v>
      </c>
      <c r="CG38" s="40" t="str">
        <f ca="1">+IF('CARGA DE DATOS'!BG38&lt;&gt;"","true","false")</f>
        <v>false</v>
      </c>
      <c r="CH38" s="40" t="s">
        <v>389</v>
      </c>
      <c r="CJ38" s="40" t="str">
        <f t="shared" si="4"/>
        <v>01.01.2022</v>
      </c>
      <c r="CK38" s="40" t="str">
        <f t="shared" si="5"/>
        <v>S4010</v>
      </c>
      <c r="CL38" s="40">
        <f>+VLOOKUP(L38,'Gr.Estr.Reg.'!$C:$G,5,FALSE)</f>
        <v>111</v>
      </c>
      <c r="CM38" s="40" t="str">
        <f t="shared" si="6"/>
        <v>PU</v>
      </c>
      <c r="CN38" s="40">
        <v>2</v>
      </c>
      <c r="CP38" s="40" t="str">
        <f t="shared" si="7"/>
        <v>01.01.2022</v>
      </c>
      <c r="CQ38" s="126">
        <f t="shared" si="8"/>
        <v>137</v>
      </c>
      <c r="CR38" s="126" t="str">
        <f t="shared" si="9"/>
        <v/>
      </c>
      <c r="CS38" s="40">
        <f>+'CARGA DE DATOS'!X38</f>
        <v>700034</v>
      </c>
      <c r="CT38" s="113" t="s">
        <v>391</v>
      </c>
      <c r="CV38" s="40" t="str">
        <f t="shared" si="10"/>
        <v>01.01.2022</v>
      </c>
      <c r="CW38" s="113" t="str">
        <f ca="1">+VLOOKUP('CARGA DE DATOS'!AA38,Datos!$D:$E,2,FALSE)</f>
        <v>00</v>
      </c>
      <c r="CX38" s="113">
        <f>+'CARGA DE DATOS'!AB38</f>
        <v>50</v>
      </c>
      <c r="CY38" s="113">
        <f>+'CARGA DE DATOS'!AC38</f>
        <v>100</v>
      </c>
      <c r="CZ38" s="113" t="str">
        <f>+'CARGA DE DATOS'!AD38</f>
        <v>CASO: &lt;300</v>
      </c>
    </row>
    <row r="39" spans="1:104" s="40" customFormat="1" x14ac:dyDescent="0.25">
      <c r="A39" s="140">
        <f>+IF('CARGA DE DATOS'!B39="","",'CARGA DE DATOS'!B39)</f>
        <v>260</v>
      </c>
      <c r="B39" s="140">
        <f>+'CARGA DE DATOS'!C39</f>
        <v>610000000000174</v>
      </c>
      <c r="C39" s="140"/>
      <c r="D39" s="140"/>
      <c r="E39" s="140"/>
      <c r="F39" s="140"/>
      <c r="G39" s="140"/>
      <c r="H39" s="140"/>
      <c r="I39" s="140"/>
      <c r="J39" s="83"/>
      <c r="K39" s="40" t="str">
        <f>+'CARGA DE DATOS'!$AH39</f>
        <v>GD</v>
      </c>
      <c r="L39" s="40" t="str">
        <f>+'CARGA DE DATOS'!D39</f>
        <v>S4010A12</v>
      </c>
      <c r="M39" s="40" t="str">
        <f ca="1">+'CARGA DE DATOS'!G39</f>
        <v>ID037-GD-PU-T2-AT</v>
      </c>
      <c r="N39" s="40" t="str">
        <f>+'CARGA DE DATOS'!$AI39</f>
        <v>PU</v>
      </c>
      <c r="O39" s="40" t="str">
        <f>+'CARGA DE DATOS'!$AJ39</f>
        <v>G002</v>
      </c>
      <c r="P39" s="40" t="str">
        <f t="shared" si="1"/>
        <v>Z002</v>
      </c>
      <c r="Q39" s="40" t="s">
        <v>380</v>
      </c>
      <c r="R39" s="40">
        <v>1000</v>
      </c>
      <c r="S39" s="113">
        <f>+'CARGA DE DATOS'!$AL39</f>
        <v>11</v>
      </c>
      <c r="T39" s="115" t="s">
        <v>382</v>
      </c>
      <c r="U39" s="40">
        <v>12</v>
      </c>
      <c r="V39" s="40" t="str">
        <f ca="1">+'CARGA DE DATOS'!$AM39</f>
        <v>123</v>
      </c>
      <c r="W39" s="40" t="str">
        <f>+VLOOKUP(AG39,Datos!$E$30:$G$35,3,FALSE)</f>
        <v>P4</v>
      </c>
      <c r="X39" s="40" t="str">
        <f t="shared" si="2"/>
        <v>P</v>
      </c>
      <c r="Z39" s="40" t="str">
        <f ca="1">+'CARGA DE DATOS'!$AN39</f>
        <v>239900</v>
      </c>
      <c r="AB39" s="40" t="str">
        <f t="shared" ca="1" si="3"/>
        <v>ID037-GD-PU-T2-AT</v>
      </c>
      <c r="AC39" s="40">
        <f>+INDEX('Gr.Estr.Reg.'!$A:$C,MATCH($L39,'Gr.Estr.Reg.'!$C:$C,0),1)</f>
        <v>4000</v>
      </c>
      <c r="AE39" s="40" t="str">
        <f>+TEXT('CARGA DE DATOS'!$F39,"dd.mm.yyyy")</f>
        <v>01.01.2022</v>
      </c>
      <c r="AF39" s="40" t="s">
        <v>384</v>
      </c>
      <c r="AG39" s="40" t="str">
        <f>+'CARGA DE DATOS'!$AO39</f>
        <v>G0</v>
      </c>
      <c r="AH39" s="40" t="s">
        <v>385</v>
      </c>
      <c r="AI39" s="40" t="str">
        <f ca="1">+'CARGA DE DATOS'!$AQ39</f>
        <v>GD_T2</v>
      </c>
      <c r="AJ39" s="126" t="str">
        <f>+IF('CARGA DE DATOS'!$K39="Completo",VLOOKUP(VLOOKUP('CARGA DE DATOS'!$D39,'Gr.Estr.Reg.'!$C:$D,2,FALSE),'Unidades de Lectura'!$J:$L,3,FALSE),VLOOKUP('CARGA DE DATOS'!$K39&amp;VLOOKUP('CARGA DE DATOS'!$D39,'Gr.Estr.Reg.'!$C:$H,6,FALSE),'Unidades de Lectura'!$H:$L,5,FALSE))</f>
        <v>GRACC</v>
      </c>
      <c r="AM39" s="40" t="s">
        <v>387</v>
      </c>
      <c r="AN39" s="40" t="s">
        <v>388</v>
      </c>
      <c r="AO39" s="40" t="s">
        <v>389</v>
      </c>
      <c r="AP39" s="40" t="str">
        <f ca="1">+'CARGA DE DATOS'!$AT39</f>
        <v>GD_NORM</v>
      </c>
      <c r="AQ39" s="40" t="str">
        <f ca="1">+'CARGA DE DATOS'!$AU39</f>
        <v>ALTA132</v>
      </c>
      <c r="AS39" s="40" t="s">
        <v>387</v>
      </c>
      <c r="AT39" s="40" t="str">
        <f>+IF('CARGA DE DATOS'!AV39="","false","true")</f>
        <v>false</v>
      </c>
      <c r="AU39" s="40" t="s">
        <v>389</v>
      </c>
      <c r="AV39" s="40" t="str">
        <f>+'CARGA DE DATOS'!$AW39</f>
        <v/>
      </c>
      <c r="AW39" s="40" t="str">
        <f>+'CARGA DE DATOS'!$AX39</f>
        <v/>
      </c>
      <c r="AY39" s="40" t="s">
        <v>1989</v>
      </c>
      <c r="AZ39" s="40" t="str">
        <f>+IF('CARGA DE DATOS'!AY39="","false","true")</f>
        <v>false</v>
      </c>
      <c r="BA39" s="40" t="s">
        <v>389</v>
      </c>
      <c r="BB39" s="40">
        <f>+'CARGA DE DATOS'!T39</f>
        <v>0</v>
      </c>
      <c r="BD39" s="40" t="s">
        <v>390</v>
      </c>
      <c r="BE39" s="40" t="str">
        <f>+IF('CARGA DE DATOS'!AZ39&lt;&gt;"","true","false")</f>
        <v>true</v>
      </c>
      <c r="BF39" s="40" t="s">
        <v>389</v>
      </c>
      <c r="BH39" s="40" t="s">
        <v>390</v>
      </c>
      <c r="BI39" s="40" t="str">
        <f>+IF('CARGA DE DATOS'!BA39&lt;&gt;"","true","false")</f>
        <v>false</v>
      </c>
      <c r="BJ39" s="40" t="s">
        <v>389</v>
      </c>
      <c r="BL39" s="40" t="s">
        <v>390</v>
      </c>
      <c r="BM39" s="40" t="str">
        <f ca="1">+IF('CARGA DE DATOS'!BB39&lt;&gt;"","true","false")</f>
        <v>false</v>
      </c>
      <c r="BN39" s="40" t="s">
        <v>389</v>
      </c>
      <c r="BP39" s="40" t="s">
        <v>390</v>
      </c>
      <c r="BQ39" s="40" t="str">
        <f ca="1">+IF('CARGA DE DATOS'!BC39&lt;&gt;"","true","false")</f>
        <v>false</v>
      </c>
      <c r="BR39" s="40" t="s">
        <v>389</v>
      </c>
      <c r="BT39" s="40" t="s">
        <v>390</v>
      </c>
      <c r="BU39" s="40" t="str">
        <f ca="1">+IF('CARGA DE DATOS'!BD39&lt;&gt;"","true","false")</f>
        <v>false</v>
      </c>
      <c r="BV39" s="40" t="s">
        <v>389</v>
      </c>
      <c r="BX39" s="40" t="s">
        <v>390</v>
      </c>
      <c r="BY39" s="40" t="str">
        <f ca="1">+IF('CARGA DE DATOS'!BE39&lt;&gt;"","true","false")</f>
        <v>true</v>
      </c>
      <c r="BZ39" s="40" t="s">
        <v>389</v>
      </c>
      <c r="CB39" s="40" t="s">
        <v>390</v>
      </c>
      <c r="CC39" s="40" t="str">
        <f ca="1">+IF('CARGA DE DATOS'!BF39&lt;&gt;"","true","false")</f>
        <v>false</v>
      </c>
      <c r="CD39" s="40" t="s">
        <v>389</v>
      </c>
      <c r="CF39" s="40" t="s">
        <v>390</v>
      </c>
      <c r="CG39" s="40" t="str">
        <f ca="1">+IF('CARGA DE DATOS'!BG39&lt;&gt;"","true","false")</f>
        <v>false</v>
      </c>
      <c r="CH39" s="40" t="s">
        <v>389</v>
      </c>
      <c r="CJ39" s="40" t="str">
        <f t="shared" si="4"/>
        <v>01.01.2022</v>
      </c>
      <c r="CK39" s="40" t="str">
        <f t="shared" si="5"/>
        <v>S4010</v>
      </c>
      <c r="CL39" s="40">
        <f>+VLOOKUP(L39,'Gr.Estr.Reg.'!$C:$G,5,FALSE)</f>
        <v>111</v>
      </c>
      <c r="CM39" s="40" t="str">
        <f t="shared" si="6"/>
        <v>PU</v>
      </c>
      <c r="CN39" s="40">
        <v>2</v>
      </c>
      <c r="CP39" s="40" t="str">
        <f t="shared" si="7"/>
        <v>01.01.2022</v>
      </c>
      <c r="CQ39" s="126">
        <f t="shared" si="8"/>
        <v>138</v>
      </c>
      <c r="CR39" s="126" t="str">
        <f t="shared" si="9"/>
        <v/>
      </c>
      <c r="CS39" s="40">
        <f>+'CARGA DE DATOS'!X39</f>
        <v>700034</v>
      </c>
      <c r="CT39" s="113" t="s">
        <v>391</v>
      </c>
      <c r="CV39" s="40" t="str">
        <f t="shared" si="10"/>
        <v>01.01.2022</v>
      </c>
      <c r="CW39" s="113" t="str">
        <f ca="1">+VLOOKUP('CARGA DE DATOS'!AA39,Datos!$D:$E,2,FALSE)</f>
        <v>00</v>
      </c>
      <c r="CX39" s="113">
        <f>+'CARGA DE DATOS'!AB39</f>
        <v>100</v>
      </c>
      <c r="CY39" s="113">
        <f>+'CARGA DE DATOS'!AC39</f>
        <v>300</v>
      </c>
      <c r="CZ39" s="113" t="str">
        <f>+'CARGA DE DATOS'!AD39</f>
        <v>CASO: &gt;300</v>
      </c>
    </row>
    <row r="40" spans="1:104" s="40" customFormat="1" x14ac:dyDescent="0.25">
      <c r="A40" s="140">
        <f>+IF('CARGA DE DATOS'!B40="","",'CARGA DE DATOS'!B40)</f>
        <v>261</v>
      </c>
      <c r="B40" s="140">
        <f>+'CARGA DE DATOS'!C40</f>
        <v>610000000000175</v>
      </c>
      <c r="C40" s="140"/>
      <c r="D40" s="140"/>
      <c r="E40" s="140"/>
      <c r="F40" s="140"/>
      <c r="G40" s="140"/>
      <c r="H40" s="140"/>
      <c r="I40" s="140"/>
      <c r="J40" s="83"/>
      <c r="K40" s="40" t="str">
        <f>+'CARGA DE DATOS'!$AH40</f>
        <v>GD</v>
      </c>
      <c r="L40" s="40" t="str">
        <f>+'CARGA DE DATOS'!D40</f>
        <v>S1010A13</v>
      </c>
      <c r="M40" s="40" t="str">
        <f ca="1">+'CARGA DE DATOS'!G40</f>
        <v>ID038-GD-PU-T2-BT</v>
      </c>
      <c r="N40" s="40" t="str">
        <f>+'CARGA DE DATOS'!$AI40</f>
        <v>PU</v>
      </c>
      <c r="O40" s="40" t="str">
        <f>+'CARGA DE DATOS'!$AJ40</f>
        <v>G002</v>
      </c>
      <c r="P40" s="40" t="str">
        <f t="shared" si="1"/>
        <v>Z002</v>
      </c>
      <c r="Q40" s="40" t="s">
        <v>380</v>
      </c>
      <c r="R40" s="40">
        <v>1000</v>
      </c>
      <c r="S40" s="113" t="str">
        <f>+'CARGA DE DATOS'!$AL40</f>
        <v>01</v>
      </c>
      <c r="T40" s="115" t="s">
        <v>382</v>
      </c>
      <c r="U40" s="40">
        <v>12</v>
      </c>
      <c r="V40" s="40" t="str">
        <f ca="1">+'CARGA DE DATOS'!$AM40</f>
        <v>198</v>
      </c>
      <c r="W40" s="40" t="str">
        <f>+VLOOKUP(AG40,Datos!$E$30:$G$35,3,FALSE)</f>
        <v>P2</v>
      </c>
      <c r="X40" s="40" t="str">
        <f t="shared" si="2"/>
        <v>P</v>
      </c>
      <c r="Z40" s="40" t="str">
        <f ca="1">+'CARGA DE DATOS'!$AN40</f>
        <v>239900</v>
      </c>
      <c r="AB40" s="40" t="str">
        <f t="shared" ca="1" si="3"/>
        <v>ID038-GD-PU-T2-BT</v>
      </c>
      <c r="AC40" s="40">
        <f>+INDEX('Gr.Estr.Reg.'!$A:$C,MATCH($L40,'Gr.Estr.Reg.'!$C:$C,0),1)</f>
        <v>1000</v>
      </c>
      <c r="AE40" s="40" t="str">
        <f>+TEXT('CARGA DE DATOS'!$F40,"dd.mm.yyyy")</f>
        <v>01.01.2022</v>
      </c>
      <c r="AF40" s="40" t="s">
        <v>384</v>
      </c>
      <c r="AG40" s="40" t="str">
        <f>+'CARGA DE DATOS'!$AO40</f>
        <v>G1</v>
      </c>
      <c r="AH40" s="40" t="s">
        <v>385</v>
      </c>
      <c r="AI40" s="40" t="str">
        <f ca="1">+'CARGA DE DATOS'!$AQ40</f>
        <v>GD_T2</v>
      </c>
      <c r="AJ40" s="126" t="str">
        <f>+IF('CARGA DE DATOS'!$K40="Completo",VLOOKUP(VLOOKUP('CARGA DE DATOS'!$D40,'Gr.Estr.Reg.'!$C:$D,2,FALSE),'Unidades de Lectura'!$J:$L,3,FALSE),VLOOKUP('CARGA DE DATOS'!$K40&amp;VLOOKUP('CARGA DE DATOS'!$D40,'Gr.Estr.Reg.'!$C:$H,6,FALSE),'Unidades de Lectura'!$H:$L,5,FALSE))</f>
        <v>GSNCC</v>
      </c>
      <c r="AM40" s="40" t="s">
        <v>387</v>
      </c>
      <c r="AN40" s="40" t="s">
        <v>388</v>
      </c>
      <c r="AO40" s="40" t="s">
        <v>389</v>
      </c>
      <c r="AP40" s="40" t="str">
        <f ca="1">+'CARGA DE DATOS'!$AT40</f>
        <v>GD_NORM</v>
      </c>
      <c r="AQ40" s="40" t="str">
        <f ca="1">+'CARGA DE DATOS'!$AU40</f>
        <v>BAJA</v>
      </c>
      <c r="AS40" s="40" t="s">
        <v>387</v>
      </c>
      <c r="AT40" s="40" t="str">
        <f>+IF('CARGA DE DATOS'!AV40="","false","true")</f>
        <v>false</v>
      </c>
      <c r="AU40" s="40" t="s">
        <v>389</v>
      </c>
      <c r="AV40" s="40" t="str">
        <f>+'CARGA DE DATOS'!$AW40</f>
        <v/>
      </c>
      <c r="AW40" s="40" t="str">
        <f>+'CARGA DE DATOS'!$AX40</f>
        <v/>
      </c>
      <c r="AY40" s="40" t="s">
        <v>1989</v>
      </c>
      <c r="AZ40" s="40" t="str">
        <f>+IF('CARGA DE DATOS'!AY40="","false","true")</f>
        <v>false</v>
      </c>
      <c r="BA40" s="40" t="s">
        <v>389</v>
      </c>
      <c r="BB40" s="40">
        <f>+'CARGA DE DATOS'!T40</f>
        <v>0</v>
      </c>
      <c r="BD40" s="40" t="s">
        <v>390</v>
      </c>
      <c r="BE40" s="40" t="str">
        <f>+IF('CARGA DE DATOS'!AZ40&lt;&gt;"","true","false")</f>
        <v>true</v>
      </c>
      <c r="BF40" s="40" t="s">
        <v>389</v>
      </c>
      <c r="BH40" s="40" t="s">
        <v>390</v>
      </c>
      <c r="BI40" s="40" t="str">
        <f>+IF('CARGA DE DATOS'!BA40&lt;&gt;"","true","false")</f>
        <v>false</v>
      </c>
      <c r="BJ40" s="40" t="s">
        <v>389</v>
      </c>
      <c r="BL40" s="40" t="s">
        <v>390</v>
      </c>
      <c r="BM40" s="40" t="str">
        <f ca="1">+IF('CARGA DE DATOS'!BB40&lt;&gt;"","true","false")</f>
        <v>true</v>
      </c>
      <c r="BN40" s="40" t="s">
        <v>389</v>
      </c>
      <c r="BP40" s="40" t="s">
        <v>390</v>
      </c>
      <c r="BQ40" s="40" t="str">
        <f ca="1">+IF('CARGA DE DATOS'!BC40&lt;&gt;"","true","false")</f>
        <v>true</v>
      </c>
      <c r="BR40" s="40" t="s">
        <v>389</v>
      </c>
      <c r="BT40" s="40" t="s">
        <v>390</v>
      </c>
      <c r="BU40" s="40" t="str">
        <f ca="1">+IF('CARGA DE DATOS'!BD40&lt;&gt;"","true","false")</f>
        <v>true</v>
      </c>
      <c r="BV40" s="40" t="s">
        <v>389</v>
      </c>
      <c r="BX40" s="40" t="s">
        <v>390</v>
      </c>
      <c r="BY40" s="40" t="str">
        <f ca="1">+IF('CARGA DE DATOS'!BE40&lt;&gt;"","true","false")</f>
        <v>false</v>
      </c>
      <c r="BZ40" s="40" t="s">
        <v>389</v>
      </c>
      <c r="CB40" s="40" t="s">
        <v>390</v>
      </c>
      <c r="CC40" s="40" t="str">
        <f ca="1">+IF('CARGA DE DATOS'!BF40&lt;&gt;"","true","false")</f>
        <v>false</v>
      </c>
      <c r="CD40" s="40" t="s">
        <v>389</v>
      </c>
      <c r="CF40" s="40" t="s">
        <v>390</v>
      </c>
      <c r="CG40" s="40" t="str">
        <f ca="1">+IF('CARGA DE DATOS'!BG40&lt;&gt;"","true","false")</f>
        <v>false</v>
      </c>
      <c r="CH40" s="40" t="s">
        <v>389</v>
      </c>
      <c r="CJ40" s="40" t="str">
        <f t="shared" si="4"/>
        <v>01.01.2022</v>
      </c>
      <c r="CK40" s="40" t="str">
        <f t="shared" si="5"/>
        <v>S1010</v>
      </c>
      <c r="CL40" s="40">
        <f>+VLOOKUP(L40,'Gr.Estr.Reg.'!$C:$G,5,FALSE)</f>
        <v>102</v>
      </c>
      <c r="CM40" s="40" t="str">
        <f t="shared" si="6"/>
        <v>PU</v>
      </c>
      <c r="CN40" s="40">
        <v>2</v>
      </c>
      <c r="CP40" s="40" t="str">
        <f t="shared" si="7"/>
        <v>01.01.2022</v>
      </c>
      <c r="CQ40" s="126">
        <f t="shared" si="8"/>
        <v>139</v>
      </c>
      <c r="CR40" s="126" t="str">
        <f t="shared" si="9"/>
        <v/>
      </c>
      <c r="CS40" s="40">
        <f>+'CARGA DE DATOS'!X40</f>
        <v>700034</v>
      </c>
      <c r="CT40" s="113" t="s">
        <v>391</v>
      </c>
      <c r="CV40" s="40" t="str">
        <f t="shared" si="10"/>
        <v>01.01.2022</v>
      </c>
      <c r="CW40" s="113" t="str">
        <f ca="1">+VLOOKUP('CARGA DE DATOS'!AA40,Datos!$D:$E,2,FALSE)</f>
        <v>00</v>
      </c>
      <c r="CX40" s="113">
        <f>+'CARGA DE DATOS'!AB40</f>
        <v>50</v>
      </c>
      <c r="CY40" s="113">
        <f>+'CARGA DE DATOS'!AC40</f>
        <v>50</v>
      </c>
      <c r="CZ40" s="113" t="str">
        <f>+'CARGA DE DATOS'!AD40</f>
        <v>CASO: &gt;1000 Reg y Cont &lt;1000 sólo 13,2 kV</v>
      </c>
    </row>
    <row r="41" spans="1:104" s="40" customFormat="1" x14ac:dyDescent="0.25">
      <c r="A41" s="140">
        <f>+IF('CARGA DE DATOS'!B41="","",'CARGA DE DATOS'!B41)</f>
        <v>261</v>
      </c>
      <c r="B41" s="140">
        <f>+'CARGA DE DATOS'!C41</f>
        <v>610000000000175</v>
      </c>
      <c r="C41" s="140"/>
      <c r="D41" s="140"/>
      <c r="E41" s="140"/>
      <c r="F41" s="140"/>
      <c r="G41" s="140"/>
      <c r="H41" s="140"/>
      <c r="I41" s="140"/>
      <c r="J41" s="83"/>
      <c r="K41" s="40" t="str">
        <f>+'CARGA DE DATOS'!$AH41</f>
        <v>GD</v>
      </c>
      <c r="L41" s="40" t="str">
        <f>+'CARGA DE DATOS'!D41</f>
        <v>S1010A13</v>
      </c>
      <c r="M41" s="40" t="str">
        <f ca="1">+'CARGA DE DATOS'!G41</f>
        <v>ID039-GD-PU-T2-BT</v>
      </c>
      <c r="N41" s="40" t="str">
        <f>+'CARGA DE DATOS'!$AI41</f>
        <v>PU</v>
      </c>
      <c r="O41" s="40" t="str">
        <f>+'CARGA DE DATOS'!$AJ41</f>
        <v>G002</v>
      </c>
      <c r="P41" s="40" t="str">
        <f t="shared" si="1"/>
        <v>Z002</v>
      </c>
      <c r="Q41" s="40" t="s">
        <v>380</v>
      </c>
      <c r="R41" s="40">
        <v>1000</v>
      </c>
      <c r="S41" s="113" t="str">
        <f>+'CARGA DE DATOS'!$AL41</f>
        <v>04</v>
      </c>
      <c r="T41" s="115" t="s">
        <v>382</v>
      </c>
      <c r="U41" s="40">
        <v>12</v>
      </c>
      <c r="V41" s="40" t="str">
        <f ca="1">+'CARGA DE DATOS'!$AM41</f>
        <v>198</v>
      </c>
      <c r="W41" s="40" t="str">
        <f>+VLOOKUP(AG41,Datos!$E$30:$G$35,3,FALSE)</f>
        <v>P2</v>
      </c>
      <c r="X41" s="40" t="str">
        <f t="shared" si="2"/>
        <v>P</v>
      </c>
      <c r="Z41" s="40" t="str">
        <f ca="1">+'CARGA DE DATOS'!$AN41</f>
        <v>239900</v>
      </c>
      <c r="AB41" s="40" t="str">
        <f t="shared" ca="1" si="3"/>
        <v>ID039-GD-PU-T2-BT</v>
      </c>
      <c r="AC41" s="40">
        <f>+INDEX('Gr.Estr.Reg.'!$A:$C,MATCH($L41,'Gr.Estr.Reg.'!$C:$C,0),1)</f>
        <v>1000</v>
      </c>
      <c r="AE41" s="40" t="str">
        <f>+TEXT('CARGA DE DATOS'!$F41,"dd.mm.yyyy")</f>
        <v>01.01.2022</v>
      </c>
      <c r="AF41" s="40" t="s">
        <v>384</v>
      </c>
      <c r="AG41" s="40" t="str">
        <f>+'CARGA DE DATOS'!$AO41</f>
        <v>G1</v>
      </c>
      <c r="AH41" s="40" t="s">
        <v>385</v>
      </c>
      <c r="AI41" s="40" t="str">
        <f ca="1">+'CARGA DE DATOS'!$AQ41</f>
        <v>GD_T2</v>
      </c>
      <c r="AJ41" s="126" t="str">
        <f>+IF('CARGA DE DATOS'!$K41="Completo",VLOOKUP(VLOOKUP('CARGA DE DATOS'!$D41,'Gr.Estr.Reg.'!$C:$D,2,FALSE),'Unidades de Lectura'!$J:$L,3,FALSE),VLOOKUP('CARGA DE DATOS'!$K41&amp;VLOOKUP('CARGA DE DATOS'!$D41,'Gr.Estr.Reg.'!$C:$H,6,FALSE),'Unidades de Lectura'!$H:$L,5,FALSE))</f>
        <v>GSNCC</v>
      </c>
      <c r="AM41" s="40" t="s">
        <v>387</v>
      </c>
      <c r="AN41" s="40" t="s">
        <v>388</v>
      </c>
      <c r="AO41" s="40" t="s">
        <v>389</v>
      </c>
      <c r="AP41" s="40" t="str">
        <f ca="1">+'CARGA DE DATOS'!$AT41</f>
        <v>GD_NORM</v>
      </c>
      <c r="AQ41" s="40" t="str">
        <f ca="1">+'CARGA DE DATOS'!$AU41</f>
        <v>BAJA</v>
      </c>
      <c r="AS41" s="40" t="s">
        <v>387</v>
      </c>
      <c r="AT41" s="40" t="str">
        <f>+IF('CARGA DE DATOS'!AV41="","false","true")</f>
        <v>false</v>
      </c>
      <c r="AU41" s="40" t="s">
        <v>389</v>
      </c>
      <c r="AV41" s="40" t="str">
        <f>+'CARGA DE DATOS'!$AW41</f>
        <v/>
      </c>
      <c r="AW41" s="40" t="str">
        <f>+'CARGA DE DATOS'!$AX41</f>
        <v/>
      </c>
      <c r="AY41" s="40" t="s">
        <v>1989</v>
      </c>
      <c r="AZ41" s="40" t="str">
        <f>+IF('CARGA DE DATOS'!AY41="","false","true")</f>
        <v>false</v>
      </c>
      <c r="BA41" s="40" t="s">
        <v>389</v>
      </c>
      <c r="BB41" s="40">
        <f>+'CARGA DE DATOS'!T41</f>
        <v>0</v>
      </c>
      <c r="BD41" s="40" t="s">
        <v>390</v>
      </c>
      <c r="BE41" s="40" t="str">
        <f>+IF('CARGA DE DATOS'!AZ41&lt;&gt;"","true","false")</f>
        <v>true</v>
      </c>
      <c r="BF41" s="40" t="s">
        <v>389</v>
      </c>
      <c r="BH41" s="40" t="s">
        <v>390</v>
      </c>
      <c r="BI41" s="40" t="str">
        <f>+IF('CARGA DE DATOS'!BA41&lt;&gt;"","true","false")</f>
        <v>false</v>
      </c>
      <c r="BJ41" s="40" t="s">
        <v>389</v>
      </c>
      <c r="BL41" s="40" t="s">
        <v>390</v>
      </c>
      <c r="BM41" s="40" t="str">
        <f ca="1">+IF('CARGA DE DATOS'!BB41&lt;&gt;"","true","false")</f>
        <v>false</v>
      </c>
      <c r="BN41" s="40" t="s">
        <v>389</v>
      </c>
      <c r="BP41" s="40" t="s">
        <v>390</v>
      </c>
      <c r="BQ41" s="40" t="str">
        <f ca="1">+IF('CARGA DE DATOS'!BC41&lt;&gt;"","true","false")</f>
        <v>false</v>
      </c>
      <c r="BR41" s="40" t="s">
        <v>389</v>
      </c>
      <c r="BT41" s="40" t="s">
        <v>390</v>
      </c>
      <c r="BU41" s="40" t="str">
        <f ca="1">+IF('CARGA DE DATOS'!BD41&lt;&gt;"","true","false")</f>
        <v>false</v>
      </c>
      <c r="BV41" s="40" t="s">
        <v>389</v>
      </c>
      <c r="BX41" s="40" t="s">
        <v>390</v>
      </c>
      <c r="BY41" s="40" t="str">
        <f ca="1">+IF('CARGA DE DATOS'!BE41&lt;&gt;"","true","false")</f>
        <v>false</v>
      </c>
      <c r="BZ41" s="40" t="s">
        <v>389</v>
      </c>
      <c r="CB41" s="40" t="s">
        <v>390</v>
      </c>
      <c r="CC41" s="40" t="str">
        <f ca="1">+IF('CARGA DE DATOS'!BF41&lt;&gt;"","true","false")</f>
        <v>false</v>
      </c>
      <c r="CD41" s="40" t="s">
        <v>389</v>
      </c>
      <c r="CF41" s="40" t="s">
        <v>390</v>
      </c>
      <c r="CG41" s="40" t="str">
        <f ca="1">+IF('CARGA DE DATOS'!BG41&lt;&gt;"","true","false")</f>
        <v>false</v>
      </c>
      <c r="CH41" s="40" t="s">
        <v>389</v>
      </c>
      <c r="CJ41" s="40" t="str">
        <f t="shared" si="4"/>
        <v>01.01.2022</v>
      </c>
      <c r="CK41" s="40" t="str">
        <f t="shared" si="5"/>
        <v>S1010</v>
      </c>
      <c r="CL41" s="40">
        <f>+VLOOKUP(L41,'Gr.Estr.Reg.'!$C:$G,5,FALSE)</f>
        <v>102</v>
      </c>
      <c r="CM41" s="40" t="str">
        <f t="shared" si="6"/>
        <v>PU</v>
      </c>
      <c r="CN41" s="40">
        <v>2</v>
      </c>
      <c r="CP41" s="40" t="str">
        <f t="shared" si="7"/>
        <v>01.01.2022</v>
      </c>
      <c r="CQ41" s="126">
        <f t="shared" si="8"/>
        <v>140</v>
      </c>
      <c r="CR41" s="126" t="str">
        <f t="shared" si="9"/>
        <v/>
      </c>
      <c r="CS41" s="40">
        <f>+'CARGA DE DATOS'!X41</f>
        <v>700034</v>
      </c>
      <c r="CT41" s="113" t="s">
        <v>391</v>
      </c>
      <c r="CV41" s="40" t="str">
        <f t="shared" si="10"/>
        <v>01.01.2022</v>
      </c>
      <c r="CW41" s="113" t="str">
        <f ca="1">+VLOOKUP('CARGA DE DATOS'!AA41,Datos!$D:$E,2,FALSE)</f>
        <v>00</v>
      </c>
      <c r="CX41" s="113">
        <f>+'CARGA DE DATOS'!AB41</f>
        <v>100</v>
      </c>
      <c r="CY41" s="113">
        <f>+'CARGA DE DATOS'!AC41</f>
        <v>350</v>
      </c>
      <c r="CZ41" s="113" t="str">
        <f>+'CARGA DE DATOS'!AD41</f>
        <v>CASO: =1000 Reg sólo 13,2 kV</v>
      </c>
    </row>
    <row r="42" spans="1:104" s="40" customFormat="1" x14ac:dyDescent="0.25">
      <c r="A42" s="140">
        <f>+IF('CARGA DE DATOS'!B42="","",'CARGA DE DATOS'!B42)</f>
        <v>261</v>
      </c>
      <c r="B42" s="140">
        <f>+'CARGA DE DATOS'!C42</f>
        <v>610000000000175</v>
      </c>
      <c r="C42" s="140"/>
      <c r="D42" s="140"/>
      <c r="E42" s="140"/>
      <c r="F42" s="140"/>
      <c r="G42" s="140"/>
      <c r="H42" s="140"/>
      <c r="I42" s="140"/>
      <c r="J42" s="83"/>
      <c r="K42" s="40" t="str">
        <f>+'CARGA DE DATOS'!$AH42</f>
        <v>GD</v>
      </c>
      <c r="L42" s="40" t="str">
        <f>+'CARGA DE DATOS'!D42</f>
        <v>S1010A13</v>
      </c>
      <c r="M42" s="40" t="str">
        <f ca="1">+'CARGA DE DATOS'!G42</f>
        <v>ID040-GD-PU-T2-BT</v>
      </c>
      <c r="N42" s="40" t="str">
        <f>+'CARGA DE DATOS'!$AI42</f>
        <v>PU</v>
      </c>
      <c r="O42" s="40" t="str">
        <f>+'CARGA DE DATOS'!$AJ42</f>
        <v>G002</v>
      </c>
      <c r="P42" s="40" t="str">
        <f t="shared" si="1"/>
        <v>Z002</v>
      </c>
      <c r="Q42" s="40" t="s">
        <v>380</v>
      </c>
      <c r="R42" s="40">
        <v>1000</v>
      </c>
      <c r="S42" s="113" t="str">
        <f>+'CARGA DE DATOS'!$AL42</f>
        <v>07</v>
      </c>
      <c r="T42" s="115" t="s">
        <v>382</v>
      </c>
      <c r="U42" s="40">
        <v>12</v>
      </c>
      <c r="V42" s="40" t="str">
        <f ca="1">+'CARGA DE DATOS'!$AM42</f>
        <v>198</v>
      </c>
      <c r="W42" s="40" t="str">
        <f>+VLOOKUP(AG42,Datos!$E$30:$G$35,3,FALSE)</f>
        <v>P2</v>
      </c>
      <c r="X42" s="40" t="str">
        <f t="shared" si="2"/>
        <v>P</v>
      </c>
      <c r="Z42" s="40" t="str">
        <f ca="1">+'CARGA DE DATOS'!$AN42</f>
        <v>239900</v>
      </c>
      <c r="AB42" s="40" t="str">
        <f t="shared" ca="1" si="3"/>
        <v>ID040-GD-PU-T2-BT</v>
      </c>
      <c r="AC42" s="40">
        <f>+INDEX('Gr.Estr.Reg.'!$A:$C,MATCH($L42,'Gr.Estr.Reg.'!$C:$C,0),1)</f>
        <v>1000</v>
      </c>
      <c r="AE42" s="40" t="str">
        <f>+TEXT('CARGA DE DATOS'!$F42,"dd.mm.yyyy")</f>
        <v>01.01.2022</v>
      </c>
      <c r="AF42" s="40" t="s">
        <v>384</v>
      </c>
      <c r="AG42" s="40" t="str">
        <f>+'CARGA DE DATOS'!$AO42</f>
        <v>G1</v>
      </c>
      <c r="AH42" s="40" t="s">
        <v>385</v>
      </c>
      <c r="AI42" s="40" t="str">
        <f ca="1">+'CARGA DE DATOS'!$AQ42</f>
        <v>GD_T2</v>
      </c>
      <c r="AJ42" s="126" t="str">
        <f>+IF('CARGA DE DATOS'!$K42="Completo",VLOOKUP(VLOOKUP('CARGA DE DATOS'!$D42,'Gr.Estr.Reg.'!$C:$D,2,FALSE),'Unidades de Lectura'!$J:$L,3,FALSE),VLOOKUP('CARGA DE DATOS'!$K42&amp;VLOOKUP('CARGA DE DATOS'!$D42,'Gr.Estr.Reg.'!$C:$H,6,FALSE),'Unidades de Lectura'!$H:$L,5,FALSE))</f>
        <v>GSNCC</v>
      </c>
      <c r="AM42" s="40" t="s">
        <v>387</v>
      </c>
      <c r="AN42" s="40" t="s">
        <v>388</v>
      </c>
      <c r="AO42" s="40" t="s">
        <v>389</v>
      </c>
      <c r="AP42" s="40" t="str">
        <f ca="1">+'CARGA DE DATOS'!$AT42</f>
        <v>GD_NORM</v>
      </c>
      <c r="AQ42" s="40" t="str">
        <f ca="1">+'CARGA DE DATOS'!$AU42</f>
        <v>BAJA</v>
      </c>
      <c r="AS42" s="40" t="s">
        <v>387</v>
      </c>
      <c r="AT42" s="40" t="str">
        <f>+IF('CARGA DE DATOS'!AV42="","false","true")</f>
        <v>false</v>
      </c>
      <c r="AU42" s="40" t="s">
        <v>389</v>
      </c>
      <c r="AV42" s="40" t="str">
        <f>+'CARGA DE DATOS'!$AW42</f>
        <v/>
      </c>
      <c r="AW42" s="40" t="str">
        <f>+'CARGA DE DATOS'!$AX42</f>
        <v/>
      </c>
      <c r="AY42" s="40" t="s">
        <v>1989</v>
      </c>
      <c r="AZ42" s="40" t="str">
        <f>+IF('CARGA DE DATOS'!AY42="","false","true")</f>
        <v>false</v>
      </c>
      <c r="BA42" s="40" t="s">
        <v>389</v>
      </c>
      <c r="BB42" s="40">
        <f>+'CARGA DE DATOS'!T42</f>
        <v>0</v>
      </c>
      <c r="BD42" s="40" t="s">
        <v>390</v>
      </c>
      <c r="BE42" s="40" t="str">
        <f>+IF('CARGA DE DATOS'!AZ42&lt;&gt;"","true","false")</f>
        <v>true</v>
      </c>
      <c r="BF42" s="40" t="s">
        <v>389</v>
      </c>
      <c r="BH42" s="40" t="s">
        <v>390</v>
      </c>
      <c r="BI42" s="40" t="str">
        <f>+IF('CARGA DE DATOS'!BA42&lt;&gt;"","true","false")</f>
        <v>false</v>
      </c>
      <c r="BJ42" s="40" t="s">
        <v>389</v>
      </c>
      <c r="BL42" s="40" t="s">
        <v>390</v>
      </c>
      <c r="BM42" s="40" t="str">
        <f ca="1">+IF('CARGA DE DATOS'!BB42&lt;&gt;"","true","false")</f>
        <v>false</v>
      </c>
      <c r="BN42" s="40" t="s">
        <v>389</v>
      </c>
      <c r="BP42" s="40" t="s">
        <v>390</v>
      </c>
      <c r="BQ42" s="40" t="str">
        <f ca="1">+IF('CARGA DE DATOS'!BC42&lt;&gt;"","true","false")</f>
        <v>false</v>
      </c>
      <c r="BR42" s="40" t="s">
        <v>389</v>
      </c>
      <c r="BT42" s="40" t="s">
        <v>390</v>
      </c>
      <c r="BU42" s="40" t="str">
        <f ca="1">+IF('CARGA DE DATOS'!BD42&lt;&gt;"","true","false")</f>
        <v>false</v>
      </c>
      <c r="BV42" s="40" t="s">
        <v>389</v>
      </c>
      <c r="BX42" s="40" t="s">
        <v>390</v>
      </c>
      <c r="BY42" s="40" t="str">
        <f ca="1">+IF('CARGA DE DATOS'!BE42&lt;&gt;"","true","false")</f>
        <v>false</v>
      </c>
      <c r="BZ42" s="40" t="s">
        <v>389</v>
      </c>
      <c r="CB42" s="40" t="s">
        <v>390</v>
      </c>
      <c r="CC42" s="40" t="str">
        <f ca="1">+IF('CARGA DE DATOS'!BF42&lt;&gt;"","true","false")</f>
        <v>false</v>
      </c>
      <c r="CD42" s="40" t="s">
        <v>389</v>
      </c>
      <c r="CF42" s="40" t="s">
        <v>390</v>
      </c>
      <c r="CG42" s="40" t="str">
        <f ca="1">+IF('CARGA DE DATOS'!BG42&lt;&gt;"","true","false")</f>
        <v>false</v>
      </c>
      <c r="CH42" s="40" t="s">
        <v>389</v>
      </c>
      <c r="CJ42" s="40" t="str">
        <f t="shared" si="4"/>
        <v>01.01.2022</v>
      </c>
      <c r="CK42" s="40" t="str">
        <f t="shared" si="5"/>
        <v>S1010</v>
      </c>
      <c r="CL42" s="40">
        <f>+VLOOKUP(L42,'Gr.Estr.Reg.'!$C:$G,5,FALSE)</f>
        <v>102</v>
      </c>
      <c r="CM42" s="40" t="str">
        <f t="shared" si="6"/>
        <v>PU</v>
      </c>
      <c r="CN42" s="40">
        <v>2</v>
      </c>
      <c r="CP42" s="40" t="str">
        <f t="shared" si="7"/>
        <v>01.01.2022</v>
      </c>
      <c r="CQ42" s="126">
        <f t="shared" si="8"/>
        <v>141</v>
      </c>
      <c r="CR42" s="126" t="str">
        <f t="shared" si="9"/>
        <v/>
      </c>
      <c r="CS42" s="40">
        <f>+'CARGA DE DATOS'!X42</f>
        <v>700034</v>
      </c>
      <c r="CT42" s="113" t="s">
        <v>391</v>
      </c>
      <c r="CV42" s="40" t="str">
        <f t="shared" si="10"/>
        <v>01.01.2022</v>
      </c>
      <c r="CW42" s="113" t="str">
        <f ca="1">+VLOOKUP('CARGA DE DATOS'!AA42,Datos!$D:$E,2,FALSE)</f>
        <v>00</v>
      </c>
      <c r="CX42" s="113">
        <f>+'CARGA DE DATOS'!AB42</f>
        <v>50</v>
      </c>
      <c r="CY42" s="113">
        <f>+'CARGA DE DATOS'!AC42</f>
        <v>50</v>
      </c>
      <c r="CZ42" s="113" t="str">
        <f>+'CARGA DE DATOS'!AD42</f>
        <v>CASO: &gt;1000 Reg y Cont &lt;1000 sólo 13,2 kV</v>
      </c>
    </row>
    <row r="43" spans="1:104" s="40" customFormat="1" x14ac:dyDescent="0.25">
      <c r="A43" s="140">
        <f>+IF('CARGA DE DATOS'!B43="","",'CARGA DE DATOS'!B43)</f>
        <v>261</v>
      </c>
      <c r="B43" s="140">
        <f>+'CARGA DE DATOS'!C43</f>
        <v>610000000000175</v>
      </c>
      <c r="C43" s="140"/>
      <c r="D43" s="140"/>
      <c r="E43" s="140"/>
      <c r="F43" s="140"/>
      <c r="G43" s="140"/>
      <c r="H43" s="140"/>
      <c r="I43" s="140"/>
      <c r="J43" s="83"/>
      <c r="K43" s="40" t="str">
        <f>+'CARGA DE DATOS'!$AH43</f>
        <v>GD</v>
      </c>
      <c r="L43" s="40" t="str">
        <f>+'CARGA DE DATOS'!D43</f>
        <v>S1010A13</v>
      </c>
      <c r="M43" s="40" t="str">
        <f ca="1">+'CARGA DE DATOS'!G43</f>
        <v>ID041-GD-PU-T2-BT</v>
      </c>
      <c r="N43" s="40" t="str">
        <f>+'CARGA DE DATOS'!$AI43</f>
        <v>PU</v>
      </c>
      <c r="O43" s="40" t="str">
        <f>+'CARGA DE DATOS'!$AJ43</f>
        <v>G002</v>
      </c>
      <c r="P43" s="40" t="str">
        <f t="shared" si="1"/>
        <v>Z002</v>
      </c>
      <c r="Q43" s="40" t="s">
        <v>380</v>
      </c>
      <c r="R43" s="40">
        <v>1000</v>
      </c>
      <c r="S43" s="113">
        <f>+'CARGA DE DATOS'!$AL43</f>
        <v>11</v>
      </c>
      <c r="T43" s="115" t="s">
        <v>382</v>
      </c>
      <c r="U43" s="40">
        <v>12</v>
      </c>
      <c r="V43" s="40" t="str">
        <f ca="1">+'CARGA DE DATOS'!$AM43</f>
        <v>198</v>
      </c>
      <c r="W43" s="40" t="str">
        <f>+VLOOKUP(AG43,Datos!$E$30:$G$35,3,FALSE)</f>
        <v>P2</v>
      </c>
      <c r="X43" s="40" t="str">
        <f t="shared" si="2"/>
        <v>P</v>
      </c>
      <c r="Z43" s="40" t="str">
        <f ca="1">+'CARGA DE DATOS'!$AN43</f>
        <v>239900</v>
      </c>
      <c r="AB43" s="40" t="str">
        <f t="shared" ca="1" si="3"/>
        <v>ID041-GD-PU-T2-BT</v>
      </c>
      <c r="AC43" s="40">
        <f>+INDEX('Gr.Estr.Reg.'!$A:$C,MATCH($L43,'Gr.Estr.Reg.'!$C:$C,0),1)</f>
        <v>1000</v>
      </c>
      <c r="AE43" s="40" t="str">
        <f>+TEXT('CARGA DE DATOS'!$F43,"dd.mm.yyyy")</f>
        <v>01.01.2022</v>
      </c>
      <c r="AF43" s="40" t="s">
        <v>384</v>
      </c>
      <c r="AG43" s="40" t="str">
        <f>+'CARGA DE DATOS'!$AO43</f>
        <v>G1</v>
      </c>
      <c r="AH43" s="40" t="s">
        <v>385</v>
      </c>
      <c r="AI43" s="40" t="str">
        <f ca="1">+'CARGA DE DATOS'!$AQ43</f>
        <v>GD_T2</v>
      </c>
      <c r="AJ43" s="126" t="str">
        <f>+IF('CARGA DE DATOS'!$K43="Completo",VLOOKUP(VLOOKUP('CARGA DE DATOS'!$D43,'Gr.Estr.Reg.'!$C:$D,2,FALSE),'Unidades de Lectura'!$J:$L,3,FALSE),VLOOKUP('CARGA DE DATOS'!$K43&amp;VLOOKUP('CARGA DE DATOS'!$D43,'Gr.Estr.Reg.'!$C:$H,6,FALSE),'Unidades de Lectura'!$H:$L,5,FALSE))</f>
        <v>GSNCC</v>
      </c>
      <c r="AM43" s="40" t="s">
        <v>387</v>
      </c>
      <c r="AN43" s="40" t="s">
        <v>388</v>
      </c>
      <c r="AO43" s="40" t="s">
        <v>389</v>
      </c>
      <c r="AP43" s="40" t="str">
        <f ca="1">+'CARGA DE DATOS'!$AT43</f>
        <v>GD_NORM</v>
      </c>
      <c r="AQ43" s="40" t="str">
        <f ca="1">+'CARGA DE DATOS'!$AU43</f>
        <v>BAJA</v>
      </c>
      <c r="AS43" s="40" t="s">
        <v>387</v>
      </c>
      <c r="AT43" s="40" t="str">
        <f>+IF('CARGA DE DATOS'!AV43="","false","true")</f>
        <v>false</v>
      </c>
      <c r="AU43" s="40" t="s">
        <v>389</v>
      </c>
      <c r="AV43" s="40" t="str">
        <f>+'CARGA DE DATOS'!$AW43</f>
        <v/>
      </c>
      <c r="AW43" s="40" t="str">
        <f>+'CARGA DE DATOS'!$AX43</f>
        <v/>
      </c>
      <c r="AY43" s="40" t="s">
        <v>1989</v>
      </c>
      <c r="AZ43" s="40" t="str">
        <f>+IF('CARGA DE DATOS'!AY43="","false","true")</f>
        <v>false</v>
      </c>
      <c r="BA43" s="40" t="s">
        <v>389</v>
      </c>
      <c r="BB43" s="40">
        <f>+'CARGA DE DATOS'!T43</f>
        <v>0</v>
      </c>
      <c r="BD43" s="40" t="s">
        <v>390</v>
      </c>
      <c r="BE43" s="40" t="str">
        <f>+IF('CARGA DE DATOS'!AZ43&lt;&gt;"","true","false")</f>
        <v>true</v>
      </c>
      <c r="BF43" s="40" t="s">
        <v>389</v>
      </c>
      <c r="BH43" s="40" t="s">
        <v>390</v>
      </c>
      <c r="BI43" s="40" t="str">
        <f>+IF('CARGA DE DATOS'!BA43&lt;&gt;"","true","false")</f>
        <v>false</v>
      </c>
      <c r="BJ43" s="40" t="s">
        <v>389</v>
      </c>
      <c r="BL43" s="40" t="s">
        <v>390</v>
      </c>
      <c r="BM43" s="40" t="str">
        <f ca="1">+IF('CARGA DE DATOS'!BB43&lt;&gt;"","true","false")</f>
        <v>false</v>
      </c>
      <c r="BN43" s="40" t="s">
        <v>389</v>
      </c>
      <c r="BP43" s="40" t="s">
        <v>390</v>
      </c>
      <c r="BQ43" s="40" t="str">
        <f ca="1">+IF('CARGA DE DATOS'!BC43&lt;&gt;"","true","false")</f>
        <v>false</v>
      </c>
      <c r="BR43" s="40" t="s">
        <v>389</v>
      </c>
      <c r="BT43" s="40" t="s">
        <v>390</v>
      </c>
      <c r="BU43" s="40" t="str">
        <f ca="1">+IF('CARGA DE DATOS'!BD43&lt;&gt;"","true","false")</f>
        <v>false</v>
      </c>
      <c r="BV43" s="40" t="s">
        <v>389</v>
      </c>
      <c r="BX43" s="40" t="s">
        <v>390</v>
      </c>
      <c r="BY43" s="40" t="str">
        <f ca="1">+IF('CARGA DE DATOS'!BE43&lt;&gt;"","true","false")</f>
        <v>false</v>
      </c>
      <c r="BZ43" s="40" t="s">
        <v>389</v>
      </c>
      <c r="CB43" s="40" t="s">
        <v>390</v>
      </c>
      <c r="CC43" s="40" t="str">
        <f ca="1">+IF('CARGA DE DATOS'!BF43&lt;&gt;"","true","false")</f>
        <v>false</v>
      </c>
      <c r="CD43" s="40" t="s">
        <v>389</v>
      </c>
      <c r="CF43" s="40" t="s">
        <v>390</v>
      </c>
      <c r="CG43" s="40" t="str">
        <f ca="1">+IF('CARGA DE DATOS'!BG43&lt;&gt;"","true","false")</f>
        <v>false</v>
      </c>
      <c r="CH43" s="40" t="s">
        <v>389</v>
      </c>
      <c r="CJ43" s="40" t="str">
        <f t="shared" si="4"/>
        <v>01.01.2022</v>
      </c>
      <c r="CK43" s="40" t="str">
        <f t="shared" si="5"/>
        <v>S1010</v>
      </c>
      <c r="CL43" s="40">
        <f>+VLOOKUP(L43,'Gr.Estr.Reg.'!$C:$G,5,FALSE)</f>
        <v>102</v>
      </c>
      <c r="CM43" s="40" t="str">
        <f t="shared" si="6"/>
        <v>PU</v>
      </c>
      <c r="CN43" s="40">
        <v>2</v>
      </c>
      <c r="CP43" s="40" t="str">
        <f t="shared" si="7"/>
        <v>01.01.2022</v>
      </c>
      <c r="CQ43" s="126">
        <f t="shared" si="8"/>
        <v>142</v>
      </c>
      <c r="CR43" s="126" t="str">
        <f t="shared" si="9"/>
        <v/>
      </c>
      <c r="CS43" s="40">
        <f>+'CARGA DE DATOS'!X43</f>
        <v>700034</v>
      </c>
      <c r="CT43" s="113" t="s">
        <v>391</v>
      </c>
      <c r="CV43" s="40" t="str">
        <f t="shared" si="10"/>
        <v>01.01.2022</v>
      </c>
      <c r="CW43" s="113" t="str">
        <f ca="1">+VLOOKUP('CARGA DE DATOS'!AA43,Datos!$D:$E,2,FALSE)</f>
        <v>00</v>
      </c>
      <c r="CX43" s="113">
        <f>+'CARGA DE DATOS'!AB43</f>
        <v>50</v>
      </c>
      <c r="CY43" s="113">
        <f>+'CARGA DE DATOS'!AC43</f>
        <v>50</v>
      </c>
      <c r="CZ43" s="113" t="str">
        <f>+'CARGA DE DATOS'!AD43</f>
        <v>CASO: &gt;1000 Reg y Cont &lt;1000 sólo 13,2 kV</v>
      </c>
    </row>
    <row r="44" spans="1:104" s="40" customFormat="1" x14ac:dyDescent="0.25">
      <c r="A44" s="140">
        <f>+IF('CARGA DE DATOS'!B44="","",'CARGA DE DATOS'!B44)</f>
        <v>252</v>
      </c>
      <c r="B44" s="140">
        <f>+'CARGA DE DATOS'!C44</f>
        <v>610000000000166</v>
      </c>
      <c r="C44" s="140"/>
      <c r="D44" s="140"/>
      <c r="E44" s="140"/>
      <c r="F44" s="140"/>
      <c r="G44" s="140"/>
      <c r="H44" s="140"/>
      <c r="I44" s="140"/>
      <c r="J44" s="83"/>
      <c r="K44" s="40" t="str">
        <f>+'CARGA DE DATOS'!$AH44</f>
        <v>GD</v>
      </c>
      <c r="L44" s="40" t="str">
        <f>+'CARGA DE DATOS'!D44</f>
        <v>S6020A21</v>
      </c>
      <c r="M44" s="40" t="str">
        <f ca="1">+'CARGA DE DATOS'!G44</f>
        <v>ID042-GD-PU-T2-MT 13,2 kV</v>
      </c>
      <c r="N44" s="40" t="str">
        <f>+'CARGA DE DATOS'!$AI44</f>
        <v>PU</v>
      </c>
      <c r="O44" s="40" t="str">
        <f>+'CARGA DE DATOS'!$AJ44</f>
        <v>G002</v>
      </c>
      <c r="P44" s="40" t="str">
        <f t="shared" si="1"/>
        <v>Z002</v>
      </c>
      <c r="Q44" s="40" t="s">
        <v>380</v>
      </c>
      <c r="R44" s="40">
        <v>1000</v>
      </c>
      <c r="S44" s="113" t="str">
        <f>+'CARGA DE DATOS'!$AL44</f>
        <v>01</v>
      </c>
      <c r="T44" s="115" t="s">
        <v>382</v>
      </c>
      <c r="U44" s="40">
        <v>12</v>
      </c>
      <c r="V44" s="40" t="str">
        <f ca="1">+'CARGA DE DATOS'!$AM44</f>
        <v>317</v>
      </c>
      <c r="W44" s="40" t="str">
        <f>+VLOOKUP(AG44,Datos!$E$30:$G$35,3,FALSE)</f>
        <v>P3</v>
      </c>
      <c r="X44" s="40" t="str">
        <f t="shared" si="2"/>
        <v>P</v>
      </c>
      <c r="Z44" s="40" t="str">
        <f ca="1">+'CARGA DE DATOS'!$AN44</f>
        <v>239900</v>
      </c>
      <c r="AB44" s="40" t="str">
        <f t="shared" ca="1" si="3"/>
        <v>ID042-GD-PU-T2-MT 13,2 kV</v>
      </c>
      <c r="AC44" s="40">
        <f>+INDEX('Gr.Estr.Reg.'!$A:$C,MATCH($L44,'Gr.Estr.Reg.'!$C:$C,0),1)</f>
        <v>6000</v>
      </c>
      <c r="AE44" s="40" t="str">
        <f>+TEXT('CARGA DE DATOS'!$F44,"dd.mm.yyyy")</f>
        <v>01.01.2022</v>
      </c>
      <c r="AF44" s="40" t="s">
        <v>384</v>
      </c>
      <c r="AG44" s="40" t="str">
        <f>+'CARGA DE DATOS'!$AO44</f>
        <v>G3</v>
      </c>
      <c r="AH44" s="40" t="s">
        <v>385</v>
      </c>
      <c r="AI44" s="40" t="str">
        <f ca="1">+'CARGA DE DATOS'!$AQ44</f>
        <v>GD_T2</v>
      </c>
      <c r="AJ44" s="126" t="str">
        <f>+IF('CARGA DE DATOS'!$K44="Completo",VLOOKUP(VLOOKUP('CARGA DE DATOS'!$D44,'Gr.Estr.Reg.'!$C:$D,2,FALSE),'Unidades de Lectura'!$J:$L,3,FALSE),VLOOKUP('CARGA DE DATOS'!$K44&amp;VLOOKUP('CARGA DE DATOS'!$D44,'Gr.Estr.Reg.'!$C:$H,6,FALSE),'Unidades de Lectura'!$H:$L,5,FALSE))</f>
        <v>GROCC</v>
      </c>
      <c r="AM44" s="40" t="s">
        <v>387</v>
      </c>
      <c r="AN44" s="40" t="s">
        <v>388</v>
      </c>
      <c r="AO44" s="40" t="s">
        <v>389</v>
      </c>
      <c r="AP44" s="40" t="str">
        <f ca="1">+'CARGA DE DATOS'!$AT44</f>
        <v>GD_NORM</v>
      </c>
      <c r="AQ44" s="40" t="str">
        <f ca="1">+'CARGA DE DATOS'!$AU44</f>
        <v>MEDIA13.2</v>
      </c>
      <c r="AS44" s="40" t="s">
        <v>387</v>
      </c>
      <c r="AT44" s="40" t="str">
        <f>+IF('CARGA DE DATOS'!AV44="","false","true")</f>
        <v>false</v>
      </c>
      <c r="AU44" s="40" t="s">
        <v>389</v>
      </c>
      <c r="AV44" s="40" t="str">
        <f>+'CARGA DE DATOS'!$AW44</f>
        <v/>
      </c>
      <c r="AW44" s="40" t="str">
        <f>+'CARGA DE DATOS'!$AX44</f>
        <v/>
      </c>
      <c r="AY44" s="40" t="s">
        <v>1989</v>
      </c>
      <c r="AZ44" s="40" t="str">
        <f>+IF('CARGA DE DATOS'!AY44="","false","true")</f>
        <v>false</v>
      </c>
      <c r="BA44" s="40" t="s">
        <v>389</v>
      </c>
      <c r="BB44" s="40">
        <f>+'CARGA DE DATOS'!T44</f>
        <v>0</v>
      </c>
      <c r="BD44" s="40" t="s">
        <v>390</v>
      </c>
      <c r="BE44" s="40" t="str">
        <f>+IF('CARGA DE DATOS'!AZ44&lt;&gt;"","true","false")</f>
        <v>true</v>
      </c>
      <c r="BF44" s="40" t="s">
        <v>389</v>
      </c>
      <c r="BH44" s="40" t="s">
        <v>390</v>
      </c>
      <c r="BI44" s="40" t="str">
        <f>+IF('CARGA DE DATOS'!BA44&lt;&gt;"","true","false")</f>
        <v>false</v>
      </c>
      <c r="BJ44" s="40" t="s">
        <v>389</v>
      </c>
      <c r="BL44" s="40" t="s">
        <v>390</v>
      </c>
      <c r="BM44" s="40" t="str">
        <f ca="1">+IF('CARGA DE DATOS'!BB44&lt;&gt;"","true","false")</f>
        <v>false</v>
      </c>
      <c r="BN44" s="40" t="s">
        <v>389</v>
      </c>
      <c r="BP44" s="40" t="s">
        <v>390</v>
      </c>
      <c r="BQ44" s="40" t="str">
        <f ca="1">+IF('CARGA DE DATOS'!BC44&lt;&gt;"","true","false")</f>
        <v>false</v>
      </c>
      <c r="BR44" s="40" t="s">
        <v>389</v>
      </c>
      <c r="BT44" s="40" t="s">
        <v>390</v>
      </c>
      <c r="BU44" s="40" t="str">
        <f ca="1">+IF('CARGA DE DATOS'!BD44&lt;&gt;"","true","false")</f>
        <v>false</v>
      </c>
      <c r="BV44" s="40" t="s">
        <v>389</v>
      </c>
      <c r="BX44" s="40" t="s">
        <v>390</v>
      </c>
      <c r="BY44" s="40" t="str">
        <f ca="1">+IF('CARGA DE DATOS'!BE44&lt;&gt;"","true","false")</f>
        <v>false</v>
      </c>
      <c r="BZ44" s="40" t="s">
        <v>389</v>
      </c>
      <c r="CB44" s="40" t="s">
        <v>390</v>
      </c>
      <c r="CC44" s="40" t="str">
        <f ca="1">+IF('CARGA DE DATOS'!BF44&lt;&gt;"","true","false")</f>
        <v>false</v>
      </c>
      <c r="CD44" s="40" t="s">
        <v>389</v>
      </c>
      <c r="CF44" s="40" t="s">
        <v>390</v>
      </c>
      <c r="CG44" s="40" t="str">
        <f ca="1">+IF('CARGA DE DATOS'!BG44&lt;&gt;"","true","false")</f>
        <v>false</v>
      </c>
      <c r="CH44" s="40" t="s">
        <v>389</v>
      </c>
      <c r="CJ44" s="40" t="str">
        <f t="shared" si="4"/>
        <v>01.01.2022</v>
      </c>
      <c r="CK44" s="40" t="str">
        <f t="shared" si="5"/>
        <v>S6020</v>
      </c>
      <c r="CL44" s="40">
        <f>+VLOOKUP(L44,'Gr.Estr.Reg.'!$C:$G,5,FALSE)</f>
        <v>106</v>
      </c>
      <c r="CM44" s="40" t="str">
        <f t="shared" si="6"/>
        <v>PU</v>
      </c>
      <c r="CN44" s="40">
        <v>2</v>
      </c>
      <c r="CP44" s="40" t="str">
        <f t="shared" si="7"/>
        <v>01.01.2022</v>
      </c>
      <c r="CQ44" s="126">
        <f t="shared" si="8"/>
        <v>143</v>
      </c>
      <c r="CR44" s="126" t="str">
        <f t="shared" si="9"/>
        <v/>
      </c>
      <c r="CS44" s="40">
        <f>+'CARGA DE DATOS'!X44</f>
        <v>700034</v>
      </c>
      <c r="CT44" s="113" t="s">
        <v>391</v>
      </c>
      <c r="CV44" s="40" t="str">
        <f t="shared" si="10"/>
        <v>01.01.2022</v>
      </c>
      <c r="CW44" s="113" t="str">
        <f ca="1">+VLOOKUP('CARGA DE DATOS'!AA44,Datos!$D:$E,2,FALSE)</f>
        <v>00</v>
      </c>
      <c r="CX44" s="113">
        <f>+'CARGA DE DATOS'!AB44</f>
        <v>50</v>
      </c>
      <c r="CY44" s="113">
        <f>+'CARGA DE DATOS'!AC44</f>
        <v>1000</v>
      </c>
      <c r="CZ44" s="113" t="str">
        <f>+'CARGA DE DATOS'!AD44</f>
        <v>CASO: =1000 Cont sólo 13,2 kV</v>
      </c>
    </row>
    <row r="45" spans="1:104" s="40" customFormat="1" x14ac:dyDescent="0.25">
      <c r="A45" s="140">
        <f>+IF('CARGA DE DATOS'!B45="","",'CARGA DE DATOS'!B45)</f>
        <v>252</v>
      </c>
      <c r="B45" s="140">
        <f>+'CARGA DE DATOS'!C45</f>
        <v>610000000000166</v>
      </c>
      <c r="C45" s="140"/>
      <c r="D45" s="140"/>
      <c r="E45" s="140"/>
      <c r="F45" s="140"/>
      <c r="G45" s="140"/>
      <c r="H45" s="140"/>
      <c r="I45" s="140"/>
      <c r="J45" s="83"/>
      <c r="K45" s="40" t="str">
        <f>+'CARGA DE DATOS'!$AH45</f>
        <v>GD</v>
      </c>
      <c r="L45" s="40" t="str">
        <f>+'CARGA DE DATOS'!D45</f>
        <v>S6020A21</v>
      </c>
      <c r="M45" s="40" t="str">
        <f ca="1">+'CARGA DE DATOS'!G45</f>
        <v>ID043-GD-PU-T2-MT 13,2 kV</v>
      </c>
      <c r="N45" s="40" t="str">
        <f>+'CARGA DE DATOS'!$AI45</f>
        <v>PU</v>
      </c>
      <c r="O45" s="40" t="str">
        <f>+'CARGA DE DATOS'!$AJ45</f>
        <v>G002</v>
      </c>
      <c r="P45" s="40" t="str">
        <f t="shared" si="1"/>
        <v>Z002</v>
      </c>
      <c r="Q45" s="40" t="s">
        <v>380</v>
      </c>
      <c r="R45" s="40">
        <v>1000</v>
      </c>
      <c r="S45" s="113" t="str">
        <f>+'CARGA DE DATOS'!$AL45</f>
        <v>04</v>
      </c>
      <c r="T45" s="115" t="s">
        <v>382</v>
      </c>
      <c r="U45" s="40">
        <v>12</v>
      </c>
      <c r="V45" s="40" t="str">
        <f ca="1">+'CARGA DE DATOS'!$AM45</f>
        <v>317</v>
      </c>
      <c r="W45" s="40" t="str">
        <f>+VLOOKUP(AG45,Datos!$E$30:$G$35,3,FALSE)</f>
        <v>P3</v>
      </c>
      <c r="X45" s="40" t="str">
        <f t="shared" si="2"/>
        <v>P</v>
      </c>
      <c r="Z45" s="40" t="str">
        <f ca="1">+'CARGA DE DATOS'!$AN45</f>
        <v>239900</v>
      </c>
      <c r="AB45" s="40" t="str">
        <f t="shared" ca="1" si="3"/>
        <v>ID043-GD-PU-T2-MT 13,2 kV</v>
      </c>
      <c r="AC45" s="40">
        <f>+INDEX('Gr.Estr.Reg.'!$A:$C,MATCH($L45,'Gr.Estr.Reg.'!$C:$C,0),1)</f>
        <v>6000</v>
      </c>
      <c r="AE45" s="40" t="str">
        <f>+TEXT('CARGA DE DATOS'!$F45,"dd.mm.yyyy")</f>
        <v>01.01.2022</v>
      </c>
      <c r="AF45" s="40" t="s">
        <v>384</v>
      </c>
      <c r="AG45" s="40" t="str">
        <f>+'CARGA DE DATOS'!$AO45</f>
        <v>G3</v>
      </c>
      <c r="AH45" s="40" t="s">
        <v>385</v>
      </c>
      <c r="AI45" s="40" t="str">
        <f ca="1">+'CARGA DE DATOS'!$AQ45</f>
        <v>GD_T2</v>
      </c>
      <c r="AJ45" s="126" t="str">
        <f>+IF('CARGA DE DATOS'!$K45="Completo",VLOOKUP(VLOOKUP('CARGA DE DATOS'!$D45,'Gr.Estr.Reg.'!$C:$D,2,FALSE),'Unidades de Lectura'!$J:$L,3,FALSE),VLOOKUP('CARGA DE DATOS'!$K45&amp;VLOOKUP('CARGA DE DATOS'!$D45,'Gr.Estr.Reg.'!$C:$H,6,FALSE),'Unidades de Lectura'!$H:$L,5,FALSE))</f>
        <v>GROCC</v>
      </c>
      <c r="AM45" s="40" t="s">
        <v>387</v>
      </c>
      <c r="AN45" s="40" t="s">
        <v>388</v>
      </c>
      <c r="AO45" s="40" t="s">
        <v>389</v>
      </c>
      <c r="AP45" s="40" t="str">
        <f ca="1">+'CARGA DE DATOS'!$AT45</f>
        <v>GD_NORM</v>
      </c>
      <c r="AQ45" s="40" t="str">
        <f ca="1">+'CARGA DE DATOS'!$AU45</f>
        <v>MEDIA13.2</v>
      </c>
      <c r="AS45" s="40" t="s">
        <v>387</v>
      </c>
      <c r="AT45" s="40" t="str">
        <f>+IF('CARGA DE DATOS'!AV45="","false","true")</f>
        <v>false</v>
      </c>
      <c r="AU45" s="40" t="s">
        <v>389</v>
      </c>
      <c r="AV45" s="40" t="str">
        <f>+'CARGA DE DATOS'!$AW45</f>
        <v/>
      </c>
      <c r="AW45" s="40" t="str">
        <f>+'CARGA DE DATOS'!$AX45</f>
        <v/>
      </c>
      <c r="AY45" s="40" t="s">
        <v>1989</v>
      </c>
      <c r="AZ45" s="40" t="str">
        <f>+IF('CARGA DE DATOS'!AY45="","false","true")</f>
        <v>false</v>
      </c>
      <c r="BA45" s="40" t="s">
        <v>389</v>
      </c>
      <c r="BB45" s="40">
        <f>+'CARGA DE DATOS'!T45</f>
        <v>0</v>
      </c>
      <c r="BD45" s="40" t="s">
        <v>390</v>
      </c>
      <c r="BE45" s="40" t="str">
        <f>+IF('CARGA DE DATOS'!AZ45&lt;&gt;"","true","false")</f>
        <v>true</v>
      </c>
      <c r="BF45" s="40" t="s">
        <v>389</v>
      </c>
      <c r="BH45" s="40" t="s">
        <v>390</v>
      </c>
      <c r="BI45" s="40" t="str">
        <f>+IF('CARGA DE DATOS'!BA45&lt;&gt;"","true","false")</f>
        <v>false</v>
      </c>
      <c r="BJ45" s="40" t="s">
        <v>389</v>
      </c>
      <c r="BL45" s="40" t="s">
        <v>390</v>
      </c>
      <c r="BM45" s="40" t="str">
        <f ca="1">+IF('CARGA DE DATOS'!BB45&lt;&gt;"","true","false")</f>
        <v>false</v>
      </c>
      <c r="BN45" s="40" t="s">
        <v>389</v>
      </c>
      <c r="BP45" s="40" t="s">
        <v>390</v>
      </c>
      <c r="BQ45" s="40" t="str">
        <f ca="1">+IF('CARGA DE DATOS'!BC45&lt;&gt;"","true","false")</f>
        <v>false</v>
      </c>
      <c r="BR45" s="40" t="s">
        <v>389</v>
      </c>
      <c r="BT45" s="40" t="s">
        <v>390</v>
      </c>
      <c r="BU45" s="40" t="str">
        <f ca="1">+IF('CARGA DE DATOS'!BD45&lt;&gt;"","true","false")</f>
        <v>false</v>
      </c>
      <c r="BV45" s="40" t="s">
        <v>389</v>
      </c>
      <c r="BX45" s="40" t="s">
        <v>390</v>
      </c>
      <c r="BY45" s="40" t="str">
        <f ca="1">+IF('CARGA DE DATOS'!BE45&lt;&gt;"","true","false")</f>
        <v>false</v>
      </c>
      <c r="BZ45" s="40" t="s">
        <v>389</v>
      </c>
      <c r="CB45" s="40" t="s">
        <v>390</v>
      </c>
      <c r="CC45" s="40" t="str">
        <f ca="1">+IF('CARGA DE DATOS'!BF45&lt;&gt;"","true","false")</f>
        <v>false</v>
      </c>
      <c r="CD45" s="40" t="s">
        <v>389</v>
      </c>
      <c r="CF45" s="40" t="s">
        <v>390</v>
      </c>
      <c r="CG45" s="40" t="str">
        <f ca="1">+IF('CARGA DE DATOS'!BG45&lt;&gt;"","true","false")</f>
        <v>false</v>
      </c>
      <c r="CH45" s="40" t="s">
        <v>389</v>
      </c>
      <c r="CJ45" s="40" t="str">
        <f t="shared" si="4"/>
        <v>01.01.2022</v>
      </c>
      <c r="CK45" s="40" t="str">
        <f t="shared" si="5"/>
        <v>S6020</v>
      </c>
      <c r="CL45" s="40">
        <f>+VLOOKUP(L45,'Gr.Estr.Reg.'!$C:$G,5,FALSE)</f>
        <v>106</v>
      </c>
      <c r="CM45" s="40" t="str">
        <f t="shared" si="6"/>
        <v>PU</v>
      </c>
      <c r="CN45" s="40">
        <v>2</v>
      </c>
      <c r="CP45" s="40" t="str">
        <f t="shared" si="7"/>
        <v>01.01.2022</v>
      </c>
      <c r="CQ45" s="126">
        <f t="shared" si="8"/>
        <v>144</v>
      </c>
      <c r="CR45" s="126" t="str">
        <f t="shared" si="9"/>
        <v/>
      </c>
      <c r="CS45" s="40">
        <f>+'CARGA DE DATOS'!X45</f>
        <v>700034</v>
      </c>
      <c r="CT45" s="113" t="s">
        <v>391</v>
      </c>
      <c r="CV45" s="40" t="str">
        <f t="shared" si="10"/>
        <v>01.01.2022</v>
      </c>
      <c r="CW45" s="113" t="str">
        <f ca="1">+VLOOKUP('CARGA DE DATOS'!AA45,Datos!$D:$E,2,FALSE)</f>
        <v>00</v>
      </c>
      <c r="CX45" s="113">
        <f>+'CARGA DE DATOS'!AB45</f>
        <v>100</v>
      </c>
      <c r="CY45" s="113">
        <f>+'CARGA DE DATOS'!AC45</f>
        <v>350</v>
      </c>
      <c r="CZ45" s="113" t="str">
        <f>+'CARGA DE DATOS'!AD45</f>
        <v>CASO: =1000 Reg sólo 13,2 kV</v>
      </c>
    </row>
    <row r="46" spans="1:104" s="40" customFormat="1" x14ac:dyDescent="0.25">
      <c r="A46" s="140">
        <f>+IF('CARGA DE DATOS'!B46="","",'CARGA DE DATOS'!B46)</f>
        <v>252</v>
      </c>
      <c r="B46" s="140">
        <f>+'CARGA DE DATOS'!C46</f>
        <v>610000000000166</v>
      </c>
      <c r="C46" s="140"/>
      <c r="D46" s="140"/>
      <c r="E46" s="140"/>
      <c r="F46" s="140"/>
      <c r="G46" s="140"/>
      <c r="H46" s="140"/>
      <c r="I46" s="140"/>
      <c r="J46" s="83"/>
      <c r="K46" s="40" t="str">
        <f>+'CARGA DE DATOS'!$AH46</f>
        <v>GD</v>
      </c>
      <c r="L46" s="40" t="str">
        <f>+'CARGA DE DATOS'!D46</f>
        <v>S6020A21</v>
      </c>
      <c r="M46" s="40" t="str">
        <f ca="1">+'CARGA DE DATOS'!G46</f>
        <v>ID044-GD-PU-T2-MT 13,2 kV</v>
      </c>
      <c r="N46" s="40" t="str">
        <f>+'CARGA DE DATOS'!$AI46</f>
        <v>PU</v>
      </c>
      <c r="O46" s="40" t="str">
        <f>+'CARGA DE DATOS'!$AJ46</f>
        <v>G002</v>
      </c>
      <c r="P46" s="40" t="str">
        <f t="shared" si="1"/>
        <v>Z002</v>
      </c>
      <c r="Q46" s="40" t="s">
        <v>380</v>
      </c>
      <c r="R46" s="40">
        <v>1000</v>
      </c>
      <c r="S46" s="113" t="str">
        <f>+'CARGA DE DATOS'!$AL46</f>
        <v>07</v>
      </c>
      <c r="T46" s="115" t="s">
        <v>382</v>
      </c>
      <c r="U46" s="40">
        <v>12</v>
      </c>
      <c r="V46" s="40" t="str">
        <f ca="1">+'CARGA DE DATOS'!$AM46</f>
        <v>317</v>
      </c>
      <c r="W46" s="40" t="str">
        <f>+VLOOKUP(AG46,Datos!$E$30:$G$35,3,FALSE)</f>
        <v>P3</v>
      </c>
      <c r="X46" s="40" t="str">
        <f t="shared" si="2"/>
        <v>P</v>
      </c>
      <c r="Z46" s="40" t="str">
        <f ca="1">+'CARGA DE DATOS'!$AN46</f>
        <v>239900</v>
      </c>
      <c r="AB46" s="40" t="str">
        <f t="shared" ca="1" si="3"/>
        <v>ID044-GD-PU-T2-MT 13,2 kV</v>
      </c>
      <c r="AC46" s="40">
        <f>+INDEX('Gr.Estr.Reg.'!$A:$C,MATCH($L46,'Gr.Estr.Reg.'!$C:$C,0),1)</f>
        <v>6000</v>
      </c>
      <c r="AE46" s="40" t="str">
        <f>+TEXT('CARGA DE DATOS'!$F46,"dd.mm.yyyy")</f>
        <v>01.01.2022</v>
      </c>
      <c r="AF46" s="40" t="s">
        <v>384</v>
      </c>
      <c r="AG46" s="40" t="str">
        <f>+'CARGA DE DATOS'!$AO46</f>
        <v>G3</v>
      </c>
      <c r="AH46" s="40" t="s">
        <v>385</v>
      </c>
      <c r="AI46" s="40" t="str">
        <f ca="1">+'CARGA DE DATOS'!$AQ46</f>
        <v>GD_T2</v>
      </c>
      <c r="AJ46" s="126" t="str">
        <f>+IF('CARGA DE DATOS'!$K46="Completo",VLOOKUP(VLOOKUP('CARGA DE DATOS'!$D46,'Gr.Estr.Reg.'!$C:$D,2,FALSE),'Unidades de Lectura'!$J:$L,3,FALSE),VLOOKUP('CARGA DE DATOS'!$K46&amp;VLOOKUP('CARGA DE DATOS'!$D46,'Gr.Estr.Reg.'!$C:$H,6,FALSE),'Unidades de Lectura'!$H:$L,5,FALSE))</f>
        <v>GROCC</v>
      </c>
      <c r="AM46" s="40" t="s">
        <v>387</v>
      </c>
      <c r="AN46" s="40" t="s">
        <v>388</v>
      </c>
      <c r="AO46" s="40" t="s">
        <v>389</v>
      </c>
      <c r="AP46" s="40" t="str">
        <f ca="1">+'CARGA DE DATOS'!$AT46</f>
        <v>GD_NORM</v>
      </c>
      <c r="AQ46" s="40" t="str">
        <f ca="1">+'CARGA DE DATOS'!$AU46</f>
        <v>MEDIA13.2</v>
      </c>
      <c r="AS46" s="40" t="s">
        <v>387</v>
      </c>
      <c r="AT46" s="40" t="str">
        <f>+IF('CARGA DE DATOS'!AV46="","false","true")</f>
        <v>false</v>
      </c>
      <c r="AU46" s="40" t="s">
        <v>389</v>
      </c>
      <c r="AV46" s="40" t="str">
        <f>+'CARGA DE DATOS'!$AW46</f>
        <v/>
      </c>
      <c r="AW46" s="40" t="str">
        <f>+'CARGA DE DATOS'!$AX46</f>
        <v/>
      </c>
      <c r="AY46" s="40" t="s">
        <v>1989</v>
      </c>
      <c r="AZ46" s="40" t="str">
        <f>+IF('CARGA DE DATOS'!AY46="","false","true")</f>
        <v>false</v>
      </c>
      <c r="BA46" s="40" t="s">
        <v>389</v>
      </c>
      <c r="BB46" s="40">
        <f>+'CARGA DE DATOS'!T46</f>
        <v>0</v>
      </c>
      <c r="BD46" s="40" t="s">
        <v>390</v>
      </c>
      <c r="BE46" s="40" t="str">
        <f>+IF('CARGA DE DATOS'!AZ46&lt;&gt;"","true","false")</f>
        <v>true</v>
      </c>
      <c r="BF46" s="40" t="s">
        <v>389</v>
      </c>
      <c r="BH46" s="40" t="s">
        <v>390</v>
      </c>
      <c r="BI46" s="40" t="str">
        <f>+IF('CARGA DE DATOS'!BA46&lt;&gt;"","true","false")</f>
        <v>false</v>
      </c>
      <c r="BJ46" s="40" t="s">
        <v>389</v>
      </c>
      <c r="BL46" s="40" t="s">
        <v>390</v>
      </c>
      <c r="BM46" s="40" t="str">
        <f ca="1">+IF('CARGA DE DATOS'!BB46&lt;&gt;"","true","false")</f>
        <v>false</v>
      </c>
      <c r="BN46" s="40" t="s">
        <v>389</v>
      </c>
      <c r="BP46" s="40" t="s">
        <v>390</v>
      </c>
      <c r="BQ46" s="40" t="str">
        <f ca="1">+IF('CARGA DE DATOS'!BC46&lt;&gt;"","true","false")</f>
        <v>false</v>
      </c>
      <c r="BR46" s="40" t="s">
        <v>389</v>
      </c>
      <c r="BT46" s="40" t="s">
        <v>390</v>
      </c>
      <c r="BU46" s="40" t="str">
        <f ca="1">+IF('CARGA DE DATOS'!BD46&lt;&gt;"","true","false")</f>
        <v>false</v>
      </c>
      <c r="BV46" s="40" t="s">
        <v>389</v>
      </c>
      <c r="BX46" s="40" t="s">
        <v>390</v>
      </c>
      <c r="BY46" s="40" t="str">
        <f ca="1">+IF('CARGA DE DATOS'!BE46&lt;&gt;"","true","false")</f>
        <v>false</v>
      </c>
      <c r="BZ46" s="40" t="s">
        <v>389</v>
      </c>
      <c r="CB46" s="40" t="s">
        <v>390</v>
      </c>
      <c r="CC46" s="40" t="str">
        <f ca="1">+IF('CARGA DE DATOS'!BF46&lt;&gt;"","true","false")</f>
        <v>false</v>
      </c>
      <c r="CD46" s="40" t="s">
        <v>389</v>
      </c>
      <c r="CF46" s="40" t="s">
        <v>390</v>
      </c>
      <c r="CG46" s="40" t="str">
        <f ca="1">+IF('CARGA DE DATOS'!BG46&lt;&gt;"","true","false")</f>
        <v>false</v>
      </c>
      <c r="CH46" s="40" t="s">
        <v>389</v>
      </c>
      <c r="CJ46" s="40" t="str">
        <f t="shared" si="4"/>
        <v>01.01.2022</v>
      </c>
      <c r="CK46" s="40" t="str">
        <f t="shared" si="5"/>
        <v>S6020</v>
      </c>
      <c r="CL46" s="40">
        <f>+VLOOKUP(L46,'Gr.Estr.Reg.'!$C:$G,5,FALSE)</f>
        <v>106</v>
      </c>
      <c r="CM46" s="40" t="str">
        <f t="shared" si="6"/>
        <v>PU</v>
      </c>
      <c r="CN46" s="40">
        <v>2</v>
      </c>
      <c r="CP46" s="40" t="str">
        <f t="shared" si="7"/>
        <v>01.01.2022</v>
      </c>
      <c r="CQ46" s="126">
        <f t="shared" si="8"/>
        <v>145</v>
      </c>
      <c r="CR46" s="126" t="str">
        <f t="shared" si="9"/>
        <v/>
      </c>
      <c r="CS46" s="40">
        <f>+'CARGA DE DATOS'!X46</f>
        <v>700034</v>
      </c>
      <c r="CT46" s="113" t="s">
        <v>391</v>
      </c>
      <c r="CV46" s="40" t="str">
        <f t="shared" si="10"/>
        <v>01.01.2022</v>
      </c>
      <c r="CW46" s="113" t="str">
        <f ca="1">+VLOOKUP('CARGA DE DATOS'!AA46,Datos!$D:$E,2,FALSE)</f>
        <v>00</v>
      </c>
      <c r="CX46" s="113">
        <f>+'CARGA DE DATOS'!AB46</f>
        <v>50</v>
      </c>
      <c r="CY46" s="113">
        <f>+'CARGA DE DATOS'!AC46</f>
        <v>50</v>
      </c>
      <c r="CZ46" s="113" t="str">
        <f>+'CARGA DE DATOS'!AD46</f>
        <v>CASO: &gt;1000 Reg y Cont &lt;1000 sólo 13,2 kV</v>
      </c>
    </row>
    <row r="47" spans="1:104" s="40" customFormat="1" x14ac:dyDescent="0.25">
      <c r="A47" s="140">
        <f>+IF('CARGA DE DATOS'!B47="","",'CARGA DE DATOS'!B47)</f>
        <v>252</v>
      </c>
      <c r="B47" s="140">
        <f>+'CARGA DE DATOS'!C47</f>
        <v>610000000000166</v>
      </c>
      <c r="C47" s="140"/>
      <c r="D47" s="140"/>
      <c r="E47" s="140"/>
      <c r="F47" s="140"/>
      <c r="G47" s="140"/>
      <c r="H47" s="140"/>
      <c r="I47" s="140"/>
      <c r="J47" s="83"/>
      <c r="K47" s="40" t="str">
        <f>+'CARGA DE DATOS'!$AH47</f>
        <v>GD</v>
      </c>
      <c r="L47" s="40" t="str">
        <f>+'CARGA DE DATOS'!D47</f>
        <v>S6020A21</v>
      </c>
      <c r="M47" s="40" t="str">
        <f ca="1">+'CARGA DE DATOS'!G47</f>
        <v>ID045-GD-PU-T2-MT 13,2 kV</v>
      </c>
      <c r="N47" s="40" t="str">
        <f>+'CARGA DE DATOS'!$AI47</f>
        <v>PU</v>
      </c>
      <c r="O47" s="40" t="str">
        <f>+'CARGA DE DATOS'!$AJ47</f>
        <v>G002</v>
      </c>
      <c r="P47" s="40" t="str">
        <f t="shared" si="1"/>
        <v>Z002</v>
      </c>
      <c r="Q47" s="40" t="s">
        <v>380</v>
      </c>
      <c r="R47" s="40">
        <v>1000</v>
      </c>
      <c r="S47" s="113">
        <f>+'CARGA DE DATOS'!$AL47</f>
        <v>11</v>
      </c>
      <c r="T47" s="115" t="s">
        <v>382</v>
      </c>
      <c r="U47" s="40">
        <v>12</v>
      </c>
      <c r="V47" s="40" t="str">
        <f ca="1">+'CARGA DE DATOS'!$AM47</f>
        <v>317</v>
      </c>
      <c r="W47" s="40" t="str">
        <f>+VLOOKUP(AG47,Datos!$E$30:$G$35,3,FALSE)</f>
        <v>P3</v>
      </c>
      <c r="X47" s="40" t="str">
        <f t="shared" si="2"/>
        <v>P</v>
      </c>
      <c r="Z47" s="40" t="str">
        <f ca="1">+'CARGA DE DATOS'!$AN47</f>
        <v>239900</v>
      </c>
      <c r="AB47" s="40" t="str">
        <f t="shared" ca="1" si="3"/>
        <v>ID045-GD-PU-T2-MT 13,2 kV</v>
      </c>
      <c r="AC47" s="40">
        <f>+INDEX('Gr.Estr.Reg.'!$A:$C,MATCH($L47,'Gr.Estr.Reg.'!$C:$C,0),1)</f>
        <v>6000</v>
      </c>
      <c r="AE47" s="40" t="str">
        <f>+TEXT('CARGA DE DATOS'!$F47,"dd.mm.yyyy")</f>
        <v>01.01.2022</v>
      </c>
      <c r="AF47" s="40" t="s">
        <v>384</v>
      </c>
      <c r="AG47" s="40" t="str">
        <f>+'CARGA DE DATOS'!$AO47</f>
        <v>G3</v>
      </c>
      <c r="AH47" s="40" t="s">
        <v>385</v>
      </c>
      <c r="AI47" s="40" t="str">
        <f ca="1">+'CARGA DE DATOS'!$AQ47</f>
        <v>GD_T2</v>
      </c>
      <c r="AJ47" s="126" t="str">
        <f>+IF('CARGA DE DATOS'!$K47="Completo",VLOOKUP(VLOOKUP('CARGA DE DATOS'!$D47,'Gr.Estr.Reg.'!$C:$D,2,FALSE),'Unidades de Lectura'!$J:$L,3,FALSE),VLOOKUP('CARGA DE DATOS'!$K47&amp;VLOOKUP('CARGA DE DATOS'!$D47,'Gr.Estr.Reg.'!$C:$H,6,FALSE),'Unidades de Lectura'!$H:$L,5,FALSE))</f>
        <v>GROCC</v>
      </c>
      <c r="AM47" s="40" t="s">
        <v>387</v>
      </c>
      <c r="AN47" s="40" t="s">
        <v>388</v>
      </c>
      <c r="AO47" s="40" t="s">
        <v>389</v>
      </c>
      <c r="AP47" s="40" t="str">
        <f ca="1">+'CARGA DE DATOS'!$AT47</f>
        <v>GD_NORM</v>
      </c>
      <c r="AQ47" s="40" t="str">
        <f ca="1">+'CARGA DE DATOS'!$AU47</f>
        <v>MEDIA13.2</v>
      </c>
      <c r="AS47" s="40" t="s">
        <v>387</v>
      </c>
      <c r="AT47" s="40" t="str">
        <f>+IF('CARGA DE DATOS'!AV47="","false","true")</f>
        <v>false</v>
      </c>
      <c r="AU47" s="40" t="s">
        <v>389</v>
      </c>
      <c r="AV47" s="40" t="str">
        <f>+'CARGA DE DATOS'!$AW47</f>
        <v/>
      </c>
      <c r="AW47" s="40" t="str">
        <f>+'CARGA DE DATOS'!$AX47</f>
        <v/>
      </c>
      <c r="AY47" s="40" t="s">
        <v>1989</v>
      </c>
      <c r="AZ47" s="40" t="str">
        <f>+IF('CARGA DE DATOS'!AY47="","false","true")</f>
        <v>false</v>
      </c>
      <c r="BA47" s="40" t="s">
        <v>389</v>
      </c>
      <c r="BB47" s="40">
        <f>+'CARGA DE DATOS'!T47</f>
        <v>0</v>
      </c>
      <c r="BD47" s="40" t="s">
        <v>390</v>
      </c>
      <c r="BE47" s="40" t="str">
        <f>+IF('CARGA DE DATOS'!AZ47&lt;&gt;"","true","false")</f>
        <v>true</v>
      </c>
      <c r="BF47" s="40" t="s">
        <v>389</v>
      </c>
      <c r="BH47" s="40" t="s">
        <v>390</v>
      </c>
      <c r="BI47" s="40" t="str">
        <f>+IF('CARGA DE DATOS'!BA47&lt;&gt;"","true","false")</f>
        <v>false</v>
      </c>
      <c r="BJ47" s="40" t="s">
        <v>389</v>
      </c>
      <c r="BL47" s="40" t="s">
        <v>390</v>
      </c>
      <c r="BM47" s="40" t="str">
        <f ca="1">+IF('CARGA DE DATOS'!BB47&lt;&gt;"","true","false")</f>
        <v>false</v>
      </c>
      <c r="BN47" s="40" t="s">
        <v>389</v>
      </c>
      <c r="BP47" s="40" t="s">
        <v>390</v>
      </c>
      <c r="BQ47" s="40" t="str">
        <f ca="1">+IF('CARGA DE DATOS'!BC47&lt;&gt;"","true","false")</f>
        <v>false</v>
      </c>
      <c r="BR47" s="40" t="s">
        <v>389</v>
      </c>
      <c r="BT47" s="40" t="s">
        <v>390</v>
      </c>
      <c r="BU47" s="40" t="str">
        <f ca="1">+IF('CARGA DE DATOS'!BD47&lt;&gt;"","true","false")</f>
        <v>false</v>
      </c>
      <c r="BV47" s="40" t="s">
        <v>389</v>
      </c>
      <c r="BX47" s="40" t="s">
        <v>390</v>
      </c>
      <c r="BY47" s="40" t="str">
        <f ca="1">+IF('CARGA DE DATOS'!BE47&lt;&gt;"","true","false")</f>
        <v>false</v>
      </c>
      <c r="BZ47" s="40" t="s">
        <v>389</v>
      </c>
      <c r="CB47" s="40" t="s">
        <v>390</v>
      </c>
      <c r="CC47" s="40" t="str">
        <f ca="1">+IF('CARGA DE DATOS'!BF47&lt;&gt;"","true","false")</f>
        <v>false</v>
      </c>
      <c r="CD47" s="40" t="s">
        <v>389</v>
      </c>
      <c r="CF47" s="40" t="s">
        <v>390</v>
      </c>
      <c r="CG47" s="40" t="str">
        <f ca="1">+IF('CARGA DE DATOS'!BG47&lt;&gt;"","true","false")</f>
        <v>false</v>
      </c>
      <c r="CH47" s="40" t="s">
        <v>389</v>
      </c>
      <c r="CJ47" s="40" t="str">
        <f t="shared" si="4"/>
        <v>01.01.2022</v>
      </c>
      <c r="CK47" s="40" t="str">
        <f t="shared" si="5"/>
        <v>S6020</v>
      </c>
      <c r="CL47" s="40">
        <f>+VLOOKUP(L47,'Gr.Estr.Reg.'!$C:$G,5,FALSE)</f>
        <v>106</v>
      </c>
      <c r="CM47" s="40" t="str">
        <f t="shared" si="6"/>
        <v>PU</v>
      </c>
      <c r="CN47" s="40">
        <v>2</v>
      </c>
      <c r="CP47" s="40" t="str">
        <f t="shared" si="7"/>
        <v>01.01.2022</v>
      </c>
      <c r="CQ47" s="126">
        <f t="shared" si="8"/>
        <v>146</v>
      </c>
      <c r="CR47" s="126" t="str">
        <f t="shared" si="9"/>
        <v/>
      </c>
      <c r="CS47" s="40">
        <f>+'CARGA DE DATOS'!X47</f>
        <v>700034</v>
      </c>
      <c r="CT47" s="113" t="s">
        <v>391</v>
      </c>
      <c r="CV47" s="40" t="str">
        <f t="shared" si="10"/>
        <v>01.01.2022</v>
      </c>
      <c r="CW47" s="113" t="str">
        <f ca="1">+VLOOKUP('CARGA DE DATOS'!AA47,Datos!$D:$E,2,FALSE)</f>
        <v>00</v>
      </c>
      <c r="CX47" s="113">
        <f>+'CARGA DE DATOS'!AB47</f>
        <v>100</v>
      </c>
      <c r="CY47" s="113">
        <f>+'CARGA DE DATOS'!AC47</f>
        <v>350</v>
      </c>
      <c r="CZ47" s="113" t="str">
        <f>+'CARGA DE DATOS'!AD47</f>
        <v>CASO: =1000 Reg sólo 13,2 kV</v>
      </c>
    </row>
    <row r="48" spans="1:104" s="40" customFormat="1" x14ac:dyDescent="0.25">
      <c r="A48" s="140">
        <f>+IF('CARGA DE DATOS'!B48="","",'CARGA DE DATOS'!B48)</f>
        <v>258</v>
      </c>
      <c r="B48" s="140">
        <f>+'CARGA DE DATOS'!C48</f>
        <v>610000000000172</v>
      </c>
      <c r="C48" s="140"/>
      <c r="D48" s="140"/>
      <c r="E48" s="140"/>
      <c r="F48" s="140"/>
      <c r="G48" s="140"/>
      <c r="H48" s="140"/>
      <c r="I48" s="140"/>
      <c r="J48" s="83"/>
      <c r="K48" s="40" t="str">
        <f>+'CARGA DE DATOS'!$AH48</f>
        <v>GD</v>
      </c>
      <c r="L48" s="40" t="str">
        <f>+'CARGA DE DATOS'!D48</f>
        <v>S4010A12</v>
      </c>
      <c r="M48" s="40" t="str">
        <f ca="1">+'CARGA DE DATOS'!G48</f>
        <v>ID046-GD-MU-T2-MT 13,2 kV</v>
      </c>
      <c r="N48" s="40" t="str">
        <f>+'CARGA DE DATOS'!$AI48</f>
        <v>MU</v>
      </c>
      <c r="O48" s="40" t="str">
        <f>+'CARGA DE DATOS'!$AJ48</f>
        <v>G002</v>
      </c>
      <c r="P48" s="40" t="str">
        <f t="shared" si="1"/>
        <v>Z002</v>
      </c>
      <c r="Q48" s="40" t="s">
        <v>380</v>
      </c>
      <c r="R48" s="40">
        <v>1000</v>
      </c>
      <c r="S48" s="113" t="str">
        <f>+'CARGA DE DATOS'!$AL48</f>
        <v>01</v>
      </c>
      <c r="T48" s="115" t="s">
        <v>382</v>
      </c>
      <c r="U48" s="40">
        <v>12</v>
      </c>
      <c r="V48" s="40" t="str">
        <f ca="1">+'CARGA DE DATOS'!$AM48</f>
        <v>123</v>
      </c>
      <c r="W48" s="40" t="str">
        <f>+VLOOKUP(AG48,Datos!$E$30:$G$35,3,FALSE)</f>
        <v>P3</v>
      </c>
      <c r="X48" s="40" t="str">
        <f t="shared" si="2"/>
        <v/>
      </c>
      <c r="Z48" s="40" t="str">
        <f ca="1">+'CARGA DE DATOS'!$AN48</f>
        <v>239900</v>
      </c>
      <c r="AB48" s="40" t="str">
        <f t="shared" ca="1" si="3"/>
        <v>ID046-GD-MU-T2-MT 13,2 kV</v>
      </c>
      <c r="AC48" s="40">
        <f>+INDEX('Gr.Estr.Reg.'!$A:$C,MATCH($L48,'Gr.Estr.Reg.'!$C:$C,0),1)</f>
        <v>4000</v>
      </c>
      <c r="AE48" s="40" t="str">
        <f>+TEXT('CARGA DE DATOS'!$F48,"dd.mm.yyyy")</f>
        <v>01.01.2022</v>
      </c>
      <c r="AF48" s="40" t="s">
        <v>384</v>
      </c>
      <c r="AG48" s="40" t="str">
        <f>+'CARGA DE DATOS'!$AO48</f>
        <v>G3</v>
      </c>
      <c r="AH48" s="40" t="s">
        <v>385</v>
      </c>
      <c r="AI48" s="40" t="str">
        <f ca="1">+'CARGA DE DATOS'!$AQ48</f>
        <v>GD_T2</v>
      </c>
      <c r="AJ48" s="126" t="str">
        <f>+IF('CARGA DE DATOS'!$K48="Completo",VLOOKUP(VLOOKUP('CARGA DE DATOS'!$D48,'Gr.Estr.Reg.'!$C:$D,2,FALSE),'Unidades de Lectura'!$J:$L,3,FALSE),VLOOKUP('CARGA DE DATOS'!$K48&amp;VLOOKUP('CARGA DE DATOS'!$D48,'Gr.Estr.Reg.'!$C:$H,6,FALSE),'Unidades de Lectura'!$H:$L,5,FALSE))</f>
        <v>GRACC</v>
      </c>
      <c r="AM48" s="40" t="s">
        <v>387</v>
      </c>
      <c r="AN48" s="40" t="s">
        <v>388</v>
      </c>
      <c r="AO48" s="40" t="s">
        <v>389</v>
      </c>
      <c r="AP48" s="40" t="str">
        <f ca="1">+'CARGA DE DATOS'!$AT48</f>
        <v>GD_NORM</v>
      </c>
      <c r="AQ48" s="40" t="str">
        <f ca="1">+'CARGA DE DATOS'!$AU48</f>
        <v>MEDIA13.2</v>
      </c>
      <c r="AS48" s="40" t="s">
        <v>387</v>
      </c>
      <c r="AT48" s="40" t="str">
        <f>+IF('CARGA DE DATOS'!AV48="","false","true")</f>
        <v>false</v>
      </c>
      <c r="AU48" s="40" t="s">
        <v>389</v>
      </c>
      <c r="AV48" s="40" t="str">
        <f>+'CARGA DE DATOS'!$AW48</f>
        <v/>
      </c>
      <c r="AW48" s="40" t="str">
        <f>+'CARGA DE DATOS'!$AX48</f>
        <v/>
      </c>
      <c r="AY48" s="40" t="s">
        <v>1989</v>
      </c>
      <c r="AZ48" s="40" t="str">
        <f>+IF('CARGA DE DATOS'!AY48="","false","true")</f>
        <v>false</v>
      </c>
      <c r="BA48" s="40" t="s">
        <v>389</v>
      </c>
      <c r="BB48" s="40">
        <f>+'CARGA DE DATOS'!T48</f>
        <v>0</v>
      </c>
      <c r="BD48" s="40" t="s">
        <v>390</v>
      </c>
      <c r="BE48" s="40" t="str">
        <f>+IF('CARGA DE DATOS'!AZ48&lt;&gt;"","true","false")</f>
        <v>true</v>
      </c>
      <c r="BF48" s="40" t="s">
        <v>389</v>
      </c>
      <c r="BH48" s="40" t="s">
        <v>390</v>
      </c>
      <c r="BI48" s="40" t="str">
        <f>+IF('CARGA DE DATOS'!BA48&lt;&gt;"","true","false")</f>
        <v>false</v>
      </c>
      <c r="BJ48" s="40" t="s">
        <v>389</v>
      </c>
      <c r="BL48" s="40" t="s">
        <v>390</v>
      </c>
      <c r="BM48" s="40" t="str">
        <f ca="1">+IF('CARGA DE DATOS'!BB48&lt;&gt;"","true","false")</f>
        <v>false</v>
      </c>
      <c r="BN48" s="40" t="s">
        <v>389</v>
      </c>
      <c r="BP48" s="40" t="s">
        <v>390</v>
      </c>
      <c r="BQ48" s="40" t="str">
        <f ca="1">+IF('CARGA DE DATOS'!BC48&lt;&gt;"","true","false")</f>
        <v>false</v>
      </c>
      <c r="BR48" s="40" t="s">
        <v>389</v>
      </c>
      <c r="BT48" s="40" t="s">
        <v>390</v>
      </c>
      <c r="BU48" s="40" t="str">
        <f ca="1">+IF('CARGA DE DATOS'!BD48&lt;&gt;"","true","false")</f>
        <v>false</v>
      </c>
      <c r="BV48" s="40" t="s">
        <v>389</v>
      </c>
      <c r="BX48" s="40" t="s">
        <v>390</v>
      </c>
      <c r="BY48" s="40" t="str">
        <f ca="1">+IF('CARGA DE DATOS'!BE48&lt;&gt;"","true","false")</f>
        <v>false</v>
      </c>
      <c r="BZ48" s="40" t="s">
        <v>389</v>
      </c>
      <c r="CB48" s="40" t="s">
        <v>390</v>
      </c>
      <c r="CC48" s="40" t="str">
        <f ca="1">+IF('CARGA DE DATOS'!BF48&lt;&gt;"","true","false")</f>
        <v>false</v>
      </c>
      <c r="CD48" s="40" t="s">
        <v>389</v>
      </c>
      <c r="CF48" s="40" t="s">
        <v>390</v>
      </c>
      <c r="CG48" s="40" t="str">
        <f ca="1">+IF('CARGA DE DATOS'!BG48&lt;&gt;"","true","false")</f>
        <v>false</v>
      </c>
      <c r="CH48" s="40" t="s">
        <v>389</v>
      </c>
      <c r="CJ48" s="40" t="str">
        <f t="shared" si="4"/>
        <v>01.01.2022</v>
      </c>
      <c r="CK48" s="40" t="str">
        <f t="shared" si="5"/>
        <v>S4010</v>
      </c>
      <c r="CL48" s="40">
        <f>+VLOOKUP(L48,'Gr.Estr.Reg.'!$C:$G,5,FALSE)</f>
        <v>111</v>
      </c>
      <c r="CM48" s="40" t="str">
        <f t="shared" si="6"/>
        <v>MU</v>
      </c>
      <c r="CN48" s="40">
        <v>2</v>
      </c>
      <c r="CP48" s="40" t="str">
        <f t="shared" si="7"/>
        <v>01.01.2022</v>
      </c>
      <c r="CQ48" s="126">
        <f t="shared" si="8"/>
        <v>147</v>
      </c>
      <c r="CR48" s="126" t="str">
        <f t="shared" si="9"/>
        <v/>
      </c>
      <c r="CS48" s="40">
        <f>+'CARGA DE DATOS'!X48</f>
        <v>700034</v>
      </c>
      <c r="CT48" s="113" t="s">
        <v>391</v>
      </c>
      <c r="CV48" s="40" t="str">
        <f t="shared" si="10"/>
        <v>01.01.2022</v>
      </c>
      <c r="CW48" s="113" t="str">
        <f ca="1">+VLOOKUP('CARGA DE DATOS'!AA48,Datos!$D:$E,2,FALSE)</f>
        <v>00</v>
      </c>
      <c r="CX48" s="113">
        <f>+'CARGA DE DATOS'!AB48</f>
        <v>100</v>
      </c>
      <c r="CY48" s="113">
        <f>+'CARGA DE DATOS'!AC48</f>
        <v>200</v>
      </c>
      <c r="CZ48" s="113" t="str">
        <f>+'CARGA DE DATOS'!AD48</f>
        <v>CASO: =300 Reg</v>
      </c>
    </row>
    <row r="49" spans="1:104" s="40" customFormat="1" x14ac:dyDescent="0.25">
      <c r="A49" s="140">
        <f>+IF('CARGA DE DATOS'!B49="","",'CARGA DE DATOS'!B49)</f>
        <v>258</v>
      </c>
      <c r="B49" s="140">
        <f>+'CARGA DE DATOS'!C49</f>
        <v>610000000000172</v>
      </c>
      <c r="C49" s="140"/>
      <c r="D49" s="140"/>
      <c r="E49" s="140"/>
      <c r="F49" s="140"/>
      <c r="G49" s="140"/>
      <c r="H49" s="140"/>
      <c r="I49" s="140"/>
      <c r="J49" s="83"/>
      <c r="K49" s="40" t="str">
        <f>+'CARGA DE DATOS'!$AH49</f>
        <v>GD</v>
      </c>
      <c r="L49" s="40" t="str">
        <f>+'CARGA DE DATOS'!D49</f>
        <v>S4010A12</v>
      </c>
      <c r="M49" s="40" t="str">
        <f ca="1">+'CARGA DE DATOS'!G49</f>
        <v>ID047-GD-MU-T2-MT 13,2 kV</v>
      </c>
      <c r="N49" s="40" t="str">
        <f>+'CARGA DE DATOS'!$AI49</f>
        <v>MU</v>
      </c>
      <c r="O49" s="40" t="str">
        <f>+'CARGA DE DATOS'!$AJ49</f>
        <v>G002</v>
      </c>
      <c r="P49" s="40" t="str">
        <f t="shared" si="1"/>
        <v>Z002</v>
      </c>
      <c r="Q49" s="40" t="s">
        <v>380</v>
      </c>
      <c r="R49" s="40">
        <v>1000</v>
      </c>
      <c r="S49" s="113" t="str">
        <f>+'CARGA DE DATOS'!$AL49</f>
        <v>04</v>
      </c>
      <c r="T49" s="115" t="s">
        <v>382</v>
      </c>
      <c r="U49" s="40">
        <v>12</v>
      </c>
      <c r="V49" s="40" t="str">
        <f ca="1">+'CARGA DE DATOS'!$AM49</f>
        <v>123</v>
      </c>
      <c r="W49" s="40" t="str">
        <f>+VLOOKUP(AG49,Datos!$E$30:$G$35,3,FALSE)</f>
        <v>P3</v>
      </c>
      <c r="X49" s="40" t="str">
        <f t="shared" si="2"/>
        <v/>
      </c>
      <c r="Z49" s="40" t="str">
        <f ca="1">+'CARGA DE DATOS'!$AN49</f>
        <v>239900</v>
      </c>
      <c r="AB49" s="40" t="str">
        <f t="shared" ca="1" si="3"/>
        <v>ID047-GD-MU-T2-MT 13,2 kV</v>
      </c>
      <c r="AC49" s="40">
        <f>+INDEX('Gr.Estr.Reg.'!$A:$C,MATCH($L49,'Gr.Estr.Reg.'!$C:$C,0),1)</f>
        <v>4000</v>
      </c>
      <c r="AE49" s="40" t="str">
        <f>+TEXT('CARGA DE DATOS'!$F49,"dd.mm.yyyy")</f>
        <v>01.01.2022</v>
      </c>
      <c r="AF49" s="40" t="s">
        <v>384</v>
      </c>
      <c r="AG49" s="40" t="str">
        <f>+'CARGA DE DATOS'!$AO49</f>
        <v>G3</v>
      </c>
      <c r="AH49" s="40" t="s">
        <v>385</v>
      </c>
      <c r="AI49" s="40" t="str">
        <f ca="1">+'CARGA DE DATOS'!$AQ49</f>
        <v>GD_T2</v>
      </c>
      <c r="AJ49" s="126" t="str">
        <f>+IF('CARGA DE DATOS'!$K49="Completo",VLOOKUP(VLOOKUP('CARGA DE DATOS'!$D49,'Gr.Estr.Reg.'!$C:$D,2,FALSE),'Unidades de Lectura'!$J:$L,3,FALSE),VLOOKUP('CARGA DE DATOS'!$K49&amp;VLOOKUP('CARGA DE DATOS'!$D49,'Gr.Estr.Reg.'!$C:$H,6,FALSE),'Unidades de Lectura'!$H:$L,5,FALSE))</f>
        <v>GRACC</v>
      </c>
      <c r="AM49" s="40" t="s">
        <v>387</v>
      </c>
      <c r="AN49" s="40" t="s">
        <v>388</v>
      </c>
      <c r="AO49" s="40" t="s">
        <v>389</v>
      </c>
      <c r="AP49" s="40" t="str">
        <f ca="1">+'CARGA DE DATOS'!$AT49</f>
        <v>GD_NORM</v>
      </c>
      <c r="AQ49" s="40" t="str">
        <f ca="1">+'CARGA DE DATOS'!$AU49</f>
        <v>MEDIA13.2</v>
      </c>
      <c r="AS49" s="40" t="s">
        <v>387</v>
      </c>
      <c r="AT49" s="40" t="str">
        <f>+IF('CARGA DE DATOS'!AV49="","false","true")</f>
        <v>false</v>
      </c>
      <c r="AU49" s="40" t="s">
        <v>389</v>
      </c>
      <c r="AV49" s="40" t="str">
        <f>+'CARGA DE DATOS'!$AW49</f>
        <v/>
      </c>
      <c r="AW49" s="40" t="str">
        <f>+'CARGA DE DATOS'!$AX49</f>
        <v/>
      </c>
      <c r="AY49" s="40" t="s">
        <v>1989</v>
      </c>
      <c r="AZ49" s="40" t="str">
        <f>+IF('CARGA DE DATOS'!AY49="","false","true")</f>
        <v>false</v>
      </c>
      <c r="BA49" s="40" t="s">
        <v>389</v>
      </c>
      <c r="BB49" s="40">
        <f>+'CARGA DE DATOS'!T49</f>
        <v>0</v>
      </c>
      <c r="BD49" s="40" t="s">
        <v>390</v>
      </c>
      <c r="BE49" s="40" t="str">
        <f>+IF('CARGA DE DATOS'!AZ49&lt;&gt;"","true","false")</f>
        <v>true</v>
      </c>
      <c r="BF49" s="40" t="s">
        <v>389</v>
      </c>
      <c r="BH49" s="40" t="s">
        <v>390</v>
      </c>
      <c r="BI49" s="40" t="str">
        <f>+IF('CARGA DE DATOS'!BA49&lt;&gt;"","true","false")</f>
        <v>false</v>
      </c>
      <c r="BJ49" s="40" t="s">
        <v>389</v>
      </c>
      <c r="BL49" s="40" t="s">
        <v>390</v>
      </c>
      <c r="BM49" s="40" t="str">
        <f ca="1">+IF('CARGA DE DATOS'!BB49&lt;&gt;"","true","false")</f>
        <v>false</v>
      </c>
      <c r="BN49" s="40" t="s">
        <v>389</v>
      </c>
      <c r="BP49" s="40" t="s">
        <v>390</v>
      </c>
      <c r="BQ49" s="40" t="str">
        <f ca="1">+IF('CARGA DE DATOS'!BC49&lt;&gt;"","true","false")</f>
        <v>false</v>
      </c>
      <c r="BR49" s="40" t="s">
        <v>389</v>
      </c>
      <c r="BT49" s="40" t="s">
        <v>390</v>
      </c>
      <c r="BU49" s="40" t="str">
        <f ca="1">+IF('CARGA DE DATOS'!BD49&lt;&gt;"","true","false")</f>
        <v>false</v>
      </c>
      <c r="BV49" s="40" t="s">
        <v>389</v>
      </c>
      <c r="BX49" s="40" t="s">
        <v>390</v>
      </c>
      <c r="BY49" s="40" t="str">
        <f ca="1">+IF('CARGA DE DATOS'!BE49&lt;&gt;"","true","false")</f>
        <v>false</v>
      </c>
      <c r="BZ49" s="40" t="s">
        <v>389</v>
      </c>
      <c r="CB49" s="40" t="s">
        <v>390</v>
      </c>
      <c r="CC49" s="40" t="str">
        <f ca="1">+IF('CARGA DE DATOS'!BF49&lt;&gt;"","true","false")</f>
        <v>false</v>
      </c>
      <c r="CD49" s="40" t="s">
        <v>389</v>
      </c>
      <c r="CF49" s="40" t="s">
        <v>390</v>
      </c>
      <c r="CG49" s="40" t="str">
        <f ca="1">+IF('CARGA DE DATOS'!BG49&lt;&gt;"","true","false")</f>
        <v>false</v>
      </c>
      <c r="CH49" s="40" t="s">
        <v>389</v>
      </c>
      <c r="CJ49" s="40" t="str">
        <f t="shared" si="4"/>
        <v>01.01.2022</v>
      </c>
      <c r="CK49" s="40" t="str">
        <f t="shared" si="5"/>
        <v>S4010</v>
      </c>
      <c r="CL49" s="40">
        <f>+VLOOKUP(L49,'Gr.Estr.Reg.'!$C:$G,5,FALSE)</f>
        <v>111</v>
      </c>
      <c r="CM49" s="40" t="str">
        <f t="shared" si="6"/>
        <v>MU</v>
      </c>
      <c r="CN49" s="40">
        <v>2</v>
      </c>
      <c r="CP49" s="40" t="str">
        <f t="shared" si="7"/>
        <v>01.01.2022</v>
      </c>
      <c r="CQ49" s="126">
        <f t="shared" si="8"/>
        <v>148</v>
      </c>
      <c r="CR49" s="126" t="str">
        <f t="shared" si="9"/>
        <v/>
      </c>
      <c r="CS49" s="40">
        <f>+'CARGA DE DATOS'!X49</f>
        <v>700034</v>
      </c>
      <c r="CT49" s="113" t="s">
        <v>391</v>
      </c>
      <c r="CV49" s="40" t="str">
        <f t="shared" si="10"/>
        <v>01.01.2022</v>
      </c>
      <c r="CW49" s="113" t="str">
        <f ca="1">+VLOOKUP('CARGA DE DATOS'!AA49,Datos!$D:$E,2,FALSE)</f>
        <v>00</v>
      </c>
      <c r="CX49" s="113">
        <f>+'CARGA DE DATOS'!AB49</f>
        <v>50</v>
      </c>
      <c r="CY49" s="113">
        <f>+'CARGA DE DATOS'!AC49</f>
        <v>50</v>
      </c>
      <c r="CZ49" s="113" t="str">
        <f>+'CARGA DE DATOS'!AD49</f>
        <v>CASO: &gt;1000 Reg y Cont &lt;1000 sólo 13,2 kV</v>
      </c>
    </row>
    <row r="50" spans="1:104" s="40" customFormat="1" x14ac:dyDescent="0.25">
      <c r="A50" s="140">
        <f>+IF('CARGA DE DATOS'!B50="","",'CARGA DE DATOS'!B50)</f>
        <v>258</v>
      </c>
      <c r="B50" s="140">
        <f>+'CARGA DE DATOS'!C50</f>
        <v>610000000000172</v>
      </c>
      <c r="C50" s="140"/>
      <c r="D50" s="140"/>
      <c r="E50" s="140"/>
      <c r="F50" s="140"/>
      <c r="G50" s="140"/>
      <c r="H50" s="140"/>
      <c r="I50" s="140"/>
      <c r="J50" s="83"/>
      <c r="K50" s="40" t="str">
        <f>+'CARGA DE DATOS'!$AH50</f>
        <v>GD</v>
      </c>
      <c r="L50" s="40" t="str">
        <f>+'CARGA DE DATOS'!D50</f>
        <v>S4010A12</v>
      </c>
      <c r="M50" s="40" t="str">
        <f ca="1">+'CARGA DE DATOS'!G50</f>
        <v>ID048-GD-MU-T2-MT 33,0 kV</v>
      </c>
      <c r="N50" s="40" t="str">
        <f>+'CARGA DE DATOS'!$AI50</f>
        <v>MU</v>
      </c>
      <c r="O50" s="40" t="str">
        <f>+'CARGA DE DATOS'!$AJ50</f>
        <v>G002</v>
      </c>
      <c r="P50" s="40" t="str">
        <f t="shared" si="1"/>
        <v>Z002</v>
      </c>
      <c r="Q50" s="40" t="s">
        <v>380</v>
      </c>
      <c r="R50" s="40">
        <v>1000</v>
      </c>
      <c r="S50" s="113" t="str">
        <f>+'CARGA DE DATOS'!$AL50</f>
        <v>07</v>
      </c>
      <c r="T50" s="115" t="s">
        <v>382</v>
      </c>
      <c r="U50" s="40">
        <v>12</v>
      </c>
      <c r="V50" s="40" t="str">
        <f ca="1">+'CARGA DE DATOS'!$AM50</f>
        <v>123</v>
      </c>
      <c r="W50" s="40" t="str">
        <f>+VLOOKUP(AG50,Datos!$E$30:$G$35,3,FALSE)</f>
        <v>P3</v>
      </c>
      <c r="X50" s="40" t="str">
        <f t="shared" si="2"/>
        <v/>
      </c>
      <c r="Z50" s="40" t="str">
        <f ca="1">+'CARGA DE DATOS'!$AN50</f>
        <v>239900</v>
      </c>
      <c r="AB50" s="40" t="str">
        <f t="shared" ca="1" si="3"/>
        <v>ID048-GD-MU-T2-MT 33,0 kV</v>
      </c>
      <c r="AC50" s="40">
        <f>+INDEX('Gr.Estr.Reg.'!$A:$C,MATCH($L50,'Gr.Estr.Reg.'!$C:$C,0),1)</f>
        <v>4000</v>
      </c>
      <c r="AE50" s="40" t="str">
        <f>+TEXT('CARGA DE DATOS'!$F50,"dd.mm.yyyy")</f>
        <v>01.01.2022</v>
      </c>
      <c r="AF50" s="40" t="s">
        <v>384</v>
      </c>
      <c r="AG50" s="40" t="str">
        <f>+'CARGA DE DATOS'!$AO50</f>
        <v>G4</v>
      </c>
      <c r="AH50" s="40" t="s">
        <v>385</v>
      </c>
      <c r="AI50" s="40" t="str">
        <f ca="1">+'CARGA DE DATOS'!$AQ50</f>
        <v>GD_T2</v>
      </c>
      <c r="AJ50" s="126" t="str">
        <f>+IF('CARGA DE DATOS'!$K50="Completo",VLOOKUP(VLOOKUP('CARGA DE DATOS'!$D50,'Gr.Estr.Reg.'!$C:$D,2,FALSE),'Unidades de Lectura'!$J:$L,3,FALSE),VLOOKUP('CARGA DE DATOS'!$K50&amp;VLOOKUP('CARGA DE DATOS'!$D50,'Gr.Estr.Reg.'!$C:$H,6,FALSE),'Unidades de Lectura'!$H:$L,5,FALSE))</f>
        <v>GRACC</v>
      </c>
      <c r="AM50" s="40" t="s">
        <v>387</v>
      </c>
      <c r="AN50" s="40" t="s">
        <v>388</v>
      </c>
      <c r="AO50" s="40" t="s">
        <v>389</v>
      </c>
      <c r="AP50" s="40" t="str">
        <f ca="1">+'CARGA DE DATOS'!$AT50</f>
        <v>GD_NORM</v>
      </c>
      <c r="AQ50" s="40" t="str">
        <f ca="1">+'CARGA DE DATOS'!$AU50</f>
        <v>MEDIA33</v>
      </c>
      <c r="AS50" s="40" t="s">
        <v>387</v>
      </c>
      <c r="AT50" s="40" t="str">
        <f>+IF('CARGA DE DATOS'!AV50="","false","true")</f>
        <v>false</v>
      </c>
      <c r="AU50" s="40" t="s">
        <v>389</v>
      </c>
      <c r="AV50" s="40" t="str">
        <f>+'CARGA DE DATOS'!$AW50</f>
        <v/>
      </c>
      <c r="AW50" s="40" t="str">
        <f>+'CARGA DE DATOS'!$AX50</f>
        <v/>
      </c>
      <c r="AY50" s="40" t="s">
        <v>1989</v>
      </c>
      <c r="AZ50" s="40" t="str">
        <f>+IF('CARGA DE DATOS'!AY50="","false","true")</f>
        <v>false</v>
      </c>
      <c r="BA50" s="40" t="s">
        <v>389</v>
      </c>
      <c r="BB50" s="40">
        <f>+'CARGA DE DATOS'!T50</f>
        <v>0</v>
      </c>
      <c r="BD50" s="40" t="s">
        <v>390</v>
      </c>
      <c r="BE50" s="40" t="str">
        <f>+IF('CARGA DE DATOS'!AZ50&lt;&gt;"","true","false")</f>
        <v>true</v>
      </c>
      <c r="BF50" s="40" t="s">
        <v>389</v>
      </c>
      <c r="BH50" s="40" t="s">
        <v>390</v>
      </c>
      <c r="BI50" s="40" t="str">
        <f>+IF('CARGA DE DATOS'!BA50&lt;&gt;"","true","false")</f>
        <v>false</v>
      </c>
      <c r="BJ50" s="40" t="s">
        <v>389</v>
      </c>
      <c r="BL50" s="40" t="s">
        <v>390</v>
      </c>
      <c r="BM50" s="40" t="str">
        <f ca="1">+IF('CARGA DE DATOS'!BB50&lt;&gt;"","true","false")</f>
        <v>false</v>
      </c>
      <c r="BN50" s="40" t="s">
        <v>389</v>
      </c>
      <c r="BP50" s="40" t="s">
        <v>390</v>
      </c>
      <c r="BQ50" s="40" t="str">
        <f ca="1">+IF('CARGA DE DATOS'!BC50&lt;&gt;"","true","false")</f>
        <v>false</v>
      </c>
      <c r="BR50" s="40" t="s">
        <v>389</v>
      </c>
      <c r="BT50" s="40" t="s">
        <v>390</v>
      </c>
      <c r="BU50" s="40" t="str">
        <f ca="1">+IF('CARGA DE DATOS'!BD50&lt;&gt;"","true","false")</f>
        <v>false</v>
      </c>
      <c r="BV50" s="40" t="s">
        <v>389</v>
      </c>
      <c r="BX50" s="40" t="s">
        <v>390</v>
      </c>
      <c r="BY50" s="40" t="str">
        <f ca="1">+IF('CARGA DE DATOS'!BE50&lt;&gt;"","true","false")</f>
        <v>false</v>
      </c>
      <c r="BZ50" s="40" t="s">
        <v>389</v>
      </c>
      <c r="CB50" s="40" t="s">
        <v>390</v>
      </c>
      <c r="CC50" s="40" t="str">
        <f ca="1">+IF('CARGA DE DATOS'!BF50&lt;&gt;"","true","false")</f>
        <v>false</v>
      </c>
      <c r="CD50" s="40" t="s">
        <v>389</v>
      </c>
      <c r="CF50" s="40" t="s">
        <v>390</v>
      </c>
      <c r="CG50" s="40" t="str">
        <f ca="1">+IF('CARGA DE DATOS'!BG50&lt;&gt;"","true","false")</f>
        <v>false</v>
      </c>
      <c r="CH50" s="40" t="s">
        <v>389</v>
      </c>
      <c r="CJ50" s="40" t="str">
        <f t="shared" si="4"/>
        <v>01.01.2022</v>
      </c>
      <c r="CK50" s="40" t="str">
        <f t="shared" si="5"/>
        <v>S4010</v>
      </c>
      <c r="CL50" s="40">
        <f>+VLOOKUP(L50,'Gr.Estr.Reg.'!$C:$G,5,FALSE)</f>
        <v>111</v>
      </c>
      <c r="CM50" s="40" t="str">
        <f t="shared" si="6"/>
        <v>MU</v>
      </c>
      <c r="CN50" s="40">
        <v>2</v>
      </c>
      <c r="CP50" s="40" t="str">
        <f t="shared" si="7"/>
        <v>01.01.2022</v>
      </c>
      <c r="CQ50" s="126">
        <f t="shared" si="8"/>
        <v>149</v>
      </c>
      <c r="CR50" s="126" t="str">
        <f t="shared" si="9"/>
        <v/>
      </c>
      <c r="CS50" s="40">
        <f>+'CARGA DE DATOS'!X50</f>
        <v>700034</v>
      </c>
      <c r="CT50" s="113" t="s">
        <v>391</v>
      </c>
      <c r="CV50" s="40" t="str">
        <f t="shared" si="10"/>
        <v>01.01.2022</v>
      </c>
      <c r="CW50" s="113" t="str">
        <f ca="1">+VLOOKUP('CARGA DE DATOS'!AA50,Datos!$D:$E,2,FALSE)</f>
        <v>00</v>
      </c>
      <c r="CX50" s="113">
        <f>+'CARGA DE DATOS'!AB50</f>
        <v>100</v>
      </c>
      <c r="CY50" s="113">
        <f>+'CARGA DE DATOS'!AC50</f>
        <v>300</v>
      </c>
      <c r="CZ50" s="113" t="str">
        <f>+'CARGA DE DATOS'!AD50</f>
        <v>CASO: =300 Cont</v>
      </c>
    </row>
    <row r="51" spans="1:104" s="40" customFormat="1" x14ac:dyDescent="0.25">
      <c r="A51" s="140">
        <f>+IF('CARGA DE DATOS'!B51="","",'CARGA DE DATOS'!B51)</f>
        <v>258</v>
      </c>
      <c r="B51" s="140">
        <f>+'CARGA DE DATOS'!C51</f>
        <v>610000000000172</v>
      </c>
      <c r="C51" s="140"/>
      <c r="D51" s="140"/>
      <c r="E51" s="140"/>
      <c r="F51" s="140"/>
      <c r="G51" s="140"/>
      <c r="H51" s="140"/>
      <c r="I51" s="140"/>
      <c r="J51" s="83"/>
      <c r="K51" s="40" t="str">
        <f>+'CARGA DE DATOS'!$AH51</f>
        <v>GD</v>
      </c>
      <c r="L51" s="40" t="str">
        <f>+'CARGA DE DATOS'!D51</f>
        <v>S4010A12</v>
      </c>
      <c r="M51" s="40" t="str">
        <f ca="1">+'CARGA DE DATOS'!G51</f>
        <v>ID049-GD-MU-T2-MT 33,0 kV</v>
      </c>
      <c r="N51" s="40" t="str">
        <f>+'CARGA DE DATOS'!$AI51</f>
        <v>MU</v>
      </c>
      <c r="O51" s="40" t="str">
        <f>+'CARGA DE DATOS'!$AJ51</f>
        <v>G002</v>
      </c>
      <c r="P51" s="40" t="str">
        <f t="shared" si="1"/>
        <v>Z002</v>
      </c>
      <c r="Q51" s="40" t="s">
        <v>380</v>
      </c>
      <c r="R51" s="40">
        <v>1000</v>
      </c>
      <c r="S51" s="113">
        <f>+'CARGA DE DATOS'!$AL51</f>
        <v>11</v>
      </c>
      <c r="T51" s="115" t="s">
        <v>382</v>
      </c>
      <c r="U51" s="40">
        <v>12</v>
      </c>
      <c r="V51" s="40" t="str">
        <f ca="1">+'CARGA DE DATOS'!$AM51</f>
        <v>123</v>
      </c>
      <c r="W51" s="40" t="str">
        <f>+VLOOKUP(AG51,Datos!$E$30:$G$35,3,FALSE)</f>
        <v>P3</v>
      </c>
      <c r="X51" s="40" t="str">
        <f t="shared" si="2"/>
        <v/>
      </c>
      <c r="Z51" s="40" t="str">
        <f ca="1">+'CARGA DE DATOS'!$AN51</f>
        <v>239900</v>
      </c>
      <c r="AB51" s="40" t="str">
        <f t="shared" ca="1" si="3"/>
        <v>ID049-GD-MU-T2-MT 33,0 kV</v>
      </c>
      <c r="AC51" s="40">
        <f>+INDEX('Gr.Estr.Reg.'!$A:$C,MATCH($L51,'Gr.Estr.Reg.'!$C:$C,0),1)</f>
        <v>4000</v>
      </c>
      <c r="AE51" s="40" t="str">
        <f>+TEXT('CARGA DE DATOS'!$F51,"dd.mm.yyyy")</f>
        <v>01.01.2022</v>
      </c>
      <c r="AF51" s="40" t="s">
        <v>384</v>
      </c>
      <c r="AG51" s="40" t="str">
        <f>+'CARGA DE DATOS'!$AO51</f>
        <v>G4</v>
      </c>
      <c r="AH51" s="40" t="s">
        <v>385</v>
      </c>
      <c r="AI51" s="40" t="str">
        <f ca="1">+'CARGA DE DATOS'!$AQ51</f>
        <v>GD_T2</v>
      </c>
      <c r="AJ51" s="126" t="str">
        <f>+IF('CARGA DE DATOS'!$K51="Completo",VLOOKUP(VLOOKUP('CARGA DE DATOS'!$D51,'Gr.Estr.Reg.'!$C:$D,2,FALSE),'Unidades de Lectura'!$J:$L,3,FALSE),VLOOKUP('CARGA DE DATOS'!$K51&amp;VLOOKUP('CARGA DE DATOS'!$D51,'Gr.Estr.Reg.'!$C:$H,6,FALSE),'Unidades de Lectura'!$H:$L,5,FALSE))</f>
        <v>GRACC</v>
      </c>
      <c r="AM51" s="40" t="s">
        <v>387</v>
      </c>
      <c r="AN51" s="40" t="s">
        <v>388</v>
      </c>
      <c r="AO51" s="40" t="s">
        <v>389</v>
      </c>
      <c r="AP51" s="40" t="str">
        <f ca="1">+'CARGA DE DATOS'!$AT51</f>
        <v>GD_NORM</v>
      </c>
      <c r="AQ51" s="40" t="str">
        <f ca="1">+'CARGA DE DATOS'!$AU51</f>
        <v>MEDIA33</v>
      </c>
      <c r="AS51" s="40" t="s">
        <v>387</v>
      </c>
      <c r="AT51" s="40" t="str">
        <f>+IF('CARGA DE DATOS'!AV51="","false","true")</f>
        <v>false</v>
      </c>
      <c r="AU51" s="40" t="s">
        <v>389</v>
      </c>
      <c r="AV51" s="40" t="str">
        <f>+'CARGA DE DATOS'!$AW51</f>
        <v/>
      </c>
      <c r="AW51" s="40" t="str">
        <f>+'CARGA DE DATOS'!$AX51</f>
        <v/>
      </c>
      <c r="AY51" s="40" t="s">
        <v>1989</v>
      </c>
      <c r="AZ51" s="40" t="str">
        <f>+IF('CARGA DE DATOS'!AY51="","false","true")</f>
        <v>false</v>
      </c>
      <c r="BA51" s="40" t="s">
        <v>389</v>
      </c>
      <c r="BB51" s="40">
        <f>+'CARGA DE DATOS'!T51</f>
        <v>0</v>
      </c>
      <c r="BD51" s="40" t="s">
        <v>390</v>
      </c>
      <c r="BE51" s="40" t="str">
        <f>+IF('CARGA DE DATOS'!AZ51&lt;&gt;"","true","false")</f>
        <v>true</v>
      </c>
      <c r="BF51" s="40" t="s">
        <v>389</v>
      </c>
      <c r="BH51" s="40" t="s">
        <v>390</v>
      </c>
      <c r="BI51" s="40" t="str">
        <f>+IF('CARGA DE DATOS'!BA51&lt;&gt;"","true","false")</f>
        <v>false</v>
      </c>
      <c r="BJ51" s="40" t="s">
        <v>389</v>
      </c>
      <c r="BL51" s="40" t="s">
        <v>390</v>
      </c>
      <c r="BM51" s="40" t="str">
        <f ca="1">+IF('CARGA DE DATOS'!BB51&lt;&gt;"","true","false")</f>
        <v>false</v>
      </c>
      <c r="BN51" s="40" t="s">
        <v>389</v>
      </c>
      <c r="BP51" s="40" t="s">
        <v>390</v>
      </c>
      <c r="BQ51" s="40" t="str">
        <f ca="1">+IF('CARGA DE DATOS'!BC51&lt;&gt;"","true","false")</f>
        <v>false</v>
      </c>
      <c r="BR51" s="40" t="s">
        <v>389</v>
      </c>
      <c r="BT51" s="40" t="s">
        <v>390</v>
      </c>
      <c r="BU51" s="40" t="str">
        <f ca="1">+IF('CARGA DE DATOS'!BD51&lt;&gt;"","true","false")</f>
        <v>false</v>
      </c>
      <c r="BV51" s="40" t="s">
        <v>389</v>
      </c>
      <c r="BX51" s="40" t="s">
        <v>390</v>
      </c>
      <c r="BY51" s="40" t="str">
        <f ca="1">+IF('CARGA DE DATOS'!BE51&lt;&gt;"","true","false")</f>
        <v>false</v>
      </c>
      <c r="BZ51" s="40" t="s">
        <v>389</v>
      </c>
      <c r="CB51" s="40" t="s">
        <v>390</v>
      </c>
      <c r="CC51" s="40" t="str">
        <f ca="1">+IF('CARGA DE DATOS'!BF51&lt;&gt;"","true","false")</f>
        <v>false</v>
      </c>
      <c r="CD51" s="40" t="s">
        <v>389</v>
      </c>
      <c r="CF51" s="40" t="s">
        <v>390</v>
      </c>
      <c r="CG51" s="40" t="str">
        <f ca="1">+IF('CARGA DE DATOS'!BG51&lt;&gt;"","true","false")</f>
        <v>false</v>
      </c>
      <c r="CH51" s="40" t="s">
        <v>389</v>
      </c>
      <c r="CJ51" s="40" t="str">
        <f t="shared" si="4"/>
        <v>01.01.2022</v>
      </c>
      <c r="CK51" s="40" t="str">
        <f t="shared" si="5"/>
        <v>S4010</v>
      </c>
      <c r="CL51" s="40">
        <f>+VLOOKUP(L51,'Gr.Estr.Reg.'!$C:$G,5,FALSE)</f>
        <v>111</v>
      </c>
      <c r="CM51" s="40" t="str">
        <f t="shared" si="6"/>
        <v>MU</v>
      </c>
      <c r="CN51" s="40">
        <v>2</v>
      </c>
      <c r="CP51" s="40" t="str">
        <f t="shared" si="7"/>
        <v>01.01.2022</v>
      </c>
      <c r="CQ51" s="126">
        <f t="shared" si="8"/>
        <v>150</v>
      </c>
      <c r="CR51" s="126" t="str">
        <f t="shared" si="9"/>
        <v/>
      </c>
      <c r="CS51" s="40">
        <f>+'CARGA DE DATOS'!X51</f>
        <v>700034</v>
      </c>
      <c r="CT51" s="113" t="s">
        <v>391</v>
      </c>
      <c r="CV51" s="40" t="str">
        <f t="shared" si="10"/>
        <v>01.01.2022</v>
      </c>
      <c r="CW51" s="113" t="str">
        <f ca="1">+VLOOKUP('CARGA DE DATOS'!AA51,Datos!$D:$E,2,FALSE)</f>
        <v>00</v>
      </c>
      <c r="CX51" s="113">
        <f>+'CARGA DE DATOS'!AB51</f>
        <v>100</v>
      </c>
      <c r="CY51" s="113">
        <f>+'CARGA DE DATOS'!AC51</f>
        <v>350</v>
      </c>
      <c r="CZ51" s="113" t="str">
        <f>+'CARGA DE DATOS'!AD51</f>
        <v>CASO: =1000 Reg sólo 13,2 kV</v>
      </c>
    </row>
    <row r="52" spans="1:104" s="40" customFormat="1" x14ac:dyDescent="0.25">
      <c r="A52" s="140">
        <f>+IF('CARGA DE DATOS'!B52="","",'CARGA DE DATOS'!B52)</f>
        <v>259</v>
      </c>
      <c r="B52" s="140">
        <f>+'CARGA DE DATOS'!C52</f>
        <v>610000000000173</v>
      </c>
      <c r="C52" s="140"/>
      <c r="D52" s="140"/>
      <c r="E52" s="140"/>
      <c r="F52" s="140"/>
      <c r="G52" s="140"/>
      <c r="H52" s="140"/>
      <c r="I52" s="140"/>
      <c r="J52" s="83"/>
      <c r="K52" s="40" t="str">
        <f>+'CARGA DE DATOS'!$AH52</f>
        <v>GD</v>
      </c>
      <c r="L52" s="40" t="str">
        <f>+'CARGA DE DATOS'!D52</f>
        <v>S1010A13</v>
      </c>
      <c r="M52" s="40" t="str">
        <f ca="1">+'CARGA DE DATOS'!G52</f>
        <v>ID050-GD-MU-T2-AT/MT</v>
      </c>
      <c r="N52" s="40" t="str">
        <f>+'CARGA DE DATOS'!$AI52</f>
        <v>MU</v>
      </c>
      <c r="O52" s="40" t="str">
        <f>+'CARGA DE DATOS'!$AJ52</f>
        <v>G002</v>
      </c>
      <c r="P52" s="40" t="str">
        <f t="shared" si="1"/>
        <v>Z002</v>
      </c>
      <c r="Q52" s="40" t="s">
        <v>380</v>
      </c>
      <c r="R52" s="40">
        <v>1000</v>
      </c>
      <c r="S52" s="113" t="str">
        <f>+'CARGA DE DATOS'!$AL52</f>
        <v>01</v>
      </c>
      <c r="T52" s="115" t="s">
        <v>382</v>
      </c>
      <c r="U52" s="40">
        <v>12</v>
      </c>
      <c r="V52" s="40" t="str">
        <f ca="1">+'CARGA DE DATOS'!$AM52</f>
        <v>198</v>
      </c>
      <c r="W52" s="40" t="str">
        <f>+VLOOKUP(AG52,Datos!$E$30:$G$35,3,FALSE)</f>
        <v>P3</v>
      </c>
      <c r="X52" s="40" t="str">
        <f t="shared" si="2"/>
        <v/>
      </c>
      <c r="Z52" s="40" t="str">
        <f ca="1">+'CARGA DE DATOS'!$AN52</f>
        <v>239900</v>
      </c>
      <c r="AB52" s="40" t="str">
        <f t="shared" ca="1" si="3"/>
        <v>ID050-GD-MU-T2-AT/MT</v>
      </c>
      <c r="AC52" s="40">
        <f>+INDEX('Gr.Estr.Reg.'!$A:$C,MATCH($L52,'Gr.Estr.Reg.'!$C:$C,0),1)</f>
        <v>1000</v>
      </c>
      <c r="AE52" s="40" t="str">
        <f>+TEXT('CARGA DE DATOS'!$F52,"dd.mm.yyyy")</f>
        <v>01.01.2022</v>
      </c>
      <c r="AF52" s="40" t="s">
        <v>384</v>
      </c>
      <c r="AG52" s="40" t="str">
        <f>+'CARGA DE DATOS'!$AO52</f>
        <v>G5</v>
      </c>
      <c r="AH52" s="40" t="s">
        <v>385</v>
      </c>
      <c r="AI52" s="40" t="str">
        <f ca="1">+'CARGA DE DATOS'!$AQ52</f>
        <v>GD_T2</v>
      </c>
      <c r="AJ52" s="126" t="str">
        <f>+IF('CARGA DE DATOS'!$K52="Completo",VLOOKUP(VLOOKUP('CARGA DE DATOS'!$D52,'Gr.Estr.Reg.'!$C:$D,2,FALSE),'Unidades de Lectura'!$J:$L,3,FALSE),VLOOKUP('CARGA DE DATOS'!$K52&amp;VLOOKUP('CARGA DE DATOS'!$D52,'Gr.Estr.Reg.'!$C:$H,6,FALSE),'Unidades de Lectura'!$H:$L,5,FALSE))</f>
        <v>GSNCC</v>
      </c>
      <c r="AM52" s="40" t="s">
        <v>387</v>
      </c>
      <c r="AN52" s="40" t="s">
        <v>388</v>
      </c>
      <c r="AO52" s="40" t="s">
        <v>389</v>
      </c>
      <c r="AP52" s="40" t="str">
        <f ca="1">+'CARGA DE DATOS'!$AT52</f>
        <v>GD_NORM</v>
      </c>
      <c r="AQ52" s="40" t="str">
        <f ca="1">+'CARGA DE DATOS'!$AU52</f>
        <v>BORNES</v>
      </c>
      <c r="AS52" s="40" t="s">
        <v>387</v>
      </c>
      <c r="AT52" s="40" t="str">
        <f>+IF('CARGA DE DATOS'!AV52="","false","true")</f>
        <v>false</v>
      </c>
      <c r="AU52" s="40" t="s">
        <v>389</v>
      </c>
      <c r="AV52" s="40" t="str">
        <f>+'CARGA DE DATOS'!$AW52</f>
        <v/>
      </c>
      <c r="AW52" s="40" t="str">
        <f>+'CARGA DE DATOS'!$AX52</f>
        <v/>
      </c>
      <c r="AY52" s="40" t="s">
        <v>1989</v>
      </c>
      <c r="AZ52" s="40" t="str">
        <f>+IF('CARGA DE DATOS'!AY52="","false","true")</f>
        <v>false</v>
      </c>
      <c r="BA52" s="40" t="s">
        <v>389</v>
      </c>
      <c r="BB52" s="40">
        <f>+'CARGA DE DATOS'!T52</f>
        <v>0</v>
      </c>
      <c r="BD52" s="40" t="s">
        <v>390</v>
      </c>
      <c r="BE52" s="40" t="str">
        <f>+IF('CARGA DE DATOS'!AZ52&lt;&gt;"","true","false")</f>
        <v>true</v>
      </c>
      <c r="BF52" s="40" t="s">
        <v>389</v>
      </c>
      <c r="BH52" s="40" t="s">
        <v>390</v>
      </c>
      <c r="BI52" s="40" t="str">
        <f>+IF('CARGA DE DATOS'!BA52&lt;&gt;"","true","false")</f>
        <v>false</v>
      </c>
      <c r="BJ52" s="40" t="s">
        <v>389</v>
      </c>
      <c r="BL52" s="40" t="s">
        <v>390</v>
      </c>
      <c r="BM52" s="40" t="str">
        <f ca="1">+IF('CARGA DE DATOS'!BB52&lt;&gt;"","true","false")</f>
        <v>false</v>
      </c>
      <c r="BN52" s="40" t="s">
        <v>389</v>
      </c>
      <c r="BP52" s="40" t="s">
        <v>390</v>
      </c>
      <c r="BQ52" s="40" t="str">
        <f ca="1">+IF('CARGA DE DATOS'!BC52&lt;&gt;"","true","false")</f>
        <v>false</v>
      </c>
      <c r="BR52" s="40" t="s">
        <v>389</v>
      </c>
      <c r="BT52" s="40" t="s">
        <v>390</v>
      </c>
      <c r="BU52" s="40" t="str">
        <f ca="1">+IF('CARGA DE DATOS'!BD52&lt;&gt;"","true","false")</f>
        <v>false</v>
      </c>
      <c r="BV52" s="40" t="s">
        <v>389</v>
      </c>
      <c r="BX52" s="40" t="s">
        <v>390</v>
      </c>
      <c r="BY52" s="40" t="str">
        <f ca="1">+IF('CARGA DE DATOS'!BE52&lt;&gt;"","true","false")</f>
        <v>false</v>
      </c>
      <c r="BZ52" s="40" t="s">
        <v>389</v>
      </c>
      <c r="CB52" s="40" t="s">
        <v>390</v>
      </c>
      <c r="CC52" s="40" t="str">
        <f ca="1">+IF('CARGA DE DATOS'!BF52&lt;&gt;"","true","false")</f>
        <v>false</v>
      </c>
      <c r="CD52" s="40" t="s">
        <v>389</v>
      </c>
      <c r="CF52" s="40" t="s">
        <v>390</v>
      </c>
      <c r="CG52" s="40" t="str">
        <f ca="1">+IF('CARGA DE DATOS'!BG52&lt;&gt;"","true","false")</f>
        <v>false</v>
      </c>
      <c r="CH52" s="40" t="s">
        <v>389</v>
      </c>
      <c r="CJ52" s="40" t="str">
        <f t="shared" si="4"/>
        <v>01.01.2022</v>
      </c>
      <c r="CK52" s="40" t="str">
        <f t="shared" si="5"/>
        <v>S1010</v>
      </c>
      <c r="CL52" s="40">
        <f>+VLOOKUP(L52,'Gr.Estr.Reg.'!$C:$G,5,FALSE)</f>
        <v>102</v>
      </c>
      <c r="CM52" s="40" t="str">
        <f t="shared" si="6"/>
        <v>MU</v>
      </c>
      <c r="CN52" s="40">
        <v>2</v>
      </c>
      <c r="CP52" s="40" t="str">
        <f t="shared" si="7"/>
        <v>01.01.2022</v>
      </c>
      <c r="CQ52" s="126">
        <f t="shared" si="8"/>
        <v>151</v>
      </c>
      <c r="CR52" s="126" t="str">
        <f t="shared" si="9"/>
        <v/>
      </c>
      <c r="CS52" s="40">
        <f>+'CARGA DE DATOS'!X52</f>
        <v>700034</v>
      </c>
      <c r="CT52" s="113" t="s">
        <v>391</v>
      </c>
      <c r="CV52" s="40" t="str">
        <f t="shared" si="10"/>
        <v>01.01.2022</v>
      </c>
      <c r="CW52" s="113" t="str">
        <f ca="1">+VLOOKUP('CARGA DE DATOS'!AA52,Datos!$D:$E,2,FALSE)</f>
        <v>00</v>
      </c>
      <c r="CX52" s="113">
        <f>+'CARGA DE DATOS'!AB52</f>
        <v>50</v>
      </c>
      <c r="CY52" s="113">
        <f>+'CARGA DE DATOS'!AC52</f>
        <v>50</v>
      </c>
      <c r="CZ52" s="113" t="str">
        <f>+'CARGA DE DATOS'!AD52</f>
        <v>CASO: &gt;1000 Reg y Cont &lt;1000 sólo 13,2 kV</v>
      </c>
    </row>
    <row r="53" spans="1:104" s="40" customFormat="1" x14ac:dyDescent="0.25">
      <c r="A53" s="140">
        <f>+IF('CARGA DE DATOS'!B53="","",'CARGA DE DATOS'!B53)</f>
        <v>259</v>
      </c>
      <c r="B53" s="140">
        <f>+'CARGA DE DATOS'!C53</f>
        <v>610000000000173</v>
      </c>
      <c r="C53" s="140"/>
      <c r="D53" s="140"/>
      <c r="E53" s="140"/>
      <c r="F53" s="140"/>
      <c r="G53" s="140"/>
      <c r="H53" s="140"/>
      <c r="I53" s="140"/>
      <c r="J53" s="83"/>
      <c r="K53" s="40" t="str">
        <f>+'CARGA DE DATOS'!$AH53</f>
        <v>GD</v>
      </c>
      <c r="L53" s="40" t="str">
        <f>+'CARGA DE DATOS'!D53</f>
        <v>S1010A13</v>
      </c>
      <c r="M53" s="40" t="str">
        <f ca="1">+'CARGA DE DATOS'!G53</f>
        <v>ID051-GD-MU-T2-AT/MT</v>
      </c>
      <c r="N53" s="40" t="str">
        <f>+'CARGA DE DATOS'!$AI53</f>
        <v>MU</v>
      </c>
      <c r="O53" s="40" t="str">
        <f>+'CARGA DE DATOS'!$AJ53</f>
        <v>G002</v>
      </c>
      <c r="P53" s="40" t="str">
        <f t="shared" si="1"/>
        <v>Z002</v>
      </c>
      <c r="Q53" s="40" t="s">
        <v>380</v>
      </c>
      <c r="R53" s="40">
        <v>1000</v>
      </c>
      <c r="S53" s="113" t="str">
        <f>+'CARGA DE DATOS'!$AL53</f>
        <v>04</v>
      </c>
      <c r="T53" s="115" t="s">
        <v>382</v>
      </c>
      <c r="U53" s="40">
        <v>12</v>
      </c>
      <c r="V53" s="40" t="str">
        <f ca="1">+'CARGA DE DATOS'!$AM53</f>
        <v>198</v>
      </c>
      <c r="W53" s="40" t="str">
        <f>+VLOOKUP(AG53,Datos!$E$30:$G$35,3,FALSE)</f>
        <v>P3</v>
      </c>
      <c r="X53" s="40" t="str">
        <f t="shared" si="2"/>
        <v/>
      </c>
      <c r="Z53" s="40" t="str">
        <f ca="1">+'CARGA DE DATOS'!$AN53</f>
        <v>239900</v>
      </c>
      <c r="AB53" s="40" t="str">
        <f t="shared" ca="1" si="3"/>
        <v>ID051-GD-MU-T2-AT/MT</v>
      </c>
      <c r="AC53" s="40">
        <f>+INDEX('Gr.Estr.Reg.'!$A:$C,MATCH($L53,'Gr.Estr.Reg.'!$C:$C,0),1)</f>
        <v>1000</v>
      </c>
      <c r="AE53" s="40" t="str">
        <f>+TEXT('CARGA DE DATOS'!$F53,"dd.mm.yyyy")</f>
        <v>01.01.2022</v>
      </c>
      <c r="AF53" s="40" t="s">
        <v>384</v>
      </c>
      <c r="AG53" s="40" t="str">
        <f>+'CARGA DE DATOS'!$AO53</f>
        <v>G5</v>
      </c>
      <c r="AH53" s="40" t="s">
        <v>385</v>
      </c>
      <c r="AI53" s="40" t="str">
        <f ca="1">+'CARGA DE DATOS'!$AQ53</f>
        <v>GD_T2</v>
      </c>
      <c r="AJ53" s="126" t="str">
        <f>+IF('CARGA DE DATOS'!$K53="Completo",VLOOKUP(VLOOKUP('CARGA DE DATOS'!$D53,'Gr.Estr.Reg.'!$C:$D,2,FALSE),'Unidades de Lectura'!$J:$L,3,FALSE),VLOOKUP('CARGA DE DATOS'!$K53&amp;VLOOKUP('CARGA DE DATOS'!$D53,'Gr.Estr.Reg.'!$C:$H,6,FALSE),'Unidades de Lectura'!$H:$L,5,FALSE))</f>
        <v>GSNCC</v>
      </c>
      <c r="AM53" s="40" t="s">
        <v>387</v>
      </c>
      <c r="AN53" s="40" t="s">
        <v>388</v>
      </c>
      <c r="AO53" s="40" t="s">
        <v>389</v>
      </c>
      <c r="AP53" s="40" t="str">
        <f ca="1">+'CARGA DE DATOS'!$AT53</f>
        <v>GD_NORM</v>
      </c>
      <c r="AQ53" s="40" t="str">
        <f ca="1">+'CARGA DE DATOS'!$AU53</f>
        <v>BORNES</v>
      </c>
      <c r="AS53" s="40" t="s">
        <v>387</v>
      </c>
      <c r="AT53" s="40" t="str">
        <f>+IF('CARGA DE DATOS'!AV53="","false","true")</f>
        <v>false</v>
      </c>
      <c r="AU53" s="40" t="s">
        <v>389</v>
      </c>
      <c r="AV53" s="40" t="str">
        <f>+'CARGA DE DATOS'!$AW53</f>
        <v/>
      </c>
      <c r="AW53" s="40" t="str">
        <f>+'CARGA DE DATOS'!$AX53</f>
        <v/>
      </c>
      <c r="AY53" s="40" t="s">
        <v>1989</v>
      </c>
      <c r="AZ53" s="40" t="str">
        <f>+IF('CARGA DE DATOS'!AY53="","false","true")</f>
        <v>false</v>
      </c>
      <c r="BA53" s="40" t="s">
        <v>389</v>
      </c>
      <c r="BB53" s="40">
        <f>+'CARGA DE DATOS'!T53</f>
        <v>0</v>
      </c>
      <c r="BD53" s="40" t="s">
        <v>390</v>
      </c>
      <c r="BE53" s="40" t="str">
        <f>+IF('CARGA DE DATOS'!AZ53&lt;&gt;"","true","false")</f>
        <v>false</v>
      </c>
      <c r="BF53" s="40" t="s">
        <v>389</v>
      </c>
      <c r="BH53" s="40" t="s">
        <v>390</v>
      </c>
      <c r="BI53" s="40" t="str">
        <f>+IF('CARGA DE DATOS'!BA53&lt;&gt;"","true","false")</f>
        <v>false</v>
      </c>
      <c r="BJ53" s="40" t="s">
        <v>389</v>
      </c>
      <c r="BL53" s="40" t="s">
        <v>390</v>
      </c>
      <c r="BM53" s="40" t="str">
        <f ca="1">+IF('CARGA DE DATOS'!BB53&lt;&gt;"","true","false")</f>
        <v>false</v>
      </c>
      <c r="BN53" s="40" t="s">
        <v>389</v>
      </c>
      <c r="BP53" s="40" t="s">
        <v>390</v>
      </c>
      <c r="BQ53" s="40" t="str">
        <f ca="1">+IF('CARGA DE DATOS'!BC53&lt;&gt;"","true","false")</f>
        <v>false</v>
      </c>
      <c r="BR53" s="40" t="s">
        <v>389</v>
      </c>
      <c r="BT53" s="40" t="s">
        <v>390</v>
      </c>
      <c r="BU53" s="40" t="str">
        <f ca="1">+IF('CARGA DE DATOS'!BD53&lt;&gt;"","true","false")</f>
        <v>false</v>
      </c>
      <c r="BV53" s="40" t="s">
        <v>389</v>
      </c>
      <c r="BX53" s="40" t="s">
        <v>390</v>
      </c>
      <c r="BY53" s="40" t="str">
        <f ca="1">+IF('CARGA DE DATOS'!BE53&lt;&gt;"","true","false")</f>
        <v>false</v>
      </c>
      <c r="BZ53" s="40" t="s">
        <v>389</v>
      </c>
      <c r="CB53" s="40" t="s">
        <v>390</v>
      </c>
      <c r="CC53" s="40" t="str">
        <f ca="1">+IF('CARGA DE DATOS'!BF53&lt;&gt;"","true","false")</f>
        <v>false</v>
      </c>
      <c r="CD53" s="40" t="s">
        <v>389</v>
      </c>
      <c r="CF53" s="40" t="s">
        <v>390</v>
      </c>
      <c r="CG53" s="40" t="str">
        <f ca="1">+IF('CARGA DE DATOS'!BG53&lt;&gt;"","true","false")</f>
        <v>false</v>
      </c>
      <c r="CH53" s="40" t="s">
        <v>389</v>
      </c>
      <c r="CJ53" s="40" t="str">
        <f t="shared" si="4"/>
        <v>01.01.2022</v>
      </c>
      <c r="CK53" s="40" t="str">
        <f t="shared" si="5"/>
        <v>S1010</v>
      </c>
      <c r="CL53" s="40">
        <f>+VLOOKUP(L53,'Gr.Estr.Reg.'!$C:$G,5,FALSE)</f>
        <v>102</v>
      </c>
      <c r="CM53" s="40" t="str">
        <f t="shared" si="6"/>
        <v>MU</v>
      </c>
      <c r="CN53" s="40">
        <v>2</v>
      </c>
      <c r="CP53" s="40" t="str">
        <f t="shared" si="7"/>
        <v>01.01.2022</v>
      </c>
      <c r="CQ53" s="126">
        <f t="shared" si="8"/>
        <v>152</v>
      </c>
      <c r="CR53" s="126" t="str">
        <f t="shared" si="9"/>
        <v/>
      </c>
      <c r="CS53" s="40">
        <f>+'CARGA DE DATOS'!X53</f>
        <v>700034</v>
      </c>
      <c r="CT53" s="113" t="s">
        <v>391</v>
      </c>
      <c r="CV53" s="40" t="str">
        <f t="shared" si="10"/>
        <v>01.01.2022</v>
      </c>
      <c r="CW53" s="113" t="str">
        <f ca="1">+VLOOKUP('CARGA DE DATOS'!AA53,Datos!$D:$E,2,FALSE)</f>
        <v>00</v>
      </c>
      <c r="CX53" s="113">
        <f>+'CARGA DE DATOS'!AB53</f>
        <v>50</v>
      </c>
      <c r="CY53" s="113">
        <f>+'CARGA DE DATOS'!AC53</f>
        <v>100</v>
      </c>
      <c r="CZ53" s="113" t="str">
        <f>+'CARGA DE DATOS'!AD53</f>
        <v>CASO: &lt;300</v>
      </c>
    </row>
    <row r="54" spans="1:104" s="40" customFormat="1" x14ac:dyDescent="0.25">
      <c r="A54" s="140">
        <f>+IF('CARGA DE DATOS'!B54="","",'CARGA DE DATOS'!B54)</f>
        <v>259</v>
      </c>
      <c r="B54" s="140">
        <f>+'CARGA DE DATOS'!C54</f>
        <v>610000000000173</v>
      </c>
      <c r="C54" s="140"/>
      <c r="D54" s="140"/>
      <c r="E54" s="140"/>
      <c r="F54" s="140"/>
      <c r="G54" s="140"/>
      <c r="H54" s="140"/>
      <c r="I54" s="140"/>
      <c r="J54" s="83"/>
      <c r="K54" s="40" t="str">
        <f>+'CARGA DE DATOS'!$AH54</f>
        <v>GD</v>
      </c>
      <c r="L54" s="40" t="str">
        <f>+'CARGA DE DATOS'!D54</f>
        <v>S1010A13</v>
      </c>
      <c r="M54" s="40" t="str">
        <f ca="1">+'CARGA DE DATOS'!G54</f>
        <v>ID052-GD-MU-T2-AT</v>
      </c>
      <c r="N54" s="40" t="str">
        <f>+'CARGA DE DATOS'!$AI54</f>
        <v>MU</v>
      </c>
      <c r="O54" s="40" t="str">
        <f>+'CARGA DE DATOS'!$AJ54</f>
        <v>G002</v>
      </c>
      <c r="P54" s="40" t="str">
        <f t="shared" si="1"/>
        <v>Z002</v>
      </c>
      <c r="Q54" s="40" t="s">
        <v>380</v>
      </c>
      <c r="R54" s="40">
        <v>1000</v>
      </c>
      <c r="S54" s="113" t="str">
        <f>+'CARGA DE DATOS'!$AL54</f>
        <v>07</v>
      </c>
      <c r="T54" s="115" t="s">
        <v>382</v>
      </c>
      <c r="U54" s="40">
        <v>12</v>
      </c>
      <c r="V54" s="40" t="str">
        <f ca="1">+'CARGA DE DATOS'!$AM54</f>
        <v>198</v>
      </c>
      <c r="W54" s="40" t="str">
        <f>+VLOOKUP(AG54,Datos!$E$30:$G$35,3,FALSE)</f>
        <v>P4</v>
      </c>
      <c r="X54" s="40" t="str">
        <f t="shared" si="2"/>
        <v/>
      </c>
      <c r="Z54" s="40" t="str">
        <f ca="1">+'CARGA DE DATOS'!$AN54</f>
        <v>239900</v>
      </c>
      <c r="AB54" s="40" t="str">
        <f t="shared" ca="1" si="3"/>
        <v>ID052-GD-MU-T2-AT</v>
      </c>
      <c r="AC54" s="40">
        <f>+INDEX('Gr.Estr.Reg.'!$A:$C,MATCH($L54,'Gr.Estr.Reg.'!$C:$C,0),1)</f>
        <v>1000</v>
      </c>
      <c r="AE54" s="40" t="str">
        <f>+TEXT('CARGA DE DATOS'!$F54,"dd.mm.yyyy")</f>
        <v>01.01.2022</v>
      </c>
      <c r="AF54" s="40" t="s">
        <v>384</v>
      </c>
      <c r="AG54" s="40" t="str">
        <f>+'CARGA DE DATOS'!$AO54</f>
        <v>G0</v>
      </c>
      <c r="AH54" s="40" t="s">
        <v>385</v>
      </c>
      <c r="AI54" s="40" t="str">
        <f ca="1">+'CARGA DE DATOS'!$AQ54</f>
        <v>GD_T2</v>
      </c>
      <c r="AJ54" s="126" t="str">
        <f>+IF('CARGA DE DATOS'!$K54="Completo",VLOOKUP(VLOOKUP('CARGA DE DATOS'!$D54,'Gr.Estr.Reg.'!$C:$D,2,FALSE),'Unidades de Lectura'!$J:$L,3,FALSE),VLOOKUP('CARGA DE DATOS'!$K54&amp;VLOOKUP('CARGA DE DATOS'!$D54,'Gr.Estr.Reg.'!$C:$H,6,FALSE),'Unidades de Lectura'!$H:$L,5,FALSE))</f>
        <v>GSNCC</v>
      </c>
      <c r="AM54" s="40" t="s">
        <v>387</v>
      </c>
      <c r="AN54" s="40" t="s">
        <v>388</v>
      </c>
      <c r="AO54" s="40" t="s">
        <v>389</v>
      </c>
      <c r="AP54" s="40" t="str">
        <f ca="1">+'CARGA DE DATOS'!$AT54</f>
        <v>GD_NORM</v>
      </c>
      <c r="AQ54" s="40" t="str">
        <f ca="1">+'CARGA DE DATOS'!$AU54</f>
        <v>ALTA132</v>
      </c>
      <c r="AS54" s="40" t="s">
        <v>387</v>
      </c>
      <c r="AT54" s="40" t="str">
        <f>+IF('CARGA DE DATOS'!AV54="","false","true")</f>
        <v>false</v>
      </c>
      <c r="AU54" s="40" t="s">
        <v>389</v>
      </c>
      <c r="AV54" s="40" t="str">
        <f>+'CARGA DE DATOS'!$AW54</f>
        <v/>
      </c>
      <c r="AW54" s="40" t="str">
        <f>+'CARGA DE DATOS'!$AX54</f>
        <v/>
      </c>
      <c r="AY54" s="40" t="s">
        <v>1989</v>
      </c>
      <c r="AZ54" s="40" t="str">
        <f>+IF('CARGA DE DATOS'!AY54="","false","true")</f>
        <v>false</v>
      </c>
      <c r="BA54" s="40" t="s">
        <v>389</v>
      </c>
      <c r="BB54" s="40">
        <f>+'CARGA DE DATOS'!T54</f>
        <v>0</v>
      </c>
      <c r="BD54" s="40" t="s">
        <v>390</v>
      </c>
      <c r="BE54" s="40" t="str">
        <f>+IF('CARGA DE DATOS'!AZ54&lt;&gt;"","true","false")</f>
        <v>true</v>
      </c>
      <c r="BF54" s="40" t="s">
        <v>389</v>
      </c>
      <c r="BH54" s="40" t="s">
        <v>390</v>
      </c>
      <c r="BI54" s="40" t="str">
        <f>+IF('CARGA DE DATOS'!BA54&lt;&gt;"","true","false")</f>
        <v>false</v>
      </c>
      <c r="BJ54" s="40" t="s">
        <v>389</v>
      </c>
      <c r="BL54" s="40" t="s">
        <v>390</v>
      </c>
      <c r="BM54" s="40" t="str">
        <f ca="1">+IF('CARGA DE DATOS'!BB54&lt;&gt;"","true","false")</f>
        <v>false</v>
      </c>
      <c r="BN54" s="40" t="s">
        <v>389</v>
      </c>
      <c r="BP54" s="40" t="s">
        <v>390</v>
      </c>
      <c r="BQ54" s="40" t="str">
        <f ca="1">+IF('CARGA DE DATOS'!BC54&lt;&gt;"","true","false")</f>
        <v>false</v>
      </c>
      <c r="BR54" s="40" t="s">
        <v>389</v>
      </c>
      <c r="BT54" s="40" t="s">
        <v>390</v>
      </c>
      <c r="BU54" s="40" t="str">
        <f ca="1">+IF('CARGA DE DATOS'!BD54&lt;&gt;"","true","false")</f>
        <v>false</v>
      </c>
      <c r="BV54" s="40" t="s">
        <v>389</v>
      </c>
      <c r="BX54" s="40" t="s">
        <v>390</v>
      </c>
      <c r="BY54" s="40" t="str">
        <f ca="1">+IF('CARGA DE DATOS'!BE54&lt;&gt;"","true","false")</f>
        <v>false</v>
      </c>
      <c r="BZ54" s="40" t="s">
        <v>389</v>
      </c>
      <c r="CB54" s="40" t="s">
        <v>390</v>
      </c>
      <c r="CC54" s="40" t="str">
        <f ca="1">+IF('CARGA DE DATOS'!BF54&lt;&gt;"","true","false")</f>
        <v>false</v>
      </c>
      <c r="CD54" s="40" t="s">
        <v>389</v>
      </c>
      <c r="CF54" s="40" t="s">
        <v>390</v>
      </c>
      <c r="CG54" s="40" t="str">
        <f ca="1">+IF('CARGA DE DATOS'!BG54&lt;&gt;"","true","false")</f>
        <v>false</v>
      </c>
      <c r="CH54" s="40" t="s">
        <v>389</v>
      </c>
      <c r="CJ54" s="40" t="str">
        <f t="shared" si="4"/>
        <v>01.01.2022</v>
      </c>
      <c r="CK54" s="40" t="str">
        <f t="shared" si="5"/>
        <v>S1010</v>
      </c>
      <c r="CL54" s="40">
        <f>+VLOOKUP(L54,'Gr.Estr.Reg.'!$C:$G,5,FALSE)</f>
        <v>102</v>
      </c>
      <c r="CM54" s="40" t="str">
        <f t="shared" si="6"/>
        <v>MU</v>
      </c>
      <c r="CN54" s="40">
        <v>2</v>
      </c>
      <c r="CP54" s="40" t="str">
        <f t="shared" si="7"/>
        <v>01.01.2022</v>
      </c>
      <c r="CQ54" s="126">
        <f t="shared" si="8"/>
        <v>153</v>
      </c>
      <c r="CR54" s="126" t="str">
        <f t="shared" si="9"/>
        <v/>
      </c>
      <c r="CS54" s="40">
        <f>+'CARGA DE DATOS'!X54</f>
        <v>700034</v>
      </c>
      <c r="CT54" s="113" t="s">
        <v>391</v>
      </c>
      <c r="CV54" s="40" t="str">
        <f t="shared" si="10"/>
        <v>01.01.2022</v>
      </c>
      <c r="CW54" s="113" t="str">
        <f ca="1">+VLOOKUP('CARGA DE DATOS'!AA54,Datos!$D:$E,2,FALSE)</f>
        <v>00</v>
      </c>
      <c r="CX54" s="113">
        <f>+'CARGA DE DATOS'!AB54</f>
        <v>50</v>
      </c>
      <c r="CY54" s="113">
        <f>+'CARGA DE DATOS'!AC54</f>
        <v>1000</v>
      </c>
      <c r="CZ54" s="113" t="str">
        <f>+'CARGA DE DATOS'!AD54</f>
        <v>CASO: =1000 Cont sólo 13,2 kV</v>
      </c>
    </row>
    <row r="55" spans="1:104" s="40" customFormat="1" x14ac:dyDescent="0.25">
      <c r="A55" s="140">
        <f>+IF('CARGA DE DATOS'!B55="","",'CARGA DE DATOS'!B55)</f>
        <v>259</v>
      </c>
      <c r="B55" s="140">
        <f>+'CARGA DE DATOS'!C55</f>
        <v>610000000000173</v>
      </c>
      <c r="C55" s="140"/>
      <c r="D55" s="140"/>
      <c r="E55" s="140"/>
      <c r="F55" s="140"/>
      <c r="G55" s="140"/>
      <c r="H55" s="140"/>
      <c r="I55" s="140"/>
      <c r="J55" s="83"/>
      <c r="K55" s="40" t="str">
        <f>+'CARGA DE DATOS'!$AH55</f>
        <v>GD</v>
      </c>
      <c r="L55" s="40" t="str">
        <f>+'CARGA DE DATOS'!D55</f>
        <v>S1010A13</v>
      </c>
      <c r="M55" s="40" t="str">
        <f ca="1">+'CARGA DE DATOS'!G55</f>
        <v>ID053-GD-MU-T2-AT</v>
      </c>
      <c r="N55" s="40" t="str">
        <f>+'CARGA DE DATOS'!$AI55</f>
        <v>MU</v>
      </c>
      <c r="O55" s="40" t="str">
        <f>+'CARGA DE DATOS'!$AJ55</f>
        <v>G002</v>
      </c>
      <c r="P55" s="40" t="str">
        <f t="shared" si="1"/>
        <v>Z002</v>
      </c>
      <c r="Q55" s="40" t="s">
        <v>380</v>
      </c>
      <c r="R55" s="40">
        <v>1000</v>
      </c>
      <c r="S55" s="113">
        <f>+'CARGA DE DATOS'!$AL55</f>
        <v>11</v>
      </c>
      <c r="T55" s="115" t="s">
        <v>382</v>
      </c>
      <c r="U55" s="40">
        <v>12</v>
      </c>
      <c r="V55" s="40" t="str">
        <f ca="1">+'CARGA DE DATOS'!$AM55</f>
        <v>198</v>
      </c>
      <c r="W55" s="40" t="str">
        <f>+VLOOKUP(AG55,Datos!$E$30:$G$35,3,FALSE)</f>
        <v>P4</v>
      </c>
      <c r="X55" s="40" t="str">
        <f t="shared" si="2"/>
        <v/>
      </c>
      <c r="Z55" s="40" t="str">
        <f ca="1">+'CARGA DE DATOS'!$AN55</f>
        <v>239900</v>
      </c>
      <c r="AB55" s="40" t="str">
        <f t="shared" ca="1" si="3"/>
        <v>ID053-GD-MU-T2-AT</v>
      </c>
      <c r="AC55" s="40">
        <f>+INDEX('Gr.Estr.Reg.'!$A:$C,MATCH($L55,'Gr.Estr.Reg.'!$C:$C,0),1)</f>
        <v>1000</v>
      </c>
      <c r="AE55" s="40" t="str">
        <f>+TEXT('CARGA DE DATOS'!$F55,"dd.mm.yyyy")</f>
        <v>01.01.2022</v>
      </c>
      <c r="AF55" s="40" t="s">
        <v>384</v>
      </c>
      <c r="AG55" s="40" t="str">
        <f>+'CARGA DE DATOS'!$AO55</f>
        <v>G0</v>
      </c>
      <c r="AH55" s="40" t="s">
        <v>385</v>
      </c>
      <c r="AI55" s="40" t="str">
        <f ca="1">+'CARGA DE DATOS'!$AQ55</f>
        <v>GD_T2</v>
      </c>
      <c r="AJ55" s="126" t="str">
        <f>+IF('CARGA DE DATOS'!$K55="Completo",VLOOKUP(VLOOKUP('CARGA DE DATOS'!$D55,'Gr.Estr.Reg.'!$C:$D,2,FALSE),'Unidades de Lectura'!$J:$L,3,FALSE),VLOOKUP('CARGA DE DATOS'!$K55&amp;VLOOKUP('CARGA DE DATOS'!$D55,'Gr.Estr.Reg.'!$C:$H,6,FALSE),'Unidades de Lectura'!$H:$L,5,FALSE))</f>
        <v>GSNCC</v>
      </c>
      <c r="AM55" s="40" t="s">
        <v>387</v>
      </c>
      <c r="AN55" s="40" t="s">
        <v>388</v>
      </c>
      <c r="AO55" s="40" t="s">
        <v>389</v>
      </c>
      <c r="AP55" s="40" t="str">
        <f ca="1">+'CARGA DE DATOS'!$AT55</f>
        <v>GD_NORM</v>
      </c>
      <c r="AQ55" s="40" t="str">
        <f ca="1">+'CARGA DE DATOS'!$AU55</f>
        <v>ALTA132</v>
      </c>
      <c r="AS55" s="40" t="s">
        <v>387</v>
      </c>
      <c r="AT55" s="40" t="str">
        <f>+IF('CARGA DE DATOS'!AV55="","false","true")</f>
        <v>false</v>
      </c>
      <c r="AU55" s="40" t="s">
        <v>389</v>
      </c>
      <c r="AV55" s="40" t="str">
        <f>+'CARGA DE DATOS'!$AW55</f>
        <v/>
      </c>
      <c r="AW55" s="40" t="str">
        <f>+'CARGA DE DATOS'!$AX55</f>
        <v/>
      </c>
      <c r="AY55" s="40" t="s">
        <v>1989</v>
      </c>
      <c r="AZ55" s="40" t="str">
        <f>+IF('CARGA DE DATOS'!AY55="","false","true")</f>
        <v>false</v>
      </c>
      <c r="BA55" s="40" t="s">
        <v>389</v>
      </c>
      <c r="BB55" s="40">
        <f>+'CARGA DE DATOS'!T55</f>
        <v>0</v>
      </c>
      <c r="BD55" s="40" t="s">
        <v>390</v>
      </c>
      <c r="BE55" s="40" t="str">
        <f>+IF('CARGA DE DATOS'!AZ55&lt;&gt;"","true","false")</f>
        <v>false</v>
      </c>
      <c r="BF55" s="40" t="s">
        <v>389</v>
      </c>
      <c r="BH55" s="40" t="s">
        <v>390</v>
      </c>
      <c r="BI55" s="40" t="str">
        <f>+IF('CARGA DE DATOS'!BA55&lt;&gt;"","true","false")</f>
        <v>false</v>
      </c>
      <c r="BJ55" s="40" t="s">
        <v>389</v>
      </c>
      <c r="BL55" s="40" t="s">
        <v>390</v>
      </c>
      <c r="BM55" s="40" t="str">
        <f ca="1">+IF('CARGA DE DATOS'!BB55&lt;&gt;"","true","false")</f>
        <v>false</v>
      </c>
      <c r="BN55" s="40" t="s">
        <v>389</v>
      </c>
      <c r="BP55" s="40" t="s">
        <v>390</v>
      </c>
      <c r="BQ55" s="40" t="str">
        <f ca="1">+IF('CARGA DE DATOS'!BC55&lt;&gt;"","true","false")</f>
        <v>true</v>
      </c>
      <c r="BR55" s="40" t="s">
        <v>389</v>
      </c>
      <c r="BT55" s="40" t="s">
        <v>390</v>
      </c>
      <c r="BU55" s="40" t="str">
        <f ca="1">+IF('CARGA DE DATOS'!BD55&lt;&gt;"","true","false")</f>
        <v>false</v>
      </c>
      <c r="BV55" s="40" t="s">
        <v>389</v>
      </c>
      <c r="BX55" s="40" t="s">
        <v>390</v>
      </c>
      <c r="BY55" s="40" t="str">
        <f ca="1">+IF('CARGA DE DATOS'!BE55&lt;&gt;"","true","false")</f>
        <v>false</v>
      </c>
      <c r="BZ55" s="40" t="s">
        <v>389</v>
      </c>
      <c r="CB55" s="40" t="s">
        <v>390</v>
      </c>
      <c r="CC55" s="40" t="str">
        <f ca="1">+IF('CARGA DE DATOS'!BF55&lt;&gt;"","true","false")</f>
        <v>false</v>
      </c>
      <c r="CD55" s="40" t="s">
        <v>389</v>
      </c>
      <c r="CF55" s="40" t="s">
        <v>390</v>
      </c>
      <c r="CG55" s="40" t="str">
        <f ca="1">+IF('CARGA DE DATOS'!BG55&lt;&gt;"","true","false")</f>
        <v>false</v>
      </c>
      <c r="CH55" s="40" t="s">
        <v>389</v>
      </c>
      <c r="CJ55" s="40" t="str">
        <f t="shared" si="4"/>
        <v>01.01.2022</v>
      </c>
      <c r="CK55" s="40" t="str">
        <f t="shared" si="5"/>
        <v>S1010</v>
      </c>
      <c r="CL55" s="40">
        <f>+VLOOKUP(L55,'Gr.Estr.Reg.'!$C:$G,5,FALSE)</f>
        <v>102</v>
      </c>
      <c r="CM55" s="40" t="str">
        <f t="shared" si="6"/>
        <v>MU</v>
      </c>
      <c r="CN55" s="40">
        <v>2</v>
      </c>
      <c r="CP55" s="40" t="str">
        <f t="shared" si="7"/>
        <v>01.01.2022</v>
      </c>
      <c r="CQ55" s="126">
        <f t="shared" si="8"/>
        <v>154</v>
      </c>
      <c r="CR55" s="126" t="str">
        <f t="shared" si="9"/>
        <v/>
      </c>
      <c r="CS55" s="40">
        <f>+'CARGA DE DATOS'!X55</f>
        <v>700034</v>
      </c>
      <c r="CT55" s="113" t="s">
        <v>391</v>
      </c>
      <c r="CV55" s="40" t="str">
        <f t="shared" si="10"/>
        <v>01.01.2022</v>
      </c>
      <c r="CW55" s="113" t="str">
        <f ca="1">+VLOOKUP('CARGA DE DATOS'!AA55,Datos!$D:$E,2,FALSE)</f>
        <v>00</v>
      </c>
      <c r="CX55" s="113">
        <f>+'CARGA DE DATOS'!AB55</f>
        <v>50</v>
      </c>
      <c r="CY55" s="113">
        <f>+'CARGA DE DATOS'!AC55</f>
        <v>100</v>
      </c>
      <c r="CZ55" s="113" t="str">
        <f>+'CARGA DE DATOS'!AD55</f>
        <v>CASO: &lt;300</v>
      </c>
    </row>
    <row r="56" spans="1:104" s="40" customFormat="1" x14ac:dyDescent="0.25">
      <c r="A56" s="140">
        <f>+IF('CARGA DE DATOS'!B56="","",'CARGA DE DATOS'!B56)</f>
        <v>252</v>
      </c>
      <c r="B56" s="140">
        <f>+'CARGA DE DATOS'!C56</f>
        <v>610000000000166</v>
      </c>
      <c r="C56" s="140"/>
      <c r="D56" s="140"/>
      <c r="E56" s="140"/>
      <c r="F56" s="140"/>
      <c r="G56" s="140"/>
      <c r="H56" s="140"/>
      <c r="I56" s="140"/>
      <c r="J56" s="83"/>
      <c r="K56" s="40" t="str">
        <f>+'CARGA DE DATOS'!$AH56</f>
        <v>GD</v>
      </c>
      <c r="L56" s="40" t="str">
        <f>+'CARGA DE DATOS'!D56</f>
        <v>S6020A21</v>
      </c>
      <c r="M56" s="40" t="str">
        <f ca="1">+'CARGA DE DATOS'!G56</f>
        <v>ID054-GD-MU-T2-BT</v>
      </c>
      <c r="N56" s="40" t="str">
        <f>+'CARGA DE DATOS'!$AI56</f>
        <v>MU</v>
      </c>
      <c r="O56" s="40" t="str">
        <f>+'CARGA DE DATOS'!$AJ56</f>
        <v>G002</v>
      </c>
      <c r="P56" s="40" t="str">
        <f t="shared" si="1"/>
        <v>Z002</v>
      </c>
      <c r="Q56" s="40" t="s">
        <v>380</v>
      </c>
      <c r="R56" s="40">
        <v>1000</v>
      </c>
      <c r="S56" s="113" t="str">
        <f>+'CARGA DE DATOS'!$AL56</f>
        <v>01</v>
      </c>
      <c r="T56" s="115" t="s">
        <v>382</v>
      </c>
      <c r="U56" s="40">
        <v>12</v>
      </c>
      <c r="V56" s="40" t="str">
        <f ca="1">+'CARGA DE DATOS'!$AM56</f>
        <v>317</v>
      </c>
      <c r="W56" s="40" t="str">
        <f>+VLOOKUP(AG56,Datos!$E$30:$G$35,3,FALSE)</f>
        <v>P2</v>
      </c>
      <c r="X56" s="40" t="str">
        <f t="shared" si="2"/>
        <v/>
      </c>
      <c r="Z56" s="40" t="str">
        <f ca="1">+'CARGA DE DATOS'!$AN56</f>
        <v>239900</v>
      </c>
      <c r="AB56" s="40" t="str">
        <f t="shared" ca="1" si="3"/>
        <v>ID054-GD-MU-T2-BT</v>
      </c>
      <c r="AC56" s="40">
        <f>+INDEX('Gr.Estr.Reg.'!$A:$C,MATCH($L56,'Gr.Estr.Reg.'!$C:$C,0),1)</f>
        <v>6000</v>
      </c>
      <c r="AE56" s="40" t="str">
        <f>+TEXT('CARGA DE DATOS'!$F56,"dd.mm.yyyy")</f>
        <v>01.01.2022</v>
      </c>
      <c r="AF56" s="40" t="s">
        <v>384</v>
      </c>
      <c r="AG56" s="40" t="str">
        <f>+'CARGA DE DATOS'!$AO56</f>
        <v>G1</v>
      </c>
      <c r="AH56" s="40" t="s">
        <v>385</v>
      </c>
      <c r="AI56" s="40" t="str">
        <f ca="1">+'CARGA DE DATOS'!$AQ56</f>
        <v>GD_T2</v>
      </c>
      <c r="AJ56" s="126" t="str">
        <f>+IF('CARGA DE DATOS'!$K56="Completo",VLOOKUP(VLOOKUP('CARGA DE DATOS'!$D56,'Gr.Estr.Reg.'!$C:$D,2,FALSE),'Unidades de Lectura'!$J:$L,3,FALSE),VLOOKUP('CARGA DE DATOS'!$K56&amp;VLOOKUP('CARGA DE DATOS'!$D56,'Gr.Estr.Reg.'!$C:$H,6,FALSE),'Unidades de Lectura'!$H:$L,5,FALSE))</f>
        <v>GROCC</v>
      </c>
      <c r="AM56" s="40" t="s">
        <v>387</v>
      </c>
      <c r="AN56" s="40" t="s">
        <v>388</v>
      </c>
      <c r="AO56" s="40" t="s">
        <v>389</v>
      </c>
      <c r="AP56" s="40" t="str">
        <f ca="1">+'CARGA DE DATOS'!$AT56</f>
        <v>GD_NORM</v>
      </c>
      <c r="AQ56" s="40" t="str">
        <f ca="1">+'CARGA DE DATOS'!$AU56</f>
        <v>BAJA</v>
      </c>
      <c r="AS56" s="40" t="s">
        <v>387</v>
      </c>
      <c r="AT56" s="40" t="str">
        <f>+IF('CARGA DE DATOS'!AV56="","false","true")</f>
        <v>false</v>
      </c>
      <c r="AU56" s="40" t="s">
        <v>389</v>
      </c>
      <c r="AV56" s="40" t="str">
        <f>+'CARGA DE DATOS'!$AW56</f>
        <v/>
      </c>
      <c r="AW56" s="40" t="str">
        <f>+'CARGA DE DATOS'!$AX56</f>
        <v/>
      </c>
      <c r="AY56" s="40" t="s">
        <v>1989</v>
      </c>
      <c r="AZ56" s="40" t="str">
        <f>+IF('CARGA DE DATOS'!AY56="","false","true")</f>
        <v>false</v>
      </c>
      <c r="BA56" s="40" t="s">
        <v>389</v>
      </c>
      <c r="BB56" s="40">
        <f>+'CARGA DE DATOS'!T56</f>
        <v>0</v>
      </c>
      <c r="BD56" s="40" t="s">
        <v>390</v>
      </c>
      <c r="BE56" s="40" t="str">
        <f>+IF('CARGA DE DATOS'!AZ56&lt;&gt;"","true","false")</f>
        <v>true</v>
      </c>
      <c r="BF56" s="40" t="s">
        <v>389</v>
      </c>
      <c r="BH56" s="40" t="s">
        <v>390</v>
      </c>
      <c r="BI56" s="40" t="str">
        <f>+IF('CARGA DE DATOS'!BA56&lt;&gt;"","true","false")</f>
        <v>false</v>
      </c>
      <c r="BJ56" s="40" t="s">
        <v>389</v>
      </c>
      <c r="BL56" s="40" t="s">
        <v>390</v>
      </c>
      <c r="BM56" s="40" t="str">
        <f ca="1">+IF('CARGA DE DATOS'!BB56&lt;&gt;"","true","false")</f>
        <v>true</v>
      </c>
      <c r="BN56" s="40" t="s">
        <v>389</v>
      </c>
      <c r="BP56" s="40" t="s">
        <v>390</v>
      </c>
      <c r="BQ56" s="40" t="str">
        <f ca="1">+IF('CARGA DE DATOS'!BC56&lt;&gt;"","true","false")</f>
        <v>false</v>
      </c>
      <c r="BR56" s="40" t="s">
        <v>389</v>
      </c>
      <c r="BT56" s="40" t="s">
        <v>390</v>
      </c>
      <c r="BU56" s="40" t="str">
        <f ca="1">+IF('CARGA DE DATOS'!BD56&lt;&gt;"","true","false")</f>
        <v>false</v>
      </c>
      <c r="BV56" s="40" t="s">
        <v>389</v>
      </c>
      <c r="BX56" s="40" t="s">
        <v>390</v>
      </c>
      <c r="BY56" s="40" t="str">
        <f ca="1">+IF('CARGA DE DATOS'!BE56&lt;&gt;"","true","false")</f>
        <v>false</v>
      </c>
      <c r="BZ56" s="40" t="s">
        <v>389</v>
      </c>
      <c r="CB56" s="40" t="s">
        <v>390</v>
      </c>
      <c r="CC56" s="40" t="str">
        <f ca="1">+IF('CARGA DE DATOS'!BF56&lt;&gt;"","true","false")</f>
        <v>false</v>
      </c>
      <c r="CD56" s="40" t="s">
        <v>389</v>
      </c>
      <c r="CF56" s="40" t="s">
        <v>390</v>
      </c>
      <c r="CG56" s="40" t="str">
        <f ca="1">+IF('CARGA DE DATOS'!BG56&lt;&gt;"","true","false")</f>
        <v>false</v>
      </c>
      <c r="CH56" s="40" t="s">
        <v>389</v>
      </c>
      <c r="CJ56" s="40" t="str">
        <f t="shared" si="4"/>
        <v>01.01.2022</v>
      </c>
      <c r="CK56" s="40" t="str">
        <f t="shared" si="5"/>
        <v>S6020</v>
      </c>
      <c r="CL56" s="40">
        <f>+VLOOKUP(L56,'Gr.Estr.Reg.'!$C:$G,5,FALSE)</f>
        <v>106</v>
      </c>
      <c r="CM56" s="40" t="str">
        <f t="shared" si="6"/>
        <v>MU</v>
      </c>
      <c r="CN56" s="40">
        <v>2</v>
      </c>
      <c r="CP56" s="40" t="str">
        <f t="shared" si="7"/>
        <v>01.01.2022</v>
      </c>
      <c r="CQ56" s="126">
        <f t="shared" si="8"/>
        <v>155</v>
      </c>
      <c r="CR56" s="126" t="str">
        <f t="shared" si="9"/>
        <v/>
      </c>
      <c r="CS56" s="40">
        <f>+'CARGA DE DATOS'!X56</f>
        <v>700034</v>
      </c>
      <c r="CT56" s="113" t="s">
        <v>391</v>
      </c>
      <c r="CV56" s="40" t="str">
        <f t="shared" si="10"/>
        <v>01.01.2022</v>
      </c>
      <c r="CW56" s="113" t="str">
        <f ca="1">+VLOOKUP('CARGA DE DATOS'!AA56,Datos!$D:$E,2,FALSE)</f>
        <v>00</v>
      </c>
      <c r="CX56" s="113">
        <f>+'CARGA DE DATOS'!AB56</f>
        <v>50</v>
      </c>
      <c r="CY56" s="113">
        <f>+'CARGA DE DATOS'!AC56</f>
        <v>1000</v>
      </c>
      <c r="CZ56" s="113" t="str">
        <f>+'CARGA DE DATOS'!AD56</f>
        <v>CASO: =1000 Cont sólo 13,2 kV</v>
      </c>
    </row>
    <row r="57" spans="1:104" s="40" customFormat="1" x14ac:dyDescent="0.25">
      <c r="A57" s="140">
        <f>+IF('CARGA DE DATOS'!B57="","",'CARGA DE DATOS'!B57)</f>
        <v>252</v>
      </c>
      <c r="B57" s="140">
        <f>+'CARGA DE DATOS'!C57</f>
        <v>610000000000166</v>
      </c>
      <c r="C57" s="140"/>
      <c r="D57" s="140"/>
      <c r="E57" s="140"/>
      <c r="F57" s="140"/>
      <c r="G57" s="140"/>
      <c r="H57" s="140"/>
      <c r="I57" s="140"/>
      <c r="J57" s="83"/>
      <c r="K57" s="40" t="str">
        <f>+'CARGA DE DATOS'!$AH57</f>
        <v>GD</v>
      </c>
      <c r="L57" s="40" t="str">
        <f>+'CARGA DE DATOS'!D57</f>
        <v>S6020A21</v>
      </c>
      <c r="M57" s="40" t="str">
        <f ca="1">+'CARGA DE DATOS'!G57</f>
        <v>ID055-GD-MU-T2-BT</v>
      </c>
      <c r="N57" s="40" t="str">
        <f>+'CARGA DE DATOS'!$AI57</f>
        <v>MU</v>
      </c>
      <c r="O57" s="40" t="str">
        <f>+'CARGA DE DATOS'!$AJ57</f>
        <v>G002</v>
      </c>
      <c r="P57" s="40" t="str">
        <f t="shared" si="1"/>
        <v>Z002</v>
      </c>
      <c r="Q57" s="40" t="s">
        <v>380</v>
      </c>
      <c r="R57" s="40">
        <v>1000</v>
      </c>
      <c r="S57" s="113" t="str">
        <f>+'CARGA DE DATOS'!$AL57</f>
        <v>04</v>
      </c>
      <c r="T57" s="115" t="s">
        <v>382</v>
      </c>
      <c r="U57" s="40">
        <v>12</v>
      </c>
      <c r="V57" s="40" t="str">
        <f ca="1">+'CARGA DE DATOS'!$AM57</f>
        <v>317</v>
      </c>
      <c r="W57" s="40" t="str">
        <f>+VLOOKUP(AG57,Datos!$E$30:$G$35,3,FALSE)</f>
        <v>P2</v>
      </c>
      <c r="X57" s="40" t="str">
        <f t="shared" si="2"/>
        <v/>
      </c>
      <c r="Z57" s="40" t="str">
        <f ca="1">+'CARGA DE DATOS'!$AN57</f>
        <v>239900</v>
      </c>
      <c r="AB57" s="40" t="str">
        <f t="shared" ca="1" si="3"/>
        <v>ID055-GD-MU-T2-BT</v>
      </c>
      <c r="AC57" s="40">
        <f>+INDEX('Gr.Estr.Reg.'!$A:$C,MATCH($L57,'Gr.Estr.Reg.'!$C:$C,0),1)</f>
        <v>6000</v>
      </c>
      <c r="AE57" s="40" t="str">
        <f>+TEXT('CARGA DE DATOS'!$F57,"dd.mm.yyyy")</f>
        <v>01.01.2022</v>
      </c>
      <c r="AF57" s="40" t="s">
        <v>384</v>
      </c>
      <c r="AG57" s="40" t="str">
        <f>+'CARGA DE DATOS'!$AO57</f>
        <v>G1</v>
      </c>
      <c r="AH57" s="40" t="s">
        <v>385</v>
      </c>
      <c r="AI57" s="40" t="str">
        <f ca="1">+'CARGA DE DATOS'!$AQ57</f>
        <v>GD_T2</v>
      </c>
      <c r="AJ57" s="126" t="str">
        <f>+IF('CARGA DE DATOS'!$K57="Completo",VLOOKUP(VLOOKUP('CARGA DE DATOS'!$D57,'Gr.Estr.Reg.'!$C:$D,2,FALSE),'Unidades de Lectura'!$J:$L,3,FALSE),VLOOKUP('CARGA DE DATOS'!$K57&amp;VLOOKUP('CARGA DE DATOS'!$D57,'Gr.Estr.Reg.'!$C:$H,6,FALSE),'Unidades de Lectura'!$H:$L,5,FALSE))</f>
        <v>GROCC</v>
      </c>
      <c r="AM57" s="40" t="s">
        <v>387</v>
      </c>
      <c r="AN57" s="40" t="s">
        <v>388</v>
      </c>
      <c r="AO57" s="40" t="s">
        <v>389</v>
      </c>
      <c r="AP57" s="40" t="str">
        <f ca="1">+'CARGA DE DATOS'!$AT57</f>
        <v>GD_NORM</v>
      </c>
      <c r="AQ57" s="40" t="str">
        <f ca="1">+'CARGA DE DATOS'!$AU57</f>
        <v>BAJA</v>
      </c>
      <c r="AS57" s="40" t="s">
        <v>387</v>
      </c>
      <c r="AT57" s="40" t="str">
        <f>+IF('CARGA DE DATOS'!AV57="","false","true")</f>
        <v>false</v>
      </c>
      <c r="AU57" s="40" t="s">
        <v>389</v>
      </c>
      <c r="AV57" s="40" t="str">
        <f>+'CARGA DE DATOS'!$AW57</f>
        <v/>
      </c>
      <c r="AW57" s="40" t="str">
        <f>+'CARGA DE DATOS'!$AX57</f>
        <v/>
      </c>
      <c r="AY57" s="40" t="s">
        <v>1989</v>
      </c>
      <c r="AZ57" s="40" t="str">
        <f>+IF('CARGA DE DATOS'!AY57="","false","true")</f>
        <v>false</v>
      </c>
      <c r="BA57" s="40" t="s">
        <v>389</v>
      </c>
      <c r="BB57" s="40">
        <f>+'CARGA DE DATOS'!T57</f>
        <v>0</v>
      </c>
      <c r="BD57" s="40" t="s">
        <v>390</v>
      </c>
      <c r="BE57" s="40" t="str">
        <f>+IF('CARGA DE DATOS'!AZ57&lt;&gt;"","true","false")</f>
        <v>true</v>
      </c>
      <c r="BF57" s="40" t="s">
        <v>389</v>
      </c>
      <c r="BH57" s="40" t="s">
        <v>390</v>
      </c>
      <c r="BI57" s="40" t="str">
        <f>+IF('CARGA DE DATOS'!BA57&lt;&gt;"","true","false")</f>
        <v>false</v>
      </c>
      <c r="BJ57" s="40" t="s">
        <v>389</v>
      </c>
      <c r="BL57" s="40" t="s">
        <v>390</v>
      </c>
      <c r="BM57" s="40" t="str">
        <f ca="1">+IF('CARGA DE DATOS'!BB57&lt;&gt;"","true","false")</f>
        <v>false</v>
      </c>
      <c r="BN57" s="40" t="s">
        <v>389</v>
      </c>
      <c r="BP57" s="40" t="s">
        <v>390</v>
      </c>
      <c r="BQ57" s="40" t="str">
        <f ca="1">+IF('CARGA DE DATOS'!BC57&lt;&gt;"","true","false")</f>
        <v>false</v>
      </c>
      <c r="BR57" s="40" t="s">
        <v>389</v>
      </c>
      <c r="BT57" s="40" t="s">
        <v>390</v>
      </c>
      <c r="BU57" s="40" t="str">
        <f ca="1">+IF('CARGA DE DATOS'!BD57&lt;&gt;"","true","false")</f>
        <v>true</v>
      </c>
      <c r="BV57" s="40" t="s">
        <v>389</v>
      </c>
      <c r="BX57" s="40" t="s">
        <v>390</v>
      </c>
      <c r="BY57" s="40" t="str">
        <f ca="1">+IF('CARGA DE DATOS'!BE57&lt;&gt;"","true","false")</f>
        <v>false</v>
      </c>
      <c r="BZ57" s="40" t="s">
        <v>389</v>
      </c>
      <c r="CB57" s="40" t="s">
        <v>390</v>
      </c>
      <c r="CC57" s="40" t="str">
        <f ca="1">+IF('CARGA DE DATOS'!BF57&lt;&gt;"","true","false")</f>
        <v>false</v>
      </c>
      <c r="CD57" s="40" t="s">
        <v>389</v>
      </c>
      <c r="CF57" s="40" t="s">
        <v>390</v>
      </c>
      <c r="CG57" s="40" t="str">
        <f ca="1">+IF('CARGA DE DATOS'!BG57&lt;&gt;"","true","false")</f>
        <v>false</v>
      </c>
      <c r="CH57" s="40" t="s">
        <v>389</v>
      </c>
      <c r="CJ57" s="40" t="str">
        <f t="shared" si="4"/>
        <v>01.01.2022</v>
      </c>
      <c r="CK57" s="40" t="str">
        <f t="shared" si="5"/>
        <v>S6020</v>
      </c>
      <c r="CL57" s="40">
        <f>+VLOOKUP(L57,'Gr.Estr.Reg.'!$C:$G,5,FALSE)</f>
        <v>106</v>
      </c>
      <c r="CM57" s="40" t="str">
        <f t="shared" si="6"/>
        <v>MU</v>
      </c>
      <c r="CN57" s="40">
        <v>2</v>
      </c>
      <c r="CP57" s="40" t="str">
        <f t="shared" si="7"/>
        <v>01.01.2022</v>
      </c>
      <c r="CQ57" s="126">
        <f t="shared" si="8"/>
        <v>156</v>
      </c>
      <c r="CR57" s="126" t="str">
        <f t="shared" si="9"/>
        <v/>
      </c>
      <c r="CS57" s="40">
        <f>+'CARGA DE DATOS'!X57</f>
        <v>700034</v>
      </c>
      <c r="CT57" s="113" t="s">
        <v>391</v>
      </c>
      <c r="CV57" s="40" t="str">
        <f t="shared" si="10"/>
        <v>01.01.2022</v>
      </c>
      <c r="CW57" s="113" t="str">
        <f ca="1">+VLOOKUP('CARGA DE DATOS'!AA57,Datos!$D:$E,2,FALSE)</f>
        <v>00</v>
      </c>
      <c r="CX57" s="113">
        <f>+'CARGA DE DATOS'!AB57</f>
        <v>100</v>
      </c>
      <c r="CY57" s="113">
        <f>+'CARGA DE DATOS'!AC57</f>
        <v>350</v>
      </c>
      <c r="CZ57" s="113" t="str">
        <f>+'CARGA DE DATOS'!AD57</f>
        <v>CASO: =1000 Reg sólo 13,2 kV</v>
      </c>
    </row>
    <row r="58" spans="1:104" s="40" customFormat="1" x14ac:dyDescent="0.25">
      <c r="A58" s="140">
        <f>+IF('CARGA DE DATOS'!B58="","",'CARGA DE DATOS'!B58)</f>
        <v>252</v>
      </c>
      <c r="B58" s="140">
        <f>+'CARGA DE DATOS'!C58</f>
        <v>610000000000166</v>
      </c>
      <c r="C58" s="140"/>
      <c r="D58" s="140"/>
      <c r="E58" s="140"/>
      <c r="F58" s="140"/>
      <c r="G58" s="140"/>
      <c r="H58" s="140"/>
      <c r="I58" s="140"/>
      <c r="J58" s="83"/>
      <c r="K58" s="40" t="str">
        <f>+'CARGA DE DATOS'!$AH58</f>
        <v>GD</v>
      </c>
      <c r="L58" s="40" t="str">
        <f>+'CARGA DE DATOS'!D58</f>
        <v>S6020A21</v>
      </c>
      <c r="M58" s="40" t="str">
        <f ca="1">+'CARGA DE DATOS'!G58</f>
        <v>ID056-GD-MU-T2-BT</v>
      </c>
      <c r="N58" s="40" t="str">
        <f>+'CARGA DE DATOS'!$AI58</f>
        <v>MU</v>
      </c>
      <c r="O58" s="40" t="str">
        <f>+'CARGA DE DATOS'!$AJ58</f>
        <v>G002</v>
      </c>
      <c r="P58" s="40" t="str">
        <f t="shared" si="1"/>
        <v>Z002</v>
      </c>
      <c r="Q58" s="40" t="s">
        <v>380</v>
      </c>
      <c r="R58" s="40">
        <v>1000</v>
      </c>
      <c r="S58" s="113" t="str">
        <f>+'CARGA DE DATOS'!$AL58</f>
        <v>07</v>
      </c>
      <c r="T58" s="115" t="s">
        <v>382</v>
      </c>
      <c r="U58" s="40">
        <v>12</v>
      </c>
      <c r="V58" s="40" t="str">
        <f ca="1">+'CARGA DE DATOS'!$AM58</f>
        <v>317</v>
      </c>
      <c r="W58" s="40" t="str">
        <f>+VLOOKUP(AG58,Datos!$E$30:$G$35,3,FALSE)</f>
        <v>P2</v>
      </c>
      <c r="X58" s="40" t="str">
        <f t="shared" si="2"/>
        <v/>
      </c>
      <c r="Z58" s="40" t="str">
        <f ca="1">+'CARGA DE DATOS'!$AN58</f>
        <v>239900</v>
      </c>
      <c r="AB58" s="40" t="str">
        <f t="shared" ca="1" si="3"/>
        <v>ID056-GD-MU-T2-BT</v>
      </c>
      <c r="AC58" s="40">
        <f>+INDEX('Gr.Estr.Reg.'!$A:$C,MATCH($L58,'Gr.Estr.Reg.'!$C:$C,0),1)</f>
        <v>6000</v>
      </c>
      <c r="AE58" s="40" t="str">
        <f>+TEXT('CARGA DE DATOS'!$F58,"dd.mm.yyyy")</f>
        <v>01.01.2022</v>
      </c>
      <c r="AF58" s="40" t="s">
        <v>384</v>
      </c>
      <c r="AG58" s="40" t="str">
        <f>+'CARGA DE DATOS'!$AO58</f>
        <v>G1</v>
      </c>
      <c r="AH58" s="40" t="s">
        <v>385</v>
      </c>
      <c r="AI58" s="40" t="str">
        <f ca="1">+'CARGA DE DATOS'!$AQ58</f>
        <v>GD_T2</v>
      </c>
      <c r="AJ58" s="126" t="str">
        <f>+IF('CARGA DE DATOS'!$K58="Completo",VLOOKUP(VLOOKUP('CARGA DE DATOS'!$D58,'Gr.Estr.Reg.'!$C:$D,2,FALSE),'Unidades de Lectura'!$J:$L,3,FALSE),VLOOKUP('CARGA DE DATOS'!$K58&amp;VLOOKUP('CARGA DE DATOS'!$D58,'Gr.Estr.Reg.'!$C:$H,6,FALSE),'Unidades de Lectura'!$H:$L,5,FALSE))</f>
        <v>GROCC</v>
      </c>
      <c r="AM58" s="40" t="s">
        <v>387</v>
      </c>
      <c r="AN58" s="40" t="s">
        <v>388</v>
      </c>
      <c r="AO58" s="40" t="s">
        <v>389</v>
      </c>
      <c r="AP58" s="40" t="str">
        <f ca="1">+'CARGA DE DATOS'!$AT58</f>
        <v>GD_NORM</v>
      </c>
      <c r="AQ58" s="40" t="str">
        <f ca="1">+'CARGA DE DATOS'!$AU58</f>
        <v>BAJA</v>
      </c>
      <c r="AS58" s="40" t="s">
        <v>387</v>
      </c>
      <c r="AT58" s="40" t="str">
        <f>+IF('CARGA DE DATOS'!AV58="","false","true")</f>
        <v>false</v>
      </c>
      <c r="AU58" s="40" t="s">
        <v>389</v>
      </c>
      <c r="AV58" s="40" t="str">
        <f>+'CARGA DE DATOS'!$AW58</f>
        <v/>
      </c>
      <c r="AW58" s="40" t="str">
        <f>+'CARGA DE DATOS'!$AX58</f>
        <v/>
      </c>
      <c r="AY58" s="40" t="s">
        <v>1989</v>
      </c>
      <c r="AZ58" s="40" t="str">
        <f>+IF('CARGA DE DATOS'!AY58="","false","true")</f>
        <v>false</v>
      </c>
      <c r="BA58" s="40" t="s">
        <v>389</v>
      </c>
      <c r="BB58" s="40">
        <f>+'CARGA DE DATOS'!T58</f>
        <v>0</v>
      </c>
      <c r="BD58" s="40" t="s">
        <v>390</v>
      </c>
      <c r="BE58" s="40" t="str">
        <f>+IF('CARGA DE DATOS'!AZ58&lt;&gt;"","true","false")</f>
        <v>true</v>
      </c>
      <c r="BF58" s="40" t="s">
        <v>389</v>
      </c>
      <c r="BH58" s="40" t="s">
        <v>390</v>
      </c>
      <c r="BI58" s="40" t="str">
        <f>+IF('CARGA DE DATOS'!BA58&lt;&gt;"","true","false")</f>
        <v>false</v>
      </c>
      <c r="BJ58" s="40" t="s">
        <v>389</v>
      </c>
      <c r="BL58" s="40" t="s">
        <v>390</v>
      </c>
      <c r="BM58" s="40" t="str">
        <f ca="1">+IF('CARGA DE DATOS'!BB58&lt;&gt;"","true","false")</f>
        <v>false</v>
      </c>
      <c r="BN58" s="40" t="s">
        <v>389</v>
      </c>
      <c r="BP58" s="40" t="s">
        <v>390</v>
      </c>
      <c r="BQ58" s="40" t="str">
        <f ca="1">+IF('CARGA DE DATOS'!BC58&lt;&gt;"","true","false")</f>
        <v>false</v>
      </c>
      <c r="BR58" s="40" t="s">
        <v>389</v>
      </c>
      <c r="BT58" s="40" t="s">
        <v>390</v>
      </c>
      <c r="BU58" s="40" t="str">
        <f ca="1">+IF('CARGA DE DATOS'!BD58&lt;&gt;"","true","false")</f>
        <v>false</v>
      </c>
      <c r="BV58" s="40" t="s">
        <v>389</v>
      </c>
      <c r="BX58" s="40" t="s">
        <v>390</v>
      </c>
      <c r="BY58" s="40" t="str">
        <f ca="1">+IF('CARGA DE DATOS'!BE58&lt;&gt;"","true","false")</f>
        <v>true</v>
      </c>
      <c r="BZ58" s="40" t="s">
        <v>389</v>
      </c>
      <c r="CB58" s="40" t="s">
        <v>390</v>
      </c>
      <c r="CC58" s="40" t="str">
        <f ca="1">+IF('CARGA DE DATOS'!BF58&lt;&gt;"","true","false")</f>
        <v>false</v>
      </c>
      <c r="CD58" s="40" t="s">
        <v>389</v>
      </c>
      <c r="CF58" s="40" t="s">
        <v>390</v>
      </c>
      <c r="CG58" s="40" t="str">
        <f ca="1">+IF('CARGA DE DATOS'!BG58&lt;&gt;"","true","false")</f>
        <v>false</v>
      </c>
      <c r="CH58" s="40" t="s">
        <v>389</v>
      </c>
      <c r="CJ58" s="40" t="str">
        <f t="shared" si="4"/>
        <v>01.01.2022</v>
      </c>
      <c r="CK58" s="40" t="str">
        <f t="shared" si="5"/>
        <v>S6020</v>
      </c>
      <c r="CL58" s="40">
        <f>+VLOOKUP(L58,'Gr.Estr.Reg.'!$C:$G,5,FALSE)</f>
        <v>106</v>
      </c>
      <c r="CM58" s="40" t="str">
        <f t="shared" si="6"/>
        <v>MU</v>
      </c>
      <c r="CN58" s="40">
        <v>2</v>
      </c>
      <c r="CP58" s="40" t="str">
        <f t="shared" si="7"/>
        <v>01.01.2022</v>
      </c>
      <c r="CQ58" s="126">
        <f t="shared" si="8"/>
        <v>157</v>
      </c>
      <c r="CR58" s="126" t="str">
        <f t="shared" si="9"/>
        <v/>
      </c>
      <c r="CS58" s="40">
        <f>+'CARGA DE DATOS'!X58</f>
        <v>700034</v>
      </c>
      <c r="CT58" s="113" t="s">
        <v>391</v>
      </c>
      <c r="CV58" s="40" t="str">
        <f t="shared" si="10"/>
        <v>01.01.2022</v>
      </c>
      <c r="CW58" s="113" t="str">
        <f ca="1">+VLOOKUP('CARGA DE DATOS'!AA58,Datos!$D:$E,2,FALSE)</f>
        <v>00</v>
      </c>
      <c r="CX58" s="113">
        <f>+'CARGA DE DATOS'!AB58</f>
        <v>100</v>
      </c>
      <c r="CY58" s="113">
        <f>+'CARGA DE DATOS'!AC58</f>
        <v>350</v>
      </c>
      <c r="CZ58" s="113" t="str">
        <f>+'CARGA DE DATOS'!AD58</f>
        <v>CASO: =1000 Reg sólo 13,2 kV</v>
      </c>
    </row>
    <row r="59" spans="1:104" s="40" customFormat="1" x14ac:dyDescent="0.25">
      <c r="A59" s="140">
        <f>+IF('CARGA DE DATOS'!B59="","",'CARGA DE DATOS'!B59)</f>
        <v>252</v>
      </c>
      <c r="B59" s="140">
        <f>+'CARGA DE DATOS'!C59</f>
        <v>610000000000166</v>
      </c>
      <c r="C59" s="140"/>
      <c r="D59" s="140"/>
      <c r="E59" s="140"/>
      <c r="F59" s="140"/>
      <c r="G59" s="140"/>
      <c r="H59" s="140"/>
      <c r="I59" s="140"/>
      <c r="J59" s="83"/>
      <c r="K59" s="40" t="str">
        <f>+'CARGA DE DATOS'!$AH59</f>
        <v>GD</v>
      </c>
      <c r="L59" s="40" t="str">
        <f>+'CARGA DE DATOS'!D59</f>
        <v>S6020A21</v>
      </c>
      <c r="M59" s="40" t="str">
        <f ca="1">+'CARGA DE DATOS'!G59</f>
        <v>ID057-GD-MU-T2-BT</v>
      </c>
      <c r="N59" s="40" t="str">
        <f>+'CARGA DE DATOS'!$AI59</f>
        <v>MU</v>
      </c>
      <c r="O59" s="40" t="str">
        <f>+'CARGA DE DATOS'!$AJ59</f>
        <v>G002</v>
      </c>
      <c r="P59" s="40" t="str">
        <f t="shared" si="1"/>
        <v>Z002</v>
      </c>
      <c r="Q59" s="40" t="s">
        <v>380</v>
      </c>
      <c r="R59" s="40">
        <v>1000</v>
      </c>
      <c r="S59" s="113">
        <f>+'CARGA DE DATOS'!$AL59</f>
        <v>11</v>
      </c>
      <c r="T59" s="115" t="s">
        <v>382</v>
      </c>
      <c r="U59" s="40">
        <v>12</v>
      </c>
      <c r="V59" s="40" t="str">
        <f ca="1">+'CARGA DE DATOS'!$AM59</f>
        <v>317</v>
      </c>
      <c r="W59" s="40" t="str">
        <f>+VLOOKUP(AG59,Datos!$E$30:$G$35,3,FALSE)</f>
        <v>P2</v>
      </c>
      <c r="X59" s="40" t="str">
        <f t="shared" si="2"/>
        <v/>
      </c>
      <c r="Z59" s="40" t="str">
        <f ca="1">+'CARGA DE DATOS'!$AN59</f>
        <v>239900</v>
      </c>
      <c r="AB59" s="40" t="str">
        <f t="shared" ca="1" si="3"/>
        <v>ID057-GD-MU-T2-BT</v>
      </c>
      <c r="AC59" s="40">
        <f>+INDEX('Gr.Estr.Reg.'!$A:$C,MATCH($L59,'Gr.Estr.Reg.'!$C:$C,0),1)</f>
        <v>6000</v>
      </c>
      <c r="AE59" s="40" t="str">
        <f>+TEXT('CARGA DE DATOS'!$F59,"dd.mm.yyyy")</f>
        <v>01.01.2022</v>
      </c>
      <c r="AF59" s="40" t="s">
        <v>384</v>
      </c>
      <c r="AG59" s="40" t="str">
        <f>+'CARGA DE DATOS'!$AO59</f>
        <v>G1</v>
      </c>
      <c r="AH59" s="40" t="s">
        <v>385</v>
      </c>
      <c r="AI59" s="40" t="str">
        <f ca="1">+'CARGA DE DATOS'!$AQ59</f>
        <v>GD_T2</v>
      </c>
      <c r="AJ59" s="126" t="str">
        <f>+IF('CARGA DE DATOS'!$K59="Completo",VLOOKUP(VLOOKUP('CARGA DE DATOS'!$D59,'Gr.Estr.Reg.'!$C:$D,2,FALSE),'Unidades de Lectura'!$J:$L,3,FALSE),VLOOKUP('CARGA DE DATOS'!$K59&amp;VLOOKUP('CARGA DE DATOS'!$D59,'Gr.Estr.Reg.'!$C:$H,6,FALSE),'Unidades de Lectura'!$H:$L,5,FALSE))</f>
        <v>GROCC</v>
      </c>
      <c r="AM59" s="40" t="s">
        <v>387</v>
      </c>
      <c r="AN59" s="40" t="s">
        <v>388</v>
      </c>
      <c r="AO59" s="40" t="s">
        <v>389</v>
      </c>
      <c r="AP59" s="40" t="str">
        <f ca="1">+'CARGA DE DATOS'!$AT59</f>
        <v>GD_NORM</v>
      </c>
      <c r="AQ59" s="40" t="str">
        <f ca="1">+'CARGA DE DATOS'!$AU59</f>
        <v>BAJA</v>
      </c>
      <c r="AS59" s="40" t="s">
        <v>387</v>
      </c>
      <c r="AT59" s="40" t="str">
        <f>+IF('CARGA DE DATOS'!AV59="","false","true")</f>
        <v>false</v>
      </c>
      <c r="AU59" s="40" t="s">
        <v>389</v>
      </c>
      <c r="AV59" s="40" t="str">
        <f>+'CARGA DE DATOS'!$AW59</f>
        <v/>
      </c>
      <c r="AW59" s="40" t="str">
        <f>+'CARGA DE DATOS'!$AX59</f>
        <v/>
      </c>
      <c r="AY59" s="40" t="s">
        <v>1989</v>
      </c>
      <c r="AZ59" s="40" t="str">
        <f>+IF('CARGA DE DATOS'!AY59="","false","true")</f>
        <v>false</v>
      </c>
      <c r="BA59" s="40" t="s">
        <v>389</v>
      </c>
      <c r="BB59" s="40">
        <f>+'CARGA DE DATOS'!T59</f>
        <v>0</v>
      </c>
      <c r="BD59" s="40" t="s">
        <v>390</v>
      </c>
      <c r="BE59" s="40" t="str">
        <f>+IF('CARGA DE DATOS'!AZ59&lt;&gt;"","true","false")</f>
        <v>true</v>
      </c>
      <c r="BF59" s="40" t="s">
        <v>389</v>
      </c>
      <c r="BH59" s="40" t="s">
        <v>390</v>
      </c>
      <c r="BI59" s="40" t="str">
        <f>+IF('CARGA DE DATOS'!BA59&lt;&gt;"","true","false")</f>
        <v>false</v>
      </c>
      <c r="BJ59" s="40" t="s">
        <v>389</v>
      </c>
      <c r="BL59" s="40" t="s">
        <v>390</v>
      </c>
      <c r="BM59" s="40" t="str">
        <f ca="1">+IF('CARGA DE DATOS'!BB59&lt;&gt;"","true","false")</f>
        <v>false</v>
      </c>
      <c r="BN59" s="40" t="s">
        <v>389</v>
      </c>
      <c r="BP59" s="40" t="s">
        <v>390</v>
      </c>
      <c r="BQ59" s="40" t="str">
        <f ca="1">+IF('CARGA DE DATOS'!BC59&lt;&gt;"","true","false")</f>
        <v>true</v>
      </c>
      <c r="BR59" s="40" t="s">
        <v>389</v>
      </c>
      <c r="BT59" s="40" t="s">
        <v>390</v>
      </c>
      <c r="BU59" s="40" t="str">
        <f ca="1">+IF('CARGA DE DATOS'!BD59&lt;&gt;"","true","false")</f>
        <v>true</v>
      </c>
      <c r="BV59" s="40" t="s">
        <v>389</v>
      </c>
      <c r="BX59" s="40" t="s">
        <v>390</v>
      </c>
      <c r="BY59" s="40" t="str">
        <f ca="1">+IF('CARGA DE DATOS'!BE59&lt;&gt;"","true","false")</f>
        <v>true</v>
      </c>
      <c r="BZ59" s="40" t="s">
        <v>389</v>
      </c>
      <c r="CB59" s="40" t="s">
        <v>390</v>
      </c>
      <c r="CC59" s="40" t="str">
        <f ca="1">+IF('CARGA DE DATOS'!BF59&lt;&gt;"","true","false")</f>
        <v>false</v>
      </c>
      <c r="CD59" s="40" t="s">
        <v>389</v>
      </c>
      <c r="CF59" s="40" t="s">
        <v>390</v>
      </c>
      <c r="CG59" s="40" t="str">
        <f ca="1">+IF('CARGA DE DATOS'!BG59&lt;&gt;"","true","false")</f>
        <v>false</v>
      </c>
      <c r="CH59" s="40" t="s">
        <v>389</v>
      </c>
      <c r="CJ59" s="40" t="str">
        <f t="shared" si="4"/>
        <v>01.01.2022</v>
      </c>
      <c r="CK59" s="40" t="str">
        <f t="shared" si="5"/>
        <v>S6020</v>
      </c>
      <c r="CL59" s="40">
        <f>+VLOOKUP(L59,'Gr.Estr.Reg.'!$C:$G,5,FALSE)</f>
        <v>106</v>
      </c>
      <c r="CM59" s="40" t="str">
        <f t="shared" si="6"/>
        <v>MU</v>
      </c>
      <c r="CN59" s="40">
        <v>2</v>
      </c>
      <c r="CP59" s="40" t="str">
        <f t="shared" si="7"/>
        <v>01.01.2022</v>
      </c>
      <c r="CQ59" s="126">
        <f t="shared" si="8"/>
        <v>158</v>
      </c>
      <c r="CR59" s="126" t="str">
        <f t="shared" si="9"/>
        <v/>
      </c>
      <c r="CS59" s="40">
        <f>+'CARGA DE DATOS'!X59</f>
        <v>700034</v>
      </c>
      <c r="CT59" s="113" t="s">
        <v>391</v>
      </c>
      <c r="CV59" s="40" t="str">
        <f t="shared" si="10"/>
        <v>01.01.2022</v>
      </c>
      <c r="CW59" s="113" t="str">
        <f ca="1">+VLOOKUP('CARGA DE DATOS'!AA59,Datos!$D:$E,2,FALSE)</f>
        <v>00</v>
      </c>
      <c r="CX59" s="113">
        <f>+'CARGA DE DATOS'!AB59</f>
        <v>100</v>
      </c>
      <c r="CY59" s="113">
        <f>+'CARGA DE DATOS'!AC59</f>
        <v>300</v>
      </c>
      <c r="CZ59" s="113" t="str">
        <f>+'CARGA DE DATOS'!AD59</f>
        <v>CASO: =300 Cont</v>
      </c>
    </row>
    <row r="60" spans="1:104" s="40" customFormat="1" x14ac:dyDescent="0.25">
      <c r="A60" s="140">
        <f>+IF('CARGA DE DATOS'!B60="","",'CARGA DE DATOS'!B60)</f>
        <v>262</v>
      </c>
      <c r="B60" s="140">
        <f>+'CARGA DE DATOS'!C60</f>
        <v>610000000000176</v>
      </c>
      <c r="C60" s="140"/>
      <c r="D60" s="140"/>
      <c r="E60" s="140"/>
      <c r="F60" s="140"/>
      <c r="G60" s="140"/>
      <c r="H60" s="140"/>
      <c r="I60" s="140"/>
      <c r="J60" s="83"/>
      <c r="K60" s="40" t="str">
        <f>+'CARGA DE DATOS'!$AH60</f>
        <v>GD</v>
      </c>
      <c r="L60" s="40" t="str">
        <f>+'CARGA DE DATOS'!D60</f>
        <v>S7010A11</v>
      </c>
      <c r="M60" s="40" t="str">
        <f ca="1">+'CARGA DE DATOS'!G60</f>
        <v>ID058-GD-CR-T2-MT 13,2 kV</v>
      </c>
      <c r="N60" s="40" t="str">
        <f>+'CARGA DE DATOS'!$AI60</f>
        <v>CR</v>
      </c>
      <c r="O60" s="40" t="str">
        <f>+'CARGA DE DATOS'!$AJ60</f>
        <v>G002</v>
      </c>
      <c r="P60" s="40" t="str">
        <f t="shared" si="1"/>
        <v>Z002</v>
      </c>
      <c r="Q60" s="40" t="s">
        <v>380</v>
      </c>
      <c r="R60" s="40">
        <v>1000</v>
      </c>
      <c r="S60" s="113" t="str">
        <f>+'CARGA DE DATOS'!$AL60</f>
        <v>01</v>
      </c>
      <c r="T60" s="115" t="s">
        <v>382</v>
      </c>
      <c r="U60" s="40">
        <v>12</v>
      </c>
      <c r="V60" s="40" t="str">
        <f ca="1">+'CARGA DE DATOS'!$AM60</f>
        <v>258</v>
      </c>
      <c r="W60" s="40" t="str">
        <f>+VLOOKUP(AG60,Datos!$E$30:$G$35,3,FALSE)</f>
        <v>P3</v>
      </c>
      <c r="X60" s="40" t="str">
        <f t="shared" si="2"/>
        <v/>
      </c>
      <c r="Z60" s="40" t="str">
        <f ca="1">+'CARGA DE DATOS'!$AN60</f>
        <v>239900</v>
      </c>
      <c r="AB60" s="40" t="str">
        <f t="shared" ca="1" si="3"/>
        <v>ID058-GD-CR-T2-MT 13,2 kV</v>
      </c>
      <c r="AC60" s="40">
        <f>+INDEX('Gr.Estr.Reg.'!$A:$C,MATCH($L60,'Gr.Estr.Reg.'!$C:$C,0),1)</f>
        <v>7000</v>
      </c>
      <c r="AE60" s="40" t="str">
        <f>+TEXT('CARGA DE DATOS'!$F60,"dd.mm.yyyy")</f>
        <v>01.01.2022</v>
      </c>
      <c r="AF60" s="40" t="s">
        <v>384</v>
      </c>
      <c r="AG60" s="40" t="str">
        <f>+'CARGA DE DATOS'!$AO60</f>
        <v>G3</v>
      </c>
      <c r="AH60" s="40" t="s">
        <v>385</v>
      </c>
      <c r="AI60" s="40" t="str">
        <f ca="1">+'CARGA DE DATOS'!$AQ60</f>
        <v>GD_T2</v>
      </c>
      <c r="AJ60" s="126" t="str">
        <f>+IF('CARGA DE DATOS'!$K60="Completo",VLOOKUP(VLOOKUP('CARGA DE DATOS'!$D60,'Gr.Estr.Reg.'!$C:$D,2,FALSE),'Unidades de Lectura'!$J:$L,3,FALSE),VLOOKUP('CARGA DE DATOS'!$K60&amp;VLOOKUP('CARGA DE DATOS'!$D60,'Gr.Estr.Reg.'!$C:$H,6,FALSE),'Unidades de Lectura'!$H:$L,5,FALSE))</f>
        <v>GSLCC</v>
      </c>
      <c r="AM60" s="40" t="s">
        <v>387</v>
      </c>
      <c r="AN60" s="40" t="s">
        <v>388</v>
      </c>
      <c r="AO60" s="40" t="s">
        <v>389</v>
      </c>
      <c r="AP60" s="40" t="str">
        <f ca="1">+'CARGA DE DATOS'!$AT60</f>
        <v>GD_NORM</v>
      </c>
      <c r="AQ60" s="40" t="str">
        <f ca="1">+'CARGA DE DATOS'!$AU60</f>
        <v>MEDIA13.2</v>
      </c>
      <c r="AS60" s="40" t="s">
        <v>387</v>
      </c>
      <c r="AT60" s="40" t="str">
        <f>+IF('CARGA DE DATOS'!AV60="","false","true")</f>
        <v>false</v>
      </c>
      <c r="AU60" s="40" t="s">
        <v>389</v>
      </c>
      <c r="AV60" s="40" t="str">
        <f>+'CARGA DE DATOS'!$AW60</f>
        <v/>
      </c>
      <c r="AW60" s="40" t="str">
        <f>+'CARGA DE DATOS'!$AX60</f>
        <v/>
      </c>
      <c r="AY60" s="40" t="s">
        <v>1989</v>
      </c>
      <c r="AZ60" s="40" t="str">
        <f>+IF('CARGA DE DATOS'!AY60="","false","true")</f>
        <v>false</v>
      </c>
      <c r="BA60" s="40" t="s">
        <v>389</v>
      </c>
      <c r="BB60" s="40">
        <f>+'CARGA DE DATOS'!T60</f>
        <v>0</v>
      </c>
      <c r="BD60" s="40" t="s">
        <v>390</v>
      </c>
      <c r="BE60" s="40" t="str">
        <f>+IF('CARGA DE DATOS'!AZ60&lt;&gt;"","true","false")</f>
        <v>true</v>
      </c>
      <c r="BF60" s="40" t="s">
        <v>389</v>
      </c>
      <c r="BH60" s="40" t="s">
        <v>390</v>
      </c>
      <c r="BI60" s="40" t="str">
        <f>+IF('CARGA DE DATOS'!BA60&lt;&gt;"","true","false")</f>
        <v>true</v>
      </c>
      <c r="BJ60" s="40" t="s">
        <v>389</v>
      </c>
      <c r="BL60" s="40" t="s">
        <v>390</v>
      </c>
      <c r="BM60" s="40" t="str">
        <f ca="1">+IF('CARGA DE DATOS'!BB60&lt;&gt;"","true","false")</f>
        <v>false</v>
      </c>
      <c r="BN60" s="40" t="s">
        <v>389</v>
      </c>
      <c r="BP60" s="40" t="s">
        <v>390</v>
      </c>
      <c r="BQ60" s="40" t="str">
        <f ca="1">+IF('CARGA DE DATOS'!BC60&lt;&gt;"","true","false")</f>
        <v>false</v>
      </c>
      <c r="BR60" s="40" t="s">
        <v>389</v>
      </c>
      <c r="BT60" s="40" t="s">
        <v>390</v>
      </c>
      <c r="BU60" s="40" t="str">
        <f ca="1">+IF('CARGA DE DATOS'!BD60&lt;&gt;"","true","false")</f>
        <v>false</v>
      </c>
      <c r="BV60" s="40" t="s">
        <v>389</v>
      </c>
      <c r="BX60" s="40" t="s">
        <v>390</v>
      </c>
      <c r="BY60" s="40" t="str">
        <f ca="1">+IF('CARGA DE DATOS'!BE60&lt;&gt;"","true","false")</f>
        <v>false</v>
      </c>
      <c r="BZ60" s="40" t="s">
        <v>389</v>
      </c>
      <c r="CB60" s="40" t="s">
        <v>390</v>
      </c>
      <c r="CC60" s="40" t="str">
        <f ca="1">+IF('CARGA DE DATOS'!BF60&lt;&gt;"","true","false")</f>
        <v>false</v>
      </c>
      <c r="CD60" s="40" t="s">
        <v>389</v>
      </c>
      <c r="CF60" s="40" t="s">
        <v>390</v>
      </c>
      <c r="CG60" s="40" t="str">
        <f ca="1">+IF('CARGA DE DATOS'!BG60&lt;&gt;"","true","false")</f>
        <v>false</v>
      </c>
      <c r="CH60" s="40" t="s">
        <v>389</v>
      </c>
      <c r="CJ60" s="40" t="str">
        <f t="shared" si="4"/>
        <v>01.01.2022</v>
      </c>
      <c r="CK60" s="40" t="str">
        <f t="shared" si="5"/>
        <v>S7010</v>
      </c>
      <c r="CL60" s="40">
        <f>+VLOOKUP(L60,'Gr.Estr.Reg.'!$C:$G,5,FALSE)</f>
        <v>108</v>
      </c>
      <c r="CM60" s="40" t="str">
        <f t="shared" si="6"/>
        <v>CR</v>
      </c>
      <c r="CN60" s="40">
        <v>2</v>
      </c>
      <c r="CP60" s="40" t="str">
        <f t="shared" si="7"/>
        <v>01.01.2022</v>
      </c>
      <c r="CQ60" s="126">
        <f t="shared" si="8"/>
        <v>159</v>
      </c>
      <c r="CR60" s="126" t="str">
        <f t="shared" si="9"/>
        <v/>
      </c>
      <c r="CS60" s="40">
        <f>+'CARGA DE DATOS'!X60</f>
        <v>700034</v>
      </c>
      <c r="CT60" s="113" t="s">
        <v>391</v>
      </c>
      <c r="CV60" s="40" t="str">
        <f t="shared" si="10"/>
        <v>01.01.2022</v>
      </c>
      <c r="CW60" s="113" t="str">
        <f ca="1">+VLOOKUP('CARGA DE DATOS'!AA60,Datos!$D:$E,2,FALSE)</f>
        <v>00</v>
      </c>
      <c r="CX60" s="113">
        <f>+'CARGA DE DATOS'!AB60</f>
        <v>100</v>
      </c>
      <c r="CY60" s="113">
        <f>+'CARGA DE DATOS'!AC60</f>
        <v>300</v>
      </c>
      <c r="CZ60" s="113" t="str">
        <f>+'CARGA DE DATOS'!AD60</f>
        <v>CASO: =300 Cont</v>
      </c>
    </row>
    <row r="61" spans="1:104" s="40" customFormat="1" x14ac:dyDescent="0.25">
      <c r="A61" s="140">
        <f>+IF('CARGA DE DATOS'!B61="","",'CARGA DE DATOS'!B61)</f>
        <v>262</v>
      </c>
      <c r="B61" s="140">
        <f>+'CARGA DE DATOS'!C61</f>
        <v>610000000000176</v>
      </c>
      <c r="C61" s="140"/>
      <c r="D61" s="140"/>
      <c r="E61" s="140"/>
      <c r="F61" s="140"/>
      <c r="G61" s="140"/>
      <c r="H61" s="140"/>
      <c r="I61" s="140"/>
      <c r="J61" s="83"/>
      <c r="K61" s="40" t="str">
        <f>+'CARGA DE DATOS'!$AH61</f>
        <v>GD</v>
      </c>
      <c r="L61" s="40" t="str">
        <f>+'CARGA DE DATOS'!D61</f>
        <v>S7010A11</v>
      </c>
      <c r="M61" s="40" t="str">
        <f ca="1">+'CARGA DE DATOS'!G61</f>
        <v>ID059-GD-CR-T2-MT 13,2 kV</v>
      </c>
      <c r="N61" s="40" t="str">
        <f>+'CARGA DE DATOS'!$AI61</f>
        <v>CR</v>
      </c>
      <c r="O61" s="40" t="str">
        <f>+'CARGA DE DATOS'!$AJ61</f>
        <v>G002</v>
      </c>
      <c r="P61" s="40" t="str">
        <f t="shared" si="1"/>
        <v>Z002</v>
      </c>
      <c r="Q61" s="40" t="s">
        <v>380</v>
      </c>
      <c r="R61" s="40">
        <v>1000</v>
      </c>
      <c r="S61" s="113" t="str">
        <f>+'CARGA DE DATOS'!$AL61</f>
        <v>04</v>
      </c>
      <c r="T61" s="115" t="s">
        <v>382</v>
      </c>
      <c r="U61" s="40">
        <v>12</v>
      </c>
      <c r="V61" s="40" t="str">
        <f ca="1">+'CARGA DE DATOS'!$AM61</f>
        <v>258</v>
      </c>
      <c r="W61" s="40" t="str">
        <f>+VLOOKUP(AG61,Datos!$E$30:$G$35,3,FALSE)</f>
        <v>P3</v>
      </c>
      <c r="X61" s="40" t="str">
        <f t="shared" si="2"/>
        <v/>
      </c>
      <c r="Z61" s="40" t="str">
        <f ca="1">+'CARGA DE DATOS'!$AN61</f>
        <v>239900</v>
      </c>
      <c r="AB61" s="40" t="str">
        <f t="shared" ca="1" si="3"/>
        <v>ID059-GD-CR-T2-MT 13,2 kV</v>
      </c>
      <c r="AC61" s="40">
        <f>+INDEX('Gr.Estr.Reg.'!$A:$C,MATCH($L61,'Gr.Estr.Reg.'!$C:$C,0),1)</f>
        <v>7000</v>
      </c>
      <c r="AE61" s="40" t="str">
        <f>+TEXT('CARGA DE DATOS'!$F61,"dd.mm.yyyy")</f>
        <v>01.01.2022</v>
      </c>
      <c r="AF61" s="40" t="s">
        <v>384</v>
      </c>
      <c r="AG61" s="40" t="str">
        <f>+'CARGA DE DATOS'!$AO61</f>
        <v>G3</v>
      </c>
      <c r="AH61" s="40" t="s">
        <v>385</v>
      </c>
      <c r="AI61" s="40" t="str">
        <f ca="1">+'CARGA DE DATOS'!$AQ61</f>
        <v>GD_T2</v>
      </c>
      <c r="AJ61" s="126" t="str">
        <f>+IF('CARGA DE DATOS'!$K61="Completo",VLOOKUP(VLOOKUP('CARGA DE DATOS'!$D61,'Gr.Estr.Reg.'!$C:$D,2,FALSE),'Unidades de Lectura'!$J:$L,3,FALSE),VLOOKUP('CARGA DE DATOS'!$K61&amp;VLOOKUP('CARGA DE DATOS'!$D61,'Gr.Estr.Reg.'!$C:$H,6,FALSE),'Unidades de Lectura'!$H:$L,5,FALSE))</f>
        <v>GSLCC</v>
      </c>
      <c r="AM61" s="40" t="s">
        <v>387</v>
      </c>
      <c r="AN61" s="40" t="s">
        <v>388</v>
      </c>
      <c r="AO61" s="40" t="s">
        <v>389</v>
      </c>
      <c r="AP61" s="40" t="str">
        <f ca="1">+'CARGA DE DATOS'!$AT61</f>
        <v>GD_NORM</v>
      </c>
      <c r="AQ61" s="40" t="str">
        <f ca="1">+'CARGA DE DATOS'!$AU61</f>
        <v>MEDIA13.2</v>
      </c>
      <c r="AS61" s="40" t="s">
        <v>387</v>
      </c>
      <c r="AT61" s="40" t="str">
        <f>+IF('CARGA DE DATOS'!AV61="","false","true")</f>
        <v>false</v>
      </c>
      <c r="AU61" s="40" t="s">
        <v>389</v>
      </c>
      <c r="AV61" s="40" t="str">
        <f>+'CARGA DE DATOS'!$AW61</f>
        <v/>
      </c>
      <c r="AW61" s="40" t="str">
        <f>+'CARGA DE DATOS'!$AX61</f>
        <v/>
      </c>
      <c r="AY61" s="40" t="s">
        <v>1989</v>
      </c>
      <c r="AZ61" s="40" t="str">
        <f>+IF('CARGA DE DATOS'!AY61="","false","true")</f>
        <v>false</v>
      </c>
      <c r="BA61" s="40" t="s">
        <v>389</v>
      </c>
      <c r="BB61" s="40">
        <f>+'CARGA DE DATOS'!T61</f>
        <v>0</v>
      </c>
      <c r="BD61" s="40" t="s">
        <v>390</v>
      </c>
      <c r="BE61" s="40" t="str">
        <f>+IF('CARGA DE DATOS'!AZ61&lt;&gt;"","true","false")</f>
        <v>true</v>
      </c>
      <c r="BF61" s="40" t="s">
        <v>389</v>
      </c>
      <c r="BH61" s="40" t="s">
        <v>390</v>
      </c>
      <c r="BI61" s="40" t="str">
        <f>+IF('CARGA DE DATOS'!BA61&lt;&gt;"","true","false")</f>
        <v>true</v>
      </c>
      <c r="BJ61" s="40" t="s">
        <v>389</v>
      </c>
      <c r="BL61" s="40" t="s">
        <v>390</v>
      </c>
      <c r="BM61" s="40" t="str">
        <f ca="1">+IF('CARGA DE DATOS'!BB61&lt;&gt;"","true","false")</f>
        <v>false</v>
      </c>
      <c r="BN61" s="40" t="s">
        <v>389</v>
      </c>
      <c r="BP61" s="40" t="s">
        <v>390</v>
      </c>
      <c r="BQ61" s="40" t="str">
        <f ca="1">+IF('CARGA DE DATOS'!BC61&lt;&gt;"","true","false")</f>
        <v>false</v>
      </c>
      <c r="BR61" s="40" t="s">
        <v>389</v>
      </c>
      <c r="BT61" s="40" t="s">
        <v>390</v>
      </c>
      <c r="BU61" s="40" t="str">
        <f ca="1">+IF('CARGA DE DATOS'!BD61&lt;&gt;"","true","false")</f>
        <v>false</v>
      </c>
      <c r="BV61" s="40" t="s">
        <v>389</v>
      </c>
      <c r="BX61" s="40" t="s">
        <v>390</v>
      </c>
      <c r="BY61" s="40" t="str">
        <f ca="1">+IF('CARGA DE DATOS'!BE61&lt;&gt;"","true","false")</f>
        <v>false</v>
      </c>
      <c r="BZ61" s="40" t="s">
        <v>389</v>
      </c>
      <c r="CB61" s="40" t="s">
        <v>390</v>
      </c>
      <c r="CC61" s="40" t="str">
        <f ca="1">+IF('CARGA DE DATOS'!BF61&lt;&gt;"","true","false")</f>
        <v>false</v>
      </c>
      <c r="CD61" s="40" t="s">
        <v>389</v>
      </c>
      <c r="CF61" s="40" t="s">
        <v>390</v>
      </c>
      <c r="CG61" s="40" t="str">
        <f ca="1">+IF('CARGA DE DATOS'!BG61&lt;&gt;"","true","false")</f>
        <v>false</v>
      </c>
      <c r="CH61" s="40" t="s">
        <v>389</v>
      </c>
      <c r="CJ61" s="40" t="str">
        <f t="shared" si="4"/>
        <v>01.01.2022</v>
      </c>
      <c r="CK61" s="40" t="str">
        <f t="shared" si="5"/>
        <v>S7010</v>
      </c>
      <c r="CL61" s="40">
        <f>+VLOOKUP(L61,'Gr.Estr.Reg.'!$C:$G,5,FALSE)</f>
        <v>108</v>
      </c>
      <c r="CM61" s="40" t="str">
        <f t="shared" si="6"/>
        <v>CR</v>
      </c>
      <c r="CN61" s="40">
        <v>2</v>
      </c>
      <c r="CP61" s="40" t="str">
        <f t="shared" si="7"/>
        <v>01.01.2022</v>
      </c>
      <c r="CQ61" s="126">
        <f t="shared" si="8"/>
        <v>160</v>
      </c>
      <c r="CR61" s="126" t="str">
        <f t="shared" si="9"/>
        <v/>
      </c>
      <c r="CS61" s="40">
        <f>+'CARGA DE DATOS'!X61</f>
        <v>700034</v>
      </c>
      <c r="CT61" s="113" t="s">
        <v>391</v>
      </c>
      <c r="CV61" s="40" t="str">
        <f t="shared" si="10"/>
        <v>01.01.2022</v>
      </c>
      <c r="CW61" s="113" t="str">
        <f ca="1">+VLOOKUP('CARGA DE DATOS'!AA61,Datos!$D:$E,2,FALSE)</f>
        <v>00</v>
      </c>
      <c r="CX61" s="113">
        <f>+'CARGA DE DATOS'!AB61</f>
        <v>100</v>
      </c>
      <c r="CY61" s="113">
        <f>+'CARGA DE DATOS'!AC61</f>
        <v>300</v>
      </c>
      <c r="CZ61" s="113" t="str">
        <f>+'CARGA DE DATOS'!AD61</f>
        <v>CASO: &gt;300</v>
      </c>
    </row>
    <row r="62" spans="1:104" s="40" customFormat="1" x14ac:dyDescent="0.25">
      <c r="A62" s="140">
        <f>+IF('CARGA DE DATOS'!B62="","",'CARGA DE DATOS'!B62)</f>
        <v>262</v>
      </c>
      <c r="B62" s="140">
        <f>+'CARGA DE DATOS'!C62</f>
        <v>610000000000176</v>
      </c>
      <c r="C62" s="140"/>
      <c r="D62" s="140"/>
      <c r="E62" s="140"/>
      <c r="F62" s="140"/>
      <c r="G62" s="140"/>
      <c r="H62" s="140"/>
      <c r="I62" s="140"/>
      <c r="J62" s="83"/>
      <c r="K62" s="40" t="str">
        <f>+'CARGA DE DATOS'!$AH62</f>
        <v>GD</v>
      </c>
      <c r="L62" s="40" t="str">
        <f>+'CARGA DE DATOS'!D62</f>
        <v>S7010A11</v>
      </c>
      <c r="M62" s="40" t="str">
        <f ca="1">+'CARGA DE DATOS'!G62</f>
        <v>ID060-GD-CR-T2-MT 13,2 kV</v>
      </c>
      <c r="N62" s="40" t="str">
        <f>+'CARGA DE DATOS'!$AI62</f>
        <v>CR</v>
      </c>
      <c r="O62" s="40" t="str">
        <f>+'CARGA DE DATOS'!$AJ62</f>
        <v>G002</v>
      </c>
      <c r="P62" s="40" t="str">
        <f t="shared" si="1"/>
        <v>Z002</v>
      </c>
      <c r="Q62" s="40" t="s">
        <v>380</v>
      </c>
      <c r="R62" s="40">
        <v>1000</v>
      </c>
      <c r="S62" s="113" t="str">
        <f>+'CARGA DE DATOS'!$AL62</f>
        <v>05</v>
      </c>
      <c r="T62" s="115" t="s">
        <v>382</v>
      </c>
      <c r="U62" s="40">
        <v>12</v>
      </c>
      <c r="V62" s="40" t="str">
        <f ca="1">+'CARGA DE DATOS'!$AM62</f>
        <v>258</v>
      </c>
      <c r="W62" s="40" t="str">
        <f>+VLOOKUP(AG62,Datos!$E$30:$G$35,3,FALSE)</f>
        <v>P3</v>
      </c>
      <c r="X62" s="40" t="str">
        <f t="shared" si="2"/>
        <v/>
      </c>
      <c r="Z62" s="40" t="str">
        <f ca="1">+'CARGA DE DATOS'!$AN62</f>
        <v>239900</v>
      </c>
      <c r="AB62" s="40" t="str">
        <f t="shared" ca="1" si="3"/>
        <v>ID060-GD-CR-T2-MT 13,2 kV</v>
      </c>
      <c r="AC62" s="40">
        <f>+INDEX('Gr.Estr.Reg.'!$A:$C,MATCH($L62,'Gr.Estr.Reg.'!$C:$C,0),1)</f>
        <v>7000</v>
      </c>
      <c r="AE62" s="40" t="str">
        <f>+TEXT('CARGA DE DATOS'!$F62,"dd.mm.yyyy")</f>
        <v>01.01.2022</v>
      </c>
      <c r="AF62" s="40" t="s">
        <v>384</v>
      </c>
      <c r="AG62" s="40" t="str">
        <f>+'CARGA DE DATOS'!$AO62</f>
        <v>G3</v>
      </c>
      <c r="AH62" s="40" t="s">
        <v>385</v>
      </c>
      <c r="AI62" s="40" t="str">
        <f ca="1">+'CARGA DE DATOS'!$AQ62</f>
        <v>GD_T2</v>
      </c>
      <c r="AJ62" s="126" t="str">
        <f>+IF('CARGA DE DATOS'!$K62="Completo",VLOOKUP(VLOOKUP('CARGA DE DATOS'!$D62,'Gr.Estr.Reg.'!$C:$D,2,FALSE),'Unidades de Lectura'!$J:$L,3,FALSE),VLOOKUP('CARGA DE DATOS'!$K62&amp;VLOOKUP('CARGA DE DATOS'!$D62,'Gr.Estr.Reg.'!$C:$H,6,FALSE),'Unidades de Lectura'!$H:$L,5,FALSE))</f>
        <v>GSLCC</v>
      </c>
      <c r="AM62" s="40" t="s">
        <v>387</v>
      </c>
      <c r="AN62" s="40" t="s">
        <v>388</v>
      </c>
      <c r="AO62" s="40" t="s">
        <v>389</v>
      </c>
      <c r="AP62" s="40" t="str">
        <f ca="1">+'CARGA DE DATOS'!$AT62</f>
        <v>GD_NORM</v>
      </c>
      <c r="AQ62" s="40" t="str">
        <f ca="1">+'CARGA DE DATOS'!$AU62</f>
        <v>MEDIA13.2</v>
      </c>
      <c r="AS62" s="40" t="s">
        <v>387</v>
      </c>
      <c r="AT62" s="40" t="str">
        <f>+IF('CARGA DE DATOS'!AV62="","false","true")</f>
        <v>false</v>
      </c>
      <c r="AU62" s="40" t="s">
        <v>389</v>
      </c>
      <c r="AV62" s="40" t="str">
        <f>+'CARGA DE DATOS'!$AW62</f>
        <v/>
      </c>
      <c r="AW62" s="40" t="str">
        <f>+'CARGA DE DATOS'!$AX62</f>
        <v/>
      </c>
      <c r="AY62" s="40" t="s">
        <v>1989</v>
      </c>
      <c r="AZ62" s="40" t="str">
        <f>+IF('CARGA DE DATOS'!AY62="","false","true")</f>
        <v>false</v>
      </c>
      <c r="BA62" s="40" t="s">
        <v>389</v>
      </c>
      <c r="BB62" s="40">
        <f>+'CARGA DE DATOS'!T62</f>
        <v>0</v>
      </c>
      <c r="BD62" s="40" t="s">
        <v>390</v>
      </c>
      <c r="BE62" s="40" t="str">
        <f>+IF('CARGA DE DATOS'!AZ62&lt;&gt;"","true","false")</f>
        <v>true</v>
      </c>
      <c r="BF62" s="40" t="s">
        <v>389</v>
      </c>
      <c r="BH62" s="40" t="s">
        <v>390</v>
      </c>
      <c r="BI62" s="40" t="str">
        <f>+IF('CARGA DE DATOS'!BA62&lt;&gt;"","true","false")</f>
        <v>true</v>
      </c>
      <c r="BJ62" s="40" t="s">
        <v>389</v>
      </c>
      <c r="BL62" s="40" t="s">
        <v>390</v>
      </c>
      <c r="BM62" s="40" t="str">
        <f ca="1">+IF('CARGA DE DATOS'!BB62&lt;&gt;"","true","false")</f>
        <v>false</v>
      </c>
      <c r="BN62" s="40" t="s">
        <v>389</v>
      </c>
      <c r="BP62" s="40" t="s">
        <v>390</v>
      </c>
      <c r="BQ62" s="40" t="str">
        <f ca="1">+IF('CARGA DE DATOS'!BC62&lt;&gt;"","true","false")</f>
        <v>false</v>
      </c>
      <c r="BR62" s="40" t="s">
        <v>389</v>
      </c>
      <c r="BT62" s="40" t="s">
        <v>390</v>
      </c>
      <c r="BU62" s="40" t="str">
        <f ca="1">+IF('CARGA DE DATOS'!BD62&lt;&gt;"","true","false")</f>
        <v>false</v>
      </c>
      <c r="BV62" s="40" t="s">
        <v>389</v>
      </c>
      <c r="BX62" s="40" t="s">
        <v>390</v>
      </c>
      <c r="BY62" s="40" t="str">
        <f ca="1">+IF('CARGA DE DATOS'!BE62&lt;&gt;"","true","false")</f>
        <v>false</v>
      </c>
      <c r="BZ62" s="40" t="s">
        <v>389</v>
      </c>
      <c r="CB62" s="40" t="s">
        <v>390</v>
      </c>
      <c r="CC62" s="40" t="str">
        <f ca="1">+IF('CARGA DE DATOS'!BF62&lt;&gt;"","true","false")</f>
        <v>false</v>
      </c>
      <c r="CD62" s="40" t="s">
        <v>389</v>
      </c>
      <c r="CF62" s="40" t="s">
        <v>390</v>
      </c>
      <c r="CG62" s="40" t="str">
        <f ca="1">+IF('CARGA DE DATOS'!BG62&lt;&gt;"","true","false")</f>
        <v>false</v>
      </c>
      <c r="CH62" s="40" t="s">
        <v>389</v>
      </c>
      <c r="CJ62" s="40" t="str">
        <f t="shared" si="4"/>
        <v>01.01.2022</v>
      </c>
      <c r="CK62" s="40" t="str">
        <f t="shared" si="5"/>
        <v>S7010</v>
      </c>
      <c r="CL62" s="40">
        <f>+VLOOKUP(L62,'Gr.Estr.Reg.'!$C:$G,5,FALSE)</f>
        <v>108</v>
      </c>
      <c r="CM62" s="40" t="str">
        <f t="shared" si="6"/>
        <v>CR</v>
      </c>
      <c r="CN62" s="40">
        <v>2</v>
      </c>
      <c r="CP62" s="40" t="str">
        <f t="shared" si="7"/>
        <v>01.01.2022</v>
      </c>
      <c r="CQ62" s="126">
        <f t="shared" si="8"/>
        <v>161</v>
      </c>
      <c r="CR62" s="126" t="str">
        <f t="shared" si="9"/>
        <v/>
      </c>
      <c r="CS62" s="40">
        <f>+'CARGA DE DATOS'!X62</f>
        <v>700034</v>
      </c>
      <c r="CT62" s="113" t="s">
        <v>391</v>
      </c>
      <c r="CV62" s="40" t="str">
        <f t="shared" si="10"/>
        <v>01.01.2022</v>
      </c>
      <c r="CW62" s="113" t="str">
        <f ca="1">+VLOOKUP('CARGA DE DATOS'!AA62,Datos!$D:$E,2,FALSE)</f>
        <v>00</v>
      </c>
      <c r="CX62" s="113">
        <f>+'CARGA DE DATOS'!AB62</f>
        <v>100</v>
      </c>
      <c r="CY62" s="113">
        <f>+'CARGA DE DATOS'!AC62</f>
        <v>300</v>
      </c>
      <c r="CZ62" s="113" t="str">
        <f>+'CARGA DE DATOS'!AD62</f>
        <v>CASO: &gt;300</v>
      </c>
    </row>
    <row r="63" spans="1:104" s="40" customFormat="1" x14ac:dyDescent="0.25">
      <c r="A63" s="140">
        <f>+IF('CARGA DE DATOS'!B63="","",'CARGA DE DATOS'!B63)</f>
        <v>262</v>
      </c>
      <c r="B63" s="140">
        <f>+'CARGA DE DATOS'!C63</f>
        <v>610000000000176</v>
      </c>
      <c r="C63" s="140"/>
      <c r="D63" s="140"/>
      <c r="E63" s="140"/>
      <c r="F63" s="140"/>
      <c r="G63" s="140"/>
      <c r="H63" s="140"/>
      <c r="I63" s="140"/>
      <c r="J63" s="83"/>
      <c r="K63" s="40" t="str">
        <f>+'CARGA DE DATOS'!$AH63</f>
        <v>GD</v>
      </c>
      <c r="L63" s="40" t="str">
        <f>+'CARGA DE DATOS'!D63</f>
        <v>S7010A11</v>
      </c>
      <c r="M63" s="40" t="str">
        <f ca="1">+'CARGA DE DATOS'!G63</f>
        <v>ID061-GD-CR-T2-MT 13,2 kV</v>
      </c>
      <c r="N63" s="40" t="str">
        <f>+'CARGA DE DATOS'!$AI63</f>
        <v>CR</v>
      </c>
      <c r="O63" s="40" t="str">
        <f>+'CARGA DE DATOS'!$AJ63</f>
        <v>G002</v>
      </c>
      <c r="P63" s="40" t="str">
        <f t="shared" si="1"/>
        <v>Z002</v>
      </c>
      <c r="Q63" s="40" t="s">
        <v>380</v>
      </c>
      <c r="R63" s="40">
        <v>1000</v>
      </c>
      <c r="S63" s="113" t="str">
        <f>+'CARGA DE DATOS'!$AL63</f>
        <v>06</v>
      </c>
      <c r="T63" s="115" t="s">
        <v>382</v>
      </c>
      <c r="U63" s="40">
        <v>12</v>
      </c>
      <c r="V63" s="40" t="str">
        <f ca="1">+'CARGA DE DATOS'!$AM63</f>
        <v>258</v>
      </c>
      <c r="W63" s="40" t="str">
        <f>+VLOOKUP(AG63,Datos!$E$30:$G$35,3,FALSE)</f>
        <v>P3</v>
      </c>
      <c r="X63" s="40" t="str">
        <f t="shared" si="2"/>
        <v/>
      </c>
      <c r="Z63" s="40" t="str">
        <f ca="1">+'CARGA DE DATOS'!$AN63</f>
        <v>239900</v>
      </c>
      <c r="AB63" s="40" t="str">
        <f t="shared" ca="1" si="3"/>
        <v>ID061-GD-CR-T2-MT 13,2 kV</v>
      </c>
      <c r="AC63" s="40">
        <f>+INDEX('Gr.Estr.Reg.'!$A:$C,MATCH($L63,'Gr.Estr.Reg.'!$C:$C,0),1)</f>
        <v>7000</v>
      </c>
      <c r="AE63" s="40" t="str">
        <f>+TEXT('CARGA DE DATOS'!$F63,"dd.mm.yyyy")</f>
        <v>01.01.2022</v>
      </c>
      <c r="AF63" s="40" t="s">
        <v>384</v>
      </c>
      <c r="AG63" s="40" t="str">
        <f>+'CARGA DE DATOS'!$AO63</f>
        <v>G3</v>
      </c>
      <c r="AH63" s="40" t="s">
        <v>385</v>
      </c>
      <c r="AI63" s="40" t="str">
        <f ca="1">+'CARGA DE DATOS'!$AQ63</f>
        <v>GD_T2</v>
      </c>
      <c r="AJ63" s="126" t="str">
        <f>+IF('CARGA DE DATOS'!$K63="Completo",VLOOKUP(VLOOKUP('CARGA DE DATOS'!$D63,'Gr.Estr.Reg.'!$C:$D,2,FALSE),'Unidades de Lectura'!$J:$L,3,FALSE),VLOOKUP('CARGA DE DATOS'!$K63&amp;VLOOKUP('CARGA DE DATOS'!$D63,'Gr.Estr.Reg.'!$C:$H,6,FALSE),'Unidades de Lectura'!$H:$L,5,FALSE))</f>
        <v>GSLCC</v>
      </c>
      <c r="AM63" s="40" t="s">
        <v>387</v>
      </c>
      <c r="AN63" s="40" t="s">
        <v>388</v>
      </c>
      <c r="AO63" s="40" t="s">
        <v>389</v>
      </c>
      <c r="AP63" s="40" t="str">
        <f ca="1">+'CARGA DE DATOS'!$AT63</f>
        <v>GD_NORM</v>
      </c>
      <c r="AQ63" s="40" t="str">
        <f ca="1">+'CARGA DE DATOS'!$AU63</f>
        <v>MEDIA13.2</v>
      </c>
      <c r="AS63" s="40" t="s">
        <v>387</v>
      </c>
      <c r="AT63" s="40" t="str">
        <f>+IF('CARGA DE DATOS'!AV63="","false","true")</f>
        <v>false</v>
      </c>
      <c r="AU63" s="40" t="s">
        <v>389</v>
      </c>
      <c r="AV63" s="40" t="str">
        <f>+'CARGA DE DATOS'!$AW63</f>
        <v/>
      </c>
      <c r="AW63" s="40" t="str">
        <f>+'CARGA DE DATOS'!$AX63</f>
        <v/>
      </c>
      <c r="AY63" s="40" t="s">
        <v>1989</v>
      </c>
      <c r="AZ63" s="40" t="str">
        <f>+IF('CARGA DE DATOS'!AY63="","false","true")</f>
        <v>false</v>
      </c>
      <c r="BA63" s="40" t="s">
        <v>389</v>
      </c>
      <c r="BB63" s="40">
        <f>+'CARGA DE DATOS'!T63</f>
        <v>0</v>
      </c>
      <c r="BD63" s="40" t="s">
        <v>390</v>
      </c>
      <c r="BE63" s="40" t="str">
        <f>+IF('CARGA DE DATOS'!AZ63&lt;&gt;"","true","false")</f>
        <v>true</v>
      </c>
      <c r="BF63" s="40" t="s">
        <v>389</v>
      </c>
      <c r="BH63" s="40" t="s">
        <v>390</v>
      </c>
      <c r="BI63" s="40" t="str">
        <f>+IF('CARGA DE DATOS'!BA63&lt;&gt;"","true","false")</f>
        <v>true</v>
      </c>
      <c r="BJ63" s="40" t="s">
        <v>389</v>
      </c>
      <c r="BL63" s="40" t="s">
        <v>390</v>
      </c>
      <c r="BM63" s="40" t="str">
        <f ca="1">+IF('CARGA DE DATOS'!BB63&lt;&gt;"","true","false")</f>
        <v>false</v>
      </c>
      <c r="BN63" s="40" t="s">
        <v>389</v>
      </c>
      <c r="BP63" s="40" t="s">
        <v>390</v>
      </c>
      <c r="BQ63" s="40" t="str">
        <f ca="1">+IF('CARGA DE DATOS'!BC63&lt;&gt;"","true","false")</f>
        <v>false</v>
      </c>
      <c r="BR63" s="40" t="s">
        <v>389</v>
      </c>
      <c r="BT63" s="40" t="s">
        <v>390</v>
      </c>
      <c r="BU63" s="40" t="str">
        <f ca="1">+IF('CARGA DE DATOS'!BD63&lt;&gt;"","true","false")</f>
        <v>false</v>
      </c>
      <c r="BV63" s="40" t="s">
        <v>389</v>
      </c>
      <c r="BX63" s="40" t="s">
        <v>390</v>
      </c>
      <c r="BY63" s="40" t="str">
        <f ca="1">+IF('CARGA DE DATOS'!BE63&lt;&gt;"","true","false")</f>
        <v>false</v>
      </c>
      <c r="BZ63" s="40" t="s">
        <v>389</v>
      </c>
      <c r="CB63" s="40" t="s">
        <v>390</v>
      </c>
      <c r="CC63" s="40" t="str">
        <f ca="1">+IF('CARGA DE DATOS'!BF63&lt;&gt;"","true","false")</f>
        <v>false</v>
      </c>
      <c r="CD63" s="40" t="s">
        <v>389</v>
      </c>
      <c r="CF63" s="40" t="s">
        <v>390</v>
      </c>
      <c r="CG63" s="40" t="str">
        <f ca="1">+IF('CARGA DE DATOS'!BG63&lt;&gt;"","true","false")</f>
        <v>false</v>
      </c>
      <c r="CH63" s="40" t="s">
        <v>389</v>
      </c>
      <c r="CJ63" s="40" t="str">
        <f t="shared" si="4"/>
        <v>01.01.2022</v>
      </c>
      <c r="CK63" s="40" t="str">
        <f t="shared" si="5"/>
        <v>S7010</v>
      </c>
      <c r="CL63" s="40">
        <f>+VLOOKUP(L63,'Gr.Estr.Reg.'!$C:$G,5,FALSE)</f>
        <v>108</v>
      </c>
      <c r="CM63" s="40" t="str">
        <f t="shared" si="6"/>
        <v>CR</v>
      </c>
      <c r="CN63" s="40">
        <v>2</v>
      </c>
      <c r="CP63" s="40" t="str">
        <f t="shared" si="7"/>
        <v>01.01.2022</v>
      </c>
      <c r="CQ63" s="126">
        <f t="shared" si="8"/>
        <v>162</v>
      </c>
      <c r="CR63" s="126" t="str">
        <f t="shared" si="9"/>
        <v/>
      </c>
      <c r="CS63" s="40">
        <f>+'CARGA DE DATOS'!X63</f>
        <v>700034</v>
      </c>
      <c r="CT63" s="113" t="s">
        <v>391</v>
      </c>
      <c r="CV63" s="40" t="str">
        <f t="shared" si="10"/>
        <v>01.01.2022</v>
      </c>
      <c r="CW63" s="113" t="str">
        <f ca="1">+VLOOKUP('CARGA DE DATOS'!AA63,Datos!$D:$E,2,FALSE)</f>
        <v>00</v>
      </c>
      <c r="CX63" s="113">
        <f>+'CARGA DE DATOS'!AB63</f>
        <v>100</v>
      </c>
      <c r="CY63" s="113">
        <f>+'CARGA DE DATOS'!AC63</f>
        <v>350</v>
      </c>
      <c r="CZ63" s="113" t="str">
        <f>+'CARGA DE DATOS'!AD63</f>
        <v>CASO: =1000 Reg sólo 13,2 kV</v>
      </c>
    </row>
    <row r="64" spans="1:104" s="40" customFormat="1" x14ac:dyDescent="0.25">
      <c r="A64" s="140">
        <f>+IF('CARGA DE DATOS'!B64="","",'CARGA DE DATOS'!B64)</f>
        <v>262</v>
      </c>
      <c r="B64" s="140">
        <f>+'CARGA DE DATOS'!C64</f>
        <v>610000000000176</v>
      </c>
      <c r="C64" s="140"/>
      <c r="D64" s="140"/>
      <c r="E64" s="140"/>
      <c r="F64" s="140"/>
      <c r="G64" s="140"/>
      <c r="H64" s="140"/>
      <c r="I64" s="140"/>
      <c r="J64" s="83"/>
      <c r="K64" s="40" t="str">
        <f>+'CARGA DE DATOS'!$AH64</f>
        <v>GD</v>
      </c>
      <c r="L64" s="40" t="str">
        <f>+'CARGA DE DATOS'!D64</f>
        <v>S7010A11</v>
      </c>
      <c r="M64" s="40" t="str">
        <f ca="1">+'CARGA DE DATOS'!G64</f>
        <v>ID062-GD-CR-T2-MT 13,2 kV</v>
      </c>
      <c r="N64" s="40" t="str">
        <f>+'CARGA DE DATOS'!$AI64</f>
        <v>CR</v>
      </c>
      <c r="O64" s="40" t="str">
        <f>+'CARGA DE DATOS'!$AJ64</f>
        <v>G002</v>
      </c>
      <c r="P64" s="40" t="str">
        <f t="shared" si="1"/>
        <v>Z002</v>
      </c>
      <c r="Q64" s="40" t="s">
        <v>380</v>
      </c>
      <c r="R64" s="40">
        <v>1000</v>
      </c>
      <c r="S64" s="113" t="str">
        <f>+'CARGA DE DATOS'!$AL64</f>
        <v>07</v>
      </c>
      <c r="T64" s="115" t="s">
        <v>382</v>
      </c>
      <c r="U64" s="40">
        <v>12</v>
      </c>
      <c r="V64" s="40" t="str">
        <f ca="1">+'CARGA DE DATOS'!$AM64</f>
        <v>258</v>
      </c>
      <c r="W64" s="40" t="str">
        <f>+VLOOKUP(AG64,Datos!$E$30:$G$35,3,FALSE)</f>
        <v>P3</v>
      </c>
      <c r="X64" s="40" t="str">
        <f t="shared" si="2"/>
        <v/>
      </c>
      <c r="Z64" s="40" t="str">
        <f ca="1">+'CARGA DE DATOS'!$AN64</f>
        <v>239900</v>
      </c>
      <c r="AB64" s="40" t="str">
        <f t="shared" ca="1" si="3"/>
        <v>ID062-GD-CR-T2-MT 13,2 kV</v>
      </c>
      <c r="AC64" s="40">
        <f>+INDEX('Gr.Estr.Reg.'!$A:$C,MATCH($L64,'Gr.Estr.Reg.'!$C:$C,0),1)</f>
        <v>7000</v>
      </c>
      <c r="AE64" s="40" t="str">
        <f>+TEXT('CARGA DE DATOS'!$F64,"dd.mm.yyyy")</f>
        <v>01.01.2022</v>
      </c>
      <c r="AF64" s="40" t="s">
        <v>384</v>
      </c>
      <c r="AG64" s="40" t="str">
        <f>+'CARGA DE DATOS'!$AO64</f>
        <v>G3</v>
      </c>
      <c r="AH64" s="40" t="s">
        <v>385</v>
      </c>
      <c r="AI64" s="40" t="str">
        <f ca="1">+'CARGA DE DATOS'!$AQ64</f>
        <v>GD_T2</v>
      </c>
      <c r="AJ64" s="126" t="str">
        <f>+IF('CARGA DE DATOS'!$K64="Completo",VLOOKUP(VLOOKUP('CARGA DE DATOS'!$D64,'Gr.Estr.Reg.'!$C:$D,2,FALSE),'Unidades de Lectura'!$J:$L,3,FALSE),VLOOKUP('CARGA DE DATOS'!$K64&amp;VLOOKUP('CARGA DE DATOS'!$D64,'Gr.Estr.Reg.'!$C:$H,6,FALSE),'Unidades de Lectura'!$H:$L,5,FALSE))</f>
        <v>GSLCC</v>
      </c>
      <c r="AM64" s="40" t="s">
        <v>387</v>
      </c>
      <c r="AN64" s="40" t="s">
        <v>388</v>
      </c>
      <c r="AO64" s="40" t="s">
        <v>389</v>
      </c>
      <c r="AP64" s="40" t="str">
        <f ca="1">+'CARGA DE DATOS'!$AT64</f>
        <v>GD_NORM</v>
      </c>
      <c r="AQ64" s="40" t="str">
        <f ca="1">+'CARGA DE DATOS'!$AU64</f>
        <v>MEDIA13.2</v>
      </c>
      <c r="AS64" s="40" t="s">
        <v>387</v>
      </c>
      <c r="AT64" s="40" t="str">
        <f>+IF('CARGA DE DATOS'!AV64="","false","true")</f>
        <v>false</v>
      </c>
      <c r="AU64" s="40" t="s">
        <v>389</v>
      </c>
      <c r="AV64" s="40" t="str">
        <f>+'CARGA DE DATOS'!$AW64</f>
        <v/>
      </c>
      <c r="AW64" s="40" t="str">
        <f>+'CARGA DE DATOS'!$AX64</f>
        <v/>
      </c>
      <c r="AY64" s="40" t="s">
        <v>1989</v>
      </c>
      <c r="AZ64" s="40" t="str">
        <f>+IF('CARGA DE DATOS'!AY64="","false","true")</f>
        <v>false</v>
      </c>
      <c r="BA64" s="40" t="s">
        <v>389</v>
      </c>
      <c r="BB64" s="40">
        <f>+'CARGA DE DATOS'!T64</f>
        <v>0</v>
      </c>
      <c r="BD64" s="40" t="s">
        <v>390</v>
      </c>
      <c r="BE64" s="40" t="str">
        <f>+IF('CARGA DE DATOS'!AZ64&lt;&gt;"","true","false")</f>
        <v>true</v>
      </c>
      <c r="BF64" s="40" t="s">
        <v>389</v>
      </c>
      <c r="BH64" s="40" t="s">
        <v>390</v>
      </c>
      <c r="BI64" s="40" t="str">
        <f>+IF('CARGA DE DATOS'!BA64&lt;&gt;"","true","false")</f>
        <v>true</v>
      </c>
      <c r="BJ64" s="40" t="s">
        <v>389</v>
      </c>
      <c r="BL64" s="40" t="s">
        <v>390</v>
      </c>
      <c r="BM64" s="40" t="str">
        <f ca="1">+IF('CARGA DE DATOS'!BB64&lt;&gt;"","true","false")</f>
        <v>false</v>
      </c>
      <c r="BN64" s="40" t="s">
        <v>389</v>
      </c>
      <c r="BP64" s="40" t="s">
        <v>390</v>
      </c>
      <c r="BQ64" s="40" t="str">
        <f ca="1">+IF('CARGA DE DATOS'!BC64&lt;&gt;"","true","false")</f>
        <v>false</v>
      </c>
      <c r="BR64" s="40" t="s">
        <v>389</v>
      </c>
      <c r="BT64" s="40" t="s">
        <v>390</v>
      </c>
      <c r="BU64" s="40" t="str">
        <f ca="1">+IF('CARGA DE DATOS'!BD64&lt;&gt;"","true","false")</f>
        <v>false</v>
      </c>
      <c r="BV64" s="40" t="s">
        <v>389</v>
      </c>
      <c r="BX64" s="40" t="s">
        <v>390</v>
      </c>
      <c r="BY64" s="40" t="str">
        <f ca="1">+IF('CARGA DE DATOS'!BE64&lt;&gt;"","true","false")</f>
        <v>false</v>
      </c>
      <c r="BZ64" s="40" t="s">
        <v>389</v>
      </c>
      <c r="CB64" s="40" t="s">
        <v>390</v>
      </c>
      <c r="CC64" s="40" t="str">
        <f ca="1">+IF('CARGA DE DATOS'!BF64&lt;&gt;"","true","false")</f>
        <v>false</v>
      </c>
      <c r="CD64" s="40" t="s">
        <v>389</v>
      </c>
      <c r="CF64" s="40" t="s">
        <v>390</v>
      </c>
      <c r="CG64" s="40" t="str">
        <f ca="1">+IF('CARGA DE DATOS'!BG64&lt;&gt;"","true","false")</f>
        <v>false</v>
      </c>
      <c r="CH64" s="40" t="s">
        <v>389</v>
      </c>
      <c r="CJ64" s="40" t="str">
        <f t="shared" si="4"/>
        <v>01.01.2022</v>
      </c>
      <c r="CK64" s="40" t="str">
        <f t="shared" si="5"/>
        <v>S7010</v>
      </c>
      <c r="CL64" s="40">
        <f>+VLOOKUP(L64,'Gr.Estr.Reg.'!$C:$G,5,FALSE)</f>
        <v>108</v>
      </c>
      <c r="CM64" s="40" t="str">
        <f t="shared" si="6"/>
        <v>CR</v>
      </c>
      <c r="CN64" s="40">
        <v>2</v>
      </c>
      <c r="CP64" s="40" t="str">
        <f t="shared" si="7"/>
        <v>01.01.2022</v>
      </c>
      <c r="CQ64" s="126">
        <f t="shared" si="8"/>
        <v>163</v>
      </c>
      <c r="CR64" s="126" t="str">
        <f t="shared" si="9"/>
        <v/>
      </c>
      <c r="CS64" s="40">
        <f>+'CARGA DE DATOS'!X64</f>
        <v>700034</v>
      </c>
      <c r="CT64" s="113" t="s">
        <v>391</v>
      </c>
      <c r="CV64" s="40" t="str">
        <f t="shared" si="10"/>
        <v>01.01.2022</v>
      </c>
      <c r="CW64" s="113" t="str">
        <f ca="1">+VLOOKUP('CARGA DE DATOS'!AA64,Datos!$D:$E,2,FALSE)</f>
        <v>00</v>
      </c>
      <c r="CX64" s="113">
        <f>+'CARGA DE DATOS'!AB64</f>
        <v>1200</v>
      </c>
      <c r="CY64" s="113">
        <f>+'CARGA DE DATOS'!AC64</f>
        <v>50</v>
      </c>
      <c r="CZ64" s="113" t="str">
        <f>+'CARGA DE DATOS'!AD64</f>
        <v>CASO: &gt;1000 Cont y Reg sólo 13,2 kV</v>
      </c>
    </row>
    <row r="65" spans="1:104" s="40" customFormat="1" x14ac:dyDescent="0.25">
      <c r="A65" s="140">
        <f>+IF('CARGA DE DATOS'!B65="","",'CARGA DE DATOS'!B65)</f>
        <v>262</v>
      </c>
      <c r="B65" s="140">
        <f>+'CARGA DE DATOS'!C65</f>
        <v>610000000000176</v>
      </c>
      <c r="C65" s="140"/>
      <c r="D65" s="140"/>
      <c r="E65" s="140"/>
      <c r="F65" s="140"/>
      <c r="G65" s="140"/>
      <c r="H65" s="140"/>
      <c r="I65" s="140"/>
      <c r="J65" s="83"/>
      <c r="K65" s="40" t="str">
        <f>+'CARGA DE DATOS'!$AH65</f>
        <v>GD</v>
      </c>
      <c r="L65" s="40" t="str">
        <f>+'CARGA DE DATOS'!D65</f>
        <v>S7010A11</v>
      </c>
      <c r="M65" s="40" t="str">
        <f ca="1">+'CARGA DE DATOS'!G65</f>
        <v>ID063-GD-CR-T2-MT 13,2 kV</v>
      </c>
      <c r="N65" s="40" t="str">
        <f>+'CARGA DE DATOS'!$AI65</f>
        <v>CR</v>
      </c>
      <c r="O65" s="40" t="str">
        <f>+'CARGA DE DATOS'!$AJ65</f>
        <v>G002</v>
      </c>
      <c r="P65" s="40" t="str">
        <f t="shared" si="1"/>
        <v>Z002</v>
      </c>
      <c r="Q65" s="40" t="s">
        <v>380</v>
      </c>
      <c r="R65" s="40">
        <v>1000</v>
      </c>
      <c r="S65" s="113">
        <f>+'CARGA DE DATOS'!$AL65</f>
        <v>11</v>
      </c>
      <c r="T65" s="115" t="s">
        <v>382</v>
      </c>
      <c r="U65" s="40">
        <v>12</v>
      </c>
      <c r="V65" s="40" t="str">
        <f ca="1">+'CARGA DE DATOS'!$AM65</f>
        <v>258</v>
      </c>
      <c r="W65" s="40" t="str">
        <f>+VLOOKUP(AG65,Datos!$E$30:$G$35,3,FALSE)</f>
        <v>P3</v>
      </c>
      <c r="X65" s="40" t="str">
        <f t="shared" si="2"/>
        <v/>
      </c>
      <c r="Z65" s="40" t="str">
        <f ca="1">+'CARGA DE DATOS'!$AN65</f>
        <v>239900</v>
      </c>
      <c r="AB65" s="40" t="str">
        <f t="shared" ca="1" si="3"/>
        <v>ID063-GD-CR-T2-MT 13,2 kV</v>
      </c>
      <c r="AC65" s="40">
        <f>+INDEX('Gr.Estr.Reg.'!$A:$C,MATCH($L65,'Gr.Estr.Reg.'!$C:$C,0),1)</f>
        <v>7000</v>
      </c>
      <c r="AE65" s="40" t="str">
        <f>+TEXT('CARGA DE DATOS'!$F65,"dd.mm.yyyy")</f>
        <v>01.01.2022</v>
      </c>
      <c r="AF65" s="40" t="s">
        <v>384</v>
      </c>
      <c r="AG65" s="40" t="str">
        <f>+'CARGA DE DATOS'!$AO65</f>
        <v>G3</v>
      </c>
      <c r="AH65" s="40" t="s">
        <v>385</v>
      </c>
      <c r="AI65" s="40" t="str">
        <f ca="1">+'CARGA DE DATOS'!$AQ65</f>
        <v>GD_T2</v>
      </c>
      <c r="AJ65" s="126" t="str">
        <f>+IF('CARGA DE DATOS'!$K65="Completo",VLOOKUP(VLOOKUP('CARGA DE DATOS'!$D65,'Gr.Estr.Reg.'!$C:$D,2,FALSE),'Unidades de Lectura'!$J:$L,3,FALSE),VLOOKUP('CARGA DE DATOS'!$K65&amp;VLOOKUP('CARGA DE DATOS'!$D65,'Gr.Estr.Reg.'!$C:$H,6,FALSE),'Unidades de Lectura'!$H:$L,5,FALSE))</f>
        <v>GSLCC</v>
      </c>
      <c r="AM65" s="40" t="s">
        <v>387</v>
      </c>
      <c r="AN65" s="40" t="s">
        <v>388</v>
      </c>
      <c r="AO65" s="40" t="s">
        <v>389</v>
      </c>
      <c r="AP65" s="40" t="str">
        <f ca="1">+'CARGA DE DATOS'!$AT65</f>
        <v>GD_NORM</v>
      </c>
      <c r="AQ65" s="40" t="str">
        <f ca="1">+'CARGA DE DATOS'!$AU65</f>
        <v>MEDIA13.2</v>
      </c>
      <c r="AS65" s="40" t="s">
        <v>387</v>
      </c>
      <c r="AT65" s="40" t="str">
        <f>+IF('CARGA DE DATOS'!AV65="","false","true")</f>
        <v>false</v>
      </c>
      <c r="AU65" s="40" t="s">
        <v>389</v>
      </c>
      <c r="AV65" s="40" t="str">
        <f>+'CARGA DE DATOS'!$AW65</f>
        <v/>
      </c>
      <c r="AW65" s="40" t="str">
        <f>+'CARGA DE DATOS'!$AX65</f>
        <v/>
      </c>
      <c r="AY65" s="40" t="s">
        <v>1989</v>
      </c>
      <c r="AZ65" s="40" t="str">
        <f>+IF('CARGA DE DATOS'!AY65="","false","true")</f>
        <v>false</v>
      </c>
      <c r="BA65" s="40" t="s">
        <v>389</v>
      </c>
      <c r="BB65" s="40">
        <f>+'CARGA DE DATOS'!T65</f>
        <v>0</v>
      </c>
      <c r="BD65" s="40" t="s">
        <v>390</v>
      </c>
      <c r="BE65" s="40" t="str">
        <f>+IF('CARGA DE DATOS'!AZ65&lt;&gt;"","true","false")</f>
        <v>true</v>
      </c>
      <c r="BF65" s="40" t="s">
        <v>389</v>
      </c>
      <c r="BH65" s="40" t="s">
        <v>390</v>
      </c>
      <c r="BI65" s="40" t="str">
        <f>+IF('CARGA DE DATOS'!BA65&lt;&gt;"","true","false")</f>
        <v>true</v>
      </c>
      <c r="BJ65" s="40" t="s">
        <v>389</v>
      </c>
      <c r="BL65" s="40" t="s">
        <v>390</v>
      </c>
      <c r="BM65" s="40" t="str">
        <f ca="1">+IF('CARGA DE DATOS'!BB65&lt;&gt;"","true","false")</f>
        <v>false</v>
      </c>
      <c r="BN65" s="40" t="s">
        <v>389</v>
      </c>
      <c r="BP65" s="40" t="s">
        <v>390</v>
      </c>
      <c r="BQ65" s="40" t="str">
        <f ca="1">+IF('CARGA DE DATOS'!BC65&lt;&gt;"","true","false")</f>
        <v>false</v>
      </c>
      <c r="BR65" s="40" t="s">
        <v>389</v>
      </c>
      <c r="BT65" s="40" t="s">
        <v>390</v>
      </c>
      <c r="BU65" s="40" t="str">
        <f ca="1">+IF('CARGA DE DATOS'!BD65&lt;&gt;"","true","false")</f>
        <v>false</v>
      </c>
      <c r="BV65" s="40" t="s">
        <v>389</v>
      </c>
      <c r="BX65" s="40" t="s">
        <v>390</v>
      </c>
      <c r="BY65" s="40" t="str">
        <f ca="1">+IF('CARGA DE DATOS'!BE65&lt;&gt;"","true","false")</f>
        <v>false</v>
      </c>
      <c r="BZ65" s="40" t="s">
        <v>389</v>
      </c>
      <c r="CB65" s="40" t="s">
        <v>390</v>
      </c>
      <c r="CC65" s="40" t="str">
        <f ca="1">+IF('CARGA DE DATOS'!BF65&lt;&gt;"","true","false")</f>
        <v>false</v>
      </c>
      <c r="CD65" s="40" t="s">
        <v>389</v>
      </c>
      <c r="CF65" s="40" t="s">
        <v>390</v>
      </c>
      <c r="CG65" s="40" t="str">
        <f ca="1">+IF('CARGA DE DATOS'!BG65&lt;&gt;"","true","false")</f>
        <v>false</v>
      </c>
      <c r="CH65" s="40" t="s">
        <v>389</v>
      </c>
      <c r="CJ65" s="40" t="str">
        <f t="shared" si="4"/>
        <v>01.01.2022</v>
      </c>
      <c r="CK65" s="40" t="str">
        <f t="shared" si="5"/>
        <v>S7010</v>
      </c>
      <c r="CL65" s="40">
        <f>+VLOOKUP(L65,'Gr.Estr.Reg.'!$C:$G,5,FALSE)</f>
        <v>108</v>
      </c>
      <c r="CM65" s="40" t="str">
        <f t="shared" si="6"/>
        <v>CR</v>
      </c>
      <c r="CN65" s="40">
        <v>2</v>
      </c>
      <c r="CP65" s="40" t="str">
        <f t="shared" si="7"/>
        <v>01.01.2022</v>
      </c>
      <c r="CQ65" s="126">
        <f t="shared" si="8"/>
        <v>164</v>
      </c>
      <c r="CR65" s="126" t="str">
        <f t="shared" si="9"/>
        <v/>
      </c>
      <c r="CS65" s="40">
        <f>+'CARGA DE DATOS'!X65</f>
        <v>700034</v>
      </c>
      <c r="CT65" s="113" t="s">
        <v>391</v>
      </c>
      <c r="CV65" s="40" t="str">
        <f t="shared" si="10"/>
        <v>01.01.2022</v>
      </c>
      <c r="CW65" s="113" t="str">
        <f ca="1">+VLOOKUP('CARGA DE DATOS'!AA65,Datos!$D:$E,2,FALSE)</f>
        <v>00</v>
      </c>
      <c r="CX65" s="113">
        <f>+'CARGA DE DATOS'!AB65</f>
        <v>100</v>
      </c>
      <c r="CY65" s="113">
        <f>+'CARGA DE DATOS'!AC65</f>
        <v>200</v>
      </c>
      <c r="CZ65" s="113" t="str">
        <f>+'CARGA DE DATOS'!AD65</f>
        <v>CASO: =300 Reg</v>
      </c>
    </row>
    <row r="66" spans="1:104" s="40" customFormat="1" x14ac:dyDescent="0.25">
      <c r="A66" s="140">
        <f>+IF('CARGA DE DATOS'!B66="","",'CARGA DE DATOS'!B66)</f>
        <v>262</v>
      </c>
      <c r="B66" s="140">
        <f>+'CARGA DE DATOS'!C66</f>
        <v>610000000000176</v>
      </c>
      <c r="C66" s="140"/>
      <c r="D66" s="140"/>
      <c r="E66" s="140"/>
      <c r="F66" s="140"/>
      <c r="G66" s="140"/>
      <c r="H66" s="140"/>
      <c r="I66" s="140"/>
      <c r="J66" s="83"/>
      <c r="K66" s="40" t="str">
        <f>+'CARGA DE DATOS'!$AH66</f>
        <v>GD</v>
      </c>
      <c r="L66" s="40" t="str">
        <f>+'CARGA DE DATOS'!D66</f>
        <v>S7010A11</v>
      </c>
      <c r="M66" s="40" t="str">
        <f ca="1">+'CARGA DE DATOS'!G66</f>
        <v>ID064-GD-CR-T2-MT 33,0 kV</v>
      </c>
      <c r="N66" s="40" t="str">
        <f>+'CARGA DE DATOS'!$AI66</f>
        <v>CR</v>
      </c>
      <c r="O66" s="40" t="str">
        <f>+'CARGA DE DATOS'!$AJ66</f>
        <v>G002</v>
      </c>
      <c r="P66" s="40" t="str">
        <f t="shared" si="1"/>
        <v>Z002</v>
      </c>
      <c r="Q66" s="40" t="s">
        <v>380</v>
      </c>
      <c r="R66" s="40">
        <v>1000</v>
      </c>
      <c r="S66" s="113">
        <f>+'CARGA DE DATOS'!$AL66</f>
        <v>10</v>
      </c>
      <c r="T66" s="115" t="s">
        <v>382</v>
      </c>
      <c r="U66" s="40">
        <v>12</v>
      </c>
      <c r="V66" s="40" t="str">
        <f ca="1">+'CARGA DE DATOS'!$AM66</f>
        <v>258</v>
      </c>
      <c r="W66" s="40" t="str">
        <f>+VLOOKUP(AG66,Datos!$E$30:$G$35,3,FALSE)</f>
        <v>P3</v>
      </c>
      <c r="X66" s="40" t="str">
        <f t="shared" si="2"/>
        <v/>
      </c>
      <c r="Z66" s="40" t="str">
        <f ca="1">+'CARGA DE DATOS'!$AN66</f>
        <v>239900</v>
      </c>
      <c r="AB66" s="40" t="str">
        <f t="shared" ca="1" si="3"/>
        <v>ID064-GD-CR-T2-MT 33,0 kV</v>
      </c>
      <c r="AC66" s="40">
        <f>+INDEX('Gr.Estr.Reg.'!$A:$C,MATCH($L66,'Gr.Estr.Reg.'!$C:$C,0),1)</f>
        <v>7000</v>
      </c>
      <c r="AE66" s="40" t="str">
        <f>+TEXT('CARGA DE DATOS'!$F66,"dd.mm.yyyy")</f>
        <v>01.01.2022</v>
      </c>
      <c r="AF66" s="40" t="s">
        <v>384</v>
      </c>
      <c r="AG66" s="40" t="str">
        <f>+'CARGA DE DATOS'!$AO66</f>
        <v>G4</v>
      </c>
      <c r="AH66" s="40" t="s">
        <v>385</v>
      </c>
      <c r="AI66" s="40" t="str">
        <f ca="1">+'CARGA DE DATOS'!$AQ66</f>
        <v>GD_T2</v>
      </c>
      <c r="AJ66" s="126" t="str">
        <f>+IF('CARGA DE DATOS'!$K66="Completo",VLOOKUP(VLOOKUP('CARGA DE DATOS'!$D66,'Gr.Estr.Reg.'!$C:$D,2,FALSE),'Unidades de Lectura'!$J:$L,3,FALSE),VLOOKUP('CARGA DE DATOS'!$K66&amp;VLOOKUP('CARGA DE DATOS'!$D66,'Gr.Estr.Reg.'!$C:$H,6,FALSE),'Unidades de Lectura'!$H:$L,5,FALSE))</f>
        <v>GSLCC</v>
      </c>
      <c r="AM66" s="40" t="s">
        <v>387</v>
      </c>
      <c r="AN66" s="40" t="s">
        <v>388</v>
      </c>
      <c r="AO66" s="40" t="s">
        <v>389</v>
      </c>
      <c r="AP66" s="40" t="str">
        <f ca="1">+'CARGA DE DATOS'!$AT66</f>
        <v>GD_NORM</v>
      </c>
      <c r="AQ66" s="40" t="str">
        <f ca="1">+'CARGA DE DATOS'!$AU66</f>
        <v>MEDIA33</v>
      </c>
      <c r="AS66" s="40" t="s">
        <v>387</v>
      </c>
      <c r="AT66" s="40" t="str">
        <f>+IF('CARGA DE DATOS'!AV66="","false","true")</f>
        <v>false</v>
      </c>
      <c r="AU66" s="40" t="s">
        <v>389</v>
      </c>
      <c r="AV66" s="40" t="str">
        <f>+'CARGA DE DATOS'!$AW66</f>
        <v/>
      </c>
      <c r="AW66" s="40" t="str">
        <f>+'CARGA DE DATOS'!$AX66</f>
        <v/>
      </c>
      <c r="AY66" s="40" t="s">
        <v>1989</v>
      </c>
      <c r="AZ66" s="40" t="str">
        <f>+IF('CARGA DE DATOS'!AY66="","false","true")</f>
        <v>false</v>
      </c>
      <c r="BA66" s="40" t="s">
        <v>389</v>
      </c>
      <c r="BB66" s="40">
        <f>+'CARGA DE DATOS'!T66</f>
        <v>0</v>
      </c>
      <c r="BD66" s="40" t="s">
        <v>390</v>
      </c>
      <c r="BE66" s="40" t="str">
        <f>+IF('CARGA DE DATOS'!AZ66&lt;&gt;"","true","false")</f>
        <v>true</v>
      </c>
      <c r="BF66" s="40" t="s">
        <v>389</v>
      </c>
      <c r="BH66" s="40" t="s">
        <v>390</v>
      </c>
      <c r="BI66" s="40" t="str">
        <f>+IF('CARGA DE DATOS'!BA66&lt;&gt;"","true","false")</f>
        <v>true</v>
      </c>
      <c r="BJ66" s="40" t="s">
        <v>389</v>
      </c>
      <c r="BL66" s="40" t="s">
        <v>390</v>
      </c>
      <c r="BM66" s="40" t="str">
        <f ca="1">+IF('CARGA DE DATOS'!BB66&lt;&gt;"","true","false")</f>
        <v>false</v>
      </c>
      <c r="BN66" s="40" t="s">
        <v>389</v>
      </c>
      <c r="BP66" s="40" t="s">
        <v>390</v>
      </c>
      <c r="BQ66" s="40" t="str">
        <f ca="1">+IF('CARGA DE DATOS'!BC66&lt;&gt;"","true","false")</f>
        <v>false</v>
      </c>
      <c r="BR66" s="40" t="s">
        <v>389</v>
      </c>
      <c r="BT66" s="40" t="s">
        <v>390</v>
      </c>
      <c r="BU66" s="40" t="str">
        <f ca="1">+IF('CARGA DE DATOS'!BD66&lt;&gt;"","true","false")</f>
        <v>false</v>
      </c>
      <c r="BV66" s="40" t="s">
        <v>389</v>
      </c>
      <c r="BX66" s="40" t="s">
        <v>390</v>
      </c>
      <c r="BY66" s="40" t="str">
        <f ca="1">+IF('CARGA DE DATOS'!BE66&lt;&gt;"","true","false")</f>
        <v>false</v>
      </c>
      <c r="BZ66" s="40" t="s">
        <v>389</v>
      </c>
      <c r="CB66" s="40" t="s">
        <v>390</v>
      </c>
      <c r="CC66" s="40" t="str">
        <f ca="1">+IF('CARGA DE DATOS'!BF66&lt;&gt;"","true","false")</f>
        <v>false</v>
      </c>
      <c r="CD66" s="40" t="s">
        <v>389</v>
      </c>
      <c r="CF66" s="40" t="s">
        <v>390</v>
      </c>
      <c r="CG66" s="40" t="str">
        <f ca="1">+IF('CARGA DE DATOS'!BG66&lt;&gt;"","true","false")</f>
        <v>false</v>
      </c>
      <c r="CH66" s="40" t="s">
        <v>389</v>
      </c>
      <c r="CJ66" s="40" t="str">
        <f t="shared" si="4"/>
        <v>01.01.2022</v>
      </c>
      <c r="CK66" s="40" t="str">
        <f t="shared" si="5"/>
        <v>S7010</v>
      </c>
      <c r="CL66" s="40">
        <f>+VLOOKUP(L66,'Gr.Estr.Reg.'!$C:$G,5,FALSE)</f>
        <v>108</v>
      </c>
      <c r="CM66" s="40" t="str">
        <f t="shared" si="6"/>
        <v>CR</v>
      </c>
      <c r="CN66" s="40">
        <v>2</v>
      </c>
      <c r="CP66" s="40" t="str">
        <f t="shared" si="7"/>
        <v>01.01.2022</v>
      </c>
      <c r="CQ66" s="126">
        <f t="shared" si="8"/>
        <v>165</v>
      </c>
      <c r="CR66" s="126" t="str">
        <f t="shared" si="9"/>
        <v/>
      </c>
      <c r="CS66" s="40">
        <f>+'CARGA DE DATOS'!X66</f>
        <v>700034</v>
      </c>
      <c r="CT66" s="113" t="s">
        <v>391</v>
      </c>
      <c r="CV66" s="40" t="str">
        <f t="shared" si="10"/>
        <v>01.01.2022</v>
      </c>
      <c r="CW66" s="113" t="str">
        <f ca="1">+VLOOKUP('CARGA DE DATOS'!AA66,Datos!$D:$E,2,FALSE)</f>
        <v>00</v>
      </c>
      <c r="CX66" s="113">
        <f>+'CARGA DE DATOS'!AB66</f>
        <v>100</v>
      </c>
      <c r="CY66" s="113">
        <f>+'CARGA DE DATOS'!AC66</f>
        <v>300</v>
      </c>
      <c r="CZ66" s="113" t="str">
        <f>+'CARGA DE DATOS'!AD66</f>
        <v>CASO: &gt;300</v>
      </c>
    </row>
    <row r="67" spans="1:104" s="40" customFormat="1" x14ac:dyDescent="0.25">
      <c r="A67" s="140">
        <f>+IF('CARGA DE DATOS'!B67="","",'CARGA DE DATOS'!B67)</f>
        <v>261</v>
      </c>
      <c r="B67" s="140">
        <f>+'CARGA DE DATOS'!C67</f>
        <v>610000000000175</v>
      </c>
      <c r="C67" s="140"/>
      <c r="D67" s="140"/>
      <c r="E67" s="140"/>
      <c r="F67" s="140"/>
      <c r="G67" s="140"/>
      <c r="H67" s="140"/>
      <c r="I67" s="140"/>
      <c r="J67" s="83"/>
      <c r="K67" s="40" t="str">
        <f>+'CARGA DE DATOS'!$AH67</f>
        <v>GD</v>
      </c>
      <c r="L67" s="40" t="str">
        <f>+'CARGA DE DATOS'!D67</f>
        <v>S1010A13</v>
      </c>
      <c r="M67" s="40" t="str">
        <f ca="1">+'CARGA DE DATOS'!G67</f>
        <v>ID065-GD-CR-T2-MT 33,0 kV</v>
      </c>
      <c r="N67" s="40" t="str">
        <f>+'CARGA DE DATOS'!$AI67</f>
        <v>CR</v>
      </c>
      <c r="O67" s="40" t="str">
        <f>+'CARGA DE DATOS'!$AJ67</f>
        <v>G002</v>
      </c>
      <c r="P67" s="40" t="str">
        <f t="shared" si="1"/>
        <v>Z002</v>
      </c>
      <c r="Q67" s="40" t="s">
        <v>380</v>
      </c>
      <c r="R67" s="40">
        <v>1000</v>
      </c>
      <c r="S67" s="113" t="str">
        <f>+'CARGA DE DATOS'!$AL67</f>
        <v>01</v>
      </c>
      <c r="T67" s="115" t="s">
        <v>382</v>
      </c>
      <c r="U67" s="40">
        <v>12</v>
      </c>
      <c r="V67" s="40" t="str">
        <f ca="1">+'CARGA DE DATOS'!$AM67</f>
        <v>198</v>
      </c>
      <c r="W67" s="40" t="str">
        <f>+VLOOKUP(AG67,Datos!$E$30:$G$35,3,FALSE)</f>
        <v>P3</v>
      </c>
      <c r="X67" s="40" t="str">
        <f t="shared" si="2"/>
        <v/>
      </c>
      <c r="Z67" s="40" t="str">
        <f ca="1">+'CARGA DE DATOS'!$AN67</f>
        <v>239900</v>
      </c>
      <c r="AB67" s="40" t="str">
        <f t="shared" ca="1" si="3"/>
        <v>ID065-GD-CR-T2-MT 33,0 kV</v>
      </c>
      <c r="AC67" s="40">
        <f>+INDEX('Gr.Estr.Reg.'!$A:$C,MATCH($L67,'Gr.Estr.Reg.'!$C:$C,0),1)</f>
        <v>1000</v>
      </c>
      <c r="AE67" s="40" t="str">
        <f>+TEXT('CARGA DE DATOS'!$F67,"dd.mm.yyyy")</f>
        <v>01.01.2022</v>
      </c>
      <c r="AF67" s="40" t="s">
        <v>384</v>
      </c>
      <c r="AG67" s="40" t="str">
        <f>+'CARGA DE DATOS'!$AO67</f>
        <v>G4</v>
      </c>
      <c r="AH67" s="40" t="s">
        <v>385</v>
      </c>
      <c r="AI67" s="40" t="str">
        <f ca="1">+'CARGA DE DATOS'!$AQ67</f>
        <v>GD_T2</v>
      </c>
      <c r="AJ67" s="126" t="str">
        <f>+IF('CARGA DE DATOS'!$K67="Completo",VLOOKUP(VLOOKUP('CARGA DE DATOS'!$D67,'Gr.Estr.Reg.'!$C:$D,2,FALSE),'Unidades de Lectura'!$J:$L,3,FALSE),VLOOKUP('CARGA DE DATOS'!$K67&amp;VLOOKUP('CARGA DE DATOS'!$D67,'Gr.Estr.Reg.'!$C:$H,6,FALSE),'Unidades de Lectura'!$H:$L,5,FALSE))</f>
        <v>GSNCC</v>
      </c>
      <c r="AM67" s="40" t="s">
        <v>387</v>
      </c>
      <c r="AN67" s="40" t="s">
        <v>388</v>
      </c>
      <c r="AO67" s="40" t="s">
        <v>389</v>
      </c>
      <c r="AP67" s="40" t="str">
        <f ca="1">+'CARGA DE DATOS'!$AT67</f>
        <v>GD_NORM</v>
      </c>
      <c r="AQ67" s="40" t="str">
        <f ca="1">+'CARGA DE DATOS'!$AU67</f>
        <v>MEDIA33</v>
      </c>
      <c r="AS67" s="40" t="s">
        <v>387</v>
      </c>
      <c r="AT67" s="40" t="str">
        <f>+IF('CARGA DE DATOS'!AV67="","false","true")</f>
        <v>false</v>
      </c>
      <c r="AU67" s="40" t="s">
        <v>389</v>
      </c>
      <c r="AV67" s="40" t="str">
        <f>+'CARGA DE DATOS'!$AW67</f>
        <v/>
      </c>
      <c r="AW67" s="40" t="str">
        <f>+'CARGA DE DATOS'!$AX67</f>
        <v/>
      </c>
      <c r="AY67" s="40" t="s">
        <v>1989</v>
      </c>
      <c r="AZ67" s="40" t="str">
        <f>+IF('CARGA DE DATOS'!AY67="","false","true")</f>
        <v>false</v>
      </c>
      <c r="BA67" s="40" t="s">
        <v>389</v>
      </c>
      <c r="BB67" s="40">
        <f>+'CARGA DE DATOS'!T67</f>
        <v>0</v>
      </c>
      <c r="BD67" s="40" t="s">
        <v>390</v>
      </c>
      <c r="BE67" s="40" t="str">
        <f>+IF('CARGA DE DATOS'!AZ67&lt;&gt;"","true","false")</f>
        <v>true</v>
      </c>
      <c r="BF67" s="40" t="s">
        <v>389</v>
      </c>
      <c r="BH67" s="40" t="s">
        <v>390</v>
      </c>
      <c r="BI67" s="40" t="str">
        <f>+IF('CARGA DE DATOS'!BA67&lt;&gt;"","true","false")</f>
        <v>true</v>
      </c>
      <c r="BJ67" s="40" t="s">
        <v>389</v>
      </c>
      <c r="BL67" s="40" t="s">
        <v>390</v>
      </c>
      <c r="BM67" s="40" t="str">
        <f ca="1">+IF('CARGA DE DATOS'!BB67&lt;&gt;"","true","false")</f>
        <v>false</v>
      </c>
      <c r="BN67" s="40" t="s">
        <v>389</v>
      </c>
      <c r="BP67" s="40" t="s">
        <v>390</v>
      </c>
      <c r="BQ67" s="40" t="str">
        <f ca="1">+IF('CARGA DE DATOS'!BC67&lt;&gt;"","true","false")</f>
        <v>false</v>
      </c>
      <c r="BR67" s="40" t="s">
        <v>389</v>
      </c>
      <c r="BT67" s="40" t="s">
        <v>390</v>
      </c>
      <c r="BU67" s="40" t="str">
        <f ca="1">+IF('CARGA DE DATOS'!BD67&lt;&gt;"","true","false")</f>
        <v>false</v>
      </c>
      <c r="BV67" s="40" t="s">
        <v>389</v>
      </c>
      <c r="BX67" s="40" t="s">
        <v>390</v>
      </c>
      <c r="BY67" s="40" t="str">
        <f ca="1">+IF('CARGA DE DATOS'!BE67&lt;&gt;"","true","false")</f>
        <v>false</v>
      </c>
      <c r="BZ67" s="40" t="s">
        <v>389</v>
      </c>
      <c r="CB67" s="40" t="s">
        <v>390</v>
      </c>
      <c r="CC67" s="40" t="str">
        <f ca="1">+IF('CARGA DE DATOS'!BF67&lt;&gt;"","true","false")</f>
        <v>false</v>
      </c>
      <c r="CD67" s="40" t="s">
        <v>389</v>
      </c>
      <c r="CF67" s="40" t="s">
        <v>390</v>
      </c>
      <c r="CG67" s="40" t="str">
        <f ca="1">+IF('CARGA DE DATOS'!BG67&lt;&gt;"","true","false")</f>
        <v>false</v>
      </c>
      <c r="CH67" s="40" t="s">
        <v>389</v>
      </c>
      <c r="CJ67" s="40" t="str">
        <f t="shared" si="4"/>
        <v>01.01.2022</v>
      </c>
      <c r="CK67" s="40" t="str">
        <f t="shared" si="5"/>
        <v>S1010</v>
      </c>
      <c r="CL67" s="40">
        <f>+VLOOKUP(L67,'Gr.Estr.Reg.'!$C:$G,5,FALSE)</f>
        <v>102</v>
      </c>
      <c r="CM67" s="40" t="str">
        <f t="shared" si="6"/>
        <v>CR</v>
      </c>
      <c r="CN67" s="40">
        <v>2</v>
      </c>
      <c r="CP67" s="40" t="str">
        <f t="shared" si="7"/>
        <v>01.01.2022</v>
      </c>
      <c r="CQ67" s="126">
        <f t="shared" si="8"/>
        <v>166</v>
      </c>
      <c r="CR67" s="126" t="str">
        <f t="shared" si="9"/>
        <v/>
      </c>
      <c r="CS67" s="40">
        <f>+'CARGA DE DATOS'!X67</f>
        <v>700034</v>
      </c>
      <c r="CT67" s="113" t="s">
        <v>391</v>
      </c>
      <c r="CV67" s="40" t="str">
        <f t="shared" si="10"/>
        <v>01.01.2022</v>
      </c>
      <c r="CW67" s="113" t="str">
        <f ca="1">+VLOOKUP('CARGA DE DATOS'!AA67,Datos!$D:$E,2,FALSE)</f>
        <v>00</v>
      </c>
      <c r="CX67" s="113">
        <f>+'CARGA DE DATOS'!AB67</f>
        <v>100</v>
      </c>
      <c r="CY67" s="113">
        <f>+'CARGA DE DATOS'!AC67</f>
        <v>350</v>
      </c>
      <c r="CZ67" s="113" t="str">
        <f>+'CARGA DE DATOS'!AD67</f>
        <v>CASO: =1000 Reg sólo 13,2 kV</v>
      </c>
    </row>
    <row r="68" spans="1:104" s="40" customFormat="1" x14ac:dyDescent="0.25">
      <c r="A68" s="140">
        <f>+IF('CARGA DE DATOS'!B68="","",'CARGA DE DATOS'!B68)</f>
        <v>261</v>
      </c>
      <c r="B68" s="140">
        <f>+'CARGA DE DATOS'!C68</f>
        <v>610000000000175</v>
      </c>
      <c r="C68" s="140"/>
      <c r="D68" s="140"/>
      <c r="E68" s="140"/>
      <c r="F68" s="140"/>
      <c r="G68" s="140"/>
      <c r="H68" s="140"/>
      <c r="I68" s="140"/>
      <c r="J68" s="83"/>
      <c r="K68" s="40" t="str">
        <f>+'CARGA DE DATOS'!$AH68</f>
        <v>GD</v>
      </c>
      <c r="L68" s="40" t="str">
        <f>+'CARGA DE DATOS'!D68</f>
        <v>S1010A13</v>
      </c>
      <c r="M68" s="40" t="str">
        <f ca="1">+'CARGA DE DATOS'!G68</f>
        <v>ID066-GD-CR-T2-AT/MT</v>
      </c>
      <c r="N68" s="40" t="str">
        <f>+'CARGA DE DATOS'!$AI68</f>
        <v>CR</v>
      </c>
      <c r="O68" s="40" t="str">
        <f>+'CARGA DE DATOS'!$AJ68</f>
        <v>G002</v>
      </c>
      <c r="P68" s="40" t="str">
        <f t="shared" si="1"/>
        <v>Z002</v>
      </c>
      <c r="Q68" s="40" t="s">
        <v>380</v>
      </c>
      <c r="R68" s="40">
        <v>1000</v>
      </c>
      <c r="S68" s="113" t="str">
        <f>+'CARGA DE DATOS'!$AL68</f>
        <v>04</v>
      </c>
      <c r="T68" s="115" t="s">
        <v>382</v>
      </c>
      <c r="U68" s="40">
        <v>12</v>
      </c>
      <c r="V68" s="40" t="str">
        <f ca="1">+'CARGA DE DATOS'!$AM68</f>
        <v>198</v>
      </c>
      <c r="W68" s="40" t="str">
        <f>+VLOOKUP(AG68,Datos!$E$30:$G$35,3,FALSE)</f>
        <v>P3</v>
      </c>
      <c r="X68" s="40" t="str">
        <f t="shared" si="2"/>
        <v/>
      </c>
      <c r="Z68" s="40" t="str">
        <f ca="1">+'CARGA DE DATOS'!$AN68</f>
        <v>239900</v>
      </c>
      <c r="AB68" s="40" t="str">
        <f t="shared" ca="1" si="3"/>
        <v>ID066-GD-CR-T2-AT/MT</v>
      </c>
      <c r="AC68" s="40">
        <f>+INDEX('Gr.Estr.Reg.'!$A:$C,MATCH($L68,'Gr.Estr.Reg.'!$C:$C,0),1)</f>
        <v>1000</v>
      </c>
      <c r="AE68" s="40" t="str">
        <f>+TEXT('CARGA DE DATOS'!$F68,"dd.mm.yyyy")</f>
        <v>01.01.2022</v>
      </c>
      <c r="AF68" s="40" t="s">
        <v>384</v>
      </c>
      <c r="AG68" s="40" t="str">
        <f>+'CARGA DE DATOS'!$AO68</f>
        <v>G5</v>
      </c>
      <c r="AH68" s="40" t="s">
        <v>385</v>
      </c>
      <c r="AI68" s="40" t="str">
        <f ca="1">+'CARGA DE DATOS'!$AQ68</f>
        <v>GD_T2</v>
      </c>
      <c r="AJ68" s="126" t="str">
        <f>+IF('CARGA DE DATOS'!$K68="Completo",VLOOKUP(VLOOKUP('CARGA DE DATOS'!$D68,'Gr.Estr.Reg.'!$C:$D,2,FALSE),'Unidades de Lectura'!$J:$L,3,FALSE),VLOOKUP('CARGA DE DATOS'!$K68&amp;VLOOKUP('CARGA DE DATOS'!$D68,'Gr.Estr.Reg.'!$C:$H,6,FALSE),'Unidades de Lectura'!$H:$L,5,FALSE))</f>
        <v>GSNCC</v>
      </c>
      <c r="AM68" s="40" t="s">
        <v>387</v>
      </c>
      <c r="AN68" s="40" t="s">
        <v>388</v>
      </c>
      <c r="AO68" s="40" t="s">
        <v>389</v>
      </c>
      <c r="AP68" s="40" t="str">
        <f ca="1">+'CARGA DE DATOS'!$AT68</f>
        <v>GD_NORM</v>
      </c>
      <c r="AQ68" s="40" t="str">
        <f ca="1">+'CARGA DE DATOS'!$AU68</f>
        <v>BORNES</v>
      </c>
      <c r="AS68" s="40" t="s">
        <v>387</v>
      </c>
      <c r="AT68" s="40" t="str">
        <f>+IF('CARGA DE DATOS'!AV68="","false","true")</f>
        <v>false</v>
      </c>
      <c r="AU68" s="40" t="s">
        <v>389</v>
      </c>
      <c r="AV68" s="40" t="str">
        <f>+'CARGA DE DATOS'!$AW68</f>
        <v/>
      </c>
      <c r="AW68" s="40" t="str">
        <f>+'CARGA DE DATOS'!$AX68</f>
        <v/>
      </c>
      <c r="AY68" s="40" t="s">
        <v>1989</v>
      </c>
      <c r="AZ68" s="40" t="str">
        <f>+IF('CARGA DE DATOS'!AY68="","false","true")</f>
        <v>false</v>
      </c>
      <c r="BA68" s="40" t="s">
        <v>389</v>
      </c>
      <c r="BB68" s="40">
        <f>+'CARGA DE DATOS'!T68</f>
        <v>0</v>
      </c>
      <c r="BD68" s="40" t="s">
        <v>390</v>
      </c>
      <c r="BE68" s="40" t="str">
        <f>+IF('CARGA DE DATOS'!AZ68&lt;&gt;"","true","false")</f>
        <v>true</v>
      </c>
      <c r="BF68" s="40" t="s">
        <v>389</v>
      </c>
      <c r="BH68" s="40" t="s">
        <v>390</v>
      </c>
      <c r="BI68" s="40" t="str">
        <f>+IF('CARGA DE DATOS'!BA68&lt;&gt;"","true","false")</f>
        <v>true</v>
      </c>
      <c r="BJ68" s="40" t="s">
        <v>389</v>
      </c>
      <c r="BL68" s="40" t="s">
        <v>390</v>
      </c>
      <c r="BM68" s="40" t="str">
        <f ca="1">+IF('CARGA DE DATOS'!BB68&lt;&gt;"","true","false")</f>
        <v>false</v>
      </c>
      <c r="BN68" s="40" t="s">
        <v>389</v>
      </c>
      <c r="BP68" s="40" t="s">
        <v>390</v>
      </c>
      <c r="BQ68" s="40" t="str">
        <f ca="1">+IF('CARGA DE DATOS'!BC68&lt;&gt;"","true","false")</f>
        <v>false</v>
      </c>
      <c r="BR68" s="40" t="s">
        <v>389</v>
      </c>
      <c r="BT68" s="40" t="s">
        <v>390</v>
      </c>
      <c r="BU68" s="40" t="str">
        <f ca="1">+IF('CARGA DE DATOS'!BD68&lt;&gt;"","true","false")</f>
        <v>false</v>
      </c>
      <c r="BV68" s="40" t="s">
        <v>389</v>
      </c>
      <c r="BX68" s="40" t="s">
        <v>390</v>
      </c>
      <c r="BY68" s="40" t="str">
        <f ca="1">+IF('CARGA DE DATOS'!BE68&lt;&gt;"","true","false")</f>
        <v>false</v>
      </c>
      <c r="BZ68" s="40" t="s">
        <v>389</v>
      </c>
      <c r="CB68" s="40" t="s">
        <v>390</v>
      </c>
      <c r="CC68" s="40" t="str">
        <f ca="1">+IF('CARGA DE DATOS'!BF68&lt;&gt;"","true","false")</f>
        <v>false</v>
      </c>
      <c r="CD68" s="40" t="s">
        <v>389</v>
      </c>
      <c r="CF68" s="40" t="s">
        <v>390</v>
      </c>
      <c r="CG68" s="40" t="str">
        <f ca="1">+IF('CARGA DE DATOS'!BG68&lt;&gt;"","true","false")</f>
        <v>false</v>
      </c>
      <c r="CH68" s="40" t="s">
        <v>389</v>
      </c>
      <c r="CJ68" s="40" t="str">
        <f t="shared" si="4"/>
        <v>01.01.2022</v>
      </c>
      <c r="CK68" s="40" t="str">
        <f t="shared" si="5"/>
        <v>S1010</v>
      </c>
      <c r="CL68" s="40">
        <f>+VLOOKUP(L68,'Gr.Estr.Reg.'!$C:$G,5,FALSE)</f>
        <v>102</v>
      </c>
      <c r="CM68" s="40" t="str">
        <f t="shared" si="6"/>
        <v>CR</v>
      </c>
      <c r="CN68" s="40">
        <v>2</v>
      </c>
      <c r="CP68" s="40" t="str">
        <f t="shared" si="7"/>
        <v>01.01.2022</v>
      </c>
      <c r="CQ68" s="126">
        <f t="shared" si="8"/>
        <v>167</v>
      </c>
      <c r="CR68" s="126" t="str">
        <f t="shared" si="9"/>
        <v/>
      </c>
      <c r="CS68" s="40">
        <f>+'CARGA DE DATOS'!X68</f>
        <v>700034</v>
      </c>
      <c r="CT68" s="113" t="s">
        <v>391</v>
      </c>
      <c r="CV68" s="40" t="str">
        <f t="shared" si="10"/>
        <v>01.01.2022</v>
      </c>
      <c r="CW68" s="113" t="str">
        <f ca="1">+VLOOKUP('CARGA DE DATOS'!AA68,Datos!$D:$E,2,FALSE)</f>
        <v>00</v>
      </c>
      <c r="CX68" s="113">
        <f>+'CARGA DE DATOS'!AB68</f>
        <v>1200</v>
      </c>
      <c r="CY68" s="113">
        <f>+'CARGA DE DATOS'!AC68</f>
        <v>50</v>
      </c>
      <c r="CZ68" s="113" t="str">
        <f>+'CARGA DE DATOS'!AD68</f>
        <v>CASO: &gt;1000 Cont y Reg sólo 13,2 kV</v>
      </c>
    </row>
    <row r="69" spans="1:104" s="40" customFormat="1" x14ac:dyDescent="0.25">
      <c r="A69" s="140">
        <f>+IF('CARGA DE DATOS'!B69="","",'CARGA DE DATOS'!B69)</f>
        <v>261</v>
      </c>
      <c r="B69" s="140">
        <f>+'CARGA DE DATOS'!C69</f>
        <v>610000000000175</v>
      </c>
      <c r="C69" s="140"/>
      <c r="D69" s="140"/>
      <c r="E69" s="140"/>
      <c r="F69" s="140"/>
      <c r="G69" s="140"/>
      <c r="H69" s="140"/>
      <c r="I69" s="140"/>
      <c r="J69" s="83"/>
      <c r="K69" s="40" t="str">
        <f>+'CARGA DE DATOS'!$AH69</f>
        <v>GD</v>
      </c>
      <c r="L69" s="40" t="str">
        <f>+'CARGA DE DATOS'!D69</f>
        <v>S1010A13</v>
      </c>
      <c r="M69" s="40" t="str">
        <f ca="1">+'CARGA DE DATOS'!G69</f>
        <v>ID067-GD-CR-T2-AT/MT</v>
      </c>
      <c r="N69" s="40" t="str">
        <f>+'CARGA DE DATOS'!$AI69</f>
        <v>CR</v>
      </c>
      <c r="O69" s="40" t="str">
        <f>+'CARGA DE DATOS'!$AJ69</f>
        <v>G002</v>
      </c>
      <c r="P69" s="40" t="str">
        <f t="shared" ref="P69:P132" si="11">+IF($K69="DP","Z003","Z002")</f>
        <v>Z002</v>
      </c>
      <c r="Q69" s="40" t="s">
        <v>380</v>
      </c>
      <c r="R69" s="40">
        <v>1000</v>
      </c>
      <c r="S69" s="113" t="str">
        <f>+'CARGA DE DATOS'!$AL69</f>
        <v>05</v>
      </c>
      <c r="T69" s="115" t="s">
        <v>382</v>
      </c>
      <c r="U69" s="40">
        <v>12</v>
      </c>
      <c r="V69" s="40" t="str">
        <f ca="1">+'CARGA DE DATOS'!$AM69</f>
        <v>198</v>
      </c>
      <c r="W69" s="40" t="str">
        <f>+VLOOKUP(AG69,Datos!$E$30:$G$35,3,FALSE)</f>
        <v>P3</v>
      </c>
      <c r="X69" s="40" t="str">
        <f t="shared" ref="X69:X132" si="12">+IF(OR(N69="PU",N69="PR"),"P","")</f>
        <v/>
      </c>
      <c r="Z69" s="40" t="str">
        <f ca="1">+'CARGA DE DATOS'!$AN69</f>
        <v>239900</v>
      </c>
      <c r="AB69" s="40" t="str">
        <f t="shared" ref="AB69:AB132" ca="1" si="13">+$M69</f>
        <v>ID067-GD-CR-T2-AT/MT</v>
      </c>
      <c r="AC69" s="40">
        <f>+INDEX('Gr.Estr.Reg.'!$A:$C,MATCH($L69,'Gr.Estr.Reg.'!$C:$C,0),1)</f>
        <v>1000</v>
      </c>
      <c r="AE69" s="40" t="str">
        <f>+TEXT('CARGA DE DATOS'!$F69,"dd.mm.yyyy")</f>
        <v>01.01.2022</v>
      </c>
      <c r="AF69" s="40" t="s">
        <v>384</v>
      </c>
      <c r="AG69" s="40" t="str">
        <f>+'CARGA DE DATOS'!$AO69</f>
        <v>G5</v>
      </c>
      <c r="AH69" s="40" t="s">
        <v>385</v>
      </c>
      <c r="AI69" s="40" t="str">
        <f ca="1">+'CARGA DE DATOS'!$AQ69</f>
        <v>GD_T2</v>
      </c>
      <c r="AJ69" s="126" t="str">
        <f>+IF('CARGA DE DATOS'!$K69="Completo",VLOOKUP(VLOOKUP('CARGA DE DATOS'!$D69,'Gr.Estr.Reg.'!$C:$D,2,FALSE),'Unidades de Lectura'!$J:$L,3,FALSE),VLOOKUP('CARGA DE DATOS'!$K69&amp;VLOOKUP('CARGA DE DATOS'!$D69,'Gr.Estr.Reg.'!$C:$H,6,FALSE),'Unidades de Lectura'!$H:$L,5,FALSE))</f>
        <v>GSNCC</v>
      </c>
      <c r="AM69" s="40" t="s">
        <v>387</v>
      </c>
      <c r="AN69" s="40" t="s">
        <v>388</v>
      </c>
      <c r="AO69" s="40" t="s">
        <v>389</v>
      </c>
      <c r="AP69" s="40" t="str">
        <f ca="1">+'CARGA DE DATOS'!$AT69</f>
        <v>GD_NORM</v>
      </c>
      <c r="AQ69" s="40" t="str">
        <f ca="1">+'CARGA DE DATOS'!$AU69</f>
        <v>BORNES</v>
      </c>
      <c r="AS69" s="40" t="s">
        <v>387</v>
      </c>
      <c r="AT69" s="40" t="str">
        <f>+IF('CARGA DE DATOS'!AV69="","false","true")</f>
        <v>false</v>
      </c>
      <c r="AU69" s="40" t="s">
        <v>389</v>
      </c>
      <c r="AV69" s="40" t="str">
        <f>+'CARGA DE DATOS'!$AW69</f>
        <v/>
      </c>
      <c r="AW69" s="40" t="str">
        <f>+'CARGA DE DATOS'!$AX69</f>
        <v/>
      </c>
      <c r="AY69" s="40" t="s">
        <v>1989</v>
      </c>
      <c r="AZ69" s="40" t="str">
        <f>+IF('CARGA DE DATOS'!AY69="","false","true")</f>
        <v>false</v>
      </c>
      <c r="BA69" s="40" t="s">
        <v>389</v>
      </c>
      <c r="BB69" s="40">
        <f>+'CARGA DE DATOS'!T69</f>
        <v>0</v>
      </c>
      <c r="BD69" s="40" t="s">
        <v>390</v>
      </c>
      <c r="BE69" s="40" t="str">
        <f>+IF('CARGA DE DATOS'!AZ69&lt;&gt;"","true","false")</f>
        <v>true</v>
      </c>
      <c r="BF69" s="40" t="s">
        <v>389</v>
      </c>
      <c r="BH69" s="40" t="s">
        <v>390</v>
      </c>
      <c r="BI69" s="40" t="str">
        <f>+IF('CARGA DE DATOS'!BA69&lt;&gt;"","true","false")</f>
        <v>true</v>
      </c>
      <c r="BJ69" s="40" t="s">
        <v>389</v>
      </c>
      <c r="BL69" s="40" t="s">
        <v>390</v>
      </c>
      <c r="BM69" s="40" t="str">
        <f ca="1">+IF('CARGA DE DATOS'!BB69&lt;&gt;"","true","false")</f>
        <v>false</v>
      </c>
      <c r="BN69" s="40" t="s">
        <v>389</v>
      </c>
      <c r="BP69" s="40" t="s">
        <v>390</v>
      </c>
      <c r="BQ69" s="40" t="str">
        <f ca="1">+IF('CARGA DE DATOS'!BC69&lt;&gt;"","true","false")</f>
        <v>false</v>
      </c>
      <c r="BR69" s="40" t="s">
        <v>389</v>
      </c>
      <c r="BT69" s="40" t="s">
        <v>390</v>
      </c>
      <c r="BU69" s="40" t="str">
        <f ca="1">+IF('CARGA DE DATOS'!BD69&lt;&gt;"","true","false")</f>
        <v>false</v>
      </c>
      <c r="BV69" s="40" t="s">
        <v>389</v>
      </c>
      <c r="BX69" s="40" t="s">
        <v>390</v>
      </c>
      <c r="BY69" s="40" t="str">
        <f ca="1">+IF('CARGA DE DATOS'!BE69&lt;&gt;"","true","false")</f>
        <v>false</v>
      </c>
      <c r="BZ69" s="40" t="s">
        <v>389</v>
      </c>
      <c r="CB69" s="40" t="s">
        <v>390</v>
      </c>
      <c r="CC69" s="40" t="str">
        <f ca="1">+IF('CARGA DE DATOS'!BF69&lt;&gt;"","true","false")</f>
        <v>false</v>
      </c>
      <c r="CD69" s="40" t="s">
        <v>389</v>
      </c>
      <c r="CF69" s="40" t="s">
        <v>390</v>
      </c>
      <c r="CG69" s="40" t="str">
        <f ca="1">+IF('CARGA DE DATOS'!BG69&lt;&gt;"","true","false")</f>
        <v>false</v>
      </c>
      <c r="CH69" s="40" t="s">
        <v>389</v>
      </c>
      <c r="CJ69" s="40" t="str">
        <f t="shared" ref="CJ69:CJ132" si="14">+$AE69</f>
        <v>01.01.2022</v>
      </c>
      <c r="CK69" s="40" t="str">
        <f t="shared" ref="CK69:CK132" si="15">+LEFT(L69,5)</f>
        <v>S1010</v>
      </c>
      <c r="CL69" s="40">
        <f>+VLOOKUP(L69,'Gr.Estr.Reg.'!$C:$G,5,FALSE)</f>
        <v>102</v>
      </c>
      <c r="CM69" s="40" t="str">
        <f t="shared" ref="CM69:CM132" si="16">+N69</f>
        <v>CR</v>
      </c>
      <c r="CN69" s="40">
        <v>2</v>
      </c>
      <c r="CP69" s="40" t="str">
        <f t="shared" ref="CP69:CP132" si="17">+$AE69</f>
        <v>01.01.2022</v>
      </c>
      <c r="CQ69" s="126">
        <f t="shared" ref="CQ69:CQ132" si="18">+IF(CR68="",CQ68+1,CR68+1)</f>
        <v>168</v>
      </c>
      <c r="CR69" s="126" t="str">
        <f t="shared" ref="CR69:CR132" si="19">+IF(AT69="true",CQ69+1,"")</f>
        <v/>
      </c>
      <c r="CS69" s="40">
        <f>+'CARGA DE DATOS'!X69</f>
        <v>700034</v>
      </c>
      <c r="CT69" s="113" t="s">
        <v>391</v>
      </c>
      <c r="CV69" s="40" t="str">
        <f t="shared" ref="CV69:CV132" si="20">+$AE69</f>
        <v>01.01.2022</v>
      </c>
      <c r="CW69" s="113" t="str">
        <f ca="1">+VLOOKUP('CARGA DE DATOS'!AA69,Datos!$D:$E,2,FALSE)</f>
        <v>00</v>
      </c>
      <c r="CX69" s="113">
        <f>+'CARGA DE DATOS'!AB69</f>
        <v>50</v>
      </c>
      <c r="CY69" s="113">
        <f>+'CARGA DE DATOS'!AC69</f>
        <v>50</v>
      </c>
      <c r="CZ69" s="113" t="str">
        <f>+'CARGA DE DATOS'!AD69</f>
        <v>CASO: &gt;1000 Reg y Cont &lt;1000 sólo 13,2 kV</v>
      </c>
    </row>
    <row r="70" spans="1:104" s="40" customFormat="1" x14ac:dyDescent="0.25">
      <c r="A70" s="140">
        <f>+IF('CARGA DE DATOS'!B70="","",'CARGA DE DATOS'!B70)</f>
        <v>261</v>
      </c>
      <c r="B70" s="140">
        <f>+'CARGA DE DATOS'!C70</f>
        <v>610000000000175</v>
      </c>
      <c r="C70" s="140"/>
      <c r="D70" s="140"/>
      <c r="E70" s="140"/>
      <c r="F70" s="140"/>
      <c r="G70" s="140"/>
      <c r="H70" s="140"/>
      <c r="I70" s="140"/>
      <c r="J70" s="83"/>
      <c r="K70" s="40" t="str">
        <f>+'CARGA DE DATOS'!$AH70</f>
        <v>GD</v>
      </c>
      <c r="L70" s="40" t="str">
        <f>+'CARGA DE DATOS'!D70</f>
        <v>S1010A13</v>
      </c>
      <c r="M70" s="40" t="str">
        <f ca="1">+'CARGA DE DATOS'!G70</f>
        <v>ID068-GD-CR-T2-AT</v>
      </c>
      <c r="N70" s="40" t="str">
        <f>+'CARGA DE DATOS'!$AI70</f>
        <v>CR</v>
      </c>
      <c r="O70" s="40" t="str">
        <f>+'CARGA DE DATOS'!$AJ70</f>
        <v>G002</v>
      </c>
      <c r="P70" s="40" t="str">
        <f t="shared" si="11"/>
        <v>Z002</v>
      </c>
      <c r="Q70" s="40" t="s">
        <v>380</v>
      </c>
      <c r="R70" s="40">
        <v>1000</v>
      </c>
      <c r="S70" s="113" t="str">
        <f>+'CARGA DE DATOS'!$AL70</f>
        <v>06</v>
      </c>
      <c r="T70" s="115" t="s">
        <v>382</v>
      </c>
      <c r="U70" s="40">
        <v>12</v>
      </c>
      <c r="V70" s="40" t="str">
        <f ca="1">+'CARGA DE DATOS'!$AM70</f>
        <v>198</v>
      </c>
      <c r="W70" s="40" t="str">
        <f>+VLOOKUP(AG70,Datos!$E$30:$G$35,3,FALSE)</f>
        <v>P4</v>
      </c>
      <c r="X70" s="40" t="str">
        <f t="shared" si="12"/>
        <v/>
      </c>
      <c r="Z70" s="40" t="str">
        <f ca="1">+'CARGA DE DATOS'!$AN70</f>
        <v>239900</v>
      </c>
      <c r="AB70" s="40" t="str">
        <f t="shared" ca="1" si="13"/>
        <v>ID068-GD-CR-T2-AT</v>
      </c>
      <c r="AC70" s="40">
        <f>+INDEX('Gr.Estr.Reg.'!$A:$C,MATCH($L70,'Gr.Estr.Reg.'!$C:$C,0),1)</f>
        <v>1000</v>
      </c>
      <c r="AE70" s="40" t="str">
        <f>+TEXT('CARGA DE DATOS'!$F70,"dd.mm.yyyy")</f>
        <v>01.01.2022</v>
      </c>
      <c r="AF70" s="40" t="s">
        <v>384</v>
      </c>
      <c r="AG70" s="40" t="str">
        <f>+'CARGA DE DATOS'!$AO70</f>
        <v>G0</v>
      </c>
      <c r="AH70" s="40" t="s">
        <v>385</v>
      </c>
      <c r="AI70" s="40" t="str">
        <f ca="1">+'CARGA DE DATOS'!$AQ70</f>
        <v>GD_T2</v>
      </c>
      <c r="AJ70" s="126" t="str">
        <f>+IF('CARGA DE DATOS'!$K70="Completo",VLOOKUP(VLOOKUP('CARGA DE DATOS'!$D70,'Gr.Estr.Reg.'!$C:$D,2,FALSE),'Unidades de Lectura'!$J:$L,3,FALSE),VLOOKUP('CARGA DE DATOS'!$K70&amp;VLOOKUP('CARGA DE DATOS'!$D70,'Gr.Estr.Reg.'!$C:$H,6,FALSE),'Unidades de Lectura'!$H:$L,5,FALSE))</f>
        <v>GSNCC</v>
      </c>
      <c r="AM70" s="40" t="s">
        <v>387</v>
      </c>
      <c r="AN70" s="40" t="s">
        <v>388</v>
      </c>
      <c r="AO70" s="40" t="s">
        <v>389</v>
      </c>
      <c r="AP70" s="40" t="str">
        <f ca="1">+'CARGA DE DATOS'!$AT70</f>
        <v>GD_NORM</v>
      </c>
      <c r="AQ70" s="40" t="str">
        <f ca="1">+'CARGA DE DATOS'!$AU70</f>
        <v>ALTA132</v>
      </c>
      <c r="AS70" s="40" t="s">
        <v>387</v>
      </c>
      <c r="AT70" s="40" t="str">
        <f>+IF('CARGA DE DATOS'!AV70="","false","true")</f>
        <v>false</v>
      </c>
      <c r="AU70" s="40" t="s">
        <v>389</v>
      </c>
      <c r="AV70" s="40" t="str">
        <f>+'CARGA DE DATOS'!$AW70</f>
        <v/>
      </c>
      <c r="AW70" s="40" t="str">
        <f>+'CARGA DE DATOS'!$AX70</f>
        <v/>
      </c>
      <c r="AY70" s="40" t="s">
        <v>1989</v>
      </c>
      <c r="AZ70" s="40" t="str">
        <f>+IF('CARGA DE DATOS'!AY70="","false","true")</f>
        <v>false</v>
      </c>
      <c r="BA70" s="40" t="s">
        <v>389</v>
      </c>
      <c r="BB70" s="40">
        <f>+'CARGA DE DATOS'!T70</f>
        <v>0</v>
      </c>
      <c r="BD70" s="40" t="s">
        <v>390</v>
      </c>
      <c r="BE70" s="40" t="str">
        <f>+IF('CARGA DE DATOS'!AZ70&lt;&gt;"","true","false")</f>
        <v>true</v>
      </c>
      <c r="BF70" s="40" t="s">
        <v>389</v>
      </c>
      <c r="BH70" s="40" t="s">
        <v>390</v>
      </c>
      <c r="BI70" s="40" t="str">
        <f>+IF('CARGA DE DATOS'!BA70&lt;&gt;"","true","false")</f>
        <v>true</v>
      </c>
      <c r="BJ70" s="40" t="s">
        <v>389</v>
      </c>
      <c r="BL70" s="40" t="s">
        <v>390</v>
      </c>
      <c r="BM70" s="40" t="str">
        <f ca="1">+IF('CARGA DE DATOS'!BB70&lt;&gt;"","true","false")</f>
        <v>false</v>
      </c>
      <c r="BN70" s="40" t="s">
        <v>389</v>
      </c>
      <c r="BP70" s="40" t="s">
        <v>390</v>
      </c>
      <c r="BQ70" s="40" t="str">
        <f ca="1">+IF('CARGA DE DATOS'!BC70&lt;&gt;"","true","false")</f>
        <v>false</v>
      </c>
      <c r="BR70" s="40" t="s">
        <v>389</v>
      </c>
      <c r="BT70" s="40" t="s">
        <v>390</v>
      </c>
      <c r="BU70" s="40" t="str">
        <f ca="1">+IF('CARGA DE DATOS'!BD70&lt;&gt;"","true","false")</f>
        <v>false</v>
      </c>
      <c r="BV70" s="40" t="s">
        <v>389</v>
      </c>
      <c r="BX70" s="40" t="s">
        <v>390</v>
      </c>
      <c r="BY70" s="40" t="str">
        <f ca="1">+IF('CARGA DE DATOS'!BE70&lt;&gt;"","true","false")</f>
        <v>false</v>
      </c>
      <c r="BZ70" s="40" t="s">
        <v>389</v>
      </c>
      <c r="CB70" s="40" t="s">
        <v>390</v>
      </c>
      <c r="CC70" s="40" t="str">
        <f ca="1">+IF('CARGA DE DATOS'!BF70&lt;&gt;"","true","false")</f>
        <v>false</v>
      </c>
      <c r="CD70" s="40" t="s">
        <v>389</v>
      </c>
      <c r="CF70" s="40" t="s">
        <v>390</v>
      </c>
      <c r="CG70" s="40" t="str">
        <f ca="1">+IF('CARGA DE DATOS'!BG70&lt;&gt;"","true","false")</f>
        <v>false</v>
      </c>
      <c r="CH70" s="40" t="s">
        <v>389</v>
      </c>
      <c r="CJ70" s="40" t="str">
        <f t="shared" si="14"/>
        <v>01.01.2022</v>
      </c>
      <c r="CK70" s="40" t="str">
        <f t="shared" si="15"/>
        <v>S1010</v>
      </c>
      <c r="CL70" s="40">
        <f>+VLOOKUP(L70,'Gr.Estr.Reg.'!$C:$G,5,FALSE)</f>
        <v>102</v>
      </c>
      <c r="CM70" s="40" t="str">
        <f t="shared" si="16"/>
        <v>CR</v>
      </c>
      <c r="CN70" s="40">
        <v>2</v>
      </c>
      <c r="CP70" s="40" t="str">
        <f t="shared" si="17"/>
        <v>01.01.2022</v>
      </c>
      <c r="CQ70" s="126">
        <f t="shared" si="18"/>
        <v>169</v>
      </c>
      <c r="CR70" s="126" t="str">
        <f t="shared" si="19"/>
        <v/>
      </c>
      <c r="CS70" s="40">
        <f>+'CARGA DE DATOS'!X70</f>
        <v>700034</v>
      </c>
      <c r="CT70" s="113" t="s">
        <v>391</v>
      </c>
      <c r="CV70" s="40" t="str">
        <f t="shared" si="20"/>
        <v>01.01.2022</v>
      </c>
      <c r="CW70" s="113" t="str">
        <f ca="1">+VLOOKUP('CARGA DE DATOS'!AA70,Datos!$D:$E,2,FALSE)</f>
        <v>00</v>
      </c>
      <c r="CX70" s="113">
        <f>+'CARGA DE DATOS'!AB70</f>
        <v>50</v>
      </c>
      <c r="CY70" s="113">
        <f>+'CARGA DE DATOS'!AC70</f>
        <v>50</v>
      </c>
      <c r="CZ70" s="113" t="str">
        <f>+'CARGA DE DATOS'!AD70</f>
        <v>CASO: &gt;1000 Reg y Cont &lt;1000 sólo 13,2 kV</v>
      </c>
    </row>
    <row r="71" spans="1:104" s="40" customFormat="1" x14ac:dyDescent="0.25">
      <c r="A71" s="140">
        <f>+IF('CARGA DE DATOS'!B71="","",'CARGA DE DATOS'!B71)</f>
        <v>261</v>
      </c>
      <c r="B71" s="140">
        <f>+'CARGA DE DATOS'!C71</f>
        <v>610000000000175</v>
      </c>
      <c r="C71" s="140"/>
      <c r="D71" s="140"/>
      <c r="E71" s="140"/>
      <c r="F71" s="140"/>
      <c r="G71" s="140"/>
      <c r="H71" s="140"/>
      <c r="I71" s="140"/>
      <c r="J71" s="83"/>
      <c r="K71" s="40" t="str">
        <f>+'CARGA DE DATOS'!$AH71</f>
        <v>GD</v>
      </c>
      <c r="L71" s="40" t="str">
        <f>+'CARGA DE DATOS'!D71</f>
        <v>S1010A13</v>
      </c>
      <c r="M71" s="40" t="str">
        <f ca="1">+'CARGA DE DATOS'!G71</f>
        <v>ID069-GD-CR-T2-AT</v>
      </c>
      <c r="N71" s="40" t="str">
        <f>+'CARGA DE DATOS'!$AI71</f>
        <v>CR</v>
      </c>
      <c r="O71" s="40" t="str">
        <f>+'CARGA DE DATOS'!$AJ71</f>
        <v>G002</v>
      </c>
      <c r="P71" s="40" t="str">
        <f t="shared" si="11"/>
        <v>Z002</v>
      </c>
      <c r="Q71" s="40" t="s">
        <v>380</v>
      </c>
      <c r="R71" s="40">
        <v>1000</v>
      </c>
      <c r="S71" s="113" t="str">
        <f>+'CARGA DE DATOS'!$AL71</f>
        <v>07</v>
      </c>
      <c r="T71" s="115" t="s">
        <v>382</v>
      </c>
      <c r="U71" s="40">
        <v>12</v>
      </c>
      <c r="V71" s="40" t="str">
        <f ca="1">+'CARGA DE DATOS'!$AM71</f>
        <v>198</v>
      </c>
      <c r="W71" s="40" t="str">
        <f>+VLOOKUP(AG71,Datos!$E$30:$G$35,3,FALSE)</f>
        <v>P4</v>
      </c>
      <c r="X71" s="40" t="str">
        <f t="shared" si="12"/>
        <v/>
      </c>
      <c r="Z71" s="40" t="str">
        <f ca="1">+'CARGA DE DATOS'!$AN71</f>
        <v>239900</v>
      </c>
      <c r="AB71" s="40" t="str">
        <f t="shared" ca="1" si="13"/>
        <v>ID069-GD-CR-T2-AT</v>
      </c>
      <c r="AC71" s="40">
        <f>+INDEX('Gr.Estr.Reg.'!$A:$C,MATCH($L71,'Gr.Estr.Reg.'!$C:$C,0),1)</f>
        <v>1000</v>
      </c>
      <c r="AE71" s="40" t="str">
        <f>+TEXT('CARGA DE DATOS'!$F71,"dd.mm.yyyy")</f>
        <v>01.01.2022</v>
      </c>
      <c r="AF71" s="40" t="s">
        <v>384</v>
      </c>
      <c r="AG71" s="40" t="str">
        <f>+'CARGA DE DATOS'!$AO71</f>
        <v>G0</v>
      </c>
      <c r="AH71" s="40" t="s">
        <v>385</v>
      </c>
      <c r="AI71" s="40" t="str">
        <f ca="1">+'CARGA DE DATOS'!$AQ71</f>
        <v>GD_T2</v>
      </c>
      <c r="AJ71" s="126" t="str">
        <f>+IF('CARGA DE DATOS'!$K71="Completo",VLOOKUP(VLOOKUP('CARGA DE DATOS'!$D71,'Gr.Estr.Reg.'!$C:$D,2,FALSE),'Unidades de Lectura'!$J:$L,3,FALSE),VLOOKUP('CARGA DE DATOS'!$K71&amp;VLOOKUP('CARGA DE DATOS'!$D71,'Gr.Estr.Reg.'!$C:$H,6,FALSE),'Unidades de Lectura'!$H:$L,5,FALSE))</f>
        <v>GSNCC</v>
      </c>
      <c r="AM71" s="40" t="s">
        <v>387</v>
      </c>
      <c r="AN71" s="40" t="s">
        <v>388</v>
      </c>
      <c r="AO71" s="40" t="s">
        <v>389</v>
      </c>
      <c r="AP71" s="40" t="str">
        <f ca="1">+'CARGA DE DATOS'!$AT71</f>
        <v>GD_NORM</v>
      </c>
      <c r="AQ71" s="40" t="str">
        <f ca="1">+'CARGA DE DATOS'!$AU71</f>
        <v>ALTA132</v>
      </c>
      <c r="AS71" s="40" t="s">
        <v>387</v>
      </c>
      <c r="AT71" s="40" t="str">
        <f>+IF('CARGA DE DATOS'!AV71="","false","true")</f>
        <v>false</v>
      </c>
      <c r="AU71" s="40" t="s">
        <v>389</v>
      </c>
      <c r="AV71" s="40" t="str">
        <f>+'CARGA DE DATOS'!$AW71</f>
        <v/>
      </c>
      <c r="AW71" s="40" t="str">
        <f>+'CARGA DE DATOS'!$AX71</f>
        <v/>
      </c>
      <c r="AY71" s="40" t="s">
        <v>1989</v>
      </c>
      <c r="AZ71" s="40" t="str">
        <f>+IF('CARGA DE DATOS'!AY71="","false","true")</f>
        <v>false</v>
      </c>
      <c r="BA71" s="40" t="s">
        <v>389</v>
      </c>
      <c r="BB71" s="40">
        <f>+'CARGA DE DATOS'!T71</f>
        <v>0</v>
      </c>
      <c r="BD71" s="40" t="s">
        <v>390</v>
      </c>
      <c r="BE71" s="40" t="str">
        <f>+IF('CARGA DE DATOS'!AZ71&lt;&gt;"","true","false")</f>
        <v>true</v>
      </c>
      <c r="BF71" s="40" t="s">
        <v>389</v>
      </c>
      <c r="BH71" s="40" t="s">
        <v>390</v>
      </c>
      <c r="BI71" s="40" t="str">
        <f>+IF('CARGA DE DATOS'!BA71&lt;&gt;"","true","false")</f>
        <v>true</v>
      </c>
      <c r="BJ71" s="40" t="s">
        <v>389</v>
      </c>
      <c r="BL71" s="40" t="s">
        <v>390</v>
      </c>
      <c r="BM71" s="40" t="str">
        <f ca="1">+IF('CARGA DE DATOS'!BB71&lt;&gt;"","true","false")</f>
        <v>false</v>
      </c>
      <c r="BN71" s="40" t="s">
        <v>389</v>
      </c>
      <c r="BP71" s="40" t="s">
        <v>390</v>
      </c>
      <c r="BQ71" s="40" t="str">
        <f ca="1">+IF('CARGA DE DATOS'!BC71&lt;&gt;"","true","false")</f>
        <v>true</v>
      </c>
      <c r="BR71" s="40" t="s">
        <v>389</v>
      </c>
      <c r="BT71" s="40" t="s">
        <v>390</v>
      </c>
      <c r="BU71" s="40" t="str">
        <f ca="1">+IF('CARGA DE DATOS'!BD71&lt;&gt;"","true","false")</f>
        <v>false</v>
      </c>
      <c r="BV71" s="40" t="s">
        <v>389</v>
      </c>
      <c r="BX71" s="40" t="s">
        <v>390</v>
      </c>
      <c r="BY71" s="40" t="str">
        <f ca="1">+IF('CARGA DE DATOS'!BE71&lt;&gt;"","true","false")</f>
        <v>false</v>
      </c>
      <c r="BZ71" s="40" t="s">
        <v>389</v>
      </c>
      <c r="CB71" s="40" t="s">
        <v>390</v>
      </c>
      <c r="CC71" s="40" t="str">
        <f ca="1">+IF('CARGA DE DATOS'!BF71&lt;&gt;"","true","false")</f>
        <v>false</v>
      </c>
      <c r="CD71" s="40" t="s">
        <v>389</v>
      </c>
      <c r="CF71" s="40" t="s">
        <v>390</v>
      </c>
      <c r="CG71" s="40" t="str">
        <f ca="1">+IF('CARGA DE DATOS'!BG71&lt;&gt;"","true","false")</f>
        <v>false</v>
      </c>
      <c r="CH71" s="40" t="s">
        <v>389</v>
      </c>
      <c r="CJ71" s="40" t="str">
        <f t="shared" si="14"/>
        <v>01.01.2022</v>
      </c>
      <c r="CK71" s="40" t="str">
        <f t="shared" si="15"/>
        <v>S1010</v>
      </c>
      <c r="CL71" s="40">
        <f>+VLOOKUP(L71,'Gr.Estr.Reg.'!$C:$G,5,FALSE)</f>
        <v>102</v>
      </c>
      <c r="CM71" s="40" t="str">
        <f t="shared" si="16"/>
        <v>CR</v>
      </c>
      <c r="CN71" s="40">
        <v>2</v>
      </c>
      <c r="CP71" s="40" t="str">
        <f t="shared" si="17"/>
        <v>01.01.2022</v>
      </c>
      <c r="CQ71" s="126">
        <f t="shared" si="18"/>
        <v>170</v>
      </c>
      <c r="CR71" s="126" t="str">
        <f t="shared" si="19"/>
        <v/>
      </c>
      <c r="CS71" s="40">
        <f>+'CARGA DE DATOS'!X71</f>
        <v>700034</v>
      </c>
      <c r="CT71" s="113" t="s">
        <v>391</v>
      </c>
      <c r="CV71" s="40" t="str">
        <f t="shared" si="20"/>
        <v>01.01.2022</v>
      </c>
      <c r="CW71" s="113" t="str">
        <f ca="1">+VLOOKUP('CARGA DE DATOS'!AA71,Datos!$D:$E,2,FALSE)</f>
        <v>00</v>
      </c>
      <c r="CX71" s="113">
        <f>+'CARGA DE DATOS'!AB71</f>
        <v>1200</v>
      </c>
      <c r="CY71" s="113">
        <f>+'CARGA DE DATOS'!AC71</f>
        <v>50</v>
      </c>
      <c r="CZ71" s="113" t="str">
        <f>+'CARGA DE DATOS'!AD71</f>
        <v>CASO: &gt;1000 Cont y Reg sólo 13,2 kV</v>
      </c>
    </row>
    <row r="72" spans="1:104" s="40" customFormat="1" x14ac:dyDescent="0.25">
      <c r="A72" s="140">
        <f>+IF('CARGA DE DATOS'!B72="","",'CARGA DE DATOS'!B72)</f>
        <v>261</v>
      </c>
      <c r="B72" s="140">
        <f>+'CARGA DE DATOS'!C72</f>
        <v>610000000000175</v>
      </c>
      <c r="C72" s="140"/>
      <c r="D72" s="140"/>
      <c r="E72" s="140"/>
      <c r="F72" s="140"/>
      <c r="G72" s="140"/>
      <c r="H72" s="140"/>
      <c r="I72" s="140"/>
      <c r="J72" s="83"/>
      <c r="K72" s="40" t="str">
        <f>+'CARGA DE DATOS'!$AH72</f>
        <v>GD</v>
      </c>
      <c r="L72" s="40" t="str">
        <f>+'CARGA DE DATOS'!D72</f>
        <v>S1010A13</v>
      </c>
      <c r="M72" s="40" t="str">
        <f ca="1">+'CARGA DE DATOS'!G72</f>
        <v>ID070-GD-CR-T2-BT</v>
      </c>
      <c r="N72" s="40" t="str">
        <f>+'CARGA DE DATOS'!$AI72</f>
        <v>CR</v>
      </c>
      <c r="O72" s="40" t="str">
        <f>+'CARGA DE DATOS'!$AJ72</f>
        <v>G002</v>
      </c>
      <c r="P72" s="40" t="str">
        <f t="shared" si="11"/>
        <v>Z002</v>
      </c>
      <c r="Q72" s="40" t="s">
        <v>380</v>
      </c>
      <c r="R72" s="40">
        <v>1000</v>
      </c>
      <c r="S72" s="113">
        <f>+'CARGA DE DATOS'!$AL72</f>
        <v>11</v>
      </c>
      <c r="T72" s="115" t="s">
        <v>382</v>
      </c>
      <c r="U72" s="40">
        <v>12</v>
      </c>
      <c r="V72" s="40" t="str">
        <f ca="1">+'CARGA DE DATOS'!$AM72</f>
        <v>198</v>
      </c>
      <c r="W72" s="40" t="str">
        <f>+VLOOKUP(AG72,Datos!$E$30:$G$35,3,FALSE)</f>
        <v>P2</v>
      </c>
      <c r="X72" s="40" t="str">
        <f t="shared" si="12"/>
        <v/>
      </c>
      <c r="Z72" s="40" t="str">
        <f ca="1">+'CARGA DE DATOS'!$AN72</f>
        <v>239900</v>
      </c>
      <c r="AB72" s="40" t="str">
        <f t="shared" ca="1" si="13"/>
        <v>ID070-GD-CR-T2-BT</v>
      </c>
      <c r="AC72" s="40">
        <f>+INDEX('Gr.Estr.Reg.'!$A:$C,MATCH($L72,'Gr.Estr.Reg.'!$C:$C,0),1)</f>
        <v>1000</v>
      </c>
      <c r="AE72" s="40" t="str">
        <f>+TEXT('CARGA DE DATOS'!$F72,"dd.mm.yyyy")</f>
        <v>01.01.2022</v>
      </c>
      <c r="AF72" s="40" t="s">
        <v>384</v>
      </c>
      <c r="AG72" s="40" t="str">
        <f>+'CARGA DE DATOS'!$AO72</f>
        <v>G1</v>
      </c>
      <c r="AH72" s="40" t="s">
        <v>385</v>
      </c>
      <c r="AI72" s="40" t="str">
        <f ca="1">+'CARGA DE DATOS'!$AQ72</f>
        <v>GD_T2</v>
      </c>
      <c r="AJ72" s="126" t="str">
        <f>+IF('CARGA DE DATOS'!$K72="Completo",VLOOKUP(VLOOKUP('CARGA DE DATOS'!$D72,'Gr.Estr.Reg.'!$C:$D,2,FALSE),'Unidades de Lectura'!$J:$L,3,FALSE),VLOOKUP('CARGA DE DATOS'!$K72&amp;VLOOKUP('CARGA DE DATOS'!$D72,'Gr.Estr.Reg.'!$C:$H,6,FALSE),'Unidades de Lectura'!$H:$L,5,FALSE))</f>
        <v>GSNCC</v>
      </c>
      <c r="AM72" s="40" t="s">
        <v>387</v>
      </c>
      <c r="AN72" s="40" t="s">
        <v>388</v>
      </c>
      <c r="AO72" s="40" t="s">
        <v>389</v>
      </c>
      <c r="AP72" s="40" t="str">
        <f ca="1">+'CARGA DE DATOS'!$AT72</f>
        <v>GD_NORM</v>
      </c>
      <c r="AQ72" s="40" t="str">
        <f ca="1">+'CARGA DE DATOS'!$AU72</f>
        <v>BAJA</v>
      </c>
      <c r="AS72" s="40" t="s">
        <v>387</v>
      </c>
      <c r="AT72" s="40" t="str">
        <f>+IF('CARGA DE DATOS'!AV72="","false","true")</f>
        <v>false</v>
      </c>
      <c r="AU72" s="40" t="s">
        <v>389</v>
      </c>
      <c r="AV72" s="40" t="str">
        <f>+'CARGA DE DATOS'!$AW72</f>
        <v/>
      </c>
      <c r="AW72" s="40" t="str">
        <f>+'CARGA DE DATOS'!$AX72</f>
        <v/>
      </c>
      <c r="AY72" s="40" t="s">
        <v>1989</v>
      </c>
      <c r="AZ72" s="40" t="str">
        <f>+IF('CARGA DE DATOS'!AY72="","false","true")</f>
        <v>false</v>
      </c>
      <c r="BA72" s="40" t="s">
        <v>389</v>
      </c>
      <c r="BB72" s="40">
        <f>+'CARGA DE DATOS'!T72</f>
        <v>0</v>
      </c>
      <c r="BD72" s="40" t="s">
        <v>390</v>
      </c>
      <c r="BE72" s="40" t="str">
        <f>+IF('CARGA DE DATOS'!AZ72&lt;&gt;"","true","false")</f>
        <v>true</v>
      </c>
      <c r="BF72" s="40" t="s">
        <v>389</v>
      </c>
      <c r="BH72" s="40" t="s">
        <v>390</v>
      </c>
      <c r="BI72" s="40" t="str">
        <f>+IF('CARGA DE DATOS'!BA72&lt;&gt;"","true","false")</f>
        <v>true</v>
      </c>
      <c r="BJ72" s="40" t="s">
        <v>389</v>
      </c>
      <c r="BL72" s="40" t="s">
        <v>390</v>
      </c>
      <c r="BM72" s="40" t="str">
        <f ca="1">+IF('CARGA DE DATOS'!BB72&lt;&gt;"","true","false")</f>
        <v>true</v>
      </c>
      <c r="BN72" s="40" t="s">
        <v>389</v>
      </c>
      <c r="BP72" s="40" t="s">
        <v>390</v>
      </c>
      <c r="BQ72" s="40" t="str">
        <f ca="1">+IF('CARGA DE DATOS'!BC72&lt;&gt;"","true","false")</f>
        <v>false</v>
      </c>
      <c r="BR72" s="40" t="s">
        <v>389</v>
      </c>
      <c r="BT72" s="40" t="s">
        <v>390</v>
      </c>
      <c r="BU72" s="40" t="str">
        <f ca="1">+IF('CARGA DE DATOS'!BD72&lt;&gt;"","true","false")</f>
        <v>false</v>
      </c>
      <c r="BV72" s="40" t="s">
        <v>389</v>
      </c>
      <c r="BX72" s="40" t="s">
        <v>390</v>
      </c>
      <c r="BY72" s="40" t="str">
        <f ca="1">+IF('CARGA DE DATOS'!BE72&lt;&gt;"","true","false")</f>
        <v>false</v>
      </c>
      <c r="BZ72" s="40" t="s">
        <v>389</v>
      </c>
      <c r="CB72" s="40" t="s">
        <v>390</v>
      </c>
      <c r="CC72" s="40" t="str">
        <f ca="1">+IF('CARGA DE DATOS'!BF72&lt;&gt;"","true","false")</f>
        <v>false</v>
      </c>
      <c r="CD72" s="40" t="s">
        <v>389</v>
      </c>
      <c r="CF72" s="40" t="s">
        <v>390</v>
      </c>
      <c r="CG72" s="40" t="str">
        <f ca="1">+IF('CARGA DE DATOS'!BG72&lt;&gt;"","true","false")</f>
        <v>false</v>
      </c>
      <c r="CH72" s="40" t="s">
        <v>389</v>
      </c>
      <c r="CJ72" s="40" t="str">
        <f t="shared" si="14"/>
        <v>01.01.2022</v>
      </c>
      <c r="CK72" s="40" t="str">
        <f t="shared" si="15"/>
        <v>S1010</v>
      </c>
      <c r="CL72" s="40">
        <f>+VLOOKUP(L72,'Gr.Estr.Reg.'!$C:$G,5,FALSE)</f>
        <v>102</v>
      </c>
      <c r="CM72" s="40" t="str">
        <f t="shared" si="16"/>
        <v>CR</v>
      </c>
      <c r="CN72" s="40">
        <v>2</v>
      </c>
      <c r="CP72" s="40" t="str">
        <f t="shared" si="17"/>
        <v>01.01.2022</v>
      </c>
      <c r="CQ72" s="126">
        <f t="shared" si="18"/>
        <v>171</v>
      </c>
      <c r="CR72" s="126" t="str">
        <f t="shared" si="19"/>
        <v/>
      </c>
      <c r="CS72" s="40">
        <f>+'CARGA DE DATOS'!X72</f>
        <v>700034</v>
      </c>
      <c r="CT72" s="113" t="s">
        <v>391</v>
      </c>
      <c r="CV72" s="40" t="str">
        <f t="shared" si="20"/>
        <v>01.01.2022</v>
      </c>
      <c r="CW72" s="113" t="str">
        <f ca="1">+VLOOKUP('CARGA DE DATOS'!AA72,Datos!$D:$E,2,FALSE)</f>
        <v>00</v>
      </c>
      <c r="CX72" s="113">
        <f>+'CARGA DE DATOS'!AB72</f>
        <v>100</v>
      </c>
      <c r="CY72" s="113">
        <f>+'CARGA DE DATOS'!AC72</f>
        <v>350</v>
      </c>
      <c r="CZ72" s="113" t="str">
        <f>+'CARGA DE DATOS'!AD72</f>
        <v>CASO: =1000 Reg sólo 13,2 kV</v>
      </c>
    </row>
    <row r="73" spans="1:104" s="40" customFormat="1" x14ac:dyDescent="0.25">
      <c r="A73" s="140">
        <f>+IF('CARGA DE DATOS'!B73="","",'CARGA DE DATOS'!B73)</f>
        <v>261</v>
      </c>
      <c r="B73" s="140">
        <f>+'CARGA DE DATOS'!C73</f>
        <v>610000000000175</v>
      </c>
      <c r="C73" s="140"/>
      <c r="D73" s="140"/>
      <c r="E73" s="140"/>
      <c r="F73" s="140"/>
      <c r="G73" s="140"/>
      <c r="H73" s="140"/>
      <c r="I73" s="140"/>
      <c r="J73" s="83"/>
      <c r="K73" s="40" t="str">
        <f>+'CARGA DE DATOS'!$AH73</f>
        <v>GD</v>
      </c>
      <c r="L73" s="40" t="str">
        <f>+'CARGA DE DATOS'!D73</f>
        <v>S1010A13</v>
      </c>
      <c r="M73" s="40" t="str">
        <f ca="1">+'CARGA DE DATOS'!G73</f>
        <v>ID071-GD-CR-T2-BT</v>
      </c>
      <c r="N73" s="40" t="str">
        <f>+'CARGA DE DATOS'!$AI73</f>
        <v>CR</v>
      </c>
      <c r="O73" s="40" t="str">
        <f>+'CARGA DE DATOS'!$AJ73</f>
        <v>G002</v>
      </c>
      <c r="P73" s="40" t="str">
        <f t="shared" si="11"/>
        <v>Z002</v>
      </c>
      <c r="Q73" s="40" t="s">
        <v>380</v>
      </c>
      <c r="R73" s="40">
        <v>1000</v>
      </c>
      <c r="S73" s="113">
        <f>+'CARGA DE DATOS'!$AL73</f>
        <v>10</v>
      </c>
      <c r="T73" s="115" t="s">
        <v>382</v>
      </c>
      <c r="U73" s="40">
        <v>12</v>
      </c>
      <c r="V73" s="40" t="str">
        <f ca="1">+'CARGA DE DATOS'!$AM73</f>
        <v>198</v>
      </c>
      <c r="W73" s="40" t="str">
        <f>+VLOOKUP(AG73,Datos!$E$30:$G$35,3,FALSE)</f>
        <v>P2</v>
      </c>
      <c r="X73" s="40" t="str">
        <f t="shared" si="12"/>
        <v/>
      </c>
      <c r="Z73" s="40" t="str">
        <f ca="1">+'CARGA DE DATOS'!$AN73</f>
        <v>239900</v>
      </c>
      <c r="AB73" s="40" t="str">
        <f t="shared" ca="1" si="13"/>
        <v>ID071-GD-CR-T2-BT</v>
      </c>
      <c r="AC73" s="40">
        <f>+INDEX('Gr.Estr.Reg.'!$A:$C,MATCH($L73,'Gr.Estr.Reg.'!$C:$C,0),1)</f>
        <v>1000</v>
      </c>
      <c r="AE73" s="40" t="str">
        <f>+TEXT('CARGA DE DATOS'!$F73,"dd.mm.yyyy")</f>
        <v>01.01.2022</v>
      </c>
      <c r="AF73" s="40" t="s">
        <v>384</v>
      </c>
      <c r="AG73" s="40" t="str">
        <f>+'CARGA DE DATOS'!$AO73</f>
        <v>G1</v>
      </c>
      <c r="AH73" s="40" t="s">
        <v>385</v>
      </c>
      <c r="AI73" s="40" t="str">
        <f ca="1">+'CARGA DE DATOS'!$AQ73</f>
        <v>GD_T2</v>
      </c>
      <c r="AJ73" s="126" t="str">
        <f>+IF('CARGA DE DATOS'!$K73="Completo",VLOOKUP(VLOOKUP('CARGA DE DATOS'!$D73,'Gr.Estr.Reg.'!$C:$D,2,FALSE),'Unidades de Lectura'!$J:$L,3,FALSE),VLOOKUP('CARGA DE DATOS'!$K73&amp;VLOOKUP('CARGA DE DATOS'!$D73,'Gr.Estr.Reg.'!$C:$H,6,FALSE),'Unidades de Lectura'!$H:$L,5,FALSE))</f>
        <v>GSNCC</v>
      </c>
      <c r="AM73" s="40" t="s">
        <v>387</v>
      </c>
      <c r="AN73" s="40" t="s">
        <v>388</v>
      </c>
      <c r="AO73" s="40" t="s">
        <v>389</v>
      </c>
      <c r="AP73" s="40" t="str">
        <f ca="1">+'CARGA DE DATOS'!$AT73</f>
        <v>GD_NORM</v>
      </c>
      <c r="AQ73" s="40" t="str">
        <f ca="1">+'CARGA DE DATOS'!$AU73</f>
        <v>BAJA</v>
      </c>
      <c r="AS73" s="40" t="s">
        <v>387</v>
      </c>
      <c r="AT73" s="40" t="str">
        <f>+IF('CARGA DE DATOS'!AV73="","false","true")</f>
        <v>false</v>
      </c>
      <c r="AU73" s="40" t="s">
        <v>389</v>
      </c>
      <c r="AV73" s="40" t="str">
        <f>+'CARGA DE DATOS'!$AW73</f>
        <v/>
      </c>
      <c r="AW73" s="40" t="str">
        <f>+'CARGA DE DATOS'!$AX73</f>
        <v/>
      </c>
      <c r="AY73" s="40" t="s">
        <v>1989</v>
      </c>
      <c r="AZ73" s="40" t="str">
        <f>+IF('CARGA DE DATOS'!AY73="","false","true")</f>
        <v>false</v>
      </c>
      <c r="BA73" s="40" t="s">
        <v>389</v>
      </c>
      <c r="BB73" s="40">
        <f>+'CARGA DE DATOS'!T73</f>
        <v>0</v>
      </c>
      <c r="BD73" s="40" t="s">
        <v>390</v>
      </c>
      <c r="BE73" s="40" t="str">
        <f>+IF('CARGA DE DATOS'!AZ73&lt;&gt;"","true","false")</f>
        <v>true</v>
      </c>
      <c r="BF73" s="40" t="s">
        <v>389</v>
      </c>
      <c r="BH73" s="40" t="s">
        <v>390</v>
      </c>
      <c r="BI73" s="40" t="str">
        <f>+IF('CARGA DE DATOS'!BA73&lt;&gt;"","true","false")</f>
        <v>true</v>
      </c>
      <c r="BJ73" s="40" t="s">
        <v>389</v>
      </c>
      <c r="BL73" s="40" t="s">
        <v>390</v>
      </c>
      <c r="BM73" s="40" t="str">
        <f ca="1">+IF('CARGA DE DATOS'!BB73&lt;&gt;"","true","false")</f>
        <v>false</v>
      </c>
      <c r="BN73" s="40" t="s">
        <v>389</v>
      </c>
      <c r="BP73" s="40" t="s">
        <v>390</v>
      </c>
      <c r="BQ73" s="40" t="str">
        <f ca="1">+IF('CARGA DE DATOS'!BC73&lt;&gt;"","true","false")</f>
        <v>false</v>
      </c>
      <c r="BR73" s="40" t="s">
        <v>389</v>
      </c>
      <c r="BT73" s="40" t="s">
        <v>390</v>
      </c>
      <c r="BU73" s="40" t="str">
        <f ca="1">+IF('CARGA DE DATOS'!BD73&lt;&gt;"","true","false")</f>
        <v>true</v>
      </c>
      <c r="BV73" s="40" t="s">
        <v>389</v>
      </c>
      <c r="BX73" s="40" t="s">
        <v>390</v>
      </c>
      <c r="BY73" s="40" t="str">
        <f ca="1">+IF('CARGA DE DATOS'!BE73&lt;&gt;"","true","false")</f>
        <v>false</v>
      </c>
      <c r="BZ73" s="40" t="s">
        <v>389</v>
      </c>
      <c r="CB73" s="40" t="s">
        <v>390</v>
      </c>
      <c r="CC73" s="40" t="str">
        <f ca="1">+IF('CARGA DE DATOS'!BF73&lt;&gt;"","true","false")</f>
        <v>false</v>
      </c>
      <c r="CD73" s="40" t="s">
        <v>389</v>
      </c>
      <c r="CF73" s="40" t="s">
        <v>390</v>
      </c>
      <c r="CG73" s="40" t="str">
        <f ca="1">+IF('CARGA DE DATOS'!BG73&lt;&gt;"","true","false")</f>
        <v>false</v>
      </c>
      <c r="CH73" s="40" t="s">
        <v>389</v>
      </c>
      <c r="CJ73" s="40" t="str">
        <f t="shared" si="14"/>
        <v>01.01.2022</v>
      </c>
      <c r="CK73" s="40" t="str">
        <f t="shared" si="15"/>
        <v>S1010</v>
      </c>
      <c r="CL73" s="40">
        <f>+VLOOKUP(L73,'Gr.Estr.Reg.'!$C:$G,5,FALSE)</f>
        <v>102</v>
      </c>
      <c r="CM73" s="40" t="str">
        <f t="shared" si="16"/>
        <v>CR</v>
      </c>
      <c r="CN73" s="40">
        <v>2</v>
      </c>
      <c r="CP73" s="40" t="str">
        <f t="shared" si="17"/>
        <v>01.01.2022</v>
      </c>
      <c r="CQ73" s="126">
        <f t="shared" si="18"/>
        <v>172</v>
      </c>
      <c r="CR73" s="126" t="str">
        <f t="shared" si="19"/>
        <v/>
      </c>
      <c r="CS73" s="40">
        <f>+'CARGA DE DATOS'!X73</f>
        <v>700034</v>
      </c>
      <c r="CT73" s="113" t="s">
        <v>391</v>
      </c>
      <c r="CV73" s="40" t="str">
        <f t="shared" si="20"/>
        <v>01.01.2022</v>
      </c>
      <c r="CW73" s="113" t="str">
        <f ca="1">+VLOOKUP('CARGA DE DATOS'!AA73,Datos!$D:$E,2,FALSE)</f>
        <v>00</v>
      </c>
      <c r="CX73" s="113">
        <f>+'CARGA DE DATOS'!AB73</f>
        <v>100</v>
      </c>
      <c r="CY73" s="113">
        <f>+'CARGA DE DATOS'!AC73</f>
        <v>350</v>
      </c>
      <c r="CZ73" s="113" t="str">
        <f>+'CARGA DE DATOS'!AD73</f>
        <v>CASO: =1000 Reg sólo 13,2 kV</v>
      </c>
    </row>
    <row r="74" spans="1:104" s="40" customFormat="1" x14ac:dyDescent="0.25">
      <c r="A74" s="140">
        <f>+IF('CARGA DE DATOS'!B74="","",'CARGA DE DATOS'!B74)</f>
        <v>253</v>
      </c>
      <c r="B74" s="140">
        <f>+'CARGA DE DATOS'!C74</f>
        <v>610000000000167</v>
      </c>
      <c r="C74" s="140"/>
      <c r="D74" s="140"/>
      <c r="E74" s="140"/>
      <c r="F74" s="140"/>
      <c r="G74" s="140"/>
      <c r="H74" s="140"/>
      <c r="I74" s="140"/>
      <c r="J74" s="83"/>
      <c r="K74" s="40" t="str">
        <f>+'CARGA DE DATOS'!$AH74</f>
        <v>GD</v>
      </c>
      <c r="L74" s="40" t="str">
        <f>+'CARGA DE DATOS'!D74</f>
        <v>S6020A21</v>
      </c>
      <c r="M74" s="40" t="str">
        <f ca="1">+'CARGA DE DATOS'!G74</f>
        <v>ID072-GD-CR-T2-BT</v>
      </c>
      <c r="N74" s="40" t="str">
        <f>+'CARGA DE DATOS'!$AI74</f>
        <v>CR</v>
      </c>
      <c r="O74" s="40" t="str">
        <f>+'CARGA DE DATOS'!$AJ74</f>
        <v>G002</v>
      </c>
      <c r="P74" s="40" t="str">
        <f t="shared" si="11"/>
        <v>Z002</v>
      </c>
      <c r="Q74" s="40" t="s">
        <v>380</v>
      </c>
      <c r="R74" s="40">
        <v>1000</v>
      </c>
      <c r="S74" s="113" t="str">
        <f>+'CARGA DE DATOS'!$AL74</f>
        <v>01</v>
      </c>
      <c r="T74" s="115" t="s">
        <v>382</v>
      </c>
      <c r="U74" s="40">
        <v>12</v>
      </c>
      <c r="V74" s="40" t="str">
        <f ca="1">+'CARGA DE DATOS'!$AM74</f>
        <v>317</v>
      </c>
      <c r="W74" s="40" t="str">
        <f>+VLOOKUP(AG74,Datos!$E$30:$G$35,3,FALSE)</f>
        <v>P2</v>
      </c>
      <c r="X74" s="40" t="str">
        <f t="shared" si="12"/>
        <v/>
      </c>
      <c r="Z74" s="40" t="str">
        <f ca="1">+'CARGA DE DATOS'!$AN74</f>
        <v>239900</v>
      </c>
      <c r="AB74" s="40" t="str">
        <f t="shared" ca="1" si="13"/>
        <v>ID072-GD-CR-T2-BT</v>
      </c>
      <c r="AC74" s="40">
        <f>+INDEX('Gr.Estr.Reg.'!$A:$C,MATCH($L74,'Gr.Estr.Reg.'!$C:$C,0),1)</f>
        <v>6000</v>
      </c>
      <c r="AE74" s="40" t="str">
        <f>+TEXT('CARGA DE DATOS'!$F74,"dd.mm.yyyy")</f>
        <v>01.01.2022</v>
      </c>
      <c r="AF74" s="40" t="s">
        <v>384</v>
      </c>
      <c r="AG74" s="40" t="str">
        <f>+'CARGA DE DATOS'!$AO74</f>
        <v>G1</v>
      </c>
      <c r="AH74" s="40" t="s">
        <v>385</v>
      </c>
      <c r="AI74" s="40" t="str">
        <f ca="1">+'CARGA DE DATOS'!$AQ74</f>
        <v>GD_T2</v>
      </c>
      <c r="AJ74" s="126" t="str">
        <f>+IF('CARGA DE DATOS'!$K74="Completo",VLOOKUP(VLOOKUP('CARGA DE DATOS'!$D74,'Gr.Estr.Reg.'!$C:$D,2,FALSE),'Unidades de Lectura'!$J:$L,3,FALSE),VLOOKUP('CARGA DE DATOS'!$K74&amp;VLOOKUP('CARGA DE DATOS'!$D74,'Gr.Estr.Reg.'!$C:$H,6,FALSE),'Unidades de Lectura'!$H:$L,5,FALSE))</f>
        <v>GROCC</v>
      </c>
      <c r="AM74" s="40" t="s">
        <v>387</v>
      </c>
      <c r="AN74" s="40" t="s">
        <v>388</v>
      </c>
      <c r="AO74" s="40" t="s">
        <v>389</v>
      </c>
      <c r="AP74" s="40" t="str">
        <f ca="1">+'CARGA DE DATOS'!$AT74</f>
        <v>GD_NORM</v>
      </c>
      <c r="AQ74" s="40" t="str">
        <f ca="1">+'CARGA DE DATOS'!$AU74</f>
        <v>BAJA</v>
      </c>
      <c r="AS74" s="40" t="s">
        <v>387</v>
      </c>
      <c r="AT74" s="40" t="str">
        <f>+IF('CARGA DE DATOS'!AV74="","false","true")</f>
        <v>false</v>
      </c>
      <c r="AU74" s="40" t="s">
        <v>389</v>
      </c>
      <c r="AV74" s="40" t="str">
        <f>+'CARGA DE DATOS'!$AW74</f>
        <v/>
      </c>
      <c r="AW74" s="40" t="str">
        <f>+'CARGA DE DATOS'!$AX74</f>
        <v/>
      </c>
      <c r="AY74" s="40" t="s">
        <v>1989</v>
      </c>
      <c r="AZ74" s="40" t="str">
        <f>+IF('CARGA DE DATOS'!AY74="","false","true")</f>
        <v>false</v>
      </c>
      <c r="BA74" s="40" t="s">
        <v>389</v>
      </c>
      <c r="BB74" s="40">
        <f>+'CARGA DE DATOS'!T74</f>
        <v>0</v>
      </c>
      <c r="BD74" s="40" t="s">
        <v>390</v>
      </c>
      <c r="BE74" s="40" t="str">
        <f>+IF('CARGA DE DATOS'!AZ74&lt;&gt;"","true","false")</f>
        <v>true</v>
      </c>
      <c r="BF74" s="40" t="s">
        <v>389</v>
      </c>
      <c r="BH74" s="40" t="s">
        <v>390</v>
      </c>
      <c r="BI74" s="40" t="str">
        <f>+IF('CARGA DE DATOS'!BA74&lt;&gt;"","true","false")</f>
        <v>true</v>
      </c>
      <c r="BJ74" s="40" t="s">
        <v>389</v>
      </c>
      <c r="BL74" s="40" t="s">
        <v>390</v>
      </c>
      <c r="BM74" s="40" t="str">
        <f ca="1">+IF('CARGA DE DATOS'!BB74&lt;&gt;"","true","false")</f>
        <v>false</v>
      </c>
      <c r="BN74" s="40" t="s">
        <v>389</v>
      </c>
      <c r="BP74" s="40" t="s">
        <v>390</v>
      </c>
      <c r="BQ74" s="40" t="str">
        <f ca="1">+IF('CARGA DE DATOS'!BC74&lt;&gt;"","true","false")</f>
        <v>false</v>
      </c>
      <c r="BR74" s="40" t="s">
        <v>389</v>
      </c>
      <c r="BT74" s="40" t="s">
        <v>390</v>
      </c>
      <c r="BU74" s="40" t="str">
        <f ca="1">+IF('CARGA DE DATOS'!BD74&lt;&gt;"","true","false")</f>
        <v>false</v>
      </c>
      <c r="BV74" s="40" t="s">
        <v>389</v>
      </c>
      <c r="BX74" s="40" t="s">
        <v>390</v>
      </c>
      <c r="BY74" s="40" t="str">
        <f ca="1">+IF('CARGA DE DATOS'!BE74&lt;&gt;"","true","false")</f>
        <v>true</v>
      </c>
      <c r="BZ74" s="40" t="s">
        <v>389</v>
      </c>
      <c r="CB74" s="40" t="s">
        <v>390</v>
      </c>
      <c r="CC74" s="40" t="str">
        <f ca="1">+IF('CARGA DE DATOS'!BF74&lt;&gt;"","true","false")</f>
        <v>false</v>
      </c>
      <c r="CD74" s="40" t="s">
        <v>389</v>
      </c>
      <c r="CF74" s="40" t="s">
        <v>390</v>
      </c>
      <c r="CG74" s="40" t="str">
        <f ca="1">+IF('CARGA DE DATOS'!BG74&lt;&gt;"","true","false")</f>
        <v>false</v>
      </c>
      <c r="CH74" s="40" t="s">
        <v>389</v>
      </c>
      <c r="CJ74" s="40" t="str">
        <f t="shared" si="14"/>
        <v>01.01.2022</v>
      </c>
      <c r="CK74" s="40" t="str">
        <f t="shared" si="15"/>
        <v>S6020</v>
      </c>
      <c r="CL74" s="40">
        <f>+VLOOKUP(L74,'Gr.Estr.Reg.'!$C:$G,5,FALSE)</f>
        <v>106</v>
      </c>
      <c r="CM74" s="40" t="str">
        <f t="shared" si="16"/>
        <v>CR</v>
      </c>
      <c r="CN74" s="40">
        <v>2</v>
      </c>
      <c r="CP74" s="40" t="str">
        <f t="shared" si="17"/>
        <v>01.01.2022</v>
      </c>
      <c r="CQ74" s="126">
        <f t="shared" si="18"/>
        <v>173</v>
      </c>
      <c r="CR74" s="126" t="str">
        <f t="shared" si="19"/>
        <v/>
      </c>
      <c r="CS74" s="40">
        <f>+'CARGA DE DATOS'!X74</f>
        <v>700034</v>
      </c>
      <c r="CT74" s="113" t="s">
        <v>391</v>
      </c>
      <c r="CV74" s="40" t="str">
        <f t="shared" si="20"/>
        <v>01.01.2022</v>
      </c>
      <c r="CW74" s="113" t="str">
        <f ca="1">+VLOOKUP('CARGA DE DATOS'!AA74,Datos!$D:$E,2,FALSE)</f>
        <v>00</v>
      </c>
      <c r="CX74" s="113">
        <f>+'CARGA DE DATOS'!AB74</f>
        <v>50</v>
      </c>
      <c r="CY74" s="113">
        <f>+'CARGA DE DATOS'!AC74</f>
        <v>1000</v>
      </c>
      <c r="CZ74" s="113" t="str">
        <f>+'CARGA DE DATOS'!AD74</f>
        <v>CASO: =1000 Cont sólo 13,2 kV</v>
      </c>
    </row>
    <row r="75" spans="1:104" s="40" customFormat="1" x14ac:dyDescent="0.25">
      <c r="A75" s="140">
        <f>+IF('CARGA DE DATOS'!B75="","",'CARGA DE DATOS'!B75)</f>
        <v>253</v>
      </c>
      <c r="B75" s="140">
        <f>+'CARGA DE DATOS'!C75</f>
        <v>610000000000167</v>
      </c>
      <c r="C75" s="140"/>
      <c r="D75" s="140"/>
      <c r="E75" s="140"/>
      <c r="F75" s="140"/>
      <c r="G75" s="140"/>
      <c r="H75" s="140"/>
      <c r="I75" s="140"/>
      <c r="J75" s="83"/>
      <c r="K75" s="40" t="str">
        <f>+'CARGA DE DATOS'!$AH75</f>
        <v>GD</v>
      </c>
      <c r="L75" s="40" t="str">
        <f>+'CARGA DE DATOS'!D75</f>
        <v>S6020A21</v>
      </c>
      <c r="M75" s="40" t="str">
        <f ca="1">+'CARGA DE DATOS'!G75</f>
        <v>ID073-GD-CR-T2-BT</v>
      </c>
      <c r="N75" s="40" t="str">
        <f>+'CARGA DE DATOS'!$AI75</f>
        <v>CR</v>
      </c>
      <c r="O75" s="40" t="str">
        <f>+'CARGA DE DATOS'!$AJ75</f>
        <v>G002</v>
      </c>
      <c r="P75" s="40" t="str">
        <f t="shared" si="11"/>
        <v>Z002</v>
      </c>
      <c r="Q75" s="40" t="s">
        <v>380</v>
      </c>
      <c r="R75" s="40">
        <v>1000</v>
      </c>
      <c r="S75" s="113" t="str">
        <f>+'CARGA DE DATOS'!$AL75</f>
        <v>04</v>
      </c>
      <c r="T75" s="115" t="s">
        <v>382</v>
      </c>
      <c r="U75" s="40">
        <v>12</v>
      </c>
      <c r="V75" s="40" t="str">
        <f ca="1">+'CARGA DE DATOS'!$AM75</f>
        <v>317</v>
      </c>
      <c r="W75" s="40" t="str">
        <f>+VLOOKUP(AG75,Datos!$E$30:$G$35,3,FALSE)</f>
        <v>P2</v>
      </c>
      <c r="X75" s="40" t="str">
        <f t="shared" si="12"/>
        <v/>
      </c>
      <c r="Z75" s="40" t="str">
        <f ca="1">+'CARGA DE DATOS'!$AN75</f>
        <v>239900</v>
      </c>
      <c r="AB75" s="40" t="str">
        <f t="shared" ca="1" si="13"/>
        <v>ID073-GD-CR-T2-BT</v>
      </c>
      <c r="AC75" s="40">
        <f>+INDEX('Gr.Estr.Reg.'!$A:$C,MATCH($L75,'Gr.Estr.Reg.'!$C:$C,0),1)</f>
        <v>6000</v>
      </c>
      <c r="AE75" s="40" t="str">
        <f>+TEXT('CARGA DE DATOS'!$F75,"dd.mm.yyyy")</f>
        <v>01.01.2022</v>
      </c>
      <c r="AF75" s="40" t="s">
        <v>384</v>
      </c>
      <c r="AG75" s="40" t="str">
        <f>+'CARGA DE DATOS'!$AO75</f>
        <v>G1</v>
      </c>
      <c r="AH75" s="40" t="s">
        <v>385</v>
      </c>
      <c r="AI75" s="40" t="str">
        <f ca="1">+'CARGA DE DATOS'!$AQ75</f>
        <v>GD_T2</v>
      </c>
      <c r="AJ75" s="126" t="str">
        <f>+IF('CARGA DE DATOS'!$K75="Completo",VLOOKUP(VLOOKUP('CARGA DE DATOS'!$D75,'Gr.Estr.Reg.'!$C:$D,2,FALSE),'Unidades de Lectura'!$J:$L,3,FALSE),VLOOKUP('CARGA DE DATOS'!$K75&amp;VLOOKUP('CARGA DE DATOS'!$D75,'Gr.Estr.Reg.'!$C:$H,6,FALSE),'Unidades de Lectura'!$H:$L,5,FALSE))</f>
        <v>GROCC</v>
      </c>
      <c r="AM75" s="40" t="s">
        <v>387</v>
      </c>
      <c r="AN75" s="40" t="s">
        <v>388</v>
      </c>
      <c r="AO75" s="40" t="s">
        <v>389</v>
      </c>
      <c r="AP75" s="40" t="str">
        <f ca="1">+'CARGA DE DATOS'!$AT75</f>
        <v>GD_NORM</v>
      </c>
      <c r="AQ75" s="40" t="str">
        <f ca="1">+'CARGA DE DATOS'!$AU75</f>
        <v>BAJA</v>
      </c>
      <c r="AS75" s="40" t="s">
        <v>387</v>
      </c>
      <c r="AT75" s="40" t="str">
        <f>+IF('CARGA DE DATOS'!AV75="","false","true")</f>
        <v>false</v>
      </c>
      <c r="AU75" s="40" t="s">
        <v>389</v>
      </c>
      <c r="AV75" s="40" t="str">
        <f>+'CARGA DE DATOS'!$AW75</f>
        <v/>
      </c>
      <c r="AW75" s="40" t="str">
        <f>+'CARGA DE DATOS'!$AX75</f>
        <v/>
      </c>
      <c r="AY75" s="40" t="s">
        <v>1989</v>
      </c>
      <c r="AZ75" s="40" t="str">
        <f>+IF('CARGA DE DATOS'!AY75="","false","true")</f>
        <v>false</v>
      </c>
      <c r="BA75" s="40" t="s">
        <v>389</v>
      </c>
      <c r="BB75" s="40">
        <f>+'CARGA DE DATOS'!T75</f>
        <v>0</v>
      </c>
      <c r="BD75" s="40" t="s">
        <v>390</v>
      </c>
      <c r="BE75" s="40" t="str">
        <f>+IF('CARGA DE DATOS'!AZ75&lt;&gt;"","true","false")</f>
        <v>true</v>
      </c>
      <c r="BF75" s="40" t="s">
        <v>389</v>
      </c>
      <c r="BH75" s="40" t="s">
        <v>390</v>
      </c>
      <c r="BI75" s="40" t="str">
        <f>+IF('CARGA DE DATOS'!BA75&lt;&gt;"","true","false")</f>
        <v>true</v>
      </c>
      <c r="BJ75" s="40" t="s">
        <v>389</v>
      </c>
      <c r="BL75" s="40" t="s">
        <v>390</v>
      </c>
      <c r="BM75" s="40" t="str">
        <f ca="1">+IF('CARGA DE DATOS'!BB75&lt;&gt;"","true","false")</f>
        <v>false</v>
      </c>
      <c r="BN75" s="40" t="s">
        <v>389</v>
      </c>
      <c r="BP75" s="40" t="s">
        <v>390</v>
      </c>
      <c r="BQ75" s="40" t="str">
        <f ca="1">+IF('CARGA DE DATOS'!BC75&lt;&gt;"","true","false")</f>
        <v>true</v>
      </c>
      <c r="BR75" s="40" t="s">
        <v>389</v>
      </c>
      <c r="BT75" s="40" t="s">
        <v>390</v>
      </c>
      <c r="BU75" s="40" t="str">
        <f ca="1">+IF('CARGA DE DATOS'!BD75&lt;&gt;"","true","false")</f>
        <v>true</v>
      </c>
      <c r="BV75" s="40" t="s">
        <v>389</v>
      </c>
      <c r="BX75" s="40" t="s">
        <v>390</v>
      </c>
      <c r="BY75" s="40" t="str">
        <f ca="1">+IF('CARGA DE DATOS'!BE75&lt;&gt;"","true","false")</f>
        <v>true</v>
      </c>
      <c r="BZ75" s="40" t="s">
        <v>389</v>
      </c>
      <c r="CB75" s="40" t="s">
        <v>390</v>
      </c>
      <c r="CC75" s="40" t="str">
        <f ca="1">+IF('CARGA DE DATOS'!BF75&lt;&gt;"","true","false")</f>
        <v>false</v>
      </c>
      <c r="CD75" s="40" t="s">
        <v>389</v>
      </c>
      <c r="CF75" s="40" t="s">
        <v>390</v>
      </c>
      <c r="CG75" s="40" t="str">
        <f ca="1">+IF('CARGA DE DATOS'!BG75&lt;&gt;"","true","false")</f>
        <v>false</v>
      </c>
      <c r="CH75" s="40" t="s">
        <v>389</v>
      </c>
      <c r="CJ75" s="40" t="str">
        <f t="shared" si="14"/>
        <v>01.01.2022</v>
      </c>
      <c r="CK75" s="40" t="str">
        <f t="shared" si="15"/>
        <v>S6020</v>
      </c>
      <c r="CL75" s="40">
        <f>+VLOOKUP(L75,'Gr.Estr.Reg.'!$C:$G,5,FALSE)</f>
        <v>106</v>
      </c>
      <c r="CM75" s="40" t="str">
        <f t="shared" si="16"/>
        <v>CR</v>
      </c>
      <c r="CN75" s="40">
        <v>2</v>
      </c>
      <c r="CP75" s="40" t="str">
        <f t="shared" si="17"/>
        <v>01.01.2022</v>
      </c>
      <c r="CQ75" s="126">
        <f t="shared" si="18"/>
        <v>174</v>
      </c>
      <c r="CR75" s="126" t="str">
        <f t="shared" si="19"/>
        <v/>
      </c>
      <c r="CS75" s="40">
        <f>+'CARGA DE DATOS'!X75</f>
        <v>700034</v>
      </c>
      <c r="CT75" s="113" t="s">
        <v>391</v>
      </c>
      <c r="CV75" s="40" t="str">
        <f t="shared" si="20"/>
        <v>01.01.2022</v>
      </c>
      <c r="CW75" s="113" t="str">
        <f ca="1">+VLOOKUP('CARGA DE DATOS'!AA75,Datos!$D:$E,2,FALSE)</f>
        <v>00</v>
      </c>
      <c r="CX75" s="113">
        <f>+'CARGA DE DATOS'!AB75</f>
        <v>100</v>
      </c>
      <c r="CY75" s="113">
        <f>+'CARGA DE DATOS'!AC75</f>
        <v>200</v>
      </c>
      <c r="CZ75" s="113" t="str">
        <f>+'CARGA DE DATOS'!AD75</f>
        <v>CASO: =300 Reg</v>
      </c>
    </row>
    <row r="76" spans="1:104" s="40" customFormat="1" x14ac:dyDescent="0.25">
      <c r="A76" s="140">
        <f>+IF('CARGA DE DATOS'!B76="","",'CARGA DE DATOS'!B76)</f>
        <v>253</v>
      </c>
      <c r="B76" s="140">
        <f>+'CARGA DE DATOS'!C76</f>
        <v>610000000000167</v>
      </c>
      <c r="C76" s="140"/>
      <c r="D76" s="140"/>
      <c r="E76" s="140"/>
      <c r="F76" s="140"/>
      <c r="G76" s="140"/>
      <c r="H76" s="140"/>
      <c r="I76" s="140"/>
      <c r="J76" s="83"/>
      <c r="K76" s="40" t="str">
        <f>+'CARGA DE DATOS'!$AH76</f>
        <v>GD</v>
      </c>
      <c r="L76" s="40" t="str">
        <f>+'CARGA DE DATOS'!D76</f>
        <v>S6020A21</v>
      </c>
      <c r="M76" s="40" t="str">
        <f ca="1">+'CARGA DE DATOS'!G76</f>
        <v>ID074-GD-CR-T2-MT 13,2 kV</v>
      </c>
      <c r="N76" s="40" t="str">
        <f>+'CARGA DE DATOS'!$AI76</f>
        <v>CR</v>
      </c>
      <c r="O76" s="40" t="str">
        <f>+'CARGA DE DATOS'!$AJ76</f>
        <v>G002</v>
      </c>
      <c r="P76" s="40" t="str">
        <f t="shared" si="11"/>
        <v>Z002</v>
      </c>
      <c r="Q76" s="40" t="s">
        <v>380</v>
      </c>
      <c r="R76" s="40">
        <v>1000</v>
      </c>
      <c r="S76" s="113" t="str">
        <f>+'CARGA DE DATOS'!$AL76</f>
        <v>05</v>
      </c>
      <c r="T76" s="115" t="s">
        <v>382</v>
      </c>
      <c r="U76" s="40">
        <v>12</v>
      </c>
      <c r="V76" s="40" t="str">
        <f ca="1">+'CARGA DE DATOS'!$AM76</f>
        <v>317</v>
      </c>
      <c r="W76" s="40" t="str">
        <f>+VLOOKUP(AG76,Datos!$E$30:$G$35,3,FALSE)</f>
        <v>P3</v>
      </c>
      <c r="X76" s="40" t="str">
        <f t="shared" si="12"/>
        <v/>
      </c>
      <c r="Z76" s="40" t="str">
        <f ca="1">+'CARGA DE DATOS'!$AN76</f>
        <v>239900</v>
      </c>
      <c r="AB76" s="40" t="str">
        <f t="shared" ca="1" si="13"/>
        <v>ID074-GD-CR-T2-MT 13,2 kV</v>
      </c>
      <c r="AC76" s="40">
        <f>+INDEX('Gr.Estr.Reg.'!$A:$C,MATCH($L76,'Gr.Estr.Reg.'!$C:$C,0),1)</f>
        <v>6000</v>
      </c>
      <c r="AE76" s="40" t="str">
        <f>+TEXT('CARGA DE DATOS'!$F76,"dd.mm.yyyy")</f>
        <v>01.01.2022</v>
      </c>
      <c r="AF76" s="40" t="s">
        <v>384</v>
      </c>
      <c r="AG76" s="40" t="str">
        <f>+'CARGA DE DATOS'!$AO76</f>
        <v>G3</v>
      </c>
      <c r="AH76" s="40" t="s">
        <v>385</v>
      </c>
      <c r="AI76" s="40" t="str">
        <f ca="1">+'CARGA DE DATOS'!$AQ76</f>
        <v>GD_T2</v>
      </c>
      <c r="AJ76" s="126" t="str">
        <f>+IF('CARGA DE DATOS'!$K76="Completo",VLOOKUP(VLOOKUP('CARGA DE DATOS'!$D76,'Gr.Estr.Reg.'!$C:$D,2,FALSE),'Unidades de Lectura'!$J:$L,3,FALSE),VLOOKUP('CARGA DE DATOS'!$K76&amp;VLOOKUP('CARGA DE DATOS'!$D76,'Gr.Estr.Reg.'!$C:$H,6,FALSE),'Unidades de Lectura'!$H:$L,5,FALSE))</f>
        <v>GROCC</v>
      </c>
      <c r="AM76" s="40" t="s">
        <v>387</v>
      </c>
      <c r="AN76" s="40" t="s">
        <v>388</v>
      </c>
      <c r="AO76" s="40" t="s">
        <v>389</v>
      </c>
      <c r="AP76" s="40" t="str">
        <f ca="1">+'CARGA DE DATOS'!$AT76</f>
        <v>GD_NORM</v>
      </c>
      <c r="AQ76" s="40" t="str">
        <f ca="1">+'CARGA DE DATOS'!$AU76</f>
        <v>MEDIA13.2</v>
      </c>
      <c r="AS76" s="40" t="s">
        <v>387</v>
      </c>
      <c r="AT76" s="40" t="str">
        <f>+IF('CARGA DE DATOS'!AV76="","false","true")</f>
        <v>false</v>
      </c>
      <c r="AU76" s="40" t="s">
        <v>389</v>
      </c>
      <c r="AV76" s="40" t="str">
        <f>+'CARGA DE DATOS'!$AW76</f>
        <v/>
      </c>
      <c r="AW76" s="40" t="str">
        <f>+'CARGA DE DATOS'!$AX76</f>
        <v/>
      </c>
      <c r="AY76" s="40" t="s">
        <v>1989</v>
      </c>
      <c r="AZ76" s="40" t="str">
        <f>+IF('CARGA DE DATOS'!AY76="","false","true")</f>
        <v>false</v>
      </c>
      <c r="BA76" s="40" t="s">
        <v>389</v>
      </c>
      <c r="BB76" s="40">
        <f>+'CARGA DE DATOS'!T76</f>
        <v>0</v>
      </c>
      <c r="BD76" s="40" t="s">
        <v>390</v>
      </c>
      <c r="BE76" s="40" t="str">
        <f>+IF('CARGA DE DATOS'!AZ76&lt;&gt;"","true","false")</f>
        <v>true</v>
      </c>
      <c r="BF76" s="40" t="s">
        <v>389</v>
      </c>
      <c r="BH76" s="40" t="s">
        <v>390</v>
      </c>
      <c r="BI76" s="40" t="str">
        <f>+IF('CARGA DE DATOS'!BA76&lt;&gt;"","true","false")</f>
        <v>true</v>
      </c>
      <c r="BJ76" s="40" t="s">
        <v>389</v>
      </c>
      <c r="BL76" s="40" t="s">
        <v>390</v>
      </c>
      <c r="BM76" s="40" t="str">
        <f ca="1">+IF('CARGA DE DATOS'!BB76&lt;&gt;"","true","false")</f>
        <v>false</v>
      </c>
      <c r="BN76" s="40" t="s">
        <v>389</v>
      </c>
      <c r="BP76" s="40" t="s">
        <v>390</v>
      </c>
      <c r="BQ76" s="40" t="str">
        <f ca="1">+IF('CARGA DE DATOS'!BC76&lt;&gt;"","true","false")</f>
        <v>false</v>
      </c>
      <c r="BR76" s="40" t="s">
        <v>389</v>
      </c>
      <c r="BT76" s="40" t="s">
        <v>390</v>
      </c>
      <c r="BU76" s="40" t="str">
        <f ca="1">+IF('CARGA DE DATOS'!BD76&lt;&gt;"","true","false")</f>
        <v>false</v>
      </c>
      <c r="BV76" s="40" t="s">
        <v>389</v>
      </c>
      <c r="BX76" s="40" t="s">
        <v>390</v>
      </c>
      <c r="BY76" s="40" t="str">
        <f ca="1">+IF('CARGA DE DATOS'!BE76&lt;&gt;"","true","false")</f>
        <v>false</v>
      </c>
      <c r="BZ76" s="40" t="s">
        <v>389</v>
      </c>
      <c r="CB76" s="40" t="s">
        <v>390</v>
      </c>
      <c r="CC76" s="40" t="str">
        <f ca="1">+IF('CARGA DE DATOS'!BF76&lt;&gt;"","true","false")</f>
        <v>false</v>
      </c>
      <c r="CD76" s="40" t="s">
        <v>389</v>
      </c>
      <c r="CF76" s="40" t="s">
        <v>390</v>
      </c>
      <c r="CG76" s="40" t="str">
        <f ca="1">+IF('CARGA DE DATOS'!BG76&lt;&gt;"","true","false")</f>
        <v>false</v>
      </c>
      <c r="CH76" s="40" t="s">
        <v>389</v>
      </c>
      <c r="CJ76" s="40" t="str">
        <f t="shared" si="14"/>
        <v>01.01.2022</v>
      </c>
      <c r="CK76" s="40" t="str">
        <f t="shared" si="15"/>
        <v>S6020</v>
      </c>
      <c r="CL76" s="40">
        <f>+VLOOKUP(L76,'Gr.Estr.Reg.'!$C:$G,5,FALSE)</f>
        <v>106</v>
      </c>
      <c r="CM76" s="40" t="str">
        <f t="shared" si="16"/>
        <v>CR</v>
      </c>
      <c r="CN76" s="40">
        <v>2</v>
      </c>
      <c r="CP76" s="40" t="str">
        <f t="shared" si="17"/>
        <v>01.01.2022</v>
      </c>
      <c r="CQ76" s="126">
        <f t="shared" si="18"/>
        <v>175</v>
      </c>
      <c r="CR76" s="126" t="str">
        <f t="shared" si="19"/>
        <v/>
      </c>
      <c r="CS76" s="40">
        <f>+'CARGA DE DATOS'!X76</f>
        <v>700034</v>
      </c>
      <c r="CT76" s="113" t="s">
        <v>391</v>
      </c>
      <c r="CV76" s="40" t="str">
        <f t="shared" si="20"/>
        <v>01.01.2022</v>
      </c>
      <c r="CW76" s="113" t="str">
        <f ca="1">+VLOOKUP('CARGA DE DATOS'!AA76,Datos!$D:$E,2,FALSE)</f>
        <v>00</v>
      </c>
      <c r="CX76" s="113">
        <f>+'CARGA DE DATOS'!AB76</f>
        <v>1200</v>
      </c>
      <c r="CY76" s="113">
        <f>+'CARGA DE DATOS'!AC76</f>
        <v>50</v>
      </c>
      <c r="CZ76" s="113" t="str">
        <f>+'CARGA DE DATOS'!AD76</f>
        <v>CASO: &gt;1000 Cont y Reg sólo 13,2 kV</v>
      </c>
    </row>
    <row r="77" spans="1:104" s="40" customFormat="1" x14ac:dyDescent="0.25">
      <c r="A77" s="140">
        <f>+IF('CARGA DE DATOS'!B77="","",'CARGA DE DATOS'!B77)</f>
        <v>253</v>
      </c>
      <c r="B77" s="140">
        <f>+'CARGA DE DATOS'!C77</f>
        <v>610000000000167</v>
      </c>
      <c r="C77" s="140"/>
      <c r="D77" s="140"/>
      <c r="E77" s="140"/>
      <c r="F77" s="140"/>
      <c r="G77" s="140"/>
      <c r="H77" s="140"/>
      <c r="I77" s="140"/>
      <c r="J77" s="83"/>
      <c r="K77" s="40" t="str">
        <f>+'CARGA DE DATOS'!$AH77</f>
        <v>GD</v>
      </c>
      <c r="L77" s="40" t="str">
        <f>+'CARGA DE DATOS'!D77</f>
        <v>S6020A21</v>
      </c>
      <c r="M77" s="40" t="str">
        <f ca="1">+'CARGA DE DATOS'!G77</f>
        <v>ID075-GD-CR-T2-MT 13,2 kV</v>
      </c>
      <c r="N77" s="40" t="str">
        <f>+'CARGA DE DATOS'!$AI77</f>
        <v>CR</v>
      </c>
      <c r="O77" s="40" t="str">
        <f>+'CARGA DE DATOS'!$AJ77</f>
        <v>G002</v>
      </c>
      <c r="P77" s="40" t="str">
        <f t="shared" si="11"/>
        <v>Z002</v>
      </c>
      <c r="Q77" s="40" t="s">
        <v>380</v>
      </c>
      <c r="R77" s="40">
        <v>1000</v>
      </c>
      <c r="S77" s="113" t="str">
        <f>+'CARGA DE DATOS'!$AL77</f>
        <v>06</v>
      </c>
      <c r="T77" s="115" t="s">
        <v>382</v>
      </c>
      <c r="U77" s="40">
        <v>12</v>
      </c>
      <c r="V77" s="40" t="str">
        <f ca="1">+'CARGA DE DATOS'!$AM77</f>
        <v>317</v>
      </c>
      <c r="W77" s="40" t="str">
        <f>+VLOOKUP(AG77,Datos!$E$30:$G$35,3,FALSE)</f>
        <v>P3</v>
      </c>
      <c r="X77" s="40" t="str">
        <f t="shared" si="12"/>
        <v/>
      </c>
      <c r="Z77" s="40" t="str">
        <f ca="1">+'CARGA DE DATOS'!$AN77</f>
        <v>239900</v>
      </c>
      <c r="AB77" s="40" t="str">
        <f t="shared" ca="1" si="13"/>
        <v>ID075-GD-CR-T2-MT 13,2 kV</v>
      </c>
      <c r="AC77" s="40">
        <f>+INDEX('Gr.Estr.Reg.'!$A:$C,MATCH($L77,'Gr.Estr.Reg.'!$C:$C,0),1)</f>
        <v>6000</v>
      </c>
      <c r="AE77" s="40" t="str">
        <f>+TEXT('CARGA DE DATOS'!$F77,"dd.mm.yyyy")</f>
        <v>01.01.2022</v>
      </c>
      <c r="AF77" s="40" t="s">
        <v>384</v>
      </c>
      <c r="AG77" s="40" t="str">
        <f>+'CARGA DE DATOS'!$AO77</f>
        <v>G3</v>
      </c>
      <c r="AH77" s="40" t="s">
        <v>385</v>
      </c>
      <c r="AI77" s="40" t="str">
        <f ca="1">+'CARGA DE DATOS'!$AQ77</f>
        <v>GD_T2</v>
      </c>
      <c r="AJ77" s="126" t="str">
        <f>+IF('CARGA DE DATOS'!$K77="Completo",VLOOKUP(VLOOKUP('CARGA DE DATOS'!$D77,'Gr.Estr.Reg.'!$C:$D,2,FALSE),'Unidades de Lectura'!$J:$L,3,FALSE),VLOOKUP('CARGA DE DATOS'!$K77&amp;VLOOKUP('CARGA DE DATOS'!$D77,'Gr.Estr.Reg.'!$C:$H,6,FALSE),'Unidades de Lectura'!$H:$L,5,FALSE))</f>
        <v>GROCC</v>
      </c>
      <c r="AM77" s="40" t="s">
        <v>387</v>
      </c>
      <c r="AN77" s="40" t="s">
        <v>388</v>
      </c>
      <c r="AO77" s="40" t="s">
        <v>389</v>
      </c>
      <c r="AP77" s="40" t="str">
        <f ca="1">+'CARGA DE DATOS'!$AT77</f>
        <v>GD_NORM</v>
      </c>
      <c r="AQ77" s="40" t="str">
        <f ca="1">+'CARGA DE DATOS'!$AU77</f>
        <v>MEDIA13.2</v>
      </c>
      <c r="AS77" s="40" t="s">
        <v>387</v>
      </c>
      <c r="AT77" s="40" t="str">
        <f>+IF('CARGA DE DATOS'!AV77="","false","true")</f>
        <v>false</v>
      </c>
      <c r="AU77" s="40" t="s">
        <v>389</v>
      </c>
      <c r="AV77" s="40" t="str">
        <f>+'CARGA DE DATOS'!$AW77</f>
        <v/>
      </c>
      <c r="AW77" s="40" t="str">
        <f>+'CARGA DE DATOS'!$AX77</f>
        <v/>
      </c>
      <c r="AY77" s="40" t="s">
        <v>1989</v>
      </c>
      <c r="AZ77" s="40" t="str">
        <f>+IF('CARGA DE DATOS'!AY77="","false","true")</f>
        <v>false</v>
      </c>
      <c r="BA77" s="40" t="s">
        <v>389</v>
      </c>
      <c r="BB77" s="40">
        <f>+'CARGA DE DATOS'!T77</f>
        <v>0</v>
      </c>
      <c r="BD77" s="40" t="s">
        <v>390</v>
      </c>
      <c r="BE77" s="40" t="str">
        <f>+IF('CARGA DE DATOS'!AZ77&lt;&gt;"","true","false")</f>
        <v>true</v>
      </c>
      <c r="BF77" s="40" t="s">
        <v>389</v>
      </c>
      <c r="BH77" s="40" t="s">
        <v>390</v>
      </c>
      <c r="BI77" s="40" t="str">
        <f>+IF('CARGA DE DATOS'!BA77&lt;&gt;"","true","false")</f>
        <v>true</v>
      </c>
      <c r="BJ77" s="40" t="s">
        <v>389</v>
      </c>
      <c r="BL77" s="40" t="s">
        <v>390</v>
      </c>
      <c r="BM77" s="40" t="str">
        <f ca="1">+IF('CARGA DE DATOS'!BB77&lt;&gt;"","true","false")</f>
        <v>false</v>
      </c>
      <c r="BN77" s="40" t="s">
        <v>389</v>
      </c>
      <c r="BP77" s="40" t="s">
        <v>390</v>
      </c>
      <c r="BQ77" s="40" t="str">
        <f ca="1">+IF('CARGA DE DATOS'!BC77&lt;&gt;"","true","false")</f>
        <v>false</v>
      </c>
      <c r="BR77" s="40" t="s">
        <v>389</v>
      </c>
      <c r="BT77" s="40" t="s">
        <v>390</v>
      </c>
      <c r="BU77" s="40" t="str">
        <f ca="1">+IF('CARGA DE DATOS'!BD77&lt;&gt;"","true","false")</f>
        <v>false</v>
      </c>
      <c r="BV77" s="40" t="s">
        <v>389</v>
      </c>
      <c r="BX77" s="40" t="s">
        <v>390</v>
      </c>
      <c r="BY77" s="40" t="str">
        <f ca="1">+IF('CARGA DE DATOS'!BE77&lt;&gt;"","true","false")</f>
        <v>false</v>
      </c>
      <c r="BZ77" s="40" t="s">
        <v>389</v>
      </c>
      <c r="CB77" s="40" t="s">
        <v>390</v>
      </c>
      <c r="CC77" s="40" t="str">
        <f ca="1">+IF('CARGA DE DATOS'!BF77&lt;&gt;"","true","false")</f>
        <v>false</v>
      </c>
      <c r="CD77" s="40" t="s">
        <v>389</v>
      </c>
      <c r="CF77" s="40" t="s">
        <v>390</v>
      </c>
      <c r="CG77" s="40" t="str">
        <f ca="1">+IF('CARGA DE DATOS'!BG77&lt;&gt;"","true","false")</f>
        <v>false</v>
      </c>
      <c r="CH77" s="40" t="s">
        <v>389</v>
      </c>
      <c r="CJ77" s="40" t="str">
        <f t="shared" si="14"/>
        <v>01.01.2022</v>
      </c>
      <c r="CK77" s="40" t="str">
        <f t="shared" si="15"/>
        <v>S6020</v>
      </c>
      <c r="CL77" s="40">
        <f>+VLOOKUP(L77,'Gr.Estr.Reg.'!$C:$G,5,FALSE)</f>
        <v>106</v>
      </c>
      <c r="CM77" s="40" t="str">
        <f t="shared" si="16"/>
        <v>CR</v>
      </c>
      <c r="CN77" s="40">
        <v>2</v>
      </c>
      <c r="CP77" s="40" t="str">
        <f t="shared" si="17"/>
        <v>01.01.2022</v>
      </c>
      <c r="CQ77" s="126">
        <f t="shared" si="18"/>
        <v>176</v>
      </c>
      <c r="CR77" s="126" t="str">
        <f t="shared" si="19"/>
        <v/>
      </c>
      <c r="CS77" s="40">
        <f>+'CARGA DE DATOS'!X77</f>
        <v>700034</v>
      </c>
      <c r="CT77" s="113" t="s">
        <v>391</v>
      </c>
      <c r="CV77" s="40" t="str">
        <f t="shared" si="20"/>
        <v>01.01.2022</v>
      </c>
      <c r="CW77" s="113" t="str">
        <f ca="1">+VLOOKUP('CARGA DE DATOS'!AA77,Datos!$D:$E,2,FALSE)</f>
        <v>00</v>
      </c>
      <c r="CX77" s="113">
        <f>+'CARGA DE DATOS'!AB77</f>
        <v>1200</v>
      </c>
      <c r="CY77" s="113">
        <f>+'CARGA DE DATOS'!AC77</f>
        <v>50</v>
      </c>
      <c r="CZ77" s="113" t="str">
        <f>+'CARGA DE DATOS'!AD77</f>
        <v>CASO: &gt;1000 Cont y Reg sólo 13,2 kV</v>
      </c>
    </row>
    <row r="78" spans="1:104" s="40" customFormat="1" x14ac:dyDescent="0.25">
      <c r="A78" s="140">
        <f>+IF('CARGA DE DATOS'!B78="","",'CARGA DE DATOS'!B78)</f>
        <v>253</v>
      </c>
      <c r="B78" s="140">
        <f>+'CARGA DE DATOS'!C78</f>
        <v>610000000000167</v>
      </c>
      <c r="C78" s="140"/>
      <c r="D78" s="140"/>
      <c r="E78" s="140"/>
      <c r="F78" s="140"/>
      <c r="G78" s="140"/>
      <c r="H78" s="140"/>
      <c r="I78" s="140"/>
      <c r="J78" s="83"/>
      <c r="K78" s="40" t="str">
        <f>+'CARGA DE DATOS'!$AH78</f>
        <v>GD</v>
      </c>
      <c r="L78" s="40" t="str">
        <f>+'CARGA DE DATOS'!D78</f>
        <v>S6020A21</v>
      </c>
      <c r="M78" s="40" t="str">
        <f ca="1">+'CARGA DE DATOS'!G78</f>
        <v>ID076-GD-CR-T2-MT 13,2 kV</v>
      </c>
      <c r="N78" s="40" t="str">
        <f>+'CARGA DE DATOS'!$AI78</f>
        <v>CR</v>
      </c>
      <c r="O78" s="40" t="str">
        <f>+'CARGA DE DATOS'!$AJ78</f>
        <v>G002</v>
      </c>
      <c r="P78" s="40" t="str">
        <f t="shared" si="11"/>
        <v>Z002</v>
      </c>
      <c r="Q78" s="40" t="s">
        <v>380</v>
      </c>
      <c r="R78" s="40">
        <v>1000</v>
      </c>
      <c r="S78" s="113" t="str">
        <f>+'CARGA DE DATOS'!$AL78</f>
        <v>07</v>
      </c>
      <c r="T78" s="115" t="s">
        <v>382</v>
      </c>
      <c r="U78" s="40">
        <v>12</v>
      </c>
      <c r="V78" s="40" t="str">
        <f ca="1">+'CARGA DE DATOS'!$AM78</f>
        <v>317</v>
      </c>
      <c r="W78" s="40" t="str">
        <f>+VLOOKUP(AG78,Datos!$E$30:$G$35,3,FALSE)</f>
        <v>P3</v>
      </c>
      <c r="X78" s="40" t="str">
        <f t="shared" si="12"/>
        <v/>
      </c>
      <c r="Z78" s="40" t="str">
        <f ca="1">+'CARGA DE DATOS'!$AN78</f>
        <v>239900</v>
      </c>
      <c r="AB78" s="40" t="str">
        <f t="shared" ca="1" si="13"/>
        <v>ID076-GD-CR-T2-MT 13,2 kV</v>
      </c>
      <c r="AC78" s="40">
        <f>+INDEX('Gr.Estr.Reg.'!$A:$C,MATCH($L78,'Gr.Estr.Reg.'!$C:$C,0),1)</f>
        <v>6000</v>
      </c>
      <c r="AE78" s="40" t="str">
        <f>+TEXT('CARGA DE DATOS'!$F78,"dd.mm.yyyy")</f>
        <v>01.01.2022</v>
      </c>
      <c r="AF78" s="40" t="s">
        <v>384</v>
      </c>
      <c r="AG78" s="40" t="str">
        <f>+'CARGA DE DATOS'!$AO78</f>
        <v>G3</v>
      </c>
      <c r="AH78" s="40" t="s">
        <v>385</v>
      </c>
      <c r="AI78" s="40" t="str">
        <f ca="1">+'CARGA DE DATOS'!$AQ78</f>
        <v>GD_T2</v>
      </c>
      <c r="AJ78" s="126" t="str">
        <f>+IF('CARGA DE DATOS'!$K78="Completo",VLOOKUP(VLOOKUP('CARGA DE DATOS'!$D78,'Gr.Estr.Reg.'!$C:$D,2,FALSE),'Unidades de Lectura'!$J:$L,3,FALSE),VLOOKUP('CARGA DE DATOS'!$K78&amp;VLOOKUP('CARGA DE DATOS'!$D78,'Gr.Estr.Reg.'!$C:$H,6,FALSE),'Unidades de Lectura'!$H:$L,5,FALSE))</f>
        <v>GROCC</v>
      </c>
      <c r="AM78" s="40" t="s">
        <v>387</v>
      </c>
      <c r="AN78" s="40" t="s">
        <v>388</v>
      </c>
      <c r="AO78" s="40" t="s">
        <v>389</v>
      </c>
      <c r="AP78" s="40" t="str">
        <f ca="1">+'CARGA DE DATOS'!$AT78</f>
        <v>GD_NORM</v>
      </c>
      <c r="AQ78" s="40" t="str">
        <f ca="1">+'CARGA DE DATOS'!$AU78</f>
        <v>MEDIA13.2</v>
      </c>
      <c r="AS78" s="40" t="s">
        <v>387</v>
      </c>
      <c r="AT78" s="40" t="str">
        <f>+IF('CARGA DE DATOS'!AV78="","false","true")</f>
        <v>false</v>
      </c>
      <c r="AU78" s="40" t="s">
        <v>389</v>
      </c>
      <c r="AV78" s="40" t="str">
        <f>+'CARGA DE DATOS'!$AW78</f>
        <v/>
      </c>
      <c r="AW78" s="40" t="str">
        <f>+'CARGA DE DATOS'!$AX78</f>
        <v/>
      </c>
      <c r="AY78" s="40" t="s">
        <v>1989</v>
      </c>
      <c r="AZ78" s="40" t="str">
        <f>+IF('CARGA DE DATOS'!AY78="","false","true")</f>
        <v>false</v>
      </c>
      <c r="BA78" s="40" t="s">
        <v>389</v>
      </c>
      <c r="BB78" s="40">
        <f>+'CARGA DE DATOS'!T78</f>
        <v>0</v>
      </c>
      <c r="BD78" s="40" t="s">
        <v>390</v>
      </c>
      <c r="BE78" s="40" t="str">
        <f>+IF('CARGA DE DATOS'!AZ78&lt;&gt;"","true","false")</f>
        <v>true</v>
      </c>
      <c r="BF78" s="40" t="s">
        <v>389</v>
      </c>
      <c r="BH78" s="40" t="s">
        <v>390</v>
      </c>
      <c r="BI78" s="40" t="str">
        <f>+IF('CARGA DE DATOS'!BA78&lt;&gt;"","true","false")</f>
        <v>true</v>
      </c>
      <c r="BJ78" s="40" t="s">
        <v>389</v>
      </c>
      <c r="BL78" s="40" t="s">
        <v>390</v>
      </c>
      <c r="BM78" s="40" t="str">
        <f ca="1">+IF('CARGA DE DATOS'!BB78&lt;&gt;"","true","false")</f>
        <v>false</v>
      </c>
      <c r="BN78" s="40" t="s">
        <v>389</v>
      </c>
      <c r="BP78" s="40" t="s">
        <v>390</v>
      </c>
      <c r="BQ78" s="40" t="str">
        <f ca="1">+IF('CARGA DE DATOS'!BC78&lt;&gt;"","true","false")</f>
        <v>false</v>
      </c>
      <c r="BR78" s="40" t="s">
        <v>389</v>
      </c>
      <c r="BT78" s="40" t="s">
        <v>390</v>
      </c>
      <c r="BU78" s="40" t="str">
        <f ca="1">+IF('CARGA DE DATOS'!BD78&lt;&gt;"","true","false")</f>
        <v>false</v>
      </c>
      <c r="BV78" s="40" t="s">
        <v>389</v>
      </c>
      <c r="BX78" s="40" t="s">
        <v>390</v>
      </c>
      <c r="BY78" s="40" t="str">
        <f ca="1">+IF('CARGA DE DATOS'!BE78&lt;&gt;"","true","false")</f>
        <v>false</v>
      </c>
      <c r="BZ78" s="40" t="s">
        <v>389</v>
      </c>
      <c r="CB78" s="40" t="s">
        <v>390</v>
      </c>
      <c r="CC78" s="40" t="str">
        <f ca="1">+IF('CARGA DE DATOS'!BF78&lt;&gt;"","true","false")</f>
        <v>false</v>
      </c>
      <c r="CD78" s="40" t="s">
        <v>389</v>
      </c>
      <c r="CF78" s="40" t="s">
        <v>390</v>
      </c>
      <c r="CG78" s="40" t="str">
        <f ca="1">+IF('CARGA DE DATOS'!BG78&lt;&gt;"","true","false")</f>
        <v>false</v>
      </c>
      <c r="CH78" s="40" t="s">
        <v>389</v>
      </c>
      <c r="CJ78" s="40" t="str">
        <f t="shared" si="14"/>
        <v>01.01.2022</v>
      </c>
      <c r="CK78" s="40" t="str">
        <f t="shared" si="15"/>
        <v>S6020</v>
      </c>
      <c r="CL78" s="40">
        <f>+VLOOKUP(L78,'Gr.Estr.Reg.'!$C:$G,5,FALSE)</f>
        <v>106</v>
      </c>
      <c r="CM78" s="40" t="str">
        <f t="shared" si="16"/>
        <v>CR</v>
      </c>
      <c r="CN78" s="40">
        <v>2</v>
      </c>
      <c r="CP78" s="40" t="str">
        <f t="shared" si="17"/>
        <v>01.01.2022</v>
      </c>
      <c r="CQ78" s="126">
        <f t="shared" si="18"/>
        <v>177</v>
      </c>
      <c r="CR78" s="126" t="str">
        <f t="shared" si="19"/>
        <v/>
      </c>
      <c r="CS78" s="40">
        <f>+'CARGA DE DATOS'!X78</f>
        <v>700034</v>
      </c>
      <c r="CT78" s="113" t="s">
        <v>391</v>
      </c>
      <c r="CV78" s="40" t="str">
        <f t="shared" si="20"/>
        <v>01.01.2022</v>
      </c>
      <c r="CW78" s="113" t="str">
        <f ca="1">+VLOOKUP('CARGA DE DATOS'!AA78,Datos!$D:$E,2,FALSE)</f>
        <v>00</v>
      </c>
      <c r="CX78" s="113">
        <f>+'CARGA DE DATOS'!AB78</f>
        <v>50</v>
      </c>
      <c r="CY78" s="113">
        <f>+'CARGA DE DATOS'!AC78</f>
        <v>50</v>
      </c>
      <c r="CZ78" s="113" t="str">
        <f>+'CARGA DE DATOS'!AD78</f>
        <v>CASO: &gt;1000 Reg y Cont &lt;1000 sólo 13,2 kV</v>
      </c>
    </row>
    <row r="79" spans="1:104" s="40" customFormat="1" x14ac:dyDescent="0.25">
      <c r="A79" s="140">
        <f>+IF('CARGA DE DATOS'!B79="","",'CARGA DE DATOS'!B79)</f>
        <v>253</v>
      </c>
      <c r="B79" s="140">
        <f>+'CARGA DE DATOS'!C79</f>
        <v>610000000000167</v>
      </c>
      <c r="C79" s="140"/>
      <c r="D79" s="140"/>
      <c r="E79" s="140"/>
      <c r="F79" s="140"/>
      <c r="G79" s="140"/>
      <c r="H79" s="140"/>
      <c r="I79" s="140"/>
      <c r="J79" s="83"/>
      <c r="K79" s="40" t="str">
        <f>+'CARGA DE DATOS'!$AH79</f>
        <v>GD</v>
      </c>
      <c r="L79" s="40" t="str">
        <f>+'CARGA DE DATOS'!D79</f>
        <v>S6020A21</v>
      </c>
      <c r="M79" s="40" t="str">
        <f ca="1">+'CARGA DE DATOS'!G79</f>
        <v>ID077-GD-CR-T2-MT 13,2 kV</v>
      </c>
      <c r="N79" s="40" t="str">
        <f>+'CARGA DE DATOS'!$AI79</f>
        <v>CR</v>
      </c>
      <c r="O79" s="40" t="str">
        <f>+'CARGA DE DATOS'!$AJ79</f>
        <v>G002</v>
      </c>
      <c r="P79" s="40" t="str">
        <f t="shared" si="11"/>
        <v>Z002</v>
      </c>
      <c r="Q79" s="40" t="s">
        <v>380</v>
      </c>
      <c r="R79" s="40">
        <v>1000</v>
      </c>
      <c r="S79" s="113">
        <f>+'CARGA DE DATOS'!$AL79</f>
        <v>11</v>
      </c>
      <c r="T79" s="115" t="s">
        <v>382</v>
      </c>
      <c r="U79" s="40">
        <v>12</v>
      </c>
      <c r="V79" s="40" t="str">
        <f ca="1">+'CARGA DE DATOS'!$AM79</f>
        <v>317</v>
      </c>
      <c r="W79" s="40" t="str">
        <f>+VLOOKUP(AG79,Datos!$E$30:$G$35,3,FALSE)</f>
        <v>P3</v>
      </c>
      <c r="X79" s="40" t="str">
        <f t="shared" si="12"/>
        <v/>
      </c>
      <c r="Z79" s="40" t="str">
        <f ca="1">+'CARGA DE DATOS'!$AN79</f>
        <v>239900</v>
      </c>
      <c r="AB79" s="40" t="str">
        <f t="shared" ca="1" si="13"/>
        <v>ID077-GD-CR-T2-MT 13,2 kV</v>
      </c>
      <c r="AC79" s="40">
        <f>+INDEX('Gr.Estr.Reg.'!$A:$C,MATCH($L79,'Gr.Estr.Reg.'!$C:$C,0),1)</f>
        <v>6000</v>
      </c>
      <c r="AE79" s="40" t="str">
        <f>+TEXT('CARGA DE DATOS'!$F79,"dd.mm.yyyy")</f>
        <v>01.01.2022</v>
      </c>
      <c r="AF79" s="40" t="s">
        <v>384</v>
      </c>
      <c r="AG79" s="40" t="str">
        <f>+'CARGA DE DATOS'!$AO79</f>
        <v>G3</v>
      </c>
      <c r="AH79" s="40" t="s">
        <v>385</v>
      </c>
      <c r="AI79" s="40" t="str">
        <f ca="1">+'CARGA DE DATOS'!$AQ79</f>
        <v>GD_T2</v>
      </c>
      <c r="AJ79" s="126" t="str">
        <f>+IF('CARGA DE DATOS'!$K79="Completo",VLOOKUP(VLOOKUP('CARGA DE DATOS'!$D79,'Gr.Estr.Reg.'!$C:$D,2,FALSE),'Unidades de Lectura'!$J:$L,3,FALSE),VLOOKUP('CARGA DE DATOS'!$K79&amp;VLOOKUP('CARGA DE DATOS'!$D79,'Gr.Estr.Reg.'!$C:$H,6,FALSE),'Unidades de Lectura'!$H:$L,5,FALSE))</f>
        <v>GROCC</v>
      </c>
      <c r="AM79" s="40" t="s">
        <v>387</v>
      </c>
      <c r="AN79" s="40" t="s">
        <v>388</v>
      </c>
      <c r="AO79" s="40" t="s">
        <v>389</v>
      </c>
      <c r="AP79" s="40" t="str">
        <f ca="1">+'CARGA DE DATOS'!$AT79</f>
        <v>GD_NORM</v>
      </c>
      <c r="AQ79" s="40" t="str">
        <f ca="1">+'CARGA DE DATOS'!$AU79</f>
        <v>MEDIA13.2</v>
      </c>
      <c r="AS79" s="40" t="s">
        <v>387</v>
      </c>
      <c r="AT79" s="40" t="str">
        <f>+IF('CARGA DE DATOS'!AV79="","false","true")</f>
        <v>false</v>
      </c>
      <c r="AU79" s="40" t="s">
        <v>389</v>
      </c>
      <c r="AV79" s="40" t="str">
        <f>+'CARGA DE DATOS'!$AW79</f>
        <v/>
      </c>
      <c r="AW79" s="40" t="str">
        <f>+'CARGA DE DATOS'!$AX79</f>
        <v/>
      </c>
      <c r="AY79" s="40" t="s">
        <v>1989</v>
      </c>
      <c r="AZ79" s="40" t="str">
        <f>+IF('CARGA DE DATOS'!AY79="","false","true")</f>
        <v>false</v>
      </c>
      <c r="BA79" s="40" t="s">
        <v>389</v>
      </c>
      <c r="BB79" s="40">
        <f>+'CARGA DE DATOS'!T79</f>
        <v>0</v>
      </c>
      <c r="BD79" s="40" t="s">
        <v>390</v>
      </c>
      <c r="BE79" s="40" t="str">
        <f>+IF('CARGA DE DATOS'!AZ79&lt;&gt;"","true","false")</f>
        <v>true</v>
      </c>
      <c r="BF79" s="40" t="s">
        <v>389</v>
      </c>
      <c r="BH79" s="40" t="s">
        <v>390</v>
      </c>
      <c r="BI79" s="40" t="str">
        <f>+IF('CARGA DE DATOS'!BA79&lt;&gt;"","true","false")</f>
        <v>true</v>
      </c>
      <c r="BJ79" s="40" t="s">
        <v>389</v>
      </c>
      <c r="BL79" s="40" t="s">
        <v>390</v>
      </c>
      <c r="BM79" s="40" t="str">
        <f ca="1">+IF('CARGA DE DATOS'!BB79&lt;&gt;"","true","false")</f>
        <v>false</v>
      </c>
      <c r="BN79" s="40" t="s">
        <v>389</v>
      </c>
      <c r="BP79" s="40" t="s">
        <v>390</v>
      </c>
      <c r="BQ79" s="40" t="str">
        <f ca="1">+IF('CARGA DE DATOS'!BC79&lt;&gt;"","true","false")</f>
        <v>false</v>
      </c>
      <c r="BR79" s="40" t="s">
        <v>389</v>
      </c>
      <c r="BT79" s="40" t="s">
        <v>390</v>
      </c>
      <c r="BU79" s="40" t="str">
        <f ca="1">+IF('CARGA DE DATOS'!BD79&lt;&gt;"","true","false")</f>
        <v>false</v>
      </c>
      <c r="BV79" s="40" t="s">
        <v>389</v>
      </c>
      <c r="BX79" s="40" t="s">
        <v>390</v>
      </c>
      <c r="BY79" s="40" t="str">
        <f ca="1">+IF('CARGA DE DATOS'!BE79&lt;&gt;"","true","false")</f>
        <v>false</v>
      </c>
      <c r="BZ79" s="40" t="s">
        <v>389</v>
      </c>
      <c r="CB79" s="40" t="s">
        <v>390</v>
      </c>
      <c r="CC79" s="40" t="str">
        <f ca="1">+IF('CARGA DE DATOS'!BF79&lt;&gt;"","true","false")</f>
        <v>false</v>
      </c>
      <c r="CD79" s="40" t="s">
        <v>389</v>
      </c>
      <c r="CF79" s="40" t="s">
        <v>390</v>
      </c>
      <c r="CG79" s="40" t="str">
        <f ca="1">+IF('CARGA DE DATOS'!BG79&lt;&gt;"","true","false")</f>
        <v>false</v>
      </c>
      <c r="CH79" s="40" t="s">
        <v>389</v>
      </c>
      <c r="CJ79" s="40" t="str">
        <f t="shared" si="14"/>
        <v>01.01.2022</v>
      </c>
      <c r="CK79" s="40" t="str">
        <f t="shared" si="15"/>
        <v>S6020</v>
      </c>
      <c r="CL79" s="40">
        <f>+VLOOKUP(L79,'Gr.Estr.Reg.'!$C:$G,5,FALSE)</f>
        <v>106</v>
      </c>
      <c r="CM79" s="40" t="str">
        <f t="shared" si="16"/>
        <v>CR</v>
      </c>
      <c r="CN79" s="40">
        <v>2</v>
      </c>
      <c r="CP79" s="40" t="str">
        <f t="shared" si="17"/>
        <v>01.01.2022</v>
      </c>
      <c r="CQ79" s="126">
        <f t="shared" si="18"/>
        <v>178</v>
      </c>
      <c r="CR79" s="126" t="str">
        <f t="shared" si="19"/>
        <v/>
      </c>
      <c r="CS79" s="40">
        <f>+'CARGA DE DATOS'!X79</f>
        <v>700034</v>
      </c>
      <c r="CT79" s="113" t="s">
        <v>391</v>
      </c>
      <c r="CV79" s="40" t="str">
        <f t="shared" si="20"/>
        <v>01.01.2022</v>
      </c>
      <c r="CW79" s="113" t="str">
        <f ca="1">+VLOOKUP('CARGA DE DATOS'!AA79,Datos!$D:$E,2,FALSE)</f>
        <v>00</v>
      </c>
      <c r="CX79" s="113">
        <f>+'CARGA DE DATOS'!AB79</f>
        <v>100</v>
      </c>
      <c r="CY79" s="113">
        <f>+'CARGA DE DATOS'!AC79</f>
        <v>300</v>
      </c>
      <c r="CZ79" s="113" t="str">
        <f>+'CARGA DE DATOS'!AD79</f>
        <v>CASO: &gt;300</v>
      </c>
    </row>
    <row r="80" spans="1:104" s="40" customFormat="1" x14ac:dyDescent="0.25">
      <c r="A80" s="140">
        <f>+IF('CARGA DE DATOS'!B80="","",'CARGA DE DATOS'!B80)</f>
        <v>253</v>
      </c>
      <c r="B80" s="140">
        <f>+'CARGA DE DATOS'!C80</f>
        <v>610000000000167</v>
      </c>
      <c r="C80" s="140"/>
      <c r="D80" s="140"/>
      <c r="E80" s="140"/>
      <c r="F80" s="140"/>
      <c r="G80" s="140"/>
      <c r="H80" s="140"/>
      <c r="I80" s="140"/>
      <c r="J80" s="83"/>
      <c r="K80" s="40" t="str">
        <f>+'CARGA DE DATOS'!$AH80</f>
        <v>GD</v>
      </c>
      <c r="L80" s="40" t="str">
        <f>+'CARGA DE DATOS'!D80</f>
        <v>S6020A21</v>
      </c>
      <c r="M80" s="40" t="str">
        <f ca="1">+'CARGA DE DATOS'!G80</f>
        <v>ID078-GD-CR-T2-MT 13,2 kV</v>
      </c>
      <c r="N80" s="40" t="str">
        <f>+'CARGA DE DATOS'!$AI80</f>
        <v>CR</v>
      </c>
      <c r="O80" s="40" t="str">
        <f>+'CARGA DE DATOS'!$AJ80</f>
        <v>G002</v>
      </c>
      <c r="P80" s="40" t="str">
        <f t="shared" si="11"/>
        <v>Z002</v>
      </c>
      <c r="Q80" s="40" t="s">
        <v>380</v>
      </c>
      <c r="R80" s="40">
        <v>1000</v>
      </c>
      <c r="S80" s="113">
        <f>+'CARGA DE DATOS'!$AL80</f>
        <v>10</v>
      </c>
      <c r="T80" s="115" t="s">
        <v>382</v>
      </c>
      <c r="U80" s="40">
        <v>12</v>
      </c>
      <c r="V80" s="40" t="str">
        <f ca="1">+'CARGA DE DATOS'!$AM80</f>
        <v>317</v>
      </c>
      <c r="W80" s="40" t="str">
        <f>+VLOOKUP(AG80,Datos!$E$30:$G$35,3,FALSE)</f>
        <v>P3</v>
      </c>
      <c r="X80" s="40" t="str">
        <f t="shared" si="12"/>
        <v/>
      </c>
      <c r="Z80" s="40" t="str">
        <f ca="1">+'CARGA DE DATOS'!$AN80</f>
        <v>239900</v>
      </c>
      <c r="AB80" s="40" t="str">
        <f t="shared" ca="1" si="13"/>
        <v>ID078-GD-CR-T2-MT 13,2 kV</v>
      </c>
      <c r="AC80" s="40">
        <f>+INDEX('Gr.Estr.Reg.'!$A:$C,MATCH($L80,'Gr.Estr.Reg.'!$C:$C,0),1)</f>
        <v>6000</v>
      </c>
      <c r="AE80" s="40" t="str">
        <f>+TEXT('CARGA DE DATOS'!$F80,"dd.mm.yyyy")</f>
        <v>01.01.2022</v>
      </c>
      <c r="AF80" s="40" t="s">
        <v>384</v>
      </c>
      <c r="AG80" s="40" t="str">
        <f>+'CARGA DE DATOS'!$AO80</f>
        <v>G3</v>
      </c>
      <c r="AH80" s="40" t="s">
        <v>385</v>
      </c>
      <c r="AI80" s="40" t="str">
        <f ca="1">+'CARGA DE DATOS'!$AQ80</f>
        <v>GD_T2</v>
      </c>
      <c r="AJ80" s="126" t="str">
        <f>+IF('CARGA DE DATOS'!$K80="Completo",VLOOKUP(VLOOKUP('CARGA DE DATOS'!$D80,'Gr.Estr.Reg.'!$C:$D,2,FALSE),'Unidades de Lectura'!$J:$L,3,FALSE),VLOOKUP('CARGA DE DATOS'!$K80&amp;VLOOKUP('CARGA DE DATOS'!$D80,'Gr.Estr.Reg.'!$C:$H,6,FALSE),'Unidades de Lectura'!$H:$L,5,FALSE))</f>
        <v>GROCC</v>
      </c>
      <c r="AM80" s="40" t="s">
        <v>387</v>
      </c>
      <c r="AN80" s="40" t="s">
        <v>388</v>
      </c>
      <c r="AO80" s="40" t="s">
        <v>389</v>
      </c>
      <c r="AP80" s="40" t="str">
        <f ca="1">+'CARGA DE DATOS'!$AT80</f>
        <v>GD_NORM</v>
      </c>
      <c r="AQ80" s="40" t="str">
        <f ca="1">+'CARGA DE DATOS'!$AU80</f>
        <v>MEDIA13.2</v>
      </c>
      <c r="AS80" s="40" t="s">
        <v>387</v>
      </c>
      <c r="AT80" s="40" t="str">
        <f>+IF('CARGA DE DATOS'!AV80="","false","true")</f>
        <v>false</v>
      </c>
      <c r="AU80" s="40" t="s">
        <v>389</v>
      </c>
      <c r="AV80" s="40" t="str">
        <f>+'CARGA DE DATOS'!$AW80</f>
        <v/>
      </c>
      <c r="AW80" s="40" t="str">
        <f>+'CARGA DE DATOS'!$AX80</f>
        <v/>
      </c>
      <c r="AY80" s="40" t="s">
        <v>1989</v>
      </c>
      <c r="AZ80" s="40" t="str">
        <f>+IF('CARGA DE DATOS'!AY80="","false","true")</f>
        <v>false</v>
      </c>
      <c r="BA80" s="40" t="s">
        <v>389</v>
      </c>
      <c r="BB80" s="40">
        <f>+'CARGA DE DATOS'!T80</f>
        <v>0</v>
      </c>
      <c r="BD80" s="40" t="s">
        <v>390</v>
      </c>
      <c r="BE80" s="40" t="str">
        <f>+IF('CARGA DE DATOS'!AZ80&lt;&gt;"","true","false")</f>
        <v>true</v>
      </c>
      <c r="BF80" s="40" t="s">
        <v>389</v>
      </c>
      <c r="BH80" s="40" t="s">
        <v>390</v>
      </c>
      <c r="BI80" s="40" t="str">
        <f>+IF('CARGA DE DATOS'!BA80&lt;&gt;"","true","false")</f>
        <v>true</v>
      </c>
      <c r="BJ80" s="40" t="s">
        <v>389</v>
      </c>
      <c r="BL80" s="40" t="s">
        <v>390</v>
      </c>
      <c r="BM80" s="40" t="str">
        <f ca="1">+IF('CARGA DE DATOS'!BB80&lt;&gt;"","true","false")</f>
        <v>false</v>
      </c>
      <c r="BN80" s="40" t="s">
        <v>389</v>
      </c>
      <c r="BP80" s="40" t="s">
        <v>390</v>
      </c>
      <c r="BQ80" s="40" t="str">
        <f ca="1">+IF('CARGA DE DATOS'!BC80&lt;&gt;"","true","false")</f>
        <v>false</v>
      </c>
      <c r="BR80" s="40" t="s">
        <v>389</v>
      </c>
      <c r="BT80" s="40" t="s">
        <v>390</v>
      </c>
      <c r="BU80" s="40" t="str">
        <f ca="1">+IF('CARGA DE DATOS'!BD80&lt;&gt;"","true","false")</f>
        <v>false</v>
      </c>
      <c r="BV80" s="40" t="s">
        <v>389</v>
      </c>
      <c r="BX80" s="40" t="s">
        <v>390</v>
      </c>
      <c r="BY80" s="40" t="str">
        <f ca="1">+IF('CARGA DE DATOS'!BE80&lt;&gt;"","true","false")</f>
        <v>false</v>
      </c>
      <c r="BZ80" s="40" t="s">
        <v>389</v>
      </c>
      <c r="CB80" s="40" t="s">
        <v>390</v>
      </c>
      <c r="CC80" s="40" t="str">
        <f ca="1">+IF('CARGA DE DATOS'!BF80&lt;&gt;"","true","false")</f>
        <v>false</v>
      </c>
      <c r="CD80" s="40" t="s">
        <v>389</v>
      </c>
      <c r="CF80" s="40" t="s">
        <v>390</v>
      </c>
      <c r="CG80" s="40" t="str">
        <f ca="1">+IF('CARGA DE DATOS'!BG80&lt;&gt;"","true","false")</f>
        <v>false</v>
      </c>
      <c r="CH80" s="40" t="s">
        <v>389</v>
      </c>
      <c r="CJ80" s="40" t="str">
        <f t="shared" si="14"/>
        <v>01.01.2022</v>
      </c>
      <c r="CK80" s="40" t="str">
        <f t="shared" si="15"/>
        <v>S6020</v>
      </c>
      <c r="CL80" s="40">
        <f>+VLOOKUP(L80,'Gr.Estr.Reg.'!$C:$G,5,FALSE)</f>
        <v>106</v>
      </c>
      <c r="CM80" s="40" t="str">
        <f t="shared" si="16"/>
        <v>CR</v>
      </c>
      <c r="CN80" s="40">
        <v>2</v>
      </c>
      <c r="CP80" s="40" t="str">
        <f t="shared" si="17"/>
        <v>01.01.2022</v>
      </c>
      <c r="CQ80" s="126">
        <f t="shared" si="18"/>
        <v>179</v>
      </c>
      <c r="CR80" s="126" t="str">
        <f t="shared" si="19"/>
        <v/>
      </c>
      <c r="CS80" s="40">
        <f>+'CARGA DE DATOS'!X80</f>
        <v>700034</v>
      </c>
      <c r="CT80" s="113" t="s">
        <v>391</v>
      </c>
      <c r="CV80" s="40" t="str">
        <f t="shared" si="20"/>
        <v>01.01.2022</v>
      </c>
      <c r="CW80" s="113" t="str">
        <f ca="1">+VLOOKUP('CARGA DE DATOS'!AA80,Datos!$D:$E,2,FALSE)</f>
        <v>00</v>
      </c>
      <c r="CX80" s="113">
        <f>+'CARGA DE DATOS'!AB80</f>
        <v>100</v>
      </c>
      <c r="CY80" s="113">
        <f>+'CARGA DE DATOS'!AC80</f>
        <v>350</v>
      </c>
      <c r="CZ80" s="113" t="str">
        <f>+'CARGA DE DATOS'!AD80</f>
        <v>CASO: =1000 Reg sólo 13,2 kV</v>
      </c>
    </row>
    <row r="81" spans="1:104" s="40" customFormat="1" x14ac:dyDescent="0.25">
      <c r="A81" s="140">
        <f>+IF('CARGA DE DATOS'!B81="","",'CARGA DE DATOS'!B81)</f>
        <v>262</v>
      </c>
      <c r="B81" s="140">
        <f>+'CARGA DE DATOS'!C81</f>
        <v>610000000000176</v>
      </c>
      <c r="C81" s="140"/>
      <c r="D81" s="140"/>
      <c r="E81" s="140"/>
      <c r="F81" s="140"/>
      <c r="G81" s="140"/>
      <c r="H81" s="140"/>
      <c r="I81" s="140"/>
      <c r="J81" s="83"/>
      <c r="K81" s="40" t="str">
        <f>+'CARGA DE DATOS'!$AH81</f>
        <v>GD</v>
      </c>
      <c r="L81" s="40" t="str">
        <f>+'CARGA DE DATOS'!D81</f>
        <v>S7010A11</v>
      </c>
      <c r="M81" s="40" t="str">
        <f ca="1">+'CARGA DE DATOS'!G81</f>
        <v>ID079-GD-NR-T2-MT 13,2 kV</v>
      </c>
      <c r="N81" s="40" t="str">
        <f>+'CARGA DE DATOS'!$AI81</f>
        <v>NR</v>
      </c>
      <c r="O81" s="40" t="str">
        <f>+'CARGA DE DATOS'!$AJ81</f>
        <v>G002</v>
      </c>
      <c r="P81" s="40" t="str">
        <f t="shared" si="11"/>
        <v>Z002</v>
      </c>
      <c r="Q81" s="40" t="s">
        <v>380</v>
      </c>
      <c r="R81" s="40">
        <v>1000</v>
      </c>
      <c r="S81" s="113" t="str">
        <f>+'CARGA DE DATOS'!$AL81</f>
        <v>01</v>
      </c>
      <c r="T81" s="115" t="s">
        <v>382</v>
      </c>
      <c r="U81" s="40">
        <v>12</v>
      </c>
      <c r="V81" s="40" t="str">
        <f ca="1">+'CARGA DE DATOS'!$AM81</f>
        <v>258</v>
      </c>
      <c r="W81" s="40" t="str">
        <f>+VLOOKUP(AG81,Datos!$E$30:$G$35,3,FALSE)</f>
        <v>P3</v>
      </c>
      <c r="X81" s="40" t="str">
        <f t="shared" si="12"/>
        <v/>
      </c>
      <c r="Z81" s="40" t="str">
        <f ca="1">+'CARGA DE DATOS'!$AN81</f>
        <v>239900</v>
      </c>
      <c r="AB81" s="40" t="str">
        <f t="shared" ca="1" si="13"/>
        <v>ID079-GD-NR-T2-MT 13,2 kV</v>
      </c>
      <c r="AC81" s="40">
        <f>+INDEX('Gr.Estr.Reg.'!$A:$C,MATCH($L81,'Gr.Estr.Reg.'!$C:$C,0),1)</f>
        <v>7000</v>
      </c>
      <c r="AE81" s="40" t="str">
        <f>+TEXT('CARGA DE DATOS'!$F81,"dd.mm.yyyy")</f>
        <v>01.01.2022</v>
      </c>
      <c r="AF81" s="40" t="s">
        <v>384</v>
      </c>
      <c r="AG81" s="40" t="str">
        <f>+'CARGA DE DATOS'!$AO81</f>
        <v>G3</v>
      </c>
      <c r="AH81" s="40" t="s">
        <v>385</v>
      </c>
      <c r="AI81" s="40" t="str">
        <f ca="1">+'CARGA DE DATOS'!$AQ81</f>
        <v>GD_T2</v>
      </c>
      <c r="AJ81" s="126" t="str">
        <f>+IF('CARGA DE DATOS'!$K81="Completo",VLOOKUP(VLOOKUP('CARGA DE DATOS'!$D81,'Gr.Estr.Reg.'!$C:$D,2,FALSE),'Unidades de Lectura'!$J:$L,3,FALSE),VLOOKUP('CARGA DE DATOS'!$K81&amp;VLOOKUP('CARGA DE DATOS'!$D81,'Gr.Estr.Reg.'!$C:$H,6,FALSE),'Unidades de Lectura'!$H:$L,5,FALSE))</f>
        <v>GSLCC</v>
      </c>
      <c r="AM81" s="40" t="s">
        <v>387</v>
      </c>
      <c r="AN81" s="40" t="s">
        <v>388</v>
      </c>
      <c r="AO81" s="40" t="s">
        <v>389</v>
      </c>
      <c r="AP81" s="40" t="str">
        <f ca="1">+'CARGA DE DATOS'!$AT81</f>
        <v>GD_NORM</v>
      </c>
      <c r="AQ81" s="40" t="str">
        <f ca="1">+'CARGA DE DATOS'!$AU81</f>
        <v>MEDIA13.2</v>
      </c>
      <c r="AS81" s="40" t="s">
        <v>387</v>
      </c>
      <c r="AT81" s="40" t="str">
        <f>+IF('CARGA DE DATOS'!AV81="","false","true")</f>
        <v>false</v>
      </c>
      <c r="AU81" s="40" t="s">
        <v>389</v>
      </c>
      <c r="AV81" s="40" t="str">
        <f>+'CARGA DE DATOS'!$AW81</f>
        <v/>
      </c>
      <c r="AW81" s="40" t="str">
        <f>+'CARGA DE DATOS'!$AX81</f>
        <v/>
      </c>
      <c r="AY81" s="40" t="s">
        <v>1989</v>
      </c>
      <c r="AZ81" s="40" t="str">
        <f>+IF('CARGA DE DATOS'!AY81="","false","true")</f>
        <v>false</v>
      </c>
      <c r="BA81" s="40" t="s">
        <v>389</v>
      </c>
      <c r="BB81" s="40">
        <f>+'CARGA DE DATOS'!T81</f>
        <v>0</v>
      </c>
      <c r="BD81" s="40" t="s">
        <v>390</v>
      </c>
      <c r="BE81" s="40" t="str">
        <f>+IF('CARGA DE DATOS'!AZ81&lt;&gt;"","true","false")</f>
        <v>true</v>
      </c>
      <c r="BF81" s="40" t="s">
        <v>389</v>
      </c>
      <c r="BH81" s="40" t="s">
        <v>390</v>
      </c>
      <c r="BI81" s="40" t="str">
        <f>+IF('CARGA DE DATOS'!BA81&lt;&gt;"","true","false")</f>
        <v>true</v>
      </c>
      <c r="BJ81" s="40" t="s">
        <v>389</v>
      </c>
      <c r="BL81" s="40" t="s">
        <v>390</v>
      </c>
      <c r="BM81" s="40" t="str">
        <f ca="1">+IF('CARGA DE DATOS'!BB81&lt;&gt;"","true","false")</f>
        <v>false</v>
      </c>
      <c r="BN81" s="40" t="s">
        <v>389</v>
      </c>
      <c r="BP81" s="40" t="s">
        <v>390</v>
      </c>
      <c r="BQ81" s="40" t="str">
        <f ca="1">+IF('CARGA DE DATOS'!BC81&lt;&gt;"","true","false")</f>
        <v>false</v>
      </c>
      <c r="BR81" s="40" t="s">
        <v>389</v>
      </c>
      <c r="BT81" s="40" t="s">
        <v>390</v>
      </c>
      <c r="BU81" s="40" t="str">
        <f ca="1">+IF('CARGA DE DATOS'!BD81&lt;&gt;"","true","false")</f>
        <v>false</v>
      </c>
      <c r="BV81" s="40" t="s">
        <v>389</v>
      </c>
      <c r="BX81" s="40" t="s">
        <v>390</v>
      </c>
      <c r="BY81" s="40" t="str">
        <f ca="1">+IF('CARGA DE DATOS'!BE81&lt;&gt;"","true","false")</f>
        <v>false</v>
      </c>
      <c r="BZ81" s="40" t="s">
        <v>389</v>
      </c>
      <c r="CB81" s="40" t="s">
        <v>390</v>
      </c>
      <c r="CC81" s="40" t="str">
        <f ca="1">+IF('CARGA DE DATOS'!BF81&lt;&gt;"","true","false")</f>
        <v>false</v>
      </c>
      <c r="CD81" s="40" t="s">
        <v>389</v>
      </c>
      <c r="CF81" s="40" t="s">
        <v>390</v>
      </c>
      <c r="CG81" s="40" t="str">
        <f ca="1">+IF('CARGA DE DATOS'!BG81&lt;&gt;"","true","false")</f>
        <v>false</v>
      </c>
      <c r="CH81" s="40" t="s">
        <v>389</v>
      </c>
      <c r="CJ81" s="40" t="str">
        <f t="shared" si="14"/>
        <v>01.01.2022</v>
      </c>
      <c r="CK81" s="40" t="str">
        <f t="shared" si="15"/>
        <v>S7010</v>
      </c>
      <c r="CL81" s="40">
        <f>+VLOOKUP(L81,'Gr.Estr.Reg.'!$C:$G,5,FALSE)</f>
        <v>108</v>
      </c>
      <c r="CM81" s="40" t="str">
        <f t="shared" si="16"/>
        <v>NR</v>
      </c>
      <c r="CN81" s="40">
        <v>2</v>
      </c>
      <c r="CP81" s="40" t="str">
        <f t="shared" si="17"/>
        <v>01.01.2022</v>
      </c>
      <c r="CQ81" s="126">
        <f t="shared" si="18"/>
        <v>180</v>
      </c>
      <c r="CR81" s="126" t="str">
        <f t="shared" si="19"/>
        <v/>
      </c>
      <c r="CS81" s="40">
        <f>+'CARGA DE DATOS'!X81</f>
        <v>700034</v>
      </c>
      <c r="CT81" s="113" t="s">
        <v>391</v>
      </c>
      <c r="CV81" s="40" t="str">
        <f t="shared" si="20"/>
        <v>01.01.2022</v>
      </c>
      <c r="CW81" s="113" t="str">
        <f ca="1">+VLOOKUP('CARGA DE DATOS'!AA81,Datos!$D:$E,2,FALSE)</f>
        <v>00</v>
      </c>
      <c r="CX81" s="113">
        <f>+'CARGA DE DATOS'!AB81</f>
        <v>50</v>
      </c>
      <c r="CY81" s="113">
        <f>+'CARGA DE DATOS'!AC81</f>
        <v>50</v>
      </c>
      <c r="CZ81" s="113" t="str">
        <f>+'CARGA DE DATOS'!AD81</f>
        <v>CASO: &gt;1000 Reg y Cont &lt;1000 sólo 13,2 kV</v>
      </c>
    </row>
    <row r="82" spans="1:104" s="40" customFormat="1" x14ac:dyDescent="0.25">
      <c r="A82" s="140">
        <f>+IF('CARGA DE DATOS'!B82="","",'CARGA DE DATOS'!B82)</f>
        <v>262</v>
      </c>
      <c r="B82" s="140">
        <f>+'CARGA DE DATOS'!C82</f>
        <v>610000000000176</v>
      </c>
      <c r="C82" s="140"/>
      <c r="D82" s="140"/>
      <c r="E82" s="140"/>
      <c r="F82" s="140"/>
      <c r="G82" s="140"/>
      <c r="H82" s="140"/>
      <c r="I82" s="140"/>
      <c r="J82" s="83"/>
      <c r="K82" s="40" t="str">
        <f>+'CARGA DE DATOS'!$AH82</f>
        <v>GD</v>
      </c>
      <c r="L82" s="40" t="str">
        <f>+'CARGA DE DATOS'!D82</f>
        <v>S7010A11</v>
      </c>
      <c r="M82" s="40" t="str">
        <f ca="1">+'CARGA DE DATOS'!G82</f>
        <v>ID080-GD-NR-T2-MT 33,0 kV</v>
      </c>
      <c r="N82" s="40" t="str">
        <f>+'CARGA DE DATOS'!$AI82</f>
        <v>NR</v>
      </c>
      <c r="O82" s="40" t="str">
        <f>+'CARGA DE DATOS'!$AJ82</f>
        <v>G002</v>
      </c>
      <c r="P82" s="40" t="str">
        <f t="shared" si="11"/>
        <v>Z002</v>
      </c>
      <c r="Q82" s="40" t="s">
        <v>380</v>
      </c>
      <c r="R82" s="40">
        <v>1000</v>
      </c>
      <c r="S82" s="113" t="str">
        <f>+'CARGA DE DATOS'!$AL82</f>
        <v>04</v>
      </c>
      <c r="T82" s="115" t="s">
        <v>382</v>
      </c>
      <c r="U82" s="40">
        <v>12</v>
      </c>
      <c r="V82" s="40" t="str">
        <f ca="1">+'CARGA DE DATOS'!$AM82</f>
        <v>258</v>
      </c>
      <c r="W82" s="40" t="str">
        <f>+VLOOKUP(AG82,Datos!$E$30:$G$35,3,FALSE)</f>
        <v>P3</v>
      </c>
      <c r="X82" s="40" t="str">
        <f t="shared" si="12"/>
        <v/>
      </c>
      <c r="Z82" s="40" t="str">
        <f ca="1">+'CARGA DE DATOS'!$AN82</f>
        <v>239900</v>
      </c>
      <c r="AB82" s="40" t="str">
        <f t="shared" ca="1" si="13"/>
        <v>ID080-GD-NR-T2-MT 33,0 kV</v>
      </c>
      <c r="AC82" s="40">
        <f>+INDEX('Gr.Estr.Reg.'!$A:$C,MATCH($L82,'Gr.Estr.Reg.'!$C:$C,0),1)</f>
        <v>7000</v>
      </c>
      <c r="AE82" s="40" t="str">
        <f>+TEXT('CARGA DE DATOS'!$F82,"dd.mm.yyyy")</f>
        <v>01.01.2022</v>
      </c>
      <c r="AF82" s="40" t="s">
        <v>384</v>
      </c>
      <c r="AG82" s="40" t="str">
        <f>+'CARGA DE DATOS'!$AO82</f>
        <v>G4</v>
      </c>
      <c r="AH82" s="40" t="s">
        <v>385</v>
      </c>
      <c r="AI82" s="40" t="str">
        <f ca="1">+'CARGA DE DATOS'!$AQ82</f>
        <v>GD_T2</v>
      </c>
      <c r="AJ82" s="126" t="str">
        <f>+IF('CARGA DE DATOS'!$K82="Completo",VLOOKUP(VLOOKUP('CARGA DE DATOS'!$D82,'Gr.Estr.Reg.'!$C:$D,2,FALSE),'Unidades de Lectura'!$J:$L,3,FALSE),VLOOKUP('CARGA DE DATOS'!$K82&amp;VLOOKUP('CARGA DE DATOS'!$D82,'Gr.Estr.Reg.'!$C:$H,6,FALSE),'Unidades de Lectura'!$H:$L,5,FALSE))</f>
        <v>GSLCC</v>
      </c>
      <c r="AM82" s="40" t="s">
        <v>387</v>
      </c>
      <c r="AN82" s="40" t="s">
        <v>388</v>
      </c>
      <c r="AO82" s="40" t="s">
        <v>389</v>
      </c>
      <c r="AP82" s="40" t="str">
        <f ca="1">+'CARGA DE DATOS'!$AT82</f>
        <v>GD_NORM</v>
      </c>
      <c r="AQ82" s="40" t="str">
        <f ca="1">+'CARGA DE DATOS'!$AU82</f>
        <v>MEDIA33</v>
      </c>
      <c r="AS82" s="40" t="s">
        <v>387</v>
      </c>
      <c r="AT82" s="40" t="str">
        <f>+IF('CARGA DE DATOS'!AV82="","false","true")</f>
        <v>false</v>
      </c>
      <c r="AU82" s="40" t="s">
        <v>389</v>
      </c>
      <c r="AV82" s="40" t="str">
        <f>+'CARGA DE DATOS'!$AW82</f>
        <v/>
      </c>
      <c r="AW82" s="40" t="str">
        <f>+'CARGA DE DATOS'!$AX82</f>
        <v/>
      </c>
      <c r="AY82" s="40" t="s">
        <v>1989</v>
      </c>
      <c r="AZ82" s="40" t="str">
        <f>+IF('CARGA DE DATOS'!AY82="","false","true")</f>
        <v>false</v>
      </c>
      <c r="BA82" s="40" t="s">
        <v>389</v>
      </c>
      <c r="BB82" s="40">
        <f>+'CARGA DE DATOS'!T82</f>
        <v>0</v>
      </c>
      <c r="BD82" s="40" t="s">
        <v>390</v>
      </c>
      <c r="BE82" s="40" t="str">
        <f>+IF('CARGA DE DATOS'!AZ82&lt;&gt;"","true","false")</f>
        <v>true</v>
      </c>
      <c r="BF82" s="40" t="s">
        <v>389</v>
      </c>
      <c r="BH82" s="40" t="s">
        <v>390</v>
      </c>
      <c r="BI82" s="40" t="str">
        <f>+IF('CARGA DE DATOS'!BA82&lt;&gt;"","true","false")</f>
        <v>true</v>
      </c>
      <c r="BJ82" s="40" t="s">
        <v>389</v>
      </c>
      <c r="BL82" s="40" t="s">
        <v>390</v>
      </c>
      <c r="BM82" s="40" t="str">
        <f ca="1">+IF('CARGA DE DATOS'!BB82&lt;&gt;"","true","false")</f>
        <v>false</v>
      </c>
      <c r="BN82" s="40" t="s">
        <v>389</v>
      </c>
      <c r="BP82" s="40" t="s">
        <v>390</v>
      </c>
      <c r="BQ82" s="40" t="str">
        <f ca="1">+IF('CARGA DE DATOS'!BC82&lt;&gt;"","true","false")</f>
        <v>false</v>
      </c>
      <c r="BR82" s="40" t="s">
        <v>389</v>
      </c>
      <c r="BT82" s="40" t="s">
        <v>390</v>
      </c>
      <c r="BU82" s="40" t="str">
        <f ca="1">+IF('CARGA DE DATOS'!BD82&lt;&gt;"","true","false")</f>
        <v>false</v>
      </c>
      <c r="BV82" s="40" t="s">
        <v>389</v>
      </c>
      <c r="BX82" s="40" t="s">
        <v>390</v>
      </c>
      <c r="BY82" s="40" t="str">
        <f ca="1">+IF('CARGA DE DATOS'!BE82&lt;&gt;"","true","false")</f>
        <v>false</v>
      </c>
      <c r="BZ82" s="40" t="s">
        <v>389</v>
      </c>
      <c r="CB82" s="40" t="s">
        <v>390</v>
      </c>
      <c r="CC82" s="40" t="str">
        <f ca="1">+IF('CARGA DE DATOS'!BF82&lt;&gt;"","true","false")</f>
        <v>false</v>
      </c>
      <c r="CD82" s="40" t="s">
        <v>389</v>
      </c>
      <c r="CF82" s="40" t="s">
        <v>390</v>
      </c>
      <c r="CG82" s="40" t="str">
        <f ca="1">+IF('CARGA DE DATOS'!BG82&lt;&gt;"","true","false")</f>
        <v>false</v>
      </c>
      <c r="CH82" s="40" t="s">
        <v>389</v>
      </c>
      <c r="CJ82" s="40" t="str">
        <f t="shared" si="14"/>
        <v>01.01.2022</v>
      </c>
      <c r="CK82" s="40" t="str">
        <f t="shared" si="15"/>
        <v>S7010</v>
      </c>
      <c r="CL82" s="40">
        <f>+VLOOKUP(L82,'Gr.Estr.Reg.'!$C:$G,5,FALSE)</f>
        <v>108</v>
      </c>
      <c r="CM82" s="40" t="str">
        <f t="shared" si="16"/>
        <v>NR</v>
      </c>
      <c r="CN82" s="40">
        <v>2</v>
      </c>
      <c r="CP82" s="40" t="str">
        <f t="shared" si="17"/>
        <v>01.01.2022</v>
      </c>
      <c r="CQ82" s="126">
        <f t="shared" si="18"/>
        <v>181</v>
      </c>
      <c r="CR82" s="126" t="str">
        <f t="shared" si="19"/>
        <v/>
      </c>
      <c r="CS82" s="40">
        <f>+'CARGA DE DATOS'!X82</f>
        <v>700034</v>
      </c>
      <c r="CT82" s="113" t="s">
        <v>391</v>
      </c>
      <c r="CV82" s="40" t="str">
        <f t="shared" si="20"/>
        <v>01.01.2022</v>
      </c>
      <c r="CW82" s="113" t="str">
        <f ca="1">+VLOOKUP('CARGA DE DATOS'!AA82,Datos!$D:$E,2,FALSE)</f>
        <v>00</v>
      </c>
      <c r="CX82" s="113">
        <f>+'CARGA DE DATOS'!AB82</f>
        <v>100</v>
      </c>
      <c r="CY82" s="113">
        <f>+'CARGA DE DATOS'!AC82</f>
        <v>350</v>
      </c>
      <c r="CZ82" s="113" t="str">
        <f>+'CARGA DE DATOS'!AD82</f>
        <v>CASO: =1000 Reg sólo 13,2 kV</v>
      </c>
    </row>
    <row r="83" spans="1:104" s="40" customFormat="1" x14ac:dyDescent="0.25">
      <c r="A83" s="140">
        <f>+IF('CARGA DE DATOS'!B83="","",'CARGA DE DATOS'!B83)</f>
        <v>262</v>
      </c>
      <c r="B83" s="140">
        <f>+'CARGA DE DATOS'!C83</f>
        <v>610000000000176</v>
      </c>
      <c r="C83" s="140"/>
      <c r="D83" s="140"/>
      <c r="E83" s="140"/>
      <c r="F83" s="140"/>
      <c r="G83" s="140"/>
      <c r="H83" s="140"/>
      <c r="I83" s="140"/>
      <c r="J83" s="83"/>
      <c r="K83" s="40" t="str">
        <f>+'CARGA DE DATOS'!$AH83</f>
        <v>GD</v>
      </c>
      <c r="L83" s="40" t="str">
        <f>+'CARGA DE DATOS'!D83</f>
        <v>S7010A11</v>
      </c>
      <c r="M83" s="40" t="str">
        <f ca="1">+'CARGA DE DATOS'!G83</f>
        <v>ID081-GD-NR-T2-MT 33,0 kV</v>
      </c>
      <c r="N83" s="40" t="str">
        <f>+'CARGA DE DATOS'!$AI83</f>
        <v>NR</v>
      </c>
      <c r="O83" s="40" t="str">
        <f>+'CARGA DE DATOS'!$AJ83</f>
        <v>G002</v>
      </c>
      <c r="P83" s="40" t="str">
        <f t="shared" si="11"/>
        <v>Z002</v>
      </c>
      <c r="Q83" s="40" t="s">
        <v>380</v>
      </c>
      <c r="R83" s="40">
        <v>1000</v>
      </c>
      <c r="S83" s="113" t="str">
        <f>+'CARGA DE DATOS'!$AL83</f>
        <v>07</v>
      </c>
      <c r="T83" s="115" t="s">
        <v>382</v>
      </c>
      <c r="U83" s="40">
        <v>12</v>
      </c>
      <c r="V83" s="40" t="str">
        <f ca="1">+'CARGA DE DATOS'!$AM83</f>
        <v>258</v>
      </c>
      <c r="W83" s="40" t="str">
        <f>+VLOOKUP(AG83,Datos!$E$30:$G$35,3,FALSE)</f>
        <v>P3</v>
      </c>
      <c r="X83" s="40" t="str">
        <f t="shared" si="12"/>
        <v/>
      </c>
      <c r="Z83" s="40" t="str">
        <f ca="1">+'CARGA DE DATOS'!$AN83</f>
        <v>239900</v>
      </c>
      <c r="AB83" s="40" t="str">
        <f t="shared" ca="1" si="13"/>
        <v>ID081-GD-NR-T2-MT 33,0 kV</v>
      </c>
      <c r="AC83" s="40">
        <f>+INDEX('Gr.Estr.Reg.'!$A:$C,MATCH($L83,'Gr.Estr.Reg.'!$C:$C,0),1)</f>
        <v>7000</v>
      </c>
      <c r="AE83" s="40" t="str">
        <f>+TEXT('CARGA DE DATOS'!$F83,"dd.mm.yyyy")</f>
        <v>01.01.2022</v>
      </c>
      <c r="AF83" s="40" t="s">
        <v>384</v>
      </c>
      <c r="AG83" s="40" t="str">
        <f>+'CARGA DE DATOS'!$AO83</f>
        <v>G4</v>
      </c>
      <c r="AH83" s="40" t="s">
        <v>385</v>
      </c>
      <c r="AI83" s="40" t="str">
        <f ca="1">+'CARGA DE DATOS'!$AQ83</f>
        <v>GD_T2</v>
      </c>
      <c r="AJ83" s="126" t="str">
        <f>+IF('CARGA DE DATOS'!$K83="Completo",VLOOKUP(VLOOKUP('CARGA DE DATOS'!$D83,'Gr.Estr.Reg.'!$C:$D,2,FALSE),'Unidades de Lectura'!$J:$L,3,FALSE),VLOOKUP('CARGA DE DATOS'!$K83&amp;VLOOKUP('CARGA DE DATOS'!$D83,'Gr.Estr.Reg.'!$C:$H,6,FALSE),'Unidades de Lectura'!$H:$L,5,FALSE))</f>
        <v>GSLCC</v>
      </c>
      <c r="AM83" s="40" t="s">
        <v>387</v>
      </c>
      <c r="AN83" s="40" t="s">
        <v>388</v>
      </c>
      <c r="AO83" s="40" t="s">
        <v>389</v>
      </c>
      <c r="AP83" s="40" t="str">
        <f ca="1">+'CARGA DE DATOS'!$AT83</f>
        <v>GD_NORM</v>
      </c>
      <c r="AQ83" s="40" t="str">
        <f ca="1">+'CARGA DE DATOS'!$AU83</f>
        <v>MEDIA33</v>
      </c>
      <c r="AS83" s="40" t="s">
        <v>387</v>
      </c>
      <c r="AT83" s="40" t="str">
        <f>+IF('CARGA DE DATOS'!AV83="","false","true")</f>
        <v>false</v>
      </c>
      <c r="AU83" s="40" t="s">
        <v>389</v>
      </c>
      <c r="AV83" s="40" t="str">
        <f>+'CARGA DE DATOS'!$AW83</f>
        <v/>
      </c>
      <c r="AW83" s="40" t="str">
        <f>+'CARGA DE DATOS'!$AX83</f>
        <v/>
      </c>
      <c r="AY83" s="40" t="s">
        <v>1989</v>
      </c>
      <c r="AZ83" s="40" t="str">
        <f>+IF('CARGA DE DATOS'!AY83="","false","true")</f>
        <v>false</v>
      </c>
      <c r="BA83" s="40" t="s">
        <v>389</v>
      </c>
      <c r="BB83" s="40">
        <f>+'CARGA DE DATOS'!T83</f>
        <v>0</v>
      </c>
      <c r="BD83" s="40" t="s">
        <v>390</v>
      </c>
      <c r="BE83" s="40" t="str">
        <f>+IF('CARGA DE DATOS'!AZ83&lt;&gt;"","true","false")</f>
        <v>true</v>
      </c>
      <c r="BF83" s="40" t="s">
        <v>389</v>
      </c>
      <c r="BH83" s="40" t="s">
        <v>390</v>
      </c>
      <c r="BI83" s="40" t="str">
        <f>+IF('CARGA DE DATOS'!BA83&lt;&gt;"","true","false")</f>
        <v>true</v>
      </c>
      <c r="BJ83" s="40" t="s">
        <v>389</v>
      </c>
      <c r="BL83" s="40" t="s">
        <v>390</v>
      </c>
      <c r="BM83" s="40" t="str">
        <f ca="1">+IF('CARGA DE DATOS'!BB83&lt;&gt;"","true","false")</f>
        <v>false</v>
      </c>
      <c r="BN83" s="40" t="s">
        <v>389</v>
      </c>
      <c r="BP83" s="40" t="s">
        <v>390</v>
      </c>
      <c r="BQ83" s="40" t="str">
        <f ca="1">+IF('CARGA DE DATOS'!BC83&lt;&gt;"","true","false")</f>
        <v>false</v>
      </c>
      <c r="BR83" s="40" t="s">
        <v>389</v>
      </c>
      <c r="BT83" s="40" t="s">
        <v>390</v>
      </c>
      <c r="BU83" s="40" t="str">
        <f ca="1">+IF('CARGA DE DATOS'!BD83&lt;&gt;"","true","false")</f>
        <v>false</v>
      </c>
      <c r="BV83" s="40" t="s">
        <v>389</v>
      </c>
      <c r="BX83" s="40" t="s">
        <v>390</v>
      </c>
      <c r="BY83" s="40" t="str">
        <f ca="1">+IF('CARGA DE DATOS'!BE83&lt;&gt;"","true","false")</f>
        <v>false</v>
      </c>
      <c r="BZ83" s="40" t="s">
        <v>389</v>
      </c>
      <c r="CB83" s="40" t="s">
        <v>390</v>
      </c>
      <c r="CC83" s="40" t="str">
        <f ca="1">+IF('CARGA DE DATOS'!BF83&lt;&gt;"","true","false")</f>
        <v>false</v>
      </c>
      <c r="CD83" s="40" t="s">
        <v>389</v>
      </c>
      <c r="CF83" s="40" t="s">
        <v>390</v>
      </c>
      <c r="CG83" s="40" t="str">
        <f ca="1">+IF('CARGA DE DATOS'!BG83&lt;&gt;"","true","false")</f>
        <v>false</v>
      </c>
      <c r="CH83" s="40" t="s">
        <v>389</v>
      </c>
      <c r="CJ83" s="40" t="str">
        <f t="shared" si="14"/>
        <v>01.01.2022</v>
      </c>
      <c r="CK83" s="40" t="str">
        <f t="shared" si="15"/>
        <v>S7010</v>
      </c>
      <c r="CL83" s="40">
        <f>+VLOOKUP(L83,'Gr.Estr.Reg.'!$C:$G,5,FALSE)</f>
        <v>108</v>
      </c>
      <c r="CM83" s="40" t="str">
        <f t="shared" si="16"/>
        <v>NR</v>
      </c>
      <c r="CN83" s="40">
        <v>2</v>
      </c>
      <c r="CP83" s="40" t="str">
        <f t="shared" si="17"/>
        <v>01.01.2022</v>
      </c>
      <c r="CQ83" s="126">
        <f t="shared" si="18"/>
        <v>182</v>
      </c>
      <c r="CR83" s="126" t="str">
        <f t="shared" si="19"/>
        <v/>
      </c>
      <c r="CS83" s="40">
        <f>+'CARGA DE DATOS'!X83</f>
        <v>700034</v>
      </c>
      <c r="CT83" s="113" t="s">
        <v>391</v>
      </c>
      <c r="CV83" s="40" t="str">
        <f t="shared" si="20"/>
        <v>01.01.2022</v>
      </c>
      <c r="CW83" s="113" t="str">
        <f ca="1">+VLOOKUP('CARGA DE DATOS'!AA83,Datos!$D:$E,2,FALSE)</f>
        <v>00</v>
      </c>
      <c r="CX83" s="113">
        <f>+'CARGA DE DATOS'!AB83</f>
        <v>100</v>
      </c>
      <c r="CY83" s="113">
        <f>+'CARGA DE DATOS'!AC83</f>
        <v>300</v>
      </c>
      <c r="CZ83" s="113" t="str">
        <f>+'CARGA DE DATOS'!AD83</f>
        <v>CASO: =300 Cont</v>
      </c>
    </row>
    <row r="84" spans="1:104" s="40" customFormat="1" x14ac:dyDescent="0.25">
      <c r="A84" s="140">
        <f>+IF('CARGA DE DATOS'!B84="","",'CARGA DE DATOS'!B84)</f>
        <v>262</v>
      </c>
      <c r="B84" s="140">
        <f>+'CARGA DE DATOS'!C84</f>
        <v>610000000000176</v>
      </c>
      <c r="C84" s="140"/>
      <c r="D84" s="140"/>
      <c r="E84" s="140"/>
      <c r="F84" s="140"/>
      <c r="G84" s="140"/>
      <c r="H84" s="140"/>
      <c r="I84" s="140"/>
      <c r="J84" s="83"/>
      <c r="K84" s="40" t="str">
        <f>+'CARGA DE DATOS'!$AH84</f>
        <v>GD</v>
      </c>
      <c r="L84" s="40" t="str">
        <f>+'CARGA DE DATOS'!D84</f>
        <v>S7010A11</v>
      </c>
      <c r="M84" s="40" t="str">
        <f ca="1">+'CARGA DE DATOS'!G84</f>
        <v>ID082-GD-NR-T2-AT/MT</v>
      </c>
      <c r="N84" s="40" t="str">
        <f>+'CARGA DE DATOS'!$AI84</f>
        <v>NR</v>
      </c>
      <c r="O84" s="40" t="str">
        <f>+'CARGA DE DATOS'!$AJ84</f>
        <v>G002</v>
      </c>
      <c r="P84" s="40" t="str">
        <f t="shared" si="11"/>
        <v>Z002</v>
      </c>
      <c r="Q84" s="40" t="s">
        <v>380</v>
      </c>
      <c r="R84" s="40">
        <v>1000</v>
      </c>
      <c r="S84" s="113">
        <f>+'CARGA DE DATOS'!$AL84</f>
        <v>11</v>
      </c>
      <c r="T84" s="115" t="s">
        <v>382</v>
      </c>
      <c r="U84" s="40">
        <v>12</v>
      </c>
      <c r="V84" s="40" t="str">
        <f ca="1">+'CARGA DE DATOS'!$AM84</f>
        <v>258</v>
      </c>
      <c r="W84" s="40" t="str">
        <f>+VLOOKUP(AG84,Datos!$E$30:$G$35,3,FALSE)</f>
        <v>P3</v>
      </c>
      <c r="X84" s="40" t="str">
        <f t="shared" si="12"/>
        <v/>
      </c>
      <c r="Z84" s="40" t="str">
        <f ca="1">+'CARGA DE DATOS'!$AN84</f>
        <v>239900</v>
      </c>
      <c r="AB84" s="40" t="str">
        <f t="shared" ca="1" si="13"/>
        <v>ID082-GD-NR-T2-AT/MT</v>
      </c>
      <c r="AC84" s="40">
        <f>+INDEX('Gr.Estr.Reg.'!$A:$C,MATCH($L84,'Gr.Estr.Reg.'!$C:$C,0),1)</f>
        <v>7000</v>
      </c>
      <c r="AE84" s="40" t="str">
        <f>+TEXT('CARGA DE DATOS'!$F84,"dd.mm.yyyy")</f>
        <v>01.01.2022</v>
      </c>
      <c r="AF84" s="40" t="s">
        <v>384</v>
      </c>
      <c r="AG84" s="40" t="str">
        <f>+'CARGA DE DATOS'!$AO84</f>
        <v>G5</v>
      </c>
      <c r="AH84" s="40" t="s">
        <v>385</v>
      </c>
      <c r="AI84" s="40" t="str">
        <f ca="1">+'CARGA DE DATOS'!$AQ84</f>
        <v>GD_T2</v>
      </c>
      <c r="AJ84" s="126" t="str">
        <f>+IF('CARGA DE DATOS'!$K84="Completo",VLOOKUP(VLOOKUP('CARGA DE DATOS'!$D84,'Gr.Estr.Reg.'!$C:$D,2,FALSE),'Unidades de Lectura'!$J:$L,3,FALSE),VLOOKUP('CARGA DE DATOS'!$K84&amp;VLOOKUP('CARGA DE DATOS'!$D84,'Gr.Estr.Reg.'!$C:$H,6,FALSE),'Unidades de Lectura'!$H:$L,5,FALSE))</f>
        <v>GSLCC</v>
      </c>
      <c r="AM84" s="40" t="s">
        <v>387</v>
      </c>
      <c r="AN84" s="40" t="s">
        <v>388</v>
      </c>
      <c r="AO84" s="40" t="s">
        <v>389</v>
      </c>
      <c r="AP84" s="40" t="str">
        <f ca="1">+'CARGA DE DATOS'!$AT84</f>
        <v>GD_NORM</v>
      </c>
      <c r="AQ84" s="40" t="str">
        <f ca="1">+'CARGA DE DATOS'!$AU84</f>
        <v>BORNES</v>
      </c>
      <c r="AS84" s="40" t="s">
        <v>387</v>
      </c>
      <c r="AT84" s="40" t="str">
        <f>+IF('CARGA DE DATOS'!AV84="","false","true")</f>
        <v>false</v>
      </c>
      <c r="AU84" s="40" t="s">
        <v>389</v>
      </c>
      <c r="AV84" s="40" t="str">
        <f>+'CARGA DE DATOS'!$AW84</f>
        <v/>
      </c>
      <c r="AW84" s="40" t="str">
        <f>+'CARGA DE DATOS'!$AX84</f>
        <v/>
      </c>
      <c r="AY84" s="40" t="s">
        <v>1989</v>
      </c>
      <c r="AZ84" s="40" t="str">
        <f>+IF('CARGA DE DATOS'!AY84="","false","true")</f>
        <v>false</v>
      </c>
      <c r="BA84" s="40" t="s">
        <v>389</v>
      </c>
      <c r="BB84" s="40">
        <f>+'CARGA DE DATOS'!T84</f>
        <v>0</v>
      </c>
      <c r="BD84" s="40" t="s">
        <v>390</v>
      </c>
      <c r="BE84" s="40" t="str">
        <f>+IF('CARGA DE DATOS'!AZ84&lt;&gt;"","true","false")</f>
        <v>true</v>
      </c>
      <c r="BF84" s="40" t="s">
        <v>389</v>
      </c>
      <c r="BH84" s="40" t="s">
        <v>390</v>
      </c>
      <c r="BI84" s="40" t="str">
        <f>+IF('CARGA DE DATOS'!BA84&lt;&gt;"","true","false")</f>
        <v>true</v>
      </c>
      <c r="BJ84" s="40" t="s">
        <v>389</v>
      </c>
      <c r="BL84" s="40" t="s">
        <v>390</v>
      </c>
      <c r="BM84" s="40" t="str">
        <f ca="1">+IF('CARGA DE DATOS'!BB84&lt;&gt;"","true","false")</f>
        <v>false</v>
      </c>
      <c r="BN84" s="40" t="s">
        <v>389</v>
      </c>
      <c r="BP84" s="40" t="s">
        <v>390</v>
      </c>
      <c r="BQ84" s="40" t="str">
        <f ca="1">+IF('CARGA DE DATOS'!BC84&lt;&gt;"","true","false")</f>
        <v>false</v>
      </c>
      <c r="BR84" s="40" t="s">
        <v>389</v>
      </c>
      <c r="BT84" s="40" t="s">
        <v>390</v>
      </c>
      <c r="BU84" s="40" t="str">
        <f ca="1">+IF('CARGA DE DATOS'!BD84&lt;&gt;"","true","false")</f>
        <v>false</v>
      </c>
      <c r="BV84" s="40" t="s">
        <v>389</v>
      </c>
      <c r="BX84" s="40" t="s">
        <v>390</v>
      </c>
      <c r="BY84" s="40" t="str">
        <f ca="1">+IF('CARGA DE DATOS'!BE84&lt;&gt;"","true","false")</f>
        <v>false</v>
      </c>
      <c r="BZ84" s="40" t="s">
        <v>389</v>
      </c>
      <c r="CB84" s="40" t="s">
        <v>390</v>
      </c>
      <c r="CC84" s="40" t="str">
        <f ca="1">+IF('CARGA DE DATOS'!BF84&lt;&gt;"","true","false")</f>
        <v>false</v>
      </c>
      <c r="CD84" s="40" t="s">
        <v>389</v>
      </c>
      <c r="CF84" s="40" t="s">
        <v>390</v>
      </c>
      <c r="CG84" s="40" t="str">
        <f ca="1">+IF('CARGA DE DATOS'!BG84&lt;&gt;"","true","false")</f>
        <v>false</v>
      </c>
      <c r="CH84" s="40" t="s">
        <v>389</v>
      </c>
      <c r="CJ84" s="40" t="str">
        <f t="shared" si="14"/>
        <v>01.01.2022</v>
      </c>
      <c r="CK84" s="40" t="str">
        <f t="shared" si="15"/>
        <v>S7010</v>
      </c>
      <c r="CL84" s="40">
        <f>+VLOOKUP(L84,'Gr.Estr.Reg.'!$C:$G,5,FALSE)</f>
        <v>108</v>
      </c>
      <c r="CM84" s="40" t="str">
        <f t="shared" si="16"/>
        <v>NR</v>
      </c>
      <c r="CN84" s="40">
        <v>2</v>
      </c>
      <c r="CP84" s="40" t="str">
        <f t="shared" si="17"/>
        <v>01.01.2022</v>
      </c>
      <c r="CQ84" s="126">
        <f t="shared" si="18"/>
        <v>183</v>
      </c>
      <c r="CR84" s="126" t="str">
        <f t="shared" si="19"/>
        <v/>
      </c>
      <c r="CS84" s="40">
        <f>+'CARGA DE DATOS'!X84</f>
        <v>700034</v>
      </c>
      <c r="CT84" s="113" t="s">
        <v>391</v>
      </c>
      <c r="CV84" s="40" t="str">
        <f t="shared" si="20"/>
        <v>01.01.2022</v>
      </c>
      <c r="CW84" s="113" t="str">
        <f ca="1">+VLOOKUP('CARGA DE DATOS'!AA84,Datos!$D:$E,2,FALSE)</f>
        <v>00</v>
      </c>
      <c r="CX84" s="113">
        <f>+'CARGA DE DATOS'!AB84</f>
        <v>100</v>
      </c>
      <c r="CY84" s="113">
        <f>+'CARGA DE DATOS'!AC84</f>
        <v>300</v>
      </c>
      <c r="CZ84" s="113" t="str">
        <f>+'CARGA DE DATOS'!AD84</f>
        <v>CASO: &gt;300</v>
      </c>
    </row>
    <row r="85" spans="1:104" s="40" customFormat="1" x14ac:dyDescent="0.25">
      <c r="A85" s="140">
        <f>+IF('CARGA DE DATOS'!B85="","",'CARGA DE DATOS'!B85)</f>
        <v>259</v>
      </c>
      <c r="B85" s="140">
        <f>+'CARGA DE DATOS'!C85</f>
        <v>610000000000173</v>
      </c>
      <c r="C85" s="140"/>
      <c r="D85" s="140"/>
      <c r="E85" s="140"/>
      <c r="F85" s="140"/>
      <c r="G85" s="140"/>
      <c r="H85" s="140"/>
      <c r="I85" s="140"/>
      <c r="J85" s="83"/>
      <c r="K85" s="40" t="str">
        <f>+'CARGA DE DATOS'!$AH85</f>
        <v>GD</v>
      </c>
      <c r="L85" s="40" t="str">
        <f>+'CARGA DE DATOS'!D85</f>
        <v>S1010A13</v>
      </c>
      <c r="M85" s="40" t="str">
        <f ca="1">+'CARGA DE DATOS'!G85</f>
        <v>ID083-GD-NR-T2-AT/MT</v>
      </c>
      <c r="N85" s="40" t="str">
        <f>+'CARGA DE DATOS'!$AI85</f>
        <v>NR</v>
      </c>
      <c r="O85" s="40" t="str">
        <f>+'CARGA DE DATOS'!$AJ85</f>
        <v>G002</v>
      </c>
      <c r="P85" s="40" t="str">
        <f t="shared" si="11"/>
        <v>Z002</v>
      </c>
      <c r="Q85" s="40" t="s">
        <v>380</v>
      </c>
      <c r="R85" s="40">
        <v>1000</v>
      </c>
      <c r="S85" s="113" t="str">
        <f>+'CARGA DE DATOS'!$AL85</f>
        <v>01</v>
      </c>
      <c r="T85" s="115" t="s">
        <v>382</v>
      </c>
      <c r="U85" s="40">
        <v>12</v>
      </c>
      <c r="V85" s="40" t="str">
        <f ca="1">+'CARGA DE DATOS'!$AM85</f>
        <v>198</v>
      </c>
      <c r="W85" s="40" t="str">
        <f>+VLOOKUP(AG85,Datos!$E$30:$G$35,3,FALSE)</f>
        <v>P3</v>
      </c>
      <c r="X85" s="40" t="str">
        <f t="shared" si="12"/>
        <v/>
      </c>
      <c r="Z85" s="40" t="str">
        <f ca="1">+'CARGA DE DATOS'!$AN85</f>
        <v>239900</v>
      </c>
      <c r="AB85" s="40" t="str">
        <f t="shared" ca="1" si="13"/>
        <v>ID083-GD-NR-T2-AT/MT</v>
      </c>
      <c r="AC85" s="40">
        <f>+INDEX('Gr.Estr.Reg.'!$A:$C,MATCH($L85,'Gr.Estr.Reg.'!$C:$C,0),1)</f>
        <v>1000</v>
      </c>
      <c r="AE85" s="40" t="str">
        <f>+TEXT('CARGA DE DATOS'!$F85,"dd.mm.yyyy")</f>
        <v>01.01.2022</v>
      </c>
      <c r="AF85" s="40" t="s">
        <v>384</v>
      </c>
      <c r="AG85" s="40" t="str">
        <f>+'CARGA DE DATOS'!$AO85</f>
        <v>G5</v>
      </c>
      <c r="AH85" s="40" t="s">
        <v>385</v>
      </c>
      <c r="AI85" s="40" t="str">
        <f ca="1">+'CARGA DE DATOS'!$AQ85</f>
        <v>GD_T2</v>
      </c>
      <c r="AJ85" s="126" t="str">
        <f>+IF('CARGA DE DATOS'!$K85="Completo",VLOOKUP(VLOOKUP('CARGA DE DATOS'!$D85,'Gr.Estr.Reg.'!$C:$D,2,FALSE),'Unidades de Lectura'!$J:$L,3,FALSE),VLOOKUP('CARGA DE DATOS'!$K85&amp;VLOOKUP('CARGA DE DATOS'!$D85,'Gr.Estr.Reg.'!$C:$H,6,FALSE),'Unidades de Lectura'!$H:$L,5,FALSE))</f>
        <v>GSNCC</v>
      </c>
      <c r="AM85" s="40" t="s">
        <v>387</v>
      </c>
      <c r="AN85" s="40" t="s">
        <v>388</v>
      </c>
      <c r="AO85" s="40" t="s">
        <v>389</v>
      </c>
      <c r="AP85" s="40" t="str">
        <f ca="1">+'CARGA DE DATOS'!$AT85</f>
        <v>GD_NORM</v>
      </c>
      <c r="AQ85" s="40" t="str">
        <f ca="1">+'CARGA DE DATOS'!$AU85</f>
        <v>BORNES</v>
      </c>
      <c r="AS85" s="40" t="s">
        <v>387</v>
      </c>
      <c r="AT85" s="40" t="str">
        <f>+IF('CARGA DE DATOS'!AV85="","false","true")</f>
        <v>false</v>
      </c>
      <c r="AU85" s="40" t="s">
        <v>389</v>
      </c>
      <c r="AV85" s="40" t="str">
        <f>+'CARGA DE DATOS'!$AW85</f>
        <v/>
      </c>
      <c r="AW85" s="40" t="str">
        <f>+'CARGA DE DATOS'!$AX85</f>
        <v/>
      </c>
      <c r="AY85" s="40" t="s">
        <v>1989</v>
      </c>
      <c r="AZ85" s="40" t="str">
        <f>+IF('CARGA DE DATOS'!AY85="","false","true")</f>
        <v>false</v>
      </c>
      <c r="BA85" s="40" t="s">
        <v>389</v>
      </c>
      <c r="BB85" s="40">
        <f>+'CARGA DE DATOS'!T85</f>
        <v>0</v>
      </c>
      <c r="BD85" s="40" t="s">
        <v>390</v>
      </c>
      <c r="BE85" s="40" t="str">
        <f>+IF('CARGA DE DATOS'!AZ85&lt;&gt;"","true","false")</f>
        <v>true</v>
      </c>
      <c r="BF85" s="40" t="s">
        <v>389</v>
      </c>
      <c r="BH85" s="40" t="s">
        <v>390</v>
      </c>
      <c r="BI85" s="40" t="str">
        <f>+IF('CARGA DE DATOS'!BA85&lt;&gt;"","true","false")</f>
        <v>true</v>
      </c>
      <c r="BJ85" s="40" t="s">
        <v>389</v>
      </c>
      <c r="BL85" s="40" t="s">
        <v>390</v>
      </c>
      <c r="BM85" s="40" t="str">
        <f ca="1">+IF('CARGA DE DATOS'!BB85&lt;&gt;"","true","false")</f>
        <v>false</v>
      </c>
      <c r="BN85" s="40" t="s">
        <v>389</v>
      </c>
      <c r="BP85" s="40" t="s">
        <v>390</v>
      </c>
      <c r="BQ85" s="40" t="str">
        <f ca="1">+IF('CARGA DE DATOS'!BC85&lt;&gt;"","true","false")</f>
        <v>false</v>
      </c>
      <c r="BR85" s="40" t="s">
        <v>389</v>
      </c>
      <c r="BT85" s="40" t="s">
        <v>390</v>
      </c>
      <c r="BU85" s="40" t="str">
        <f ca="1">+IF('CARGA DE DATOS'!BD85&lt;&gt;"","true","false")</f>
        <v>false</v>
      </c>
      <c r="BV85" s="40" t="s">
        <v>389</v>
      </c>
      <c r="BX85" s="40" t="s">
        <v>390</v>
      </c>
      <c r="BY85" s="40" t="str">
        <f ca="1">+IF('CARGA DE DATOS'!BE85&lt;&gt;"","true","false")</f>
        <v>false</v>
      </c>
      <c r="BZ85" s="40" t="s">
        <v>389</v>
      </c>
      <c r="CB85" s="40" t="s">
        <v>390</v>
      </c>
      <c r="CC85" s="40" t="str">
        <f ca="1">+IF('CARGA DE DATOS'!BF85&lt;&gt;"","true","false")</f>
        <v>false</v>
      </c>
      <c r="CD85" s="40" t="s">
        <v>389</v>
      </c>
      <c r="CF85" s="40" t="s">
        <v>390</v>
      </c>
      <c r="CG85" s="40" t="str">
        <f ca="1">+IF('CARGA DE DATOS'!BG85&lt;&gt;"","true","false")</f>
        <v>false</v>
      </c>
      <c r="CH85" s="40" t="s">
        <v>389</v>
      </c>
      <c r="CJ85" s="40" t="str">
        <f t="shared" si="14"/>
        <v>01.01.2022</v>
      </c>
      <c r="CK85" s="40" t="str">
        <f t="shared" si="15"/>
        <v>S1010</v>
      </c>
      <c r="CL85" s="40">
        <f>+VLOOKUP(L85,'Gr.Estr.Reg.'!$C:$G,5,FALSE)</f>
        <v>102</v>
      </c>
      <c r="CM85" s="40" t="str">
        <f t="shared" si="16"/>
        <v>NR</v>
      </c>
      <c r="CN85" s="40">
        <v>2</v>
      </c>
      <c r="CP85" s="40" t="str">
        <f t="shared" si="17"/>
        <v>01.01.2022</v>
      </c>
      <c r="CQ85" s="126">
        <f t="shared" si="18"/>
        <v>184</v>
      </c>
      <c r="CR85" s="126" t="str">
        <f t="shared" si="19"/>
        <v/>
      </c>
      <c r="CS85" s="40">
        <f>+'CARGA DE DATOS'!X85</f>
        <v>700034</v>
      </c>
      <c r="CT85" s="113" t="s">
        <v>391</v>
      </c>
      <c r="CV85" s="40" t="str">
        <f t="shared" si="20"/>
        <v>01.01.2022</v>
      </c>
      <c r="CW85" s="113" t="str">
        <f ca="1">+VLOOKUP('CARGA DE DATOS'!AA85,Datos!$D:$E,2,FALSE)</f>
        <v>00</v>
      </c>
      <c r="CX85" s="113">
        <f>+'CARGA DE DATOS'!AB85</f>
        <v>100</v>
      </c>
      <c r="CY85" s="113">
        <f>+'CARGA DE DATOS'!AC85</f>
        <v>300</v>
      </c>
      <c r="CZ85" s="113" t="str">
        <f>+'CARGA DE DATOS'!AD85</f>
        <v>CASO: &gt;300</v>
      </c>
    </row>
    <row r="86" spans="1:104" s="40" customFormat="1" x14ac:dyDescent="0.25">
      <c r="A86" s="140">
        <f>+IF('CARGA DE DATOS'!B86="","",'CARGA DE DATOS'!B86)</f>
        <v>259</v>
      </c>
      <c r="B86" s="140">
        <f>+'CARGA DE DATOS'!C86</f>
        <v>610000000000173</v>
      </c>
      <c r="C86" s="140"/>
      <c r="D86" s="140"/>
      <c r="E86" s="140"/>
      <c r="F86" s="140"/>
      <c r="G86" s="140"/>
      <c r="H86" s="140"/>
      <c r="I86" s="140"/>
      <c r="J86" s="83"/>
      <c r="K86" s="40" t="str">
        <f>+'CARGA DE DATOS'!$AH86</f>
        <v>GD</v>
      </c>
      <c r="L86" s="40" t="str">
        <f>+'CARGA DE DATOS'!D86</f>
        <v>S1010A13</v>
      </c>
      <c r="M86" s="40" t="str">
        <f ca="1">+'CARGA DE DATOS'!G86</f>
        <v>ID084-GD-NR-T2-AT</v>
      </c>
      <c r="N86" s="40" t="str">
        <f>+'CARGA DE DATOS'!$AI86</f>
        <v>NR</v>
      </c>
      <c r="O86" s="40" t="str">
        <f>+'CARGA DE DATOS'!$AJ86</f>
        <v>G002</v>
      </c>
      <c r="P86" s="40" t="str">
        <f t="shared" si="11"/>
        <v>Z002</v>
      </c>
      <c r="Q86" s="40" t="s">
        <v>380</v>
      </c>
      <c r="R86" s="40">
        <v>1000</v>
      </c>
      <c r="S86" s="113" t="str">
        <f>+'CARGA DE DATOS'!$AL86</f>
        <v>04</v>
      </c>
      <c r="T86" s="115" t="s">
        <v>382</v>
      </c>
      <c r="U86" s="40">
        <v>12</v>
      </c>
      <c r="V86" s="40" t="str">
        <f ca="1">+'CARGA DE DATOS'!$AM86</f>
        <v>198</v>
      </c>
      <c r="W86" s="40" t="str">
        <f>+VLOOKUP(AG86,Datos!$E$30:$G$35,3,FALSE)</f>
        <v>P4</v>
      </c>
      <c r="X86" s="40" t="str">
        <f t="shared" si="12"/>
        <v/>
      </c>
      <c r="Z86" s="40" t="str">
        <f ca="1">+'CARGA DE DATOS'!$AN86</f>
        <v>239900</v>
      </c>
      <c r="AB86" s="40" t="str">
        <f t="shared" ca="1" si="13"/>
        <v>ID084-GD-NR-T2-AT</v>
      </c>
      <c r="AC86" s="40">
        <f>+INDEX('Gr.Estr.Reg.'!$A:$C,MATCH($L86,'Gr.Estr.Reg.'!$C:$C,0),1)</f>
        <v>1000</v>
      </c>
      <c r="AE86" s="40" t="str">
        <f>+TEXT('CARGA DE DATOS'!$F86,"dd.mm.yyyy")</f>
        <v>01.01.2022</v>
      </c>
      <c r="AF86" s="40" t="s">
        <v>384</v>
      </c>
      <c r="AG86" s="40" t="str">
        <f>+'CARGA DE DATOS'!$AO86</f>
        <v>G0</v>
      </c>
      <c r="AH86" s="40" t="s">
        <v>385</v>
      </c>
      <c r="AI86" s="40" t="str">
        <f ca="1">+'CARGA DE DATOS'!$AQ86</f>
        <v>GD_T2</v>
      </c>
      <c r="AJ86" s="126" t="str">
        <f>+IF('CARGA DE DATOS'!$K86="Completo",VLOOKUP(VLOOKUP('CARGA DE DATOS'!$D86,'Gr.Estr.Reg.'!$C:$D,2,FALSE),'Unidades de Lectura'!$J:$L,3,FALSE),VLOOKUP('CARGA DE DATOS'!$K86&amp;VLOOKUP('CARGA DE DATOS'!$D86,'Gr.Estr.Reg.'!$C:$H,6,FALSE),'Unidades de Lectura'!$H:$L,5,FALSE))</f>
        <v>GSNCC</v>
      </c>
      <c r="AM86" s="40" t="s">
        <v>387</v>
      </c>
      <c r="AN86" s="40" t="s">
        <v>388</v>
      </c>
      <c r="AO86" s="40" t="s">
        <v>389</v>
      </c>
      <c r="AP86" s="40" t="str">
        <f ca="1">+'CARGA DE DATOS'!$AT86</f>
        <v>GD_NORM</v>
      </c>
      <c r="AQ86" s="40" t="str">
        <f ca="1">+'CARGA DE DATOS'!$AU86</f>
        <v>ALTA132</v>
      </c>
      <c r="AS86" s="40" t="s">
        <v>387</v>
      </c>
      <c r="AT86" s="40" t="str">
        <f>+IF('CARGA DE DATOS'!AV86="","false","true")</f>
        <v>false</v>
      </c>
      <c r="AU86" s="40" t="s">
        <v>389</v>
      </c>
      <c r="AV86" s="40" t="str">
        <f>+'CARGA DE DATOS'!$AW86</f>
        <v/>
      </c>
      <c r="AW86" s="40" t="str">
        <f>+'CARGA DE DATOS'!$AX86</f>
        <v/>
      </c>
      <c r="AY86" s="40" t="s">
        <v>1989</v>
      </c>
      <c r="AZ86" s="40" t="str">
        <f>+IF('CARGA DE DATOS'!AY86="","false","true")</f>
        <v>false</v>
      </c>
      <c r="BA86" s="40" t="s">
        <v>389</v>
      </c>
      <c r="BB86" s="40">
        <f>+'CARGA DE DATOS'!T86</f>
        <v>0</v>
      </c>
      <c r="BD86" s="40" t="s">
        <v>390</v>
      </c>
      <c r="BE86" s="40" t="str">
        <f>+IF('CARGA DE DATOS'!AZ86&lt;&gt;"","true","false")</f>
        <v>true</v>
      </c>
      <c r="BF86" s="40" t="s">
        <v>389</v>
      </c>
      <c r="BH86" s="40" t="s">
        <v>390</v>
      </c>
      <c r="BI86" s="40" t="str">
        <f>+IF('CARGA DE DATOS'!BA86&lt;&gt;"","true","false")</f>
        <v>true</v>
      </c>
      <c r="BJ86" s="40" t="s">
        <v>389</v>
      </c>
      <c r="BL86" s="40" t="s">
        <v>390</v>
      </c>
      <c r="BM86" s="40" t="str">
        <f ca="1">+IF('CARGA DE DATOS'!BB86&lt;&gt;"","true","false")</f>
        <v>false</v>
      </c>
      <c r="BN86" s="40" t="s">
        <v>389</v>
      </c>
      <c r="BP86" s="40" t="s">
        <v>390</v>
      </c>
      <c r="BQ86" s="40" t="str">
        <f ca="1">+IF('CARGA DE DATOS'!BC86&lt;&gt;"","true","false")</f>
        <v>false</v>
      </c>
      <c r="BR86" s="40" t="s">
        <v>389</v>
      </c>
      <c r="BT86" s="40" t="s">
        <v>390</v>
      </c>
      <c r="BU86" s="40" t="str">
        <f ca="1">+IF('CARGA DE DATOS'!BD86&lt;&gt;"","true","false")</f>
        <v>false</v>
      </c>
      <c r="BV86" s="40" t="s">
        <v>389</v>
      </c>
      <c r="BX86" s="40" t="s">
        <v>390</v>
      </c>
      <c r="BY86" s="40" t="str">
        <f ca="1">+IF('CARGA DE DATOS'!BE86&lt;&gt;"","true","false")</f>
        <v>false</v>
      </c>
      <c r="BZ86" s="40" t="s">
        <v>389</v>
      </c>
      <c r="CB86" s="40" t="s">
        <v>390</v>
      </c>
      <c r="CC86" s="40" t="str">
        <f ca="1">+IF('CARGA DE DATOS'!BF86&lt;&gt;"","true","false")</f>
        <v>false</v>
      </c>
      <c r="CD86" s="40" t="s">
        <v>389</v>
      </c>
      <c r="CF86" s="40" t="s">
        <v>390</v>
      </c>
      <c r="CG86" s="40" t="str">
        <f ca="1">+IF('CARGA DE DATOS'!BG86&lt;&gt;"","true","false")</f>
        <v>false</v>
      </c>
      <c r="CH86" s="40" t="s">
        <v>389</v>
      </c>
      <c r="CJ86" s="40" t="str">
        <f t="shared" si="14"/>
        <v>01.01.2022</v>
      </c>
      <c r="CK86" s="40" t="str">
        <f t="shared" si="15"/>
        <v>S1010</v>
      </c>
      <c r="CL86" s="40">
        <f>+VLOOKUP(L86,'Gr.Estr.Reg.'!$C:$G,5,FALSE)</f>
        <v>102</v>
      </c>
      <c r="CM86" s="40" t="str">
        <f t="shared" si="16"/>
        <v>NR</v>
      </c>
      <c r="CN86" s="40">
        <v>2</v>
      </c>
      <c r="CP86" s="40" t="str">
        <f t="shared" si="17"/>
        <v>01.01.2022</v>
      </c>
      <c r="CQ86" s="126">
        <f t="shared" si="18"/>
        <v>185</v>
      </c>
      <c r="CR86" s="126" t="str">
        <f t="shared" si="19"/>
        <v/>
      </c>
      <c r="CS86" s="40">
        <f>+'CARGA DE DATOS'!X86</f>
        <v>700034</v>
      </c>
      <c r="CT86" s="113" t="s">
        <v>391</v>
      </c>
      <c r="CV86" s="40" t="str">
        <f t="shared" si="20"/>
        <v>01.01.2022</v>
      </c>
      <c r="CW86" s="113" t="str">
        <f ca="1">+VLOOKUP('CARGA DE DATOS'!AA86,Datos!$D:$E,2,FALSE)</f>
        <v>00</v>
      </c>
      <c r="CX86" s="113">
        <f>+'CARGA DE DATOS'!AB86</f>
        <v>100</v>
      </c>
      <c r="CY86" s="113">
        <f>+'CARGA DE DATOS'!AC86</f>
        <v>200</v>
      </c>
      <c r="CZ86" s="113" t="str">
        <f>+'CARGA DE DATOS'!AD86</f>
        <v>CASO: =300 Reg</v>
      </c>
    </row>
    <row r="87" spans="1:104" s="40" customFormat="1" x14ac:dyDescent="0.25">
      <c r="A87" s="140">
        <f>+IF('CARGA DE DATOS'!B87="","",'CARGA DE DATOS'!B87)</f>
        <v>259</v>
      </c>
      <c r="B87" s="140">
        <f>+'CARGA DE DATOS'!C87</f>
        <v>610000000000173</v>
      </c>
      <c r="C87" s="140"/>
      <c r="D87" s="140"/>
      <c r="E87" s="140"/>
      <c r="F87" s="140"/>
      <c r="G87" s="140"/>
      <c r="H87" s="140"/>
      <c r="I87" s="140"/>
      <c r="J87" s="83"/>
      <c r="K87" s="40" t="str">
        <f>+'CARGA DE DATOS'!$AH87</f>
        <v>GD</v>
      </c>
      <c r="L87" s="40" t="str">
        <f>+'CARGA DE DATOS'!D87</f>
        <v>S1010A13</v>
      </c>
      <c r="M87" s="40" t="str">
        <f ca="1">+'CARGA DE DATOS'!G87</f>
        <v>ID085-GD-NR-T2-AT</v>
      </c>
      <c r="N87" s="40" t="str">
        <f>+'CARGA DE DATOS'!$AI87</f>
        <v>NR</v>
      </c>
      <c r="O87" s="40" t="str">
        <f>+'CARGA DE DATOS'!$AJ87</f>
        <v>G002</v>
      </c>
      <c r="P87" s="40" t="str">
        <f t="shared" si="11"/>
        <v>Z002</v>
      </c>
      <c r="Q87" s="40" t="s">
        <v>380</v>
      </c>
      <c r="R87" s="40">
        <v>1000</v>
      </c>
      <c r="S87" s="113" t="str">
        <f>+'CARGA DE DATOS'!$AL87</f>
        <v>07</v>
      </c>
      <c r="T87" s="115" t="s">
        <v>382</v>
      </c>
      <c r="U87" s="40">
        <v>12</v>
      </c>
      <c r="V87" s="40" t="str">
        <f ca="1">+'CARGA DE DATOS'!$AM87</f>
        <v>198</v>
      </c>
      <c r="W87" s="40" t="str">
        <f>+VLOOKUP(AG87,Datos!$E$30:$G$35,3,FALSE)</f>
        <v>P4</v>
      </c>
      <c r="X87" s="40" t="str">
        <f t="shared" si="12"/>
        <v/>
      </c>
      <c r="Z87" s="40" t="str">
        <f ca="1">+'CARGA DE DATOS'!$AN87</f>
        <v>239900</v>
      </c>
      <c r="AB87" s="40" t="str">
        <f t="shared" ca="1" si="13"/>
        <v>ID085-GD-NR-T2-AT</v>
      </c>
      <c r="AC87" s="40">
        <f>+INDEX('Gr.Estr.Reg.'!$A:$C,MATCH($L87,'Gr.Estr.Reg.'!$C:$C,0),1)</f>
        <v>1000</v>
      </c>
      <c r="AE87" s="40" t="str">
        <f>+TEXT('CARGA DE DATOS'!$F87,"dd.mm.yyyy")</f>
        <v>01.01.2022</v>
      </c>
      <c r="AF87" s="40" t="s">
        <v>384</v>
      </c>
      <c r="AG87" s="40" t="str">
        <f>+'CARGA DE DATOS'!$AO87</f>
        <v>G0</v>
      </c>
      <c r="AH87" s="40" t="s">
        <v>385</v>
      </c>
      <c r="AI87" s="40" t="str">
        <f ca="1">+'CARGA DE DATOS'!$AQ87</f>
        <v>GD_T2</v>
      </c>
      <c r="AJ87" s="126" t="str">
        <f>+IF('CARGA DE DATOS'!$K87="Completo",VLOOKUP(VLOOKUP('CARGA DE DATOS'!$D87,'Gr.Estr.Reg.'!$C:$D,2,FALSE),'Unidades de Lectura'!$J:$L,3,FALSE),VLOOKUP('CARGA DE DATOS'!$K87&amp;VLOOKUP('CARGA DE DATOS'!$D87,'Gr.Estr.Reg.'!$C:$H,6,FALSE),'Unidades de Lectura'!$H:$L,5,FALSE))</f>
        <v>GSNCC</v>
      </c>
      <c r="AM87" s="40" t="s">
        <v>387</v>
      </c>
      <c r="AN87" s="40" t="s">
        <v>388</v>
      </c>
      <c r="AO87" s="40" t="s">
        <v>389</v>
      </c>
      <c r="AP87" s="40" t="str">
        <f ca="1">+'CARGA DE DATOS'!$AT87</f>
        <v>GD_NORM</v>
      </c>
      <c r="AQ87" s="40" t="str">
        <f ca="1">+'CARGA DE DATOS'!$AU87</f>
        <v>ALTA132</v>
      </c>
      <c r="AS87" s="40" t="s">
        <v>387</v>
      </c>
      <c r="AT87" s="40" t="str">
        <f>+IF('CARGA DE DATOS'!AV87="","false","true")</f>
        <v>false</v>
      </c>
      <c r="AU87" s="40" t="s">
        <v>389</v>
      </c>
      <c r="AV87" s="40" t="str">
        <f>+'CARGA DE DATOS'!$AW87</f>
        <v/>
      </c>
      <c r="AW87" s="40" t="str">
        <f>+'CARGA DE DATOS'!$AX87</f>
        <v/>
      </c>
      <c r="AY87" s="40" t="s">
        <v>1989</v>
      </c>
      <c r="AZ87" s="40" t="str">
        <f>+IF('CARGA DE DATOS'!AY87="","false","true")</f>
        <v>false</v>
      </c>
      <c r="BA87" s="40" t="s">
        <v>389</v>
      </c>
      <c r="BB87" s="40">
        <f>+'CARGA DE DATOS'!T87</f>
        <v>0</v>
      </c>
      <c r="BD87" s="40" t="s">
        <v>390</v>
      </c>
      <c r="BE87" s="40" t="str">
        <f>+IF('CARGA DE DATOS'!AZ87&lt;&gt;"","true","false")</f>
        <v>true</v>
      </c>
      <c r="BF87" s="40" t="s">
        <v>389</v>
      </c>
      <c r="BH87" s="40" t="s">
        <v>390</v>
      </c>
      <c r="BI87" s="40" t="str">
        <f>+IF('CARGA DE DATOS'!BA87&lt;&gt;"","true","false")</f>
        <v>true</v>
      </c>
      <c r="BJ87" s="40" t="s">
        <v>389</v>
      </c>
      <c r="BL87" s="40" t="s">
        <v>390</v>
      </c>
      <c r="BM87" s="40" t="str">
        <f ca="1">+IF('CARGA DE DATOS'!BB87&lt;&gt;"","true","false")</f>
        <v>false</v>
      </c>
      <c r="BN87" s="40" t="s">
        <v>389</v>
      </c>
      <c r="BP87" s="40" t="s">
        <v>390</v>
      </c>
      <c r="BQ87" s="40" t="str">
        <f ca="1">+IF('CARGA DE DATOS'!BC87&lt;&gt;"","true","false")</f>
        <v>false</v>
      </c>
      <c r="BR87" s="40" t="s">
        <v>389</v>
      </c>
      <c r="BT87" s="40" t="s">
        <v>390</v>
      </c>
      <c r="BU87" s="40" t="str">
        <f ca="1">+IF('CARGA DE DATOS'!BD87&lt;&gt;"","true","false")</f>
        <v>false</v>
      </c>
      <c r="BV87" s="40" t="s">
        <v>389</v>
      </c>
      <c r="BX87" s="40" t="s">
        <v>390</v>
      </c>
      <c r="BY87" s="40" t="str">
        <f ca="1">+IF('CARGA DE DATOS'!BE87&lt;&gt;"","true","false")</f>
        <v>false</v>
      </c>
      <c r="BZ87" s="40" t="s">
        <v>389</v>
      </c>
      <c r="CB87" s="40" t="s">
        <v>390</v>
      </c>
      <c r="CC87" s="40" t="str">
        <f ca="1">+IF('CARGA DE DATOS'!BF87&lt;&gt;"","true","false")</f>
        <v>false</v>
      </c>
      <c r="CD87" s="40" t="s">
        <v>389</v>
      </c>
      <c r="CF87" s="40" t="s">
        <v>390</v>
      </c>
      <c r="CG87" s="40" t="str">
        <f ca="1">+IF('CARGA DE DATOS'!BG87&lt;&gt;"","true","false")</f>
        <v>false</v>
      </c>
      <c r="CH87" s="40" t="s">
        <v>389</v>
      </c>
      <c r="CJ87" s="40" t="str">
        <f t="shared" si="14"/>
        <v>01.01.2022</v>
      </c>
      <c r="CK87" s="40" t="str">
        <f t="shared" si="15"/>
        <v>S1010</v>
      </c>
      <c r="CL87" s="40">
        <f>+VLOOKUP(L87,'Gr.Estr.Reg.'!$C:$G,5,FALSE)</f>
        <v>102</v>
      </c>
      <c r="CM87" s="40" t="str">
        <f t="shared" si="16"/>
        <v>NR</v>
      </c>
      <c r="CN87" s="40">
        <v>2</v>
      </c>
      <c r="CP87" s="40" t="str">
        <f t="shared" si="17"/>
        <v>01.01.2022</v>
      </c>
      <c r="CQ87" s="126">
        <f t="shared" si="18"/>
        <v>186</v>
      </c>
      <c r="CR87" s="126" t="str">
        <f t="shared" si="19"/>
        <v/>
      </c>
      <c r="CS87" s="40">
        <f>+'CARGA DE DATOS'!X87</f>
        <v>700034</v>
      </c>
      <c r="CT87" s="113" t="s">
        <v>391</v>
      </c>
      <c r="CV87" s="40" t="str">
        <f t="shared" si="20"/>
        <v>01.01.2022</v>
      </c>
      <c r="CW87" s="113" t="str">
        <f ca="1">+VLOOKUP('CARGA DE DATOS'!AA87,Datos!$D:$E,2,FALSE)</f>
        <v>00</v>
      </c>
      <c r="CX87" s="113">
        <f>+'CARGA DE DATOS'!AB87</f>
        <v>100</v>
      </c>
      <c r="CY87" s="113">
        <f>+'CARGA DE DATOS'!AC87</f>
        <v>200</v>
      </c>
      <c r="CZ87" s="113" t="str">
        <f>+'CARGA DE DATOS'!AD87</f>
        <v>CASO: =300 Reg</v>
      </c>
    </row>
    <row r="88" spans="1:104" s="40" customFormat="1" x14ac:dyDescent="0.25">
      <c r="A88" s="140">
        <f>+IF('CARGA DE DATOS'!B88="","",'CARGA DE DATOS'!B88)</f>
        <v>259</v>
      </c>
      <c r="B88" s="140">
        <f>+'CARGA DE DATOS'!C88</f>
        <v>610000000000173</v>
      </c>
      <c r="C88" s="140"/>
      <c r="D88" s="140"/>
      <c r="E88" s="140"/>
      <c r="F88" s="140"/>
      <c r="G88" s="140"/>
      <c r="H88" s="140"/>
      <c r="I88" s="140"/>
      <c r="J88" s="83"/>
      <c r="K88" s="40" t="str">
        <f>+'CARGA DE DATOS'!$AH88</f>
        <v>GD</v>
      </c>
      <c r="L88" s="40" t="str">
        <f>+'CARGA DE DATOS'!D88</f>
        <v>S1010A13</v>
      </c>
      <c r="M88" s="40" t="str">
        <f ca="1">+'CARGA DE DATOS'!G88</f>
        <v>ID086-GD-NR-T2-BT</v>
      </c>
      <c r="N88" s="40" t="str">
        <f>+'CARGA DE DATOS'!$AI88</f>
        <v>NR</v>
      </c>
      <c r="O88" s="40" t="str">
        <f>+'CARGA DE DATOS'!$AJ88</f>
        <v>G002</v>
      </c>
      <c r="P88" s="40" t="str">
        <f t="shared" si="11"/>
        <v>Z002</v>
      </c>
      <c r="Q88" s="40" t="s">
        <v>380</v>
      </c>
      <c r="R88" s="40">
        <v>1000</v>
      </c>
      <c r="S88" s="113">
        <f>+'CARGA DE DATOS'!$AL88</f>
        <v>11</v>
      </c>
      <c r="T88" s="115" t="s">
        <v>382</v>
      </c>
      <c r="U88" s="40">
        <v>12</v>
      </c>
      <c r="V88" s="40" t="str">
        <f ca="1">+'CARGA DE DATOS'!$AM88</f>
        <v>198</v>
      </c>
      <c r="W88" s="40" t="str">
        <f>+VLOOKUP(AG88,Datos!$E$30:$G$35,3,FALSE)</f>
        <v>P2</v>
      </c>
      <c r="X88" s="40" t="str">
        <f t="shared" si="12"/>
        <v/>
      </c>
      <c r="Z88" s="40" t="str">
        <f ca="1">+'CARGA DE DATOS'!$AN88</f>
        <v>239900</v>
      </c>
      <c r="AB88" s="40" t="str">
        <f t="shared" ca="1" si="13"/>
        <v>ID086-GD-NR-T2-BT</v>
      </c>
      <c r="AC88" s="40">
        <f>+INDEX('Gr.Estr.Reg.'!$A:$C,MATCH($L88,'Gr.Estr.Reg.'!$C:$C,0),1)</f>
        <v>1000</v>
      </c>
      <c r="AE88" s="40" t="str">
        <f>+TEXT('CARGA DE DATOS'!$F88,"dd.mm.yyyy")</f>
        <v>01.01.2022</v>
      </c>
      <c r="AF88" s="40" t="s">
        <v>384</v>
      </c>
      <c r="AG88" s="40" t="str">
        <f>+'CARGA DE DATOS'!$AO88</f>
        <v>G1</v>
      </c>
      <c r="AH88" s="40" t="s">
        <v>385</v>
      </c>
      <c r="AI88" s="40" t="str">
        <f ca="1">+'CARGA DE DATOS'!$AQ88</f>
        <v>GD_T2</v>
      </c>
      <c r="AJ88" s="126" t="str">
        <f>+IF('CARGA DE DATOS'!$K88="Completo",VLOOKUP(VLOOKUP('CARGA DE DATOS'!$D88,'Gr.Estr.Reg.'!$C:$D,2,FALSE),'Unidades de Lectura'!$J:$L,3,FALSE),VLOOKUP('CARGA DE DATOS'!$K88&amp;VLOOKUP('CARGA DE DATOS'!$D88,'Gr.Estr.Reg.'!$C:$H,6,FALSE),'Unidades de Lectura'!$H:$L,5,FALSE))</f>
        <v>GSNCC</v>
      </c>
      <c r="AM88" s="40" t="s">
        <v>387</v>
      </c>
      <c r="AN88" s="40" t="s">
        <v>388</v>
      </c>
      <c r="AO88" s="40" t="s">
        <v>389</v>
      </c>
      <c r="AP88" s="40" t="str">
        <f ca="1">+'CARGA DE DATOS'!$AT88</f>
        <v>GD_NORM</v>
      </c>
      <c r="AQ88" s="40" t="str">
        <f ca="1">+'CARGA DE DATOS'!$AU88</f>
        <v>BAJA</v>
      </c>
      <c r="AS88" s="40" t="s">
        <v>387</v>
      </c>
      <c r="AT88" s="40" t="str">
        <f>+IF('CARGA DE DATOS'!AV88="","false","true")</f>
        <v>false</v>
      </c>
      <c r="AU88" s="40" t="s">
        <v>389</v>
      </c>
      <c r="AV88" s="40" t="str">
        <f>+'CARGA DE DATOS'!$AW88</f>
        <v/>
      </c>
      <c r="AW88" s="40" t="str">
        <f>+'CARGA DE DATOS'!$AX88</f>
        <v/>
      </c>
      <c r="AY88" s="40" t="s">
        <v>1989</v>
      </c>
      <c r="AZ88" s="40" t="str">
        <f>+IF('CARGA DE DATOS'!AY88="","false","true")</f>
        <v>false</v>
      </c>
      <c r="BA88" s="40" t="s">
        <v>389</v>
      </c>
      <c r="BB88" s="40">
        <f>+'CARGA DE DATOS'!T88</f>
        <v>0</v>
      </c>
      <c r="BD88" s="40" t="s">
        <v>390</v>
      </c>
      <c r="BE88" s="40" t="str">
        <f>+IF('CARGA DE DATOS'!AZ88&lt;&gt;"","true","false")</f>
        <v>true</v>
      </c>
      <c r="BF88" s="40" t="s">
        <v>389</v>
      </c>
      <c r="BH88" s="40" t="s">
        <v>390</v>
      </c>
      <c r="BI88" s="40" t="str">
        <f>+IF('CARGA DE DATOS'!BA88&lt;&gt;"","true","false")</f>
        <v>true</v>
      </c>
      <c r="BJ88" s="40" t="s">
        <v>389</v>
      </c>
      <c r="BL88" s="40" t="s">
        <v>390</v>
      </c>
      <c r="BM88" s="40" t="str">
        <f ca="1">+IF('CARGA DE DATOS'!BB88&lt;&gt;"","true","false")</f>
        <v>false</v>
      </c>
      <c r="BN88" s="40" t="s">
        <v>389</v>
      </c>
      <c r="BP88" s="40" t="s">
        <v>390</v>
      </c>
      <c r="BQ88" s="40" t="str">
        <f ca="1">+IF('CARGA DE DATOS'!BC88&lt;&gt;"","true","false")</f>
        <v>false</v>
      </c>
      <c r="BR88" s="40" t="s">
        <v>389</v>
      </c>
      <c r="BT88" s="40" t="s">
        <v>390</v>
      </c>
      <c r="BU88" s="40" t="str">
        <f ca="1">+IF('CARGA DE DATOS'!BD88&lt;&gt;"","true","false")</f>
        <v>false</v>
      </c>
      <c r="BV88" s="40" t="s">
        <v>389</v>
      </c>
      <c r="BX88" s="40" t="s">
        <v>390</v>
      </c>
      <c r="BY88" s="40" t="str">
        <f ca="1">+IF('CARGA DE DATOS'!BE88&lt;&gt;"","true","false")</f>
        <v>false</v>
      </c>
      <c r="BZ88" s="40" t="s">
        <v>389</v>
      </c>
      <c r="CB88" s="40" t="s">
        <v>390</v>
      </c>
      <c r="CC88" s="40" t="str">
        <f ca="1">+IF('CARGA DE DATOS'!BF88&lt;&gt;"","true","false")</f>
        <v>false</v>
      </c>
      <c r="CD88" s="40" t="s">
        <v>389</v>
      </c>
      <c r="CF88" s="40" t="s">
        <v>390</v>
      </c>
      <c r="CG88" s="40" t="str">
        <f ca="1">+IF('CARGA DE DATOS'!BG88&lt;&gt;"","true","false")</f>
        <v>false</v>
      </c>
      <c r="CH88" s="40" t="s">
        <v>389</v>
      </c>
      <c r="CJ88" s="40" t="str">
        <f t="shared" si="14"/>
        <v>01.01.2022</v>
      </c>
      <c r="CK88" s="40" t="str">
        <f t="shared" si="15"/>
        <v>S1010</v>
      </c>
      <c r="CL88" s="40">
        <f>+VLOOKUP(L88,'Gr.Estr.Reg.'!$C:$G,5,FALSE)</f>
        <v>102</v>
      </c>
      <c r="CM88" s="40" t="str">
        <f t="shared" si="16"/>
        <v>NR</v>
      </c>
      <c r="CN88" s="40">
        <v>2</v>
      </c>
      <c r="CP88" s="40" t="str">
        <f t="shared" si="17"/>
        <v>01.01.2022</v>
      </c>
      <c r="CQ88" s="126">
        <f t="shared" si="18"/>
        <v>187</v>
      </c>
      <c r="CR88" s="126" t="str">
        <f t="shared" si="19"/>
        <v/>
      </c>
      <c r="CS88" s="40">
        <f>+'CARGA DE DATOS'!X88</f>
        <v>700034</v>
      </c>
      <c r="CT88" s="113" t="s">
        <v>391</v>
      </c>
      <c r="CV88" s="40" t="str">
        <f t="shared" si="20"/>
        <v>01.01.2022</v>
      </c>
      <c r="CW88" s="113" t="str">
        <f ca="1">+VLOOKUP('CARGA DE DATOS'!AA88,Datos!$D:$E,2,FALSE)</f>
        <v>00</v>
      </c>
      <c r="CX88" s="113">
        <f>+'CARGA DE DATOS'!AB88</f>
        <v>100</v>
      </c>
      <c r="CY88" s="113">
        <f>+'CARGA DE DATOS'!AC88</f>
        <v>350</v>
      </c>
      <c r="CZ88" s="113" t="str">
        <f>+'CARGA DE DATOS'!AD88</f>
        <v>CASO: =1000 Reg sólo 13,2 kV</v>
      </c>
    </row>
    <row r="89" spans="1:104" s="40" customFormat="1" x14ac:dyDescent="0.25">
      <c r="A89" s="140">
        <f>+IF('CARGA DE DATOS'!B89="","",'CARGA DE DATOS'!B89)</f>
        <v>252</v>
      </c>
      <c r="B89" s="140">
        <f>+'CARGA DE DATOS'!C89</f>
        <v>610000000000166</v>
      </c>
      <c r="C89" s="140"/>
      <c r="D89" s="140"/>
      <c r="E89" s="140"/>
      <c r="F89" s="140"/>
      <c r="G89" s="140"/>
      <c r="H89" s="140"/>
      <c r="I89" s="140"/>
      <c r="J89" s="83"/>
      <c r="K89" s="40" t="str">
        <f>+'CARGA DE DATOS'!$AH89</f>
        <v>GD</v>
      </c>
      <c r="L89" s="40" t="str">
        <f>+'CARGA DE DATOS'!D89</f>
        <v>S6020A21</v>
      </c>
      <c r="M89" s="40" t="str">
        <f ca="1">+'CARGA DE DATOS'!G89</f>
        <v>ID087-GD-NR-T2-BT</v>
      </c>
      <c r="N89" s="40" t="str">
        <f>+'CARGA DE DATOS'!$AI89</f>
        <v>NR</v>
      </c>
      <c r="O89" s="40" t="str">
        <f>+'CARGA DE DATOS'!$AJ89</f>
        <v>G002</v>
      </c>
      <c r="P89" s="40" t="str">
        <f t="shared" si="11"/>
        <v>Z002</v>
      </c>
      <c r="Q89" s="40" t="s">
        <v>380</v>
      </c>
      <c r="R89" s="40">
        <v>1000</v>
      </c>
      <c r="S89" s="113" t="str">
        <f>+'CARGA DE DATOS'!$AL89</f>
        <v>01</v>
      </c>
      <c r="T89" s="115" t="s">
        <v>382</v>
      </c>
      <c r="U89" s="40">
        <v>12</v>
      </c>
      <c r="V89" s="40" t="str">
        <f ca="1">+'CARGA DE DATOS'!$AM89</f>
        <v>317</v>
      </c>
      <c r="W89" s="40" t="str">
        <f>+VLOOKUP(AG89,Datos!$E$30:$G$35,3,FALSE)</f>
        <v>P2</v>
      </c>
      <c r="X89" s="40" t="str">
        <f t="shared" si="12"/>
        <v/>
      </c>
      <c r="Z89" s="40" t="str">
        <f ca="1">+'CARGA DE DATOS'!$AN89</f>
        <v>239900</v>
      </c>
      <c r="AB89" s="40" t="str">
        <f t="shared" ca="1" si="13"/>
        <v>ID087-GD-NR-T2-BT</v>
      </c>
      <c r="AC89" s="40">
        <f>+INDEX('Gr.Estr.Reg.'!$A:$C,MATCH($L89,'Gr.Estr.Reg.'!$C:$C,0),1)</f>
        <v>6000</v>
      </c>
      <c r="AE89" s="40" t="str">
        <f>+TEXT('CARGA DE DATOS'!$F89,"dd.mm.yyyy")</f>
        <v>01.01.2022</v>
      </c>
      <c r="AF89" s="40" t="s">
        <v>384</v>
      </c>
      <c r="AG89" s="40" t="str">
        <f>+'CARGA DE DATOS'!$AO89</f>
        <v>G1</v>
      </c>
      <c r="AH89" s="40" t="s">
        <v>385</v>
      </c>
      <c r="AI89" s="40" t="str">
        <f ca="1">+'CARGA DE DATOS'!$AQ89</f>
        <v>GD_T2</v>
      </c>
      <c r="AJ89" s="126" t="str">
        <f>+IF('CARGA DE DATOS'!$K89="Completo",VLOOKUP(VLOOKUP('CARGA DE DATOS'!$D89,'Gr.Estr.Reg.'!$C:$D,2,FALSE),'Unidades de Lectura'!$J:$L,3,FALSE),VLOOKUP('CARGA DE DATOS'!$K89&amp;VLOOKUP('CARGA DE DATOS'!$D89,'Gr.Estr.Reg.'!$C:$H,6,FALSE),'Unidades de Lectura'!$H:$L,5,FALSE))</f>
        <v>GROCC</v>
      </c>
      <c r="AM89" s="40" t="s">
        <v>387</v>
      </c>
      <c r="AN89" s="40" t="s">
        <v>388</v>
      </c>
      <c r="AO89" s="40" t="s">
        <v>389</v>
      </c>
      <c r="AP89" s="40" t="str">
        <f ca="1">+'CARGA DE DATOS'!$AT89</f>
        <v>GD_NORM</v>
      </c>
      <c r="AQ89" s="40" t="str">
        <f ca="1">+'CARGA DE DATOS'!$AU89</f>
        <v>BAJA</v>
      </c>
      <c r="AS89" s="40" t="s">
        <v>387</v>
      </c>
      <c r="AT89" s="40" t="str">
        <f>+IF('CARGA DE DATOS'!AV89="","false","true")</f>
        <v>false</v>
      </c>
      <c r="AU89" s="40" t="s">
        <v>389</v>
      </c>
      <c r="AV89" s="40" t="str">
        <f>+'CARGA DE DATOS'!$AW89</f>
        <v/>
      </c>
      <c r="AW89" s="40" t="str">
        <f>+'CARGA DE DATOS'!$AX89</f>
        <v/>
      </c>
      <c r="AY89" s="40" t="s">
        <v>1989</v>
      </c>
      <c r="AZ89" s="40" t="str">
        <f>+IF('CARGA DE DATOS'!AY89="","false","true")</f>
        <v>false</v>
      </c>
      <c r="BA89" s="40" t="s">
        <v>389</v>
      </c>
      <c r="BB89" s="40">
        <f>+'CARGA DE DATOS'!T89</f>
        <v>0</v>
      </c>
      <c r="BD89" s="40" t="s">
        <v>390</v>
      </c>
      <c r="BE89" s="40" t="str">
        <f>+IF('CARGA DE DATOS'!AZ89&lt;&gt;"","true","false")</f>
        <v>true</v>
      </c>
      <c r="BF89" s="40" t="s">
        <v>389</v>
      </c>
      <c r="BH89" s="40" t="s">
        <v>390</v>
      </c>
      <c r="BI89" s="40" t="str">
        <f>+IF('CARGA DE DATOS'!BA89&lt;&gt;"","true","false")</f>
        <v>true</v>
      </c>
      <c r="BJ89" s="40" t="s">
        <v>389</v>
      </c>
      <c r="BL89" s="40" t="s">
        <v>390</v>
      </c>
      <c r="BM89" s="40" t="str">
        <f ca="1">+IF('CARGA DE DATOS'!BB89&lt;&gt;"","true","false")</f>
        <v>false</v>
      </c>
      <c r="BN89" s="40" t="s">
        <v>389</v>
      </c>
      <c r="BP89" s="40" t="s">
        <v>390</v>
      </c>
      <c r="BQ89" s="40" t="str">
        <f ca="1">+IF('CARGA DE DATOS'!BC89&lt;&gt;"","true","false")</f>
        <v>true</v>
      </c>
      <c r="BR89" s="40" t="s">
        <v>389</v>
      </c>
      <c r="BT89" s="40" t="s">
        <v>390</v>
      </c>
      <c r="BU89" s="40" t="str">
        <f ca="1">+IF('CARGA DE DATOS'!BD89&lt;&gt;"","true","false")</f>
        <v>false</v>
      </c>
      <c r="BV89" s="40" t="s">
        <v>389</v>
      </c>
      <c r="BX89" s="40" t="s">
        <v>390</v>
      </c>
      <c r="BY89" s="40" t="str">
        <f ca="1">+IF('CARGA DE DATOS'!BE89&lt;&gt;"","true","false")</f>
        <v>false</v>
      </c>
      <c r="BZ89" s="40" t="s">
        <v>389</v>
      </c>
      <c r="CB89" s="40" t="s">
        <v>390</v>
      </c>
      <c r="CC89" s="40" t="str">
        <f ca="1">+IF('CARGA DE DATOS'!BF89&lt;&gt;"","true","false")</f>
        <v>false</v>
      </c>
      <c r="CD89" s="40" t="s">
        <v>389</v>
      </c>
      <c r="CF89" s="40" t="s">
        <v>390</v>
      </c>
      <c r="CG89" s="40" t="str">
        <f ca="1">+IF('CARGA DE DATOS'!BG89&lt;&gt;"","true","false")</f>
        <v>false</v>
      </c>
      <c r="CH89" s="40" t="s">
        <v>389</v>
      </c>
      <c r="CJ89" s="40" t="str">
        <f t="shared" si="14"/>
        <v>01.01.2022</v>
      </c>
      <c r="CK89" s="40" t="str">
        <f t="shared" si="15"/>
        <v>S6020</v>
      </c>
      <c r="CL89" s="40">
        <f>+VLOOKUP(L89,'Gr.Estr.Reg.'!$C:$G,5,FALSE)</f>
        <v>106</v>
      </c>
      <c r="CM89" s="40" t="str">
        <f t="shared" si="16"/>
        <v>NR</v>
      </c>
      <c r="CN89" s="40">
        <v>2</v>
      </c>
      <c r="CP89" s="40" t="str">
        <f t="shared" si="17"/>
        <v>01.01.2022</v>
      </c>
      <c r="CQ89" s="126">
        <f t="shared" si="18"/>
        <v>188</v>
      </c>
      <c r="CR89" s="126" t="str">
        <f t="shared" si="19"/>
        <v/>
      </c>
      <c r="CS89" s="40">
        <f>+'CARGA DE DATOS'!X89</f>
        <v>700034</v>
      </c>
      <c r="CT89" s="113" t="s">
        <v>391</v>
      </c>
      <c r="CV89" s="40" t="str">
        <f t="shared" si="20"/>
        <v>01.01.2022</v>
      </c>
      <c r="CW89" s="113" t="str">
        <f ca="1">+VLOOKUP('CARGA DE DATOS'!AA89,Datos!$D:$E,2,FALSE)</f>
        <v>00</v>
      </c>
      <c r="CX89" s="113">
        <f>+'CARGA DE DATOS'!AB89</f>
        <v>100</v>
      </c>
      <c r="CY89" s="113">
        <f>+'CARGA DE DATOS'!AC89</f>
        <v>200</v>
      </c>
      <c r="CZ89" s="113" t="str">
        <f>+'CARGA DE DATOS'!AD89</f>
        <v>CASO: =300 Reg</v>
      </c>
    </row>
    <row r="90" spans="1:104" s="40" customFormat="1" x14ac:dyDescent="0.25">
      <c r="A90" s="140">
        <f>+IF('CARGA DE DATOS'!B90="","",'CARGA DE DATOS'!B90)</f>
        <v>252</v>
      </c>
      <c r="B90" s="140">
        <f>+'CARGA DE DATOS'!C90</f>
        <v>610000000000166</v>
      </c>
      <c r="C90" s="140"/>
      <c r="D90" s="140"/>
      <c r="E90" s="140"/>
      <c r="F90" s="140"/>
      <c r="G90" s="140"/>
      <c r="H90" s="140"/>
      <c r="I90" s="140"/>
      <c r="J90" s="83"/>
      <c r="K90" s="40" t="str">
        <f>+'CARGA DE DATOS'!$AH90</f>
        <v>GD</v>
      </c>
      <c r="L90" s="40" t="str">
        <f>+'CARGA DE DATOS'!D90</f>
        <v>S6020A21</v>
      </c>
      <c r="M90" s="40" t="str">
        <f ca="1">+'CARGA DE DATOS'!G90</f>
        <v>ID088-GD-NR-T2-BT</v>
      </c>
      <c r="N90" s="40" t="str">
        <f>+'CARGA DE DATOS'!$AI90</f>
        <v>NR</v>
      </c>
      <c r="O90" s="40" t="str">
        <f>+'CARGA DE DATOS'!$AJ90</f>
        <v>G002</v>
      </c>
      <c r="P90" s="40" t="str">
        <f t="shared" si="11"/>
        <v>Z002</v>
      </c>
      <c r="Q90" s="40" t="s">
        <v>380</v>
      </c>
      <c r="R90" s="40">
        <v>1000</v>
      </c>
      <c r="S90" s="113" t="str">
        <f>+'CARGA DE DATOS'!$AL90</f>
        <v>04</v>
      </c>
      <c r="T90" s="115" t="s">
        <v>382</v>
      </c>
      <c r="U90" s="40">
        <v>12</v>
      </c>
      <c r="V90" s="40" t="str">
        <f ca="1">+'CARGA DE DATOS'!$AM90</f>
        <v>317</v>
      </c>
      <c r="W90" s="40" t="str">
        <f>+VLOOKUP(AG90,Datos!$E$30:$G$35,3,FALSE)</f>
        <v>P2</v>
      </c>
      <c r="X90" s="40" t="str">
        <f t="shared" si="12"/>
        <v/>
      </c>
      <c r="Z90" s="40" t="str">
        <f ca="1">+'CARGA DE DATOS'!$AN90</f>
        <v>239900</v>
      </c>
      <c r="AB90" s="40" t="str">
        <f t="shared" ca="1" si="13"/>
        <v>ID088-GD-NR-T2-BT</v>
      </c>
      <c r="AC90" s="40">
        <f>+INDEX('Gr.Estr.Reg.'!$A:$C,MATCH($L90,'Gr.Estr.Reg.'!$C:$C,0),1)</f>
        <v>6000</v>
      </c>
      <c r="AE90" s="40" t="str">
        <f>+TEXT('CARGA DE DATOS'!$F90,"dd.mm.yyyy")</f>
        <v>01.01.2022</v>
      </c>
      <c r="AF90" s="40" t="s">
        <v>384</v>
      </c>
      <c r="AG90" s="40" t="str">
        <f>+'CARGA DE DATOS'!$AO90</f>
        <v>G1</v>
      </c>
      <c r="AH90" s="40" t="s">
        <v>385</v>
      </c>
      <c r="AI90" s="40" t="str">
        <f ca="1">+'CARGA DE DATOS'!$AQ90</f>
        <v>GD_T2</v>
      </c>
      <c r="AJ90" s="126" t="str">
        <f>+IF('CARGA DE DATOS'!$K90="Completo",VLOOKUP(VLOOKUP('CARGA DE DATOS'!$D90,'Gr.Estr.Reg.'!$C:$D,2,FALSE),'Unidades de Lectura'!$J:$L,3,FALSE),VLOOKUP('CARGA DE DATOS'!$K90&amp;VLOOKUP('CARGA DE DATOS'!$D90,'Gr.Estr.Reg.'!$C:$H,6,FALSE),'Unidades de Lectura'!$H:$L,5,FALSE))</f>
        <v>GROCC</v>
      </c>
      <c r="AM90" s="40" t="s">
        <v>387</v>
      </c>
      <c r="AN90" s="40" t="s">
        <v>388</v>
      </c>
      <c r="AO90" s="40" t="s">
        <v>389</v>
      </c>
      <c r="AP90" s="40" t="str">
        <f ca="1">+'CARGA DE DATOS'!$AT90</f>
        <v>GD_NORM</v>
      </c>
      <c r="AQ90" s="40" t="str">
        <f ca="1">+'CARGA DE DATOS'!$AU90</f>
        <v>BAJA</v>
      </c>
      <c r="AS90" s="40" t="s">
        <v>387</v>
      </c>
      <c r="AT90" s="40" t="str">
        <f>+IF('CARGA DE DATOS'!AV90="","false","true")</f>
        <v>false</v>
      </c>
      <c r="AU90" s="40" t="s">
        <v>389</v>
      </c>
      <c r="AV90" s="40" t="str">
        <f>+'CARGA DE DATOS'!$AW90</f>
        <v/>
      </c>
      <c r="AW90" s="40" t="str">
        <f>+'CARGA DE DATOS'!$AX90</f>
        <v/>
      </c>
      <c r="AY90" s="40" t="s">
        <v>1989</v>
      </c>
      <c r="AZ90" s="40" t="str">
        <f>+IF('CARGA DE DATOS'!AY90="","false","true")</f>
        <v>false</v>
      </c>
      <c r="BA90" s="40" t="s">
        <v>389</v>
      </c>
      <c r="BB90" s="40">
        <f>+'CARGA DE DATOS'!T90</f>
        <v>0</v>
      </c>
      <c r="BD90" s="40" t="s">
        <v>390</v>
      </c>
      <c r="BE90" s="40" t="str">
        <f>+IF('CARGA DE DATOS'!AZ90&lt;&gt;"","true","false")</f>
        <v>true</v>
      </c>
      <c r="BF90" s="40" t="s">
        <v>389</v>
      </c>
      <c r="BH90" s="40" t="s">
        <v>390</v>
      </c>
      <c r="BI90" s="40" t="str">
        <f>+IF('CARGA DE DATOS'!BA90&lt;&gt;"","true","false")</f>
        <v>true</v>
      </c>
      <c r="BJ90" s="40" t="s">
        <v>389</v>
      </c>
      <c r="BL90" s="40" t="s">
        <v>390</v>
      </c>
      <c r="BM90" s="40" t="str">
        <f ca="1">+IF('CARGA DE DATOS'!BB90&lt;&gt;"","true","false")</f>
        <v>true</v>
      </c>
      <c r="BN90" s="40" t="s">
        <v>389</v>
      </c>
      <c r="BP90" s="40" t="s">
        <v>390</v>
      </c>
      <c r="BQ90" s="40" t="str">
        <f ca="1">+IF('CARGA DE DATOS'!BC90&lt;&gt;"","true","false")</f>
        <v>false</v>
      </c>
      <c r="BR90" s="40" t="s">
        <v>389</v>
      </c>
      <c r="BT90" s="40" t="s">
        <v>390</v>
      </c>
      <c r="BU90" s="40" t="str">
        <f ca="1">+IF('CARGA DE DATOS'!BD90&lt;&gt;"","true","false")</f>
        <v>false</v>
      </c>
      <c r="BV90" s="40" t="s">
        <v>389</v>
      </c>
      <c r="BX90" s="40" t="s">
        <v>390</v>
      </c>
      <c r="BY90" s="40" t="str">
        <f ca="1">+IF('CARGA DE DATOS'!BE90&lt;&gt;"","true","false")</f>
        <v>false</v>
      </c>
      <c r="BZ90" s="40" t="s">
        <v>389</v>
      </c>
      <c r="CB90" s="40" t="s">
        <v>390</v>
      </c>
      <c r="CC90" s="40" t="str">
        <f ca="1">+IF('CARGA DE DATOS'!BF90&lt;&gt;"","true","false")</f>
        <v>false</v>
      </c>
      <c r="CD90" s="40" t="s">
        <v>389</v>
      </c>
      <c r="CF90" s="40" t="s">
        <v>390</v>
      </c>
      <c r="CG90" s="40" t="str">
        <f ca="1">+IF('CARGA DE DATOS'!BG90&lt;&gt;"","true","false")</f>
        <v>false</v>
      </c>
      <c r="CH90" s="40" t="s">
        <v>389</v>
      </c>
      <c r="CJ90" s="40" t="str">
        <f t="shared" si="14"/>
        <v>01.01.2022</v>
      </c>
      <c r="CK90" s="40" t="str">
        <f t="shared" si="15"/>
        <v>S6020</v>
      </c>
      <c r="CL90" s="40">
        <f>+VLOOKUP(L90,'Gr.Estr.Reg.'!$C:$G,5,FALSE)</f>
        <v>106</v>
      </c>
      <c r="CM90" s="40" t="str">
        <f t="shared" si="16"/>
        <v>NR</v>
      </c>
      <c r="CN90" s="40">
        <v>2</v>
      </c>
      <c r="CP90" s="40" t="str">
        <f t="shared" si="17"/>
        <v>01.01.2022</v>
      </c>
      <c r="CQ90" s="126">
        <f t="shared" si="18"/>
        <v>189</v>
      </c>
      <c r="CR90" s="126" t="str">
        <f t="shared" si="19"/>
        <v/>
      </c>
      <c r="CS90" s="40">
        <f>+'CARGA DE DATOS'!X90</f>
        <v>700034</v>
      </c>
      <c r="CT90" s="113" t="s">
        <v>391</v>
      </c>
      <c r="CV90" s="40" t="str">
        <f t="shared" si="20"/>
        <v>01.01.2022</v>
      </c>
      <c r="CW90" s="113" t="str">
        <f ca="1">+VLOOKUP('CARGA DE DATOS'!AA90,Datos!$D:$E,2,FALSE)</f>
        <v>00</v>
      </c>
      <c r="CX90" s="113">
        <f>+'CARGA DE DATOS'!AB90</f>
        <v>50</v>
      </c>
      <c r="CY90" s="113">
        <f>+'CARGA DE DATOS'!AC90</f>
        <v>1000</v>
      </c>
      <c r="CZ90" s="113" t="str">
        <f>+'CARGA DE DATOS'!AD90</f>
        <v>CASO: =1000 Cont sólo 13,2 kV</v>
      </c>
    </row>
    <row r="91" spans="1:104" s="40" customFormat="1" x14ac:dyDescent="0.25">
      <c r="A91" s="140">
        <f>+IF('CARGA DE DATOS'!B91="","",'CARGA DE DATOS'!B91)</f>
        <v>252</v>
      </c>
      <c r="B91" s="140">
        <f>+'CARGA DE DATOS'!C91</f>
        <v>610000000000166</v>
      </c>
      <c r="C91" s="140"/>
      <c r="D91" s="140"/>
      <c r="E91" s="140"/>
      <c r="F91" s="140"/>
      <c r="G91" s="140"/>
      <c r="H91" s="140"/>
      <c r="I91" s="140"/>
      <c r="J91" s="83"/>
      <c r="K91" s="40" t="str">
        <f>+'CARGA DE DATOS'!$AH91</f>
        <v>GD</v>
      </c>
      <c r="L91" s="40" t="str">
        <f>+'CARGA DE DATOS'!D91</f>
        <v>S6020A21</v>
      </c>
      <c r="M91" s="40" t="str">
        <f ca="1">+'CARGA DE DATOS'!G91</f>
        <v>ID089-GD-NR-T2-BT</v>
      </c>
      <c r="N91" s="40" t="str">
        <f>+'CARGA DE DATOS'!$AI91</f>
        <v>NR</v>
      </c>
      <c r="O91" s="40" t="str">
        <f>+'CARGA DE DATOS'!$AJ91</f>
        <v>G002</v>
      </c>
      <c r="P91" s="40" t="str">
        <f t="shared" si="11"/>
        <v>Z002</v>
      </c>
      <c r="Q91" s="40" t="s">
        <v>380</v>
      </c>
      <c r="R91" s="40">
        <v>1000</v>
      </c>
      <c r="S91" s="113" t="str">
        <f>+'CARGA DE DATOS'!$AL91</f>
        <v>07</v>
      </c>
      <c r="T91" s="115" t="s">
        <v>382</v>
      </c>
      <c r="U91" s="40">
        <v>12</v>
      </c>
      <c r="V91" s="40" t="str">
        <f ca="1">+'CARGA DE DATOS'!$AM91</f>
        <v>317</v>
      </c>
      <c r="W91" s="40" t="str">
        <f>+VLOOKUP(AG91,Datos!$E$30:$G$35,3,FALSE)</f>
        <v>P2</v>
      </c>
      <c r="X91" s="40" t="str">
        <f t="shared" si="12"/>
        <v/>
      </c>
      <c r="Z91" s="40" t="str">
        <f ca="1">+'CARGA DE DATOS'!$AN91</f>
        <v>239900</v>
      </c>
      <c r="AB91" s="40" t="str">
        <f t="shared" ca="1" si="13"/>
        <v>ID089-GD-NR-T2-BT</v>
      </c>
      <c r="AC91" s="40">
        <f>+INDEX('Gr.Estr.Reg.'!$A:$C,MATCH($L91,'Gr.Estr.Reg.'!$C:$C,0),1)</f>
        <v>6000</v>
      </c>
      <c r="AE91" s="40" t="str">
        <f>+TEXT('CARGA DE DATOS'!$F91,"dd.mm.yyyy")</f>
        <v>01.01.2022</v>
      </c>
      <c r="AF91" s="40" t="s">
        <v>384</v>
      </c>
      <c r="AG91" s="40" t="str">
        <f>+'CARGA DE DATOS'!$AO91</f>
        <v>G1</v>
      </c>
      <c r="AH91" s="40" t="s">
        <v>385</v>
      </c>
      <c r="AI91" s="40" t="str">
        <f ca="1">+'CARGA DE DATOS'!$AQ91</f>
        <v>GD_T2</v>
      </c>
      <c r="AJ91" s="126" t="str">
        <f>+IF('CARGA DE DATOS'!$K91="Completo",VLOOKUP(VLOOKUP('CARGA DE DATOS'!$D91,'Gr.Estr.Reg.'!$C:$D,2,FALSE),'Unidades de Lectura'!$J:$L,3,FALSE),VLOOKUP('CARGA DE DATOS'!$K91&amp;VLOOKUP('CARGA DE DATOS'!$D91,'Gr.Estr.Reg.'!$C:$H,6,FALSE),'Unidades de Lectura'!$H:$L,5,FALSE))</f>
        <v>GROCC</v>
      </c>
      <c r="AM91" s="40" t="s">
        <v>387</v>
      </c>
      <c r="AN91" s="40" t="s">
        <v>388</v>
      </c>
      <c r="AO91" s="40" t="s">
        <v>389</v>
      </c>
      <c r="AP91" s="40" t="str">
        <f ca="1">+'CARGA DE DATOS'!$AT91</f>
        <v>GD_NORM</v>
      </c>
      <c r="AQ91" s="40" t="str">
        <f ca="1">+'CARGA DE DATOS'!$AU91</f>
        <v>BAJA</v>
      </c>
      <c r="AS91" s="40" t="s">
        <v>387</v>
      </c>
      <c r="AT91" s="40" t="str">
        <f>+IF('CARGA DE DATOS'!AV91="","false","true")</f>
        <v>false</v>
      </c>
      <c r="AU91" s="40" t="s">
        <v>389</v>
      </c>
      <c r="AV91" s="40" t="str">
        <f>+'CARGA DE DATOS'!$AW91</f>
        <v/>
      </c>
      <c r="AW91" s="40" t="str">
        <f>+'CARGA DE DATOS'!$AX91</f>
        <v/>
      </c>
      <c r="AY91" s="40" t="s">
        <v>1989</v>
      </c>
      <c r="AZ91" s="40" t="str">
        <f>+IF('CARGA DE DATOS'!AY91="","false","true")</f>
        <v>false</v>
      </c>
      <c r="BA91" s="40" t="s">
        <v>389</v>
      </c>
      <c r="BB91" s="40">
        <f>+'CARGA DE DATOS'!T91</f>
        <v>0</v>
      </c>
      <c r="BD91" s="40" t="s">
        <v>390</v>
      </c>
      <c r="BE91" s="40" t="str">
        <f>+IF('CARGA DE DATOS'!AZ91&lt;&gt;"","true","false")</f>
        <v>true</v>
      </c>
      <c r="BF91" s="40" t="s">
        <v>389</v>
      </c>
      <c r="BH91" s="40" t="s">
        <v>390</v>
      </c>
      <c r="BI91" s="40" t="str">
        <f>+IF('CARGA DE DATOS'!BA91&lt;&gt;"","true","false")</f>
        <v>true</v>
      </c>
      <c r="BJ91" s="40" t="s">
        <v>389</v>
      </c>
      <c r="BL91" s="40" t="s">
        <v>390</v>
      </c>
      <c r="BM91" s="40" t="str">
        <f ca="1">+IF('CARGA DE DATOS'!BB91&lt;&gt;"","true","false")</f>
        <v>false</v>
      </c>
      <c r="BN91" s="40" t="s">
        <v>389</v>
      </c>
      <c r="BP91" s="40" t="s">
        <v>390</v>
      </c>
      <c r="BQ91" s="40" t="str">
        <f ca="1">+IF('CARGA DE DATOS'!BC91&lt;&gt;"","true","false")</f>
        <v>false</v>
      </c>
      <c r="BR91" s="40" t="s">
        <v>389</v>
      </c>
      <c r="BT91" s="40" t="s">
        <v>390</v>
      </c>
      <c r="BU91" s="40" t="str">
        <f ca="1">+IF('CARGA DE DATOS'!BD91&lt;&gt;"","true","false")</f>
        <v>true</v>
      </c>
      <c r="BV91" s="40" t="s">
        <v>389</v>
      </c>
      <c r="BX91" s="40" t="s">
        <v>390</v>
      </c>
      <c r="BY91" s="40" t="str">
        <f ca="1">+IF('CARGA DE DATOS'!BE91&lt;&gt;"","true","false")</f>
        <v>false</v>
      </c>
      <c r="BZ91" s="40" t="s">
        <v>389</v>
      </c>
      <c r="CB91" s="40" t="s">
        <v>390</v>
      </c>
      <c r="CC91" s="40" t="str">
        <f ca="1">+IF('CARGA DE DATOS'!BF91&lt;&gt;"","true","false")</f>
        <v>false</v>
      </c>
      <c r="CD91" s="40" t="s">
        <v>389</v>
      </c>
      <c r="CF91" s="40" t="s">
        <v>390</v>
      </c>
      <c r="CG91" s="40" t="str">
        <f ca="1">+IF('CARGA DE DATOS'!BG91&lt;&gt;"","true","false")</f>
        <v>false</v>
      </c>
      <c r="CH91" s="40" t="s">
        <v>389</v>
      </c>
      <c r="CJ91" s="40" t="str">
        <f t="shared" si="14"/>
        <v>01.01.2022</v>
      </c>
      <c r="CK91" s="40" t="str">
        <f t="shared" si="15"/>
        <v>S6020</v>
      </c>
      <c r="CL91" s="40">
        <f>+VLOOKUP(L91,'Gr.Estr.Reg.'!$C:$G,5,FALSE)</f>
        <v>106</v>
      </c>
      <c r="CM91" s="40" t="str">
        <f t="shared" si="16"/>
        <v>NR</v>
      </c>
      <c r="CN91" s="40">
        <v>2</v>
      </c>
      <c r="CP91" s="40" t="str">
        <f t="shared" si="17"/>
        <v>01.01.2022</v>
      </c>
      <c r="CQ91" s="126">
        <f t="shared" si="18"/>
        <v>190</v>
      </c>
      <c r="CR91" s="126" t="str">
        <f t="shared" si="19"/>
        <v/>
      </c>
      <c r="CS91" s="40">
        <f>+'CARGA DE DATOS'!X91</f>
        <v>700034</v>
      </c>
      <c r="CT91" s="113" t="s">
        <v>391</v>
      </c>
      <c r="CV91" s="40" t="str">
        <f t="shared" si="20"/>
        <v>01.01.2022</v>
      </c>
      <c r="CW91" s="113" t="str">
        <f ca="1">+VLOOKUP('CARGA DE DATOS'!AA91,Datos!$D:$E,2,FALSE)</f>
        <v>00</v>
      </c>
      <c r="CX91" s="113">
        <f>+'CARGA DE DATOS'!AB91</f>
        <v>50</v>
      </c>
      <c r="CY91" s="113">
        <f>+'CARGA DE DATOS'!AC91</f>
        <v>50</v>
      </c>
      <c r="CZ91" s="113" t="str">
        <f>+'CARGA DE DATOS'!AD91</f>
        <v>CASO: &gt;1000 Reg y Cont &lt;1000 sólo 13,2 kV</v>
      </c>
    </row>
    <row r="92" spans="1:104" s="40" customFormat="1" x14ac:dyDescent="0.25">
      <c r="A92" s="140">
        <f>+IF('CARGA DE DATOS'!B92="","",'CARGA DE DATOS'!B92)</f>
        <v>252</v>
      </c>
      <c r="B92" s="140">
        <f>+'CARGA DE DATOS'!C92</f>
        <v>610000000000166</v>
      </c>
      <c r="C92" s="140"/>
      <c r="D92" s="140"/>
      <c r="E92" s="140"/>
      <c r="F92" s="140"/>
      <c r="G92" s="140"/>
      <c r="H92" s="140"/>
      <c r="I92" s="140"/>
      <c r="J92" s="83"/>
      <c r="K92" s="40" t="str">
        <f>+'CARGA DE DATOS'!$AH92</f>
        <v>GD</v>
      </c>
      <c r="L92" s="40" t="str">
        <f>+'CARGA DE DATOS'!D92</f>
        <v>S6020A21</v>
      </c>
      <c r="M92" s="40" t="str">
        <f ca="1">+'CARGA DE DATOS'!G92</f>
        <v>ID090-GD-NR-T2-MT 13,2 kV</v>
      </c>
      <c r="N92" s="40" t="str">
        <f>+'CARGA DE DATOS'!$AI92</f>
        <v>NR</v>
      </c>
      <c r="O92" s="40" t="str">
        <f>+'CARGA DE DATOS'!$AJ92</f>
        <v>G002</v>
      </c>
      <c r="P92" s="40" t="str">
        <f t="shared" si="11"/>
        <v>Z002</v>
      </c>
      <c r="Q92" s="40" t="s">
        <v>380</v>
      </c>
      <c r="R92" s="40">
        <v>1000</v>
      </c>
      <c r="S92" s="113">
        <f>+'CARGA DE DATOS'!$AL92</f>
        <v>11</v>
      </c>
      <c r="T92" s="115" t="s">
        <v>382</v>
      </c>
      <c r="U92" s="40">
        <v>12</v>
      </c>
      <c r="V92" s="40" t="str">
        <f ca="1">+'CARGA DE DATOS'!$AM92</f>
        <v>317</v>
      </c>
      <c r="W92" s="40" t="str">
        <f>+VLOOKUP(AG92,Datos!$E$30:$G$35,3,FALSE)</f>
        <v>P3</v>
      </c>
      <c r="X92" s="40" t="str">
        <f t="shared" si="12"/>
        <v/>
      </c>
      <c r="Z92" s="40" t="str">
        <f ca="1">+'CARGA DE DATOS'!$AN92</f>
        <v>239900</v>
      </c>
      <c r="AB92" s="40" t="str">
        <f t="shared" ca="1" si="13"/>
        <v>ID090-GD-NR-T2-MT 13,2 kV</v>
      </c>
      <c r="AC92" s="40">
        <f>+INDEX('Gr.Estr.Reg.'!$A:$C,MATCH($L92,'Gr.Estr.Reg.'!$C:$C,0),1)</f>
        <v>6000</v>
      </c>
      <c r="AE92" s="40" t="str">
        <f>+TEXT('CARGA DE DATOS'!$F92,"dd.mm.yyyy")</f>
        <v>01.01.2022</v>
      </c>
      <c r="AF92" s="40" t="s">
        <v>384</v>
      </c>
      <c r="AG92" s="40" t="str">
        <f>+'CARGA DE DATOS'!$AO92</f>
        <v>G3</v>
      </c>
      <c r="AH92" s="40" t="s">
        <v>385</v>
      </c>
      <c r="AI92" s="40" t="str">
        <f ca="1">+'CARGA DE DATOS'!$AQ92</f>
        <v>GD_T2</v>
      </c>
      <c r="AJ92" s="126" t="str">
        <f>+IF('CARGA DE DATOS'!$K92="Completo",VLOOKUP(VLOOKUP('CARGA DE DATOS'!$D92,'Gr.Estr.Reg.'!$C:$D,2,FALSE),'Unidades de Lectura'!$J:$L,3,FALSE),VLOOKUP('CARGA DE DATOS'!$K92&amp;VLOOKUP('CARGA DE DATOS'!$D92,'Gr.Estr.Reg.'!$C:$H,6,FALSE),'Unidades de Lectura'!$H:$L,5,FALSE))</f>
        <v>GROCC</v>
      </c>
      <c r="AM92" s="40" t="s">
        <v>387</v>
      </c>
      <c r="AN92" s="40" t="s">
        <v>388</v>
      </c>
      <c r="AO92" s="40" t="s">
        <v>389</v>
      </c>
      <c r="AP92" s="40" t="str">
        <f ca="1">+'CARGA DE DATOS'!$AT92</f>
        <v>GD_NORM</v>
      </c>
      <c r="AQ92" s="40" t="str">
        <f ca="1">+'CARGA DE DATOS'!$AU92</f>
        <v>MEDIA13.2</v>
      </c>
      <c r="AS92" s="40" t="s">
        <v>387</v>
      </c>
      <c r="AT92" s="40" t="str">
        <f>+IF('CARGA DE DATOS'!AV92="","false","true")</f>
        <v>false</v>
      </c>
      <c r="AU92" s="40" t="s">
        <v>389</v>
      </c>
      <c r="AV92" s="40" t="str">
        <f>+'CARGA DE DATOS'!$AW92</f>
        <v/>
      </c>
      <c r="AW92" s="40" t="str">
        <f>+'CARGA DE DATOS'!$AX92</f>
        <v/>
      </c>
      <c r="AY92" s="40" t="s">
        <v>1989</v>
      </c>
      <c r="AZ92" s="40" t="str">
        <f>+IF('CARGA DE DATOS'!AY92="","false","true")</f>
        <v>false</v>
      </c>
      <c r="BA92" s="40" t="s">
        <v>389</v>
      </c>
      <c r="BB92" s="40">
        <f>+'CARGA DE DATOS'!T92</f>
        <v>0</v>
      </c>
      <c r="BD92" s="40" t="s">
        <v>390</v>
      </c>
      <c r="BE92" s="40" t="str">
        <f>+IF('CARGA DE DATOS'!AZ92&lt;&gt;"","true","false")</f>
        <v>false</v>
      </c>
      <c r="BF92" s="40" t="s">
        <v>389</v>
      </c>
      <c r="BH92" s="40" t="s">
        <v>390</v>
      </c>
      <c r="BI92" s="40" t="str">
        <f>+IF('CARGA DE DATOS'!BA92&lt;&gt;"","true","false")</f>
        <v>true</v>
      </c>
      <c r="BJ92" s="40" t="s">
        <v>389</v>
      </c>
      <c r="BL92" s="40" t="s">
        <v>390</v>
      </c>
      <c r="BM92" s="40" t="str">
        <f ca="1">+IF('CARGA DE DATOS'!BB92&lt;&gt;"","true","false")</f>
        <v>false</v>
      </c>
      <c r="BN92" s="40" t="s">
        <v>389</v>
      </c>
      <c r="BP92" s="40" t="s">
        <v>390</v>
      </c>
      <c r="BQ92" s="40" t="str">
        <f ca="1">+IF('CARGA DE DATOS'!BC92&lt;&gt;"","true","false")</f>
        <v>false</v>
      </c>
      <c r="BR92" s="40" t="s">
        <v>389</v>
      </c>
      <c r="BT92" s="40" t="s">
        <v>390</v>
      </c>
      <c r="BU92" s="40" t="str">
        <f ca="1">+IF('CARGA DE DATOS'!BD92&lt;&gt;"","true","false")</f>
        <v>false</v>
      </c>
      <c r="BV92" s="40" t="s">
        <v>389</v>
      </c>
      <c r="BX92" s="40" t="s">
        <v>390</v>
      </c>
      <c r="BY92" s="40" t="str">
        <f ca="1">+IF('CARGA DE DATOS'!BE92&lt;&gt;"","true","false")</f>
        <v>true</v>
      </c>
      <c r="BZ92" s="40" t="s">
        <v>389</v>
      </c>
      <c r="CB92" s="40" t="s">
        <v>390</v>
      </c>
      <c r="CC92" s="40" t="str">
        <f ca="1">+IF('CARGA DE DATOS'!BF92&lt;&gt;"","true","false")</f>
        <v>false</v>
      </c>
      <c r="CD92" s="40" t="s">
        <v>389</v>
      </c>
      <c r="CF92" s="40" t="s">
        <v>390</v>
      </c>
      <c r="CG92" s="40" t="str">
        <f ca="1">+IF('CARGA DE DATOS'!BG92&lt;&gt;"","true","false")</f>
        <v>false</v>
      </c>
      <c r="CH92" s="40" t="s">
        <v>389</v>
      </c>
      <c r="CJ92" s="40" t="str">
        <f t="shared" si="14"/>
        <v>01.01.2022</v>
      </c>
      <c r="CK92" s="40" t="str">
        <f t="shared" si="15"/>
        <v>S6020</v>
      </c>
      <c r="CL92" s="40">
        <f>+VLOOKUP(L92,'Gr.Estr.Reg.'!$C:$G,5,FALSE)</f>
        <v>106</v>
      </c>
      <c r="CM92" s="40" t="str">
        <f t="shared" si="16"/>
        <v>NR</v>
      </c>
      <c r="CN92" s="40">
        <v>2</v>
      </c>
      <c r="CP92" s="40" t="str">
        <f t="shared" si="17"/>
        <v>01.01.2022</v>
      </c>
      <c r="CQ92" s="126">
        <f t="shared" si="18"/>
        <v>191</v>
      </c>
      <c r="CR92" s="126" t="str">
        <f t="shared" si="19"/>
        <v/>
      </c>
      <c r="CS92" s="40">
        <f>+'CARGA DE DATOS'!X92</f>
        <v>700034</v>
      </c>
      <c r="CT92" s="113" t="s">
        <v>391</v>
      </c>
      <c r="CV92" s="40" t="str">
        <f t="shared" si="20"/>
        <v>01.01.2022</v>
      </c>
      <c r="CW92" s="113" t="str">
        <f ca="1">+VLOOKUP('CARGA DE DATOS'!AA92,Datos!$D:$E,2,FALSE)</f>
        <v>00</v>
      </c>
      <c r="CX92" s="113">
        <f>+'CARGA DE DATOS'!AB92</f>
        <v>50</v>
      </c>
      <c r="CY92" s="113">
        <f>+'CARGA DE DATOS'!AC92</f>
        <v>100</v>
      </c>
      <c r="CZ92" s="113" t="str">
        <f>+'CARGA DE DATOS'!AD92</f>
        <v>CASO: &lt;300</v>
      </c>
    </row>
    <row r="93" spans="1:104" s="40" customFormat="1" x14ac:dyDescent="0.25">
      <c r="A93" s="140">
        <f>+IF('CARGA DE DATOS'!B93="","",'CARGA DE DATOS'!B93)</f>
        <v>263</v>
      </c>
      <c r="B93" s="140">
        <f>+'CARGA DE DATOS'!C93</f>
        <v>610000000000177</v>
      </c>
      <c r="C93" s="140"/>
      <c r="D93" s="140"/>
      <c r="E93" s="140"/>
      <c r="F93" s="140"/>
      <c r="G93" s="140"/>
      <c r="H93" s="140"/>
      <c r="I93" s="140"/>
      <c r="J93" s="83"/>
      <c r="K93" s="40" t="str">
        <f>+'CARGA DE DATOS'!$AH93</f>
        <v>GD</v>
      </c>
      <c r="L93" s="40" t="str">
        <f>+'CARGA DE DATOS'!D93</f>
        <v>S9010A11</v>
      </c>
      <c r="M93" s="40" t="str">
        <f ca="1">+'CARGA DE DATOS'!G93</f>
        <v>ID091-GD-PR-T2-MT 13,2 kV</v>
      </c>
      <c r="N93" s="40" t="str">
        <f>+'CARGA DE DATOS'!$AI93</f>
        <v>PR</v>
      </c>
      <c r="O93" s="40" t="str">
        <f>+'CARGA DE DATOS'!$AJ93</f>
        <v>G002</v>
      </c>
      <c r="P93" s="40" t="str">
        <f t="shared" si="11"/>
        <v>Z002</v>
      </c>
      <c r="Q93" s="40" t="s">
        <v>380</v>
      </c>
      <c r="R93" s="40">
        <v>1000</v>
      </c>
      <c r="S93" s="113" t="str">
        <f>+'CARGA DE DATOS'!$AL93</f>
        <v>01</v>
      </c>
      <c r="T93" s="115" t="s">
        <v>382</v>
      </c>
      <c r="U93" s="40">
        <v>12</v>
      </c>
      <c r="V93" s="40" t="str">
        <f ca="1">+'CARGA DE DATOS'!$AM93</f>
        <v>354</v>
      </c>
      <c r="W93" s="40" t="str">
        <f>+VLOOKUP(AG93,Datos!$E$30:$G$35,3,FALSE)</f>
        <v>P3</v>
      </c>
      <c r="X93" s="40" t="str">
        <f t="shared" si="12"/>
        <v>P</v>
      </c>
      <c r="Z93" s="40" t="str">
        <f ca="1">+'CARGA DE DATOS'!$AN93</f>
        <v>239900</v>
      </c>
      <c r="AB93" s="40" t="str">
        <f t="shared" ca="1" si="13"/>
        <v>ID091-GD-PR-T2-MT 13,2 kV</v>
      </c>
      <c r="AC93" s="40">
        <f>+INDEX('Gr.Estr.Reg.'!$A:$C,MATCH($L93,'Gr.Estr.Reg.'!$C:$C,0),1)</f>
        <v>9000</v>
      </c>
      <c r="AE93" s="40" t="str">
        <f>+TEXT('CARGA DE DATOS'!$F93,"dd.mm.yyyy")</f>
        <v>01.01.2022</v>
      </c>
      <c r="AF93" s="40" t="s">
        <v>384</v>
      </c>
      <c r="AG93" s="40" t="str">
        <f>+'CARGA DE DATOS'!$AO93</f>
        <v>G3</v>
      </c>
      <c r="AH93" s="40" t="s">
        <v>385</v>
      </c>
      <c r="AI93" s="40" t="str">
        <f ca="1">+'CARGA DE DATOS'!$AQ93</f>
        <v>GD_T2</v>
      </c>
      <c r="AJ93" s="126" t="str">
        <f>+IF('CARGA DE DATOS'!$K93="Completo",VLOOKUP(VLOOKUP('CARGA DE DATOS'!$D93,'Gr.Estr.Reg.'!$C:$D,2,FALSE),'Unidades de Lectura'!$J:$L,3,FALSE),VLOOKUP('CARGA DE DATOS'!$K93&amp;VLOOKUP('CARGA DE DATOS'!$D93,'Gr.Estr.Reg.'!$C:$H,6,FALSE),'Unidades de Lectura'!$H:$L,5,FALSE))</f>
        <v>GVCCC</v>
      </c>
      <c r="AM93" s="40" t="s">
        <v>387</v>
      </c>
      <c r="AN93" s="40" t="s">
        <v>388</v>
      </c>
      <c r="AO93" s="40" t="s">
        <v>389</v>
      </c>
      <c r="AP93" s="40" t="str">
        <f ca="1">+'CARGA DE DATOS'!$AT93</f>
        <v>GD_NORM</v>
      </c>
      <c r="AQ93" s="40" t="str">
        <f ca="1">+'CARGA DE DATOS'!$AU93</f>
        <v>MEDIA13.2</v>
      </c>
      <c r="AS93" s="40" t="s">
        <v>387</v>
      </c>
      <c r="AT93" s="40" t="str">
        <f>+IF('CARGA DE DATOS'!AV93="","false","true")</f>
        <v>false</v>
      </c>
      <c r="AU93" s="40" t="s">
        <v>389</v>
      </c>
      <c r="AV93" s="40" t="str">
        <f>+'CARGA DE DATOS'!$AW93</f>
        <v/>
      </c>
      <c r="AW93" s="40" t="str">
        <f>+'CARGA DE DATOS'!$AX93</f>
        <v/>
      </c>
      <c r="AY93" s="40" t="s">
        <v>1989</v>
      </c>
      <c r="AZ93" s="40" t="str">
        <f>+IF('CARGA DE DATOS'!AY93="","false","true")</f>
        <v>false</v>
      </c>
      <c r="BA93" s="40" t="s">
        <v>389</v>
      </c>
      <c r="BB93" s="40">
        <f>+'CARGA DE DATOS'!T93</f>
        <v>0</v>
      </c>
      <c r="BD93" s="40" t="s">
        <v>390</v>
      </c>
      <c r="BE93" s="40" t="str">
        <f>+IF('CARGA DE DATOS'!AZ93&lt;&gt;"","true","false")</f>
        <v>true</v>
      </c>
      <c r="BF93" s="40" t="s">
        <v>389</v>
      </c>
      <c r="BH93" s="40" t="s">
        <v>390</v>
      </c>
      <c r="BI93" s="40" t="str">
        <f>+IF('CARGA DE DATOS'!BA93&lt;&gt;"","true","false")</f>
        <v>true</v>
      </c>
      <c r="BJ93" s="40" t="s">
        <v>389</v>
      </c>
      <c r="BL93" s="40" t="s">
        <v>390</v>
      </c>
      <c r="BM93" s="40" t="str">
        <f ca="1">+IF('CARGA DE DATOS'!BB93&lt;&gt;"","true","false")</f>
        <v>true</v>
      </c>
      <c r="BN93" s="40" t="s">
        <v>389</v>
      </c>
      <c r="BP93" s="40" t="s">
        <v>390</v>
      </c>
      <c r="BQ93" s="40" t="str">
        <f ca="1">+IF('CARGA DE DATOS'!BC93&lt;&gt;"","true","false")</f>
        <v>true</v>
      </c>
      <c r="BR93" s="40" t="s">
        <v>389</v>
      </c>
      <c r="BT93" s="40" t="s">
        <v>390</v>
      </c>
      <c r="BU93" s="40" t="str">
        <f ca="1">+IF('CARGA DE DATOS'!BD93&lt;&gt;"","true","false")</f>
        <v>true</v>
      </c>
      <c r="BV93" s="40" t="s">
        <v>389</v>
      </c>
      <c r="BX93" s="40" t="s">
        <v>390</v>
      </c>
      <c r="BY93" s="40" t="str">
        <f ca="1">+IF('CARGA DE DATOS'!BE93&lt;&gt;"","true","false")</f>
        <v>false</v>
      </c>
      <c r="BZ93" s="40" t="s">
        <v>389</v>
      </c>
      <c r="CB93" s="40" t="s">
        <v>390</v>
      </c>
      <c r="CC93" s="40" t="str">
        <f ca="1">+IF('CARGA DE DATOS'!BF93&lt;&gt;"","true","false")</f>
        <v>false</v>
      </c>
      <c r="CD93" s="40" t="s">
        <v>389</v>
      </c>
      <c r="CF93" s="40" t="s">
        <v>390</v>
      </c>
      <c r="CG93" s="40" t="str">
        <f ca="1">+IF('CARGA DE DATOS'!BG93&lt;&gt;"","true","false")</f>
        <v>false</v>
      </c>
      <c r="CH93" s="40" t="s">
        <v>389</v>
      </c>
      <c r="CJ93" s="40" t="str">
        <f t="shared" si="14"/>
        <v>01.01.2022</v>
      </c>
      <c r="CK93" s="40" t="str">
        <f t="shared" si="15"/>
        <v>S9010</v>
      </c>
      <c r="CL93" s="40">
        <f>+VLOOKUP(L93,'Gr.Estr.Reg.'!$C:$G,5,FALSE)</f>
        <v>109</v>
      </c>
      <c r="CM93" s="40" t="str">
        <f t="shared" si="16"/>
        <v>PR</v>
      </c>
      <c r="CN93" s="40">
        <v>2</v>
      </c>
      <c r="CP93" s="40" t="str">
        <f t="shared" si="17"/>
        <v>01.01.2022</v>
      </c>
      <c r="CQ93" s="126">
        <f t="shared" si="18"/>
        <v>192</v>
      </c>
      <c r="CR93" s="126" t="str">
        <f t="shared" si="19"/>
        <v/>
      </c>
      <c r="CS93" s="40">
        <f>+'CARGA DE DATOS'!X93</f>
        <v>700034</v>
      </c>
      <c r="CT93" s="113" t="s">
        <v>391</v>
      </c>
      <c r="CV93" s="40" t="str">
        <f t="shared" si="20"/>
        <v>01.01.2022</v>
      </c>
      <c r="CW93" s="113" t="str">
        <f ca="1">+VLOOKUP('CARGA DE DATOS'!AA93,Datos!$D:$E,2,FALSE)</f>
        <v>00</v>
      </c>
      <c r="CX93" s="113">
        <f>+'CARGA DE DATOS'!AB93</f>
        <v>100</v>
      </c>
      <c r="CY93" s="113">
        <f>+'CARGA DE DATOS'!AC93</f>
        <v>300</v>
      </c>
      <c r="CZ93" s="113" t="str">
        <f>+'CARGA DE DATOS'!AD93</f>
        <v>CASO: =300 Cont</v>
      </c>
    </row>
    <row r="94" spans="1:104" s="40" customFormat="1" x14ac:dyDescent="0.25">
      <c r="A94" s="140">
        <f>+IF('CARGA DE DATOS'!B94="","",'CARGA DE DATOS'!B94)</f>
        <v>263</v>
      </c>
      <c r="B94" s="140">
        <f>+'CARGA DE DATOS'!C94</f>
        <v>610000000000177</v>
      </c>
      <c r="C94" s="140"/>
      <c r="D94" s="140"/>
      <c r="E94" s="140"/>
      <c r="F94" s="140"/>
      <c r="G94" s="140"/>
      <c r="H94" s="140"/>
      <c r="I94" s="140"/>
      <c r="J94" s="83"/>
      <c r="K94" s="40" t="str">
        <f>+'CARGA DE DATOS'!$AH94</f>
        <v>GD</v>
      </c>
      <c r="L94" s="40" t="str">
        <f>+'CARGA DE DATOS'!D94</f>
        <v>S9010A11</v>
      </c>
      <c r="M94" s="40" t="str">
        <f ca="1">+'CARGA DE DATOS'!G94</f>
        <v>ID092-GD-PR-T2-MT 13,2 kV</v>
      </c>
      <c r="N94" s="40" t="str">
        <f>+'CARGA DE DATOS'!$AI94</f>
        <v>PR</v>
      </c>
      <c r="O94" s="40" t="str">
        <f>+'CARGA DE DATOS'!$AJ94</f>
        <v>G002</v>
      </c>
      <c r="P94" s="40" t="str">
        <f t="shared" si="11"/>
        <v>Z002</v>
      </c>
      <c r="Q94" s="40" t="s">
        <v>380</v>
      </c>
      <c r="R94" s="40">
        <v>1000</v>
      </c>
      <c r="S94" s="113" t="str">
        <f>+'CARGA DE DATOS'!$AL94</f>
        <v>04</v>
      </c>
      <c r="T94" s="115" t="s">
        <v>382</v>
      </c>
      <c r="U94" s="40">
        <v>12</v>
      </c>
      <c r="V94" s="40" t="str">
        <f ca="1">+'CARGA DE DATOS'!$AM94</f>
        <v>354</v>
      </c>
      <c r="W94" s="40" t="str">
        <f>+VLOOKUP(AG94,Datos!$E$30:$G$35,3,FALSE)</f>
        <v>P3</v>
      </c>
      <c r="X94" s="40" t="str">
        <f t="shared" si="12"/>
        <v>P</v>
      </c>
      <c r="Z94" s="40" t="str">
        <f ca="1">+'CARGA DE DATOS'!$AN94</f>
        <v>239900</v>
      </c>
      <c r="AB94" s="40" t="str">
        <f t="shared" ca="1" si="13"/>
        <v>ID092-GD-PR-T2-MT 13,2 kV</v>
      </c>
      <c r="AC94" s="40">
        <f>+INDEX('Gr.Estr.Reg.'!$A:$C,MATCH($L94,'Gr.Estr.Reg.'!$C:$C,0),1)</f>
        <v>9000</v>
      </c>
      <c r="AE94" s="40" t="str">
        <f>+TEXT('CARGA DE DATOS'!$F94,"dd.mm.yyyy")</f>
        <v>01.01.2022</v>
      </c>
      <c r="AF94" s="40" t="s">
        <v>384</v>
      </c>
      <c r="AG94" s="40" t="str">
        <f>+'CARGA DE DATOS'!$AO94</f>
        <v>G3</v>
      </c>
      <c r="AH94" s="40" t="s">
        <v>385</v>
      </c>
      <c r="AI94" s="40" t="str">
        <f ca="1">+'CARGA DE DATOS'!$AQ94</f>
        <v>GD_T2</v>
      </c>
      <c r="AJ94" s="126" t="str">
        <f>+IF('CARGA DE DATOS'!$K94="Completo",VLOOKUP(VLOOKUP('CARGA DE DATOS'!$D94,'Gr.Estr.Reg.'!$C:$D,2,FALSE),'Unidades de Lectura'!$J:$L,3,FALSE),VLOOKUP('CARGA DE DATOS'!$K94&amp;VLOOKUP('CARGA DE DATOS'!$D94,'Gr.Estr.Reg.'!$C:$H,6,FALSE),'Unidades de Lectura'!$H:$L,5,FALSE))</f>
        <v>GVCCC</v>
      </c>
      <c r="AM94" s="40" t="s">
        <v>387</v>
      </c>
      <c r="AN94" s="40" t="s">
        <v>388</v>
      </c>
      <c r="AO94" s="40" t="s">
        <v>389</v>
      </c>
      <c r="AP94" s="40" t="str">
        <f ca="1">+'CARGA DE DATOS'!$AT94</f>
        <v>GD_NORM</v>
      </c>
      <c r="AQ94" s="40" t="str">
        <f ca="1">+'CARGA DE DATOS'!$AU94</f>
        <v>MEDIA13.2</v>
      </c>
      <c r="AS94" s="40" t="s">
        <v>387</v>
      </c>
      <c r="AT94" s="40" t="str">
        <f>+IF('CARGA DE DATOS'!AV94="","false","true")</f>
        <v>false</v>
      </c>
      <c r="AU94" s="40" t="s">
        <v>389</v>
      </c>
      <c r="AV94" s="40" t="str">
        <f>+'CARGA DE DATOS'!$AW94</f>
        <v/>
      </c>
      <c r="AW94" s="40" t="str">
        <f>+'CARGA DE DATOS'!$AX94</f>
        <v/>
      </c>
      <c r="AY94" s="40" t="s">
        <v>1989</v>
      </c>
      <c r="AZ94" s="40" t="str">
        <f>+IF('CARGA DE DATOS'!AY94="","false","true")</f>
        <v>false</v>
      </c>
      <c r="BA94" s="40" t="s">
        <v>389</v>
      </c>
      <c r="BB94" s="40">
        <f>+'CARGA DE DATOS'!T94</f>
        <v>0</v>
      </c>
      <c r="BD94" s="40" t="s">
        <v>390</v>
      </c>
      <c r="BE94" s="40" t="str">
        <f>+IF('CARGA DE DATOS'!AZ94&lt;&gt;"","true","false")</f>
        <v>true</v>
      </c>
      <c r="BF94" s="40" t="s">
        <v>389</v>
      </c>
      <c r="BH94" s="40" t="s">
        <v>390</v>
      </c>
      <c r="BI94" s="40" t="str">
        <f>+IF('CARGA DE DATOS'!BA94&lt;&gt;"","true","false")</f>
        <v>true</v>
      </c>
      <c r="BJ94" s="40" t="s">
        <v>389</v>
      </c>
      <c r="BL94" s="40" t="s">
        <v>390</v>
      </c>
      <c r="BM94" s="40" t="str">
        <f ca="1">+IF('CARGA DE DATOS'!BB94&lt;&gt;"","true","false")</f>
        <v>false</v>
      </c>
      <c r="BN94" s="40" t="s">
        <v>389</v>
      </c>
      <c r="BP94" s="40" t="s">
        <v>390</v>
      </c>
      <c r="BQ94" s="40" t="str">
        <f ca="1">+IF('CARGA DE DATOS'!BC94&lt;&gt;"","true","false")</f>
        <v>false</v>
      </c>
      <c r="BR94" s="40" t="s">
        <v>389</v>
      </c>
      <c r="BT94" s="40" t="s">
        <v>390</v>
      </c>
      <c r="BU94" s="40" t="str">
        <f ca="1">+IF('CARGA DE DATOS'!BD94&lt;&gt;"","true","false")</f>
        <v>false</v>
      </c>
      <c r="BV94" s="40" t="s">
        <v>389</v>
      </c>
      <c r="BX94" s="40" t="s">
        <v>390</v>
      </c>
      <c r="BY94" s="40" t="str">
        <f ca="1">+IF('CARGA DE DATOS'!BE94&lt;&gt;"","true","false")</f>
        <v>false</v>
      </c>
      <c r="BZ94" s="40" t="s">
        <v>389</v>
      </c>
      <c r="CB94" s="40" t="s">
        <v>390</v>
      </c>
      <c r="CC94" s="40" t="str">
        <f ca="1">+IF('CARGA DE DATOS'!BF94&lt;&gt;"","true","false")</f>
        <v>false</v>
      </c>
      <c r="CD94" s="40" t="s">
        <v>389</v>
      </c>
      <c r="CF94" s="40" t="s">
        <v>390</v>
      </c>
      <c r="CG94" s="40" t="str">
        <f ca="1">+IF('CARGA DE DATOS'!BG94&lt;&gt;"","true","false")</f>
        <v>false</v>
      </c>
      <c r="CH94" s="40" t="s">
        <v>389</v>
      </c>
      <c r="CJ94" s="40" t="str">
        <f t="shared" si="14"/>
        <v>01.01.2022</v>
      </c>
      <c r="CK94" s="40" t="str">
        <f t="shared" si="15"/>
        <v>S9010</v>
      </c>
      <c r="CL94" s="40">
        <f>+VLOOKUP(L94,'Gr.Estr.Reg.'!$C:$G,5,FALSE)</f>
        <v>109</v>
      </c>
      <c r="CM94" s="40" t="str">
        <f t="shared" si="16"/>
        <v>PR</v>
      </c>
      <c r="CN94" s="40">
        <v>2</v>
      </c>
      <c r="CP94" s="40" t="str">
        <f t="shared" si="17"/>
        <v>01.01.2022</v>
      </c>
      <c r="CQ94" s="126">
        <f t="shared" si="18"/>
        <v>193</v>
      </c>
      <c r="CR94" s="126" t="str">
        <f t="shared" si="19"/>
        <v/>
      </c>
      <c r="CS94" s="40">
        <f>+'CARGA DE DATOS'!X94</f>
        <v>700034</v>
      </c>
      <c r="CT94" s="113" t="s">
        <v>391</v>
      </c>
      <c r="CV94" s="40" t="str">
        <f t="shared" si="20"/>
        <v>01.01.2022</v>
      </c>
      <c r="CW94" s="113" t="str">
        <f ca="1">+VLOOKUP('CARGA DE DATOS'!AA94,Datos!$D:$E,2,FALSE)</f>
        <v>00</v>
      </c>
      <c r="CX94" s="113">
        <f>+'CARGA DE DATOS'!AB94</f>
        <v>50</v>
      </c>
      <c r="CY94" s="113">
        <f>+'CARGA DE DATOS'!AC94</f>
        <v>50</v>
      </c>
      <c r="CZ94" s="113" t="str">
        <f>+'CARGA DE DATOS'!AD94</f>
        <v>CASO: &gt;1000 Reg y Cont &lt;1000 sólo 13,2 kV</v>
      </c>
    </row>
    <row r="95" spans="1:104" s="40" customFormat="1" x14ac:dyDescent="0.25">
      <c r="A95" s="140">
        <f>+IF('CARGA DE DATOS'!B95="","",'CARGA DE DATOS'!B95)</f>
        <v>263</v>
      </c>
      <c r="B95" s="140">
        <f>+'CARGA DE DATOS'!C95</f>
        <v>610000000000177</v>
      </c>
      <c r="C95" s="140"/>
      <c r="D95" s="140"/>
      <c r="E95" s="140"/>
      <c r="F95" s="140"/>
      <c r="G95" s="140"/>
      <c r="H95" s="140"/>
      <c r="I95" s="140"/>
      <c r="J95" s="83"/>
      <c r="K95" s="40" t="str">
        <f>+'CARGA DE DATOS'!$AH95</f>
        <v>GD</v>
      </c>
      <c r="L95" s="40" t="str">
        <f>+'CARGA DE DATOS'!D95</f>
        <v>S9010A11</v>
      </c>
      <c r="M95" s="40" t="str">
        <f ca="1">+'CARGA DE DATOS'!G95</f>
        <v>ID093-GD-PR-T2-MT 13,2 kV</v>
      </c>
      <c r="N95" s="40" t="str">
        <f>+'CARGA DE DATOS'!$AI95</f>
        <v>PR</v>
      </c>
      <c r="O95" s="40" t="str">
        <f>+'CARGA DE DATOS'!$AJ95</f>
        <v>G002</v>
      </c>
      <c r="P95" s="40" t="str">
        <f t="shared" si="11"/>
        <v>Z002</v>
      </c>
      <c r="Q95" s="40" t="s">
        <v>380</v>
      </c>
      <c r="R95" s="40">
        <v>1000</v>
      </c>
      <c r="S95" s="113" t="str">
        <f>+'CARGA DE DATOS'!$AL95</f>
        <v>07</v>
      </c>
      <c r="T95" s="115" t="s">
        <v>382</v>
      </c>
      <c r="U95" s="40">
        <v>12</v>
      </c>
      <c r="V95" s="40" t="str">
        <f ca="1">+'CARGA DE DATOS'!$AM95</f>
        <v>354</v>
      </c>
      <c r="W95" s="40" t="str">
        <f>+VLOOKUP(AG95,Datos!$E$30:$G$35,3,FALSE)</f>
        <v>P3</v>
      </c>
      <c r="X95" s="40" t="str">
        <f t="shared" si="12"/>
        <v>P</v>
      </c>
      <c r="Z95" s="40" t="str">
        <f ca="1">+'CARGA DE DATOS'!$AN95</f>
        <v>239900</v>
      </c>
      <c r="AB95" s="40" t="str">
        <f t="shared" ca="1" si="13"/>
        <v>ID093-GD-PR-T2-MT 13,2 kV</v>
      </c>
      <c r="AC95" s="40">
        <f>+INDEX('Gr.Estr.Reg.'!$A:$C,MATCH($L95,'Gr.Estr.Reg.'!$C:$C,0),1)</f>
        <v>9000</v>
      </c>
      <c r="AE95" s="40" t="str">
        <f>+TEXT('CARGA DE DATOS'!$F95,"dd.mm.yyyy")</f>
        <v>01.01.2022</v>
      </c>
      <c r="AF95" s="40" t="s">
        <v>384</v>
      </c>
      <c r="AG95" s="40" t="str">
        <f>+'CARGA DE DATOS'!$AO95</f>
        <v>G3</v>
      </c>
      <c r="AH95" s="40" t="s">
        <v>385</v>
      </c>
      <c r="AI95" s="40" t="str">
        <f ca="1">+'CARGA DE DATOS'!$AQ95</f>
        <v>GD_T2</v>
      </c>
      <c r="AJ95" s="126" t="str">
        <f>+IF('CARGA DE DATOS'!$K95="Completo",VLOOKUP(VLOOKUP('CARGA DE DATOS'!$D95,'Gr.Estr.Reg.'!$C:$D,2,FALSE),'Unidades de Lectura'!$J:$L,3,FALSE),VLOOKUP('CARGA DE DATOS'!$K95&amp;VLOOKUP('CARGA DE DATOS'!$D95,'Gr.Estr.Reg.'!$C:$H,6,FALSE),'Unidades de Lectura'!$H:$L,5,FALSE))</f>
        <v>GVCCC</v>
      </c>
      <c r="AM95" s="40" t="s">
        <v>387</v>
      </c>
      <c r="AN95" s="40" t="s">
        <v>388</v>
      </c>
      <c r="AO95" s="40" t="s">
        <v>389</v>
      </c>
      <c r="AP95" s="40" t="str">
        <f ca="1">+'CARGA DE DATOS'!$AT95</f>
        <v>GD_NORM</v>
      </c>
      <c r="AQ95" s="40" t="str">
        <f ca="1">+'CARGA DE DATOS'!$AU95</f>
        <v>MEDIA13.2</v>
      </c>
      <c r="AS95" s="40" t="s">
        <v>387</v>
      </c>
      <c r="AT95" s="40" t="str">
        <f>+IF('CARGA DE DATOS'!AV95="","false","true")</f>
        <v>false</v>
      </c>
      <c r="AU95" s="40" t="s">
        <v>389</v>
      </c>
      <c r="AV95" s="40" t="str">
        <f>+'CARGA DE DATOS'!$AW95</f>
        <v/>
      </c>
      <c r="AW95" s="40" t="str">
        <f>+'CARGA DE DATOS'!$AX95</f>
        <v/>
      </c>
      <c r="AY95" s="40" t="s">
        <v>1989</v>
      </c>
      <c r="AZ95" s="40" t="str">
        <f>+IF('CARGA DE DATOS'!AY95="","false","true")</f>
        <v>false</v>
      </c>
      <c r="BA95" s="40" t="s">
        <v>389</v>
      </c>
      <c r="BB95" s="40">
        <f>+'CARGA DE DATOS'!T95</f>
        <v>0</v>
      </c>
      <c r="BD95" s="40" t="s">
        <v>390</v>
      </c>
      <c r="BE95" s="40" t="str">
        <f>+IF('CARGA DE DATOS'!AZ95&lt;&gt;"","true","false")</f>
        <v>true</v>
      </c>
      <c r="BF95" s="40" t="s">
        <v>389</v>
      </c>
      <c r="BH95" s="40" t="s">
        <v>390</v>
      </c>
      <c r="BI95" s="40" t="str">
        <f>+IF('CARGA DE DATOS'!BA95&lt;&gt;"","true","false")</f>
        <v>true</v>
      </c>
      <c r="BJ95" s="40" t="s">
        <v>389</v>
      </c>
      <c r="BL95" s="40" t="s">
        <v>390</v>
      </c>
      <c r="BM95" s="40" t="str">
        <f ca="1">+IF('CARGA DE DATOS'!BB95&lt;&gt;"","true","false")</f>
        <v>false</v>
      </c>
      <c r="BN95" s="40" t="s">
        <v>389</v>
      </c>
      <c r="BP95" s="40" t="s">
        <v>390</v>
      </c>
      <c r="BQ95" s="40" t="str">
        <f ca="1">+IF('CARGA DE DATOS'!BC95&lt;&gt;"","true","false")</f>
        <v>false</v>
      </c>
      <c r="BR95" s="40" t="s">
        <v>389</v>
      </c>
      <c r="BT95" s="40" t="s">
        <v>390</v>
      </c>
      <c r="BU95" s="40" t="str">
        <f ca="1">+IF('CARGA DE DATOS'!BD95&lt;&gt;"","true","false")</f>
        <v>false</v>
      </c>
      <c r="BV95" s="40" t="s">
        <v>389</v>
      </c>
      <c r="BX95" s="40" t="s">
        <v>390</v>
      </c>
      <c r="BY95" s="40" t="str">
        <f ca="1">+IF('CARGA DE DATOS'!BE95&lt;&gt;"","true","false")</f>
        <v>false</v>
      </c>
      <c r="BZ95" s="40" t="s">
        <v>389</v>
      </c>
      <c r="CB95" s="40" t="s">
        <v>390</v>
      </c>
      <c r="CC95" s="40" t="str">
        <f ca="1">+IF('CARGA DE DATOS'!BF95&lt;&gt;"","true","false")</f>
        <v>false</v>
      </c>
      <c r="CD95" s="40" t="s">
        <v>389</v>
      </c>
      <c r="CF95" s="40" t="s">
        <v>390</v>
      </c>
      <c r="CG95" s="40" t="str">
        <f ca="1">+IF('CARGA DE DATOS'!BG95&lt;&gt;"","true","false")</f>
        <v>false</v>
      </c>
      <c r="CH95" s="40" t="s">
        <v>389</v>
      </c>
      <c r="CJ95" s="40" t="str">
        <f t="shared" si="14"/>
        <v>01.01.2022</v>
      </c>
      <c r="CK95" s="40" t="str">
        <f t="shared" si="15"/>
        <v>S9010</v>
      </c>
      <c r="CL95" s="40">
        <f>+VLOOKUP(L95,'Gr.Estr.Reg.'!$C:$G,5,FALSE)</f>
        <v>109</v>
      </c>
      <c r="CM95" s="40" t="str">
        <f t="shared" si="16"/>
        <v>PR</v>
      </c>
      <c r="CN95" s="40">
        <v>2</v>
      </c>
      <c r="CP95" s="40" t="str">
        <f t="shared" si="17"/>
        <v>01.01.2022</v>
      </c>
      <c r="CQ95" s="126">
        <f t="shared" si="18"/>
        <v>194</v>
      </c>
      <c r="CR95" s="126" t="str">
        <f t="shared" si="19"/>
        <v/>
      </c>
      <c r="CS95" s="40">
        <f>+'CARGA DE DATOS'!X95</f>
        <v>700034</v>
      </c>
      <c r="CT95" s="113" t="s">
        <v>391</v>
      </c>
      <c r="CV95" s="40" t="str">
        <f t="shared" si="20"/>
        <v>01.01.2022</v>
      </c>
      <c r="CW95" s="113" t="str">
        <f ca="1">+VLOOKUP('CARGA DE DATOS'!AA95,Datos!$D:$E,2,FALSE)</f>
        <v>00</v>
      </c>
      <c r="CX95" s="113">
        <f>+'CARGA DE DATOS'!AB95</f>
        <v>50</v>
      </c>
      <c r="CY95" s="113">
        <f>+'CARGA DE DATOS'!AC95</f>
        <v>50</v>
      </c>
      <c r="CZ95" s="113" t="str">
        <f>+'CARGA DE DATOS'!AD95</f>
        <v>CASO: &gt;1000 Reg y Cont &lt;1000 sólo 13,2 kV</v>
      </c>
    </row>
    <row r="96" spans="1:104" s="40" customFormat="1" x14ac:dyDescent="0.25">
      <c r="A96" s="140">
        <f>+IF('CARGA DE DATOS'!B96="","",'CARGA DE DATOS'!B96)</f>
        <v>263</v>
      </c>
      <c r="B96" s="140">
        <f>+'CARGA DE DATOS'!C96</f>
        <v>610000000000177</v>
      </c>
      <c r="C96" s="140"/>
      <c r="D96" s="140"/>
      <c r="E96" s="140"/>
      <c r="F96" s="140"/>
      <c r="G96" s="140"/>
      <c r="H96" s="140"/>
      <c r="I96" s="140"/>
      <c r="J96" s="83"/>
      <c r="K96" s="40" t="str">
        <f>+'CARGA DE DATOS'!$AH96</f>
        <v>GD</v>
      </c>
      <c r="L96" s="40" t="str">
        <f>+'CARGA DE DATOS'!D96</f>
        <v>S9010A11</v>
      </c>
      <c r="M96" s="40" t="str">
        <f ca="1">+'CARGA DE DATOS'!G96</f>
        <v>ID094-GD-PR-T2-MT 13,2 kV</v>
      </c>
      <c r="N96" s="40" t="str">
        <f>+'CARGA DE DATOS'!$AI96</f>
        <v>PR</v>
      </c>
      <c r="O96" s="40" t="str">
        <f>+'CARGA DE DATOS'!$AJ96</f>
        <v>G002</v>
      </c>
      <c r="P96" s="40" t="str">
        <f t="shared" si="11"/>
        <v>Z002</v>
      </c>
      <c r="Q96" s="40" t="s">
        <v>380</v>
      </c>
      <c r="R96" s="40">
        <v>1000</v>
      </c>
      <c r="S96" s="113">
        <f>+'CARGA DE DATOS'!$AL96</f>
        <v>11</v>
      </c>
      <c r="T96" s="115" t="s">
        <v>382</v>
      </c>
      <c r="U96" s="40">
        <v>12</v>
      </c>
      <c r="V96" s="40" t="str">
        <f ca="1">+'CARGA DE DATOS'!$AM96</f>
        <v>354</v>
      </c>
      <c r="W96" s="40" t="str">
        <f>+VLOOKUP(AG96,Datos!$E$30:$G$35,3,FALSE)</f>
        <v>P3</v>
      </c>
      <c r="X96" s="40" t="str">
        <f t="shared" si="12"/>
        <v>P</v>
      </c>
      <c r="Z96" s="40" t="str">
        <f ca="1">+'CARGA DE DATOS'!$AN96</f>
        <v>239900</v>
      </c>
      <c r="AB96" s="40" t="str">
        <f t="shared" ca="1" si="13"/>
        <v>ID094-GD-PR-T2-MT 13,2 kV</v>
      </c>
      <c r="AC96" s="40">
        <f>+INDEX('Gr.Estr.Reg.'!$A:$C,MATCH($L96,'Gr.Estr.Reg.'!$C:$C,0),1)</f>
        <v>9000</v>
      </c>
      <c r="AE96" s="40" t="str">
        <f>+TEXT('CARGA DE DATOS'!$F96,"dd.mm.yyyy")</f>
        <v>01.01.2022</v>
      </c>
      <c r="AF96" s="40" t="s">
        <v>384</v>
      </c>
      <c r="AG96" s="40" t="str">
        <f>+'CARGA DE DATOS'!$AO96</f>
        <v>G3</v>
      </c>
      <c r="AH96" s="40" t="s">
        <v>385</v>
      </c>
      <c r="AI96" s="40" t="str">
        <f ca="1">+'CARGA DE DATOS'!$AQ96</f>
        <v>GD_T2</v>
      </c>
      <c r="AJ96" s="126" t="str">
        <f>+IF('CARGA DE DATOS'!$K96="Completo",VLOOKUP(VLOOKUP('CARGA DE DATOS'!$D96,'Gr.Estr.Reg.'!$C:$D,2,FALSE),'Unidades de Lectura'!$J:$L,3,FALSE),VLOOKUP('CARGA DE DATOS'!$K96&amp;VLOOKUP('CARGA DE DATOS'!$D96,'Gr.Estr.Reg.'!$C:$H,6,FALSE),'Unidades de Lectura'!$H:$L,5,FALSE))</f>
        <v>GVCCC</v>
      </c>
      <c r="AM96" s="40" t="s">
        <v>387</v>
      </c>
      <c r="AN96" s="40" t="s">
        <v>388</v>
      </c>
      <c r="AO96" s="40" t="s">
        <v>389</v>
      </c>
      <c r="AP96" s="40" t="str">
        <f ca="1">+'CARGA DE DATOS'!$AT96</f>
        <v>GD_NORM</v>
      </c>
      <c r="AQ96" s="40" t="str">
        <f ca="1">+'CARGA DE DATOS'!$AU96</f>
        <v>MEDIA13.2</v>
      </c>
      <c r="AS96" s="40" t="s">
        <v>387</v>
      </c>
      <c r="AT96" s="40" t="str">
        <f>+IF('CARGA DE DATOS'!AV96="","false","true")</f>
        <v>false</v>
      </c>
      <c r="AU96" s="40" t="s">
        <v>389</v>
      </c>
      <c r="AV96" s="40" t="str">
        <f>+'CARGA DE DATOS'!$AW96</f>
        <v/>
      </c>
      <c r="AW96" s="40" t="str">
        <f>+'CARGA DE DATOS'!$AX96</f>
        <v/>
      </c>
      <c r="AY96" s="40" t="s">
        <v>1989</v>
      </c>
      <c r="AZ96" s="40" t="str">
        <f>+IF('CARGA DE DATOS'!AY96="","false","true")</f>
        <v>false</v>
      </c>
      <c r="BA96" s="40" t="s">
        <v>389</v>
      </c>
      <c r="BB96" s="40">
        <f>+'CARGA DE DATOS'!T96</f>
        <v>0</v>
      </c>
      <c r="BD96" s="40" t="s">
        <v>390</v>
      </c>
      <c r="BE96" s="40" t="str">
        <f>+IF('CARGA DE DATOS'!AZ96&lt;&gt;"","true","false")</f>
        <v>true</v>
      </c>
      <c r="BF96" s="40" t="s">
        <v>389</v>
      </c>
      <c r="BH96" s="40" t="s">
        <v>390</v>
      </c>
      <c r="BI96" s="40" t="str">
        <f>+IF('CARGA DE DATOS'!BA96&lt;&gt;"","true","false")</f>
        <v>true</v>
      </c>
      <c r="BJ96" s="40" t="s">
        <v>389</v>
      </c>
      <c r="BL96" s="40" t="s">
        <v>390</v>
      </c>
      <c r="BM96" s="40" t="str">
        <f ca="1">+IF('CARGA DE DATOS'!BB96&lt;&gt;"","true","false")</f>
        <v>false</v>
      </c>
      <c r="BN96" s="40" t="s">
        <v>389</v>
      </c>
      <c r="BP96" s="40" t="s">
        <v>390</v>
      </c>
      <c r="BQ96" s="40" t="str">
        <f ca="1">+IF('CARGA DE DATOS'!BC96&lt;&gt;"","true","false")</f>
        <v>false</v>
      </c>
      <c r="BR96" s="40" t="s">
        <v>389</v>
      </c>
      <c r="BT96" s="40" t="s">
        <v>390</v>
      </c>
      <c r="BU96" s="40" t="str">
        <f ca="1">+IF('CARGA DE DATOS'!BD96&lt;&gt;"","true","false")</f>
        <v>false</v>
      </c>
      <c r="BV96" s="40" t="s">
        <v>389</v>
      </c>
      <c r="BX96" s="40" t="s">
        <v>390</v>
      </c>
      <c r="BY96" s="40" t="str">
        <f ca="1">+IF('CARGA DE DATOS'!BE96&lt;&gt;"","true","false")</f>
        <v>false</v>
      </c>
      <c r="BZ96" s="40" t="s">
        <v>389</v>
      </c>
      <c r="CB96" s="40" t="s">
        <v>390</v>
      </c>
      <c r="CC96" s="40" t="str">
        <f ca="1">+IF('CARGA DE DATOS'!BF96&lt;&gt;"","true","false")</f>
        <v>false</v>
      </c>
      <c r="CD96" s="40" t="s">
        <v>389</v>
      </c>
      <c r="CF96" s="40" t="s">
        <v>390</v>
      </c>
      <c r="CG96" s="40" t="str">
        <f ca="1">+IF('CARGA DE DATOS'!BG96&lt;&gt;"","true","false")</f>
        <v>false</v>
      </c>
      <c r="CH96" s="40" t="s">
        <v>389</v>
      </c>
      <c r="CJ96" s="40" t="str">
        <f t="shared" si="14"/>
        <v>01.01.2022</v>
      </c>
      <c r="CK96" s="40" t="str">
        <f t="shared" si="15"/>
        <v>S9010</v>
      </c>
      <c r="CL96" s="40">
        <f>+VLOOKUP(L96,'Gr.Estr.Reg.'!$C:$G,5,FALSE)</f>
        <v>109</v>
      </c>
      <c r="CM96" s="40" t="str">
        <f t="shared" si="16"/>
        <v>PR</v>
      </c>
      <c r="CN96" s="40">
        <v>2</v>
      </c>
      <c r="CP96" s="40" t="str">
        <f t="shared" si="17"/>
        <v>01.01.2022</v>
      </c>
      <c r="CQ96" s="126">
        <f t="shared" si="18"/>
        <v>195</v>
      </c>
      <c r="CR96" s="126" t="str">
        <f t="shared" si="19"/>
        <v/>
      </c>
      <c r="CS96" s="40">
        <f>+'CARGA DE DATOS'!X96</f>
        <v>700034</v>
      </c>
      <c r="CT96" s="113" t="s">
        <v>391</v>
      </c>
      <c r="CV96" s="40" t="str">
        <f t="shared" si="20"/>
        <v>01.01.2022</v>
      </c>
      <c r="CW96" s="113" t="str">
        <f ca="1">+VLOOKUP('CARGA DE DATOS'!AA96,Datos!$D:$E,2,FALSE)</f>
        <v>00</v>
      </c>
      <c r="CX96" s="113">
        <f>+'CARGA DE DATOS'!AB96</f>
        <v>100</v>
      </c>
      <c r="CY96" s="113">
        <f>+'CARGA DE DATOS'!AC96</f>
        <v>200</v>
      </c>
      <c r="CZ96" s="113" t="str">
        <f>+'CARGA DE DATOS'!AD96</f>
        <v>CASO: =300 Reg</v>
      </c>
    </row>
    <row r="97" spans="1:104" s="40" customFormat="1" x14ac:dyDescent="0.25">
      <c r="A97" s="140">
        <f>+IF('CARGA DE DATOS'!B97="","",'CARGA DE DATOS'!B97)</f>
        <v>259</v>
      </c>
      <c r="B97" s="140">
        <f>+'CARGA DE DATOS'!C97</f>
        <v>610000000000173</v>
      </c>
      <c r="C97" s="140"/>
      <c r="D97" s="140"/>
      <c r="E97" s="140"/>
      <c r="F97" s="140"/>
      <c r="G97" s="140"/>
      <c r="H97" s="140"/>
      <c r="I97" s="140"/>
      <c r="J97" s="83"/>
      <c r="K97" s="40" t="str">
        <f>+'CARGA DE DATOS'!$AH97</f>
        <v>GD</v>
      </c>
      <c r="L97" s="40" t="str">
        <f>+'CARGA DE DATOS'!D97</f>
        <v>S1010A13</v>
      </c>
      <c r="M97" s="40" t="str">
        <f ca="1">+'CARGA DE DATOS'!G97</f>
        <v>ID095-GD-PR-T2-MT 13,2 kV</v>
      </c>
      <c r="N97" s="40" t="str">
        <f>+'CARGA DE DATOS'!$AI97</f>
        <v>PR</v>
      </c>
      <c r="O97" s="40" t="str">
        <f>+'CARGA DE DATOS'!$AJ97</f>
        <v>G002</v>
      </c>
      <c r="P97" s="40" t="str">
        <f t="shared" si="11"/>
        <v>Z002</v>
      </c>
      <c r="Q97" s="40" t="s">
        <v>380</v>
      </c>
      <c r="R97" s="40">
        <v>1000</v>
      </c>
      <c r="S97" s="113" t="str">
        <f>+'CARGA DE DATOS'!$AL97</f>
        <v>01</v>
      </c>
      <c r="T97" s="115" t="s">
        <v>382</v>
      </c>
      <c r="U97" s="40">
        <v>12</v>
      </c>
      <c r="V97" s="40" t="str">
        <f ca="1">+'CARGA DE DATOS'!$AM97</f>
        <v>198</v>
      </c>
      <c r="W97" s="40" t="str">
        <f>+VLOOKUP(AG97,Datos!$E$30:$G$35,3,FALSE)</f>
        <v>P3</v>
      </c>
      <c r="X97" s="40" t="str">
        <f t="shared" si="12"/>
        <v>P</v>
      </c>
      <c r="Z97" s="40" t="str">
        <f ca="1">+'CARGA DE DATOS'!$AN97</f>
        <v>239900</v>
      </c>
      <c r="AB97" s="40" t="str">
        <f t="shared" ca="1" si="13"/>
        <v>ID095-GD-PR-T2-MT 13,2 kV</v>
      </c>
      <c r="AC97" s="40">
        <f>+INDEX('Gr.Estr.Reg.'!$A:$C,MATCH($L97,'Gr.Estr.Reg.'!$C:$C,0),1)</f>
        <v>1000</v>
      </c>
      <c r="AE97" s="40" t="str">
        <f>+TEXT('CARGA DE DATOS'!$F97,"dd.mm.yyyy")</f>
        <v>01.01.2022</v>
      </c>
      <c r="AF97" s="40" t="s">
        <v>384</v>
      </c>
      <c r="AG97" s="40" t="str">
        <f>+'CARGA DE DATOS'!$AO97</f>
        <v>G3</v>
      </c>
      <c r="AH97" s="40" t="s">
        <v>385</v>
      </c>
      <c r="AI97" s="40" t="str">
        <f ca="1">+'CARGA DE DATOS'!$AQ97</f>
        <v>GD_T2</v>
      </c>
      <c r="AJ97" s="126" t="str">
        <f>+IF('CARGA DE DATOS'!$K97="Completo",VLOOKUP(VLOOKUP('CARGA DE DATOS'!$D97,'Gr.Estr.Reg.'!$C:$D,2,FALSE),'Unidades de Lectura'!$J:$L,3,FALSE),VLOOKUP('CARGA DE DATOS'!$K97&amp;VLOOKUP('CARGA DE DATOS'!$D97,'Gr.Estr.Reg.'!$C:$H,6,FALSE),'Unidades de Lectura'!$H:$L,5,FALSE))</f>
        <v>GSNCC</v>
      </c>
      <c r="AM97" s="40" t="s">
        <v>387</v>
      </c>
      <c r="AN97" s="40" t="s">
        <v>388</v>
      </c>
      <c r="AO97" s="40" t="s">
        <v>389</v>
      </c>
      <c r="AP97" s="40" t="str">
        <f ca="1">+'CARGA DE DATOS'!$AT97</f>
        <v>GD_NORM</v>
      </c>
      <c r="AQ97" s="40" t="str">
        <f ca="1">+'CARGA DE DATOS'!$AU97</f>
        <v>MEDIA13.2</v>
      </c>
      <c r="AS97" s="40" t="s">
        <v>387</v>
      </c>
      <c r="AT97" s="40" t="str">
        <f>+IF('CARGA DE DATOS'!AV97="","false","true")</f>
        <v>false</v>
      </c>
      <c r="AU97" s="40" t="s">
        <v>389</v>
      </c>
      <c r="AV97" s="40" t="str">
        <f>+'CARGA DE DATOS'!$AW97</f>
        <v/>
      </c>
      <c r="AW97" s="40" t="str">
        <f>+'CARGA DE DATOS'!$AX97</f>
        <v/>
      </c>
      <c r="AY97" s="40" t="s">
        <v>1989</v>
      </c>
      <c r="AZ97" s="40" t="str">
        <f>+IF('CARGA DE DATOS'!AY97="","false","true")</f>
        <v>false</v>
      </c>
      <c r="BA97" s="40" t="s">
        <v>389</v>
      </c>
      <c r="BB97" s="40">
        <f>+'CARGA DE DATOS'!T97</f>
        <v>0</v>
      </c>
      <c r="BD97" s="40" t="s">
        <v>390</v>
      </c>
      <c r="BE97" s="40" t="str">
        <f>+IF('CARGA DE DATOS'!AZ97&lt;&gt;"","true","false")</f>
        <v>true</v>
      </c>
      <c r="BF97" s="40" t="s">
        <v>389</v>
      </c>
      <c r="BH97" s="40" t="s">
        <v>390</v>
      </c>
      <c r="BI97" s="40" t="str">
        <f>+IF('CARGA DE DATOS'!BA97&lt;&gt;"","true","false")</f>
        <v>true</v>
      </c>
      <c r="BJ97" s="40" t="s">
        <v>389</v>
      </c>
      <c r="BL97" s="40" t="s">
        <v>390</v>
      </c>
      <c r="BM97" s="40" t="str">
        <f ca="1">+IF('CARGA DE DATOS'!BB97&lt;&gt;"","true","false")</f>
        <v>false</v>
      </c>
      <c r="BN97" s="40" t="s">
        <v>389</v>
      </c>
      <c r="BP97" s="40" t="s">
        <v>390</v>
      </c>
      <c r="BQ97" s="40" t="str">
        <f ca="1">+IF('CARGA DE DATOS'!BC97&lt;&gt;"","true","false")</f>
        <v>false</v>
      </c>
      <c r="BR97" s="40" t="s">
        <v>389</v>
      </c>
      <c r="BT97" s="40" t="s">
        <v>390</v>
      </c>
      <c r="BU97" s="40" t="str">
        <f ca="1">+IF('CARGA DE DATOS'!BD97&lt;&gt;"","true","false")</f>
        <v>false</v>
      </c>
      <c r="BV97" s="40" t="s">
        <v>389</v>
      </c>
      <c r="BX97" s="40" t="s">
        <v>390</v>
      </c>
      <c r="BY97" s="40" t="str">
        <f ca="1">+IF('CARGA DE DATOS'!BE97&lt;&gt;"","true","false")</f>
        <v>false</v>
      </c>
      <c r="BZ97" s="40" t="s">
        <v>389</v>
      </c>
      <c r="CB97" s="40" t="s">
        <v>390</v>
      </c>
      <c r="CC97" s="40" t="str">
        <f ca="1">+IF('CARGA DE DATOS'!BF97&lt;&gt;"","true","false")</f>
        <v>false</v>
      </c>
      <c r="CD97" s="40" t="s">
        <v>389</v>
      </c>
      <c r="CF97" s="40" t="s">
        <v>390</v>
      </c>
      <c r="CG97" s="40" t="str">
        <f ca="1">+IF('CARGA DE DATOS'!BG97&lt;&gt;"","true","false")</f>
        <v>false</v>
      </c>
      <c r="CH97" s="40" t="s">
        <v>389</v>
      </c>
      <c r="CJ97" s="40" t="str">
        <f t="shared" si="14"/>
        <v>01.01.2022</v>
      </c>
      <c r="CK97" s="40" t="str">
        <f t="shared" si="15"/>
        <v>S1010</v>
      </c>
      <c r="CL97" s="40">
        <f>+VLOOKUP(L97,'Gr.Estr.Reg.'!$C:$G,5,FALSE)</f>
        <v>102</v>
      </c>
      <c r="CM97" s="40" t="str">
        <f t="shared" si="16"/>
        <v>PR</v>
      </c>
      <c r="CN97" s="40">
        <v>2</v>
      </c>
      <c r="CP97" s="40" t="str">
        <f t="shared" si="17"/>
        <v>01.01.2022</v>
      </c>
      <c r="CQ97" s="126">
        <f t="shared" si="18"/>
        <v>196</v>
      </c>
      <c r="CR97" s="126" t="str">
        <f t="shared" si="19"/>
        <v/>
      </c>
      <c r="CS97" s="40">
        <f>+'CARGA DE DATOS'!X97</f>
        <v>700034</v>
      </c>
      <c r="CT97" s="113" t="s">
        <v>391</v>
      </c>
      <c r="CV97" s="40" t="str">
        <f t="shared" si="20"/>
        <v>01.01.2022</v>
      </c>
      <c r="CW97" s="113" t="str">
        <f ca="1">+VLOOKUP('CARGA DE DATOS'!AA97,Datos!$D:$E,2,FALSE)</f>
        <v>00</v>
      </c>
      <c r="CX97" s="113">
        <f>+'CARGA DE DATOS'!AB97</f>
        <v>50</v>
      </c>
      <c r="CY97" s="113">
        <f>+'CARGA DE DATOS'!AC97</f>
        <v>50</v>
      </c>
      <c r="CZ97" s="113" t="str">
        <f>+'CARGA DE DATOS'!AD97</f>
        <v>CASO: &gt;1000 Reg y Cont &lt;1000 sólo 13,2 kV</v>
      </c>
    </row>
    <row r="98" spans="1:104" s="40" customFormat="1" x14ac:dyDescent="0.25">
      <c r="A98" s="140">
        <f>+IF('CARGA DE DATOS'!B98="","",'CARGA DE DATOS'!B98)</f>
        <v>259</v>
      </c>
      <c r="B98" s="140">
        <f>+'CARGA DE DATOS'!C98</f>
        <v>610000000000173</v>
      </c>
      <c r="C98" s="140"/>
      <c r="D98" s="140"/>
      <c r="E98" s="140"/>
      <c r="F98" s="140"/>
      <c r="G98" s="140"/>
      <c r="H98" s="140"/>
      <c r="I98" s="140"/>
      <c r="J98" s="83"/>
      <c r="K98" s="40" t="str">
        <f>+'CARGA DE DATOS'!$AH98</f>
        <v>GD</v>
      </c>
      <c r="L98" s="40" t="str">
        <f>+'CARGA DE DATOS'!D98</f>
        <v>S1010A13</v>
      </c>
      <c r="M98" s="40" t="str">
        <f ca="1">+'CARGA DE DATOS'!G98</f>
        <v>ID096-GD-PR-T2-MT 33,0 kV</v>
      </c>
      <c r="N98" s="40" t="str">
        <f>+'CARGA DE DATOS'!$AI98</f>
        <v>PR</v>
      </c>
      <c r="O98" s="40" t="str">
        <f>+'CARGA DE DATOS'!$AJ98</f>
        <v>G002</v>
      </c>
      <c r="P98" s="40" t="str">
        <f t="shared" si="11"/>
        <v>Z002</v>
      </c>
      <c r="Q98" s="40" t="s">
        <v>380</v>
      </c>
      <c r="R98" s="40">
        <v>1000</v>
      </c>
      <c r="S98" s="113" t="str">
        <f>+'CARGA DE DATOS'!$AL98</f>
        <v>04</v>
      </c>
      <c r="T98" s="115" t="s">
        <v>382</v>
      </c>
      <c r="U98" s="40">
        <v>12</v>
      </c>
      <c r="V98" s="40" t="str">
        <f ca="1">+'CARGA DE DATOS'!$AM98</f>
        <v>198</v>
      </c>
      <c r="W98" s="40" t="str">
        <f>+VLOOKUP(AG98,Datos!$E$30:$G$35,3,FALSE)</f>
        <v>P3</v>
      </c>
      <c r="X98" s="40" t="str">
        <f t="shared" si="12"/>
        <v>P</v>
      </c>
      <c r="Z98" s="40" t="str">
        <f ca="1">+'CARGA DE DATOS'!$AN98</f>
        <v>239900</v>
      </c>
      <c r="AB98" s="40" t="str">
        <f t="shared" ca="1" si="13"/>
        <v>ID096-GD-PR-T2-MT 33,0 kV</v>
      </c>
      <c r="AC98" s="40">
        <f>+INDEX('Gr.Estr.Reg.'!$A:$C,MATCH($L98,'Gr.Estr.Reg.'!$C:$C,0),1)</f>
        <v>1000</v>
      </c>
      <c r="AE98" s="40" t="str">
        <f>+TEXT('CARGA DE DATOS'!$F98,"dd.mm.yyyy")</f>
        <v>01.01.2022</v>
      </c>
      <c r="AF98" s="40" t="s">
        <v>384</v>
      </c>
      <c r="AG98" s="40" t="str">
        <f>+'CARGA DE DATOS'!$AO98</f>
        <v>G4</v>
      </c>
      <c r="AH98" s="40" t="s">
        <v>385</v>
      </c>
      <c r="AI98" s="40" t="str">
        <f ca="1">+'CARGA DE DATOS'!$AQ98</f>
        <v>GD_T2</v>
      </c>
      <c r="AJ98" s="126" t="str">
        <f>+IF('CARGA DE DATOS'!$K98="Completo",VLOOKUP(VLOOKUP('CARGA DE DATOS'!$D98,'Gr.Estr.Reg.'!$C:$D,2,FALSE),'Unidades de Lectura'!$J:$L,3,FALSE),VLOOKUP('CARGA DE DATOS'!$K98&amp;VLOOKUP('CARGA DE DATOS'!$D98,'Gr.Estr.Reg.'!$C:$H,6,FALSE),'Unidades de Lectura'!$H:$L,5,FALSE))</f>
        <v>GSNCC</v>
      </c>
      <c r="AM98" s="40" t="s">
        <v>387</v>
      </c>
      <c r="AN98" s="40" t="s">
        <v>388</v>
      </c>
      <c r="AO98" s="40" t="s">
        <v>389</v>
      </c>
      <c r="AP98" s="40" t="str">
        <f ca="1">+'CARGA DE DATOS'!$AT98</f>
        <v>GD_NORM</v>
      </c>
      <c r="AQ98" s="40" t="str">
        <f ca="1">+'CARGA DE DATOS'!$AU98</f>
        <v>MEDIA33</v>
      </c>
      <c r="AS98" s="40" t="s">
        <v>387</v>
      </c>
      <c r="AT98" s="40" t="str">
        <f>+IF('CARGA DE DATOS'!AV98="","false","true")</f>
        <v>false</v>
      </c>
      <c r="AU98" s="40" t="s">
        <v>389</v>
      </c>
      <c r="AV98" s="40" t="str">
        <f>+'CARGA DE DATOS'!$AW98</f>
        <v/>
      </c>
      <c r="AW98" s="40" t="str">
        <f>+'CARGA DE DATOS'!$AX98</f>
        <v/>
      </c>
      <c r="AY98" s="40" t="s">
        <v>1989</v>
      </c>
      <c r="AZ98" s="40" t="str">
        <f>+IF('CARGA DE DATOS'!AY98="","false","true")</f>
        <v>false</v>
      </c>
      <c r="BA98" s="40" t="s">
        <v>389</v>
      </c>
      <c r="BB98" s="40">
        <f>+'CARGA DE DATOS'!T98</f>
        <v>0</v>
      </c>
      <c r="BD98" s="40" t="s">
        <v>390</v>
      </c>
      <c r="BE98" s="40" t="str">
        <f>+IF('CARGA DE DATOS'!AZ98&lt;&gt;"","true","false")</f>
        <v>true</v>
      </c>
      <c r="BF98" s="40" t="s">
        <v>389</v>
      </c>
      <c r="BH98" s="40" t="s">
        <v>390</v>
      </c>
      <c r="BI98" s="40" t="str">
        <f>+IF('CARGA DE DATOS'!BA98&lt;&gt;"","true","false")</f>
        <v>true</v>
      </c>
      <c r="BJ98" s="40" t="s">
        <v>389</v>
      </c>
      <c r="BL98" s="40" t="s">
        <v>390</v>
      </c>
      <c r="BM98" s="40" t="str">
        <f ca="1">+IF('CARGA DE DATOS'!BB98&lt;&gt;"","true","false")</f>
        <v>false</v>
      </c>
      <c r="BN98" s="40" t="s">
        <v>389</v>
      </c>
      <c r="BP98" s="40" t="s">
        <v>390</v>
      </c>
      <c r="BQ98" s="40" t="str">
        <f ca="1">+IF('CARGA DE DATOS'!BC98&lt;&gt;"","true","false")</f>
        <v>false</v>
      </c>
      <c r="BR98" s="40" t="s">
        <v>389</v>
      </c>
      <c r="BT98" s="40" t="s">
        <v>390</v>
      </c>
      <c r="BU98" s="40" t="str">
        <f ca="1">+IF('CARGA DE DATOS'!BD98&lt;&gt;"","true","false")</f>
        <v>false</v>
      </c>
      <c r="BV98" s="40" t="s">
        <v>389</v>
      </c>
      <c r="BX98" s="40" t="s">
        <v>390</v>
      </c>
      <c r="BY98" s="40" t="str">
        <f ca="1">+IF('CARGA DE DATOS'!BE98&lt;&gt;"","true","false")</f>
        <v>false</v>
      </c>
      <c r="BZ98" s="40" t="s">
        <v>389</v>
      </c>
      <c r="CB98" s="40" t="s">
        <v>390</v>
      </c>
      <c r="CC98" s="40" t="str">
        <f ca="1">+IF('CARGA DE DATOS'!BF98&lt;&gt;"","true","false")</f>
        <v>false</v>
      </c>
      <c r="CD98" s="40" t="s">
        <v>389</v>
      </c>
      <c r="CF98" s="40" t="s">
        <v>390</v>
      </c>
      <c r="CG98" s="40" t="str">
        <f ca="1">+IF('CARGA DE DATOS'!BG98&lt;&gt;"","true","false")</f>
        <v>false</v>
      </c>
      <c r="CH98" s="40" t="s">
        <v>389</v>
      </c>
      <c r="CJ98" s="40" t="str">
        <f t="shared" si="14"/>
        <v>01.01.2022</v>
      </c>
      <c r="CK98" s="40" t="str">
        <f t="shared" si="15"/>
        <v>S1010</v>
      </c>
      <c r="CL98" s="40">
        <f>+VLOOKUP(L98,'Gr.Estr.Reg.'!$C:$G,5,FALSE)</f>
        <v>102</v>
      </c>
      <c r="CM98" s="40" t="str">
        <f t="shared" si="16"/>
        <v>PR</v>
      </c>
      <c r="CN98" s="40">
        <v>2</v>
      </c>
      <c r="CP98" s="40" t="str">
        <f t="shared" si="17"/>
        <v>01.01.2022</v>
      </c>
      <c r="CQ98" s="126">
        <f t="shared" si="18"/>
        <v>197</v>
      </c>
      <c r="CR98" s="126" t="str">
        <f t="shared" si="19"/>
        <v/>
      </c>
      <c r="CS98" s="40">
        <f>+'CARGA DE DATOS'!X98</f>
        <v>700034</v>
      </c>
      <c r="CT98" s="113" t="s">
        <v>391</v>
      </c>
      <c r="CV98" s="40" t="str">
        <f t="shared" si="20"/>
        <v>01.01.2022</v>
      </c>
      <c r="CW98" s="113" t="str">
        <f ca="1">+VLOOKUP('CARGA DE DATOS'!AA98,Datos!$D:$E,2,FALSE)</f>
        <v>00</v>
      </c>
      <c r="CX98" s="113">
        <f>+'CARGA DE DATOS'!AB98</f>
        <v>100</v>
      </c>
      <c r="CY98" s="113">
        <f>+'CARGA DE DATOS'!AC98</f>
        <v>300</v>
      </c>
      <c r="CZ98" s="113" t="str">
        <f>+'CARGA DE DATOS'!AD98</f>
        <v>CASO: =300 Cont</v>
      </c>
    </row>
    <row r="99" spans="1:104" s="40" customFormat="1" x14ac:dyDescent="0.25">
      <c r="A99" s="140">
        <f>+IF('CARGA DE DATOS'!B99="","",'CARGA DE DATOS'!B99)</f>
        <v>259</v>
      </c>
      <c r="B99" s="140">
        <f>+'CARGA DE DATOS'!C99</f>
        <v>610000000000173</v>
      </c>
      <c r="C99" s="140"/>
      <c r="D99" s="140"/>
      <c r="E99" s="140"/>
      <c r="F99" s="140"/>
      <c r="G99" s="140"/>
      <c r="H99" s="140"/>
      <c r="I99" s="140"/>
      <c r="J99" s="83"/>
      <c r="K99" s="40" t="str">
        <f>+'CARGA DE DATOS'!$AH99</f>
        <v>GD</v>
      </c>
      <c r="L99" s="40" t="str">
        <f>+'CARGA DE DATOS'!D99</f>
        <v>S1010A13</v>
      </c>
      <c r="M99" s="40" t="str">
        <f ca="1">+'CARGA DE DATOS'!G99</f>
        <v>ID097-GD-PR-T2-MT 33,0 kV</v>
      </c>
      <c r="N99" s="40" t="str">
        <f>+'CARGA DE DATOS'!$AI99</f>
        <v>PR</v>
      </c>
      <c r="O99" s="40" t="str">
        <f>+'CARGA DE DATOS'!$AJ99</f>
        <v>G002</v>
      </c>
      <c r="P99" s="40" t="str">
        <f t="shared" si="11"/>
        <v>Z002</v>
      </c>
      <c r="Q99" s="40" t="s">
        <v>380</v>
      </c>
      <c r="R99" s="40">
        <v>1000</v>
      </c>
      <c r="S99" s="113" t="str">
        <f>+'CARGA DE DATOS'!$AL99</f>
        <v>07</v>
      </c>
      <c r="T99" s="115" t="s">
        <v>382</v>
      </c>
      <c r="U99" s="40">
        <v>12</v>
      </c>
      <c r="V99" s="40" t="str">
        <f ca="1">+'CARGA DE DATOS'!$AM99</f>
        <v>198</v>
      </c>
      <c r="W99" s="40" t="str">
        <f>+VLOOKUP(AG99,Datos!$E$30:$G$35,3,FALSE)</f>
        <v>P3</v>
      </c>
      <c r="X99" s="40" t="str">
        <f t="shared" si="12"/>
        <v>P</v>
      </c>
      <c r="Z99" s="40" t="str">
        <f ca="1">+'CARGA DE DATOS'!$AN99</f>
        <v>239900</v>
      </c>
      <c r="AB99" s="40" t="str">
        <f t="shared" ca="1" si="13"/>
        <v>ID097-GD-PR-T2-MT 33,0 kV</v>
      </c>
      <c r="AC99" s="40">
        <f>+INDEX('Gr.Estr.Reg.'!$A:$C,MATCH($L99,'Gr.Estr.Reg.'!$C:$C,0),1)</f>
        <v>1000</v>
      </c>
      <c r="AE99" s="40" t="str">
        <f>+TEXT('CARGA DE DATOS'!$F99,"dd.mm.yyyy")</f>
        <v>01.01.2022</v>
      </c>
      <c r="AF99" s="40" t="s">
        <v>384</v>
      </c>
      <c r="AG99" s="40" t="str">
        <f>+'CARGA DE DATOS'!$AO99</f>
        <v>G4</v>
      </c>
      <c r="AH99" s="40" t="s">
        <v>385</v>
      </c>
      <c r="AI99" s="40" t="str">
        <f ca="1">+'CARGA DE DATOS'!$AQ99</f>
        <v>GD_T2</v>
      </c>
      <c r="AJ99" s="126" t="str">
        <f>+IF('CARGA DE DATOS'!$K99="Completo",VLOOKUP(VLOOKUP('CARGA DE DATOS'!$D99,'Gr.Estr.Reg.'!$C:$D,2,FALSE),'Unidades de Lectura'!$J:$L,3,FALSE),VLOOKUP('CARGA DE DATOS'!$K99&amp;VLOOKUP('CARGA DE DATOS'!$D99,'Gr.Estr.Reg.'!$C:$H,6,FALSE),'Unidades de Lectura'!$H:$L,5,FALSE))</f>
        <v>GSNCC</v>
      </c>
      <c r="AM99" s="40" t="s">
        <v>387</v>
      </c>
      <c r="AN99" s="40" t="s">
        <v>388</v>
      </c>
      <c r="AO99" s="40" t="s">
        <v>389</v>
      </c>
      <c r="AP99" s="40" t="str">
        <f ca="1">+'CARGA DE DATOS'!$AT99</f>
        <v>GD_NORM</v>
      </c>
      <c r="AQ99" s="40" t="str">
        <f ca="1">+'CARGA DE DATOS'!$AU99</f>
        <v>MEDIA33</v>
      </c>
      <c r="AS99" s="40" t="s">
        <v>387</v>
      </c>
      <c r="AT99" s="40" t="str">
        <f>+IF('CARGA DE DATOS'!AV99="","false","true")</f>
        <v>false</v>
      </c>
      <c r="AU99" s="40" t="s">
        <v>389</v>
      </c>
      <c r="AV99" s="40" t="str">
        <f>+'CARGA DE DATOS'!$AW99</f>
        <v/>
      </c>
      <c r="AW99" s="40" t="str">
        <f>+'CARGA DE DATOS'!$AX99</f>
        <v/>
      </c>
      <c r="AY99" s="40" t="s">
        <v>1989</v>
      </c>
      <c r="AZ99" s="40" t="str">
        <f>+IF('CARGA DE DATOS'!AY99="","false","true")</f>
        <v>false</v>
      </c>
      <c r="BA99" s="40" t="s">
        <v>389</v>
      </c>
      <c r="BB99" s="40">
        <f>+'CARGA DE DATOS'!T99</f>
        <v>0</v>
      </c>
      <c r="BD99" s="40" t="s">
        <v>390</v>
      </c>
      <c r="BE99" s="40" t="str">
        <f>+IF('CARGA DE DATOS'!AZ99&lt;&gt;"","true","false")</f>
        <v>true</v>
      </c>
      <c r="BF99" s="40" t="s">
        <v>389</v>
      </c>
      <c r="BH99" s="40" t="s">
        <v>390</v>
      </c>
      <c r="BI99" s="40" t="str">
        <f>+IF('CARGA DE DATOS'!BA99&lt;&gt;"","true","false")</f>
        <v>true</v>
      </c>
      <c r="BJ99" s="40" t="s">
        <v>389</v>
      </c>
      <c r="BL99" s="40" t="s">
        <v>390</v>
      </c>
      <c r="BM99" s="40" t="str">
        <f ca="1">+IF('CARGA DE DATOS'!BB99&lt;&gt;"","true","false")</f>
        <v>false</v>
      </c>
      <c r="BN99" s="40" t="s">
        <v>389</v>
      </c>
      <c r="BP99" s="40" t="s">
        <v>390</v>
      </c>
      <c r="BQ99" s="40" t="str">
        <f ca="1">+IF('CARGA DE DATOS'!BC99&lt;&gt;"","true","false")</f>
        <v>false</v>
      </c>
      <c r="BR99" s="40" t="s">
        <v>389</v>
      </c>
      <c r="BT99" s="40" t="s">
        <v>390</v>
      </c>
      <c r="BU99" s="40" t="str">
        <f ca="1">+IF('CARGA DE DATOS'!BD99&lt;&gt;"","true","false")</f>
        <v>false</v>
      </c>
      <c r="BV99" s="40" t="s">
        <v>389</v>
      </c>
      <c r="BX99" s="40" t="s">
        <v>390</v>
      </c>
      <c r="BY99" s="40" t="str">
        <f ca="1">+IF('CARGA DE DATOS'!BE99&lt;&gt;"","true","false")</f>
        <v>false</v>
      </c>
      <c r="BZ99" s="40" t="s">
        <v>389</v>
      </c>
      <c r="CB99" s="40" t="s">
        <v>390</v>
      </c>
      <c r="CC99" s="40" t="str">
        <f ca="1">+IF('CARGA DE DATOS'!BF99&lt;&gt;"","true","false")</f>
        <v>false</v>
      </c>
      <c r="CD99" s="40" t="s">
        <v>389</v>
      </c>
      <c r="CF99" s="40" t="s">
        <v>390</v>
      </c>
      <c r="CG99" s="40" t="str">
        <f ca="1">+IF('CARGA DE DATOS'!BG99&lt;&gt;"","true","false")</f>
        <v>false</v>
      </c>
      <c r="CH99" s="40" t="s">
        <v>389</v>
      </c>
      <c r="CJ99" s="40" t="str">
        <f t="shared" si="14"/>
        <v>01.01.2022</v>
      </c>
      <c r="CK99" s="40" t="str">
        <f t="shared" si="15"/>
        <v>S1010</v>
      </c>
      <c r="CL99" s="40">
        <f>+VLOOKUP(L99,'Gr.Estr.Reg.'!$C:$G,5,FALSE)</f>
        <v>102</v>
      </c>
      <c r="CM99" s="40" t="str">
        <f t="shared" si="16"/>
        <v>PR</v>
      </c>
      <c r="CN99" s="40">
        <v>2</v>
      </c>
      <c r="CP99" s="40" t="str">
        <f t="shared" si="17"/>
        <v>01.01.2022</v>
      </c>
      <c r="CQ99" s="126">
        <f t="shared" si="18"/>
        <v>198</v>
      </c>
      <c r="CR99" s="126" t="str">
        <f t="shared" si="19"/>
        <v/>
      </c>
      <c r="CS99" s="40">
        <f>+'CARGA DE DATOS'!X99</f>
        <v>700034</v>
      </c>
      <c r="CT99" s="113" t="s">
        <v>391</v>
      </c>
      <c r="CV99" s="40" t="str">
        <f t="shared" si="20"/>
        <v>01.01.2022</v>
      </c>
      <c r="CW99" s="113" t="str">
        <f ca="1">+VLOOKUP('CARGA DE DATOS'!AA99,Datos!$D:$E,2,FALSE)</f>
        <v>00</v>
      </c>
      <c r="CX99" s="113">
        <f>+'CARGA DE DATOS'!AB99</f>
        <v>50</v>
      </c>
      <c r="CY99" s="113">
        <f>+'CARGA DE DATOS'!AC99</f>
        <v>50</v>
      </c>
      <c r="CZ99" s="113" t="str">
        <f>+'CARGA DE DATOS'!AD99</f>
        <v>CASO: &gt;1000 Reg y Cont &lt;1000 sólo 13,2 kV</v>
      </c>
    </row>
    <row r="100" spans="1:104" s="40" customFormat="1" x14ac:dyDescent="0.25">
      <c r="A100" s="140">
        <f>+IF('CARGA DE DATOS'!B100="","",'CARGA DE DATOS'!B100)</f>
        <v>259</v>
      </c>
      <c r="B100" s="140">
        <f>+'CARGA DE DATOS'!C100</f>
        <v>610000000000173</v>
      </c>
      <c r="C100" s="140"/>
      <c r="D100" s="140"/>
      <c r="E100" s="140"/>
      <c r="F100" s="140"/>
      <c r="G100" s="140"/>
      <c r="H100" s="140"/>
      <c r="I100" s="140"/>
      <c r="J100" s="83"/>
      <c r="K100" s="40" t="str">
        <f>+'CARGA DE DATOS'!$AH100</f>
        <v>GD</v>
      </c>
      <c r="L100" s="40" t="str">
        <f>+'CARGA DE DATOS'!D100</f>
        <v>S1010A13</v>
      </c>
      <c r="M100" s="40" t="str">
        <f ca="1">+'CARGA DE DATOS'!G100</f>
        <v>ID098-GD-PR-T2-AT/MT</v>
      </c>
      <c r="N100" s="40" t="str">
        <f>+'CARGA DE DATOS'!$AI100</f>
        <v>PR</v>
      </c>
      <c r="O100" s="40" t="str">
        <f>+'CARGA DE DATOS'!$AJ100</f>
        <v>G002</v>
      </c>
      <c r="P100" s="40" t="str">
        <f t="shared" si="11"/>
        <v>Z002</v>
      </c>
      <c r="Q100" s="40" t="s">
        <v>380</v>
      </c>
      <c r="R100" s="40">
        <v>1000</v>
      </c>
      <c r="S100" s="113">
        <f>+'CARGA DE DATOS'!$AL100</f>
        <v>11</v>
      </c>
      <c r="T100" s="115" t="s">
        <v>382</v>
      </c>
      <c r="U100" s="40">
        <v>12</v>
      </c>
      <c r="V100" s="40" t="str">
        <f ca="1">+'CARGA DE DATOS'!$AM100</f>
        <v>198</v>
      </c>
      <c r="W100" s="40" t="str">
        <f>+VLOOKUP(AG100,Datos!$E$30:$G$35,3,FALSE)</f>
        <v>P3</v>
      </c>
      <c r="X100" s="40" t="str">
        <f t="shared" si="12"/>
        <v>P</v>
      </c>
      <c r="Z100" s="40" t="str">
        <f ca="1">+'CARGA DE DATOS'!$AN100</f>
        <v>239900</v>
      </c>
      <c r="AB100" s="40" t="str">
        <f t="shared" ca="1" si="13"/>
        <v>ID098-GD-PR-T2-AT/MT</v>
      </c>
      <c r="AC100" s="40">
        <f>+INDEX('Gr.Estr.Reg.'!$A:$C,MATCH($L100,'Gr.Estr.Reg.'!$C:$C,0),1)</f>
        <v>1000</v>
      </c>
      <c r="AE100" s="40" t="str">
        <f>+TEXT('CARGA DE DATOS'!$F100,"dd.mm.yyyy")</f>
        <v>01.01.2022</v>
      </c>
      <c r="AF100" s="40" t="s">
        <v>384</v>
      </c>
      <c r="AG100" s="40" t="str">
        <f>+'CARGA DE DATOS'!$AO100</f>
        <v>G5</v>
      </c>
      <c r="AH100" s="40" t="s">
        <v>385</v>
      </c>
      <c r="AI100" s="40" t="str">
        <f ca="1">+'CARGA DE DATOS'!$AQ100</f>
        <v>GD_T2</v>
      </c>
      <c r="AJ100" s="126" t="str">
        <f>+IF('CARGA DE DATOS'!$K100="Completo",VLOOKUP(VLOOKUP('CARGA DE DATOS'!$D100,'Gr.Estr.Reg.'!$C:$D,2,FALSE),'Unidades de Lectura'!$J:$L,3,FALSE),VLOOKUP('CARGA DE DATOS'!$K100&amp;VLOOKUP('CARGA DE DATOS'!$D100,'Gr.Estr.Reg.'!$C:$H,6,FALSE),'Unidades de Lectura'!$H:$L,5,FALSE))</f>
        <v>GSNCC</v>
      </c>
      <c r="AM100" s="40" t="s">
        <v>387</v>
      </c>
      <c r="AN100" s="40" t="s">
        <v>388</v>
      </c>
      <c r="AO100" s="40" t="s">
        <v>389</v>
      </c>
      <c r="AP100" s="40" t="str">
        <f ca="1">+'CARGA DE DATOS'!$AT100</f>
        <v>GD_NORM</v>
      </c>
      <c r="AQ100" s="40" t="str">
        <f ca="1">+'CARGA DE DATOS'!$AU100</f>
        <v>BORNES</v>
      </c>
      <c r="AS100" s="40" t="s">
        <v>387</v>
      </c>
      <c r="AT100" s="40" t="str">
        <f>+IF('CARGA DE DATOS'!AV100="","false","true")</f>
        <v>false</v>
      </c>
      <c r="AU100" s="40" t="s">
        <v>389</v>
      </c>
      <c r="AV100" s="40" t="str">
        <f>+'CARGA DE DATOS'!$AW100</f>
        <v/>
      </c>
      <c r="AW100" s="40" t="str">
        <f>+'CARGA DE DATOS'!$AX100</f>
        <v/>
      </c>
      <c r="AY100" s="40" t="s">
        <v>1989</v>
      </c>
      <c r="AZ100" s="40" t="str">
        <f>+IF('CARGA DE DATOS'!AY100="","false","true")</f>
        <v>false</v>
      </c>
      <c r="BA100" s="40" t="s">
        <v>389</v>
      </c>
      <c r="BB100" s="40">
        <f>+'CARGA DE DATOS'!T100</f>
        <v>0</v>
      </c>
      <c r="BD100" s="40" t="s">
        <v>390</v>
      </c>
      <c r="BE100" s="40" t="str">
        <f>+IF('CARGA DE DATOS'!AZ100&lt;&gt;"","true","false")</f>
        <v>true</v>
      </c>
      <c r="BF100" s="40" t="s">
        <v>389</v>
      </c>
      <c r="BH100" s="40" t="s">
        <v>390</v>
      </c>
      <c r="BI100" s="40" t="str">
        <f>+IF('CARGA DE DATOS'!BA100&lt;&gt;"","true","false")</f>
        <v>true</v>
      </c>
      <c r="BJ100" s="40" t="s">
        <v>389</v>
      </c>
      <c r="BL100" s="40" t="s">
        <v>390</v>
      </c>
      <c r="BM100" s="40" t="str">
        <f ca="1">+IF('CARGA DE DATOS'!BB100&lt;&gt;"","true","false")</f>
        <v>false</v>
      </c>
      <c r="BN100" s="40" t="s">
        <v>389</v>
      </c>
      <c r="BP100" s="40" t="s">
        <v>390</v>
      </c>
      <c r="BQ100" s="40" t="str">
        <f ca="1">+IF('CARGA DE DATOS'!BC100&lt;&gt;"","true","false")</f>
        <v>false</v>
      </c>
      <c r="BR100" s="40" t="s">
        <v>389</v>
      </c>
      <c r="BT100" s="40" t="s">
        <v>390</v>
      </c>
      <c r="BU100" s="40" t="str">
        <f ca="1">+IF('CARGA DE DATOS'!BD100&lt;&gt;"","true","false")</f>
        <v>false</v>
      </c>
      <c r="BV100" s="40" t="s">
        <v>389</v>
      </c>
      <c r="BX100" s="40" t="s">
        <v>390</v>
      </c>
      <c r="BY100" s="40" t="str">
        <f ca="1">+IF('CARGA DE DATOS'!BE100&lt;&gt;"","true","false")</f>
        <v>false</v>
      </c>
      <c r="BZ100" s="40" t="s">
        <v>389</v>
      </c>
      <c r="CB100" s="40" t="s">
        <v>390</v>
      </c>
      <c r="CC100" s="40" t="str">
        <f ca="1">+IF('CARGA DE DATOS'!BF100&lt;&gt;"","true","false")</f>
        <v>false</v>
      </c>
      <c r="CD100" s="40" t="s">
        <v>389</v>
      </c>
      <c r="CF100" s="40" t="s">
        <v>390</v>
      </c>
      <c r="CG100" s="40" t="str">
        <f ca="1">+IF('CARGA DE DATOS'!BG100&lt;&gt;"","true","false")</f>
        <v>false</v>
      </c>
      <c r="CH100" s="40" t="s">
        <v>389</v>
      </c>
      <c r="CJ100" s="40" t="str">
        <f t="shared" si="14"/>
        <v>01.01.2022</v>
      </c>
      <c r="CK100" s="40" t="str">
        <f t="shared" si="15"/>
        <v>S1010</v>
      </c>
      <c r="CL100" s="40">
        <f>+VLOOKUP(L100,'Gr.Estr.Reg.'!$C:$G,5,FALSE)</f>
        <v>102</v>
      </c>
      <c r="CM100" s="40" t="str">
        <f t="shared" si="16"/>
        <v>PR</v>
      </c>
      <c r="CN100" s="40">
        <v>2</v>
      </c>
      <c r="CP100" s="40" t="str">
        <f t="shared" si="17"/>
        <v>01.01.2022</v>
      </c>
      <c r="CQ100" s="126">
        <f t="shared" si="18"/>
        <v>199</v>
      </c>
      <c r="CR100" s="126" t="str">
        <f t="shared" si="19"/>
        <v/>
      </c>
      <c r="CS100" s="40">
        <f>+'CARGA DE DATOS'!X100</f>
        <v>700034</v>
      </c>
      <c r="CT100" s="113" t="s">
        <v>391</v>
      </c>
      <c r="CV100" s="40" t="str">
        <f t="shared" si="20"/>
        <v>01.01.2022</v>
      </c>
      <c r="CW100" s="113" t="str">
        <f ca="1">+VLOOKUP('CARGA DE DATOS'!AA100,Datos!$D:$E,2,FALSE)</f>
        <v>00</v>
      </c>
      <c r="CX100" s="113">
        <f>+'CARGA DE DATOS'!AB100</f>
        <v>1200</v>
      </c>
      <c r="CY100" s="113">
        <f>+'CARGA DE DATOS'!AC100</f>
        <v>50</v>
      </c>
      <c r="CZ100" s="113" t="str">
        <f>+'CARGA DE DATOS'!AD100</f>
        <v>CASO: &gt;1000 Cont y Reg sólo 13,2 kV</v>
      </c>
    </row>
    <row r="101" spans="1:104" s="40" customFormat="1" x14ac:dyDescent="0.25">
      <c r="A101" s="140">
        <f>+IF('CARGA DE DATOS'!B101="","",'CARGA DE DATOS'!B101)</f>
        <v>252</v>
      </c>
      <c r="B101" s="140">
        <f>+'CARGA DE DATOS'!C101</f>
        <v>610000000000166</v>
      </c>
      <c r="C101" s="140"/>
      <c r="D101" s="140"/>
      <c r="E101" s="140"/>
      <c r="F101" s="140"/>
      <c r="G101" s="140"/>
      <c r="H101" s="140"/>
      <c r="I101" s="140"/>
      <c r="J101" s="83"/>
      <c r="K101" s="40" t="str">
        <f>+'CARGA DE DATOS'!$AH101</f>
        <v>GD</v>
      </c>
      <c r="L101" s="40" t="str">
        <f>+'CARGA DE DATOS'!D101</f>
        <v>S6020A21</v>
      </c>
      <c r="M101" s="40" t="str">
        <f ca="1">+'CARGA DE DATOS'!G101</f>
        <v>ID099-GD-PR-T2-AT/MT</v>
      </c>
      <c r="N101" s="40" t="str">
        <f>+'CARGA DE DATOS'!$AI101</f>
        <v>PR</v>
      </c>
      <c r="O101" s="40" t="str">
        <f>+'CARGA DE DATOS'!$AJ101</f>
        <v>G002</v>
      </c>
      <c r="P101" s="40" t="str">
        <f t="shared" si="11"/>
        <v>Z002</v>
      </c>
      <c r="Q101" s="40" t="s">
        <v>380</v>
      </c>
      <c r="R101" s="40">
        <v>1000</v>
      </c>
      <c r="S101" s="113" t="str">
        <f>+'CARGA DE DATOS'!$AL101</f>
        <v>01</v>
      </c>
      <c r="T101" s="115" t="s">
        <v>382</v>
      </c>
      <c r="U101" s="40">
        <v>12</v>
      </c>
      <c r="V101" s="40" t="str">
        <f ca="1">+'CARGA DE DATOS'!$AM101</f>
        <v>317</v>
      </c>
      <c r="W101" s="40" t="str">
        <f>+VLOOKUP(AG101,Datos!$E$30:$G$35,3,FALSE)</f>
        <v>P3</v>
      </c>
      <c r="X101" s="40" t="str">
        <f t="shared" si="12"/>
        <v>P</v>
      </c>
      <c r="Z101" s="40" t="str">
        <f ca="1">+'CARGA DE DATOS'!$AN101</f>
        <v>239900</v>
      </c>
      <c r="AB101" s="40" t="str">
        <f t="shared" ca="1" si="13"/>
        <v>ID099-GD-PR-T2-AT/MT</v>
      </c>
      <c r="AC101" s="40">
        <f>+INDEX('Gr.Estr.Reg.'!$A:$C,MATCH($L101,'Gr.Estr.Reg.'!$C:$C,0),1)</f>
        <v>6000</v>
      </c>
      <c r="AE101" s="40" t="str">
        <f>+TEXT('CARGA DE DATOS'!$F101,"dd.mm.yyyy")</f>
        <v>01.01.2022</v>
      </c>
      <c r="AF101" s="40" t="s">
        <v>384</v>
      </c>
      <c r="AG101" s="40" t="str">
        <f>+'CARGA DE DATOS'!$AO101</f>
        <v>G5</v>
      </c>
      <c r="AH101" s="40" t="s">
        <v>385</v>
      </c>
      <c r="AI101" s="40" t="str">
        <f ca="1">+'CARGA DE DATOS'!$AQ101</f>
        <v>GD_T2</v>
      </c>
      <c r="AJ101" s="126" t="str">
        <f>+IF('CARGA DE DATOS'!$K101="Completo",VLOOKUP(VLOOKUP('CARGA DE DATOS'!$D101,'Gr.Estr.Reg.'!$C:$D,2,FALSE),'Unidades de Lectura'!$J:$L,3,FALSE),VLOOKUP('CARGA DE DATOS'!$K101&amp;VLOOKUP('CARGA DE DATOS'!$D101,'Gr.Estr.Reg.'!$C:$H,6,FALSE),'Unidades de Lectura'!$H:$L,5,FALSE))</f>
        <v>GROCC</v>
      </c>
      <c r="AM101" s="40" t="s">
        <v>387</v>
      </c>
      <c r="AN101" s="40" t="s">
        <v>388</v>
      </c>
      <c r="AO101" s="40" t="s">
        <v>389</v>
      </c>
      <c r="AP101" s="40" t="str">
        <f ca="1">+'CARGA DE DATOS'!$AT101</f>
        <v>GD_NORM</v>
      </c>
      <c r="AQ101" s="40" t="str">
        <f ca="1">+'CARGA DE DATOS'!$AU101</f>
        <v>BORNES</v>
      </c>
      <c r="AS101" s="40" t="s">
        <v>387</v>
      </c>
      <c r="AT101" s="40" t="str">
        <f>+IF('CARGA DE DATOS'!AV101="","false","true")</f>
        <v>false</v>
      </c>
      <c r="AU101" s="40" t="s">
        <v>389</v>
      </c>
      <c r="AV101" s="40" t="str">
        <f>+'CARGA DE DATOS'!$AW101</f>
        <v/>
      </c>
      <c r="AW101" s="40" t="str">
        <f>+'CARGA DE DATOS'!$AX101</f>
        <v/>
      </c>
      <c r="AY101" s="40" t="s">
        <v>1989</v>
      </c>
      <c r="AZ101" s="40" t="str">
        <f>+IF('CARGA DE DATOS'!AY101="","false","true")</f>
        <v>false</v>
      </c>
      <c r="BA101" s="40" t="s">
        <v>389</v>
      </c>
      <c r="BB101" s="40">
        <f>+'CARGA DE DATOS'!T101</f>
        <v>0</v>
      </c>
      <c r="BD101" s="40" t="s">
        <v>390</v>
      </c>
      <c r="BE101" s="40" t="str">
        <f>+IF('CARGA DE DATOS'!AZ101&lt;&gt;"","true","false")</f>
        <v>true</v>
      </c>
      <c r="BF101" s="40" t="s">
        <v>389</v>
      </c>
      <c r="BH101" s="40" t="s">
        <v>390</v>
      </c>
      <c r="BI101" s="40" t="str">
        <f>+IF('CARGA DE DATOS'!BA101&lt;&gt;"","true","false")</f>
        <v>true</v>
      </c>
      <c r="BJ101" s="40" t="s">
        <v>389</v>
      </c>
      <c r="BL101" s="40" t="s">
        <v>390</v>
      </c>
      <c r="BM101" s="40" t="str">
        <f ca="1">+IF('CARGA DE DATOS'!BB101&lt;&gt;"","true","false")</f>
        <v>false</v>
      </c>
      <c r="BN101" s="40" t="s">
        <v>389</v>
      </c>
      <c r="BP101" s="40" t="s">
        <v>390</v>
      </c>
      <c r="BQ101" s="40" t="str">
        <f ca="1">+IF('CARGA DE DATOS'!BC101&lt;&gt;"","true","false")</f>
        <v>false</v>
      </c>
      <c r="BR101" s="40" t="s">
        <v>389</v>
      </c>
      <c r="BT101" s="40" t="s">
        <v>390</v>
      </c>
      <c r="BU101" s="40" t="str">
        <f ca="1">+IF('CARGA DE DATOS'!BD101&lt;&gt;"","true","false")</f>
        <v>false</v>
      </c>
      <c r="BV101" s="40" t="s">
        <v>389</v>
      </c>
      <c r="BX101" s="40" t="s">
        <v>390</v>
      </c>
      <c r="BY101" s="40" t="str">
        <f ca="1">+IF('CARGA DE DATOS'!BE101&lt;&gt;"","true","false")</f>
        <v>false</v>
      </c>
      <c r="BZ101" s="40" t="s">
        <v>389</v>
      </c>
      <c r="CB101" s="40" t="s">
        <v>390</v>
      </c>
      <c r="CC101" s="40" t="str">
        <f ca="1">+IF('CARGA DE DATOS'!BF101&lt;&gt;"","true","false")</f>
        <v>false</v>
      </c>
      <c r="CD101" s="40" t="s">
        <v>389</v>
      </c>
      <c r="CF101" s="40" t="s">
        <v>390</v>
      </c>
      <c r="CG101" s="40" t="str">
        <f ca="1">+IF('CARGA DE DATOS'!BG101&lt;&gt;"","true","false")</f>
        <v>false</v>
      </c>
      <c r="CH101" s="40" t="s">
        <v>389</v>
      </c>
      <c r="CJ101" s="40" t="str">
        <f t="shared" si="14"/>
        <v>01.01.2022</v>
      </c>
      <c r="CK101" s="40" t="str">
        <f t="shared" si="15"/>
        <v>S6020</v>
      </c>
      <c r="CL101" s="40">
        <f>+VLOOKUP(L101,'Gr.Estr.Reg.'!$C:$G,5,FALSE)</f>
        <v>106</v>
      </c>
      <c r="CM101" s="40" t="str">
        <f t="shared" si="16"/>
        <v>PR</v>
      </c>
      <c r="CN101" s="40">
        <v>2</v>
      </c>
      <c r="CP101" s="40" t="str">
        <f t="shared" si="17"/>
        <v>01.01.2022</v>
      </c>
      <c r="CQ101" s="126">
        <f t="shared" si="18"/>
        <v>200</v>
      </c>
      <c r="CR101" s="126" t="str">
        <f t="shared" si="19"/>
        <v/>
      </c>
      <c r="CS101" s="40">
        <f>+'CARGA DE DATOS'!X101</f>
        <v>700034</v>
      </c>
      <c r="CT101" s="113" t="s">
        <v>391</v>
      </c>
      <c r="CV101" s="40" t="str">
        <f t="shared" si="20"/>
        <v>01.01.2022</v>
      </c>
      <c r="CW101" s="113" t="str">
        <f ca="1">+VLOOKUP('CARGA DE DATOS'!AA101,Datos!$D:$E,2,FALSE)</f>
        <v>00</v>
      </c>
      <c r="CX101" s="113">
        <f>+'CARGA DE DATOS'!AB101</f>
        <v>50</v>
      </c>
      <c r="CY101" s="113">
        <f>+'CARGA DE DATOS'!AC101</f>
        <v>50</v>
      </c>
      <c r="CZ101" s="113" t="str">
        <f>+'CARGA DE DATOS'!AD101</f>
        <v>CASO: &gt;1000 Reg y Cont &lt;1000 sólo 13,2 kV</v>
      </c>
    </row>
    <row r="102" spans="1:104" s="40" customFormat="1" x14ac:dyDescent="0.25">
      <c r="A102" s="140">
        <f>+IF('CARGA DE DATOS'!B102="","",'CARGA DE DATOS'!B102)</f>
        <v>252</v>
      </c>
      <c r="B102" s="140">
        <f>+'CARGA DE DATOS'!C102</f>
        <v>610000000000166</v>
      </c>
      <c r="C102" s="140"/>
      <c r="D102" s="140"/>
      <c r="E102" s="140"/>
      <c r="F102" s="140"/>
      <c r="G102" s="140"/>
      <c r="H102" s="140"/>
      <c r="I102" s="140"/>
      <c r="J102" s="83"/>
      <c r="K102" s="40" t="str">
        <f>+'CARGA DE DATOS'!$AH102</f>
        <v>GD</v>
      </c>
      <c r="L102" s="40" t="str">
        <f>+'CARGA DE DATOS'!D102</f>
        <v>S6020A21</v>
      </c>
      <c r="M102" s="40" t="str">
        <f ca="1">+'CARGA DE DATOS'!G102</f>
        <v>ID100-GD-PR-T2-AT</v>
      </c>
      <c r="N102" s="40" t="str">
        <f>+'CARGA DE DATOS'!$AI102</f>
        <v>PR</v>
      </c>
      <c r="O102" s="40" t="str">
        <f>+'CARGA DE DATOS'!$AJ102</f>
        <v>G002</v>
      </c>
      <c r="P102" s="40" t="str">
        <f t="shared" si="11"/>
        <v>Z002</v>
      </c>
      <c r="Q102" s="40" t="s">
        <v>380</v>
      </c>
      <c r="R102" s="40">
        <v>1000</v>
      </c>
      <c r="S102" s="113" t="str">
        <f>+'CARGA DE DATOS'!$AL102</f>
        <v>04</v>
      </c>
      <c r="T102" s="115" t="s">
        <v>382</v>
      </c>
      <c r="U102" s="40">
        <v>12</v>
      </c>
      <c r="V102" s="40" t="str">
        <f ca="1">+'CARGA DE DATOS'!$AM102</f>
        <v>317</v>
      </c>
      <c r="W102" s="40" t="str">
        <f>+VLOOKUP(AG102,Datos!$E$30:$G$35,3,FALSE)</f>
        <v>P4</v>
      </c>
      <c r="X102" s="40" t="str">
        <f t="shared" si="12"/>
        <v>P</v>
      </c>
      <c r="Z102" s="40" t="str">
        <f ca="1">+'CARGA DE DATOS'!$AN102</f>
        <v>239900</v>
      </c>
      <c r="AB102" s="40" t="str">
        <f t="shared" ca="1" si="13"/>
        <v>ID100-GD-PR-T2-AT</v>
      </c>
      <c r="AC102" s="40">
        <f>+INDEX('Gr.Estr.Reg.'!$A:$C,MATCH($L102,'Gr.Estr.Reg.'!$C:$C,0),1)</f>
        <v>6000</v>
      </c>
      <c r="AE102" s="40" t="str">
        <f>+TEXT('CARGA DE DATOS'!$F102,"dd.mm.yyyy")</f>
        <v>01.01.2022</v>
      </c>
      <c r="AF102" s="40" t="s">
        <v>384</v>
      </c>
      <c r="AG102" s="40" t="str">
        <f>+'CARGA DE DATOS'!$AO102</f>
        <v>G0</v>
      </c>
      <c r="AH102" s="40" t="s">
        <v>385</v>
      </c>
      <c r="AI102" s="40" t="str">
        <f ca="1">+'CARGA DE DATOS'!$AQ102</f>
        <v>GD_T2</v>
      </c>
      <c r="AJ102" s="126" t="str">
        <f>+IF('CARGA DE DATOS'!$K102="Completo",VLOOKUP(VLOOKUP('CARGA DE DATOS'!$D102,'Gr.Estr.Reg.'!$C:$D,2,FALSE),'Unidades de Lectura'!$J:$L,3,FALSE),VLOOKUP('CARGA DE DATOS'!$K102&amp;VLOOKUP('CARGA DE DATOS'!$D102,'Gr.Estr.Reg.'!$C:$H,6,FALSE),'Unidades de Lectura'!$H:$L,5,FALSE))</f>
        <v>GROCC</v>
      </c>
      <c r="AM102" s="40" t="s">
        <v>387</v>
      </c>
      <c r="AN102" s="40" t="s">
        <v>388</v>
      </c>
      <c r="AO102" s="40" t="s">
        <v>389</v>
      </c>
      <c r="AP102" s="40" t="str">
        <f ca="1">+'CARGA DE DATOS'!$AT102</f>
        <v>GD_NORM</v>
      </c>
      <c r="AQ102" s="40" t="str">
        <f ca="1">+'CARGA DE DATOS'!$AU102</f>
        <v>ALTA132</v>
      </c>
      <c r="AS102" s="40" t="s">
        <v>387</v>
      </c>
      <c r="AT102" s="40" t="str">
        <f>+IF('CARGA DE DATOS'!AV102="","false","true")</f>
        <v>false</v>
      </c>
      <c r="AU102" s="40" t="s">
        <v>389</v>
      </c>
      <c r="AV102" s="40" t="str">
        <f>+'CARGA DE DATOS'!$AW102</f>
        <v/>
      </c>
      <c r="AW102" s="40" t="str">
        <f>+'CARGA DE DATOS'!$AX102</f>
        <v/>
      </c>
      <c r="AY102" s="40" t="s">
        <v>1989</v>
      </c>
      <c r="AZ102" s="40" t="str">
        <f>+IF('CARGA DE DATOS'!AY102="","false","true")</f>
        <v>false</v>
      </c>
      <c r="BA102" s="40" t="s">
        <v>389</v>
      </c>
      <c r="BB102" s="40">
        <f>+'CARGA DE DATOS'!T102</f>
        <v>0</v>
      </c>
      <c r="BD102" s="40" t="s">
        <v>390</v>
      </c>
      <c r="BE102" s="40" t="str">
        <f>+IF('CARGA DE DATOS'!AZ102&lt;&gt;"","true","false")</f>
        <v>true</v>
      </c>
      <c r="BF102" s="40" t="s">
        <v>389</v>
      </c>
      <c r="BH102" s="40" t="s">
        <v>390</v>
      </c>
      <c r="BI102" s="40" t="str">
        <f>+IF('CARGA DE DATOS'!BA102&lt;&gt;"","true","false")</f>
        <v>true</v>
      </c>
      <c r="BJ102" s="40" t="s">
        <v>389</v>
      </c>
      <c r="BL102" s="40" t="s">
        <v>390</v>
      </c>
      <c r="BM102" s="40" t="str">
        <f ca="1">+IF('CARGA DE DATOS'!BB102&lt;&gt;"","true","false")</f>
        <v>false</v>
      </c>
      <c r="BN102" s="40" t="s">
        <v>389</v>
      </c>
      <c r="BP102" s="40" t="s">
        <v>390</v>
      </c>
      <c r="BQ102" s="40" t="str">
        <f ca="1">+IF('CARGA DE DATOS'!BC102&lt;&gt;"","true","false")</f>
        <v>false</v>
      </c>
      <c r="BR102" s="40" t="s">
        <v>389</v>
      </c>
      <c r="BT102" s="40" t="s">
        <v>390</v>
      </c>
      <c r="BU102" s="40" t="str">
        <f ca="1">+IF('CARGA DE DATOS'!BD102&lt;&gt;"","true","false")</f>
        <v>false</v>
      </c>
      <c r="BV102" s="40" t="s">
        <v>389</v>
      </c>
      <c r="BX102" s="40" t="s">
        <v>390</v>
      </c>
      <c r="BY102" s="40" t="str">
        <f ca="1">+IF('CARGA DE DATOS'!BE102&lt;&gt;"","true","false")</f>
        <v>false</v>
      </c>
      <c r="BZ102" s="40" t="s">
        <v>389</v>
      </c>
      <c r="CB102" s="40" t="s">
        <v>390</v>
      </c>
      <c r="CC102" s="40" t="str">
        <f ca="1">+IF('CARGA DE DATOS'!BF102&lt;&gt;"","true","false")</f>
        <v>false</v>
      </c>
      <c r="CD102" s="40" t="s">
        <v>389</v>
      </c>
      <c r="CF102" s="40" t="s">
        <v>390</v>
      </c>
      <c r="CG102" s="40" t="str">
        <f ca="1">+IF('CARGA DE DATOS'!BG102&lt;&gt;"","true","false")</f>
        <v>false</v>
      </c>
      <c r="CH102" s="40" t="s">
        <v>389</v>
      </c>
      <c r="CJ102" s="40" t="str">
        <f t="shared" si="14"/>
        <v>01.01.2022</v>
      </c>
      <c r="CK102" s="40" t="str">
        <f t="shared" si="15"/>
        <v>S6020</v>
      </c>
      <c r="CL102" s="40">
        <f>+VLOOKUP(L102,'Gr.Estr.Reg.'!$C:$G,5,FALSE)</f>
        <v>106</v>
      </c>
      <c r="CM102" s="40" t="str">
        <f t="shared" si="16"/>
        <v>PR</v>
      </c>
      <c r="CN102" s="40">
        <v>2</v>
      </c>
      <c r="CP102" s="40" t="str">
        <f t="shared" si="17"/>
        <v>01.01.2022</v>
      </c>
      <c r="CQ102" s="126">
        <f t="shared" si="18"/>
        <v>201</v>
      </c>
      <c r="CR102" s="126" t="str">
        <f t="shared" si="19"/>
        <v/>
      </c>
      <c r="CS102" s="40">
        <f>+'CARGA DE DATOS'!X102</f>
        <v>700034</v>
      </c>
      <c r="CT102" s="113" t="s">
        <v>391</v>
      </c>
      <c r="CV102" s="40" t="str">
        <f t="shared" si="20"/>
        <v>01.01.2022</v>
      </c>
      <c r="CW102" s="113" t="str">
        <f ca="1">+VLOOKUP('CARGA DE DATOS'!AA102,Datos!$D:$E,2,FALSE)</f>
        <v>00</v>
      </c>
      <c r="CX102" s="113">
        <f>+'CARGA DE DATOS'!AB102</f>
        <v>50</v>
      </c>
      <c r="CY102" s="113">
        <f>+'CARGA DE DATOS'!AC102</f>
        <v>1000</v>
      </c>
      <c r="CZ102" s="113" t="str">
        <f>+'CARGA DE DATOS'!AD102</f>
        <v>CASO: =1000 Cont sólo 13,2 kV</v>
      </c>
    </row>
    <row r="103" spans="1:104" s="40" customFormat="1" x14ac:dyDescent="0.25">
      <c r="A103" s="140">
        <f>+IF('CARGA DE DATOS'!B103="","",'CARGA DE DATOS'!B103)</f>
        <v>252</v>
      </c>
      <c r="B103" s="140">
        <f>+'CARGA DE DATOS'!C103</f>
        <v>610000000000166</v>
      </c>
      <c r="C103" s="140"/>
      <c r="D103" s="140"/>
      <c r="E103" s="140"/>
      <c r="F103" s="140"/>
      <c r="G103" s="140"/>
      <c r="H103" s="140"/>
      <c r="I103" s="140"/>
      <c r="J103" s="83"/>
      <c r="K103" s="40" t="str">
        <f>+'CARGA DE DATOS'!$AH103</f>
        <v>GD</v>
      </c>
      <c r="L103" s="40" t="str">
        <f>+'CARGA DE DATOS'!D103</f>
        <v>S6020A21</v>
      </c>
      <c r="M103" s="40" t="str">
        <f ca="1">+'CARGA DE DATOS'!G103</f>
        <v>ID101-GD-PR-T2-AT</v>
      </c>
      <c r="N103" s="40" t="str">
        <f>+'CARGA DE DATOS'!$AI103</f>
        <v>PR</v>
      </c>
      <c r="O103" s="40" t="str">
        <f>+'CARGA DE DATOS'!$AJ103</f>
        <v>G002</v>
      </c>
      <c r="P103" s="40" t="str">
        <f t="shared" si="11"/>
        <v>Z002</v>
      </c>
      <c r="Q103" s="40" t="s">
        <v>380</v>
      </c>
      <c r="R103" s="40">
        <v>1000</v>
      </c>
      <c r="S103" s="113" t="str">
        <f>+'CARGA DE DATOS'!$AL103</f>
        <v>07</v>
      </c>
      <c r="T103" s="115" t="s">
        <v>382</v>
      </c>
      <c r="U103" s="40">
        <v>12</v>
      </c>
      <c r="V103" s="40" t="str">
        <f ca="1">+'CARGA DE DATOS'!$AM103</f>
        <v>317</v>
      </c>
      <c r="W103" s="40" t="str">
        <f>+VLOOKUP(AG103,Datos!$E$30:$G$35,3,FALSE)</f>
        <v>P4</v>
      </c>
      <c r="X103" s="40" t="str">
        <f t="shared" si="12"/>
        <v>P</v>
      </c>
      <c r="Z103" s="40" t="str">
        <f ca="1">+'CARGA DE DATOS'!$AN103</f>
        <v>239900</v>
      </c>
      <c r="AB103" s="40" t="str">
        <f t="shared" ca="1" si="13"/>
        <v>ID101-GD-PR-T2-AT</v>
      </c>
      <c r="AC103" s="40">
        <f>+INDEX('Gr.Estr.Reg.'!$A:$C,MATCH($L103,'Gr.Estr.Reg.'!$C:$C,0),1)</f>
        <v>6000</v>
      </c>
      <c r="AE103" s="40" t="str">
        <f>+TEXT('CARGA DE DATOS'!$F103,"dd.mm.yyyy")</f>
        <v>01.01.2022</v>
      </c>
      <c r="AF103" s="40" t="s">
        <v>384</v>
      </c>
      <c r="AG103" s="40" t="str">
        <f>+'CARGA DE DATOS'!$AO103</f>
        <v>G0</v>
      </c>
      <c r="AH103" s="40" t="s">
        <v>385</v>
      </c>
      <c r="AI103" s="40" t="str">
        <f ca="1">+'CARGA DE DATOS'!$AQ103</f>
        <v>GD_T2</v>
      </c>
      <c r="AJ103" s="126" t="str">
        <f>+IF('CARGA DE DATOS'!$K103="Completo",VLOOKUP(VLOOKUP('CARGA DE DATOS'!$D103,'Gr.Estr.Reg.'!$C:$D,2,FALSE),'Unidades de Lectura'!$J:$L,3,FALSE),VLOOKUP('CARGA DE DATOS'!$K103&amp;VLOOKUP('CARGA DE DATOS'!$D103,'Gr.Estr.Reg.'!$C:$H,6,FALSE),'Unidades de Lectura'!$H:$L,5,FALSE))</f>
        <v>GROCC</v>
      </c>
      <c r="AM103" s="40" t="s">
        <v>387</v>
      </c>
      <c r="AN103" s="40" t="s">
        <v>388</v>
      </c>
      <c r="AO103" s="40" t="s">
        <v>389</v>
      </c>
      <c r="AP103" s="40" t="str">
        <f ca="1">+'CARGA DE DATOS'!$AT103</f>
        <v>GD_NORM</v>
      </c>
      <c r="AQ103" s="40" t="str">
        <f ca="1">+'CARGA DE DATOS'!$AU103</f>
        <v>ALTA132</v>
      </c>
      <c r="AS103" s="40" t="s">
        <v>387</v>
      </c>
      <c r="AT103" s="40" t="str">
        <f>+IF('CARGA DE DATOS'!AV103="","false","true")</f>
        <v>false</v>
      </c>
      <c r="AU103" s="40" t="s">
        <v>389</v>
      </c>
      <c r="AV103" s="40" t="str">
        <f>+'CARGA DE DATOS'!$AW103</f>
        <v/>
      </c>
      <c r="AW103" s="40" t="str">
        <f>+'CARGA DE DATOS'!$AX103</f>
        <v/>
      </c>
      <c r="AY103" s="40" t="s">
        <v>1989</v>
      </c>
      <c r="AZ103" s="40" t="str">
        <f>+IF('CARGA DE DATOS'!AY103="","false","true")</f>
        <v>false</v>
      </c>
      <c r="BA103" s="40" t="s">
        <v>389</v>
      </c>
      <c r="BB103" s="40">
        <f>+'CARGA DE DATOS'!T103</f>
        <v>0</v>
      </c>
      <c r="BD103" s="40" t="s">
        <v>390</v>
      </c>
      <c r="BE103" s="40" t="str">
        <f>+IF('CARGA DE DATOS'!AZ103&lt;&gt;"","true","false")</f>
        <v>true</v>
      </c>
      <c r="BF103" s="40" t="s">
        <v>389</v>
      </c>
      <c r="BH103" s="40" t="s">
        <v>390</v>
      </c>
      <c r="BI103" s="40" t="str">
        <f>+IF('CARGA DE DATOS'!BA103&lt;&gt;"","true","false")</f>
        <v>true</v>
      </c>
      <c r="BJ103" s="40" t="s">
        <v>389</v>
      </c>
      <c r="BL103" s="40" t="s">
        <v>390</v>
      </c>
      <c r="BM103" s="40" t="str">
        <f ca="1">+IF('CARGA DE DATOS'!BB103&lt;&gt;"","true","false")</f>
        <v>false</v>
      </c>
      <c r="BN103" s="40" t="s">
        <v>389</v>
      </c>
      <c r="BP103" s="40" t="s">
        <v>390</v>
      </c>
      <c r="BQ103" s="40" t="str">
        <f ca="1">+IF('CARGA DE DATOS'!BC103&lt;&gt;"","true","false")</f>
        <v>false</v>
      </c>
      <c r="BR103" s="40" t="s">
        <v>389</v>
      </c>
      <c r="BT103" s="40" t="s">
        <v>390</v>
      </c>
      <c r="BU103" s="40" t="str">
        <f ca="1">+IF('CARGA DE DATOS'!BD103&lt;&gt;"","true","false")</f>
        <v>false</v>
      </c>
      <c r="BV103" s="40" t="s">
        <v>389</v>
      </c>
      <c r="BX103" s="40" t="s">
        <v>390</v>
      </c>
      <c r="BY103" s="40" t="str">
        <f ca="1">+IF('CARGA DE DATOS'!BE103&lt;&gt;"","true","false")</f>
        <v>false</v>
      </c>
      <c r="BZ103" s="40" t="s">
        <v>389</v>
      </c>
      <c r="CB103" s="40" t="s">
        <v>390</v>
      </c>
      <c r="CC103" s="40" t="str">
        <f ca="1">+IF('CARGA DE DATOS'!BF103&lt;&gt;"","true","false")</f>
        <v>false</v>
      </c>
      <c r="CD103" s="40" t="s">
        <v>389</v>
      </c>
      <c r="CF103" s="40" t="s">
        <v>390</v>
      </c>
      <c r="CG103" s="40" t="str">
        <f ca="1">+IF('CARGA DE DATOS'!BG103&lt;&gt;"","true","false")</f>
        <v>false</v>
      </c>
      <c r="CH103" s="40" t="s">
        <v>389</v>
      </c>
      <c r="CJ103" s="40" t="str">
        <f t="shared" si="14"/>
        <v>01.01.2022</v>
      </c>
      <c r="CK103" s="40" t="str">
        <f t="shared" si="15"/>
        <v>S6020</v>
      </c>
      <c r="CL103" s="40">
        <f>+VLOOKUP(L103,'Gr.Estr.Reg.'!$C:$G,5,FALSE)</f>
        <v>106</v>
      </c>
      <c r="CM103" s="40" t="str">
        <f t="shared" si="16"/>
        <v>PR</v>
      </c>
      <c r="CN103" s="40">
        <v>2</v>
      </c>
      <c r="CP103" s="40" t="str">
        <f t="shared" si="17"/>
        <v>01.01.2022</v>
      </c>
      <c r="CQ103" s="126">
        <f t="shared" si="18"/>
        <v>202</v>
      </c>
      <c r="CR103" s="126" t="str">
        <f t="shared" si="19"/>
        <v/>
      </c>
      <c r="CS103" s="40">
        <f>+'CARGA DE DATOS'!X103</f>
        <v>700034</v>
      </c>
      <c r="CT103" s="113" t="s">
        <v>391</v>
      </c>
      <c r="CV103" s="40" t="str">
        <f t="shared" si="20"/>
        <v>01.01.2022</v>
      </c>
      <c r="CW103" s="113" t="str">
        <f ca="1">+VLOOKUP('CARGA DE DATOS'!AA103,Datos!$D:$E,2,FALSE)</f>
        <v>00</v>
      </c>
      <c r="CX103" s="113">
        <f>+'CARGA DE DATOS'!AB103</f>
        <v>100</v>
      </c>
      <c r="CY103" s="113">
        <f>+'CARGA DE DATOS'!AC103</f>
        <v>200</v>
      </c>
      <c r="CZ103" s="113" t="str">
        <f>+'CARGA DE DATOS'!AD103</f>
        <v>CASO: =300 Reg</v>
      </c>
    </row>
    <row r="104" spans="1:104" s="40" customFormat="1" x14ac:dyDescent="0.25">
      <c r="A104" s="140">
        <f>+IF('CARGA DE DATOS'!B104="","",'CARGA DE DATOS'!B104)</f>
        <v>252</v>
      </c>
      <c r="B104" s="140">
        <f>+'CARGA DE DATOS'!C104</f>
        <v>610000000000166</v>
      </c>
      <c r="C104" s="140"/>
      <c r="D104" s="140"/>
      <c r="E104" s="140"/>
      <c r="F104" s="140"/>
      <c r="G104" s="140"/>
      <c r="H104" s="140"/>
      <c r="I104" s="140"/>
      <c r="J104" s="83"/>
      <c r="K104" s="40" t="str">
        <f>+'CARGA DE DATOS'!$AH104</f>
        <v>GD</v>
      </c>
      <c r="L104" s="40" t="str">
        <f>+'CARGA DE DATOS'!D104</f>
        <v>S6020A21</v>
      </c>
      <c r="M104" s="40" t="str">
        <f ca="1">+'CARGA DE DATOS'!G104</f>
        <v>ID102-GD-PR-T2-BT</v>
      </c>
      <c r="N104" s="40" t="str">
        <f>+'CARGA DE DATOS'!$AI104</f>
        <v>PR</v>
      </c>
      <c r="O104" s="40" t="str">
        <f>+'CARGA DE DATOS'!$AJ104</f>
        <v>G002</v>
      </c>
      <c r="P104" s="40" t="str">
        <f t="shared" si="11"/>
        <v>Z002</v>
      </c>
      <c r="Q104" s="40" t="s">
        <v>380</v>
      </c>
      <c r="R104" s="40">
        <v>1000</v>
      </c>
      <c r="S104" s="113">
        <f>+'CARGA DE DATOS'!$AL104</f>
        <v>11</v>
      </c>
      <c r="T104" s="115" t="s">
        <v>382</v>
      </c>
      <c r="U104" s="40">
        <v>12</v>
      </c>
      <c r="V104" s="40" t="str">
        <f ca="1">+'CARGA DE DATOS'!$AM104</f>
        <v>317</v>
      </c>
      <c r="W104" s="40" t="str">
        <f>+VLOOKUP(AG104,Datos!$E$30:$G$35,3,FALSE)</f>
        <v>P2</v>
      </c>
      <c r="X104" s="40" t="str">
        <f t="shared" si="12"/>
        <v>P</v>
      </c>
      <c r="Z104" s="40" t="str">
        <f ca="1">+'CARGA DE DATOS'!$AN104</f>
        <v>239900</v>
      </c>
      <c r="AB104" s="40" t="str">
        <f t="shared" ca="1" si="13"/>
        <v>ID102-GD-PR-T2-BT</v>
      </c>
      <c r="AC104" s="40">
        <f>+INDEX('Gr.Estr.Reg.'!$A:$C,MATCH($L104,'Gr.Estr.Reg.'!$C:$C,0),1)</f>
        <v>6000</v>
      </c>
      <c r="AE104" s="40" t="str">
        <f>+TEXT('CARGA DE DATOS'!$F104,"dd.mm.yyyy")</f>
        <v>01.01.2022</v>
      </c>
      <c r="AF104" s="40" t="s">
        <v>384</v>
      </c>
      <c r="AG104" s="40" t="str">
        <f>+'CARGA DE DATOS'!$AO104</f>
        <v>G1</v>
      </c>
      <c r="AH104" s="40" t="s">
        <v>385</v>
      </c>
      <c r="AI104" s="40" t="str">
        <f ca="1">+'CARGA DE DATOS'!$AQ104</f>
        <v>GD_T2</v>
      </c>
      <c r="AJ104" s="126" t="str">
        <f>+IF('CARGA DE DATOS'!$K104="Completo",VLOOKUP(VLOOKUP('CARGA DE DATOS'!$D104,'Gr.Estr.Reg.'!$C:$D,2,FALSE),'Unidades de Lectura'!$J:$L,3,FALSE),VLOOKUP('CARGA DE DATOS'!$K104&amp;VLOOKUP('CARGA DE DATOS'!$D104,'Gr.Estr.Reg.'!$C:$H,6,FALSE),'Unidades de Lectura'!$H:$L,5,FALSE))</f>
        <v>GROCC</v>
      </c>
      <c r="AM104" s="40" t="s">
        <v>387</v>
      </c>
      <c r="AN104" s="40" t="s">
        <v>388</v>
      </c>
      <c r="AO104" s="40" t="s">
        <v>389</v>
      </c>
      <c r="AP104" s="40" t="str">
        <f ca="1">+'CARGA DE DATOS'!$AT104</f>
        <v>GD_NORM</v>
      </c>
      <c r="AQ104" s="40" t="str">
        <f ca="1">+'CARGA DE DATOS'!$AU104</f>
        <v>BAJA</v>
      </c>
      <c r="AS104" s="40" t="s">
        <v>387</v>
      </c>
      <c r="AT104" s="40" t="str">
        <f>+IF('CARGA DE DATOS'!AV104="","false","true")</f>
        <v>false</v>
      </c>
      <c r="AU104" s="40" t="s">
        <v>389</v>
      </c>
      <c r="AV104" s="40" t="str">
        <f>+'CARGA DE DATOS'!$AW104</f>
        <v/>
      </c>
      <c r="AW104" s="40" t="str">
        <f>+'CARGA DE DATOS'!$AX104</f>
        <v/>
      </c>
      <c r="AY104" s="40" t="s">
        <v>1989</v>
      </c>
      <c r="AZ104" s="40" t="str">
        <f>+IF('CARGA DE DATOS'!AY104="","false","true")</f>
        <v>false</v>
      </c>
      <c r="BA104" s="40" t="s">
        <v>389</v>
      </c>
      <c r="BB104" s="40">
        <f>+'CARGA DE DATOS'!T104</f>
        <v>0</v>
      </c>
      <c r="BD104" s="40" t="s">
        <v>390</v>
      </c>
      <c r="BE104" s="40" t="str">
        <f>+IF('CARGA DE DATOS'!AZ104&lt;&gt;"","true","false")</f>
        <v>true</v>
      </c>
      <c r="BF104" s="40" t="s">
        <v>389</v>
      </c>
      <c r="BH104" s="40" t="s">
        <v>390</v>
      </c>
      <c r="BI104" s="40" t="str">
        <f>+IF('CARGA DE DATOS'!BA104&lt;&gt;"","true","false")</f>
        <v>true</v>
      </c>
      <c r="BJ104" s="40" t="s">
        <v>389</v>
      </c>
      <c r="BL104" s="40" t="s">
        <v>390</v>
      </c>
      <c r="BM104" s="40" t="str">
        <f ca="1">+IF('CARGA DE DATOS'!BB104&lt;&gt;"","true","false")</f>
        <v>false</v>
      </c>
      <c r="BN104" s="40" t="s">
        <v>389</v>
      </c>
      <c r="BP104" s="40" t="s">
        <v>390</v>
      </c>
      <c r="BQ104" s="40" t="str">
        <f ca="1">+IF('CARGA DE DATOS'!BC104&lt;&gt;"","true","false")</f>
        <v>false</v>
      </c>
      <c r="BR104" s="40" t="s">
        <v>389</v>
      </c>
      <c r="BT104" s="40" t="s">
        <v>390</v>
      </c>
      <c r="BU104" s="40" t="str">
        <f ca="1">+IF('CARGA DE DATOS'!BD104&lt;&gt;"","true","false")</f>
        <v>false</v>
      </c>
      <c r="BV104" s="40" t="s">
        <v>389</v>
      </c>
      <c r="BX104" s="40" t="s">
        <v>390</v>
      </c>
      <c r="BY104" s="40" t="str">
        <f ca="1">+IF('CARGA DE DATOS'!BE104&lt;&gt;"","true","false")</f>
        <v>false</v>
      </c>
      <c r="BZ104" s="40" t="s">
        <v>389</v>
      </c>
      <c r="CB104" s="40" t="s">
        <v>390</v>
      </c>
      <c r="CC104" s="40" t="str">
        <f ca="1">+IF('CARGA DE DATOS'!BF104&lt;&gt;"","true","false")</f>
        <v>false</v>
      </c>
      <c r="CD104" s="40" t="s">
        <v>389</v>
      </c>
      <c r="CF104" s="40" t="s">
        <v>390</v>
      </c>
      <c r="CG104" s="40" t="str">
        <f ca="1">+IF('CARGA DE DATOS'!BG104&lt;&gt;"","true","false")</f>
        <v>false</v>
      </c>
      <c r="CH104" s="40" t="s">
        <v>389</v>
      </c>
      <c r="CJ104" s="40" t="str">
        <f t="shared" si="14"/>
        <v>01.01.2022</v>
      </c>
      <c r="CK104" s="40" t="str">
        <f t="shared" si="15"/>
        <v>S6020</v>
      </c>
      <c r="CL104" s="40">
        <f>+VLOOKUP(L104,'Gr.Estr.Reg.'!$C:$G,5,FALSE)</f>
        <v>106</v>
      </c>
      <c r="CM104" s="40" t="str">
        <f t="shared" si="16"/>
        <v>PR</v>
      </c>
      <c r="CN104" s="40">
        <v>2</v>
      </c>
      <c r="CP104" s="40" t="str">
        <f t="shared" si="17"/>
        <v>01.01.2022</v>
      </c>
      <c r="CQ104" s="126">
        <f t="shared" si="18"/>
        <v>203</v>
      </c>
      <c r="CR104" s="126" t="str">
        <f t="shared" si="19"/>
        <v/>
      </c>
      <c r="CS104" s="40">
        <f>+'CARGA DE DATOS'!X104</f>
        <v>700034</v>
      </c>
      <c r="CT104" s="113" t="s">
        <v>391</v>
      </c>
      <c r="CV104" s="40" t="str">
        <f t="shared" si="20"/>
        <v>01.01.2022</v>
      </c>
      <c r="CW104" s="113" t="str">
        <f ca="1">+VLOOKUP('CARGA DE DATOS'!AA104,Datos!$D:$E,2,FALSE)</f>
        <v>00</v>
      </c>
      <c r="CX104" s="113">
        <f>+'CARGA DE DATOS'!AB104</f>
        <v>50</v>
      </c>
      <c r="CY104" s="113">
        <f>+'CARGA DE DATOS'!AC104</f>
        <v>50</v>
      </c>
      <c r="CZ104" s="113" t="str">
        <f>+'CARGA DE DATOS'!AD104</f>
        <v>CASO: &gt;1000 Reg y Cont &lt;1000 sólo 13,2 kV</v>
      </c>
    </row>
    <row r="105" spans="1:104" s="40" customFormat="1" x14ac:dyDescent="0.25">
      <c r="A105" s="140">
        <f>+IF('CARGA DE DATOS'!B105="","",'CARGA DE DATOS'!B105)</f>
        <v>264</v>
      </c>
      <c r="B105" s="140">
        <f>+'CARGA DE DATOS'!C105</f>
        <v>610000000000178</v>
      </c>
      <c r="C105" s="140"/>
      <c r="D105" s="140"/>
      <c r="E105" s="140"/>
      <c r="F105" s="140"/>
      <c r="G105" s="140"/>
      <c r="H105" s="140"/>
      <c r="I105" s="140"/>
      <c r="J105" s="83"/>
      <c r="K105" s="40" t="str">
        <f>+'CARGA DE DATOS'!$AH105</f>
        <v>GD</v>
      </c>
      <c r="L105" s="40" t="str">
        <f>+'CARGA DE DATOS'!D105</f>
        <v>S6020A25</v>
      </c>
      <c r="M105" s="40" t="str">
        <f ca="1">+'CARGA DE DATOS'!G105</f>
        <v>ID103-GD-MR-T2-BT</v>
      </c>
      <c r="N105" s="40" t="str">
        <f>+'CARGA DE DATOS'!$AI105</f>
        <v>MR</v>
      </c>
      <c r="O105" s="40" t="str">
        <f>+'CARGA DE DATOS'!$AJ105</f>
        <v>G002</v>
      </c>
      <c r="P105" s="40" t="str">
        <f t="shared" si="11"/>
        <v>Z002</v>
      </c>
      <c r="Q105" s="40" t="s">
        <v>380</v>
      </c>
      <c r="R105" s="40">
        <v>1000</v>
      </c>
      <c r="S105" s="113" t="str">
        <f>+'CARGA DE DATOS'!$AL105</f>
        <v>01</v>
      </c>
      <c r="T105" s="115" t="s">
        <v>382</v>
      </c>
      <c r="U105" s="40">
        <v>12</v>
      </c>
      <c r="V105" s="40" t="str">
        <f ca="1">+'CARGA DE DATOS'!$AM105</f>
        <v>320</v>
      </c>
      <c r="W105" s="40" t="str">
        <f>+VLOOKUP(AG105,Datos!$E$30:$G$35,3,FALSE)</f>
        <v>P2</v>
      </c>
      <c r="X105" s="40" t="str">
        <f t="shared" si="12"/>
        <v/>
      </c>
      <c r="Z105" s="40" t="str">
        <f ca="1">+'CARGA DE DATOS'!$AN105</f>
        <v>239900</v>
      </c>
      <c r="AB105" s="40" t="str">
        <f t="shared" ca="1" si="13"/>
        <v>ID103-GD-MR-T2-BT</v>
      </c>
      <c r="AC105" s="40">
        <f>+INDEX('Gr.Estr.Reg.'!$A:$C,MATCH($L105,'Gr.Estr.Reg.'!$C:$C,0),1)</f>
        <v>6000</v>
      </c>
      <c r="AE105" s="40" t="str">
        <f>+TEXT('CARGA DE DATOS'!$F105,"dd.mm.yyyy")</f>
        <v>01.01.2022</v>
      </c>
      <c r="AF105" s="40" t="s">
        <v>384</v>
      </c>
      <c r="AG105" s="40" t="str">
        <f>+'CARGA DE DATOS'!$AO105</f>
        <v>G1</v>
      </c>
      <c r="AH105" s="40" t="s">
        <v>385</v>
      </c>
      <c r="AI105" s="40" t="str">
        <f ca="1">+'CARGA DE DATOS'!$AQ105</f>
        <v>GD_T2</v>
      </c>
      <c r="AJ105" s="126" t="str">
        <f>+IF('CARGA DE DATOS'!$K105="Completo",VLOOKUP(VLOOKUP('CARGA DE DATOS'!$D105,'Gr.Estr.Reg.'!$C:$D,2,FALSE),'Unidades de Lectura'!$J:$L,3,FALSE),VLOOKUP('CARGA DE DATOS'!$K105&amp;VLOOKUP('CARGA DE DATOS'!$D105,'Gr.Estr.Reg.'!$C:$H,6,FALSE),'Unidades de Lectura'!$H:$L,5,FALSE))</f>
        <v>GROCC</v>
      </c>
      <c r="AM105" s="40" t="s">
        <v>387</v>
      </c>
      <c r="AN105" s="40" t="s">
        <v>388</v>
      </c>
      <c r="AO105" s="40" t="s">
        <v>389</v>
      </c>
      <c r="AP105" s="40" t="str">
        <f ca="1">+'CARGA DE DATOS'!$AT105</f>
        <v>GD_NORM</v>
      </c>
      <c r="AQ105" s="40" t="str">
        <f ca="1">+'CARGA DE DATOS'!$AU105</f>
        <v>BAJA</v>
      </c>
      <c r="AS105" s="40" t="s">
        <v>387</v>
      </c>
      <c r="AT105" s="40" t="str">
        <f>+IF('CARGA DE DATOS'!AV105="","false","true")</f>
        <v>false</v>
      </c>
      <c r="AU105" s="40" t="s">
        <v>389</v>
      </c>
      <c r="AV105" s="40" t="str">
        <f>+'CARGA DE DATOS'!$AW105</f>
        <v/>
      </c>
      <c r="AW105" s="40" t="str">
        <f>+'CARGA DE DATOS'!$AX105</f>
        <v/>
      </c>
      <c r="AY105" s="40" t="s">
        <v>1989</v>
      </c>
      <c r="AZ105" s="40" t="str">
        <f>+IF('CARGA DE DATOS'!AY105="","false","true")</f>
        <v>false</v>
      </c>
      <c r="BA105" s="40" t="s">
        <v>389</v>
      </c>
      <c r="BB105" s="40">
        <f>+'CARGA DE DATOS'!T105</f>
        <v>0</v>
      </c>
      <c r="BD105" s="40" t="s">
        <v>390</v>
      </c>
      <c r="BE105" s="40" t="str">
        <f>+IF('CARGA DE DATOS'!AZ105&lt;&gt;"","true","false")</f>
        <v>true</v>
      </c>
      <c r="BF105" s="40" t="s">
        <v>389</v>
      </c>
      <c r="BH105" s="40" t="s">
        <v>390</v>
      </c>
      <c r="BI105" s="40" t="str">
        <f>+IF('CARGA DE DATOS'!BA105&lt;&gt;"","true","false")</f>
        <v>true</v>
      </c>
      <c r="BJ105" s="40" t="s">
        <v>389</v>
      </c>
      <c r="BL105" s="40" t="s">
        <v>390</v>
      </c>
      <c r="BM105" s="40" t="str">
        <f ca="1">+IF('CARGA DE DATOS'!BB105&lt;&gt;"","true","false")</f>
        <v>false</v>
      </c>
      <c r="BN105" s="40" t="s">
        <v>389</v>
      </c>
      <c r="BP105" s="40" t="s">
        <v>390</v>
      </c>
      <c r="BQ105" s="40" t="str">
        <f ca="1">+IF('CARGA DE DATOS'!BC105&lt;&gt;"","true","false")</f>
        <v>false</v>
      </c>
      <c r="BR105" s="40" t="s">
        <v>389</v>
      </c>
      <c r="BT105" s="40" t="s">
        <v>390</v>
      </c>
      <c r="BU105" s="40" t="str">
        <f ca="1">+IF('CARGA DE DATOS'!BD105&lt;&gt;"","true","false")</f>
        <v>false</v>
      </c>
      <c r="BV105" s="40" t="s">
        <v>389</v>
      </c>
      <c r="BX105" s="40" t="s">
        <v>390</v>
      </c>
      <c r="BY105" s="40" t="str">
        <f ca="1">+IF('CARGA DE DATOS'!BE105&lt;&gt;"","true","false")</f>
        <v>false</v>
      </c>
      <c r="BZ105" s="40" t="s">
        <v>389</v>
      </c>
      <c r="CB105" s="40" t="s">
        <v>390</v>
      </c>
      <c r="CC105" s="40" t="str">
        <f ca="1">+IF('CARGA DE DATOS'!BF105&lt;&gt;"","true","false")</f>
        <v>false</v>
      </c>
      <c r="CD105" s="40" t="s">
        <v>389</v>
      </c>
      <c r="CF105" s="40" t="s">
        <v>390</v>
      </c>
      <c r="CG105" s="40" t="str">
        <f ca="1">+IF('CARGA DE DATOS'!BG105&lt;&gt;"","true","false")</f>
        <v>false</v>
      </c>
      <c r="CH105" s="40" t="s">
        <v>389</v>
      </c>
      <c r="CJ105" s="40" t="str">
        <f t="shared" si="14"/>
        <v>01.01.2022</v>
      </c>
      <c r="CK105" s="40" t="str">
        <f t="shared" si="15"/>
        <v>S6020</v>
      </c>
      <c r="CL105" s="40">
        <f>+VLOOKUP(L105,'Gr.Estr.Reg.'!$C:$G,5,FALSE)</f>
        <v>106</v>
      </c>
      <c r="CM105" s="40" t="str">
        <f t="shared" si="16"/>
        <v>MR</v>
      </c>
      <c r="CN105" s="40">
        <v>2</v>
      </c>
      <c r="CP105" s="40" t="str">
        <f t="shared" si="17"/>
        <v>01.01.2022</v>
      </c>
      <c r="CQ105" s="126">
        <f t="shared" si="18"/>
        <v>204</v>
      </c>
      <c r="CR105" s="126" t="str">
        <f t="shared" si="19"/>
        <v/>
      </c>
      <c r="CS105" s="40">
        <f>+'CARGA DE DATOS'!X105</f>
        <v>700034</v>
      </c>
      <c r="CT105" s="113" t="s">
        <v>391</v>
      </c>
      <c r="CV105" s="40" t="str">
        <f t="shared" si="20"/>
        <v>01.01.2022</v>
      </c>
      <c r="CW105" s="113" t="str">
        <f ca="1">+VLOOKUP('CARGA DE DATOS'!AA105,Datos!$D:$E,2,FALSE)</f>
        <v>00</v>
      </c>
      <c r="CX105" s="113">
        <f>+'CARGA DE DATOS'!AB105</f>
        <v>50</v>
      </c>
      <c r="CY105" s="113">
        <f>+'CARGA DE DATOS'!AC105</f>
        <v>50</v>
      </c>
      <c r="CZ105" s="113" t="str">
        <f>+'CARGA DE DATOS'!AD105</f>
        <v>CASO: &gt;1000 Reg y Cont &lt;1000 sólo 13,2 kV</v>
      </c>
    </row>
    <row r="106" spans="1:104" s="40" customFormat="1" x14ac:dyDescent="0.25">
      <c r="A106" s="140">
        <f>+IF('CARGA DE DATOS'!B106="","",'CARGA DE DATOS'!B106)</f>
        <v>264</v>
      </c>
      <c r="B106" s="140">
        <f>+'CARGA DE DATOS'!C106</f>
        <v>610000000000178</v>
      </c>
      <c r="C106" s="140"/>
      <c r="D106" s="140"/>
      <c r="E106" s="140"/>
      <c r="F106" s="140"/>
      <c r="G106" s="140"/>
      <c r="H106" s="140"/>
      <c r="I106" s="140"/>
      <c r="J106" s="83"/>
      <c r="K106" s="40" t="str">
        <f>+'CARGA DE DATOS'!$AH106</f>
        <v>GD</v>
      </c>
      <c r="L106" s="40" t="str">
        <f>+'CARGA DE DATOS'!D106</f>
        <v>S6020A25</v>
      </c>
      <c r="M106" s="40" t="str">
        <f ca="1">+'CARGA DE DATOS'!G106</f>
        <v>ID104-GD-MR-T2-BT</v>
      </c>
      <c r="N106" s="40" t="str">
        <f>+'CARGA DE DATOS'!$AI106</f>
        <v>MR</v>
      </c>
      <c r="O106" s="40" t="str">
        <f>+'CARGA DE DATOS'!$AJ106</f>
        <v>G002</v>
      </c>
      <c r="P106" s="40" t="str">
        <f t="shared" si="11"/>
        <v>Z002</v>
      </c>
      <c r="Q106" s="40" t="s">
        <v>380</v>
      </c>
      <c r="R106" s="40">
        <v>1000</v>
      </c>
      <c r="S106" s="113" t="str">
        <f>+'CARGA DE DATOS'!$AL106</f>
        <v>04</v>
      </c>
      <c r="T106" s="115" t="s">
        <v>382</v>
      </c>
      <c r="U106" s="40">
        <v>12</v>
      </c>
      <c r="V106" s="40" t="str">
        <f ca="1">+'CARGA DE DATOS'!$AM106</f>
        <v>320</v>
      </c>
      <c r="W106" s="40" t="str">
        <f>+VLOOKUP(AG106,Datos!$E$30:$G$35,3,FALSE)</f>
        <v>P2</v>
      </c>
      <c r="X106" s="40" t="str">
        <f t="shared" si="12"/>
        <v/>
      </c>
      <c r="Z106" s="40" t="str">
        <f ca="1">+'CARGA DE DATOS'!$AN106</f>
        <v>239900</v>
      </c>
      <c r="AB106" s="40" t="str">
        <f t="shared" ca="1" si="13"/>
        <v>ID104-GD-MR-T2-BT</v>
      </c>
      <c r="AC106" s="40">
        <f>+INDEX('Gr.Estr.Reg.'!$A:$C,MATCH($L106,'Gr.Estr.Reg.'!$C:$C,0),1)</f>
        <v>6000</v>
      </c>
      <c r="AE106" s="40" t="str">
        <f>+TEXT('CARGA DE DATOS'!$F106,"dd.mm.yyyy")</f>
        <v>01.01.2022</v>
      </c>
      <c r="AF106" s="40" t="s">
        <v>384</v>
      </c>
      <c r="AG106" s="40" t="str">
        <f>+'CARGA DE DATOS'!$AO106</f>
        <v>G1</v>
      </c>
      <c r="AH106" s="40" t="s">
        <v>385</v>
      </c>
      <c r="AI106" s="40" t="str">
        <f ca="1">+'CARGA DE DATOS'!$AQ106</f>
        <v>GD_T2</v>
      </c>
      <c r="AJ106" s="126" t="str">
        <f>+IF('CARGA DE DATOS'!$K106="Completo",VLOOKUP(VLOOKUP('CARGA DE DATOS'!$D106,'Gr.Estr.Reg.'!$C:$D,2,FALSE),'Unidades de Lectura'!$J:$L,3,FALSE),VLOOKUP('CARGA DE DATOS'!$K106&amp;VLOOKUP('CARGA DE DATOS'!$D106,'Gr.Estr.Reg.'!$C:$H,6,FALSE),'Unidades de Lectura'!$H:$L,5,FALSE))</f>
        <v>GROCC</v>
      </c>
      <c r="AM106" s="40" t="s">
        <v>387</v>
      </c>
      <c r="AN106" s="40" t="s">
        <v>388</v>
      </c>
      <c r="AO106" s="40" t="s">
        <v>389</v>
      </c>
      <c r="AP106" s="40" t="str">
        <f ca="1">+'CARGA DE DATOS'!$AT106</f>
        <v>GD_NORM</v>
      </c>
      <c r="AQ106" s="40" t="str">
        <f ca="1">+'CARGA DE DATOS'!$AU106</f>
        <v>BAJA</v>
      </c>
      <c r="AS106" s="40" t="s">
        <v>387</v>
      </c>
      <c r="AT106" s="40" t="str">
        <f>+IF('CARGA DE DATOS'!AV106="","false","true")</f>
        <v>false</v>
      </c>
      <c r="AU106" s="40" t="s">
        <v>389</v>
      </c>
      <c r="AV106" s="40" t="str">
        <f>+'CARGA DE DATOS'!$AW106</f>
        <v/>
      </c>
      <c r="AW106" s="40" t="str">
        <f>+'CARGA DE DATOS'!$AX106</f>
        <v/>
      </c>
      <c r="AY106" s="40" t="s">
        <v>1989</v>
      </c>
      <c r="AZ106" s="40" t="str">
        <f>+IF('CARGA DE DATOS'!AY106="","false","true")</f>
        <v>false</v>
      </c>
      <c r="BA106" s="40" t="s">
        <v>389</v>
      </c>
      <c r="BB106" s="40">
        <f>+'CARGA DE DATOS'!T106</f>
        <v>0</v>
      </c>
      <c r="BD106" s="40" t="s">
        <v>390</v>
      </c>
      <c r="BE106" s="40" t="str">
        <f>+IF('CARGA DE DATOS'!AZ106&lt;&gt;"","true","false")</f>
        <v>true</v>
      </c>
      <c r="BF106" s="40" t="s">
        <v>389</v>
      </c>
      <c r="BH106" s="40" t="s">
        <v>390</v>
      </c>
      <c r="BI106" s="40" t="str">
        <f>+IF('CARGA DE DATOS'!BA106&lt;&gt;"","true","false")</f>
        <v>true</v>
      </c>
      <c r="BJ106" s="40" t="s">
        <v>389</v>
      </c>
      <c r="BL106" s="40" t="s">
        <v>390</v>
      </c>
      <c r="BM106" s="40" t="str">
        <f ca="1">+IF('CARGA DE DATOS'!BB106&lt;&gt;"","true","false")</f>
        <v>false</v>
      </c>
      <c r="BN106" s="40" t="s">
        <v>389</v>
      </c>
      <c r="BP106" s="40" t="s">
        <v>390</v>
      </c>
      <c r="BQ106" s="40" t="str">
        <f ca="1">+IF('CARGA DE DATOS'!BC106&lt;&gt;"","true","false")</f>
        <v>false</v>
      </c>
      <c r="BR106" s="40" t="s">
        <v>389</v>
      </c>
      <c r="BT106" s="40" t="s">
        <v>390</v>
      </c>
      <c r="BU106" s="40" t="str">
        <f ca="1">+IF('CARGA DE DATOS'!BD106&lt;&gt;"","true","false")</f>
        <v>false</v>
      </c>
      <c r="BV106" s="40" t="s">
        <v>389</v>
      </c>
      <c r="BX106" s="40" t="s">
        <v>390</v>
      </c>
      <c r="BY106" s="40" t="str">
        <f ca="1">+IF('CARGA DE DATOS'!BE106&lt;&gt;"","true","false")</f>
        <v>false</v>
      </c>
      <c r="BZ106" s="40" t="s">
        <v>389</v>
      </c>
      <c r="CB106" s="40" t="s">
        <v>390</v>
      </c>
      <c r="CC106" s="40" t="str">
        <f ca="1">+IF('CARGA DE DATOS'!BF106&lt;&gt;"","true","false")</f>
        <v>false</v>
      </c>
      <c r="CD106" s="40" t="s">
        <v>389</v>
      </c>
      <c r="CF106" s="40" t="s">
        <v>390</v>
      </c>
      <c r="CG106" s="40" t="str">
        <f ca="1">+IF('CARGA DE DATOS'!BG106&lt;&gt;"","true","false")</f>
        <v>false</v>
      </c>
      <c r="CH106" s="40" t="s">
        <v>389</v>
      </c>
      <c r="CJ106" s="40" t="str">
        <f t="shared" si="14"/>
        <v>01.01.2022</v>
      </c>
      <c r="CK106" s="40" t="str">
        <f t="shared" si="15"/>
        <v>S6020</v>
      </c>
      <c r="CL106" s="40">
        <f>+VLOOKUP(L106,'Gr.Estr.Reg.'!$C:$G,5,FALSE)</f>
        <v>106</v>
      </c>
      <c r="CM106" s="40" t="str">
        <f t="shared" si="16"/>
        <v>MR</v>
      </c>
      <c r="CN106" s="40">
        <v>2</v>
      </c>
      <c r="CP106" s="40" t="str">
        <f t="shared" si="17"/>
        <v>01.01.2022</v>
      </c>
      <c r="CQ106" s="126">
        <f t="shared" si="18"/>
        <v>205</v>
      </c>
      <c r="CR106" s="126" t="str">
        <f t="shared" si="19"/>
        <v/>
      </c>
      <c r="CS106" s="40">
        <f>+'CARGA DE DATOS'!X106</f>
        <v>700034</v>
      </c>
      <c r="CT106" s="113" t="s">
        <v>391</v>
      </c>
      <c r="CV106" s="40" t="str">
        <f t="shared" si="20"/>
        <v>01.01.2022</v>
      </c>
      <c r="CW106" s="113" t="str">
        <f ca="1">+VLOOKUP('CARGA DE DATOS'!AA106,Datos!$D:$E,2,FALSE)</f>
        <v>00</v>
      </c>
      <c r="CX106" s="113">
        <f>+'CARGA DE DATOS'!AB106</f>
        <v>100</v>
      </c>
      <c r="CY106" s="113">
        <f>+'CARGA DE DATOS'!AC106</f>
        <v>300</v>
      </c>
      <c r="CZ106" s="113" t="str">
        <f>+'CARGA DE DATOS'!AD106</f>
        <v>CASO: =300 Cont</v>
      </c>
    </row>
    <row r="107" spans="1:104" s="40" customFormat="1" x14ac:dyDescent="0.25">
      <c r="A107" s="140">
        <f>+IF('CARGA DE DATOS'!B107="","",'CARGA DE DATOS'!B107)</f>
        <v>264</v>
      </c>
      <c r="B107" s="140">
        <f>+'CARGA DE DATOS'!C107</f>
        <v>610000000000178</v>
      </c>
      <c r="C107" s="140"/>
      <c r="D107" s="140"/>
      <c r="E107" s="140"/>
      <c r="F107" s="140"/>
      <c r="G107" s="140"/>
      <c r="H107" s="140"/>
      <c r="I107" s="140"/>
      <c r="J107" s="83"/>
      <c r="K107" s="40" t="str">
        <f>+'CARGA DE DATOS'!$AH107</f>
        <v>GD</v>
      </c>
      <c r="L107" s="40" t="str">
        <f>+'CARGA DE DATOS'!D107</f>
        <v>S6020A25</v>
      </c>
      <c r="M107" s="40" t="str">
        <f ca="1">+'CARGA DE DATOS'!G107</f>
        <v>ID105-GD-MR-T2-BT</v>
      </c>
      <c r="N107" s="40" t="str">
        <f>+'CARGA DE DATOS'!$AI107</f>
        <v>MR</v>
      </c>
      <c r="O107" s="40" t="str">
        <f>+'CARGA DE DATOS'!$AJ107</f>
        <v>G002</v>
      </c>
      <c r="P107" s="40" t="str">
        <f t="shared" si="11"/>
        <v>Z002</v>
      </c>
      <c r="Q107" s="40" t="s">
        <v>380</v>
      </c>
      <c r="R107" s="40">
        <v>1000</v>
      </c>
      <c r="S107" s="113" t="str">
        <f>+'CARGA DE DATOS'!$AL107</f>
        <v>07</v>
      </c>
      <c r="T107" s="115" t="s">
        <v>382</v>
      </c>
      <c r="U107" s="40">
        <v>12</v>
      </c>
      <c r="V107" s="40" t="str">
        <f ca="1">+'CARGA DE DATOS'!$AM107</f>
        <v>320</v>
      </c>
      <c r="W107" s="40" t="str">
        <f>+VLOOKUP(AG107,Datos!$E$30:$G$35,3,FALSE)</f>
        <v>P2</v>
      </c>
      <c r="X107" s="40" t="str">
        <f t="shared" si="12"/>
        <v/>
      </c>
      <c r="Z107" s="40" t="str">
        <f ca="1">+'CARGA DE DATOS'!$AN107</f>
        <v>239900</v>
      </c>
      <c r="AB107" s="40" t="str">
        <f t="shared" ca="1" si="13"/>
        <v>ID105-GD-MR-T2-BT</v>
      </c>
      <c r="AC107" s="40">
        <f>+INDEX('Gr.Estr.Reg.'!$A:$C,MATCH($L107,'Gr.Estr.Reg.'!$C:$C,0),1)</f>
        <v>6000</v>
      </c>
      <c r="AE107" s="40" t="str">
        <f>+TEXT('CARGA DE DATOS'!$F107,"dd.mm.yyyy")</f>
        <v>01.01.2022</v>
      </c>
      <c r="AF107" s="40" t="s">
        <v>384</v>
      </c>
      <c r="AG107" s="40" t="str">
        <f>+'CARGA DE DATOS'!$AO107</f>
        <v>G1</v>
      </c>
      <c r="AH107" s="40" t="s">
        <v>385</v>
      </c>
      <c r="AI107" s="40" t="str">
        <f ca="1">+'CARGA DE DATOS'!$AQ107</f>
        <v>GD_T2</v>
      </c>
      <c r="AJ107" s="126" t="str">
        <f>+IF('CARGA DE DATOS'!$K107="Completo",VLOOKUP(VLOOKUP('CARGA DE DATOS'!$D107,'Gr.Estr.Reg.'!$C:$D,2,FALSE),'Unidades de Lectura'!$J:$L,3,FALSE),VLOOKUP('CARGA DE DATOS'!$K107&amp;VLOOKUP('CARGA DE DATOS'!$D107,'Gr.Estr.Reg.'!$C:$H,6,FALSE),'Unidades de Lectura'!$H:$L,5,FALSE))</f>
        <v>GROCC</v>
      </c>
      <c r="AM107" s="40" t="s">
        <v>387</v>
      </c>
      <c r="AN107" s="40" t="s">
        <v>388</v>
      </c>
      <c r="AO107" s="40" t="s">
        <v>389</v>
      </c>
      <c r="AP107" s="40" t="str">
        <f ca="1">+'CARGA DE DATOS'!$AT107</f>
        <v>GD_NORM</v>
      </c>
      <c r="AQ107" s="40" t="str">
        <f ca="1">+'CARGA DE DATOS'!$AU107</f>
        <v>BAJA</v>
      </c>
      <c r="AS107" s="40" t="s">
        <v>387</v>
      </c>
      <c r="AT107" s="40" t="str">
        <f>+IF('CARGA DE DATOS'!AV107="","false","true")</f>
        <v>false</v>
      </c>
      <c r="AU107" s="40" t="s">
        <v>389</v>
      </c>
      <c r="AV107" s="40" t="str">
        <f>+'CARGA DE DATOS'!$AW107</f>
        <v/>
      </c>
      <c r="AW107" s="40" t="str">
        <f>+'CARGA DE DATOS'!$AX107</f>
        <v/>
      </c>
      <c r="AY107" s="40" t="s">
        <v>1989</v>
      </c>
      <c r="AZ107" s="40" t="str">
        <f>+IF('CARGA DE DATOS'!AY107="","false","true")</f>
        <v>false</v>
      </c>
      <c r="BA107" s="40" t="s">
        <v>389</v>
      </c>
      <c r="BB107" s="40">
        <f>+'CARGA DE DATOS'!T107</f>
        <v>0</v>
      </c>
      <c r="BD107" s="40" t="s">
        <v>390</v>
      </c>
      <c r="BE107" s="40" t="str">
        <f>+IF('CARGA DE DATOS'!AZ107&lt;&gt;"","true","false")</f>
        <v>true</v>
      </c>
      <c r="BF107" s="40" t="s">
        <v>389</v>
      </c>
      <c r="BH107" s="40" t="s">
        <v>390</v>
      </c>
      <c r="BI107" s="40" t="str">
        <f>+IF('CARGA DE DATOS'!BA107&lt;&gt;"","true","false")</f>
        <v>true</v>
      </c>
      <c r="BJ107" s="40" t="s">
        <v>389</v>
      </c>
      <c r="BL107" s="40" t="s">
        <v>390</v>
      </c>
      <c r="BM107" s="40" t="str">
        <f ca="1">+IF('CARGA DE DATOS'!BB107&lt;&gt;"","true","false")</f>
        <v>false</v>
      </c>
      <c r="BN107" s="40" t="s">
        <v>389</v>
      </c>
      <c r="BP107" s="40" t="s">
        <v>390</v>
      </c>
      <c r="BQ107" s="40" t="str">
        <f ca="1">+IF('CARGA DE DATOS'!BC107&lt;&gt;"","true","false")</f>
        <v>false</v>
      </c>
      <c r="BR107" s="40" t="s">
        <v>389</v>
      </c>
      <c r="BT107" s="40" t="s">
        <v>390</v>
      </c>
      <c r="BU107" s="40" t="str">
        <f ca="1">+IF('CARGA DE DATOS'!BD107&lt;&gt;"","true","false")</f>
        <v>false</v>
      </c>
      <c r="BV107" s="40" t="s">
        <v>389</v>
      </c>
      <c r="BX107" s="40" t="s">
        <v>390</v>
      </c>
      <c r="BY107" s="40" t="str">
        <f ca="1">+IF('CARGA DE DATOS'!BE107&lt;&gt;"","true","false")</f>
        <v>false</v>
      </c>
      <c r="BZ107" s="40" t="s">
        <v>389</v>
      </c>
      <c r="CB107" s="40" t="s">
        <v>390</v>
      </c>
      <c r="CC107" s="40" t="str">
        <f ca="1">+IF('CARGA DE DATOS'!BF107&lt;&gt;"","true","false")</f>
        <v>false</v>
      </c>
      <c r="CD107" s="40" t="s">
        <v>389</v>
      </c>
      <c r="CF107" s="40" t="s">
        <v>390</v>
      </c>
      <c r="CG107" s="40" t="str">
        <f ca="1">+IF('CARGA DE DATOS'!BG107&lt;&gt;"","true","false")</f>
        <v>false</v>
      </c>
      <c r="CH107" s="40" t="s">
        <v>389</v>
      </c>
      <c r="CJ107" s="40" t="str">
        <f t="shared" si="14"/>
        <v>01.01.2022</v>
      </c>
      <c r="CK107" s="40" t="str">
        <f t="shared" si="15"/>
        <v>S6020</v>
      </c>
      <c r="CL107" s="40">
        <f>+VLOOKUP(L107,'Gr.Estr.Reg.'!$C:$G,5,FALSE)</f>
        <v>106</v>
      </c>
      <c r="CM107" s="40" t="str">
        <f t="shared" si="16"/>
        <v>MR</v>
      </c>
      <c r="CN107" s="40">
        <v>2</v>
      </c>
      <c r="CP107" s="40" t="str">
        <f t="shared" si="17"/>
        <v>01.01.2022</v>
      </c>
      <c r="CQ107" s="126">
        <f t="shared" si="18"/>
        <v>206</v>
      </c>
      <c r="CR107" s="126" t="str">
        <f t="shared" si="19"/>
        <v/>
      </c>
      <c r="CS107" s="40">
        <f>+'CARGA DE DATOS'!X107</f>
        <v>700034</v>
      </c>
      <c r="CT107" s="113" t="s">
        <v>391</v>
      </c>
      <c r="CV107" s="40" t="str">
        <f t="shared" si="20"/>
        <v>01.01.2022</v>
      </c>
      <c r="CW107" s="113" t="str">
        <f ca="1">+VLOOKUP('CARGA DE DATOS'!AA107,Datos!$D:$E,2,FALSE)</f>
        <v>00</v>
      </c>
      <c r="CX107" s="113">
        <f>+'CARGA DE DATOS'!AB107</f>
        <v>50</v>
      </c>
      <c r="CY107" s="113">
        <f>+'CARGA DE DATOS'!AC107</f>
        <v>1000</v>
      </c>
      <c r="CZ107" s="113" t="str">
        <f>+'CARGA DE DATOS'!AD107</f>
        <v>CASO: =1000 Cont sólo 13,2 kV</v>
      </c>
    </row>
    <row r="108" spans="1:104" s="40" customFormat="1" x14ac:dyDescent="0.25">
      <c r="A108" s="140">
        <f>+IF('CARGA DE DATOS'!B108="","",'CARGA DE DATOS'!B108)</f>
        <v>264</v>
      </c>
      <c r="B108" s="140">
        <f>+'CARGA DE DATOS'!C108</f>
        <v>610000000000178</v>
      </c>
      <c r="C108" s="140"/>
      <c r="D108" s="140"/>
      <c r="E108" s="140"/>
      <c r="F108" s="140"/>
      <c r="G108" s="140"/>
      <c r="H108" s="140"/>
      <c r="I108" s="140"/>
      <c r="J108" s="83"/>
      <c r="K108" s="40" t="str">
        <f>+'CARGA DE DATOS'!$AH108</f>
        <v>GD</v>
      </c>
      <c r="L108" s="40" t="str">
        <f>+'CARGA DE DATOS'!D108</f>
        <v>S6020A25</v>
      </c>
      <c r="M108" s="40" t="str">
        <f ca="1">+'CARGA DE DATOS'!G108</f>
        <v>ID106-GD-MR-T2-MT 13,2 kV</v>
      </c>
      <c r="N108" s="40" t="str">
        <f>+'CARGA DE DATOS'!$AI108</f>
        <v>MR</v>
      </c>
      <c r="O108" s="40" t="str">
        <f>+'CARGA DE DATOS'!$AJ108</f>
        <v>G002</v>
      </c>
      <c r="P108" s="40" t="str">
        <f t="shared" si="11"/>
        <v>Z002</v>
      </c>
      <c r="Q108" s="40" t="s">
        <v>380</v>
      </c>
      <c r="R108" s="40">
        <v>1000</v>
      </c>
      <c r="S108" s="113">
        <f>+'CARGA DE DATOS'!$AL108</f>
        <v>11</v>
      </c>
      <c r="T108" s="115" t="s">
        <v>382</v>
      </c>
      <c r="U108" s="40">
        <v>12</v>
      </c>
      <c r="V108" s="40" t="str">
        <f ca="1">+'CARGA DE DATOS'!$AM108</f>
        <v>320</v>
      </c>
      <c r="W108" s="40" t="str">
        <f>+VLOOKUP(AG108,Datos!$E$30:$G$35,3,FALSE)</f>
        <v>P3</v>
      </c>
      <c r="X108" s="40" t="str">
        <f t="shared" si="12"/>
        <v/>
      </c>
      <c r="Z108" s="40" t="str">
        <f ca="1">+'CARGA DE DATOS'!$AN108</f>
        <v>239900</v>
      </c>
      <c r="AB108" s="40" t="str">
        <f t="shared" ca="1" si="13"/>
        <v>ID106-GD-MR-T2-MT 13,2 kV</v>
      </c>
      <c r="AC108" s="40">
        <f>+INDEX('Gr.Estr.Reg.'!$A:$C,MATCH($L108,'Gr.Estr.Reg.'!$C:$C,0),1)</f>
        <v>6000</v>
      </c>
      <c r="AE108" s="40" t="str">
        <f>+TEXT('CARGA DE DATOS'!$F108,"dd.mm.yyyy")</f>
        <v>01.01.2022</v>
      </c>
      <c r="AF108" s="40" t="s">
        <v>384</v>
      </c>
      <c r="AG108" s="40" t="str">
        <f>+'CARGA DE DATOS'!$AO108</f>
        <v>G3</v>
      </c>
      <c r="AH108" s="40" t="s">
        <v>385</v>
      </c>
      <c r="AI108" s="40" t="str">
        <f ca="1">+'CARGA DE DATOS'!$AQ108</f>
        <v>GD_T2</v>
      </c>
      <c r="AJ108" s="126" t="str">
        <f>+IF('CARGA DE DATOS'!$K108="Completo",VLOOKUP(VLOOKUP('CARGA DE DATOS'!$D108,'Gr.Estr.Reg.'!$C:$D,2,FALSE),'Unidades de Lectura'!$J:$L,3,FALSE),VLOOKUP('CARGA DE DATOS'!$K108&amp;VLOOKUP('CARGA DE DATOS'!$D108,'Gr.Estr.Reg.'!$C:$H,6,FALSE),'Unidades de Lectura'!$H:$L,5,FALSE))</f>
        <v>GROCC</v>
      </c>
      <c r="AM108" s="40" t="s">
        <v>387</v>
      </c>
      <c r="AN108" s="40" t="s">
        <v>388</v>
      </c>
      <c r="AO108" s="40" t="s">
        <v>389</v>
      </c>
      <c r="AP108" s="40" t="str">
        <f ca="1">+'CARGA DE DATOS'!$AT108</f>
        <v>GD_NORM</v>
      </c>
      <c r="AQ108" s="40" t="str">
        <f ca="1">+'CARGA DE DATOS'!$AU108</f>
        <v>MEDIA13.2</v>
      </c>
      <c r="AS108" s="40" t="s">
        <v>387</v>
      </c>
      <c r="AT108" s="40" t="str">
        <f>+IF('CARGA DE DATOS'!AV108="","false","true")</f>
        <v>false</v>
      </c>
      <c r="AU108" s="40" t="s">
        <v>389</v>
      </c>
      <c r="AV108" s="40" t="str">
        <f>+'CARGA DE DATOS'!$AW108</f>
        <v/>
      </c>
      <c r="AW108" s="40" t="str">
        <f>+'CARGA DE DATOS'!$AX108</f>
        <v/>
      </c>
      <c r="AY108" s="40" t="s">
        <v>1989</v>
      </c>
      <c r="AZ108" s="40" t="str">
        <f>+IF('CARGA DE DATOS'!AY108="","false","true")</f>
        <v>false</v>
      </c>
      <c r="BA108" s="40" t="s">
        <v>389</v>
      </c>
      <c r="BB108" s="40">
        <f>+'CARGA DE DATOS'!T108</f>
        <v>0</v>
      </c>
      <c r="BD108" s="40" t="s">
        <v>390</v>
      </c>
      <c r="BE108" s="40" t="str">
        <f>+IF('CARGA DE DATOS'!AZ108&lt;&gt;"","true","false")</f>
        <v>true</v>
      </c>
      <c r="BF108" s="40" t="s">
        <v>389</v>
      </c>
      <c r="BH108" s="40" t="s">
        <v>390</v>
      </c>
      <c r="BI108" s="40" t="str">
        <f>+IF('CARGA DE DATOS'!BA108&lt;&gt;"","true","false")</f>
        <v>true</v>
      </c>
      <c r="BJ108" s="40" t="s">
        <v>389</v>
      </c>
      <c r="BL108" s="40" t="s">
        <v>390</v>
      </c>
      <c r="BM108" s="40" t="str">
        <f ca="1">+IF('CARGA DE DATOS'!BB108&lt;&gt;"","true","false")</f>
        <v>false</v>
      </c>
      <c r="BN108" s="40" t="s">
        <v>389</v>
      </c>
      <c r="BP108" s="40" t="s">
        <v>390</v>
      </c>
      <c r="BQ108" s="40" t="str">
        <f ca="1">+IF('CARGA DE DATOS'!BC108&lt;&gt;"","true","false")</f>
        <v>false</v>
      </c>
      <c r="BR108" s="40" t="s">
        <v>389</v>
      </c>
      <c r="BT108" s="40" t="s">
        <v>390</v>
      </c>
      <c r="BU108" s="40" t="str">
        <f ca="1">+IF('CARGA DE DATOS'!BD108&lt;&gt;"","true","false")</f>
        <v>false</v>
      </c>
      <c r="BV108" s="40" t="s">
        <v>389</v>
      </c>
      <c r="BX108" s="40" t="s">
        <v>390</v>
      </c>
      <c r="BY108" s="40" t="str">
        <f ca="1">+IF('CARGA DE DATOS'!BE108&lt;&gt;"","true","false")</f>
        <v>false</v>
      </c>
      <c r="BZ108" s="40" t="s">
        <v>389</v>
      </c>
      <c r="CB108" s="40" t="s">
        <v>390</v>
      </c>
      <c r="CC108" s="40" t="str">
        <f ca="1">+IF('CARGA DE DATOS'!BF108&lt;&gt;"","true","false")</f>
        <v>false</v>
      </c>
      <c r="CD108" s="40" t="s">
        <v>389</v>
      </c>
      <c r="CF108" s="40" t="s">
        <v>390</v>
      </c>
      <c r="CG108" s="40" t="str">
        <f ca="1">+IF('CARGA DE DATOS'!BG108&lt;&gt;"","true","false")</f>
        <v>false</v>
      </c>
      <c r="CH108" s="40" t="s">
        <v>389</v>
      </c>
      <c r="CJ108" s="40" t="str">
        <f t="shared" si="14"/>
        <v>01.01.2022</v>
      </c>
      <c r="CK108" s="40" t="str">
        <f t="shared" si="15"/>
        <v>S6020</v>
      </c>
      <c r="CL108" s="40">
        <f>+VLOOKUP(L108,'Gr.Estr.Reg.'!$C:$G,5,FALSE)</f>
        <v>106</v>
      </c>
      <c r="CM108" s="40" t="str">
        <f t="shared" si="16"/>
        <v>MR</v>
      </c>
      <c r="CN108" s="40">
        <v>2</v>
      </c>
      <c r="CP108" s="40" t="str">
        <f t="shared" si="17"/>
        <v>01.01.2022</v>
      </c>
      <c r="CQ108" s="126">
        <f t="shared" si="18"/>
        <v>207</v>
      </c>
      <c r="CR108" s="126" t="str">
        <f t="shared" si="19"/>
        <v/>
      </c>
      <c r="CS108" s="40">
        <f>+'CARGA DE DATOS'!X108</f>
        <v>700034</v>
      </c>
      <c r="CT108" s="113" t="s">
        <v>391</v>
      </c>
      <c r="CV108" s="40" t="str">
        <f t="shared" si="20"/>
        <v>01.01.2022</v>
      </c>
      <c r="CW108" s="113" t="str">
        <f ca="1">+VLOOKUP('CARGA DE DATOS'!AA108,Datos!$D:$E,2,FALSE)</f>
        <v>00</v>
      </c>
      <c r="CX108" s="113">
        <f>+'CARGA DE DATOS'!AB108</f>
        <v>100</v>
      </c>
      <c r="CY108" s="113">
        <f>+'CARGA DE DATOS'!AC108</f>
        <v>200</v>
      </c>
      <c r="CZ108" s="113" t="str">
        <f>+'CARGA DE DATOS'!AD108</f>
        <v>CASO: =300 Reg</v>
      </c>
    </row>
    <row r="109" spans="1:104" s="40" customFormat="1" x14ac:dyDescent="0.25">
      <c r="A109" s="140">
        <f>+IF('CARGA DE DATOS'!B109="","",'CARGA DE DATOS'!B109)</f>
        <v>259</v>
      </c>
      <c r="B109" s="140">
        <f>+'CARGA DE DATOS'!C109</f>
        <v>610000000000173</v>
      </c>
      <c r="C109" s="140"/>
      <c r="D109" s="140"/>
      <c r="E109" s="140"/>
      <c r="F109" s="140"/>
      <c r="G109" s="140"/>
      <c r="H109" s="140"/>
      <c r="I109" s="140"/>
      <c r="J109" s="83"/>
      <c r="K109" s="40" t="str">
        <f>+'CARGA DE DATOS'!$AH109</f>
        <v>GD</v>
      </c>
      <c r="L109" s="40" t="str">
        <f>+'CARGA DE DATOS'!D109</f>
        <v>S1010A13</v>
      </c>
      <c r="M109" s="40" t="str">
        <f ca="1">+'CARGA DE DATOS'!G109</f>
        <v>ID107-GD-MR-T2-MT 13,2 kV</v>
      </c>
      <c r="N109" s="40" t="str">
        <f>+'CARGA DE DATOS'!$AI109</f>
        <v>MR</v>
      </c>
      <c r="O109" s="40" t="str">
        <f>+'CARGA DE DATOS'!$AJ109</f>
        <v>G002</v>
      </c>
      <c r="P109" s="40" t="str">
        <f t="shared" si="11"/>
        <v>Z002</v>
      </c>
      <c r="Q109" s="40" t="s">
        <v>380</v>
      </c>
      <c r="R109" s="40">
        <v>1000</v>
      </c>
      <c r="S109" s="113" t="str">
        <f>+'CARGA DE DATOS'!$AL109</f>
        <v>01</v>
      </c>
      <c r="T109" s="115" t="s">
        <v>382</v>
      </c>
      <c r="U109" s="40">
        <v>12</v>
      </c>
      <c r="V109" s="40" t="str">
        <f ca="1">+'CARGA DE DATOS'!$AM109</f>
        <v>198</v>
      </c>
      <c r="W109" s="40" t="str">
        <f>+VLOOKUP(AG109,Datos!$E$30:$G$35,3,FALSE)</f>
        <v>P3</v>
      </c>
      <c r="X109" s="40" t="str">
        <f t="shared" si="12"/>
        <v/>
      </c>
      <c r="Z109" s="40" t="str">
        <f ca="1">+'CARGA DE DATOS'!$AN109</f>
        <v>239900</v>
      </c>
      <c r="AB109" s="40" t="str">
        <f t="shared" ca="1" si="13"/>
        <v>ID107-GD-MR-T2-MT 13,2 kV</v>
      </c>
      <c r="AC109" s="40">
        <f>+INDEX('Gr.Estr.Reg.'!$A:$C,MATCH($L109,'Gr.Estr.Reg.'!$C:$C,0),1)</f>
        <v>1000</v>
      </c>
      <c r="AE109" s="40" t="str">
        <f>+TEXT('CARGA DE DATOS'!$F109,"dd.mm.yyyy")</f>
        <v>01.01.2022</v>
      </c>
      <c r="AF109" s="40" t="s">
        <v>384</v>
      </c>
      <c r="AG109" s="40" t="str">
        <f>+'CARGA DE DATOS'!$AO109</f>
        <v>G3</v>
      </c>
      <c r="AH109" s="40" t="s">
        <v>385</v>
      </c>
      <c r="AI109" s="40" t="str">
        <f ca="1">+'CARGA DE DATOS'!$AQ109</f>
        <v>GD_T2</v>
      </c>
      <c r="AJ109" s="126" t="str">
        <f>+IF('CARGA DE DATOS'!$K109="Completo",VLOOKUP(VLOOKUP('CARGA DE DATOS'!$D109,'Gr.Estr.Reg.'!$C:$D,2,FALSE),'Unidades de Lectura'!$J:$L,3,FALSE),VLOOKUP('CARGA DE DATOS'!$K109&amp;VLOOKUP('CARGA DE DATOS'!$D109,'Gr.Estr.Reg.'!$C:$H,6,FALSE),'Unidades de Lectura'!$H:$L,5,FALSE))</f>
        <v>GSNCC</v>
      </c>
      <c r="AM109" s="40" t="s">
        <v>387</v>
      </c>
      <c r="AN109" s="40" t="s">
        <v>388</v>
      </c>
      <c r="AO109" s="40" t="s">
        <v>389</v>
      </c>
      <c r="AP109" s="40" t="str">
        <f ca="1">+'CARGA DE DATOS'!$AT109</f>
        <v>GD_NORM</v>
      </c>
      <c r="AQ109" s="40" t="str">
        <f ca="1">+'CARGA DE DATOS'!$AU109</f>
        <v>MEDIA13.2</v>
      </c>
      <c r="AS109" s="40" t="s">
        <v>387</v>
      </c>
      <c r="AT109" s="40" t="str">
        <f>+IF('CARGA DE DATOS'!AV109="","false","true")</f>
        <v>false</v>
      </c>
      <c r="AU109" s="40" t="s">
        <v>389</v>
      </c>
      <c r="AV109" s="40" t="str">
        <f>+'CARGA DE DATOS'!$AW109</f>
        <v/>
      </c>
      <c r="AW109" s="40" t="str">
        <f>+'CARGA DE DATOS'!$AX109</f>
        <v/>
      </c>
      <c r="AY109" s="40" t="s">
        <v>1989</v>
      </c>
      <c r="AZ109" s="40" t="str">
        <f>+IF('CARGA DE DATOS'!AY109="","false","true")</f>
        <v>false</v>
      </c>
      <c r="BA109" s="40" t="s">
        <v>389</v>
      </c>
      <c r="BB109" s="40">
        <f>+'CARGA DE DATOS'!T109</f>
        <v>0</v>
      </c>
      <c r="BD109" s="40" t="s">
        <v>390</v>
      </c>
      <c r="BE109" s="40" t="str">
        <f>+IF('CARGA DE DATOS'!AZ109&lt;&gt;"","true","false")</f>
        <v>true</v>
      </c>
      <c r="BF109" s="40" t="s">
        <v>389</v>
      </c>
      <c r="BH109" s="40" t="s">
        <v>390</v>
      </c>
      <c r="BI109" s="40" t="str">
        <f>+IF('CARGA DE DATOS'!BA109&lt;&gt;"","true","false")</f>
        <v>true</v>
      </c>
      <c r="BJ109" s="40" t="s">
        <v>389</v>
      </c>
      <c r="BL109" s="40" t="s">
        <v>390</v>
      </c>
      <c r="BM109" s="40" t="str">
        <f ca="1">+IF('CARGA DE DATOS'!BB109&lt;&gt;"","true","false")</f>
        <v>false</v>
      </c>
      <c r="BN109" s="40" t="s">
        <v>389</v>
      </c>
      <c r="BP109" s="40" t="s">
        <v>390</v>
      </c>
      <c r="BQ109" s="40" t="str">
        <f ca="1">+IF('CARGA DE DATOS'!BC109&lt;&gt;"","true","false")</f>
        <v>false</v>
      </c>
      <c r="BR109" s="40" t="s">
        <v>389</v>
      </c>
      <c r="BT109" s="40" t="s">
        <v>390</v>
      </c>
      <c r="BU109" s="40" t="str">
        <f ca="1">+IF('CARGA DE DATOS'!BD109&lt;&gt;"","true","false")</f>
        <v>false</v>
      </c>
      <c r="BV109" s="40" t="s">
        <v>389</v>
      </c>
      <c r="BX109" s="40" t="s">
        <v>390</v>
      </c>
      <c r="BY109" s="40" t="str">
        <f ca="1">+IF('CARGA DE DATOS'!BE109&lt;&gt;"","true","false")</f>
        <v>false</v>
      </c>
      <c r="BZ109" s="40" t="s">
        <v>389</v>
      </c>
      <c r="CB109" s="40" t="s">
        <v>390</v>
      </c>
      <c r="CC109" s="40" t="str">
        <f ca="1">+IF('CARGA DE DATOS'!BF109&lt;&gt;"","true","false")</f>
        <v>false</v>
      </c>
      <c r="CD109" s="40" t="s">
        <v>389</v>
      </c>
      <c r="CF109" s="40" t="s">
        <v>390</v>
      </c>
      <c r="CG109" s="40" t="str">
        <f ca="1">+IF('CARGA DE DATOS'!BG109&lt;&gt;"","true","false")</f>
        <v>false</v>
      </c>
      <c r="CH109" s="40" t="s">
        <v>389</v>
      </c>
      <c r="CJ109" s="40" t="str">
        <f t="shared" si="14"/>
        <v>01.01.2022</v>
      </c>
      <c r="CK109" s="40" t="str">
        <f t="shared" si="15"/>
        <v>S1010</v>
      </c>
      <c r="CL109" s="40">
        <f>+VLOOKUP(L109,'Gr.Estr.Reg.'!$C:$G,5,FALSE)</f>
        <v>102</v>
      </c>
      <c r="CM109" s="40" t="str">
        <f t="shared" si="16"/>
        <v>MR</v>
      </c>
      <c r="CN109" s="40">
        <v>2</v>
      </c>
      <c r="CP109" s="40" t="str">
        <f t="shared" si="17"/>
        <v>01.01.2022</v>
      </c>
      <c r="CQ109" s="126">
        <f t="shared" si="18"/>
        <v>208</v>
      </c>
      <c r="CR109" s="126" t="str">
        <f t="shared" si="19"/>
        <v/>
      </c>
      <c r="CS109" s="40">
        <f>+'CARGA DE DATOS'!X109</f>
        <v>700034</v>
      </c>
      <c r="CT109" s="113" t="s">
        <v>391</v>
      </c>
      <c r="CV109" s="40" t="str">
        <f t="shared" si="20"/>
        <v>01.01.2022</v>
      </c>
      <c r="CW109" s="113" t="str">
        <f ca="1">+VLOOKUP('CARGA DE DATOS'!AA109,Datos!$D:$E,2,FALSE)</f>
        <v>00</v>
      </c>
      <c r="CX109" s="113">
        <f>+'CARGA DE DATOS'!AB109</f>
        <v>50</v>
      </c>
      <c r="CY109" s="113">
        <f>+'CARGA DE DATOS'!AC109</f>
        <v>1000</v>
      </c>
      <c r="CZ109" s="113" t="str">
        <f>+'CARGA DE DATOS'!AD109</f>
        <v>CASO: =1000 Cont sólo 13,2 kV</v>
      </c>
    </row>
    <row r="110" spans="1:104" s="40" customFormat="1" x14ac:dyDescent="0.25">
      <c r="A110" s="140">
        <f>+IF('CARGA DE DATOS'!B110="","",'CARGA DE DATOS'!B110)</f>
        <v>259</v>
      </c>
      <c r="B110" s="140">
        <f>+'CARGA DE DATOS'!C110</f>
        <v>610000000000173</v>
      </c>
      <c r="C110" s="140"/>
      <c r="D110" s="140"/>
      <c r="E110" s="140"/>
      <c r="F110" s="140"/>
      <c r="G110" s="140"/>
      <c r="H110" s="140"/>
      <c r="I110" s="140"/>
      <c r="J110" s="83"/>
      <c r="K110" s="40" t="str">
        <f>+'CARGA DE DATOS'!$AH110</f>
        <v>GD</v>
      </c>
      <c r="L110" s="40" t="str">
        <f>+'CARGA DE DATOS'!D110</f>
        <v>S1010A13</v>
      </c>
      <c r="M110" s="40" t="str">
        <f ca="1">+'CARGA DE DATOS'!G110</f>
        <v>ID108-GD-MR-T2-MT 13,2 kV</v>
      </c>
      <c r="N110" s="40" t="str">
        <f>+'CARGA DE DATOS'!$AI110</f>
        <v>MR</v>
      </c>
      <c r="O110" s="40" t="str">
        <f>+'CARGA DE DATOS'!$AJ110</f>
        <v>G002</v>
      </c>
      <c r="P110" s="40" t="str">
        <f t="shared" si="11"/>
        <v>Z002</v>
      </c>
      <c r="Q110" s="40" t="s">
        <v>380</v>
      </c>
      <c r="R110" s="40">
        <v>1000</v>
      </c>
      <c r="S110" s="113" t="str">
        <f>+'CARGA DE DATOS'!$AL110</f>
        <v>04</v>
      </c>
      <c r="T110" s="115" t="s">
        <v>382</v>
      </c>
      <c r="U110" s="40">
        <v>12</v>
      </c>
      <c r="V110" s="40" t="str">
        <f ca="1">+'CARGA DE DATOS'!$AM110</f>
        <v>198</v>
      </c>
      <c r="W110" s="40" t="str">
        <f>+VLOOKUP(AG110,Datos!$E$30:$G$35,3,FALSE)</f>
        <v>P3</v>
      </c>
      <c r="X110" s="40" t="str">
        <f t="shared" si="12"/>
        <v/>
      </c>
      <c r="Z110" s="40" t="str">
        <f ca="1">+'CARGA DE DATOS'!$AN110</f>
        <v>239900</v>
      </c>
      <c r="AB110" s="40" t="str">
        <f t="shared" ca="1" si="13"/>
        <v>ID108-GD-MR-T2-MT 13,2 kV</v>
      </c>
      <c r="AC110" s="40">
        <f>+INDEX('Gr.Estr.Reg.'!$A:$C,MATCH($L110,'Gr.Estr.Reg.'!$C:$C,0),1)</f>
        <v>1000</v>
      </c>
      <c r="AE110" s="40" t="str">
        <f>+TEXT('CARGA DE DATOS'!$F110,"dd.mm.yyyy")</f>
        <v>01.01.2022</v>
      </c>
      <c r="AF110" s="40" t="s">
        <v>384</v>
      </c>
      <c r="AG110" s="40" t="str">
        <f>+'CARGA DE DATOS'!$AO110</f>
        <v>G3</v>
      </c>
      <c r="AH110" s="40" t="s">
        <v>385</v>
      </c>
      <c r="AI110" s="40" t="str">
        <f ca="1">+'CARGA DE DATOS'!$AQ110</f>
        <v>GD_T2</v>
      </c>
      <c r="AJ110" s="126" t="str">
        <f>+IF('CARGA DE DATOS'!$K110="Completo",VLOOKUP(VLOOKUP('CARGA DE DATOS'!$D110,'Gr.Estr.Reg.'!$C:$D,2,FALSE),'Unidades de Lectura'!$J:$L,3,FALSE),VLOOKUP('CARGA DE DATOS'!$K110&amp;VLOOKUP('CARGA DE DATOS'!$D110,'Gr.Estr.Reg.'!$C:$H,6,FALSE),'Unidades de Lectura'!$H:$L,5,FALSE))</f>
        <v>GSNCC</v>
      </c>
      <c r="AM110" s="40" t="s">
        <v>387</v>
      </c>
      <c r="AN110" s="40" t="s">
        <v>388</v>
      </c>
      <c r="AO110" s="40" t="s">
        <v>389</v>
      </c>
      <c r="AP110" s="40" t="str">
        <f ca="1">+'CARGA DE DATOS'!$AT110</f>
        <v>GD_NORM</v>
      </c>
      <c r="AQ110" s="40" t="str">
        <f ca="1">+'CARGA DE DATOS'!$AU110</f>
        <v>MEDIA13.2</v>
      </c>
      <c r="AS110" s="40" t="s">
        <v>387</v>
      </c>
      <c r="AT110" s="40" t="str">
        <f>+IF('CARGA DE DATOS'!AV110="","false","true")</f>
        <v>false</v>
      </c>
      <c r="AU110" s="40" t="s">
        <v>389</v>
      </c>
      <c r="AV110" s="40" t="str">
        <f>+'CARGA DE DATOS'!$AW110</f>
        <v/>
      </c>
      <c r="AW110" s="40" t="str">
        <f>+'CARGA DE DATOS'!$AX110</f>
        <v/>
      </c>
      <c r="AY110" s="40" t="s">
        <v>1989</v>
      </c>
      <c r="AZ110" s="40" t="str">
        <f>+IF('CARGA DE DATOS'!AY110="","false","true")</f>
        <v>false</v>
      </c>
      <c r="BA110" s="40" t="s">
        <v>389</v>
      </c>
      <c r="BB110" s="40">
        <f>+'CARGA DE DATOS'!T110</f>
        <v>0</v>
      </c>
      <c r="BD110" s="40" t="s">
        <v>390</v>
      </c>
      <c r="BE110" s="40" t="str">
        <f>+IF('CARGA DE DATOS'!AZ110&lt;&gt;"","true","false")</f>
        <v>true</v>
      </c>
      <c r="BF110" s="40" t="s">
        <v>389</v>
      </c>
      <c r="BH110" s="40" t="s">
        <v>390</v>
      </c>
      <c r="BI110" s="40" t="str">
        <f>+IF('CARGA DE DATOS'!BA110&lt;&gt;"","true","false")</f>
        <v>true</v>
      </c>
      <c r="BJ110" s="40" t="s">
        <v>389</v>
      </c>
      <c r="BL110" s="40" t="s">
        <v>390</v>
      </c>
      <c r="BM110" s="40" t="str">
        <f ca="1">+IF('CARGA DE DATOS'!BB110&lt;&gt;"","true","false")</f>
        <v>false</v>
      </c>
      <c r="BN110" s="40" t="s">
        <v>389</v>
      </c>
      <c r="BP110" s="40" t="s">
        <v>390</v>
      </c>
      <c r="BQ110" s="40" t="str">
        <f ca="1">+IF('CARGA DE DATOS'!BC110&lt;&gt;"","true","false")</f>
        <v>true</v>
      </c>
      <c r="BR110" s="40" t="s">
        <v>389</v>
      </c>
      <c r="BT110" s="40" t="s">
        <v>390</v>
      </c>
      <c r="BU110" s="40" t="str">
        <f ca="1">+IF('CARGA DE DATOS'!BD110&lt;&gt;"","true","false")</f>
        <v>false</v>
      </c>
      <c r="BV110" s="40" t="s">
        <v>389</v>
      </c>
      <c r="BX110" s="40" t="s">
        <v>390</v>
      </c>
      <c r="BY110" s="40" t="str">
        <f ca="1">+IF('CARGA DE DATOS'!BE110&lt;&gt;"","true","false")</f>
        <v>false</v>
      </c>
      <c r="BZ110" s="40" t="s">
        <v>389</v>
      </c>
      <c r="CB110" s="40" t="s">
        <v>390</v>
      </c>
      <c r="CC110" s="40" t="str">
        <f ca="1">+IF('CARGA DE DATOS'!BF110&lt;&gt;"","true","false")</f>
        <v>false</v>
      </c>
      <c r="CD110" s="40" t="s">
        <v>389</v>
      </c>
      <c r="CF110" s="40" t="s">
        <v>390</v>
      </c>
      <c r="CG110" s="40" t="str">
        <f ca="1">+IF('CARGA DE DATOS'!BG110&lt;&gt;"","true","false")</f>
        <v>false</v>
      </c>
      <c r="CH110" s="40" t="s">
        <v>389</v>
      </c>
      <c r="CJ110" s="40" t="str">
        <f t="shared" si="14"/>
        <v>01.01.2022</v>
      </c>
      <c r="CK110" s="40" t="str">
        <f t="shared" si="15"/>
        <v>S1010</v>
      </c>
      <c r="CL110" s="40">
        <f>+VLOOKUP(L110,'Gr.Estr.Reg.'!$C:$G,5,FALSE)</f>
        <v>102</v>
      </c>
      <c r="CM110" s="40" t="str">
        <f t="shared" si="16"/>
        <v>MR</v>
      </c>
      <c r="CN110" s="40">
        <v>2</v>
      </c>
      <c r="CP110" s="40" t="str">
        <f t="shared" si="17"/>
        <v>01.01.2022</v>
      </c>
      <c r="CQ110" s="126">
        <f t="shared" si="18"/>
        <v>209</v>
      </c>
      <c r="CR110" s="126" t="str">
        <f t="shared" si="19"/>
        <v/>
      </c>
      <c r="CS110" s="40">
        <f>+'CARGA DE DATOS'!X110</f>
        <v>700034</v>
      </c>
      <c r="CT110" s="113" t="s">
        <v>391</v>
      </c>
      <c r="CV110" s="40" t="str">
        <f t="shared" si="20"/>
        <v>01.01.2022</v>
      </c>
      <c r="CW110" s="113" t="str">
        <f ca="1">+VLOOKUP('CARGA DE DATOS'!AA110,Datos!$D:$E,2,FALSE)</f>
        <v>00</v>
      </c>
      <c r="CX110" s="113">
        <f>+'CARGA DE DATOS'!AB110</f>
        <v>50</v>
      </c>
      <c r="CY110" s="113">
        <f>+'CARGA DE DATOS'!AC110</f>
        <v>50</v>
      </c>
      <c r="CZ110" s="113" t="str">
        <f>+'CARGA DE DATOS'!AD110</f>
        <v>CASO: &gt;1000 Reg y Cont &lt;1000 sólo 13,2 kV</v>
      </c>
    </row>
    <row r="111" spans="1:104" s="40" customFormat="1" x14ac:dyDescent="0.25">
      <c r="A111" s="140">
        <f>+IF('CARGA DE DATOS'!B111="","",'CARGA DE DATOS'!B111)</f>
        <v>259</v>
      </c>
      <c r="B111" s="140">
        <f>+'CARGA DE DATOS'!C111</f>
        <v>610000000000173</v>
      </c>
      <c r="C111" s="140"/>
      <c r="D111" s="140"/>
      <c r="E111" s="140"/>
      <c r="F111" s="140"/>
      <c r="G111" s="140"/>
      <c r="H111" s="140"/>
      <c r="I111" s="140"/>
      <c r="J111" s="83"/>
      <c r="K111" s="40" t="str">
        <f>+'CARGA DE DATOS'!$AH111</f>
        <v>GD</v>
      </c>
      <c r="L111" s="40" t="str">
        <f>+'CARGA DE DATOS'!D111</f>
        <v>S1010A13</v>
      </c>
      <c r="M111" s="40" t="str">
        <f ca="1">+'CARGA DE DATOS'!G111</f>
        <v>ID109-GD-MR-T2-MT 13,2 kV</v>
      </c>
      <c r="N111" s="40" t="str">
        <f>+'CARGA DE DATOS'!$AI111</f>
        <v>MR</v>
      </c>
      <c r="O111" s="40" t="str">
        <f>+'CARGA DE DATOS'!$AJ111</f>
        <v>G002</v>
      </c>
      <c r="P111" s="40" t="str">
        <f t="shared" si="11"/>
        <v>Z002</v>
      </c>
      <c r="Q111" s="40" t="s">
        <v>380</v>
      </c>
      <c r="R111" s="40">
        <v>1000</v>
      </c>
      <c r="S111" s="113" t="str">
        <f>+'CARGA DE DATOS'!$AL111</f>
        <v>07</v>
      </c>
      <c r="T111" s="115" t="s">
        <v>382</v>
      </c>
      <c r="U111" s="40">
        <v>12</v>
      </c>
      <c r="V111" s="40" t="str">
        <f ca="1">+'CARGA DE DATOS'!$AM111</f>
        <v>198</v>
      </c>
      <c r="W111" s="40" t="str">
        <f>+VLOOKUP(AG111,Datos!$E$30:$G$35,3,FALSE)</f>
        <v>P3</v>
      </c>
      <c r="X111" s="40" t="str">
        <f t="shared" si="12"/>
        <v/>
      </c>
      <c r="Z111" s="40" t="str">
        <f ca="1">+'CARGA DE DATOS'!$AN111</f>
        <v>239900</v>
      </c>
      <c r="AB111" s="40" t="str">
        <f t="shared" ca="1" si="13"/>
        <v>ID109-GD-MR-T2-MT 13,2 kV</v>
      </c>
      <c r="AC111" s="40">
        <f>+INDEX('Gr.Estr.Reg.'!$A:$C,MATCH($L111,'Gr.Estr.Reg.'!$C:$C,0),1)</f>
        <v>1000</v>
      </c>
      <c r="AE111" s="40" t="str">
        <f>+TEXT('CARGA DE DATOS'!$F111,"dd.mm.yyyy")</f>
        <v>01.01.2022</v>
      </c>
      <c r="AF111" s="40" t="s">
        <v>384</v>
      </c>
      <c r="AG111" s="40" t="str">
        <f>+'CARGA DE DATOS'!$AO111</f>
        <v>G3</v>
      </c>
      <c r="AH111" s="40" t="s">
        <v>385</v>
      </c>
      <c r="AI111" s="40" t="str">
        <f ca="1">+'CARGA DE DATOS'!$AQ111</f>
        <v>GD_T2</v>
      </c>
      <c r="AJ111" s="126" t="str">
        <f>+IF('CARGA DE DATOS'!$K111="Completo",VLOOKUP(VLOOKUP('CARGA DE DATOS'!$D111,'Gr.Estr.Reg.'!$C:$D,2,FALSE),'Unidades de Lectura'!$J:$L,3,FALSE),VLOOKUP('CARGA DE DATOS'!$K111&amp;VLOOKUP('CARGA DE DATOS'!$D111,'Gr.Estr.Reg.'!$C:$H,6,FALSE),'Unidades de Lectura'!$H:$L,5,FALSE))</f>
        <v>GSNCC</v>
      </c>
      <c r="AM111" s="40" t="s">
        <v>387</v>
      </c>
      <c r="AN111" s="40" t="s">
        <v>388</v>
      </c>
      <c r="AO111" s="40" t="s">
        <v>389</v>
      </c>
      <c r="AP111" s="40" t="str">
        <f ca="1">+'CARGA DE DATOS'!$AT111</f>
        <v>GD_NORM</v>
      </c>
      <c r="AQ111" s="40" t="str">
        <f ca="1">+'CARGA DE DATOS'!$AU111</f>
        <v>MEDIA13.2</v>
      </c>
      <c r="AS111" s="40" t="s">
        <v>387</v>
      </c>
      <c r="AT111" s="40" t="str">
        <f>+IF('CARGA DE DATOS'!AV111="","false","true")</f>
        <v>false</v>
      </c>
      <c r="AU111" s="40" t="s">
        <v>389</v>
      </c>
      <c r="AV111" s="40" t="str">
        <f>+'CARGA DE DATOS'!$AW111</f>
        <v/>
      </c>
      <c r="AW111" s="40" t="str">
        <f>+'CARGA DE DATOS'!$AX111</f>
        <v/>
      </c>
      <c r="AY111" s="40" t="s">
        <v>1989</v>
      </c>
      <c r="AZ111" s="40" t="str">
        <f>+IF('CARGA DE DATOS'!AY111="","false","true")</f>
        <v>false</v>
      </c>
      <c r="BA111" s="40" t="s">
        <v>389</v>
      </c>
      <c r="BB111" s="40">
        <f>+'CARGA DE DATOS'!T111</f>
        <v>0</v>
      </c>
      <c r="BD111" s="40" t="s">
        <v>390</v>
      </c>
      <c r="BE111" s="40" t="str">
        <f>+IF('CARGA DE DATOS'!AZ111&lt;&gt;"","true","false")</f>
        <v>true</v>
      </c>
      <c r="BF111" s="40" t="s">
        <v>389</v>
      </c>
      <c r="BH111" s="40" t="s">
        <v>390</v>
      </c>
      <c r="BI111" s="40" t="str">
        <f>+IF('CARGA DE DATOS'!BA111&lt;&gt;"","true","false")</f>
        <v>true</v>
      </c>
      <c r="BJ111" s="40" t="s">
        <v>389</v>
      </c>
      <c r="BL111" s="40" t="s">
        <v>390</v>
      </c>
      <c r="BM111" s="40" t="str">
        <f ca="1">+IF('CARGA DE DATOS'!BB111&lt;&gt;"","true","false")</f>
        <v>true</v>
      </c>
      <c r="BN111" s="40" t="s">
        <v>389</v>
      </c>
      <c r="BP111" s="40" t="s">
        <v>390</v>
      </c>
      <c r="BQ111" s="40" t="str">
        <f ca="1">+IF('CARGA DE DATOS'!BC111&lt;&gt;"","true","false")</f>
        <v>false</v>
      </c>
      <c r="BR111" s="40" t="s">
        <v>389</v>
      </c>
      <c r="BT111" s="40" t="s">
        <v>390</v>
      </c>
      <c r="BU111" s="40" t="str">
        <f ca="1">+IF('CARGA DE DATOS'!BD111&lt;&gt;"","true","false")</f>
        <v>false</v>
      </c>
      <c r="BV111" s="40" t="s">
        <v>389</v>
      </c>
      <c r="BX111" s="40" t="s">
        <v>390</v>
      </c>
      <c r="BY111" s="40" t="str">
        <f ca="1">+IF('CARGA DE DATOS'!BE111&lt;&gt;"","true","false")</f>
        <v>false</v>
      </c>
      <c r="BZ111" s="40" t="s">
        <v>389</v>
      </c>
      <c r="CB111" s="40" t="s">
        <v>390</v>
      </c>
      <c r="CC111" s="40" t="str">
        <f ca="1">+IF('CARGA DE DATOS'!BF111&lt;&gt;"","true","false")</f>
        <v>false</v>
      </c>
      <c r="CD111" s="40" t="s">
        <v>389</v>
      </c>
      <c r="CF111" s="40" t="s">
        <v>390</v>
      </c>
      <c r="CG111" s="40" t="str">
        <f ca="1">+IF('CARGA DE DATOS'!BG111&lt;&gt;"","true","false")</f>
        <v>false</v>
      </c>
      <c r="CH111" s="40" t="s">
        <v>389</v>
      </c>
      <c r="CJ111" s="40" t="str">
        <f t="shared" si="14"/>
        <v>01.01.2022</v>
      </c>
      <c r="CK111" s="40" t="str">
        <f t="shared" si="15"/>
        <v>S1010</v>
      </c>
      <c r="CL111" s="40">
        <f>+VLOOKUP(L111,'Gr.Estr.Reg.'!$C:$G,5,FALSE)</f>
        <v>102</v>
      </c>
      <c r="CM111" s="40" t="str">
        <f t="shared" si="16"/>
        <v>MR</v>
      </c>
      <c r="CN111" s="40">
        <v>2</v>
      </c>
      <c r="CP111" s="40" t="str">
        <f t="shared" si="17"/>
        <v>01.01.2022</v>
      </c>
      <c r="CQ111" s="126">
        <f t="shared" si="18"/>
        <v>210</v>
      </c>
      <c r="CR111" s="126" t="str">
        <f t="shared" si="19"/>
        <v/>
      </c>
      <c r="CS111" s="40">
        <f>+'CARGA DE DATOS'!X111</f>
        <v>700034</v>
      </c>
      <c r="CT111" s="113" t="s">
        <v>391</v>
      </c>
      <c r="CV111" s="40" t="str">
        <f t="shared" si="20"/>
        <v>01.01.2022</v>
      </c>
      <c r="CW111" s="113" t="str">
        <f ca="1">+VLOOKUP('CARGA DE DATOS'!AA111,Datos!$D:$E,2,FALSE)</f>
        <v>00</v>
      </c>
      <c r="CX111" s="113">
        <f>+'CARGA DE DATOS'!AB111</f>
        <v>100</v>
      </c>
      <c r="CY111" s="113">
        <f>+'CARGA DE DATOS'!AC111</f>
        <v>300</v>
      </c>
      <c r="CZ111" s="113" t="str">
        <f>+'CARGA DE DATOS'!AD111</f>
        <v>CASO: =300 Cont</v>
      </c>
    </row>
    <row r="112" spans="1:104" s="40" customFormat="1" x14ac:dyDescent="0.25">
      <c r="A112" s="140">
        <f>+IF('CARGA DE DATOS'!B112="","",'CARGA DE DATOS'!B112)</f>
        <v>259</v>
      </c>
      <c r="B112" s="140">
        <f>+'CARGA DE DATOS'!C112</f>
        <v>610000000000173</v>
      </c>
      <c r="C112" s="140"/>
      <c r="D112" s="140"/>
      <c r="E112" s="140"/>
      <c r="F112" s="140"/>
      <c r="G112" s="140"/>
      <c r="H112" s="140"/>
      <c r="I112" s="140"/>
      <c r="J112" s="83"/>
      <c r="K112" s="40" t="str">
        <f>+'CARGA DE DATOS'!$AH112</f>
        <v>GD</v>
      </c>
      <c r="L112" s="40" t="str">
        <f>+'CARGA DE DATOS'!D112</f>
        <v>S1010A13</v>
      </c>
      <c r="M112" s="40" t="str">
        <f ca="1">+'CARGA DE DATOS'!G112</f>
        <v>ID110-GD-MR-T2-MT 13,2 kV</v>
      </c>
      <c r="N112" s="40" t="str">
        <f>+'CARGA DE DATOS'!$AI112</f>
        <v>MR</v>
      </c>
      <c r="O112" s="40" t="str">
        <f>+'CARGA DE DATOS'!$AJ112</f>
        <v>G002</v>
      </c>
      <c r="P112" s="40" t="str">
        <f t="shared" si="11"/>
        <v>Z002</v>
      </c>
      <c r="Q112" s="40" t="s">
        <v>380</v>
      </c>
      <c r="R112" s="40">
        <v>1000</v>
      </c>
      <c r="S112" s="113">
        <f>+'CARGA DE DATOS'!$AL112</f>
        <v>11</v>
      </c>
      <c r="T112" s="115" t="s">
        <v>382</v>
      </c>
      <c r="U112" s="40">
        <v>12</v>
      </c>
      <c r="V112" s="40" t="str">
        <f ca="1">+'CARGA DE DATOS'!$AM112</f>
        <v>198</v>
      </c>
      <c r="W112" s="40" t="str">
        <f>+VLOOKUP(AG112,Datos!$E$30:$G$35,3,FALSE)</f>
        <v>P3</v>
      </c>
      <c r="X112" s="40" t="str">
        <f t="shared" si="12"/>
        <v/>
      </c>
      <c r="Z112" s="40" t="str">
        <f ca="1">+'CARGA DE DATOS'!$AN112</f>
        <v>239900</v>
      </c>
      <c r="AB112" s="40" t="str">
        <f t="shared" ca="1" si="13"/>
        <v>ID110-GD-MR-T2-MT 13,2 kV</v>
      </c>
      <c r="AC112" s="40">
        <f>+INDEX('Gr.Estr.Reg.'!$A:$C,MATCH($L112,'Gr.Estr.Reg.'!$C:$C,0),1)</f>
        <v>1000</v>
      </c>
      <c r="AE112" s="40" t="str">
        <f>+TEXT('CARGA DE DATOS'!$F112,"dd.mm.yyyy")</f>
        <v>01.01.2022</v>
      </c>
      <c r="AF112" s="40" t="s">
        <v>384</v>
      </c>
      <c r="AG112" s="40" t="str">
        <f>+'CARGA DE DATOS'!$AO112</f>
        <v>G3</v>
      </c>
      <c r="AH112" s="40" t="s">
        <v>385</v>
      </c>
      <c r="AI112" s="40" t="str">
        <f ca="1">+'CARGA DE DATOS'!$AQ112</f>
        <v>GD_T2</v>
      </c>
      <c r="AJ112" s="126" t="str">
        <f>+IF('CARGA DE DATOS'!$K112="Completo",VLOOKUP(VLOOKUP('CARGA DE DATOS'!$D112,'Gr.Estr.Reg.'!$C:$D,2,FALSE),'Unidades de Lectura'!$J:$L,3,FALSE),VLOOKUP('CARGA DE DATOS'!$K112&amp;VLOOKUP('CARGA DE DATOS'!$D112,'Gr.Estr.Reg.'!$C:$H,6,FALSE),'Unidades de Lectura'!$H:$L,5,FALSE))</f>
        <v>GSNCC</v>
      </c>
      <c r="AM112" s="40" t="s">
        <v>387</v>
      </c>
      <c r="AN112" s="40" t="s">
        <v>388</v>
      </c>
      <c r="AO112" s="40" t="s">
        <v>389</v>
      </c>
      <c r="AP112" s="40" t="str">
        <f ca="1">+'CARGA DE DATOS'!$AT112</f>
        <v>GD_NORM</v>
      </c>
      <c r="AQ112" s="40" t="str">
        <f ca="1">+'CARGA DE DATOS'!$AU112</f>
        <v>MEDIA13.2</v>
      </c>
      <c r="AS112" s="40" t="s">
        <v>387</v>
      </c>
      <c r="AT112" s="40" t="str">
        <f>+IF('CARGA DE DATOS'!AV112="","false","true")</f>
        <v>false</v>
      </c>
      <c r="AU112" s="40" t="s">
        <v>389</v>
      </c>
      <c r="AV112" s="40" t="str">
        <f>+'CARGA DE DATOS'!$AW112</f>
        <v/>
      </c>
      <c r="AW112" s="40" t="str">
        <f>+'CARGA DE DATOS'!$AX112</f>
        <v/>
      </c>
      <c r="AY112" s="40" t="s">
        <v>1989</v>
      </c>
      <c r="AZ112" s="40" t="str">
        <f>+IF('CARGA DE DATOS'!AY112="","false","true")</f>
        <v>false</v>
      </c>
      <c r="BA112" s="40" t="s">
        <v>389</v>
      </c>
      <c r="BB112" s="40">
        <f>+'CARGA DE DATOS'!T112</f>
        <v>0</v>
      </c>
      <c r="BD112" s="40" t="s">
        <v>390</v>
      </c>
      <c r="BE112" s="40" t="str">
        <f>+IF('CARGA DE DATOS'!AZ112&lt;&gt;"","true","false")</f>
        <v>true</v>
      </c>
      <c r="BF112" s="40" t="s">
        <v>389</v>
      </c>
      <c r="BH112" s="40" t="s">
        <v>390</v>
      </c>
      <c r="BI112" s="40" t="str">
        <f>+IF('CARGA DE DATOS'!BA112&lt;&gt;"","true","false")</f>
        <v>true</v>
      </c>
      <c r="BJ112" s="40" t="s">
        <v>389</v>
      </c>
      <c r="BL112" s="40" t="s">
        <v>390</v>
      </c>
      <c r="BM112" s="40" t="str">
        <f ca="1">+IF('CARGA DE DATOS'!BB112&lt;&gt;"","true","false")</f>
        <v>false</v>
      </c>
      <c r="BN112" s="40" t="s">
        <v>389</v>
      </c>
      <c r="BP112" s="40" t="s">
        <v>390</v>
      </c>
      <c r="BQ112" s="40" t="str">
        <f ca="1">+IF('CARGA DE DATOS'!BC112&lt;&gt;"","true","false")</f>
        <v>false</v>
      </c>
      <c r="BR112" s="40" t="s">
        <v>389</v>
      </c>
      <c r="BT112" s="40" t="s">
        <v>390</v>
      </c>
      <c r="BU112" s="40" t="str">
        <f ca="1">+IF('CARGA DE DATOS'!BD112&lt;&gt;"","true","false")</f>
        <v>true</v>
      </c>
      <c r="BV112" s="40" t="s">
        <v>389</v>
      </c>
      <c r="BX112" s="40" t="s">
        <v>390</v>
      </c>
      <c r="BY112" s="40" t="str">
        <f ca="1">+IF('CARGA DE DATOS'!BE112&lt;&gt;"","true","false")</f>
        <v>false</v>
      </c>
      <c r="BZ112" s="40" t="s">
        <v>389</v>
      </c>
      <c r="CB112" s="40" t="s">
        <v>390</v>
      </c>
      <c r="CC112" s="40" t="str">
        <f ca="1">+IF('CARGA DE DATOS'!BF112&lt;&gt;"","true","false")</f>
        <v>false</v>
      </c>
      <c r="CD112" s="40" t="s">
        <v>389</v>
      </c>
      <c r="CF112" s="40" t="s">
        <v>390</v>
      </c>
      <c r="CG112" s="40" t="str">
        <f ca="1">+IF('CARGA DE DATOS'!BG112&lt;&gt;"","true","false")</f>
        <v>false</v>
      </c>
      <c r="CH112" s="40" t="s">
        <v>389</v>
      </c>
      <c r="CJ112" s="40" t="str">
        <f t="shared" si="14"/>
        <v>01.01.2022</v>
      </c>
      <c r="CK112" s="40" t="str">
        <f t="shared" si="15"/>
        <v>S1010</v>
      </c>
      <c r="CL112" s="40">
        <f>+VLOOKUP(L112,'Gr.Estr.Reg.'!$C:$G,5,FALSE)</f>
        <v>102</v>
      </c>
      <c r="CM112" s="40" t="str">
        <f t="shared" si="16"/>
        <v>MR</v>
      </c>
      <c r="CN112" s="40">
        <v>2</v>
      </c>
      <c r="CP112" s="40" t="str">
        <f t="shared" si="17"/>
        <v>01.01.2022</v>
      </c>
      <c r="CQ112" s="126">
        <f t="shared" si="18"/>
        <v>211</v>
      </c>
      <c r="CR112" s="126" t="str">
        <f t="shared" si="19"/>
        <v/>
      </c>
      <c r="CS112" s="40">
        <f>+'CARGA DE DATOS'!X112</f>
        <v>700034</v>
      </c>
      <c r="CT112" s="113" t="s">
        <v>391</v>
      </c>
      <c r="CV112" s="40" t="str">
        <f t="shared" si="20"/>
        <v>01.01.2022</v>
      </c>
      <c r="CW112" s="113" t="str">
        <f ca="1">+VLOOKUP('CARGA DE DATOS'!AA112,Datos!$D:$E,2,FALSE)</f>
        <v>00</v>
      </c>
      <c r="CX112" s="113">
        <f>+'CARGA DE DATOS'!AB112</f>
        <v>100</v>
      </c>
      <c r="CY112" s="113">
        <f>+'CARGA DE DATOS'!AC112</f>
        <v>300</v>
      </c>
      <c r="CZ112" s="113" t="str">
        <f>+'CARGA DE DATOS'!AD112</f>
        <v>CASO: &gt;300</v>
      </c>
    </row>
    <row r="113" spans="1:104" s="40" customFormat="1" x14ac:dyDescent="0.25">
      <c r="A113" s="140">
        <f>+IF('CARGA DE DATOS'!B113="","",'CARGA DE DATOS'!B113)</f>
        <v>252</v>
      </c>
      <c r="B113" s="140">
        <f>+'CARGA DE DATOS'!C113</f>
        <v>610000000000166</v>
      </c>
      <c r="C113" s="140"/>
      <c r="D113" s="140"/>
      <c r="E113" s="140"/>
      <c r="F113" s="140"/>
      <c r="G113" s="140"/>
      <c r="H113" s="140"/>
      <c r="I113" s="140"/>
      <c r="J113" s="83"/>
      <c r="K113" s="40" t="str">
        <f>+'CARGA DE DATOS'!$AH113</f>
        <v>GD</v>
      </c>
      <c r="L113" s="40" t="str">
        <f>+'CARGA DE DATOS'!D113</f>
        <v>S6020A21</v>
      </c>
      <c r="M113" s="40" t="str">
        <f ca="1">+'CARGA DE DATOS'!G113</f>
        <v>ID111-GD-MR-T2-MT 13,2 kV</v>
      </c>
      <c r="N113" s="40" t="str">
        <f>+'CARGA DE DATOS'!$AI113</f>
        <v>MR</v>
      </c>
      <c r="O113" s="40" t="str">
        <f>+'CARGA DE DATOS'!$AJ113</f>
        <v>G002</v>
      </c>
      <c r="P113" s="40" t="str">
        <f t="shared" si="11"/>
        <v>Z002</v>
      </c>
      <c r="Q113" s="40" t="s">
        <v>380</v>
      </c>
      <c r="R113" s="40">
        <v>1000</v>
      </c>
      <c r="S113" s="113" t="str">
        <f>+'CARGA DE DATOS'!$AL113</f>
        <v>01</v>
      </c>
      <c r="T113" s="115" t="s">
        <v>382</v>
      </c>
      <c r="U113" s="40">
        <v>12</v>
      </c>
      <c r="V113" s="40" t="str">
        <f ca="1">+'CARGA DE DATOS'!$AM113</f>
        <v>317</v>
      </c>
      <c r="W113" s="40" t="str">
        <f>+VLOOKUP(AG113,Datos!$E$30:$G$35,3,FALSE)</f>
        <v>P3</v>
      </c>
      <c r="X113" s="40" t="str">
        <f t="shared" si="12"/>
        <v/>
      </c>
      <c r="Z113" s="40" t="str">
        <f ca="1">+'CARGA DE DATOS'!$AN113</f>
        <v>239900</v>
      </c>
      <c r="AB113" s="40" t="str">
        <f t="shared" ca="1" si="13"/>
        <v>ID111-GD-MR-T2-MT 13,2 kV</v>
      </c>
      <c r="AC113" s="40">
        <f>+INDEX('Gr.Estr.Reg.'!$A:$C,MATCH($L113,'Gr.Estr.Reg.'!$C:$C,0),1)</f>
        <v>6000</v>
      </c>
      <c r="AE113" s="40" t="str">
        <f>+TEXT('CARGA DE DATOS'!$F113,"dd.mm.yyyy")</f>
        <v>01.01.2022</v>
      </c>
      <c r="AF113" s="40" t="s">
        <v>384</v>
      </c>
      <c r="AG113" s="40" t="str">
        <f>+'CARGA DE DATOS'!$AO113</f>
        <v>G3</v>
      </c>
      <c r="AH113" s="40" t="s">
        <v>385</v>
      </c>
      <c r="AI113" s="40" t="str">
        <f ca="1">+'CARGA DE DATOS'!$AQ113</f>
        <v>GD_T2</v>
      </c>
      <c r="AJ113" s="126" t="str">
        <f>+IF('CARGA DE DATOS'!$K113="Completo",VLOOKUP(VLOOKUP('CARGA DE DATOS'!$D113,'Gr.Estr.Reg.'!$C:$D,2,FALSE),'Unidades de Lectura'!$J:$L,3,FALSE),VLOOKUP('CARGA DE DATOS'!$K113&amp;VLOOKUP('CARGA DE DATOS'!$D113,'Gr.Estr.Reg.'!$C:$H,6,FALSE),'Unidades de Lectura'!$H:$L,5,FALSE))</f>
        <v>GROCC</v>
      </c>
      <c r="AM113" s="40" t="s">
        <v>387</v>
      </c>
      <c r="AN113" s="40" t="s">
        <v>388</v>
      </c>
      <c r="AO113" s="40" t="s">
        <v>389</v>
      </c>
      <c r="AP113" s="40" t="str">
        <f ca="1">+'CARGA DE DATOS'!$AT113</f>
        <v>GD_NORM</v>
      </c>
      <c r="AQ113" s="40" t="str">
        <f ca="1">+'CARGA DE DATOS'!$AU113</f>
        <v>MEDIA13.2</v>
      </c>
      <c r="AS113" s="40" t="s">
        <v>387</v>
      </c>
      <c r="AT113" s="40" t="str">
        <f>+IF('CARGA DE DATOS'!AV113="","false","true")</f>
        <v>false</v>
      </c>
      <c r="AU113" s="40" t="s">
        <v>389</v>
      </c>
      <c r="AV113" s="40" t="str">
        <f>+'CARGA DE DATOS'!$AW113</f>
        <v/>
      </c>
      <c r="AW113" s="40" t="str">
        <f>+'CARGA DE DATOS'!$AX113</f>
        <v/>
      </c>
      <c r="AY113" s="40" t="s">
        <v>1989</v>
      </c>
      <c r="AZ113" s="40" t="str">
        <f>+IF('CARGA DE DATOS'!AY113="","false","true")</f>
        <v>false</v>
      </c>
      <c r="BA113" s="40" t="s">
        <v>389</v>
      </c>
      <c r="BB113" s="40">
        <f>+'CARGA DE DATOS'!T113</f>
        <v>0</v>
      </c>
      <c r="BD113" s="40" t="s">
        <v>390</v>
      </c>
      <c r="BE113" s="40" t="str">
        <f>+IF('CARGA DE DATOS'!AZ113&lt;&gt;"","true","false")</f>
        <v>true</v>
      </c>
      <c r="BF113" s="40" t="s">
        <v>389</v>
      </c>
      <c r="BH113" s="40" t="s">
        <v>390</v>
      </c>
      <c r="BI113" s="40" t="str">
        <f>+IF('CARGA DE DATOS'!BA113&lt;&gt;"","true","false")</f>
        <v>true</v>
      </c>
      <c r="BJ113" s="40" t="s">
        <v>389</v>
      </c>
      <c r="BL113" s="40" t="s">
        <v>390</v>
      </c>
      <c r="BM113" s="40" t="str">
        <f ca="1">+IF('CARGA DE DATOS'!BB113&lt;&gt;"","true","false")</f>
        <v>false</v>
      </c>
      <c r="BN113" s="40" t="s">
        <v>389</v>
      </c>
      <c r="BP113" s="40" t="s">
        <v>390</v>
      </c>
      <c r="BQ113" s="40" t="str">
        <f ca="1">+IF('CARGA DE DATOS'!BC113&lt;&gt;"","true","false")</f>
        <v>false</v>
      </c>
      <c r="BR113" s="40" t="s">
        <v>389</v>
      </c>
      <c r="BT113" s="40" t="s">
        <v>390</v>
      </c>
      <c r="BU113" s="40" t="str">
        <f ca="1">+IF('CARGA DE DATOS'!BD113&lt;&gt;"","true","false")</f>
        <v>false</v>
      </c>
      <c r="BV113" s="40" t="s">
        <v>389</v>
      </c>
      <c r="BX113" s="40" t="s">
        <v>390</v>
      </c>
      <c r="BY113" s="40" t="str">
        <f ca="1">+IF('CARGA DE DATOS'!BE113&lt;&gt;"","true","false")</f>
        <v>true</v>
      </c>
      <c r="BZ113" s="40" t="s">
        <v>389</v>
      </c>
      <c r="CB113" s="40" t="s">
        <v>390</v>
      </c>
      <c r="CC113" s="40" t="str">
        <f ca="1">+IF('CARGA DE DATOS'!BF113&lt;&gt;"","true","false")</f>
        <v>false</v>
      </c>
      <c r="CD113" s="40" t="s">
        <v>389</v>
      </c>
      <c r="CF113" s="40" t="s">
        <v>390</v>
      </c>
      <c r="CG113" s="40" t="str">
        <f ca="1">+IF('CARGA DE DATOS'!BG113&lt;&gt;"","true","false")</f>
        <v>false</v>
      </c>
      <c r="CH113" s="40" t="s">
        <v>389</v>
      </c>
      <c r="CJ113" s="40" t="str">
        <f t="shared" si="14"/>
        <v>01.01.2022</v>
      </c>
      <c r="CK113" s="40" t="str">
        <f t="shared" si="15"/>
        <v>S6020</v>
      </c>
      <c r="CL113" s="40">
        <f>+VLOOKUP(L113,'Gr.Estr.Reg.'!$C:$G,5,FALSE)</f>
        <v>106</v>
      </c>
      <c r="CM113" s="40" t="str">
        <f t="shared" si="16"/>
        <v>MR</v>
      </c>
      <c r="CN113" s="40">
        <v>2</v>
      </c>
      <c r="CP113" s="40" t="str">
        <f t="shared" si="17"/>
        <v>01.01.2022</v>
      </c>
      <c r="CQ113" s="126">
        <f t="shared" si="18"/>
        <v>212</v>
      </c>
      <c r="CR113" s="126" t="str">
        <f t="shared" si="19"/>
        <v/>
      </c>
      <c r="CS113" s="40">
        <f>+'CARGA DE DATOS'!X113</f>
        <v>700034</v>
      </c>
      <c r="CT113" s="113" t="s">
        <v>391</v>
      </c>
      <c r="CV113" s="40" t="str">
        <f t="shared" si="20"/>
        <v>01.01.2022</v>
      </c>
      <c r="CW113" s="113" t="str">
        <f ca="1">+VLOOKUP('CARGA DE DATOS'!AA113,Datos!$D:$E,2,FALSE)</f>
        <v>00</v>
      </c>
      <c r="CX113" s="113">
        <f>+'CARGA DE DATOS'!AB113</f>
        <v>100</v>
      </c>
      <c r="CY113" s="113">
        <f>+'CARGA DE DATOS'!AC113</f>
        <v>300</v>
      </c>
      <c r="CZ113" s="113" t="str">
        <f>+'CARGA DE DATOS'!AD113</f>
        <v>CASO: &gt;300</v>
      </c>
    </row>
    <row r="114" spans="1:104" s="40" customFormat="1" x14ac:dyDescent="0.25">
      <c r="A114" s="140">
        <f>+IF('CARGA DE DATOS'!B114="","",'CARGA DE DATOS'!B114)</f>
        <v>252</v>
      </c>
      <c r="B114" s="140">
        <f>+'CARGA DE DATOS'!C114</f>
        <v>610000000000166</v>
      </c>
      <c r="C114" s="140"/>
      <c r="D114" s="140"/>
      <c r="E114" s="140"/>
      <c r="F114" s="140"/>
      <c r="G114" s="140"/>
      <c r="H114" s="140"/>
      <c r="I114" s="140"/>
      <c r="J114" s="83"/>
      <c r="K114" s="40" t="str">
        <f>+'CARGA DE DATOS'!$AH114</f>
        <v>GD</v>
      </c>
      <c r="L114" s="40" t="str">
        <f>+'CARGA DE DATOS'!D114</f>
        <v>S6020A21</v>
      </c>
      <c r="M114" s="40" t="str">
        <f ca="1">+'CARGA DE DATOS'!G114</f>
        <v>ID112-GD-MR-T2-MT 33,0 kV</v>
      </c>
      <c r="N114" s="40" t="str">
        <f>+'CARGA DE DATOS'!$AI114</f>
        <v>MR</v>
      </c>
      <c r="O114" s="40" t="str">
        <f>+'CARGA DE DATOS'!$AJ114</f>
        <v>G002</v>
      </c>
      <c r="P114" s="40" t="str">
        <f t="shared" si="11"/>
        <v>Z002</v>
      </c>
      <c r="Q114" s="40" t="s">
        <v>380</v>
      </c>
      <c r="R114" s="40">
        <v>1000</v>
      </c>
      <c r="S114" s="113" t="str">
        <f>+'CARGA DE DATOS'!$AL114</f>
        <v>04</v>
      </c>
      <c r="T114" s="115" t="s">
        <v>382</v>
      </c>
      <c r="U114" s="40">
        <v>12</v>
      </c>
      <c r="V114" s="40" t="str">
        <f ca="1">+'CARGA DE DATOS'!$AM114</f>
        <v>317</v>
      </c>
      <c r="W114" s="40" t="str">
        <f>+VLOOKUP(AG114,Datos!$E$30:$G$35,3,FALSE)</f>
        <v>P3</v>
      </c>
      <c r="X114" s="40" t="str">
        <f t="shared" si="12"/>
        <v/>
      </c>
      <c r="Z114" s="40" t="str">
        <f ca="1">+'CARGA DE DATOS'!$AN114</f>
        <v>239900</v>
      </c>
      <c r="AB114" s="40" t="str">
        <f t="shared" ca="1" si="13"/>
        <v>ID112-GD-MR-T2-MT 33,0 kV</v>
      </c>
      <c r="AC114" s="40">
        <f>+INDEX('Gr.Estr.Reg.'!$A:$C,MATCH($L114,'Gr.Estr.Reg.'!$C:$C,0),1)</f>
        <v>6000</v>
      </c>
      <c r="AE114" s="40" t="str">
        <f>+TEXT('CARGA DE DATOS'!$F114,"dd.mm.yyyy")</f>
        <v>01.01.2022</v>
      </c>
      <c r="AF114" s="40" t="s">
        <v>384</v>
      </c>
      <c r="AG114" s="40" t="str">
        <f>+'CARGA DE DATOS'!$AO114</f>
        <v>G4</v>
      </c>
      <c r="AH114" s="40" t="s">
        <v>385</v>
      </c>
      <c r="AI114" s="40" t="str">
        <f ca="1">+'CARGA DE DATOS'!$AQ114</f>
        <v>GD_T2</v>
      </c>
      <c r="AJ114" s="126" t="str">
        <f>+IF('CARGA DE DATOS'!$K114="Completo",VLOOKUP(VLOOKUP('CARGA DE DATOS'!$D114,'Gr.Estr.Reg.'!$C:$D,2,FALSE),'Unidades de Lectura'!$J:$L,3,FALSE),VLOOKUP('CARGA DE DATOS'!$K114&amp;VLOOKUP('CARGA DE DATOS'!$D114,'Gr.Estr.Reg.'!$C:$H,6,FALSE),'Unidades de Lectura'!$H:$L,5,FALSE))</f>
        <v>GROCC</v>
      </c>
      <c r="AM114" s="40" t="s">
        <v>387</v>
      </c>
      <c r="AN114" s="40" t="s">
        <v>388</v>
      </c>
      <c r="AO114" s="40" t="s">
        <v>389</v>
      </c>
      <c r="AP114" s="40" t="str">
        <f ca="1">+'CARGA DE DATOS'!$AT114</f>
        <v>GD_NORM</v>
      </c>
      <c r="AQ114" s="40" t="str">
        <f ca="1">+'CARGA DE DATOS'!$AU114</f>
        <v>MEDIA33</v>
      </c>
      <c r="AS114" s="40" t="s">
        <v>387</v>
      </c>
      <c r="AT114" s="40" t="str">
        <f>+IF('CARGA DE DATOS'!AV114="","false","true")</f>
        <v>false</v>
      </c>
      <c r="AU114" s="40" t="s">
        <v>389</v>
      </c>
      <c r="AV114" s="40" t="str">
        <f>+'CARGA DE DATOS'!$AW114</f>
        <v/>
      </c>
      <c r="AW114" s="40" t="str">
        <f>+'CARGA DE DATOS'!$AX114</f>
        <v/>
      </c>
      <c r="AY114" s="40" t="s">
        <v>1989</v>
      </c>
      <c r="AZ114" s="40" t="str">
        <f>+IF('CARGA DE DATOS'!AY114="","false","true")</f>
        <v>false</v>
      </c>
      <c r="BA114" s="40" t="s">
        <v>389</v>
      </c>
      <c r="BB114" s="40">
        <f>+'CARGA DE DATOS'!T114</f>
        <v>0</v>
      </c>
      <c r="BD114" s="40" t="s">
        <v>390</v>
      </c>
      <c r="BE114" s="40" t="str">
        <f>+IF('CARGA DE DATOS'!AZ114&lt;&gt;"","true","false")</f>
        <v>true</v>
      </c>
      <c r="BF114" s="40" t="s">
        <v>389</v>
      </c>
      <c r="BH114" s="40" t="s">
        <v>390</v>
      </c>
      <c r="BI114" s="40" t="str">
        <f>+IF('CARGA DE DATOS'!BA114&lt;&gt;"","true","false")</f>
        <v>true</v>
      </c>
      <c r="BJ114" s="40" t="s">
        <v>389</v>
      </c>
      <c r="BL114" s="40" t="s">
        <v>390</v>
      </c>
      <c r="BM114" s="40" t="str">
        <f ca="1">+IF('CARGA DE DATOS'!BB114&lt;&gt;"","true","false")</f>
        <v>true</v>
      </c>
      <c r="BN114" s="40" t="s">
        <v>389</v>
      </c>
      <c r="BP114" s="40" t="s">
        <v>390</v>
      </c>
      <c r="BQ114" s="40" t="str">
        <f ca="1">+IF('CARGA DE DATOS'!BC114&lt;&gt;"","true","false")</f>
        <v>true</v>
      </c>
      <c r="BR114" s="40" t="s">
        <v>389</v>
      </c>
      <c r="BT114" s="40" t="s">
        <v>390</v>
      </c>
      <c r="BU114" s="40" t="str">
        <f ca="1">+IF('CARGA DE DATOS'!BD114&lt;&gt;"","true","false")</f>
        <v>true</v>
      </c>
      <c r="BV114" s="40" t="s">
        <v>389</v>
      </c>
      <c r="BX114" s="40" t="s">
        <v>390</v>
      </c>
      <c r="BY114" s="40" t="str">
        <f ca="1">+IF('CARGA DE DATOS'!BE114&lt;&gt;"","true","false")</f>
        <v>false</v>
      </c>
      <c r="BZ114" s="40" t="s">
        <v>389</v>
      </c>
      <c r="CB114" s="40" t="s">
        <v>390</v>
      </c>
      <c r="CC114" s="40" t="str">
        <f ca="1">+IF('CARGA DE DATOS'!BF114&lt;&gt;"","true","false")</f>
        <v>false</v>
      </c>
      <c r="CD114" s="40" t="s">
        <v>389</v>
      </c>
      <c r="CF114" s="40" t="s">
        <v>390</v>
      </c>
      <c r="CG114" s="40" t="str">
        <f ca="1">+IF('CARGA DE DATOS'!BG114&lt;&gt;"","true","false")</f>
        <v>false</v>
      </c>
      <c r="CH114" s="40" t="s">
        <v>389</v>
      </c>
      <c r="CJ114" s="40" t="str">
        <f t="shared" si="14"/>
        <v>01.01.2022</v>
      </c>
      <c r="CK114" s="40" t="str">
        <f t="shared" si="15"/>
        <v>S6020</v>
      </c>
      <c r="CL114" s="40">
        <f>+VLOOKUP(L114,'Gr.Estr.Reg.'!$C:$G,5,FALSE)</f>
        <v>106</v>
      </c>
      <c r="CM114" s="40" t="str">
        <f t="shared" si="16"/>
        <v>MR</v>
      </c>
      <c r="CN114" s="40">
        <v>2</v>
      </c>
      <c r="CP114" s="40" t="str">
        <f t="shared" si="17"/>
        <v>01.01.2022</v>
      </c>
      <c r="CQ114" s="126">
        <f t="shared" si="18"/>
        <v>213</v>
      </c>
      <c r="CR114" s="126" t="str">
        <f t="shared" si="19"/>
        <v/>
      </c>
      <c r="CS114" s="40">
        <f>+'CARGA DE DATOS'!X114</f>
        <v>700034</v>
      </c>
      <c r="CT114" s="113" t="s">
        <v>391</v>
      </c>
      <c r="CV114" s="40" t="str">
        <f t="shared" si="20"/>
        <v>01.01.2022</v>
      </c>
      <c r="CW114" s="113" t="str">
        <f ca="1">+VLOOKUP('CARGA DE DATOS'!AA114,Datos!$D:$E,2,FALSE)</f>
        <v>00</v>
      </c>
      <c r="CX114" s="113">
        <f>+'CARGA DE DATOS'!AB114</f>
        <v>100</v>
      </c>
      <c r="CY114" s="113">
        <f>+'CARGA DE DATOS'!AC114</f>
        <v>350</v>
      </c>
      <c r="CZ114" s="113" t="str">
        <f>+'CARGA DE DATOS'!AD114</f>
        <v>CASO: =1000 Reg sólo 13,2 kV</v>
      </c>
    </row>
    <row r="115" spans="1:104" s="40" customFormat="1" x14ac:dyDescent="0.25">
      <c r="A115" s="140">
        <f>+IF('CARGA DE DATOS'!B115="","",'CARGA DE DATOS'!B115)</f>
        <v>252</v>
      </c>
      <c r="B115" s="140">
        <f>+'CARGA DE DATOS'!C115</f>
        <v>610000000000166</v>
      </c>
      <c r="C115" s="140"/>
      <c r="D115" s="140"/>
      <c r="E115" s="140"/>
      <c r="F115" s="140"/>
      <c r="G115" s="140"/>
      <c r="H115" s="140"/>
      <c r="I115" s="140"/>
      <c r="J115" s="83"/>
      <c r="K115" s="40" t="str">
        <f>+'CARGA DE DATOS'!$AH115</f>
        <v>GD</v>
      </c>
      <c r="L115" s="40" t="str">
        <f>+'CARGA DE DATOS'!D115</f>
        <v>S6020A21</v>
      </c>
      <c r="M115" s="40" t="str">
        <f ca="1">+'CARGA DE DATOS'!G115</f>
        <v>ID113-GD-MR-T2-MT 33,0 kV</v>
      </c>
      <c r="N115" s="40" t="str">
        <f>+'CARGA DE DATOS'!$AI115</f>
        <v>MR</v>
      </c>
      <c r="O115" s="40" t="str">
        <f>+'CARGA DE DATOS'!$AJ115</f>
        <v>G002</v>
      </c>
      <c r="P115" s="40" t="str">
        <f t="shared" si="11"/>
        <v>Z002</v>
      </c>
      <c r="Q115" s="40" t="s">
        <v>380</v>
      </c>
      <c r="R115" s="40">
        <v>1000</v>
      </c>
      <c r="S115" s="113" t="str">
        <f>+'CARGA DE DATOS'!$AL115</f>
        <v>07</v>
      </c>
      <c r="T115" s="115" t="s">
        <v>382</v>
      </c>
      <c r="U115" s="40">
        <v>12</v>
      </c>
      <c r="V115" s="40" t="str">
        <f ca="1">+'CARGA DE DATOS'!$AM115</f>
        <v>317</v>
      </c>
      <c r="W115" s="40" t="str">
        <f>+VLOOKUP(AG115,Datos!$E$30:$G$35,3,FALSE)</f>
        <v>P3</v>
      </c>
      <c r="X115" s="40" t="str">
        <f t="shared" si="12"/>
        <v/>
      </c>
      <c r="Z115" s="40" t="str">
        <f ca="1">+'CARGA DE DATOS'!$AN115</f>
        <v>239900</v>
      </c>
      <c r="AB115" s="40" t="str">
        <f t="shared" ca="1" si="13"/>
        <v>ID113-GD-MR-T2-MT 33,0 kV</v>
      </c>
      <c r="AC115" s="40">
        <f>+INDEX('Gr.Estr.Reg.'!$A:$C,MATCH($L115,'Gr.Estr.Reg.'!$C:$C,0),1)</f>
        <v>6000</v>
      </c>
      <c r="AE115" s="40" t="str">
        <f>+TEXT('CARGA DE DATOS'!$F115,"dd.mm.yyyy")</f>
        <v>01.01.2022</v>
      </c>
      <c r="AF115" s="40" t="s">
        <v>384</v>
      </c>
      <c r="AG115" s="40" t="str">
        <f>+'CARGA DE DATOS'!$AO115</f>
        <v>G4</v>
      </c>
      <c r="AH115" s="40" t="s">
        <v>385</v>
      </c>
      <c r="AI115" s="40" t="str">
        <f ca="1">+'CARGA DE DATOS'!$AQ115</f>
        <v>GD_T2</v>
      </c>
      <c r="AJ115" s="126" t="str">
        <f>+IF('CARGA DE DATOS'!$K115="Completo",VLOOKUP(VLOOKUP('CARGA DE DATOS'!$D115,'Gr.Estr.Reg.'!$C:$D,2,FALSE),'Unidades de Lectura'!$J:$L,3,FALSE),VLOOKUP('CARGA DE DATOS'!$K115&amp;VLOOKUP('CARGA DE DATOS'!$D115,'Gr.Estr.Reg.'!$C:$H,6,FALSE),'Unidades de Lectura'!$H:$L,5,FALSE))</f>
        <v>GROCC</v>
      </c>
      <c r="AM115" s="40" t="s">
        <v>387</v>
      </c>
      <c r="AN115" s="40" t="s">
        <v>388</v>
      </c>
      <c r="AO115" s="40" t="s">
        <v>389</v>
      </c>
      <c r="AP115" s="40" t="str">
        <f ca="1">+'CARGA DE DATOS'!$AT115</f>
        <v>GD_NORM</v>
      </c>
      <c r="AQ115" s="40" t="str">
        <f ca="1">+'CARGA DE DATOS'!$AU115</f>
        <v>MEDIA33</v>
      </c>
      <c r="AS115" s="40" t="s">
        <v>387</v>
      </c>
      <c r="AT115" s="40" t="str">
        <f>+IF('CARGA DE DATOS'!AV115="","false","true")</f>
        <v>false</v>
      </c>
      <c r="AU115" s="40" t="s">
        <v>389</v>
      </c>
      <c r="AV115" s="40" t="str">
        <f>+'CARGA DE DATOS'!$AW115</f>
        <v/>
      </c>
      <c r="AW115" s="40" t="str">
        <f>+'CARGA DE DATOS'!$AX115</f>
        <v/>
      </c>
      <c r="AY115" s="40" t="s">
        <v>1989</v>
      </c>
      <c r="AZ115" s="40" t="str">
        <f>+IF('CARGA DE DATOS'!AY115="","false","true")</f>
        <v>false</v>
      </c>
      <c r="BA115" s="40" t="s">
        <v>389</v>
      </c>
      <c r="BB115" s="40">
        <f>+'CARGA DE DATOS'!T115</f>
        <v>0</v>
      </c>
      <c r="BD115" s="40" t="s">
        <v>390</v>
      </c>
      <c r="BE115" s="40" t="str">
        <f>+IF('CARGA DE DATOS'!AZ115&lt;&gt;"","true","false")</f>
        <v>true</v>
      </c>
      <c r="BF115" s="40" t="s">
        <v>389</v>
      </c>
      <c r="BH115" s="40" t="s">
        <v>390</v>
      </c>
      <c r="BI115" s="40" t="str">
        <f>+IF('CARGA DE DATOS'!BA115&lt;&gt;"","true","false")</f>
        <v>true</v>
      </c>
      <c r="BJ115" s="40" t="s">
        <v>389</v>
      </c>
      <c r="BL115" s="40" t="s">
        <v>390</v>
      </c>
      <c r="BM115" s="40" t="str">
        <f ca="1">+IF('CARGA DE DATOS'!BB115&lt;&gt;"","true","false")</f>
        <v>false</v>
      </c>
      <c r="BN115" s="40" t="s">
        <v>389</v>
      </c>
      <c r="BP115" s="40" t="s">
        <v>390</v>
      </c>
      <c r="BQ115" s="40" t="str">
        <f ca="1">+IF('CARGA DE DATOS'!BC115&lt;&gt;"","true","false")</f>
        <v>false</v>
      </c>
      <c r="BR115" s="40" t="s">
        <v>389</v>
      </c>
      <c r="BT115" s="40" t="s">
        <v>390</v>
      </c>
      <c r="BU115" s="40" t="str">
        <f ca="1">+IF('CARGA DE DATOS'!BD115&lt;&gt;"","true","false")</f>
        <v>false</v>
      </c>
      <c r="BV115" s="40" t="s">
        <v>389</v>
      </c>
      <c r="BX115" s="40" t="s">
        <v>390</v>
      </c>
      <c r="BY115" s="40" t="str">
        <f ca="1">+IF('CARGA DE DATOS'!BE115&lt;&gt;"","true","false")</f>
        <v>false</v>
      </c>
      <c r="BZ115" s="40" t="s">
        <v>389</v>
      </c>
      <c r="CB115" s="40" t="s">
        <v>390</v>
      </c>
      <c r="CC115" s="40" t="str">
        <f ca="1">+IF('CARGA DE DATOS'!BF115&lt;&gt;"","true","false")</f>
        <v>false</v>
      </c>
      <c r="CD115" s="40" t="s">
        <v>389</v>
      </c>
      <c r="CF115" s="40" t="s">
        <v>390</v>
      </c>
      <c r="CG115" s="40" t="str">
        <f ca="1">+IF('CARGA DE DATOS'!BG115&lt;&gt;"","true","false")</f>
        <v>false</v>
      </c>
      <c r="CH115" s="40" t="s">
        <v>389</v>
      </c>
      <c r="CJ115" s="40" t="str">
        <f t="shared" si="14"/>
        <v>01.01.2022</v>
      </c>
      <c r="CK115" s="40" t="str">
        <f t="shared" si="15"/>
        <v>S6020</v>
      </c>
      <c r="CL115" s="40">
        <f>+VLOOKUP(L115,'Gr.Estr.Reg.'!$C:$G,5,FALSE)</f>
        <v>106</v>
      </c>
      <c r="CM115" s="40" t="str">
        <f t="shared" si="16"/>
        <v>MR</v>
      </c>
      <c r="CN115" s="40">
        <v>2</v>
      </c>
      <c r="CP115" s="40" t="str">
        <f t="shared" si="17"/>
        <v>01.01.2022</v>
      </c>
      <c r="CQ115" s="126">
        <f t="shared" si="18"/>
        <v>214</v>
      </c>
      <c r="CR115" s="126" t="str">
        <f t="shared" si="19"/>
        <v/>
      </c>
      <c r="CS115" s="40">
        <f>+'CARGA DE DATOS'!X115</f>
        <v>700034</v>
      </c>
      <c r="CT115" s="113" t="s">
        <v>391</v>
      </c>
      <c r="CV115" s="40" t="str">
        <f t="shared" si="20"/>
        <v>01.01.2022</v>
      </c>
      <c r="CW115" s="113" t="str">
        <f ca="1">+VLOOKUP('CARGA DE DATOS'!AA115,Datos!$D:$E,2,FALSE)</f>
        <v>00</v>
      </c>
      <c r="CX115" s="113">
        <f>+'CARGA DE DATOS'!AB115</f>
        <v>50</v>
      </c>
      <c r="CY115" s="113">
        <f>+'CARGA DE DATOS'!AC115</f>
        <v>50</v>
      </c>
      <c r="CZ115" s="113" t="str">
        <f>+'CARGA DE DATOS'!AD115</f>
        <v>CASO: &gt;1000 Reg y Cont &lt;1000 sólo 13,2 kV</v>
      </c>
    </row>
    <row r="116" spans="1:104" s="40" customFormat="1" x14ac:dyDescent="0.25">
      <c r="A116" s="140">
        <f>+IF('CARGA DE DATOS'!B116="","",'CARGA DE DATOS'!B116)</f>
        <v>252</v>
      </c>
      <c r="B116" s="140">
        <f>+'CARGA DE DATOS'!C116</f>
        <v>610000000000166</v>
      </c>
      <c r="C116" s="140"/>
      <c r="D116" s="140"/>
      <c r="E116" s="140"/>
      <c r="F116" s="140"/>
      <c r="G116" s="140"/>
      <c r="H116" s="140"/>
      <c r="I116" s="140"/>
      <c r="J116" s="83"/>
      <c r="K116" s="40" t="str">
        <f>+'CARGA DE DATOS'!$AH116</f>
        <v>GD</v>
      </c>
      <c r="L116" s="40" t="str">
        <f>+'CARGA DE DATOS'!D116</f>
        <v>S6020A21</v>
      </c>
      <c r="M116" s="40" t="str">
        <f ca="1">+'CARGA DE DATOS'!G116</f>
        <v>ID114-GD-MR-T2-AT/MT</v>
      </c>
      <c r="N116" s="40" t="str">
        <f>+'CARGA DE DATOS'!$AI116</f>
        <v>MR</v>
      </c>
      <c r="O116" s="40" t="str">
        <f>+'CARGA DE DATOS'!$AJ116</f>
        <v>G002</v>
      </c>
      <c r="P116" s="40" t="str">
        <f t="shared" si="11"/>
        <v>Z002</v>
      </c>
      <c r="Q116" s="40" t="s">
        <v>380</v>
      </c>
      <c r="R116" s="40">
        <v>1000</v>
      </c>
      <c r="S116" s="113">
        <f>+'CARGA DE DATOS'!$AL116</f>
        <v>11</v>
      </c>
      <c r="T116" s="115" t="s">
        <v>382</v>
      </c>
      <c r="U116" s="40">
        <v>12</v>
      </c>
      <c r="V116" s="40" t="str">
        <f ca="1">+'CARGA DE DATOS'!$AM116</f>
        <v>317</v>
      </c>
      <c r="W116" s="40" t="str">
        <f>+VLOOKUP(AG116,Datos!$E$30:$G$35,3,FALSE)</f>
        <v>P3</v>
      </c>
      <c r="X116" s="40" t="str">
        <f t="shared" si="12"/>
        <v/>
      </c>
      <c r="Z116" s="40" t="str">
        <f ca="1">+'CARGA DE DATOS'!$AN116</f>
        <v>239900</v>
      </c>
      <c r="AB116" s="40" t="str">
        <f t="shared" ca="1" si="13"/>
        <v>ID114-GD-MR-T2-AT/MT</v>
      </c>
      <c r="AC116" s="40">
        <f>+INDEX('Gr.Estr.Reg.'!$A:$C,MATCH($L116,'Gr.Estr.Reg.'!$C:$C,0),1)</f>
        <v>6000</v>
      </c>
      <c r="AE116" s="40" t="str">
        <f>+TEXT('CARGA DE DATOS'!$F116,"dd.mm.yyyy")</f>
        <v>01.01.2022</v>
      </c>
      <c r="AF116" s="40" t="s">
        <v>384</v>
      </c>
      <c r="AG116" s="40" t="str">
        <f>+'CARGA DE DATOS'!$AO116</f>
        <v>G5</v>
      </c>
      <c r="AH116" s="40" t="s">
        <v>385</v>
      </c>
      <c r="AI116" s="40" t="str">
        <f ca="1">+'CARGA DE DATOS'!$AQ116</f>
        <v>GD_T2</v>
      </c>
      <c r="AJ116" s="126" t="str">
        <f>+IF('CARGA DE DATOS'!$K116="Completo",VLOOKUP(VLOOKUP('CARGA DE DATOS'!$D116,'Gr.Estr.Reg.'!$C:$D,2,FALSE),'Unidades de Lectura'!$J:$L,3,FALSE),VLOOKUP('CARGA DE DATOS'!$K116&amp;VLOOKUP('CARGA DE DATOS'!$D116,'Gr.Estr.Reg.'!$C:$H,6,FALSE),'Unidades de Lectura'!$H:$L,5,FALSE))</f>
        <v>GROCC</v>
      </c>
      <c r="AM116" s="40" t="s">
        <v>387</v>
      </c>
      <c r="AN116" s="40" t="s">
        <v>388</v>
      </c>
      <c r="AO116" s="40" t="s">
        <v>389</v>
      </c>
      <c r="AP116" s="40" t="str">
        <f ca="1">+'CARGA DE DATOS'!$AT116</f>
        <v>GD_NORM</v>
      </c>
      <c r="AQ116" s="40" t="str">
        <f ca="1">+'CARGA DE DATOS'!$AU116</f>
        <v>BORNES</v>
      </c>
      <c r="AS116" s="40" t="s">
        <v>387</v>
      </c>
      <c r="AT116" s="40" t="str">
        <f>+IF('CARGA DE DATOS'!AV116="","false","true")</f>
        <v>false</v>
      </c>
      <c r="AU116" s="40" t="s">
        <v>389</v>
      </c>
      <c r="AV116" s="40" t="str">
        <f>+'CARGA DE DATOS'!$AW116</f>
        <v/>
      </c>
      <c r="AW116" s="40" t="str">
        <f>+'CARGA DE DATOS'!$AX116</f>
        <v/>
      </c>
      <c r="AY116" s="40" t="s">
        <v>1989</v>
      </c>
      <c r="AZ116" s="40" t="str">
        <f>+IF('CARGA DE DATOS'!AY116="","false","true")</f>
        <v>false</v>
      </c>
      <c r="BA116" s="40" t="s">
        <v>389</v>
      </c>
      <c r="BB116" s="40">
        <f>+'CARGA DE DATOS'!T116</f>
        <v>0</v>
      </c>
      <c r="BD116" s="40" t="s">
        <v>390</v>
      </c>
      <c r="BE116" s="40" t="str">
        <f>+IF('CARGA DE DATOS'!AZ116&lt;&gt;"","true","false")</f>
        <v>true</v>
      </c>
      <c r="BF116" s="40" t="s">
        <v>389</v>
      </c>
      <c r="BH116" s="40" t="s">
        <v>390</v>
      </c>
      <c r="BI116" s="40" t="str">
        <f>+IF('CARGA DE DATOS'!BA116&lt;&gt;"","true","false")</f>
        <v>true</v>
      </c>
      <c r="BJ116" s="40" t="s">
        <v>389</v>
      </c>
      <c r="BL116" s="40" t="s">
        <v>390</v>
      </c>
      <c r="BM116" s="40" t="str">
        <f ca="1">+IF('CARGA DE DATOS'!BB116&lt;&gt;"","true","false")</f>
        <v>false</v>
      </c>
      <c r="BN116" s="40" t="s">
        <v>389</v>
      </c>
      <c r="BP116" s="40" t="s">
        <v>390</v>
      </c>
      <c r="BQ116" s="40" t="str">
        <f ca="1">+IF('CARGA DE DATOS'!BC116&lt;&gt;"","true","false")</f>
        <v>false</v>
      </c>
      <c r="BR116" s="40" t="s">
        <v>389</v>
      </c>
      <c r="BT116" s="40" t="s">
        <v>390</v>
      </c>
      <c r="BU116" s="40" t="str">
        <f ca="1">+IF('CARGA DE DATOS'!BD116&lt;&gt;"","true","false")</f>
        <v>false</v>
      </c>
      <c r="BV116" s="40" t="s">
        <v>389</v>
      </c>
      <c r="BX116" s="40" t="s">
        <v>390</v>
      </c>
      <c r="BY116" s="40" t="str">
        <f ca="1">+IF('CARGA DE DATOS'!BE116&lt;&gt;"","true","false")</f>
        <v>false</v>
      </c>
      <c r="BZ116" s="40" t="s">
        <v>389</v>
      </c>
      <c r="CB116" s="40" t="s">
        <v>390</v>
      </c>
      <c r="CC116" s="40" t="str">
        <f ca="1">+IF('CARGA DE DATOS'!BF116&lt;&gt;"","true","false")</f>
        <v>false</v>
      </c>
      <c r="CD116" s="40" t="s">
        <v>389</v>
      </c>
      <c r="CF116" s="40" t="s">
        <v>390</v>
      </c>
      <c r="CG116" s="40" t="str">
        <f ca="1">+IF('CARGA DE DATOS'!BG116&lt;&gt;"","true","false")</f>
        <v>false</v>
      </c>
      <c r="CH116" s="40" t="s">
        <v>389</v>
      </c>
      <c r="CJ116" s="40" t="str">
        <f t="shared" si="14"/>
        <v>01.01.2022</v>
      </c>
      <c r="CK116" s="40" t="str">
        <f t="shared" si="15"/>
        <v>S6020</v>
      </c>
      <c r="CL116" s="40">
        <f>+VLOOKUP(L116,'Gr.Estr.Reg.'!$C:$G,5,FALSE)</f>
        <v>106</v>
      </c>
      <c r="CM116" s="40" t="str">
        <f t="shared" si="16"/>
        <v>MR</v>
      </c>
      <c r="CN116" s="40">
        <v>2</v>
      </c>
      <c r="CP116" s="40" t="str">
        <f t="shared" si="17"/>
        <v>01.01.2022</v>
      </c>
      <c r="CQ116" s="126">
        <f t="shared" si="18"/>
        <v>215</v>
      </c>
      <c r="CR116" s="126" t="str">
        <f t="shared" si="19"/>
        <v/>
      </c>
      <c r="CS116" s="40">
        <f>+'CARGA DE DATOS'!X116</f>
        <v>700034</v>
      </c>
      <c r="CT116" s="113" t="s">
        <v>391</v>
      </c>
      <c r="CV116" s="40" t="str">
        <f t="shared" si="20"/>
        <v>01.01.2022</v>
      </c>
      <c r="CW116" s="113" t="str">
        <f ca="1">+VLOOKUP('CARGA DE DATOS'!AA116,Datos!$D:$E,2,FALSE)</f>
        <v>00</v>
      </c>
      <c r="CX116" s="113">
        <f>+'CARGA DE DATOS'!AB116</f>
        <v>100</v>
      </c>
      <c r="CY116" s="113">
        <f>+'CARGA DE DATOS'!AC116</f>
        <v>350</v>
      </c>
      <c r="CZ116" s="113" t="str">
        <f>+'CARGA DE DATOS'!AD116</f>
        <v>CASO: =1000 Reg sólo 13,2 kV</v>
      </c>
    </row>
    <row r="117" spans="1:104" s="40" customFormat="1" x14ac:dyDescent="0.25">
      <c r="A117" s="140">
        <f>+IF('CARGA DE DATOS'!B117="","",'CARGA DE DATOS'!B117)</f>
        <v>265</v>
      </c>
      <c r="B117" s="140">
        <f>+'CARGA DE DATOS'!C117</f>
        <v>610000000000179</v>
      </c>
      <c r="C117" s="140"/>
      <c r="D117" s="140"/>
      <c r="E117" s="140"/>
      <c r="F117" s="140"/>
      <c r="G117" s="140"/>
      <c r="H117" s="140"/>
      <c r="I117" s="140"/>
      <c r="J117" s="83"/>
      <c r="K117" s="40" t="str">
        <f>+'CARGA DE DATOS'!$AH117</f>
        <v>PJ</v>
      </c>
      <c r="L117" s="40" t="str">
        <f>+'CARGA DE DATOS'!D117</f>
        <v>S4010A12</v>
      </c>
      <c r="M117" s="40" t="str">
        <f ca="1">+'CARGA DE DATOS'!G117</f>
        <v>ID115-PJ-PO-T6-BT</v>
      </c>
      <c r="N117" s="40" t="str">
        <f>+'CARGA DE DATOS'!$AI117</f>
        <v>PO</v>
      </c>
      <c r="O117" s="40" t="str">
        <f>+'CARGA DE DATOS'!$AJ117</f>
        <v>G003</v>
      </c>
      <c r="P117" s="40" t="str">
        <f t="shared" si="11"/>
        <v>Z002</v>
      </c>
      <c r="Q117" s="40" t="s">
        <v>380</v>
      </c>
      <c r="R117" s="40">
        <v>1000</v>
      </c>
      <c r="S117" s="113" t="str">
        <f>+'CARGA DE DATOS'!$AL117</f>
        <v>01</v>
      </c>
      <c r="T117" s="115" t="s">
        <v>382</v>
      </c>
      <c r="U117" s="40">
        <v>12</v>
      </c>
      <c r="V117" s="40" t="str">
        <f ca="1">+'CARGA DE DATOS'!$AM117</f>
        <v>123</v>
      </c>
      <c r="W117" s="40" t="str">
        <f>+VLOOKUP(AG117,Datos!$E$30:$G$35,3,FALSE)</f>
        <v>P2</v>
      </c>
      <c r="X117" s="40" t="str">
        <f t="shared" si="12"/>
        <v/>
      </c>
      <c r="Z117" s="40" t="str">
        <f ca="1">+'CARGA DE DATOS'!$AN117</f>
        <v>239900</v>
      </c>
      <c r="AB117" s="40" t="str">
        <f t="shared" ca="1" si="13"/>
        <v>ID115-PJ-PO-T6-BT</v>
      </c>
      <c r="AC117" s="40">
        <f>+INDEX('Gr.Estr.Reg.'!$A:$C,MATCH($L117,'Gr.Estr.Reg.'!$C:$C,0),1)</f>
        <v>4000</v>
      </c>
      <c r="AE117" s="40" t="str">
        <f>+TEXT('CARGA DE DATOS'!$F117,"dd.mm.yyyy")</f>
        <v>01.01.2022</v>
      </c>
      <c r="AF117" s="40" t="s">
        <v>384</v>
      </c>
      <c r="AG117" s="40" t="str">
        <f>+'CARGA DE DATOS'!$AO117</f>
        <v>G1</v>
      </c>
      <c r="AH117" s="40" t="s">
        <v>385</v>
      </c>
      <c r="AI117" s="40" t="str">
        <f ca="1">+'CARGA DE DATOS'!$AQ117</f>
        <v>GD_T6</v>
      </c>
      <c r="AJ117" s="126" t="str">
        <f>+IF('CARGA DE DATOS'!$K117="Completo",VLOOKUP(VLOOKUP('CARGA DE DATOS'!$D117,'Gr.Estr.Reg.'!$C:$D,2,FALSE),'Unidades de Lectura'!$J:$L,3,FALSE),VLOOKUP('CARGA DE DATOS'!$K117&amp;VLOOKUP('CARGA DE DATOS'!$D117,'Gr.Estr.Reg.'!$C:$H,6,FALSE),'Unidades de Lectura'!$H:$L,5,FALSE))</f>
        <v>GRAGA</v>
      </c>
      <c r="AM117" s="40" t="s">
        <v>387</v>
      </c>
      <c r="AN117" s="40" t="s">
        <v>388</v>
      </c>
      <c r="AO117" s="40" t="s">
        <v>389</v>
      </c>
      <c r="AP117" s="40" t="str">
        <f ca="1">+'CARGA DE DATOS'!$AT117</f>
        <v>GD_PARQ</v>
      </c>
      <c r="AQ117" s="40" t="str">
        <f ca="1">+'CARGA DE DATOS'!$AU117</f>
        <v>PI_BAJA</v>
      </c>
      <c r="AS117" s="40" t="s">
        <v>387</v>
      </c>
      <c r="AT117" s="40" t="str">
        <f>+IF('CARGA DE DATOS'!AV117="","false","true")</f>
        <v>false</v>
      </c>
      <c r="AU117" s="40" t="s">
        <v>389</v>
      </c>
      <c r="AV117" s="40" t="str">
        <f>+'CARGA DE DATOS'!$AW117</f>
        <v/>
      </c>
      <c r="AW117" s="40" t="str">
        <f>+'CARGA DE DATOS'!$AX117</f>
        <v/>
      </c>
      <c r="AY117" s="40" t="s">
        <v>1989</v>
      </c>
      <c r="AZ117" s="40" t="str">
        <f>+IF('CARGA DE DATOS'!AY117="","false","true")</f>
        <v>false</v>
      </c>
      <c r="BA117" s="40" t="s">
        <v>389</v>
      </c>
      <c r="BB117" s="40">
        <f>+'CARGA DE DATOS'!T117</f>
        <v>0</v>
      </c>
      <c r="BD117" s="40" t="s">
        <v>390</v>
      </c>
      <c r="BE117" s="40" t="str">
        <f>+IF('CARGA DE DATOS'!AZ117&lt;&gt;"","true","false")</f>
        <v>false</v>
      </c>
      <c r="BF117" s="40" t="s">
        <v>389</v>
      </c>
      <c r="BH117" s="40" t="s">
        <v>390</v>
      </c>
      <c r="BI117" s="40" t="str">
        <f>+IF('CARGA DE DATOS'!BA117&lt;&gt;"","true","false")</f>
        <v>false</v>
      </c>
      <c r="BJ117" s="40" t="s">
        <v>389</v>
      </c>
      <c r="BL117" s="40" t="s">
        <v>390</v>
      </c>
      <c r="BM117" s="40" t="str">
        <f ca="1">+IF('CARGA DE DATOS'!BB117&lt;&gt;"","true","false")</f>
        <v>true</v>
      </c>
      <c r="BN117" s="40" t="s">
        <v>389</v>
      </c>
      <c r="BP117" s="40" t="s">
        <v>390</v>
      </c>
      <c r="BQ117" s="40" t="str">
        <f ca="1">+IF('CARGA DE DATOS'!BC117&lt;&gt;"","true","false")</f>
        <v>false</v>
      </c>
      <c r="BR117" s="40" t="s">
        <v>389</v>
      </c>
      <c r="BT117" s="40" t="s">
        <v>390</v>
      </c>
      <c r="BU117" s="40" t="str">
        <f ca="1">+IF('CARGA DE DATOS'!BD117&lt;&gt;"","true","false")</f>
        <v>false</v>
      </c>
      <c r="BV117" s="40" t="s">
        <v>389</v>
      </c>
      <c r="BX117" s="40" t="s">
        <v>390</v>
      </c>
      <c r="BY117" s="40" t="str">
        <f ca="1">+IF('CARGA DE DATOS'!BE117&lt;&gt;"","true","false")</f>
        <v>false</v>
      </c>
      <c r="BZ117" s="40" t="s">
        <v>389</v>
      </c>
      <c r="CB117" s="40" t="s">
        <v>390</v>
      </c>
      <c r="CC117" s="40" t="str">
        <f ca="1">+IF('CARGA DE DATOS'!BF117&lt;&gt;"","true","false")</f>
        <v>false</v>
      </c>
      <c r="CD117" s="40" t="s">
        <v>389</v>
      </c>
      <c r="CF117" s="40" t="s">
        <v>390</v>
      </c>
      <c r="CG117" s="40" t="str">
        <f ca="1">+IF('CARGA DE DATOS'!BG117&lt;&gt;"","true","false")</f>
        <v>false</v>
      </c>
      <c r="CH117" s="40" t="s">
        <v>389</v>
      </c>
      <c r="CJ117" s="40" t="str">
        <f t="shared" si="14"/>
        <v>01.01.2022</v>
      </c>
      <c r="CK117" s="40" t="str">
        <f t="shared" si="15"/>
        <v>S4010</v>
      </c>
      <c r="CL117" s="40">
        <f>+VLOOKUP(L117,'Gr.Estr.Reg.'!$C:$G,5,FALSE)</f>
        <v>111</v>
      </c>
      <c r="CM117" s="40" t="str">
        <f t="shared" si="16"/>
        <v>PO</v>
      </c>
      <c r="CN117" s="40">
        <v>2</v>
      </c>
      <c r="CP117" s="40" t="str">
        <f t="shared" si="17"/>
        <v>01.01.2022</v>
      </c>
      <c r="CQ117" s="126">
        <f t="shared" si="18"/>
        <v>216</v>
      </c>
      <c r="CR117" s="126" t="str">
        <f t="shared" si="19"/>
        <v/>
      </c>
      <c r="CS117" s="40">
        <f>+'CARGA DE DATOS'!X117</f>
        <v>700034</v>
      </c>
      <c r="CT117" s="113" t="s">
        <v>391</v>
      </c>
      <c r="CV117" s="40" t="str">
        <f t="shared" si="20"/>
        <v>01.01.2022</v>
      </c>
      <c r="CW117" s="113" t="str">
        <f ca="1">+VLOOKUP('CARGA DE DATOS'!AA117,Datos!$D:$E,2,FALSE)</f>
        <v>00</v>
      </c>
      <c r="CX117" s="113">
        <f>+'CARGA DE DATOS'!AB117</f>
        <v>50</v>
      </c>
      <c r="CY117" s="113">
        <f>+'CARGA DE DATOS'!AC117</f>
        <v>100</v>
      </c>
      <c r="CZ117" s="113" t="str">
        <f>+'CARGA DE DATOS'!AD117</f>
        <v>CASO: &lt;300</v>
      </c>
    </row>
    <row r="118" spans="1:104" s="40" customFormat="1" x14ac:dyDescent="0.25">
      <c r="A118" s="140">
        <f>+IF('CARGA DE DATOS'!B118="","",'CARGA DE DATOS'!B118)</f>
        <v>265</v>
      </c>
      <c r="B118" s="140">
        <f>+'CARGA DE DATOS'!C118</f>
        <v>610000000000179</v>
      </c>
      <c r="C118" s="140"/>
      <c r="D118" s="140"/>
      <c r="E118" s="140"/>
      <c r="F118" s="140"/>
      <c r="G118" s="140"/>
      <c r="H118" s="140"/>
      <c r="I118" s="140"/>
      <c r="J118" s="83"/>
      <c r="K118" s="40" t="str">
        <f>+'CARGA DE DATOS'!$AH118</f>
        <v>PJ</v>
      </c>
      <c r="L118" s="40" t="str">
        <f>+'CARGA DE DATOS'!D118</f>
        <v>S4010A12</v>
      </c>
      <c r="M118" s="40" t="str">
        <f ca="1">+'CARGA DE DATOS'!G118</f>
        <v>ID116-PJ-PO-T6-BT</v>
      </c>
      <c r="N118" s="40" t="str">
        <f>+'CARGA DE DATOS'!$AI118</f>
        <v>PO</v>
      </c>
      <c r="O118" s="40" t="str">
        <f>+'CARGA DE DATOS'!$AJ118</f>
        <v>G003</v>
      </c>
      <c r="P118" s="40" t="str">
        <f t="shared" si="11"/>
        <v>Z002</v>
      </c>
      <c r="Q118" s="40" t="s">
        <v>380</v>
      </c>
      <c r="R118" s="40">
        <v>1000</v>
      </c>
      <c r="S118" s="113" t="str">
        <f>+'CARGA DE DATOS'!$AL118</f>
        <v>04</v>
      </c>
      <c r="T118" s="115" t="s">
        <v>382</v>
      </c>
      <c r="U118" s="40">
        <v>12</v>
      </c>
      <c r="V118" s="40" t="str">
        <f ca="1">+'CARGA DE DATOS'!$AM118</f>
        <v>123</v>
      </c>
      <c r="W118" s="40" t="str">
        <f>+VLOOKUP(AG118,Datos!$E$30:$G$35,3,FALSE)</f>
        <v>P2</v>
      </c>
      <c r="X118" s="40" t="str">
        <f t="shared" si="12"/>
        <v/>
      </c>
      <c r="Z118" s="40" t="str">
        <f ca="1">+'CARGA DE DATOS'!$AN118</f>
        <v>239900</v>
      </c>
      <c r="AB118" s="40" t="str">
        <f t="shared" ca="1" si="13"/>
        <v>ID116-PJ-PO-T6-BT</v>
      </c>
      <c r="AC118" s="40">
        <f>+INDEX('Gr.Estr.Reg.'!$A:$C,MATCH($L118,'Gr.Estr.Reg.'!$C:$C,0),1)</f>
        <v>4000</v>
      </c>
      <c r="AE118" s="40" t="str">
        <f>+TEXT('CARGA DE DATOS'!$F118,"dd.mm.yyyy")</f>
        <v>01.01.2022</v>
      </c>
      <c r="AF118" s="40" t="s">
        <v>384</v>
      </c>
      <c r="AG118" s="40" t="str">
        <f>+'CARGA DE DATOS'!$AO118</f>
        <v>G1</v>
      </c>
      <c r="AH118" s="40" t="s">
        <v>385</v>
      </c>
      <c r="AI118" s="40" t="str">
        <f ca="1">+'CARGA DE DATOS'!$AQ118</f>
        <v>GD_T6</v>
      </c>
      <c r="AJ118" s="126" t="str">
        <f>+IF('CARGA DE DATOS'!$K118="Completo",VLOOKUP(VLOOKUP('CARGA DE DATOS'!$D118,'Gr.Estr.Reg.'!$C:$D,2,FALSE),'Unidades de Lectura'!$J:$L,3,FALSE),VLOOKUP('CARGA DE DATOS'!$K118&amp;VLOOKUP('CARGA DE DATOS'!$D118,'Gr.Estr.Reg.'!$C:$H,6,FALSE),'Unidades de Lectura'!$H:$L,5,FALSE))</f>
        <v>GRAGA</v>
      </c>
      <c r="AM118" s="40" t="s">
        <v>387</v>
      </c>
      <c r="AN118" s="40" t="s">
        <v>388</v>
      </c>
      <c r="AO118" s="40" t="s">
        <v>389</v>
      </c>
      <c r="AP118" s="40" t="str">
        <f ca="1">+'CARGA DE DATOS'!$AT118</f>
        <v>GD_PARQ</v>
      </c>
      <c r="AQ118" s="40" t="str">
        <f ca="1">+'CARGA DE DATOS'!$AU118</f>
        <v>PI_BAJA</v>
      </c>
      <c r="AS118" s="40" t="s">
        <v>387</v>
      </c>
      <c r="AT118" s="40" t="str">
        <f>+IF('CARGA DE DATOS'!AV118="","false","true")</f>
        <v>false</v>
      </c>
      <c r="AU118" s="40" t="s">
        <v>389</v>
      </c>
      <c r="AV118" s="40" t="str">
        <f>+'CARGA DE DATOS'!$AW118</f>
        <v/>
      </c>
      <c r="AW118" s="40" t="str">
        <f>+'CARGA DE DATOS'!$AX118</f>
        <v/>
      </c>
      <c r="AY118" s="40" t="s">
        <v>1989</v>
      </c>
      <c r="AZ118" s="40" t="str">
        <f>+IF('CARGA DE DATOS'!AY118="","false","true")</f>
        <v>false</v>
      </c>
      <c r="BA118" s="40" t="s">
        <v>389</v>
      </c>
      <c r="BB118" s="40">
        <f>+'CARGA DE DATOS'!T118</f>
        <v>0</v>
      </c>
      <c r="BD118" s="40" t="s">
        <v>390</v>
      </c>
      <c r="BE118" s="40" t="str">
        <f>+IF('CARGA DE DATOS'!AZ118&lt;&gt;"","true","false")</f>
        <v>false</v>
      </c>
      <c r="BF118" s="40" t="s">
        <v>389</v>
      </c>
      <c r="BH118" s="40" t="s">
        <v>390</v>
      </c>
      <c r="BI118" s="40" t="str">
        <f>+IF('CARGA DE DATOS'!BA118&lt;&gt;"","true","false")</f>
        <v>false</v>
      </c>
      <c r="BJ118" s="40" t="s">
        <v>389</v>
      </c>
      <c r="BL118" s="40" t="s">
        <v>390</v>
      </c>
      <c r="BM118" s="40" t="str">
        <f ca="1">+IF('CARGA DE DATOS'!BB118&lt;&gt;"","true","false")</f>
        <v>false</v>
      </c>
      <c r="BN118" s="40" t="s">
        <v>389</v>
      </c>
      <c r="BP118" s="40" t="s">
        <v>390</v>
      </c>
      <c r="BQ118" s="40" t="str">
        <f ca="1">+IF('CARGA DE DATOS'!BC118&lt;&gt;"","true","false")</f>
        <v>false</v>
      </c>
      <c r="BR118" s="40" t="s">
        <v>389</v>
      </c>
      <c r="BT118" s="40" t="s">
        <v>390</v>
      </c>
      <c r="BU118" s="40" t="str">
        <f ca="1">+IF('CARGA DE DATOS'!BD118&lt;&gt;"","true","false")</f>
        <v>false</v>
      </c>
      <c r="BV118" s="40" t="s">
        <v>389</v>
      </c>
      <c r="BX118" s="40" t="s">
        <v>390</v>
      </c>
      <c r="BY118" s="40" t="str">
        <f ca="1">+IF('CARGA DE DATOS'!BE118&lt;&gt;"","true","false")</f>
        <v>true</v>
      </c>
      <c r="BZ118" s="40" t="s">
        <v>389</v>
      </c>
      <c r="CB118" s="40" t="s">
        <v>390</v>
      </c>
      <c r="CC118" s="40" t="str">
        <f ca="1">+IF('CARGA DE DATOS'!BF118&lt;&gt;"","true","false")</f>
        <v>false</v>
      </c>
      <c r="CD118" s="40" t="s">
        <v>389</v>
      </c>
      <c r="CF118" s="40" t="s">
        <v>390</v>
      </c>
      <c r="CG118" s="40" t="str">
        <f ca="1">+IF('CARGA DE DATOS'!BG118&lt;&gt;"","true","false")</f>
        <v>false</v>
      </c>
      <c r="CH118" s="40" t="s">
        <v>389</v>
      </c>
      <c r="CJ118" s="40" t="str">
        <f t="shared" si="14"/>
        <v>01.01.2022</v>
      </c>
      <c r="CK118" s="40" t="str">
        <f t="shared" si="15"/>
        <v>S4010</v>
      </c>
      <c r="CL118" s="40">
        <f>+VLOOKUP(L118,'Gr.Estr.Reg.'!$C:$G,5,FALSE)</f>
        <v>111</v>
      </c>
      <c r="CM118" s="40" t="str">
        <f t="shared" si="16"/>
        <v>PO</v>
      </c>
      <c r="CN118" s="40">
        <v>2</v>
      </c>
      <c r="CP118" s="40" t="str">
        <f t="shared" si="17"/>
        <v>01.01.2022</v>
      </c>
      <c r="CQ118" s="126">
        <f t="shared" si="18"/>
        <v>217</v>
      </c>
      <c r="CR118" s="126" t="str">
        <f t="shared" si="19"/>
        <v/>
      </c>
      <c r="CS118" s="40">
        <f>+'CARGA DE DATOS'!X118</f>
        <v>700034</v>
      </c>
      <c r="CT118" s="113" t="s">
        <v>391</v>
      </c>
      <c r="CV118" s="40" t="str">
        <f t="shared" si="20"/>
        <v>01.01.2022</v>
      </c>
      <c r="CW118" s="113" t="str">
        <f ca="1">+VLOOKUP('CARGA DE DATOS'!AA118,Datos!$D:$E,2,FALSE)</f>
        <v>00</v>
      </c>
      <c r="CX118" s="113">
        <f>+'CARGA DE DATOS'!AB118</f>
        <v>100</v>
      </c>
      <c r="CY118" s="113">
        <f>+'CARGA DE DATOS'!AC118</f>
        <v>200</v>
      </c>
      <c r="CZ118" s="113" t="str">
        <f>+'CARGA DE DATOS'!AD118</f>
        <v>CASO: =300 Reg</v>
      </c>
    </row>
    <row r="119" spans="1:104" s="40" customFormat="1" x14ac:dyDescent="0.25">
      <c r="A119" s="140">
        <f>+IF('CARGA DE DATOS'!B119="","",'CARGA DE DATOS'!B119)</f>
        <v>265</v>
      </c>
      <c r="B119" s="140">
        <f>+'CARGA DE DATOS'!C119</f>
        <v>610000000000179</v>
      </c>
      <c r="C119" s="140"/>
      <c r="D119" s="140"/>
      <c r="E119" s="140"/>
      <c r="F119" s="140"/>
      <c r="G119" s="140"/>
      <c r="H119" s="140"/>
      <c r="I119" s="140"/>
      <c r="J119" s="83"/>
      <c r="K119" s="40" t="str">
        <f>+'CARGA DE DATOS'!$AH119</f>
        <v>PJ</v>
      </c>
      <c r="L119" s="40" t="str">
        <f>+'CARGA DE DATOS'!D119</f>
        <v>S4010A12</v>
      </c>
      <c r="M119" s="40" t="str">
        <f ca="1">+'CARGA DE DATOS'!G119</f>
        <v>ID117-PJ-PO-T6-BT</v>
      </c>
      <c r="N119" s="40" t="str">
        <f>+'CARGA DE DATOS'!$AI119</f>
        <v>PO</v>
      </c>
      <c r="O119" s="40" t="str">
        <f>+'CARGA DE DATOS'!$AJ119</f>
        <v>G003</v>
      </c>
      <c r="P119" s="40" t="str">
        <f t="shared" si="11"/>
        <v>Z002</v>
      </c>
      <c r="Q119" s="40" t="s">
        <v>380</v>
      </c>
      <c r="R119" s="40">
        <v>1000</v>
      </c>
      <c r="S119" s="113" t="str">
        <f>+'CARGA DE DATOS'!$AL119</f>
        <v>05</v>
      </c>
      <c r="T119" s="115" t="s">
        <v>382</v>
      </c>
      <c r="U119" s="40">
        <v>12</v>
      </c>
      <c r="V119" s="40" t="str">
        <f ca="1">+'CARGA DE DATOS'!$AM119</f>
        <v>123</v>
      </c>
      <c r="W119" s="40" t="str">
        <f>+VLOOKUP(AG119,Datos!$E$30:$G$35,3,FALSE)</f>
        <v>P2</v>
      </c>
      <c r="X119" s="40" t="str">
        <f t="shared" si="12"/>
        <v/>
      </c>
      <c r="Z119" s="40" t="str">
        <f ca="1">+'CARGA DE DATOS'!$AN119</f>
        <v>239900</v>
      </c>
      <c r="AB119" s="40" t="str">
        <f t="shared" ca="1" si="13"/>
        <v>ID117-PJ-PO-T6-BT</v>
      </c>
      <c r="AC119" s="40">
        <f>+INDEX('Gr.Estr.Reg.'!$A:$C,MATCH($L119,'Gr.Estr.Reg.'!$C:$C,0),1)</f>
        <v>4000</v>
      </c>
      <c r="AE119" s="40" t="str">
        <f>+TEXT('CARGA DE DATOS'!$F119,"dd.mm.yyyy")</f>
        <v>01.01.2022</v>
      </c>
      <c r="AF119" s="40" t="s">
        <v>384</v>
      </c>
      <c r="AG119" s="40" t="str">
        <f>+'CARGA DE DATOS'!$AO119</f>
        <v>G1</v>
      </c>
      <c r="AH119" s="40" t="s">
        <v>385</v>
      </c>
      <c r="AI119" s="40" t="str">
        <f ca="1">+'CARGA DE DATOS'!$AQ119</f>
        <v>GD_T6</v>
      </c>
      <c r="AJ119" s="126" t="str">
        <f>+IF('CARGA DE DATOS'!$K119="Completo",VLOOKUP(VLOOKUP('CARGA DE DATOS'!$D119,'Gr.Estr.Reg.'!$C:$D,2,FALSE),'Unidades de Lectura'!$J:$L,3,FALSE),VLOOKUP('CARGA DE DATOS'!$K119&amp;VLOOKUP('CARGA DE DATOS'!$D119,'Gr.Estr.Reg.'!$C:$H,6,FALSE),'Unidades de Lectura'!$H:$L,5,FALSE))</f>
        <v>GRAGA</v>
      </c>
      <c r="AM119" s="40" t="s">
        <v>387</v>
      </c>
      <c r="AN119" s="40" t="s">
        <v>388</v>
      </c>
      <c r="AO119" s="40" t="s">
        <v>389</v>
      </c>
      <c r="AP119" s="40" t="str">
        <f ca="1">+'CARGA DE DATOS'!$AT119</f>
        <v>GD_PARQ</v>
      </c>
      <c r="AQ119" s="40" t="str">
        <f ca="1">+'CARGA DE DATOS'!$AU119</f>
        <v>PI_BAJA</v>
      </c>
      <c r="AS119" s="40" t="s">
        <v>387</v>
      </c>
      <c r="AT119" s="40" t="str">
        <f>+IF('CARGA DE DATOS'!AV119="","false","true")</f>
        <v>false</v>
      </c>
      <c r="AU119" s="40" t="s">
        <v>389</v>
      </c>
      <c r="AV119" s="40" t="str">
        <f>+'CARGA DE DATOS'!$AW119</f>
        <v/>
      </c>
      <c r="AW119" s="40" t="str">
        <f>+'CARGA DE DATOS'!$AX119</f>
        <v/>
      </c>
      <c r="AY119" s="40" t="s">
        <v>1989</v>
      </c>
      <c r="AZ119" s="40" t="str">
        <f>+IF('CARGA DE DATOS'!AY119="","false","true")</f>
        <v>false</v>
      </c>
      <c r="BA119" s="40" t="s">
        <v>389</v>
      </c>
      <c r="BB119" s="40">
        <f>+'CARGA DE DATOS'!T119</f>
        <v>0</v>
      </c>
      <c r="BD119" s="40" t="s">
        <v>390</v>
      </c>
      <c r="BE119" s="40" t="str">
        <f>+IF('CARGA DE DATOS'!AZ119&lt;&gt;"","true","false")</f>
        <v>false</v>
      </c>
      <c r="BF119" s="40" t="s">
        <v>389</v>
      </c>
      <c r="BH119" s="40" t="s">
        <v>390</v>
      </c>
      <c r="BI119" s="40" t="str">
        <f>+IF('CARGA DE DATOS'!BA119&lt;&gt;"","true","false")</f>
        <v>false</v>
      </c>
      <c r="BJ119" s="40" t="s">
        <v>389</v>
      </c>
      <c r="BL119" s="40" t="s">
        <v>390</v>
      </c>
      <c r="BM119" s="40" t="str">
        <f ca="1">+IF('CARGA DE DATOS'!BB119&lt;&gt;"","true","false")</f>
        <v>true</v>
      </c>
      <c r="BN119" s="40" t="s">
        <v>389</v>
      </c>
      <c r="BP119" s="40" t="s">
        <v>390</v>
      </c>
      <c r="BQ119" s="40" t="str">
        <f ca="1">+IF('CARGA DE DATOS'!BC119&lt;&gt;"","true","false")</f>
        <v>false</v>
      </c>
      <c r="BR119" s="40" t="s">
        <v>389</v>
      </c>
      <c r="BT119" s="40" t="s">
        <v>390</v>
      </c>
      <c r="BU119" s="40" t="str">
        <f ca="1">+IF('CARGA DE DATOS'!BD119&lt;&gt;"","true","false")</f>
        <v>false</v>
      </c>
      <c r="BV119" s="40" t="s">
        <v>389</v>
      </c>
      <c r="BX119" s="40" t="s">
        <v>390</v>
      </c>
      <c r="BY119" s="40" t="str">
        <f ca="1">+IF('CARGA DE DATOS'!BE119&lt;&gt;"","true","false")</f>
        <v>true</v>
      </c>
      <c r="BZ119" s="40" t="s">
        <v>389</v>
      </c>
      <c r="CB119" s="40" t="s">
        <v>390</v>
      </c>
      <c r="CC119" s="40" t="str">
        <f ca="1">+IF('CARGA DE DATOS'!BF119&lt;&gt;"","true","false")</f>
        <v>false</v>
      </c>
      <c r="CD119" s="40" t="s">
        <v>389</v>
      </c>
      <c r="CF119" s="40" t="s">
        <v>390</v>
      </c>
      <c r="CG119" s="40" t="str">
        <f ca="1">+IF('CARGA DE DATOS'!BG119&lt;&gt;"","true","false")</f>
        <v>false</v>
      </c>
      <c r="CH119" s="40" t="s">
        <v>389</v>
      </c>
      <c r="CJ119" s="40" t="str">
        <f t="shared" si="14"/>
        <v>01.01.2022</v>
      </c>
      <c r="CK119" s="40" t="str">
        <f t="shared" si="15"/>
        <v>S4010</v>
      </c>
      <c r="CL119" s="40">
        <f>+VLOOKUP(L119,'Gr.Estr.Reg.'!$C:$G,5,FALSE)</f>
        <v>111</v>
      </c>
      <c r="CM119" s="40" t="str">
        <f t="shared" si="16"/>
        <v>PO</v>
      </c>
      <c r="CN119" s="40">
        <v>2</v>
      </c>
      <c r="CP119" s="40" t="str">
        <f t="shared" si="17"/>
        <v>01.01.2022</v>
      </c>
      <c r="CQ119" s="126">
        <f t="shared" si="18"/>
        <v>218</v>
      </c>
      <c r="CR119" s="126" t="str">
        <f t="shared" si="19"/>
        <v/>
      </c>
      <c r="CS119" s="40">
        <f>+'CARGA DE DATOS'!X119</f>
        <v>700034</v>
      </c>
      <c r="CT119" s="113" t="s">
        <v>391</v>
      </c>
      <c r="CV119" s="40" t="str">
        <f t="shared" si="20"/>
        <v>01.01.2022</v>
      </c>
      <c r="CW119" s="113" t="str">
        <f ca="1">+VLOOKUP('CARGA DE DATOS'!AA119,Datos!$D:$E,2,FALSE)</f>
        <v>00</v>
      </c>
      <c r="CX119" s="113">
        <f>+'CARGA DE DATOS'!AB119</f>
        <v>100</v>
      </c>
      <c r="CY119" s="113">
        <f>+'CARGA DE DATOS'!AC119</f>
        <v>300</v>
      </c>
      <c r="CZ119" s="113" t="str">
        <f>+'CARGA DE DATOS'!AD119</f>
        <v>CASO: =300 Cont</v>
      </c>
    </row>
    <row r="120" spans="1:104" s="40" customFormat="1" x14ac:dyDescent="0.25">
      <c r="A120" s="140">
        <f>+IF('CARGA DE DATOS'!B120="","",'CARGA DE DATOS'!B120)</f>
        <v>265</v>
      </c>
      <c r="B120" s="140">
        <f>+'CARGA DE DATOS'!C120</f>
        <v>610000000000179</v>
      </c>
      <c r="C120" s="140"/>
      <c r="D120" s="140"/>
      <c r="E120" s="140"/>
      <c r="F120" s="140"/>
      <c r="G120" s="140"/>
      <c r="H120" s="140"/>
      <c r="I120" s="140"/>
      <c r="J120" s="83"/>
      <c r="K120" s="40" t="str">
        <f>+'CARGA DE DATOS'!$AH120</f>
        <v>PJ</v>
      </c>
      <c r="L120" s="40" t="str">
        <f>+'CARGA DE DATOS'!D120</f>
        <v>S4010A12</v>
      </c>
      <c r="M120" s="40" t="str">
        <f ca="1">+'CARGA DE DATOS'!G120</f>
        <v>ID118-PJ-PO-T6-BT</v>
      </c>
      <c r="N120" s="40" t="str">
        <f>+'CARGA DE DATOS'!$AI120</f>
        <v>PO</v>
      </c>
      <c r="O120" s="40" t="str">
        <f>+'CARGA DE DATOS'!$AJ120</f>
        <v>G003</v>
      </c>
      <c r="P120" s="40" t="str">
        <f t="shared" si="11"/>
        <v>Z002</v>
      </c>
      <c r="Q120" s="40" t="s">
        <v>380</v>
      </c>
      <c r="R120" s="40">
        <v>1000</v>
      </c>
      <c r="S120" s="113" t="str">
        <f>+'CARGA DE DATOS'!$AL120</f>
        <v>07</v>
      </c>
      <c r="T120" s="115" t="s">
        <v>382</v>
      </c>
      <c r="U120" s="40">
        <v>12</v>
      </c>
      <c r="V120" s="40" t="str">
        <f ca="1">+'CARGA DE DATOS'!$AM120</f>
        <v>123</v>
      </c>
      <c r="W120" s="40" t="str">
        <f>+VLOOKUP(AG120,Datos!$E$30:$G$35,3,FALSE)</f>
        <v>P2</v>
      </c>
      <c r="X120" s="40" t="str">
        <f t="shared" si="12"/>
        <v/>
      </c>
      <c r="Z120" s="40" t="str">
        <f ca="1">+'CARGA DE DATOS'!$AN120</f>
        <v>239900</v>
      </c>
      <c r="AB120" s="40" t="str">
        <f t="shared" ca="1" si="13"/>
        <v>ID118-PJ-PO-T6-BT</v>
      </c>
      <c r="AC120" s="40">
        <f>+INDEX('Gr.Estr.Reg.'!$A:$C,MATCH($L120,'Gr.Estr.Reg.'!$C:$C,0),1)</f>
        <v>4000</v>
      </c>
      <c r="AE120" s="40" t="str">
        <f>+TEXT('CARGA DE DATOS'!$F120,"dd.mm.yyyy")</f>
        <v>01.01.2022</v>
      </c>
      <c r="AF120" s="40" t="s">
        <v>384</v>
      </c>
      <c r="AG120" s="40" t="str">
        <f>+'CARGA DE DATOS'!$AO120</f>
        <v>G1</v>
      </c>
      <c r="AH120" s="40" t="s">
        <v>385</v>
      </c>
      <c r="AI120" s="40" t="str">
        <f ca="1">+'CARGA DE DATOS'!$AQ120</f>
        <v>GD_T6</v>
      </c>
      <c r="AJ120" s="126" t="str">
        <f>+IF('CARGA DE DATOS'!$K120="Completo",VLOOKUP(VLOOKUP('CARGA DE DATOS'!$D120,'Gr.Estr.Reg.'!$C:$D,2,FALSE),'Unidades de Lectura'!$J:$L,3,FALSE),VLOOKUP('CARGA DE DATOS'!$K120&amp;VLOOKUP('CARGA DE DATOS'!$D120,'Gr.Estr.Reg.'!$C:$H,6,FALSE),'Unidades de Lectura'!$H:$L,5,FALSE))</f>
        <v>GRAGA</v>
      </c>
      <c r="AM120" s="40" t="s">
        <v>387</v>
      </c>
      <c r="AN120" s="40" t="s">
        <v>388</v>
      </c>
      <c r="AO120" s="40" t="s">
        <v>389</v>
      </c>
      <c r="AP120" s="40" t="str">
        <f ca="1">+'CARGA DE DATOS'!$AT120</f>
        <v>GD_PARQ</v>
      </c>
      <c r="AQ120" s="40" t="str">
        <f ca="1">+'CARGA DE DATOS'!$AU120</f>
        <v>PI_BAJA</v>
      </c>
      <c r="AS120" s="40" t="s">
        <v>387</v>
      </c>
      <c r="AT120" s="40" t="str">
        <f>+IF('CARGA DE DATOS'!AV120="","false","true")</f>
        <v>false</v>
      </c>
      <c r="AU120" s="40" t="s">
        <v>389</v>
      </c>
      <c r="AV120" s="40" t="str">
        <f>+'CARGA DE DATOS'!$AW120</f>
        <v/>
      </c>
      <c r="AW120" s="40" t="str">
        <f>+'CARGA DE DATOS'!$AX120</f>
        <v/>
      </c>
      <c r="AY120" s="40" t="s">
        <v>1989</v>
      </c>
      <c r="AZ120" s="40" t="str">
        <f>+IF('CARGA DE DATOS'!AY120="","false","true")</f>
        <v>false</v>
      </c>
      <c r="BA120" s="40" t="s">
        <v>389</v>
      </c>
      <c r="BB120" s="40">
        <f>+'CARGA DE DATOS'!T120</f>
        <v>0</v>
      </c>
      <c r="BD120" s="40" t="s">
        <v>390</v>
      </c>
      <c r="BE120" s="40" t="str">
        <f>+IF('CARGA DE DATOS'!AZ120&lt;&gt;"","true","false")</f>
        <v>false</v>
      </c>
      <c r="BF120" s="40" t="s">
        <v>389</v>
      </c>
      <c r="BH120" s="40" t="s">
        <v>390</v>
      </c>
      <c r="BI120" s="40" t="str">
        <f>+IF('CARGA DE DATOS'!BA120&lt;&gt;"","true","false")</f>
        <v>false</v>
      </c>
      <c r="BJ120" s="40" t="s">
        <v>389</v>
      </c>
      <c r="BL120" s="40" t="s">
        <v>390</v>
      </c>
      <c r="BM120" s="40" t="str">
        <f ca="1">+IF('CARGA DE DATOS'!BB120&lt;&gt;"","true","false")</f>
        <v>false</v>
      </c>
      <c r="BN120" s="40" t="s">
        <v>389</v>
      </c>
      <c r="BP120" s="40" t="s">
        <v>390</v>
      </c>
      <c r="BQ120" s="40" t="str">
        <f ca="1">+IF('CARGA DE DATOS'!BC120&lt;&gt;"","true","false")</f>
        <v>false</v>
      </c>
      <c r="BR120" s="40" t="s">
        <v>389</v>
      </c>
      <c r="BT120" s="40" t="s">
        <v>390</v>
      </c>
      <c r="BU120" s="40" t="str">
        <f ca="1">+IF('CARGA DE DATOS'!BD120&lt;&gt;"","true","false")</f>
        <v>false</v>
      </c>
      <c r="BV120" s="40" t="s">
        <v>389</v>
      </c>
      <c r="BX120" s="40" t="s">
        <v>390</v>
      </c>
      <c r="BY120" s="40" t="str">
        <f ca="1">+IF('CARGA DE DATOS'!BE120&lt;&gt;"","true","false")</f>
        <v>false</v>
      </c>
      <c r="BZ120" s="40" t="s">
        <v>389</v>
      </c>
      <c r="CB120" s="40" t="s">
        <v>390</v>
      </c>
      <c r="CC120" s="40" t="str">
        <f ca="1">+IF('CARGA DE DATOS'!BF120&lt;&gt;"","true","false")</f>
        <v>false</v>
      </c>
      <c r="CD120" s="40" t="s">
        <v>389</v>
      </c>
      <c r="CF120" s="40" t="s">
        <v>390</v>
      </c>
      <c r="CG120" s="40" t="str">
        <f ca="1">+IF('CARGA DE DATOS'!BG120&lt;&gt;"","true","false")</f>
        <v>false</v>
      </c>
      <c r="CH120" s="40" t="s">
        <v>389</v>
      </c>
      <c r="CJ120" s="40" t="str">
        <f t="shared" si="14"/>
        <v>01.01.2022</v>
      </c>
      <c r="CK120" s="40" t="str">
        <f t="shared" si="15"/>
        <v>S4010</v>
      </c>
      <c r="CL120" s="40">
        <f>+VLOOKUP(L120,'Gr.Estr.Reg.'!$C:$G,5,FALSE)</f>
        <v>111</v>
      </c>
      <c r="CM120" s="40" t="str">
        <f t="shared" si="16"/>
        <v>PO</v>
      </c>
      <c r="CN120" s="40">
        <v>2</v>
      </c>
      <c r="CP120" s="40" t="str">
        <f t="shared" si="17"/>
        <v>01.01.2022</v>
      </c>
      <c r="CQ120" s="126">
        <f t="shared" si="18"/>
        <v>219</v>
      </c>
      <c r="CR120" s="126" t="str">
        <f t="shared" si="19"/>
        <v/>
      </c>
      <c r="CS120" s="40">
        <f>+'CARGA DE DATOS'!X120</f>
        <v>700034</v>
      </c>
      <c r="CT120" s="113" t="s">
        <v>391</v>
      </c>
      <c r="CV120" s="40" t="str">
        <f t="shared" si="20"/>
        <v>01.01.2022</v>
      </c>
      <c r="CW120" s="113" t="str">
        <f ca="1">+VLOOKUP('CARGA DE DATOS'!AA120,Datos!$D:$E,2,FALSE)</f>
        <v>00</v>
      </c>
      <c r="CX120" s="113">
        <f>+'CARGA DE DATOS'!AB120</f>
        <v>100</v>
      </c>
      <c r="CY120" s="113">
        <f>+'CARGA DE DATOS'!AC120</f>
        <v>300</v>
      </c>
      <c r="CZ120" s="113" t="str">
        <f>+'CARGA DE DATOS'!AD120</f>
        <v>CASO: &gt;300</v>
      </c>
    </row>
    <row r="121" spans="1:104" s="40" customFormat="1" x14ac:dyDescent="0.25">
      <c r="A121" s="140">
        <f>+IF('CARGA DE DATOS'!B121="","",'CARGA DE DATOS'!B121)</f>
        <v>265</v>
      </c>
      <c r="B121" s="140">
        <f>+'CARGA DE DATOS'!C121</f>
        <v>610000000000179</v>
      </c>
      <c r="C121" s="140"/>
      <c r="D121" s="140"/>
      <c r="E121" s="140"/>
      <c r="F121" s="140"/>
      <c r="G121" s="140"/>
      <c r="H121" s="140"/>
      <c r="I121" s="140"/>
      <c r="J121" s="83"/>
      <c r="K121" s="40" t="str">
        <f>+'CARGA DE DATOS'!$AH121</f>
        <v>PJ</v>
      </c>
      <c r="L121" s="40" t="str">
        <f>+'CARGA DE DATOS'!D121</f>
        <v>S4010A12</v>
      </c>
      <c r="M121" s="40" t="str">
        <f ca="1">+'CARGA DE DATOS'!G121</f>
        <v>ID119-PJ-PO-T6-MT 13,2 kV</v>
      </c>
      <c r="N121" s="40" t="str">
        <f>+'CARGA DE DATOS'!$AI121</f>
        <v>PO</v>
      </c>
      <c r="O121" s="40" t="str">
        <f>+'CARGA DE DATOS'!$AJ121</f>
        <v>G003</v>
      </c>
      <c r="P121" s="40" t="str">
        <f t="shared" si="11"/>
        <v>Z002</v>
      </c>
      <c r="Q121" s="40" t="s">
        <v>380</v>
      </c>
      <c r="R121" s="40">
        <v>1000</v>
      </c>
      <c r="S121" s="113">
        <f>+'CARGA DE DATOS'!$AL121</f>
        <v>11</v>
      </c>
      <c r="T121" s="115" t="s">
        <v>382</v>
      </c>
      <c r="U121" s="40">
        <v>12</v>
      </c>
      <c r="V121" s="40" t="str">
        <f ca="1">+'CARGA DE DATOS'!$AM121</f>
        <v>123</v>
      </c>
      <c r="W121" s="40" t="str">
        <f>+VLOOKUP(AG121,Datos!$E$30:$G$35,3,FALSE)</f>
        <v>P3</v>
      </c>
      <c r="X121" s="40" t="str">
        <f t="shared" si="12"/>
        <v/>
      </c>
      <c r="Z121" s="40" t="str">
        <f ca="1">+'CARGA DE DATOS'!$AN121</f>
        <v>239900</v>
      </c>
      <c r="AB121" s="40" t="str">
        <f t="shared" ca="1" si="13"/>
        <v>ID119-PJ-PO-T6-MT 13,2 kV</v>
      </c>
      <c r="AC121" s="40">
        <f>+INDEX('Gr.Estr.Reg.'!$A:$C,MATCH($L121,'Gr.Estr.Reg.'!$C:$C,0),1)</f>
        <v>4000</v>
      </c>
      <c r="AE121" s="40" t="str">
        <f>+TEXT('CARGA DE DATOS'!$F121,"dd.mm.yyyy")</f>
        <v>01.01.2022</v>
      </c>
      <c r="AF121" s="40" t="s">
        <v>384</v>
      </c>
      <c r="AG121" s="40" t="str">
        <f>+'CARGA DE DATOS'!$AO121</f>
        <v>G3</v>
      </c>
      <c r="AH121" s="40" t="s">
        <v>385</v>
      </c>
      <c r="AI121" s="40" t="str">
        <f ca="1">+'CARGA DE DATOS'!$AQ121</f>
        <v>GD_T6</v>
      </c>
      <c r="AJ121" s="126" t="str">
        <f>+IF('CARGA DE DATOS'!$K121="Completo",VLOOKUP(VLOOKUP('CARGA DE DATOS'!$D121,'Gr.Estr.Reg.'!$C:$D,2,FALSE),'Unidades de Lectura'!$J:$L,3,FALSE),VLOOKUP('CARGA DE DATOS'!$K121&amp;VLOOKUP('CARGA DE DATOS'!$D121,'Gr.Estr.Reg.'!$C:$H,6,FALSE),'Unidades de Lectura'!$H:$L,5,FALSE))</f>
        <v>GRAGA</v>
      </c>
      <c r="AM121" s="40" t="s">
        <v>387</v>
      </c>
      <c r="AN121" s="40" t="s">
        <v>388</v>
      </c>
      <c r="AO121" s="40" t="s">
        <v>389</v>
      </c>
      <c r="AP121" s="40" t="str">
        <f ca="1">+'CARGA DE DATOS'!$AT121</f>
        <v>GD_PARQ</v>
      </c>
      <c r="AQ121" s="40" t="str">
        <f ca="1">+'CARGA DE DATOS'!$AU121</f>
        <v>PI_MED13.2</v>
      </c>
      <c r="AS121" s="40" t="s">
        <v>387</v>
      </c>
      <c r="AT121" s="40" t="str">
        <f>+IF('CARGA DE DATOS'!AV121="","false","true")</f>
        <v>false</v>
      </c>
      <c r="AU121" s="40" t="s">
        <v>389</v>
      </c>
      <c r="AV121" s="40" t="str">
        <f>+'CARGA DE DATOS'!$AW121</f>
        <v/>
      </c>
      <c r="AW121" s="40" t="str">
        <f>+'CARGA DE DATOS'!$AX121</f>
        <v/>
      </c>
      <c r="AY121" s="40" t="s">
        <v>1989</v>
      </c>
      <c r="AZ121" s="40" t="str">
        <f>+IF('CARGA DE DATOS'!AY121="","false","true")</f>
        <v>false</v>
      </c>
      <c r="BA121" s="40" t="s">
        <v>389</v>
      </c>
      <c r="BB121" s="40">
        <f>+'CARGA DE DATOS'!T121</f>
        <v>0</v>
      </c>
      <c r="BD121" s="40" t="s">
        <v>390</v>
      </c>
      <c r="BE121" s="40" t="str">
        <f>+IF('CARGA DE DATOS'!AZ121&lt;&gt;"","true","false")</f>
        <v>false</v>
      </c>
      <c r="BF121" s="40" t="s">
        <v>389</v>
      </c>
      <c r="BH121" s="40" t="s">
        <v>390</v>
      </c>
      <c r="BI121" s="40" t="str">
        <f>+IF('CARGA DE DATOS'!BA121&lt;&gt;"","true","false")</f>
        <v>false</v>
      </c>
      <c r="BJ121" s="40" t="s">
        <v>389</v>
      </c>
      <c r="BL121" s="40" t="s">
        <v>390</v>
      </c>
      <c r="BM121" s="40" t="str">
        <f ca="1">+IF('CARGA DE DATOS'!BB121&lt;&gt;"","true","false")</f>
        <v>false</v>
      </c>
      <c r="BN121" s="40" t="s">
        <v>389</v>
      </c>
      <c r="BP121" s="40" t="s">
        <v>390</v>
      </c>
      <c r="BQ121" s="40" t="str">
        <f ca="1">+IF('CARGA DE DATOS'!BC121&lt;&gt;"","true","false")</f>
        <v>false</v>
      </c>
      <c r="BR121" s="40" t="s">
        <v>389</v>
      </c>
      <c r="BT121" s="40" t="s">
        <v>390</v>
      </c>
      <c r="BU121" s="40" t="str">
        <f ca="1">+IF('CARGA DE DATOS'!BD121&lt;&gt;"","true","false")</f>
        <v>false</v>
      </c>
      <c r="BV121" s="40" t="s">
        <v>389</v>
      </c>
      <c r="BX121" s="40" t="s">
        <v>390</v>
      </c>
      <c r="BY121" s="40" t="str">
        <f ca="1">+IF('CARGA DE DATOS'!BE121&lt;&gt;"","true","false")</f>
        <v>false</v>
      </c>
      <c r="BZ121" s="40" t="s">
        <v>389</v>
      </c>
      <c r="CB121" s="40" t="s">
        <v>390</v>
      </c>
      <c r="CC121" s="40" t="str">
        <f ca="1">+IF('CARGA DE DATOS'!BF121&lt;&gt;"","true","false")</f>
        <v>false</v>
      </c>
      <c r="CD121" s="40" t="s">
        <v>389</v>
      </c>
      <c r="CF121" s="40" t="s">
        <v>390</v>
      </c>
      <c r="CG121" s="40" t="str">
        <f ca="1">+IF('CARGA DE DATOS'!BG121&lt;&gt;"","true","false")</f>
        <v>false</v>
      </c>
      <c r="CH121" s="40" t="s">
        <v>389</v>
      </c>
      <c r="CJ121" s="40" t="str">
        <f t="shared" si="14"/>
        <v>01.01.2022</v>
      </c>
      <c r="CK121" s="40" t="str">
        <f t="shared" si="15"/>
        <v>S4010</v>
      </c>
      <c r="CL121" s="40">
        <f>+VLOOKUP(L121,'Gr.Estr.Reg.'!$C:$G,5,FALSE)</f>
        <v>111</v>
      </c>
      <c r="CM121" s="40" t="str">
        <f t="shared" si="16"/>
        <v>PO</v>
      </c>
      <c r="CN121" s="40">
        <v>2</v>
      </c>
      <c r="CP121" s="40" t="str">
        <f t="shared" si="17"/>
        <v>01.01.2022</v>
      </c>
      <c r="CQ121" s="126">
        <f t="shared" si="18"/>
        <v>220</v>
      </c>
      <c r="CR121" s="126" t="str">
        <f t="shared" si="19"/>
        <v/>
      </c>
      <c r="CS121" s="40">
        <f>+'CARGA DE DATOS'!X121</f>
        <v>700034</v>
      </c>
      <c r="CT121" s="113" t="s">
        <v>391</v>
      </c>
      <c r="CV121" s="40" t="str">
        <f t="shared" si="20"/>
        <v>01.01.2022</v>
      </c>
      <c r="CW121" s="113" t="str">
        <f ca="1">+VLOOKUP('CARGA DE DATOS'!AA121,Datos!$D:$E,2,FALSE)</f>
        <v>00</v>
      </c>
      <c r="CX121" s="113">
        <f>+'CARGA DE DATOS'!AB121</f>
        <v>50</v>
      </c>
      <c r="CY121" s="113">
        <f>+'CARGA DE DATOS'!AC121</f>
        <v>100</v>
      </c>
      <c r="CZ121" s="113" t="str">
        <f>+'CARGA DE DATOS'!AD121</f>
        <v>CASO: &lt;300</v>
      </c>
    </row>
    <row r="122" spans="1:104" s="40" customFormat="1" x14ac:dyDescent="0.25">
      <c r="A122" s="140">
        <f>+IF('CARGA DE DATOS'!B122="","",'CARGA DE DATOS'!B122)</f>
        <v>266</v>
      </c>
      <c r="B122" s="140">
        <f>+'CARGA DE DATOS'!C122</f>
        <v>610000000000180</v>
      </c>
      <c r="C122" s="140"/>
      <c r="D122" s="140"/>
      <c r="E122" s="140"/>
      <c r="F122" s="140"/>
      <c r="G122" s="140"/>
      <c r="H122" s="140"/>
      <c r="I122" s="140"/>
      <c r="J122" s="83"/>
      <c r="K122" s="40" t="str">
        <f>+'CARGA DE DATOS'!$AH122</f>
        <v>PJ</v>
      </c>
      <c r="L122" s="40" t="str">
        <f>+'CARGA DE DATOS'!D122</f>
        <v>S1010A13</v>
      </c>
      <c r="M122" s="40" t="str">
        <f ca="1">+'CARGA DE DATOS'!G122</f>
        <v>ID120-PJ-PO-T6-MT 13,2 kV</v>
      </c>
      <c r="N122" s="40" t="str">
        <f>+'CARGA DE DATOS'!$AI122</f>
        <v>PO</v>
      </c>
      <c r="O122" s="40" t="str">
        <f>+'CARGA DE DATOS'!$AJ122</f>
        <v>G003</v>
      </c>
      <c r="P122" s="40" t="str">
        <f t="shared" si="11"/>
        <v>Z002</v>
      </c>
      <c r="Q122" s="40" t="s">
        <v>380</v>
      </c>
      <c r="R122" s="40">
        <v>1000</v>
      </c>
      <c r="S122" s="113" t="str">
        <f>+'CARGA DE DATOS'!$AL122</f>
        <v>01</v>
      </c>
      <c r="T122" s="115" t="s">
        <v>382</v>
      </c>
      <c r="U122" s="40">
        <v>12</v>
      </c>
      <c r="V122" s="40" t="str">
        <f ca="1">+'CARGA DE DATOS'!$AM122</f>
        <v>198</v>
      </c>
      <c r="W122" s="40" t="str">
        <f>+VLOOKUP(AG122,Datos!$E$30:$G$35,3,FALSE)</f>
        <v>P3</v>
      </c>
      <c r="X122" s="40" t="str">
        <f t="shared" si="12"/>
        <v/>
      </c>
      <c r="Z122" s="40" t="str">
        <f ca="1">+'CARGA DE DATOS'!$AN122</f>
        <v>239900</v>
      </c>
      <c r="AB122" s="40" t="str">
        <f t="shared" ca="1" si="13"/>
        <v>ID120-PJ-PO-T6-MT 13,2 kV</v>
      </c>
      <c r="AC122" s="40">
        <f>+INDEX('Gr.Estr.Reg.'!$A:$C,MATCH($L122,'Gr.Estr.Reg.'!$C:$C,0),1)</f>
        <v>1000</v>
      </c>
      <c r="AE122" s="40" t="str">
        <f>+TEXT('CARGA DE DATOS'!$F122,"dd.mm.yyyy")</f>
        <v>01.01.2022</v>
      </c>
      <c r="AF122" s="40" t="s">
        <v>384</v>
      </c>
      <c r="AG122" s="40" t="str">
        <f>+'CARGA DE DATOS'!$AO122</f>
        <v>G3</v>
      </c>
      <c r="AH122" s="40" t="s">
        <v>385</v>
      </c>
      <c r="AI122" s="40" t="str">
        <f ca="1">+'CARGA DE DATOS'!$AQ122</f>
        <v>GD_T6</v>
      </c>
      <c r="AJ122" s="126" t="str">
        <f>+IF('CARGA DE DATOS'!$K122="Completo",VLOOKUP(VLOOKUP('CARGA DE DATOS'!$D122,'Gr.Estr.Reg.'!$C:$D,2,FALSE),'Unidades de Lectura'!$J:$L,3,FALSE),VLOOKUP('CARGA DE DATOS'!$K122&amp;VLOOKUP('CARGA DE DATOS'!$D122,'Gr.Estr.Reg.'!$C:$H,6,FALSE),'Unidades de Lectura'!$H:$L,5,FALSE))</f>
        <v>GSFGA</v>
      </c>
      <c r="AM122" s="40" t="s">
        <v>387</v>
      </c>
      <c r="AN122" s="40" t="s">
        <v>388</v>
      </c>
      <c r="AO122" s="40" t="s">
        <v>389</v>
      </c>
      <c r="AP122" s="40" t="str">
        <f ca="1">+'CARGA DE DATOS'!$AT122</f>
        <v>GD_PARQ</v>
      </c>
      <c r="AQ122" s="40" t="str">
        <f ca="1">+'CARGA DE DATOS'!$AU122</f>
        <v>PI_MED13.2</v>
      </c>
      <c r="AS122" s="40" t="s">
        <v>387</v>
      </c>
      <c r="AT122" s="40" t="str">
        <f>+IF('CARGA DE DATOS'!AV122="","false","true")</f>
        <v>false</v>
      </c>
      <c r="AU122" s="40" t="s">
        <v>389</v>
      </c>
      <c r="AV122" s="40" t="str">
        <f>+'CARGA DE DATOS'!$AW122</f>
        <v/>
      </c>
      <c r="AW122" s="40" t="str">
        <f>+'CARGA DE DATOS'!$AX122</f>
        <v/>
      </c>
      <c r="AY122" s="40" t="s">
        <v>1989</v>
      </c>
      <c r="AZ122" s="40" t="str">
        <f>+IF('CARGA DE DATOS'!AY122="","false","true")</f>
        <v>false</v>
      </c>
      <c r="BA122" s="40" t="s">
        <v>389</v>
      </c>
      <c r="BB122" s="40">
        <f>+'CARGA DE DATOS'!T122</f>
        <v>0</v>
      </c>
      <c r="BD122" s="40" t="s">
        <v>390</v>
      </c>
      <c r="BE122" s="40" t="str">
        <f>+IF('CARGA DE DATOS'!AZ122&lt;&gt;"","true","false")</f>
        <v>false</v>
      </c>
      <c r="BF122" s="40" t="s">
        <v>389</v>
      </c>
      <c r="BH122" s="40" t="s">
        <v>390</v>
      </c>
      <c r="BI122" s="40" t="str">
        <f>+IF('CARGA DE DATOS'!BA122&lt;&gt;"","true","false")</f>
        <v>false</v>
      </c>
      <c r="BJ122" s="40" t="s">
        <v>389</v>
      </c>
      <c r="BL122" s="40" t="s">
        <v>390</v>
      </c>
      <c r="BM122" s="40" t="str">
        <f ca="1">+IF('CARGA DE DATOS'!BB122&lt;&gt;"","true","false")</f>
        <v>false</v>
      </c>
      <c r="BN122" s="40" t="s">
        <v>389</v>
      </c>
      <c r="BP122" s="40" t="s">
        <v>390</v>
      </c>
      <c r="BQ122" s="40" t="str">
        <f ca="1">+IF('CARGA DE DATOS'!BC122&lt;&gt;"","true","false")</f>
        <v>false</v>
      </c>
      <c r="BR122" s="40" t="s">
        <v>389</v>
      </c>
      <c r="BT122" s="40" t="s">
        <v>390</v>
      </c>
      <c r="BU122" s="40" t="str">
        <f ca="1">+IF('CARGA DE DATOS'!BD122&lt;&gt;"","true","false")</f>
        <v>false</v>
      </c>
      <c r="BV122" s="40" t="s">
        <v>389</v>
      </c>
      <c r="BX122" s="40" t="s">
        <v>390</v>
      </c>
      <c r="BY122" s="40" t="str">
        <f ca="1">+IF('CARGA DE DATOS'!BE122&lt;&gt;"","true","false")</f>
        <v>false</v>
      </c>
      <c r="BZ122" s="40" t="s">
        <v>389</v>
      </c>
      <c r="CB122" s="40" t="s">
        <v>390</v>
      </c>
      <c r="CC122" s="40" t="str">
        <f ca="1">+IF('CARGA DE DATOS'!BF122&lt;&gt;"","true","false")</f>
        <v>false</v>
      </c>
      <c r="CD122" s="40" t="s">
        <v>389</v>
      </c>
      <c r="CF122" s="40" t="s">
        <v>390</v>
      </c>
      <c r="CG122" s="40" t="str">
        <f ca="1">+IF('CARGA DE DATOS'!BG122&lt;&gt;"","true","false")</f>
        <v>false</v>
      </c>
      <c r="CH122" s="40" t="s">
        <v>389</v>
      </c>
      <c r="CJ122" s="40" t="str">
        <f t="shared" si="14"/>
        <v>01.01.2022</v>
      </c>
      <c r="CK122" s="40" t="str">
        <f t="shared" si="15"/>
        <v>S1010</v>
      </c>
      <c r="CL122" s="40">
        <f>+VLOOKUP(L122,'Gr.Estr.Reg.'!$C:$G,5,FALSE)</f>
        <v>102</v>
      </c>
      <c r="CM122" s="40" t="str">
        <f t="shared" si="16"/>
        <v>PO</v>
      </c>
      <c r="CN122" s="40">
        <v>2</v>
      </c>
      <c r="CP122" s="40" t="str">
        <f t="shared" si="17"/>
        <v>01.01.2022</v>
      </c>
      <c r="CQ122" s="126">
        <f t="shared" si="18"/>
        <v>221</v>
      </c>
      <c r="CR122" s="126" t="str">
        <f t="shared" si="19"/>
        <v/>
      </c>
      <c r="CS122" s="40">
        <f>+'CARGA DE DATOS'!X122</f>
        <v>700034</v>
      </c>
      <c r="CT122" s="113" t="s">
        <v>391</v>
      </c>
      <c r="CV122" s="40" t="str">
        <f t="shared" si="20"/>
        <v>01.01.2022</v>
      </c>
      <c r="CW122" s="113" t="str">
        <f ca="1">+VLOOKUP('CARGA DE DATOS'!AA122,Datos!$D:$E,2,FALSE)</f>
        <v>00</v>
      </c>
      <c r="CX122" s="113">
        <f>+'CARGA DE DATOS'!AB122</f>
        <v>100</v>
      </c>
      <c r="CY122" s="113">
        <f>+'CARGA DE DATOS'!AC122</f>
        <v>300</v>
      </c>
      <c r="CZ122" s="113" t="str">
        <f>+'CARGA DE DATOS'!AD122</f>
        <v>CASO: &gt;300</v>
      </c>
    </row>
    <row r="123" spans="1:104" s="40" customFormat="1" x14ac:dyDescent="0.25">
      <c r="A123" s="140">
        <f>+IF('CARGA DE DATOS'!B123="","",'CARGA DE DATOS'!B123)</f>
        <v>266</v>
      </c>
      <c r="B123" s="140">
        <f>+'CARGA DE DATOS'!C123</f>
        <v>610000000000180</v>
      </c>
      <c r="C123" s="140"/>
      <c r="D123" s="140"/>
      <c r="E123" s="140"/>
      <c r="F123" s="140"/>
      <c r="G123" s="140"/>
      <c r="H123" s="140"/>
      <c r="I123" s="140"/>
      <c r="J123" s="83"/>
      <c r="K123" s="40" t="str">
        <f>+'CARGA DE DATOS'!$AH123</f>
        <v>PJ</v>
      </c>
      <c r="L123" s="40" t="str">
        <f>+'CARGA DE DATOS'!D123</f>
        <v>S1010A13</v>
      </c>
      <c r="M123" s="40" t="str">
        <f ca="1">+'CARGA DE DATOS'!G123</f>
        <v>ID121-PJ-PO-T6-MT 13,2 kV</v>
      </c>
      <c r="N123" s="40" t="str">
        <f>+'CARGA DE DATOS'!$AI123</f>
        <v>PO</v>
      </c>
      <c r="O123" s="40" t="str">
        <f>+'CARGA DE DATOS'!$AJ123</f>
        <v>G003</v>
      </c>
      <c r="P123" s="40" t="str">
        <f t="shared" si="11"/>
        <v>Z002</v>
      </c>
      <c r="Q123" s="40" t="s">
        <v>380</v>
      </c>
      <c r="R123" s="40">
        <v>1000</v>
      </c>
      <c r="S123" s="113" t="str">
        <f>+'CARGA DE DATOS'!$AL123</f>
        <v>04</v>
      </c>
      <c r="T123" s="115" t="s">
        <v>382</v>
      </c>
      <c r="U123" s="40">
        <v>12</v>
      </c>
      <c r="V123" s="40" t="str">
        <f ca="1">+'CARGA DE DATOS'!$AM123</f>
        <v>198</v>
      </c>
      <c r="W123" s="40" t="str">
        <f>+VLOOKUP(AG123,Datos!$E$30:$G$35,3,FALSE)</f>
        <v>P3</v>
      </c>
      <c r="X123" s="40" t="str">
        <f t="shared" si="12"/>
        <v/>
      </c>
      <c r="Z123" s="40" t="str">
        <f ca="1">+'CARGA DE DATOS'!$AN123</f>
        <v>239900</v>
      </c>
      <c r="AB123" s="40" t="str">
        <f t="shared" ca="1" si="13"/>
        <v>ID121-PJ-PO-T6-MT 13,2 kV</v>
      </c>
      <c r="AC123" s="40">
        <f>+INDEX('Gr.Estr.Reg.'!$A:$C,MATCH($L123,'Gr.Estr.Reg.'!$C:$C,0),1)</f>
        <v>1000</v>
      </c>
      <c r="AE123" s="40" t="str">
        <f>+TEXT('CARGA DE DATOS'!$F123,"dd.mm.yyyy")</f>
        <v>01.01.2022</v>
      </c>
      <c r="AF123" s="40" t="s">
        <v>384</v>
      </c>
      <c r="AG123" s="40" t="str">
        <f>+'CARGA DE DATOS'!$AO123</f>
        <v>G3</v>
      </c>
      <c r="AH123" s="40" t="s">
        <v>385</v>
      </c>
      <c r="AI123" s="40" t="str">
        <f ca="1">+'CARGA DE DATOS'!$AQ123</f>
        <v>GD_T6</v>
      </c>
      <c r="AJ123" s="126" t="str">
        <f>+IF('CARGA DE DATOS'!$K123="Completo",VLOOKUP(VLOOKUP('CARGA DE DATOS'!$D123,'Gr.Estr.Reg.'!$C:$D,2,FALSE),'Unidades de Lectura'!$J:$L,3,FALSE),VLOOKUP('CARGA DE DATOS'!$K123&amp;VLOOKUP('CARGA DE DATOS'!$D123,'Gr.Estr.Reg.'!$C:$H,6,FALSE),'Unidades de Lectura'!$H:$L,5,FALSE))</f>
        <v>GSFGA</v>
      </c>
      <c r="AM123" s="40" t="s">
        <v>387</v>
      </c>
      <c r="AN123" s="40" t="s">
        <v>388</v>
      </c>
      <c r="AO123" s="40" t="s">
        <v>389</v>
      </c>
      <c r="AP123" s="40" t="str">
        <f ca="1">+'CARGA DE DATOS'!$AT123</f>
        <v>GD_PARQ</v>
      </c>
      <c r="AQ123" s="40" t="str">
        <f ca="1">+'CARGA DE DATOS'!$AU123</f>
        <v>PI_MED13.2</v>
      </c>
      <c r="AS123" s="40" t="s">
        <v>387</v>
      </c>
      <c r="AT123" s="40" t="str">
        <f>+IF('CARGA DE DATOS'!AV123="","false","true")</f>
        <v>false</v>
      </c>
      <c r="AU123" s="40" t="s">
        <v>389</v>
      </c>
      <c r="AV123" s="40" t="str">
        <f>+'CARGA DE DATOS'!$AW123</f>
        <v/>
      </c>
      <c r="AW123" s="40" t="str">
        <f>+'CARGA DE DATOS'!$AX123</f>
        <v/>
      </c>
      <c r="AY123" s="40" t="s">
        <v>1989</v>
      </c>
      <c r="AZ123" s="40" t="str">
        <f>+IF('CARGA DE DATOS'!AY123="","false","true")</f>
        <v>false</v>
      </c>
      <c r="BA123" s="40" t="s">
        <v>389</v>
      </c>
      <c r="BB123" s="40">
        <f>+'CARGA DE DATOS'!T123</f>
        <v>0</v>
      </c>
      <c r="BD123" s="40" t="s">
        <v>390</v>
      </c>
      <c r="BE123" s="40" t="str">
        <f>+IF('CARGA DE DATOS'!AZ123&lt;&gt;"","true","false")</f>
        <v>false</v>
      </c>
      <c r="BF123" s="40" t="s">
        <v>389</v>
      </c>
      <c r="BH123" s="40" t="s">
        <v>390</v>
      </c>
      <c r="BI123" s="40" t="str">
        <f>+IF('CARGA DE DATOS'!BA123&lt;&gt;"","true","false")</f>
        <v>false</v>
      </c>
      <c r="BJ123" s="40" t="s">
        <v>389</v>
      </c>
      <c r="BL123" s="40" t="s">
        <v>390</v>
      </c>
      <c r="BM123" s="40" t="str">
        <f ca="1">+IF('CARGA DE DATOS'!BB123&lt;&gt;"","true","false")</f>
        <v>false</v>
      </c>
      <c r="BN123" s="40" t="s">
        <v>389</v>
      </c>
      <c r="BP123" s="40" t="s">
        <v>390</v>
      </c>
      <c r="BQ123" s="40" t="str">
        <f ca="1">+IF('CARGA DE DATOS'!BC123&lt;&gt;"","true","false")</f>
        <v>false</v>
      </c>
      <c r="BR123" s="40" t="s">
        <v>389</v>
      </c>
      <c r="BT123" s="40" t="s">
        <v>390</v>
      </c>
      <c r="BU123" s="40" t="str">
        <f ca="1">+IF('CARGA DE DATOS'!BD123&lt;&gt;"","true","false")</f>
        <v>false</v>
      </c>
      <c r="BV123" s="40" t="s">
        <v>389</v>
      </c>
      <c r="BX123" s="40" t="s">
        <v>390</v>
      </c>
      <c r="BY123" s="40" t="str">
        <f ca="1">+IF('CARGA DE DATOS'!BE123&lt;&gt;"","true","false")</f>
        <v>false</v>
      </c>
      <c r="BZ123" s="40" t="s">
        <v>389</v>
      </c>
      <c r="CB123" s="40" t="s">
        <v>390</v>
      </c>
      <c r="CC123" s="40" t="str">
        <f ca="1">+IF('CARGA DE DATOS'!BF123&lt;&gt;"","true","false")</f>
        <v>false</v>
      </c>
      <c r="CD123" s="40" t="s">
        <v>389</v>
      </c>
      <c r="CF123" s="40" t="s">
        <v>390</v>
      </c>
      <c r="CG123" s="40" t="str">
        <f ca="1">+IF('CARGA DE DATOS'!BG123&lt;&gt;"","true","false")</f>
        <v>false</v>
      </c>
      <c r="CH123" s="40" t="s">
        <v>389</v>
      </c>
      <c r="CJ123" s="40" t="str">
        <f t="shared" si="14"/>
        <v>01.01.2022</v>
      </c>
      <c r="CK123" s="40" t="str">
        <f t="shared" si="15"/>
        <v>S1010</v>
      </c>
      <c r="CL123" s="40">
        <f>+VLOOKUP(L123,'Gr.Estr.Reg.'!$C:$G,5,FALSE)</f>
        <v>102</v>
      </c>
      <c r="CM123" s="40" t="str">
        <f t="shared" si="16"/>
        <v>PO</v>
      </c>
      <c r="CN123" s="40">
        <v>2</v>
      </c>
      <c r="CP123" s="40" t="str">
        <f t="shared" si="17"/>
        <v>01.01.2022</v>
      </c>
      <c r="CQ123" s="126">
        <f t="shared" si="18"/>
        <v>222</v>
      </c>
      <c r="CR123" s="126" t="str">
        <f t="shared" si="19"/>
        <v/>
      </c>
      <c r="CS123" s="40">
        <f>+'CARGA DE DATOS'!X123</f>
        <v>700034</v>
      </c>
      <c r="CT123" s="113" t="s">
        <v>391</v>
      </c>
      <c r="CV123" s="40" t="str">
        <f t="shared" si="20"/>
        <v>01.01.2022</v>
      </c>
      <c r="CW123" s="113" t="str">
        <f ca="1">+VLOOKUP('CARGA DE DATOS'!AA123,Datos!$D:$E,2,FALSE)</f>
        <v>00</v>
      </c>
      <c r="CX123" s="113">
        <f>+'CARGA DE DATOS'!AB123</f>
        <v>100</v>
      </c>
      <c r="CY123" s="113">
        <f>+'CARGA DE DATOS'!AC123</f>
        <v>350</v>
      </c>
      <c r="CZ123" s="113" t="str">
        <f>+'CARGA DE DATOS'!AD123</f>
        <v>CASO: =1000 Reg sólo 13,2 kV</v>
      </c>
    </row>
    <row r="124" spans="1:104" s="40" customFormat="1" x14ac:dyDescent="0.25">
      <c r="A124" s="140">
        <f>+IF('CARGA DE DATOS'!B124="","",'CARGA DE DATOS'!B124)</f>
        <v>266</v>
      </c>
      <c r="B124" s="140">
        <f>+'CARGA DE DATOS'!C124</f>
        <v>610000000000180</v>
      </c>
      <c r="C124" s="140"/>
      <c r="D124" s="140"/>
      <c r="E124" s="140"/>
      <c r="F124" s="140"/>
      <c r="G124" s="140"/>
      <c r="H124" s="140"/>
      <c r="I124" s="140"/>
      <c r="J124" s="83"/>
      <c r="K124" s="40" t="str">
        <f>+'CARGA DE DATOS'!$AH124</f>
        <v>PJ</v>
      </c>
      <c r="L124" s="40" t="str">
        <f>+'CARGA DE DATOS'!D124</f>
        <v>S1010A13</v>
      </c>
      <c r="M124" s="40" t="str">
        <f ca="1">+'CARGA DE DATOS'!G124</f>
        <v>ID122-PJ-PO-T6-MT 13,2 kV</v>
      </c>
      <c r="N124" s="40" t="str">
        <f>+'CARGA DE DATOS'!$AI124</f>
        <v>PO</v>
      </c>
      <c r="O124" s="40" t="str">
        <f>+'CARGA DE DATOS'!$AJ124</f>
        <v>G003</v>
      </c>
      <c r="P124" s="40" t="str">
        <f t="shared" si="11"/>
        <v>Z002</v>
      </c>
      <c r="Q124" s="40" t="s">
        <v>380</v>
      </c>
      <c r="R124" s="40">
        <v>1000</v>
      </c>
      <c r="S124" s="113" t="str">
        <f>+'CARGA DE DATOS'!$AL124</f>
        <v>05</v>
      </c>
      <c r="T124" s="115" t="s">
        <v>382</v>
      </c>
      <c r="U124" s="40">
        <v>12</v>
      </c>
      <c r="V124" s="40" t="str">
        <f ca="1">+'CARGA DE DATOS'!$AM124</f>
        <v>198</v>
      </c>
      <c r="W124" s="40" t="str">
        <f>+VLOOKUP(AG124,Datos!$E$30:$G$35,3,FALSE)</f>
        <v>P3</v>
      </c>
      <c r="X124" s="40" t="str">
        <f t="shared" si="12"/>
        <v/>
      </c>
      <c r="Z124" s="40" t="str">
        <f ca="1">+'CARGA DE DATOS'!$AN124</f>
        <v>239900</v>
      </c>
      <c r="AB124" s="40" t="str">
        <f t="shared" ca="1" si="13"/>
        <v>ID122-PJ-PO-T6-MT 13,2 kV</v>
      </c>
      <c r="AC124" s="40">
        <f>+INDEX('Gr.Estr.Reg.'!$A:$C,MATCH($L124,'Gr.Estr.Reg.'!$C:$C,0),1)</f>
        <v>1000</v>
      </c>
      <c r="AE124" s="40" t="str">
        <f>+TEXT('CARGA DE DATOS'!$F124,"dd.mm.yyyy")</f>
        <v>01.01.2022</v>
      </c>
      <c r="AF124" s="40" t="s">
        <v>384</v>
      </c>
      <c r="AG124" s="40" t="str">
        <f>+'CARGA DE DATOS'!$AO124</f>
        <v>G3</v>
      </c>
      <c r="AH124" s="40" t="s">
        <v>385</v>
      </c>
      <c r="AI124" s="40" t="str">
        <f ca="1">+'CARGA DE DATOS'!$AQ124</f>
        <v>GD_T6</v>
      </c>
      <c r="AJ124" s="126" t="str">
        <f>+IF('CARGA DE DATOS'!$K124="Completo",VLOOKUP(VLOOKUP('CARGA DE DATOS'!$D124,'Gr.Estr.Reg.'!$C:$D,2,FALSE),'Unidades de Lectura'!$J:$L,3,FALSE),VLOOKUP('CARGA DE DATOS'!$K124&amp;VLOOKUP('CARGA DE DATOS'!$D124,'Gr.Estr.Reg.'!$C:$H,6,FALSE),'Unidades de Lectura'!$H:$L,5,FALSE))</f>
        <v>GSFGA</v>
      </c>
      <c r="AM124" s="40" t="s">
        <v>387</v>
      </c>
      <c r="AN124" s="40" t="s">
        <v>388</v>
      </c>
      <c r="AO124" s="40" t="s">
        <v>389</v>
      </c>
      <c r="AP124" s="40" t="str">
        <f ca="1">+'CARGA DE DATOS'!$AT124</f>
        <v>GD_PARQ</v>
      </c>
      <c r="AQ124" s="40" t="str">
        <f ca="1">+'CARGA DE DATOS'!$AU124</f>
        <v>PI_MED13.2</v>
      </c>
      <c r="AS124" s="40" t="s">
        <v>387</v>
      </c>
      <c r="AT124" s="40" t="str">
        <f>+IF('CARGA DE DATOS'!AV124="","false","true")</f>
        <v>false</v>
      </c>
      <c r="AU124" s="40" t="s">
        <v>389</v>
      </c>
      <c r="AV124" s="40" t="str">
        <f>+'CARGA DE DATOS'!$AW124</f>
        <v/>
      </c>
      <c r="AW124" s="40" t="str">
        <f>+'CARGA DE DATOS'!$AX124</f>
        <v/>
      </c>
      <c r="AY124" s="40" t="s">
        <v>1989</v>
      </c>
      <c r="AZ124" s="40" t="str">
        <f>+IF('CARGA DE DATOS'!AY124="","false","true")</f>
        <v>false</v>
      </c>
      <c r="BA124" s="40" t="s">
        <v>389</v>
      </c>
      <c r="BB124" s="40">
        <f>+'CARGA DE DATOS'!T124</f>
        <v>0</v>
      </c>
      <c r="BD124" s="40" t="s">
        <v>390</v>
      </c>
      <c r="BE124" s="40" t="str">
        <f>+IF('CARGA DE DATOS'!AZ124&lt;&gt;"","true","false")</f>
        <v>false</v>
      </c>
      <c r="BF124" s="40" t="s">
        <v>389</v>
      </c>
      <c r="BH124" s="40" t="s">
        <v>390</v>
      </c>
      <c r="BI124" s="40" t="str">
        <f>+IF('CARGA DE DATOS'!BA124&lt;&gt;"","true","false")</f>
        <v>false</v>
      </c>
      <c r="BJ124" s="40" t="s">
        <v>389</v>
      </c>
      <c r="BL124" s="40" t="s">
        <v>390</v>
      </c>
      <c r="BM124" s="40" t="str">
        <f ca="1">+IF('CARGA DE DATOS'!BB124&lt;&gt;"","true","false")</f>
        <v>false</v>
      </c>
      <c r="BN124" s="40" t="s">
        <v>389</v>
      </c>
      <c r="BP124" s="40" t="s">
        <v>390</v>
      </c>
      <c r="BQ124" s="40" t="str">
        <f ca="1">+IF('CARGA DE DATOS'!BC124&lt;&gt;"","true","false")</f>
        <v>false</v>
      </c>
      <c r="BR124" s="40" t="s">
        <v>389</v>
      </c>
      <c r="BT124" s="40" t="s">
        <v>390</v>
      </c>
      <c r="BU124" s="40" t="str">
        <f ca="1">+IF('CARGA DE DATOS'!BD124&lt;&gt;"","true","false")</f>
        <v>false</v>
      </c>
      <c r="BV124" s="40" t="s">
        <v>389</v>
      </c>
      <c r="BX124" s="40" t="s">
        <v>390</v>
      </c>
      <c r="BY124" s="40" t="str">
        <f ca="1">+IF('CARGA DE DATOS'!BE124&lt;&gt;"","true","false")</f>
        <v>false</v>
      </c>
      <c r="BZ124" s="40" t="s">
        <v>389</v>
      </c>
      <c r="CB124" s="40" t="s">
        <v>390</v>
      </c>
      <c r="CC124" s="40" t="str">
        <f ca="1">+IF('CARGA DE DATOS'!BF124&lt;&gt;"","true","false")</f>
        <v>false</v>
      </c>
      <c r="CD124" s="40" t="s">
        <v>389</v>
      </c>
      <c r="CF124" s="40" t="s">
        <v>390</v>
      </c>
      <c r="CG124" s="40" t="str">
        <f ca="1">+IF('CARGA DE DATOS'!BG124&lt;&gt;"","true","false")</f>
        <v>false</v>
      </c>
      <c r="CH124" s="40" t="s">
        <v>389</v>
      </c>
      <c r="CJ124" s="40" t="str">
        <f t="shared" si="14"/>
        <v>01.01.2022</v>
      </c>
      <c r="CK124" s="40" t="str">
        <f t="shared" si="15"/>
        <v>S1010</v>
      </c>
      <c r="CL124" s="40">
        <f>+VLOOKUP(L124,'Gr.Estr.Reg.'!$C:$G,5,FALSE)</f>
        <v>102</v>
      </c>
      <c r="CM124" s="40" t="str">
        <f t="shared" si="16"/>
        <v>PO</v>
      </c>
      <c r="CN124" s="40">
        <v>2</v>
      </c>
      <c r="CP124" s="40" t="str">
        <f t="shared" si="17"/>
        <v>01.01.2022</v>
      </c>
      <c r="CQ124" s="126">
        <f t="shared" si="18"/>
        <v>223</v>
      </c>
      <c r="CR124" s="126" t="str">
        <f t="shared" si="19"/>
        <v/>
      </c>
      <c r="CS124" s="40">
        <f>+'CARGA DE DATOS'!X124</f>
        <v>700034</v>
      </c>
      <c r="CT124" s="113" t="s">
        <v>391</v>
      </c>
      <c r="CV124" s="40" t="str">
        <f t="shared" si="20"/>
        <v>01.01.2022</v>
      </c>
      <c r="CW124" s="113" t="str">
        <f ca="1">+VLOOKUP('CARGA DE DATOS'!AA124,Datos!$D:$E,2,FALSE)</f>
        <v>00</v>
      </c>
      <c r="CX124" s="113">
        <f>+'CARGA DE DATOS'!AB124</f>
        <v>50</v>
      </c>
      <c r="CY124" s="113">
        <f>+'CARGA DE DATOS'!AC124</f>
        <v>50</v>
      </c>
      <c r="CZ124" s="113" t="str">
        <f>+'CARGA DE DATOS'!AD124</f>
        <v>CASO: &gt;1000 Reg y Cont &lt;1000 sólo 13,2 kV</v>
      </c>
    </row>
    <row r="125" spans="1:104" s="40" customFormat="1" x14ac:dyDescent="0.25">
      <c r="A125" s="140">
        <f>+IF('CARGA DE DATOS'!B125="","",'CARGA DE DATOS'!B125)</f>
        <v>266</v>
      </c>
      <c r="B125" s="140">
        <f>+'CARGA DE DATOS'!C125</f>
        <v>610000000000180</v>
      </c>
      <c r="C125" s="140"/>
      <c r="D125" s="140"/>
      <c r="E125" s="140"/>
      <c r="F125" s="140"/>
      <c r="G125" s="140"/>
      <c r="H125" s="140"/>
      <c r="I125" s="140"/>
      <c r="J125" s="83"/>
      <c r="K125" s="40" t="str">
        <f>+'CARGA DE DATOS'!$AH125</f>
        <v>PJ</v>
      </c>
      <c r="L125" s="40" t="str">
        <f>+'CARGA DE DATOS'!D125</f>
        <v>S1010A13</v>
      </c>
      <c r="M125" s="40" t="str">
        <f ca="1">+'CARGA DE DATOS'!G125</f>
        <v>ID123-PJ-PO-T6-MT 13,2 kV</v>
      </c>
      <c r="N125" s="40" t="str">
        <f>+'CARGA DE DATOS'!$AI125</f>
        <v>PO</v>
      </c>
      <c r="O125" s="40" t="str">
        <f>+'CARGA DE DATOS'!$AJ125</f>
        <v>G003</v>
      </c>
      <c r="P125" s="40" t="str">
        <f t="shared" si="11"/>
        <v>Z002</v>
      </c>
      <c r="Q125" s="40" t="s">
        <v>380</v>
      </c>
      <c r="R125" s="40">
        <v>1000</v>
      </c>
      <c r="S125" s="113" t="str">
        <f>+'CARGA DE DATOS'!$AL125</f>
        <v>07</v>
      </c>
      <c r="T125" s="115" t="s">
        <v>382</v>
      </c>
      <c r="U125" s="40">
        <v>12</v>
      </c>
      <c r="V125" s="40" t="str">
        <f ca="1">+'CARGA DE DATOS'!$AM125</f>
        <v>198</v>
      </c>
      <c r="W125" s="40" t="str">
        <f>+VLOOKUP(AG125,Datos!$E$30:$G$35,3,FALSE)</f>
        <v>P3</v>
      </c>
      <c r="X125" s="40" t="str">
        <f t="shared" si="12"/>
        <v/>
      </c>
      <c r="Z125" s="40" t="str">
        <f ca="1">+'CARGA DE DATOS'!$AN125</f>
        <v>239900</v>
      </c>
      <c r="AB125" s="40" t="str">
        <f t="shared" ca="1" si="13"/>
        <v>ID123-PJ-PO-T6-MT 13,2 kV</v>
      </c>
      <c r="AC125" s="40">
        <f>+INDEX('Gr.Estr.Reg.'!$A:$C,MATCH($L125,'Gr.Estr.Reg.'!$C:$C,0),1)</f>
        <v>1000</v>
      </c>
      <c r="AE125" s="40" t="str">
        <f>+TEXT('CARGA DE DATOS'!$F125,"dd.mm.yyyy")</f>
        <v>01.01.2022</v>
      </c>
      <c r="AF125" s="40" t="s">
        <v>384</v>
      </c>
      <c r="AG125" s="40" t="str">
        <f>+'CARGA DE DATOS'!$AO125</f>
        <v>G3</v>
      </c>
      <c r="AH125" s="40" t="s">
        <v>385</v>
      </c>
      <c r="AI125" s="40" t="str">
        <f ca="1">+'CARGA DE DATOS'!$AQ125</f>
        <v>GD_T6</v>
      </c>
      <c r="AJ125" s="126" t="str">
        <f>+IF('CARGA DE DATOS'!$K125="Completo",VLOOKUP(VLOOKUP('CARGA DE DATOS'!$D125,'Gr.Estr.Reg.'!$C:$D,2,FALSE),'Unidades de Lectura'!$J:$L,3,FALSE),VLOOKUP('CARGA DE DATOS'!$K125&amp;VLOOKUP('CARGA DE DATOS'!$D125,'Gr.Estr.Reg.'!$C:$H,6,FALSE),'Unidades de Lectura'!$H:$L,5,FALSE))</f>
        <v>GSFGA</v>
      </c>
      <c r="AM125" s="40" t="s">
        <v>387</v>
      </c>
      <c r="AN125" s="40" t="s">
        <v>388</v>
      </c>
      <c r="AO125" s="40" t="s">
        <v>389</v>
      </c>
      <c r="AP125" s="40" t="str">
        <f ca="1">+'CARGA DE DATOS'!$AT125</f>
        <v>GD_PARQ</v>
      </c>
      <c r="AQ125" s="40" t="str">
        <f ca="1">+'CARGA DE DATOS'!$AU125</f>
        <v>PI_MED13.2</v>
      </c>
      <c r="AS125" s="40" t="s">
        <v>387</v>
      </c>
      <c r="AT125" s="40" t="str">
        <f>+IF('CARGA DE DATOS'!AV125="","false","true")</f>
        <v>false</v>
      </c>
      <c r="AU125" s="40" t="s">
        <v>389</v>
      </c>
      <c r="AV125" s="40" t="str">
        <f>+'CARGA DE DATOS'!$AW125</f>
        <v/>
      </c>
      <c r="AW125" s="40" t="str">
        <f>+'CARGA DE DATOS'!$AX125</f>
        <v/>
      </c>
      <c r="AY125" s="40" t="s">
        <v>1989</v>
      </c>
      <c r="AZ125" s="40" t="str">
        <f>+IF('CARGA DE DATOS'!AY125="","false","true")</f>
        <v>false</v>
      </c>
      <c r="BA125" s="40" t="s">
        <v>389</v>
      </c>
      <c r="BB125" s="40">
        <f>+'CARGA DE DATOS'!T125</f>
        <v>0</v>
      </c>
      <c r="BD125" s="40" t="s">
        <v>390</v>
      </c>
      <c r="BE125" s="40" t="str">
        <f>+IF('CARGA DE DATOS'!AZ125&lt;&gt;"","true","false")</f>
        <v>false</v>
      </c>
      <c r="BF125" s="40" t="s">
        <v>389</v>
      </c>
      <c r="BH125" s="40" t="s">
        <v>390</v>
      </c>
      <c r="BI125" s="40" t="str">
        <f>+IF('CARGA DE DATOS'!BA125&lt;&gt;"","true","false")</f>
        <v>false</v>
      </c>
      <c r="BJ125" s="40" t="s">
        <v>389</v>
      </c>
      <c r="BL125" s="40" t="s">
        <v>390</v>
      </c>
      <c r="BM125" s="40" t="str">
        <f ca="1">+IF('CARGA DE DATOS'!BB125&lt;&gt;"","true","false")</f>
        <v>false</v>
      </c>
      <c r="BN125" s="40" t="s">
        <v>389</v>
      </c>
      <c r="BP125" s="40" t="s">
        <v>390</v>
      </c>
      <c r="BQ125" s="40" t="str">
        <f ca="1">+IF('CARGA DE DATOS'!BC125&lt;&gt;"","true","false")</f>
        <v>false</v>
      </c>
      <c r="BR125" s="40" t="s">
        <v>389</v>
      </c>
      <c r="BT125" s="40" t="s">
        <v>390</v>
      </c>
      <c r="BU125" s="40" t="str">
        <f ca="1">+IF('CARGA DE DATOS'!BD125&lt;&gt;"","true","false")</f>
        <v>false</v>
      </c>
      <c r="BV125" s="40" t="s">
        <v>389</v>
      </c>
      <c r="BX125" s="40" t="s">
        <v>390</v>
      </c>
      <c r="BY125" s="40" t="str">
        <f ca="1">+IF('CARGA DE DATOS'!BE125&lt;&gt;"","true","false")</f>
        <v>false</v>
      </c>
      <c r="BZ125" s="40" t="s">
        <v>389</v>
      </c>
      <c r="CB125" s="40" t="s">
        <v>390</v>
      </c>
      <c r="CC125" s="40" t="str">
        <f ca="1">+IF('CARGA DE DATOS'!BF125&lt;&gt;"","true","false")</f>
        <v>false</v>
      </c>
      <c r="CD125" s="40" t="s">
        <v>389</v>
      </c>
      <c r="CF125" s="40" t="s">
        <v>390</v>
      </c>
      <c r="CG125" s="40" t="str">
        <f ca="1">+IF('CARGA DE DATOS'!BG125&lt;&gt;"","true","false")</f>
        <v>false</v>
      </c>
      <c r="CH125" s="40" t="s">
        <v>389</v>
      </c>
      <c r="CJ125" s="40" t="str">
        <f t="shared" si="14"/>
        <v>01.01.2022</v>
      </c>
      <c r="CK125" s="40" t="str">
        <f t="shared" si="15"/>
        <v>S1010</v>
      </c>
      <c r="CL125" s="40">
        <f>+VLOOKUP(L125,'Gr.Estr.Reg.'!$C:$G,5,FALSE)</f>
        <v>102</v>
      </c>
      <c r="CM125" s="40" t="str">
        <f t="shared" si="16"/>
        <v>PO</v>
      </c>
      <c r="CN125" s="40">
        <v>2</v>
      </c>
      <c r="CP125" s="40" t="str">
        <f t="shared" si="17"/>
        <v>01.01.2022</v>
      </c>
      <c r="CQ125" s="126">
        <f t="shared" si="18"/>
        <v>224</v>
      </c>
      <c r="CR125" s="126" t="str">
        <f t="shared" si="19"/>
        <v/>
      </c>
      <c r="CS125" s="40">
        <f>+'CARGA DE DATOS'!X125</f>
        <v>700034</v>
      </c>
      <c r="CT125" s="113" t="s">
        <v>391</v>
      </c>
      <c r="CV125" s="40" t="str">
        <f t="shared" si="20"/>
        <v>01.01.2022</v>
      </c>
      <c r="CW125" s="113" t="str">
        <f ca="1">+VLOOKUP('CARGA DE DATOS'!AA125,Datos!$D:$E,2,FALSE)</f>
        <v>00</v>
      </c>
      <c r="CX125" s="113">
        <f>+'CARGA DE DATOS'!AB125</f>
        <v>50</v>
      </c>
      <c r="CY125" s="113">
        <f>+'CARGA DE DATOS'!AC125</f>
        <v>1000</v>
      </c>
      <c r="CZ125" s="113" t="str">
        <f>+'CARGA DE DATOS'!AD125</f>
        <v>CASO: =1000 Cont sólo 13,2 kV</v>
      </c>
    </row>
    <row r="126" spans="1:104" s="40" customFormat="1" x14ac:dyDescent="0.25">
      <c r="A126" s="140">
        <f>+IF('CARGA DE DATOS'!B126="","",'CARGA DE DATOS'!B126)</f>
        <v>266</v>
      </c>
      <c r="B126" s="140">
        <f>+'CARGA DE DATOS'!C126</f>
        <v>610000000000180</v>
      </c>
      <c r="C126" s="140"/>
      <c r="D126" s="140"/>
      <c r="E126" s="140"/>
      <c r="F126" s="140"/>
      <c r="G126" s="140"/>
      <c r="H126" s="140"/>
      <c r="I126" s="140"/>
      <c r="J126" s="83"/>
      <c r="K126" s="40" t="str">
        <f>+'CARGA DE DATOS'!$AH126</f>
        <v>PJ</v>
      </c>
      <c r="L126" s="40" t="str">
        <f>+'CARGA DE DATOS'!D126</f>
        <v>S1010A13</v>
      </c>
      <c r="M126" s="40" t="str">
        <f ca="1">+'CARGA DE DATOS'!G126</f>
        <v>ID124-PJ-PO-T6-MT 13,2 kV</v>
      </c>
      <c r="N126" s="40" t="str">
        <f>+'CARGA DE DATOS'!$AI126</f>
        <v>PO</v>
      </c>
      <c r="O126" s="40" t="str">
        <f>+'CARGA DE DATOS'!$AJ126</f>
        <v>G003</v>
      </c>
      <c r="P126" s="40" t="str">
        <f t="shared" si="11"/>
        <v>Z002</v>
      </c>
      <c r="Q126" s="40" t="s">
        <v>380</v>
      </c>
      <c r="R126" s="40">
        <v>1000</v>
      </c>
      <c r="S126" s="113">
        <f>+'CARGA DE DATOS'!$AL126</f>
        <v>11</v>
      </c>
      <c r="T126" s="115" t="s">
        <v>382</v>
      </c>
      <c r="U126" s="40">
        <v>12</v>
      </c>
      <c r="V126" s="40" t="str">
        <f ca="1">+'CARGA DE DATOS'!$AM126</f>
        <v>198</v>
      </c>
      <c r="W126" s="40" t="str">
        <f>+VLOOKUP(AG126,Datos!$E$30:$G$35,3,FALSE)</f>
        <v>P3</v>
      </c>
      <c r="X126" s="40" t="str">
        <f t="shared" si="12"/>
        <v/>
      </c>
      <c r="Z126" s="40" t="str">
        <f ca="1">+'CARGA DE DATOS'!$AN126</f>
        <v>239900</v>
      </c>
      <c r="AB126" s="40" t="str">
        <f t="shared" ca="1" si="13"/>
        <v>ID124-PJ-PO-T6-MT 13,2 kV</v>
      </c>
      <c r="AC126" s="40">
        <f>+INDEX('Gr.Estr.Reg.'!$A:$C,MATCH($L126,'Gr.Estr.Reg.'!$C:$C,0),1)</f>
        <v>1000</v>
      </c>
      <c r="AE126" s="40" t="str">
        <f>+TEXT('CARGA DE DATOS'!$F126,"dd.mm.yyyy")</f>
        <v>01.01.2022</v>
      </c>
      <c r="AF126" s="40" t="s">
        <v>384</v>
      </c>
      <c r="AG126" s="40" t="str">
        <f>+'CARGA DE DATOS'!$AO126</f>
        <v>G3</v>
      </c>
      <c r="AH126" s="40" t="s">
        <v>385</v>
      </c>
      <c r="AI126" s="40" t="str">
        <f ca="1">+'CARGA DE DATOS'!$AQ126</f>
        <v>GD_T6</v>
      </c>
      <c r="AJ126" s="126" t="str">
        <f>+IF('CARGA DE DATOS'!$K126="Completo",VLOOKUP(VLOOKUP('CARGA DE DATOS'!$D126,'Gr.Estr.Reg.'!$C:$D,2,FALSE),'Unidades de Lectura'!$J:$L,3,FALSE),VLOOKUP('CARGA DE DATOS'!$K126&amp;VLOOKUP('CARGA DE DATOS'!$D126,'Gr.Estr.Reg.'!$C:$H,6,FALSE),'Unidades de Lectura'!$H:$L,5,FALSE))</f>
        <v>GSFGA</v>
      </c>
      <c r="AM126" s="40" t="s">
        <v>387</v>
      </c>
      <c r="AN126" s="40" t="s">
        <v>388</v>
      </c>
      <c r="AO126" s="40" t="s">
        <v>389</v>
      </c>
      <c r="AP126" s="40" t="str">
        <f ca="1">+'CARGA DE DATOS'!$AT126</f>
        <v>GD_PARQ</v>
      </c>
      <c r="AQ126" s="40" t="str">
        <f ca="1">+'CARGA DE DATOS'!$AU126</f>
        <v>PI_MED13.2</v>
      </c>
      <c r="AS126" s="40" t="s">
        <v>387</v>
      </c>
      <c r="AT126" s="40" t="str">
        <f>+IF('CARGA DE DATOS'!AV126="","false","true")</f>
        <v>false</v>
      </c>
      <c r="AU126" s="40" t="s">
        <v>389</v>
      </c>
      <c r="AV126" s="40" t="str">
        <f>+'CARGA DE DATOS'!$AW126</f>
        <v/>
      </c>
      <c r="AW126" s="40" t="str">
        <f>+'CARGA DE DATOS'!$AX126</f>
        <v/>
      </c>
      <c r="AY126" s="40" t="s">
        <v>1989</v>
      </c>
      <c r="AZ126" s="40" t="str">
        <f>+IF('CARGA DE DATOS'!AY126="","false","true")</f>
        <v>false</v>
      </c>
      <c r="BA126" s="40" t="s">
        <v>389</v>
      </c>
      <c r="BB126" s="40">
        <f>+'CARGA DE DATOS'!T126</f>
        <v>0</v>
      </c>
      <c r="BD126" s="40" t="s">
        <v>390</v>
      </c>
      <c r="BE126" s="40" t="str">
        <f>+IF('CARGA DE DATOS'!AZ126&lt;&gt;"","true","false")</f>
        <v>false</v>
      </c>
      <c r="BF126" s="40" t="s">
        <v>389</v>
      </c>
      <c r="BH126" s="40" t="s">
        <v>390</v>
      </c>
      <c r="BI126" s="40" t="str">
        <f>+IF('CARGA DE DATOS'!BA126&lt;&gt;"","true","false")</f>
        <v>false</v>
      </c>
      <c r="BJ126" s="40" t="s">
        <v>389</v>
      </c>
      <c r="BL126" s="40" t="s">
        <v>390</v>
      </c>
      <c r="BM126" s="40" t="str">
        <f ca="1">+IF('CARGA DE DATOS'!BB126&lt;&gt;"","true","false")</f>
        <v>true</v>
      </c>
      <c r="BN126" s="40" t="s">
        <v>389</v>
      </c>
      <c r="BP126" s="40" t="s">
        <v>390</v>
      </c>
      <c r="BQ126" s="40" t="str">
        <f ca="1">+IF('CARGA DE DATOS'!BC126&lt;&gt;"","true","false")</f>
        <v>false</v>
      </c>
      <c r="BR126" s="40" t="s">
        <v>389</v>
      </c>
      <c r="BT126" s="40" t="s">
        <v>390</v>
      </c>
      <c r="BU126" s="40" t="str">
        <f ca="1">+IF('CARGA DE DATOS'!BD126&lt;&gt;"","true","false")</f>
        <v>false</v>
      </c>
      <c r="BV126" s="40" t="s">
        <v>389</v>
      </c>
      <c r="BX126" s="40" t="s">
        <v>390</v>
      </c>
      <c r="BY126" s="40" t="str">
        <f ca="1">+IF('CARGA DE DATOS'!BE126&lt;&gt;"","true","false")</f>
        <v>false</v>
      </c>
      <c r="BZ126" s="40" t="s">
        <v>389</v>
      </c>
      <c r="CB126" s="40" t="s">
        <v>390</v>
      </c>
      <c r="CC126" s="40" t="str">
        <f ca="1">+IF('CARGA DE DATOS'!BF126&lt;&gt;"","true","false")</f>
        <v>false</v>
      </c>
      <c r="CD126" s="40" t="s">
        <v>389</v>
      </c>
      <c r="CF126" s="40" t="s">
        <v>390</v>
      </c>
      <c r="CG126" s="40" t="str">
        <f ca="1">+IF('CARGA DE DATOS'!BG126&lt;&gt;"","true","false")</f>
        <v>false</v>
      </c>
      <c r="CH126" s="40" t="s">
        <v>389</v>
      </c>
      <c r="CJ126" s="40" t="str">
        <f t="shared" si="14"/>
        <v>01.01.2022</v>
      </c>
      <c r="CK126" s="40" t="str">
        <f t="shared" si="15"/>
        <v>S1010</v>
      </c>
      <c r="CL126" s="40">
        <f>+VLOOKUP(L126,'Gr.Estr.Reg.'!$C:$G,5,FALSE)</f>
        <v>102</v>
      </c>
      <c r="CM126" s="40" t="str">
        <f t="shared" si="16"/>
        <v>PO</v>
      </c>
      <c r="CN126" s="40">
        <v>2</v>
      </c>
      <c r="CP126" s="40" t="str">
        <f t="shared" si="17"/>
        <v>01.01.2022</v>
      </c>
      <c r="CQ126" s="126">
        <f t="shared" si="18"/>
        <v>225</v>
      </c>
      <c r="CR126" s="126" t="str">
        <f t="shared" si="19"/>
        <v/>
      </c>
      <c r="CS126" s="40">
        <f>+'CARGA DE DATOS'!X126</f>
        <v>700034</v>
      </c>
      <c r="CT126" s="113" t="s">
        <v>391</v>
      </c>
      <c r="CV126" s="40" t="str">
        <f t="shared" si="20"/>
        <v>01.01.2022</v>
      </c>
      <c r="CW126" s="113" t="str">
        <f ca="1">+VLOOKUP('CARGA DE DATOS'!AA126,Datos!$D:$E,2,FALSE)</f>
        <v>00</v>
      </c>
      <c r="CX126" s="113">
        <f>+'CARGA DE DATOS'!AB126</f>
        <v>1200</v>
      </c>
      <c r="CY126" s="113">
        <f>+'CARGA DE DATOS'!AC126</f>
        <v>50</v>
      </c>
      <c r="CZ126" s="113" t="str">
        <f>+'CARGA DE DATOS'!AD126</f>
        <v>CASO: &gt;1000 Cont y Reg sólo 13,2 kV</v>
      </c>
    </row>
    <row r="127" spans="1:104" s="40" customFormat="1" x14ac:dyDescent="0.25">
      <c r="A127" s="140">
        <f>+IF('CARGA DE DATOS'!B127="","",'CARGA DE DATOS'!B127)</f>
        <v>254</v>
      </c>
      <c r="B127" s="140">
        <f>+'CARGA DE DATOS'!C127</f>
        <v>610000000000168</v>
      </c>
      <c r="C127" s="140"/>
      <c r="D127" s="140"/>
      <c r="E127" s="140"/>
      <c r="F127" s="140"/>
      <c r="G127" s="140"/>
      <c r="H127" s="140"/>
      <c r="I127" s="140"/>
      <c r="J127" s="83"/>
      <c r="K127" s="40" t="str">
        <f>+'CARGA DE DATOS'!$AH127</f>
        <v>PJ</v>
      </c>
      <c r="L127" s="40" t="str">
        <f>+'CARGA DE DATOS'!D127</f>
        <v>S6020A21</v>
      </c>
      <c r="M127" s="40" t="str">
        <f ca="1">+'CARGA DE DATOS'!G127</f>
        <v>ID125-PJ-PO-T6-MT 33,0 kV</v>
      </c>
      <c r="N127" s="40" t="str">
        <f>+'CARGA DE DATOS'!$AI127</f>
        <v>PO</v>
      </c>
      <c r="O127" s="40" t="str">
        <f>+'CARGA DE DATOS'!$AJ127</f>
        <v>G003</v>
      </c>
      <c r="P127" s="40" t="str">
        <f t="shared" si="11"/>
        <v>Z002</v>
      </c>
      <c r="Q127" s="40" t="s">
        <v>380</v>
      </c>
      <c r="R127" s="40">
        <v>1000</v>
      </c>
      <c r="S127" s="113" t="str">
        <f>+'CARGA DE DATOS'!$AL127</f>
        <v>01</v>
      </c>
      <c r="T127" s="115" t="s">
        <v>382</v>
      </c>
      <c r="U127" s="40">
        <v>12</v>
      </c>
      <c r="V127" s="40" t="str">
        <f ca="1">+'CARGA DE DATOS'!$AM127</f>
        <v>317</v>
      </c>
      <c r="W127" s="40" t="str">
        <f>+VLOOKUP(AG127,Datos!$E$30:$G$35,3,FALSE)</f>
        <v>P3</v>
      </c>
      <c r="X127" s="40" t="str">
        <f t="shared" si="12"/>
        <v/>
      </c>
      <c r="Z127" s="40" t="str">
        <f ca="1">+'CARGA DE DATOS'!$AN127</f>
        <v>239900</v>
      </c>
      <c r="AB127" s="40" t="str">
        <f t="shared" ca="1" si="13"/>
        <v>ID125-PJ-PO-T6-MT 33,0 kV</v>
      </c>
      <c r="AC127" s="40">
        <f>+INDEX('Gr.Estr.Reg.'!$A:$C,MATCH($L127,'Gr.Estr.Reg.'!$C:$C,0),1)</f>
        <v>6000</v>
      </c>
      <c r="AE127" s="40" t="str">
        <f>+TEXT('CARGA DE DATOS'!$F127,"dd.mm.yyyy")</f>
        <v>01.01.2022</v>
      </c>
      <c r="AF127" s="40" t="s">
        <v>384</v>
      </c>
      <c r="AG127" s="40" t="str">
        <f>+'CARGA DE DATOS'!$AO127</f>
        <v>G4</v>
      </c>
      <c r="AH127" s="40" t="s">
        <v>385</v>
      </c>
      <c r="AI127" s="40" t="str">
        <f ca="1">+'CARGA DE DATOS'!$AQ127</f>
        <v>GD_T6</v>
      </c>
      <c r="AJ127" s="126" t="str">
        <f>+IF('CARGA DE DATOS'!$K127="Completo",VLOOKUP(VLOOKUP('CARGA DE DATOS'!$D127,'Gr.Estr.Reg.'!$C:$D,2,FALSE),'Unidades de Lectura'!$J:$L,3,FALSE),VLOOKUP('CARGA DE DATOS'!$K127&amp;VLOOKUP('CARGA DE DATOS'!$D127,'Gr.Estr.Reg.'!$C:$H,6,FALSE),'Unidades de Lectura'!$H:$L,5,FALSE))</f>
        <v>GROGA</v>
      </c>
      <c r="AM127" s="40" t="s">
        <v>387</v>
      </c>
      <c r="AN127" s="40" t="s">
        <v>388</v>
      </c>
      <c r="AO127" s="40" t="s">
        <v>389</v>
      </c>
      <c r="AP127" s="40" t="str">
        <f ca="1">+'CARGA DE DATOS'!$AT127</f>
        <v>GD_PARQ</v>
      </c>
      <c r="AQ127" s="40" t="str">
        <f ca="1">+'CARGA DE DATOS'!$AU127</f>
        <v>PI_MEDIA33</v>
      </c>
      <c r="AS127" s="40" t="s">
        <v>387</v>
      </c>
      <c r="AT127" s="40" t="str">
        <f>+IF('CARGA DE DATOS'!AV127="","false","true")</f>
        <v>false</v>
      </c>
      <c r="AU127" s="40" t="s">
        <v>389</v>
      </c>
      <c r="AV127" s="40" t="str">
        <f>+'CARGA DE DATOS'!$AW127</f>
        <v/>
      </c>
      <c r="AW127" s="40" t="str">
        <f>+'CARGA DE DATOS'!$AX127</f>
        <v/>
      </c>
      <c r="AY127" s="40" t="s">
        <v>1989</v>
      </c>
      <c r="AZ127" s="40" t="str">
        <f>+IF('CARGA DE DATOS'!AY127="","false","true")</f>
        <v>false</v>
      </c>
      <c r="BA127" s="40" t="s">
        <v>389</v>
      </c>
      <c r="BB127" s="40">
        <f>+'CARGA DE DATOS'!T127</f>
        <v>0</v>
      </c>
      <c r="BD127" s="40" t="s">
        <v>390</v>
      </c>
      <c r="BE127" s="40" t="str">
        <f>+IF('CARGA DE DATOS'!AZ127&lt;&gt;"","true","false")</f>
        <v>false</v>
      </c>
      <c r="BF127" s="40" t="s">
        <v>389</v>
      </c>
      <c r="BH127" s="40" t="s">
        <v>390</v>
      </c>
      <c r="BI127" s="40" t="str">
        <f>+IF('CARGA DE DATOS'!BA127&lt;&gt;"","true","false")</f>
        <v>false</v>
      </c>
      <c r="BJ127" s="40" t="s">
        <v>389</v>
      </c>
      <c r="BL127" s="40" t="s">
        <v>390</v>
      </c>
      <c r="BM127" s="40" t="str">
        <f ca="1">+IF('CARGA DE DATOS'!BB127&lt;&gt;"","true","false")</f>
        <v>false</v>
      </c>
      <c r="BN127" s="40" t="s">
        <v>389</v>
      </c>
      <c r="BP127" s="40" t="s">
        <v>390</v>
      </c>
      <c r="BQ127" s="40" t="str">
        <f ca="1">+IF('CARGA DE DATOS'!BC127&lt;&gt;"","true","false")</f>
        <v>false</v>
      </c>
      <c r="BR127" s="40" t="s">
        <v>389</v>
      </c>
      <c r="BT127" s="40" t="s">
        <v>390</v>
      </c>
      <c r="BU127" s="40" t="str">
        <f ca="1">+IF('CARGA DE DATOS'!BD127&lt;&gt;"","true","false")</f>
        <v>false</v>
      </c>
      <c r="BV127" s="40" t="s">
        <v>389</v>
      </c>
      <c r="BX127" s="40" t="s">
        <v>390</v>
      </c>
      <c r="BY127" s="40" t="str">
        <f ca="1">+IF('CARGA DE DATOS'!BE127&lt;&gt;"","true","false")</f>
        <v>true</v>
      </c>
      <c r="BZ127" s="40" t="s">
        <v>389</v>
      </c>
      <c r="CB127" s="40" t="s">
        <v>390</v>
      </c>
      <c r="CC127" s="40" t="str">
        <f ca="1">+IF('CARGA DE DATOS'!BF127&lt;&gt;"","true","false")</f>
        <v>false</v>
      </c>
      <c r="CD127" s="40" t="s">
        <v>389</v>
      </c>
      <c r="CF127" s="40" t="s">
        <v>390</v>
      </c>
      <c r="CG127" s="40" t="str">
        <f ca="1">+IF('CARGA DE DATOS'!BG127&lt;&gt;"","true","false")</f>
        <v>false</v>
      </c>
      <c r="CH127" s="40" t="s">
        <v>389</v>
      </c>
      <c r="CJ127" s="40" t="str">
        <f t="shared" si="14"/>
        <v>01.01.2022</v>
      </c>
      <c r="CK127" s="40" t="str">
        <f t="shared" si="15"/>
        <v>S6020</v>
      </c>
      <c r="CL127" s="40">
        <f>+VLOOKUP(L127,'Gr.Estr.Reg.'!$C:$G,5,FALSE)</f>
        <v>106</v>
      </c>
      <c r="CM127" s="40" t="str">
        <f t="shared" si="16"/>
        <v>PO</v>
      </c>
      <c r="CN127" s="40">
        <v>2</v>
      </c>
      <c r="CP127" s="40" t="str">
        <f t="shared" si="17"/>
        <v>01.01.2022</v>
      </c>
      <c r="CQ127" s="126">
        <f t="shared" si="18"/>
        <v>226</v>
      </c>
      <c r="CR127" s="126" t="str">
        <f t="shared" si="19"/>
        <v/>
      </c>
      <c r="CS127" s="40">
        <f>+'CARGA DE DATOS'!X127</f>
        <v>700034</v>
      </c>
      <c r="CT127" s="113" t="s">
        <v>391</v>
      </c>
      <c r="CV127" s="40" t="str">
        <f t="shared" si="20"/>
        <v>01.01.2022</v>
      </c>
      <c r="CW127" s="113" t="str">
        <f ca="1">+VLOOKUP('CARGA DE DATOS'!AA127,Datos!$D:$E,2,FALSE)</f>
        <v>00</v>
      </c>
      <c r="CX127" s="113">
        <f>+'CARGA DE DATOS'!AB127</f>
        <v>50</v>
      </c>
      <c r="CY127" s="113">
        <f>+'CARGA DE DATOS'!AC127</f>
        <v>100</v>
      </c>
      <c r="CZ127" s="113" t="str">
        <f>+'CARGA DE DATOS'!AD127</f>
        <v>CASO: &lt;300</v>
      </c>
    </row>
    <row r="128" spans="1:104" s="40" customFormat="1" x14ac:dyDescent="0.25">
      <c r="A128" s="140">
        <f>+IF('CARGA DE DATOS'!B128="","",'CARGA DE DATOS'!B128)</f>
        <v>254</v>
      </c>
      <c r="B128" s="140">
        <f>+'CARGA DE DATOS'!C128</f>
        <v>610000000000168</v>
      </c>
      <c r="C128" s="140"/>
      <c r="D128" s="140"/>
      <c r="E128" s="140"/>
      <c r="F128" s="140"/>
      <c r="G128" s="140"/>
      <c r="H128" s="140"/>
      <c r="I128" s="140"/>
      <c r="J128" s="83"/>
      <c r="K128" s="40" t="str">
        <f>+'CARGA DE DATOS'!$AH128</f>
        <v>PJ</v>
      </c>
      <c r="L128" s="40" t="str">
        <f>+'CARGA DE DATOS'!D128</f>
        <v>S6020A21</v>
      </c>
      <c r="M128" s="40" t="str">
        <f ca="1">+'CARGA DE DATOS'!G128</f>
        <v>ID126-PJ-PO-T6-MT 33,0 kV</v>
      </c>
      <c r="N128" s="40" t="str">
        <f>+'CARGA DE DATOS'!$AI128</f>
        <v>PO</v>
      </c>
      <c r="O128" s="40" t="str">
        <f>+'CARGA DE DATOS'!$AJ128</f>
        <v>G003</v>
      </c>
      <c r="P128" s="40" t="str">
        <f t="shared" si="11"/>
        <v>Z002</v>
      </c>
      <c r="Q128" s="40" t="s">
        <v>380</v>
      </c>
      <c r="R128" s="40">
        <v>1000</v>
      </c>
      <c r="S128" s="113" t="str">
        <f>+'CARGA DE DATOS'!$AL128</f>
        <v>04</v>
      </c>
      <c r="T128" s="115" t="s">
        <v>382</v>
      </c>
      <c r="U128" s="40">
        <v>12</v>
      </c>
      <c r="V128" s="40" t="str">
        <f ca="1">+'CARGA DE DATOS'!$AM128</f>
        <v>317</v>
      </c>
      <c r="W128" s="40" t="str">
        <f>+VLOOKUP(AG128,Datos!$E$30:$G$35,3,FALSE)</f>
        <v>P3</v>
      </c>
      <c r="X128" s="40" t="str">
        <f t="shared" si="12"/>
        <v/>
      </c>
      <c r="Z128" s="40" t="str">
        <f ca="1">+'CARGA DE DATOS'!$AN128</f>
        <v>239900</v>
      </c>
      <c r="AB128" s="40" t="str">
        <f t="shared" ca="1" si="13"/>
        <v>ID126-PJ-PO-T6-MT 33,0 kV</v>
      </c>
      <c r="AC128" s="40">
        <f>+INDEX('Gr.Estr.Reg.'!$A:$C,MATCH($L128,'Gr.Estr.Reg.'!$C:$C,0),1)</f>
        <v>6000</v>
      </c>
      <c r="AE128" s="40" t="str">
        <f>+TEXT('CARGA DE DATOS'!$F128,"dd.mm.yyyy")</f>
        <v>01.01.2022</v>
      </c>
      <c r="AF128" s="40" t="s">
        <v>384</v>
      </c>
      <c r="AG128" s="40" t="str">
        <f>+'CARGA DE DATOS'!$AO128</f>
        <v>G4</v>
      </c>
      <c r="AH128" s="40" t="s">
        <v>385</v>
      </c>
      <c r="AI128" s="40" t="str">
        <f ca="1">+'CARGA DE DATOS'!$AQ128</f>
        <v>GD_T6</v>
      </c>
      <c r="AJ128" s="126" t="str">
        <f>+IF('CARGA DE DATOS'!$K128="Completo",VLOOKUP(VLOOKUP('CARGA DE DATOS'!$D128,'Gr.Estr.Reg.'!$C:$D,2,FALSE),'Unidades de Lectura'!$J:$L,3,FALSE),VLOOKUP('CARGA DE DATOS'!$K128&amp;VLOOKUP('CARGA DE DATOS'!$D128,'Gr.Estr.Reg.'!$C:$H,6,FALSE),'Unidades de Lectura'!$H:$L,5,FALSE))</f>
        <v>GROGA</v>
      </c>
      <c r="AM128" s="40" t="s">
        <v>387</v>
      </c>
      <c r="AN128" s="40" t="s">
        <v>388</v>
      </c>
      <c r="AO128" s="40" t="s">
        <v>389</v>
      </c>
      <c r="AP128" s="40" t="str">
        <f ca="1">+'CARGA DE DATOS'!$AT128</f>
        <v>GD_PARQ</v>
      </c>
      <c r="AQ128" s="40" t="str">
        <f ca="1">+'CARGA DE DATOS'!$AU128</f>
        <v>PI_MEDIA33</v>
      </c>
      <c r="AS128" s="40" t="s">
        <v>387</v>
      </c>
      <c r="AT128" s="40" t="str">
        <f>+IF('CARGA DE DATOS'!AV128="","false","true")</f>
        <v>false</v>
      </c>
      <c r="AU128" s="40" t="s">
        <v>389</v>
      </c>
      <c r="AV128" s="40" t="str">
        <f>+'CARGA DE DATOS'!$AW128</f>
        <v/>
      </c>
      <c r="AW128" s="40" t="str">
        <f>+'CARGA DE DATOS'!$AX128</f>
        <v/>
      </c>
      <c r="AY128" s="40" t="s">
        <v>1989</v>
      </c>
      <c r="AZ128" s="40" t="str">
        <f>+IF('CARGA DE DATOS'!AY128="","false","true")</f>
        <v>false</v>
      </c>
      <c r="BA128" s="40" t="s">
        <v>389</v>
      </c>
      <c r="BB128" s="40">
        <f>+'CARGA DE DATOS'!T128</f>
        <v>0</v>
      </c>
      <c r="BD128" s="40" t="s">
        <v>390</v>
      </c>
      <c r="BE128" s="40" t="str">
        <f>+IF('CARGA DE DATOS'!AZ128&lt;&gt;"","true","false")</f>
        <v>false</v>
      </c>
      <c r="BF128" s="40" t="s">
        <v>389</v>
      </c>
      <c r="BH128" s="40" t="s">
        <v>390</v>
      </c>
      <c r="BI128" s="40" t="str">
        <f>+IF('CARGA DE DATOS'!BA128&lt;&gt;"","true","false")</f>
        <v>false</v>
      </c>
      <c r="BJ128" s="40" t="s">
        <v>389</v>
      </c>
      <c r="BL128" s="40" t="s">
        <v>390</v>
      </c>
      <c r="BM128" s="40" t="str">
        <f ca="1">+IF('CARGA DE DATOS'!BB128&lt;&gt;"","true","false")</f>
        <v>true</v>
      </c>
      <c r="BN128" s="40" t="s">
        <v>389</v>
      </c>
      <c r="BP128" s="40" t="s">
        <v>390</v>
      </c>
      <c r="BQ128" s="40" t="str">
        <f ca="1">+IF('CARGA DE DATOS'!BC128&lt;&gt;"","true","false")</f>
        <v>false</v>
      </c>
      <c r="BR128" s="40" t="s">
        <v>389</v>
      </c>
      <c r="BT128" s="40" t="s">
        <v>390</v>
      </c>
      <c r="BU128" s="40" t="str">
        <f ca="1">+IF('CARGA DE DATOS'!BD128&lt;&gt;"","true","false")</f>
        <v>false</v>
      </c>
      <c r="BV128" s="40" t="s">
        <v>389</v>
      </c>
      <c r="BX128" s="40" t="s">
        <v>390</v>
      </c>
      <c r="BY128" s="40" t="str">
        <f ca="1">+IF('CARGA DE DATOS'!BE128&lt;&gt;"","true","false")</f>
        <v>true</v>
      </c>
      <c r="BZ128" s="40" t="s">
        <v>389</v>
      </c>
      <c r="CB128" s="40" t="s">
        <v>390</v>
      </c>
      <c r="CC128" s="40" t="str">
        <f ca="1">+IF('CARGA DE DATOS'!BF128&lt;&gt;"","true","false")</f>
        <v>false</v>
      </c>
      <c r="CD128" s="40" t="s">
        <v>389</v>
      </c>
      <c r="CF128" s="40" t="s">
        <v>390</v>
      </c>
      <c r="CG128" s="40" t="str">
        <f ca="1">+IF('CARGA DE DATOS'!BG128&lt;&gt;"","true","false")</f>
        <v>false</v>
      </c>
      <c r="CH128" s="40" t="s">
        <v>389</v>
      </c>
      <c r="CJ128" s="40" t="str">
        <f t="shared" si="14"/>
        <v>01.01.2022</v>
      </c>
      <c r="CK128" s="40" t="str">
        <f t="shared" si="15"/>
        <v>S6020</v>
      </c>
      <c r="CL128" s="40">
        <f>+VLOOKUP(L128,'Gr.Estr.Reg.'!$C:$G,5,FALSE)</f>
        <v>106</v>
      </c>
      <c r="CM128" s="40" t="str">
        <f t="shared" si="16"/>
        <v>PO</v>
      </c>
      <c r="CN128" s="40">
        <v>2</v>
      </c>
      <c r="CP128" s="40" t="str">
        <f t="shared" si="17"/>
        <v>01.01.2022</v>
      </c>
      <c r="CQ128" s="126">
        <f t="shared" si="18"/>
        <v>227</v>
      </c>
      <c r="CR128" s="126" t="str">
        <f t="shared" si="19"/>
        <v/>
      </c>
      <c r="CS128" s="40">
        <f>+'CARGA DE DATOS'!X128</f>
        <v>700034</v>
      </c>
      <c r="CT128" s="113" t="s">
        <v>391</v>
      </c>
      <c r="CV128" s="40" t="str">
        <f t="shared" si="20"/>
        <v>01.01.2022</v>
      </c>
      <c r="CW128" s="113" t="str">
        <f ca="1">+VLOOKUP('CARGA DE DATOS'!AA128,Datos!$D:$E,2,FALSE)</f>
        <v>00</v>
      </c>
      <c r="CX128" s="113">
        <f>+'CARGA DE DATOS'!AB128</f>
        <v>100</v>
      </c>
      <c r="CY128" s="113">
        <f>+'CARGA DE DATOS'!AC128</f>
        <v>300</v>
      </c>
      <c r="CZ128" s="113" t="str">
        <f>+'CARGA DE DATOS'!AD128</f>
        <v>CASO: &gt;300</v>
      </c>
    </row>
    <row r="129" spans="1:104" s="40" customFormat="1" x14ac:dyDescent="0.25">
      <c r="A129" s="140">
        <f>+IF('CARGA DE DATOS'!B129="","",'CARGA DE DATOS'!B129)</f>
        <v>254</v>
      </c>
      <c r="B129" s="140">
        <f>+'CARGA DE DATOS'!C129</f>
        <v>610000000000168</v>
      </c>
      <c r="C129" s="140"/>
      <c r="D129" s="140"/>
      <c r="E129" s="140"/>
      <c r="F129" s="140"/>
      <c r="G129" s="140"/>
      <c r="H129" s="140"/>
      <c r="I129" s="140"/>
      <c r="J129" s="83"/>
      <c r="K129" s="40" t="str">
        <f>+'CARGA DE DATOS'!$AH129</f>
        <v>PJ</v>
      </c>
      <c r="L129" s="40" t="str">
        <f>+'CARGA DE DATOS'!D129</f>
        <v>S6020A21</v>
      </c>
      <c r="M129" s="40" t="str">
        <f ca="1">+'CARGA DE DATOS'!G129</f>
        <v>ID127-PJ-PO-T6-AT/MT</v>
      </c>
      <c r="N129" s="40" t="str">
        <f>+'CARGA DE DATOS'!$AI129</f>
        <v>PO</v>
      </c>
      <c r="O129" s="40" t="str">
        <f>+'CARGA DE DATOS'!$AJ129</f>
        <v>G003</v>
      </c>
      <c r="P129" s="40" t="str">
        <f t="shared" si="11"/>
        <v>Z002</v>
      </c>
      <c r="Q129" s="40" t="s">
        <v>380</v>
      </c>
      <c r="R129" s="40">
        <v>1000</v>
      </c>
      <c r="S129" s="113" t="str">
        <f>+'CARGA DE DATOS'!$AL129</f>
        <v>05</v>
      </c>
      <c r="T129" s="115" t="s">
        <v>382</v>
      </c>
      <c r="U129" s="40">
        <v>12</v>
      </c>
      <c r="V129" s="40" t="str">
        <f ca="1">+'CARGA DE DATOS'!$AM129</f>
        <v>317</v>
      </c>
      <c r="W129" s="40" t="str">
        <f>+VLOOKUP(AG129,Datos!$E$30:$G$35,3,FALSE)</f>
        <v>P3</v>
      </c>
      <c r="X129" s="40" t="str">
        <f t="shared" si="12"/>
        <v/>
      </c>
      <c r="Z129" s="40" t="str">
        <f ca="1">+'CARGA DE DATOS'!$AN129</f>
        <v>239900</v>
      </c>
      <c r="AB129" s="40" t="str">
        <f t="shared" ca="1" si="13"/>
        <v>ID127-PJ-PO-T6-AT/MT</v>
      </c>
      <c r="AC129" s="40">
        <f>+INDEX('Gr.Estr.Reg.'!$A:$C,MATCH($L129,'Gr.Estr.Reg.'!$C:$C,0),1)</f>
        <v>6000</v>
      </c>
      <c r="AE129" s="40" t="str">
        <f>+TEXT('CARGA DE DATOS'!$F129,"dd.mm.yyyy")</f>
        <v>01.01.2022</v>
      </c>
      <c r="AF129" s="40" t="s">
        <v>384</v>
      </c>
      <c r="AG129" s="40" t="str">
        <f>+'CARGA DE DATOS'!$AO129</f>
        <v>G5</v>
      </c>
      <c r="AH129" s="40" t="s">
        <v>385</v>
      </c>
      <c r="AI129" s="40" t="str">
        <f ca="1">+'CARGA DE DATOS'!$AQ129</f>
        <v>GD_T6</v>
      </c>
      <c r="AJ129" s="126" t="str">
        <f>+IF('CARGA DE DATOS'!$K129="Completo",VLOOKUP(VLOOKUP('CARGA DE DATOS'!$D129,'Gr.Estr.Reg.'!$C:$D,2,FALSE),'Unidades de Lectura'!$J:$L,3,FALSE),VLOOKUP('CARGA DE DATOS'!$K129&amp;VLOOKUP('CARGA DE DATOS'!$D129,'Gr.Estr.Reg.'!$C:$H,6,FALSE),'Unidades de Lectura'!$H:$L,5,FALSE))</f>
        <v>GROGA</v>
      </c>
      <c r="AM129" s="40" t="s">
        <v>387</v>
      </c>
      <c r="AN129" s="40" t="s">
        <v>388</v>
      </c>
      <c r="AO129" s="40" t="s">
        <v>389</v>
      </c>
      <c r="AP129" s="40" t="str">
        <f ca="1">+'CARGA DE DATOS'!$AT129</f>
        <v>GD_PARQ</v>
      </c>
      <c r="AQ129" s="40" t="str">
        <f ca="1">+'CARGA DE DATOS'!$AU129</f>
        <v>PI_BORNES</v>
      </c>
      <c r="AS129" s="40" t="s">
        <v>387</v>
      </c>
      <c r="AT129" s="40" t="str">
        <f>+IF('CARGA DE DATOS'!AV129="","false","true")</f>
        <v>false</v>
      </c>
      <c r="AU129" s="40" t="s">
        <v>389</v>
      </c>
      <c r="AV129" s="40" t="str">
        <f>+'CARGA DE DATOS'!$AW129</f>
        <v/>
      </c>
      <c r="AW129" s="40" t="str">
        <f>+'CARGA DE DATOS'!$AX129</f>
        <v/>
      </c>
      <c r="AY129" s="40" t="s">
        <v>1989</v>
      </c>
      <c r="AZ129" s="40" t="str">
        <f>+IF('CARGA DE DATOS'!AY129="","false","true")</f>
        <v>false</v>
      </c>
      <c r="BA129" s="40" t="s">
        <v>389</v>
      </c>
      <c r="BB129" s="40">
        <f>+'CARGA DE DATOS'!T129</f>
        <v>0</v>
      </c>
      <c r="BD129" s="40" t="s">
        <v>390</v>
      </c>
      <c r="BE129" s="40" t="str">
        <f>+IF('CARGA DE DATOS'!AZ129&lt;&gt;"","true","false")</f>
        <v>false</v>
      </c>
      <c r="BF129" s="40" t="s">
        <v>389</v>
      </c>
      <c r="BH129" s="40" t="s">
        <v>390</v>
      </c>
      <c r="BI129" s="40" t="str">
        <f>+IF('CARGA DE DATOS'!BA129&lt;&gt;"","true","false")</f>
        <v>false</v>
      </c>
      <c r="BJ129" s="40" t="s">
        <v>389</v>
      </c>
      <c r="BL129" s="40" t="s">
        <v>390</v>
      </c>
      <c r="BM129" s="40" t="str">
        <f ca="1">+IF('CARGA DE DATOS'!BB129&lt;&gt;"","true","false")</f>
        <v>false</v>
      </c>
      <c r="BN129" s="40" t="s">
        <v>389</v>
      </c>
      <c r="BP129" s="40" t="s">
        <v>390</v>
      </c>
      <c r="BQ129" s="40" t="str">
        <f ca="1">+IF('CARGA DE DATOS'!BC129&lt;&gt;"","true","false")</f>
        <v>false</v>
      </c>
      <c r="BR129" s="40" t="s">
        <v>389</v>
      </c>
      <c r="BT129" s="40" t="s">
        <v>390</v>
      </c>
      <c r="BU129" s="40" t="str">
        <f ca="1">+IF('CARGA DE DATOS'!BD129&lt;&gt;"","true","false")</f>
        <v>false</v>
      </c>
      <c r="BV129" s="40" t="s">
        <v>389</v>
      </c>
      <c r="BX129" s="40" t="s">
        <v>390</v>
      </c>
      <c r="BY129" s="40" t="str">
        <f ca="1">+IF('CARGA DE DATOS'!BE129&lt;&gt;"","true","false")</f>
        <v>false</v>
      </c>
      <c r="BZ129" s="40" t="s">
        <v>389</v>
      </c>
      <c r="CB129" s="40" t="s">
        <v>390</v>
      </c>
      <c r="CC129" s="40" t="str">
        <f ca="1">+IF('CARGA DE DATOS'!BF129&lt;&gt;"","true","false")</f>
        <v>false</v>
      </c>
      <c r="CD129" s="40" t="s">
        <v>389</v>
      </c>
      <c r="CF129" s="40" t="s">
        <v>390</v>
      </c>
      <c r="CG129" s="40" t="str">
        <f ca="1">+IF('CARGA DE DATOS'!BG129&lt;&gt;"","true","false")</f>
        <v>false</v>
      </c>
      <c r="CH129" s="40" t="s">
        <v>389</v>
      </c>
      <c r="CJ129" s="40" t="str">
        <f t="shared" si="14"/>
        <v>01.01.2022</v>
      </c>
      <c r="CK129" s="40" t="str">
        <f t="shared" si="15"/>
        <v>S6020</v>
      </c>
      <c r="CL129" s="40">
        <f>+VLOOKUP(L129,'Gr.Estr.Reg.'!$C:$G,5,FALSE)</f>
        <v>106</v>
      </c>
      <c r="CM129" s="40" t="str">
        <f t="shared" si="16"/>
        <v>PO</v>
      </c>
      <c r="CN129" s="40">
        <v>2</v>
      </c>
      <c r="CP129" s="40" t="str">
        <f t="shared" si="17"/>
        <v>01.01.2022</v>
      </c>
      <c r="CQ129" s="126">
        <f t="shared" si="18"/>
        <v>228</v>
      </c>
      <c r="CR129" s="126" t="str">
        <f t="shared" si="19"/>
        <v/>
      </c>
      <c r="CS129" s="40">
        <f>+'CARGA DE DATOS'!X129</f>
        <v>700034</v>
      </c>
      <c r="CT129" s="113" t="s">
        <v>391</v>
      </c>
      <c r="CV129" s="40" t="str">
        <f t="shared" si="20"/>
        <v>01.01.2022</v>
      </c>
      <c r="CW129" s="113" t="str">
        <f ca="1">+VLOOKUP('CARGA DE DATOS'!AA129,Datos!$D:$E,2,FALSE)</f>
        <v>00</v>
      </c>
      <c r="CX129" s="113">
        <f>+'CARGA DE DATOS'!AB129</f>
        <v>50</v>
      </c>
      <c r="CY129" s="113">
        <f>+'CARGA DE DATOS'!AC129</f>
        <v>100</v>
      </c>
      <c r="CZ129" s="113" t="str">
        <f>+'CARGA DE DATOS'!AD129</f>
        <v>CASO: &lt;300</v>
      </c>
    </row>
    <row r="130" spans="1:104" s="40" customFormat="1" x14ac:dyDescent="0.25">
      <c r="A130" s="140">
        <f>+IF('CARGA DE DATOS'!B130="","",'CARGA DE DATOS'!B130)</f>
        <v>254</v>
      </c>
      <c r="B130" s="140">
        <f>+'CARGA DE DATOS'!C130</f>
        <v>610000000000168</v>
      </c>
      <c r="C130" s="140"/>
      <c r="D130" s="140"/>
      <c r="E130" s="140"/>
      <c r="F130" s="140"/>
      <c r="G130" s="140"/>
      <c r="H130" s="140"/>
      <c r="I130" s="140"/>
      <c r="J130" s="83"/>
      <c r="K130" s="40" t="str">
        <f>+'CARGA DE DATOS'!$AH130</f>
        <v>PJ</v>
      </c>
      <c r="L130" s="40" t="str">
        <f>+'CARGA DE DATOS'!D130</f>
        <v>S6020A21</v>
      </c>
      <c r="M130" s="40" t="str">
        <f ca="1">+'CARGA DE DATOS'!G130</f>
        <v>ID128-PJ-PO-T6-AT</v>
      </c>
      <c r="N130" s="40" t="str">
        <f>+'CARGA DE DATOS'!$AI130</f>
        <v>PO</v>
      </c>
      <c r="O130" s="40" t="str">
        <f>+'CARGA DE DATOS'!$AJ130</f>
        <v>G003</v>
      </c>
      <c r="P130" s="40" t="str">
        <f t="shared" si="11"/>
        <v>Z002</v>
      </c>
      <c r="Q130" s="40" t="s">
        <v>380</v>
      </c>
      <c r="R130" s="40">
        <v>1000</v>
      </c>
      <c r="S130" s="113" t="str">
        <f>+'CARGA DE DATOS'!$AL130</f>
        <v>07</v>
      </c>
      <c r="T130" s="115" t="s">
        <v>382</v>
      </c>
      <c r="U130" s="40">
        <v>12</v>
      </c>
      <c r="V130" s="40" t="str">
        <f ca="1">+'CARGA DE DATOS'!$AM130</f>
        <v>317</v>
      </c>
      <c r="W130" s="40" t="str">
        <f>+VLOOKUP(AG130,Datos!$E$30:$G$35,3,FALSE)</f>
        <v>P4</v>
      </c>
      <c r="X130" s="40" t="str">
        <f t="shared" si="12"/>
        <v/>
      </c>
      <c r="Z130" s="40" t="str">
        <f ca="1">+'CARGA DE DATOS'!$AN130</f>
        <v>239900</v>
      </c>
      <c r="AB130" s="40" t="str">
        <f t="shared" ca="1" si="13"/>
        <v>ID128-PJ-PO-T6-AT</v>
      </c>
      <c r="AC130" s="40">
        <f>+INDEX('Gr.Estr.Reg.'!$A:$C,MATCH($L130,'Gr.Estr.Reg.'!$C:$C,0),1)</f>
        <v>6000</v>
      </c>
      <c r="AE130" s="40" t="str">
        <f>+TEXT('CARGA DE DATOS'!$F130,"dd.mm.yyyy")</f>
        <v>01.01.2022</v>
      </c>
      <c r="AF130" s="40" t="s">
        <v>384</v>
      </c>
      <c r="AG130" s="40" t="str">
        <f>+'CARGA DE DATOS'!$AO130</f>
        <v>G0</v>
      </c>
      <c r="AH130" s="40" t="s">
        <v>385</v>
      </c>
      <c r="AI130" s="40" t="str">
        <f ca="1">+'CARGA DE DATOS'!$AQ130</f>
        <v>GD_T6</v>
      </c>
      <c r="AJ130" s="126" t="str">
        <f>+IF('CARGA DE DATOS'!$K130="Completo",VLOOKUP(VLOOKUP('CARGA DE DATOS'!$D130,'Gr.Estr.Reg.'!$C:$D,2,FALSE),'Unidades de Lectura'!$J:$L,3,FALSE),VLOOKUP('CARGA DE DATOS'!$K130&amp;VLOOKUP('CARGA DE DATOS'!$D130,'Gr.Estr.Reg.'!$C:$H,6,FALSE),'Unidades de Lectura'!$H:$L,5,FALSE))</f>
        <v>GROGA</v>
      </c>
      <c r="AM130" s="40" t="s">
        <v>387</v>
      </c>
      <c r="AN130" s="40" t="s">
        <v>388</v>
      </c>
      <c r="AO130" s="40" t="s">
        <v>389</v>
      </c>
      <c r="AP130" s="40" t="str">
        <f ca="1">+'CARGA DE DATOS'!$AT130</f>
        <v>GD_PARQ</v>
      </c>
      <c r="AQ130" s="40" t="str">
        <f ca="1">+'CARGA DE DATOS'!$AU130</f>
        <v>PI_ALTA132</v>
      </c>
      <c r="AS130" s="40" t="s">
        <v>387</v>
      </c>
      <c r="AT130" s="40" t="str">
        <f>+IF('CARGA DE DATOS'!AV130="","false","true")</f>
        <v>false</v>
      </c>
      <c r="AU130" s="40" t="s">
        <v>389</v>
      </c>
      <c r="AV130" s="40" t="str">
        <f>+'CARGA DE DATOS'!$AW130</f>
        <v/>
      </c>
      <c r="AW130" s="40" t="str">
        <f>+'CARGA DE DATOS'!$AX130</f>
        <v/>
      </c>
      <c r="AY130" s="40" t="s">
        <v>1989</v>
      </c>
      <c r="AZ130" s="40" t="str">
        <f>+IF('CARGA DE DATOS'!AY130="","false","true")</f>
        <v>false</v>
      </c>
      <c r="BA130" s="40" t="s">
        <v>389</v>
      </c>
      <c r="BB130" s="40">
        <f>+'CARGA DE DATOS'!T130</f>
        <v>0</v>
      </c>
      <c r="BD130" s="40" t="s">
        <v>390</v>
      </c>
      <c r="BE130" s="40" t="str">
        <f>+IF('CARGA DE DATOS'!AZ130&lt;&gt;"","true","false")</f>
        <v>false</v>
      </c>
      <c r="BF130" s="40" t="s">
        <v>389</v>
      </c>
      <c r="BH130" s="40" t="s">
        <v>390</v>
      </c>
      <c r="BI130" s="40" t="str">
        <f>+IF('CARGA DE DATOS'!BA130&lt;&gt;"","true","false")</f>
        <v>false</v>
      </c>
      <c r="BJ130" s="40" t="s">
        <v>389</v>
      </c>
      <c r="BL130" s="40" t="s">
        <v>390</v>
      </c>
      <c r="BM130" s="40" t="str">
        <f ca="1">+IF('CARGA DE DATOS'!BB130&lt;&gt;"","true","false")</f>
        <v>false</v>
      </c>
      <c r="BN130" s="40" t="s">
        <v>389</v>
      </c>
      <c r="BP130" s="40" t="s">
        <v>390</v>
      </c>
      <c r="BQ130" s="40" t="str">
        <f ca="1">+IF('CARGA DE DATOS'!BC130&lt;&gt;"","true","false")</f>
        <v>false</v>
      </c>
      <c r="BR130" s="40" t="s">
        <v>389</v>
      </c>
      <c r="BT130" s="40" t="s">
        <v>390</v>
      </c>
      <c r="BU130" s="40" t="str">
        <f ca="1">+IF('CARGA DE DATOS'!BD130&lt;&gt;"","true","false")</f>
        <v>false</v>
      </c>
      <c r="BV130" s="40" t="s">
        <v>389</v>
      </c>
      <c r="BX130" s="40" t="s">
        <v>390</v>
      </c>
      <c r="BY130" s="40" t="str">
        <f ca="1">+IF('CARGA DE DATOS'!BE130&lt;&gt;"","true","false")</f>
        <v>false</v>
      </c>
      <c r="BZ130" s="40" t="s">
        <v>389</v>
      </c>
      <c r="CB130" s="40" t="s">
        <v>390</v>
      </c>
      <c r="CC130" s="40" t="str">
        <f ca="1">+IF('CARGA DE DATOS'!BF130&lt;&gt;"","true","false")</f>
        <v>false</v>
      </c>
      <c r="CD130" s="40" t="s">
        <v>389</v>
      </c>
      <c r="CF130" s="40" t="s">
        <v>390</v>
      </c>
      <c r="CG130" s="40" t="str">
        <f ca="1">+IF('CARGA DE DATOS'!BG130&lt;&gt;"","true","false")</f>
        <v>false</v>
      </c>
      <c r="CH130" s="40" t="s">
        <v>389</v>
      </c>
      <c r="CJ130" s="40" t="str">
        <f t="shared" si="14"/>
        <v>01.01.2022</v>
      </c>
      <c r="CK130" s="40" t="str">
        <f t="shared" si="15"/>
        <v>S6020</v>
      </c>
      <c r="CL130" s="40">
        <f>+VLOOKUP(L130,'Gr.Estr.Reg.'!$C:$G,5,FALSE)</f>
        <v>106</v>
      </c>
      <c r="CM130" s="40" t="str">
        <f t="shared" si="16"/>
        <v>PO</v>
      </c>
      <c r="CN130" s="40">
        <v>2</v>
      </c>
      <c r="CP130" s="40" t="str">
        <f t="shared" si="17"/>
        <v>01.01.2022</v>
      </c>
      <c r="CQ130" s="126">
        <f t="shared" si="18"/>
        <v>229</v>
      </c>
      <c r="CR130" s="126" t="str">
        <f t="shared" si="19"/>
        <v/>
      </c>
      <c r="CS130" s="40">
        <f>+'CARGA DE DATOS'!X130</f>
        <v>700034</v>
      </c>
      <c r="CT130" s="113" t="s">
        <v>391</v>
      </c>
      <c r="CV130" s="40" t="str">
        <f t="shared" si="20"/>
        <v>01.01.2022</v>
      </c>
      <c r="CW130" s="113" t="str">
        <f ca="1">+VLOOKUP('CARGA DE DATOS'!AA130,Datos!$D:$E,2,FALSE)</f>
        <v>00</v>
      </c>
      <c r="CX130" s="113">
        <f>+'CARGA DE DATOS'!AB130</f>
        <v>50</v>
      </c>
      <c r="CY130" s="113">
        <f>+'CARGA DE DATOS'!AC130</f>
        <v>100</v>
      </c>
      <c r="CZ130" s="113" t="str">
        <f>+'CARGA DE DATOS'!AD130</f>
        <v>CASO: &lt;300</v>
      </c>
    </row>
    <row r="131" spans="1:104" s="40" customFormat="1" x14ac:dyDescent="0.25">
      <c r="A131" s="140">
        <f>+IF('CARGA DE DATOS'!B131="","",'CARGA DE DATOS'!B131)</f>
        <v>254</v>
      </c>
      <c r="B131" s="140">
        <f>+'CARGA DE DATOS'!C131</f>
        <v>610000000000168</v>
      </c>
      <c r="C131" s="140"/>
      <c r="D131" s="140"/>
      <c r="E131" s="140"/>
      <c r="F131" s="140"/>
      <c r="G131" s="140"/>
      <c r="H131" s="140"/>
      <c r="I131" s="140"/>
      <c r="J131" s="83"/>
      <c r="K131" s="40" t="str">
        <f>+'CARGA DE DATOS'!$AH131</f>
        <v>PJ</v>
      </c>
      <c r="L131" s="40" t="str">
        <f>+'CARGA DE DATOS'!D131</f>
        <v>S6020A21</v>
      </c>
      <c r="M131" s="40" t="str">
        <f ca="1">+'CARGA DE DATOS'!G131</f>
        <v>ID129-PJ-PO-T6-AT</v>
      </c>
      <c r="N131" s="40" t="str">
        <f>+'CARGA DE DATOS'!$AI131</f>
        <v>PO</v>
      </c>
      <c r="O131" s="40" t="str">
        <f>+'CARGA DE DATOS'!$AJ131</f>
        <v>G003</v>
      </c>
      <c r="P131" s="40" t="str">
        <f t="shared" si="11"/>
        <v>Z002</v>
      </c>
      <c r="Q131" s="40" t="s">
        <v>380</v>
      </c>
      <c r="R131" s="40">
        <v>1000</v>
      </c>
      <c r="S131" s="113">
        <f>+'CARGA DE DATOS'!$AL131</f>
        <v>11</v>
      </c>
      <c r="T131" s="115" t="s">
        <v>382</v>
      </c>
      <c r="U131" s="40">
        <v>12</v>
      </c>
      <c r="V131" s="40" t="str">
        <f ca="1">+'CARGA DE DATOS'!$AM131</f>
        <v>317</v>
      </c>
      <c r="W131" s="40" t="str">
        <f>+VLOOKUP(AG131,Datos!$E$30:$G$35,3,FALSE)</f>
        <v>P4</v>
      </c>
      <c r="X131" s="40" t="str">
        <f t="shared" si="12"/>
        <v/>
      </c>
      <c r="Z131" s="40" t="str">
        <f ca="1">+'CARGA DE DATOS'!$AN131</f>
        <v>239900</v>
      </c>
      <c r="AB131" s="40" t="str">
        <f t="shared" ca="1" si="13"/>
        <v>ID129-PJ-PO-T6-AT</v>
      </c>
      <c r="AC131" s="40">
        <f>+INDEX('Gr.Estr.Reg.'!$A:$C,MATCH($L131,'Gr.Estr.Reg.'!$C:$C,0),1)</f>
        <v>6000</v>
      </c>
      <c r="AE131" s="40" t="str">
        <f>+TEXT('CARGA DE DATOS'!$F131,"dd.mm.yyyy")</f>
        <v>01.01.2022</v>
      </c>
      <c r="AF131" s="40" t="s">
        <v>384</v>
      </c>
      <c r="AG131" s="40" t="str">
        <f>+'CARGA DE DATOS'!$AO131</f>
        <v>G0</v>
      </c>
      <c r="AH131" s="40" t="s">
        <v>385</v>
      </c>
      <c r="AI131" s="40" t="str">
        <f ca="1">+'CARGA DE DATOS'!$AQ131</f>
        <v>GD_T6</v>
      </c>
      <c r="AJ131" s="126" t="str">
        <f>+IF('CARGA DE DATOS'!$K131="Completo",VLOOKUP(VLOOKUP('CARGA DE DATOS'!$D131,'Gr.Estr.Reg.'!$C:$D,2,FALSE),'Unidades de Lectura'!$J:$L,3,FALSE),VLOOKUP('CARGA DE DATOS'!$K131&amp;VLOOKUP('CARGA DE DATOS'!$D131,'Gr.Estr.Reg.'!$C:$H,6,FALSE),'Unidades de Lectura'!$H:$L,5,FALSE))</f>
        <v>GROGA</v>
      </c>
      <c r="AM131" s="40" t="s">
        <v>387</v>
      </c>
      <c r="AN131" s="40" t="s">
        <v>388</v>
      </c>
      <c r="AO131" s="40" t="s">
        <v>389</v>
      </c>
      <c r="AP131" s="40" t="str">
        <f ca="1">+'CARGA DE DATOS'!$AT131</f>
        <v>GD_PARQ</v>
      </c>
      <c r="AQ131" s="40" t="str">
        <f ca="1">+'CARGA DE DATOS'!$AU131</f>
        <v>PI_ALTA132</v>
      </c>
      <c r="AS131" s="40" t="s">
        <v>387</v>
      </c>
      <c r="AT131" s="40" t="str">
        <f>+IF('CARGA DE DATOS'!AV131="","false","true")</f>
        <v>false</v>
      </c>
      <c r="AU131" s="40" t="s">
        <v>389</v>
      </c>
      <c r="AV131" s="40" t="str">
        <f>+'CARGA DE DATOS'!$AW131</f>
        <v/>
      </c>
      <c r="AW131" s="40" t="str">
        <f>+'CARGA DE DATOS'!$AX131</f>
        <v/>
      </c>
      <c r="AY131" s="40" t="s">
        <v>1989</v>
      </c>
      <c r="AZ131" s="40" t="str">
        <f>+IF('CARGA DE DATOS'!AY131="","false","true")</f>
        <v>false</v>
      </c>
      <c r="BA131" s="40" t="s">
        <v>389</v>
      </c>
      <c r="BB131" s="40">
        <f>+'CARGA DE DATOS'!T131</f>
        <v>0</v>
      </c>
      <c r="BD131" s="40" t="s">
        <v>390</v>
      </c>
      <c r="BE131" s="40" t="str">
        <f>+IF('CARGA DE DATOS'!AZ131&lt;&gt;"","true","false")</f>
        <v>false</v>
      </c>
      <c r="BF131" s="40" t="s">
        <v>389</v>
      </c>
      <c r="BH131" s="40" t="s">
        <v>390</v>
      </c>
      <c r="BI131" s="40" t="str">
        <f>+IF('CARGA DE DATOS'!BA131&lt;&gt;"","true","false")</f>
        <v>false</v>
      </c>
      <c r="BJ131" s="40" t="s">
        <v>389</v>
      </c>
      <c r="BL131" s="40" t="s">
        <v>390</v>
      </c>
      <c r="BM131" s="40" t="str">
        <f ca="1">+IF('CARGA DE DATOS'!BB131&lt;&gt;"","true","false")</f>
        <v>false</v>
      </c>
      <c r="BN131" s="40" t="s">
        <v>389</v>
      </c>
      <c r="BP131" s="40" t="s">
        <v>390</v>
      </c>
      <c r="BQ131" s="40" t="str">
        <f ca="1">+IF('CARGA DE DATOS'!BC131&lt;&gt;"","true","false")</f>
        <v>false</v>
      </c>
      <c r="BR131" s="40" t="s">
        <v>389</v>
      </c>
      <c r="BT131" s="40" t="s">
        <v>390</v>
      </c>
      <c r="BU131" s="40" t="str">
        <f ca="1">+IF('CARGA DE DATOS'!BD131&lt;&gt;"","true","false")</f>
        <v>false</v>
      </c>
      <c r="BV131" s="40" t="s">
        <v>389</v>
      </c>
      <c r="BX131" s="40" t="s">
        <v>390</v>
      </c>
      <c r="BY131" s="40" t="str">
        <f ca="1">+IF('CARGA DE DATOS'!BE131&lt;&gt;"","true","false")</f>
        <v>false</v>
      </c>
      <c r="BZ131" s="40" t="s">
        <v>389</v>
      </c>
      <c r="CB131" s="40" t="s">
        <v>390</v>
      </c>
      <c r="CC131" s="40" t="str">
        <f ca="1">+IF('CARGA DE DATOS'!BF131&lt;&gt;"","true","false")</f>
        <v>false</v>
      </c>
      <c r="CD131" s="40" t="s">
        <v>389</v>
      </c>
      <c r="CF131" s="40" t="s">
        <v>390</v>
      </c>
      <c r="CG131" s="40" t="str">
        <f ca="1">+IF('CARGA DE DATOS'!BG131&lt;&gt;"","true","false")</f>
        <v>false</v>
      </c>
      <c r="CH131" s="40" t="s">
        <v>389</v>
      </c>
      <c r="CJ131" s="40" t="str">
        <f t="shared" si="14"/>
        <v>01.01.2022</v>
      </c>
      <c r="CK131" s="40" t="str">
        <f t="shared" si="15"/>
        <v>S6020</v>
      </c>
      <c r="CL131" s="40">
        <f>+VLOOKUP(L131,'Gr.Estr.Reg.'!$C:$G,5,FALSE)</f>
        <v>106</v>
      </c>
      <c r="CM131" s="40" t="str">
        <f t="shared" si="16"/>
        <v>PO</v>
      </c>
      <c r="CN131" s="40">
        <v>2</v>
      </c>
      <c r="CP131" s="40" t="str">
        <f t="shared" si="17"/>
        <v>01.01.2022</v>
      </c>
      <c r="CQ131" s="126">
        <f t="shared" si="18"/>
        <v>230</v>
      </c>
      <c r="CR131" s="126" t="str">
        <f t="shared" si="19"/>
        <v/>
      </c>
      <c r="CS131" s="40">
        <f>+'CARGA DE DATOS'!X131</f>
        <v>700034</v>
      </c>
      <c r="CT131" s="113" t="s">
        <v>391</v>
      </c>
      <c r="CV131" s="40" t="str">
        <f t="shared" si="20"/>
        <v>01.01.2022</v>
      </c>
      <c r="CW131" s="113" t="str">
        <f ca="1">+VLOOKUP('CARGA DE DATOS'!AA131,Datos!$D:$E,2,FALSE)</f>
        <v>00</v>
      </c>
      <c r="CX131" s="113">
        <f>+'CARGA DE DATOS'!AB131</f>
        <v>100</v>
      </c>
      <c r="CY131" s="113">
        <f>+'CARGA DE DATOS'!AC131</f>
        <v>300</v>
      </c>
      <c r="CZ131" s="113" t="str">
        <f>+'CARGA DE DATOS'!AD131</f>
        <v>CASO: &gt;300</v>
      </c>
    </row>
    <row r="132" spans="1:104" s="40" customFormat="1" x14ac:dyDescent="0.25">
      <c r="A132" s="140">
        <f>+IF('CARGA DE DATOS'!B132="","",'CARGA DE DATOS'!B132)</f>
        <v>265</v>
      </c>
      <c r="B132" s="140">
        <f>+'CARGA DE DATOS'!C132</f>
        <v>610000000000179</v>
      </c>
      <c r="C132" s="140"/>
      <c r="D132" s="140"/>
      <c r="E132" s="140"/>
      <c r="F132" s="140"/>
      <c r="G132" s="140"/>
      <c r="H132" s="140"/>
      <c r="I132" s="140"/>
      <c r="J132" s="83"/>
      <c r="K132" s="40" t="str">
        <f>+'CARGA DE DATOS'!$AH132</f>
        <v>PJ</v>
      </c>
      <c r="L132" s="40" t="str">
        <f>+'CARGA DE DATOS'!D132</f>
        <v>S4010A12</v>
      </c>
      <c r="M132" s="40" t="str">
        <f ca="1">+'CARGA DE DATOS'!G132</f>
        <v>ID130-PJ-PL-T6-BT</v>
      </c>
      <c r="N132" s="40" t="str">
        <f>+'CARGA DE DATOS'!$AI132</f>
        <v>PL</v>
      </c>
      <c r="O132" s="40" t="str">
        <f>+'CARGA DE DATOS'!$AJ132</f>
        <v>G002</v>
      </c>
      <c r="P132" s="40" t="str">
        <f t="shared" si="11"/>
        <v>Z002</v>
      </c>
      <c r="Q132" s="40" t="s">
        <v>380</v>
      </c>
      <c r="R132" s="40">
        <v>1000</v>
      </c>
      <c r="S132" s="113" t="str">
        <f>+'CARGA DE DATOS'!$AL132</f>
        <v>01</v>
      </c>
      <c r="T132" s="115" t="s">
        <v>382</v>
      </c>
      <c r="U132" s="40">
        <v>12</v>
      </c>
      <c r="V132" s="40" t="str">
        <f ca="1">+'CARGA DE DATOS'!$AM132</f>
        <v>123</v>
      </c>
      <c r="W132" s="40" t="str">
        <f>+VLOOKUP(AG132,Datos!$E$30:$G$35,3,FALSE)</f>
        <v>P2</v>
      </c>
      <c r="X132" s="40" t="str">
        <f t="shared" si="12"/>
        <v/>
      </c>
      <c r="Z132" s="40" t="str">
        <f ca="1">+'CARGA DE DATOS'!$AN132</f>
        <v>239900</v>
      </c>
      <c r="AB132" s="40" t="str">
        <f t="shared" ca="1" si="13"/>
        <v>ID130-PJ-PL-T6-BT</v>
      </c>
      <c r="AC132" s="40">
        <f>+INDEX('Gr.Estr.Reg.'!$A:$C,MATCH($L132,'Gr.Estr.Reg.'!$C:$C,0),1)</f>
        <v>4000</v>
      </c>
      <c r="AE132" s="40" t="str">
        <f>+TEXT('CARGA DE DATOS'!$F132,"dd.mm.yyyy")</f>
        <v>01.01.2022</v>
      </c>
      <c r="AF132" s="40" t="s">
        <v>384</v>
      </c>
      <c r="AG132" s="40" t="str">
        <f>+'CARGA DE DATOS'!$AO132</f>
        <v>G1</v>
      </c>
      <c r="AH132" s="40" t="s">
        <v>385</v>
      </c>
      <c r="AI132" s="40" t="str">
        <f ca="1">+'CARGA DE DATOS'!$AQ132</f>
        <v>GD_T6</v>
      </c>
      <c r="AJ132" s="126" t="str">
        <f>+IF('CARGA DE DATOS'!$K132="Completo",VLOOKUP(VLOOKUP('CARGA DE DATOS'!$D132,'Gr.Estr.Reg.'!$C:$D,2,FALSE),'Unidades de Lectura'!$J:$L,3,FALSE),VLOOKUP('CARGA DE DATOS'!$K132&amp;VLOOKUP('CARGA DE DATOS'!$D132,'Gr.Estr.Reg.'!$C:$H,6,FALSE),'Unidades de Lectura'!$H:$L,5,FALSE))</f>
        <v>GRAGE</v>
      </c>
      <c r="AM132" s="40" t="s">
        <v>387</v>
      </c>
      <c r="AN132" s="40" t="s">
        <v>388</v>
      </c>
      <c r="AO132" s="40" t="s">
        <v>389</v>
      </c>
      <c r="AP132" s="40" t="str">
        <f ca="1">+'CARGA DE DATOS'!$AT132</f>
        <v>GD_NORM</v>
      </c>
      <c r="AQ132" s="40" t="str">
        <f ca="1">+'CARGA DE DATOS'!$AU132</f>
        <v>BAJA</v>
      </c>
      <c r="AS132" s="40" t="s">
        <v>387</v>
      </c>
      <c r="AT132" s="40" t="str">
        <f>+IF('CARGA DE DATOS'!AV132="","false","true")</f>
        <v>false</v>
      </c>
      <c r="AU132" s="40" t="s">
        <v>389</v>
      </c>
      <c r="AV132" s="40" t="str">
        <f>+'CARGA DE DATOS'!$AW132</f>
        <v/>
      </c>
      <c r="AW132" s="40" t="str">
        <f>+'CARGA DE DATOS'!$AX132</f>
        <v/>
      </c>
      <c r="AY132" s="40" t="s">
        <v>1989</v>
      </c>
      <c r="AZ132" s="40" t="str">
        <f>+IF('CARGA DE DATOS'!AY132="","false","true")</f>
        <v>false</v>
      </c>
      <c r="BA132" s="40" t="s">
        <v>389</v>
      </c>
      <c r="BB132" s="40">
        <f>+'CARGA DE DATOS'!T132</f>
        <v>0</v>
      </c>
      <c r="BD132" s="40" t="s">
        <v>390</v>
      </c>
      <c r="BE132" s="40" t="str">
        <f>+IF('CARGA DE DATOS'!AZ132&lt;&gt;"","true","false")</f>
        <v>false</v>
      </c>
      <c r="BF132" s="40" t="s">
        <v>389</v>
      </c>
      <c r="BH132" s="40" t="s">
        <v>390</v>
      </c>
      <c r="BI132" s="40" t="str">
        <f>+IF('CARGA DE DATOS'!BA132&lt;&gt;"","true","false")</f>
        <v>true</v>
      </c>
      <c r="BJ132" s="40" t="s">
        <v>389</v>
      </c>
      <c r="BL132" s="40" t="s">
        <v>390</v>
      </c>
      <c r="BM132" s="40" t="str">
        <f ca="1">+IF('CARGA DE DATOS'!BB132&lt;&gt;"","true","false")</f>
        <v>false</v>
      </c>
      <c r="BN132" s="40" t="s">
        <v>389</v>
      </c>
      <c r="BP132" s="40" t="s">
        <v>390</v>
      </c>
      <c r="BQ132" s="40" t="str">
        <f ca="1">+IF('CARGA DE DATOS'!BC132&lt;&gt;"","true","false")</f>
        <v>true</v>
      </c>
      <c r="BR132" s="40" t="s">
        <v>389</v>
      </c>
      <c r="BT132" s="40" t="s">
        <v>390</v>
      </c>
      <c r="BU132" s="40" t="str">
        <f ca="1">+IF('CARGA DE DATOS'!BD132&lt;&gt;"","true","false")</f>
        <v>false</v>
      </c>
      <c r="BV132" s="40" t="s">
        <v>389</v>
      </c>
      <c r="BX132" s="40" t="s">
        <v>390</v>
      </c>
      <c r="BY132" s="40" t="str">
        <f ca="1">+IF('CARGA DE DATOS'!BE132&lt;&gt;"","true","false")</f>
        <v>false</v>
      </c>
      <c r="BZ132" s="40" t="s">
        <v>389</v>
      </c>
      <c r="CB132" s="40" t="s">
        <v>390</v>
      </c>
      <c r="CC132" s="40" t="str">
        <f ca="1">+IF('CARGA DE DATOS'!BF132&lt;&gt;"","true","false")</f>
        <v>false</v>
      </c>
      <c r="CD132" s="40" t="s">
        <v>389</v>
      </c>
      <c r="CF132" s="40" t="s">
        <v>390</v>
      </c>
      <c r="CG132" s="40" t="str">
        <f ca="1">+IF('CARGA DE DATOS'!BG132&lt;&gt;"","true","false")</f>
        <v>false</v>
      </c>
      <c r="CH132" s="40" t="s">
        <v>389</v>
      </c>
      <c r="CJ132" s="40" t="str">
        <f t="shared" si="14"/>
        <v>01.01.2022</v>
      </c>
      <c r="CK132" s="40" t="str">
        <f t="shared" si="15"/>
        <v>S4010</v>
      </c>
      <c r="CL132" s="40">
        <f>+VLOOKUP(L132,'Gr.Estr.Reg.'!$C:$G,5,FALSE)</f>
        <v>111</v>
      </c>
      <c r="CM132" s="40" t="str">
        <f t="shared" si="16"/>
        <v>PL</v>
      </c>
      <c r="CN132" s="40">
        <v>2</v>
      </c>
      <c r="CP132" s="40" t="str">
        <f t="shared" si="17"/>
        <v>01.01.2022</v>
      </c>
      <c r="CQ132" s="126">
        <f t="shared" si="18"/>
        <v>231</v>
      </c>
      <c r="CR132" s="126" t="str">
        <f t="shared" si="19"/>
        <v/>
      </c>
      <c r="CS132" s="40">
        <f>+'CARGA DE DATOS'!X132</f>
        <v>700034</v>
      </c>
      <c r="CT132" s="113" t="s">
        <v>391</v>
      </c>
      <c r="CV132" s="40" t="str">
        <f t="shared" si="20"/>
        <v>01.01.2022</v>
      </c>
      <c r="CW132" s="113" t="str">
        <f ca="1">+VLOOKUP('CARGA DE DATOS'!AA132,Datos!$D:$E,2,FALSE)</f>
        <v>00</v>
      </c>
      <c r="CX132" s="113">
        <f>+'CARGA DE DATOS'!AB132</f>
        <v>50</v>
      </c>
      <c r="CY132" s="113">
        <f>+'CARGA DE DATOS'!AC132</f>
        <v>100</v>
      </c>
      <c r="CZ132" s="113" t="str">
        <f>+'CARGA DE DATOS'!AD132</f>
        <v>CASO: &lt;300</v>
      </c>
    </row>
    <row r="133" spans="1:104" s="40" customFormat="1" x14ac:dyDescent="0.25">
      <c r="A133" s="140">
        <f>+IF('CARGA DE DATOS'!B133="","",'CARGA DE DATOS'!B133)</f>
        <v>265</v>
      </c>
      <c r="B133" s="140">
        <f>+'CARGA DE DATOS'!C133</f>
        <v>610000000000179</v>
      </c>
      <c r="C133" s="140"/>
      <c r="D133" s="140"/>
      <c r="E133" s="140"/>
      <c r="F133" s="140"/>
      <c r="G133" s="140"/>
      <c r="H133" s="140"/>
      <c r="I133" s="140"/>
      <c r="J133" s="83"/>
      <c r="K133" s="40" t="str">
        <f>+'CARGA DE DATOS'!$AH133</f>
        <v>PJ</v>
      </c>
      <c r="L133" s="40" t="str">
        <f>+'CARGA DE DATOS'!D133</f>
        <v>S4010A12</v>
      </c>
      <c r="M133" s="40" t="str">
        <f ca="1">+'CARGA DE DATOS'!G133</f>
        <v>ID131-PJ-PL-T6-BT</v>
      </c>
      <c r="N133" s="40" t="str">
        <f>+'CARGA DE DATOS'!$AI133</f>
        <v>PL</v>
      </c>
      <c r="O133" s="40" t="str">
        <f>+'CARGA DE DATOS'!$AJ133</f>
        <v>G002</v>
      </c>
      <c r="P133" s="40" t="str">
        <f t="shared" ref="P133:P168" si="21">+IF($K133="DP","Z003","Z002")</f>
        <v>Z002</v>
      </c>
      <c r="Q133" s="40" t="s">
        <v>380</v>
      </c>
      <c r="R133" s="40">
        <v>1000</v>
      </c>
      <c r="S133" s="113" t="str">
        <f>+'CARGA DE DATOS'!$AL133</f>
        <v>04</v>
      </c>
      <c r="T133" s="115" t="s">
        <v>382</v>
      </c>
      <c r="U133" s="40">
        <v>12</v>
      </c>
      <c r="V133" s="40" t="str">
        <f ca="1">+'CARGA DE DATOS'!$AM133</f>
        <v>123</v>
      </c>
      <c r="W133" s="40" t="str">
        <f>+VLOOKUP(AG133,Datos!$E$30:$G$35,3,FALSE)</f>
        <v>P2</v>
      </c>
      <c r="X133" s="40" t="str">
        <f t="shared" ref="X133:X168" si="22">+IF(OR(N133="PU",N133="PR"),"P","")</f>
        <v/>
      </c>
      <c r="Z133" s="40" t="str">
        <f ca="1">+'CARGA DE DATOS'!$AN133</f>
        <v>239900</v>
      </c>
      <c r="AB133" s="40" t="str">
        <f t="shared" ref="AB133:AB168" ca="1" si="23">+$M133</f>
        <v>ID131-PJ-PL-T6-BT</v>
      </c>
      <c r="AC133" s="40">
        <f>+INDEX('Gr.Estr.Reg.'!$A:$C,MATCH($L133,'Gr.Estr.Reg.'!$C:$C,0),1)</f>
        <v>4000</v>
      </c>
      <c r="AE133" s="40" t="str">
        <f>+TEXT('CARGA DE DATOS'!$F133,"dd.mm.yyyy")</f>
        <v>01.01.2022</v>
      </c>
      <c r="AF133" s="40" t="s">
        <v>384</v>
      </c>
      <c r="AG133" s="40" t="str">
        <f>+'CARGA DE DATOS'!$AO133</f>
        <v>G1</v>
      </c>
      <c r="AH133" s="40" t="s">
        <v>385</v>
      </c>
      <c r="AI133" s="40" t="str">
        <f ca="1">+'CARGA DE DATOS'!$AQ133</f>
        <v>GD_T6</v>
      </c>
      <c r="AJ133" s="126" t="str">
        <f>+IF('CARGA DE DATOS'!$K133="Completo",VLOOKUP(VLOOKUP('CARGA DE DATOS'!$D133,'Gr.Estr.Reg.'!$C:$D,2,FALSE),'Unidades de Lectura'!$J:$L,3,FALSE),VLOOKUP('CARGA DE DATOS'!$K133&amp;VLOOKUP('CARGA DE DATOS'!$D133,'Gr.Estr.Reg.'!$C:$H,6,FALSE),'Unidades de Lectura'!$H:$L,5,FALSE))</f>
        <v>GRAGE</v>
      </c>
      <c r="AM133" s="40" t="s">
        <v>387</v>
      </c>
      <c r="AN133" s="40" t="s">
        <v>388</v>
      </c>
      <c r="AO133" s="40" t="s">
        <v>389</v>
      </c>
      <c r="AP133" s="40" t="str">
        <f ca="1">+'CARGA DE DATOS'!$AT133</f>
        <v>GD_NORM</v>
      </c>
      <c r="AQ133" s="40" t="str">
        <f ca="1">+'CARGA DE DATOS'!$AU133</f>
        <v>BAJA</v>
      </c>
      <c r="AS133" s="40" t="s">
        <v>387</v>
      </c>
      <c r="AT133" s="40" t="str">
        <f>+IF('CARGA DE DATOS'!AV133="","false","true")</f>
        <v>false</v>
      </c>
      <c r="AU133" s="40" t="s">
        <v>389</v>
      </c>
      <c r="AV133" s="40" t="str">
        <f>+'CARGA DE DATOS'!$AW133</f>
        <v/>
      </c>
      <c r="AW133" s="40" t="str">
        <f>+'CARGA DE DATOS'!$AX133</f>
        <v/>
      </c>
      <c r="AY133" s="40" t="s">
        <v>1989</v>
      </c>
      <c r="AZ133" s="40" t="str">
        <f>+IF('CARGA DE DATOS'!AY133="","false","true")</f>
        <v>false</v>
      </c>
      <c r="BA133" s="40" t="s">
        <v>389</v>
      </c>
      <c r="BB133" s="40">
        <f>+'CARGA DE DATOS'!T133</f>
        <v>0</v>
      </c>
      <c r="BD133" s="40" t="s">
        <v>390</v>
      </c>
      <c r="BE133" s="40" t="str">
        <f>+IF('CARGA DE DATOS'!AZ133&lt;&gt;"","true","false")</f>
        <v>false</v>
      </c>
      <c r="BF133" s="40" t="s">
        <v>389</v>
      </c>
      <c r="BH133" s="40" t="s">
        <v>390</v>
      </c>
      <c r="BI133" s="40" t="str">
        <f>+IF('CARGA DE DATOS'!BA133&lt;&gt;"","true","false")</f>
        <v>true</v>
      </c>
      <c r="BJ133" s="40" t="s">
        <v>389</v>
      </c>
      <c r="BL133" s="40" t="s">
        <v>390</v>
      </c>
      <c r="BM133" s="40" t="str">
        <f ca="1">+IF('CARGA DE DATOS'!BB133&lt;&gt;"","true","false")</f>
        <v>true</v>
      </c>
      <c r="BN133" s="40" t="s">
        <v>389</v>
      </c>
      <c r="BP133" s="40" t="s">
        <v>390</v>
      </c>
      <c r="BQ133" s="40" t="str">
        <f ca="1">+IF('CARGA DE DATOS'!BC133&lt;&gt;"","true","false")</f>
        <v>false</v>
      </c>
      <c r="BR133" s="40" t="s">
        <v>389</v>
      </c>
      <c r="BT133" s="40" t="s">
        <v>390</v>
      </c>
      <c r="BU133" s="40" t="str">
        <f ca="1">+IF('CARGA DE DATOS'!BD133&lt;&gt;"","true","false")</f>
        <v>false</v>
      </c>
      <c r="BV133" s="40" t="s">
        <v>389</v>
      </c>
      <c r="BX133" s="40" t="s">
        <v>390</v>
      </c>
      <c r="BY133" s="40" t="str">
        <f ca="1">+IF('CARGA DE DATOS'!BE133&lt;&gt;"","true","false")</f>
        <v>false</v>
      </c>
      <c r="BZ133" s="40" t="s">
        <v>389</v>
      </c>
      <c r="CB133" s="40" t="s">
        <v>390</v>
      </c>
      <c r="CC133" s="40" t="str">
        <f ca="1">+IF('CARGA DE DATOS'!BF133&lt;&gt;"","true","false")</f>
        <v>false</v>
      </c>
      <c r="CD133" s="40" t="s">
        <v>389</v>
      </c>
      <c r="CF133" s="40" t="s">
        <v>390</v>
      </c>
      <c r="CG133" s="40" t="str">
        <f ca="1">+IF('CARGA DE DATOS'!BG133&lt;&gt;"","true","false")</f>
        <v>false</v>
      </c>
      <c r="CH133" s="40" t="s">
        <v>389</v>
      </c>
      <c r="CJ133" s="40" t="str">
        <f t="shared" ref="CJ133:CJ168" si="24">+$AE133</f>
        <v>01.01.2022</v>
      </c>
      <c r="CK133" s="40" t="str">
        <f t="shared" ref="CK133:CK168" si="25">+LEFT(L133,5)</f>
        <v>S4010</v>
      </c>
      <c r="CL133" s="40">
        <f>+VLOOKUP(L133,'Gr.Estr.Reg.'!$C:$G,5,FALSE)</f>
        <v>111</v>
      </c>
      <c r="CM133" s="40" t="str">
        <f t="shared" ref="CM133:CM168" si="26">+N133</f>
        <v>PL</v>
      </c>
      <c r="CN133" s="40">
        <v>2</v>
      </c>
      <c r="CP133" s="40" t="str">
        <f t="shared" ref="CP133:CP168" si="27">+$AE133</f>
        <v>01.01.2022</v>
      </c>
      <c r="CQ133" s="126">
        <f t="shared" ref="CQ133:CQ168" si="28">+IF(CR132="",CQ132+1,CR132+1)</f>
        <v>232</v>
      </c>
      <c r="CR133" s="126" t="str">
        <f t="shared" ref="CR133:CR168" si="29">+IF(AT133="true",CQ133+1,"")</f>
        <v/>
      </c>
      <c r="CS133" s="40">
        <f>+'CARGA DE DATOS'!X133</f>
        <v>700034</v>
      </c>
      <c r="CT133" s="113" t="s">
        <v>391</v>
      </c>
      <c r="CV133" s="40" t="str">
        <f t="shared" ref="CV133:CV168" si="30">+$AE133</f>
        <v>01.01.2022</v>
      </c>
      <c r="CW133" s="113" t="str">
        <f ca="1">+VLOOKUP('CARGA DE DATOS'!AA133,Datos!$D:$E,2,FALSE)</f>
        <v>00</v>
      </c>
      <c r="CX133" s="113">
        <f>+'CARGA DE DATOS'!AB133</f>
        <v>100</v>
      </c>
      <c r="CY133" s="113">
        <f>+'CARGA DE DATOS'!AC133</f>
        <v>200</v>
      </c>
      <c r="CZ133" s="113" t="str">
        <f>+'CARGA DE DATOS'!AD133</f>
        <v>CASO: =300 Reg</v>
      </c>
    </row>
    <row r="134" spans="1:104" s="40" customFormat="1" x14ac:dyDescent="0.25">
      <c r="A134" s="140">
        <f>+IF('CARGA DE DATOS'!B134="","",'CARGA DE DATOS'!B134)</f>
        <v>265</v>
      </c>
      <c r="B134" s="140">
        <f>+'CARGA DE DATOS'!C134</f>
        <v>610000000000179</v>
      </c>
      <c r="C134" s="140"/>
      <c r="D134" s="140"/>
      <c r="E134" s="140"/>
      <c r="F134" s="140"/>
      <c r="G134" s="140"/>
      <c r="H134" s="140"/>
      <c r="I134" s="140"/>
      <c r="J134" s="83"/>
      <c r="K134" s="40" t="str">
        <f>+'CARGA DE DATOS'!$AH134</f>
        <v>PJ</v>
      </c>
      <c r="L134" s="40" t="str">
        <f>+'CARGA DE DATOS'!D134</f>
        <v>S4010A12</v>
      </c>
      <c r="M134" s="40" t="str">
        <f ca="1">+'CARGA DE DATOS'!G134</f>
        <v>ID132-PJ-PL-T6-BT</v>
      </c>
      <c r="N134" s="40" t="str">
        <f>+'CARGA DE DATOS'!$AI134</f>
        <v>PL</v>
      </c>
      <c r="O134" s="40" t="str">
        <f>+'CARGA DE DATOS'!$AJ134</f>
        <v>G002</v>
      </c>
      <c r="P134" s="40" t="str">
        <f t="shared" si="21"/>
        <v>Z002</v>
      </c>
      <c r="Q134" s="40" t="s">
        <v>380</v>
      </c>
      <c r="R134" s="40">
        <v>1000</v>
      </c>
      <c r="S134" s="113" t="str">
        <f>+'CARGA DE DATOS'!$AL134</f>
        <v>05</v>
      </c>
      <c r="T134" s="115" t="s">
        <v>382</v>
      </c>
      <c r="U134" s="40">
        <v>12</v>
      </c>
      <c r="V134" s="40" t="str">
        <f ca="1">+'CARGA DE DATOS'!$AM134</f>
        <v>123</v>
      </c>
      <c r="W134" s="40" t="str">
        <f>+VLOOKUP(AG134,Datos!$E$30:$G$35,3,FALSE)</f>
        <v>P2</v>
      </c>
      <c r="X134" s="40" t="str">
        <f t="shared" si="22"/>
        <v/>
      </c>
      <c r="Z134" s="40" t="str">
        <f ca="1">+'CARGA DE DATOS'!$AN134</f>
        <v>239900</v>
      </c>
      <c r="AB134" s="40" t="str">
        <f t="shared" ca="1" si="23"/>
        <v>ID132-PJ-PL-T6-BT</v>
      </c>
      <c r="AC134" s="40">
        <f>+INDEX('Gr.Estr.Reg.'!$A:$C,MATCH($L134,'Gr.Estr.Reg.'!$C:$C,0),1)</f>
        <v>4000</v>
      </c>
      <c r="AE134" s="40" t="str">
        <f>+TEXT('CARGA DE DATOS'!$F134,"dd.mm.yyyy")</f>
        <v>01.01.2022</v>
      </c>
      <c r="AF134" s="40" t="s">
        <v>384</v>
      </c>
      <c r="AG134" s="40" t="str">
        <f>+'CARGA DE DATOS'!$AO134</f>
        <v>G1</v>
      </c>
      <c r="AH134" s="40" t="s">
        <v>385</v>
      </c>
      <c r="AI134" s="40" t="str">
        <f ca="1">+'CARGA DE DATOS'!$AQ134</f>
        <v>GD_T6</v>
      </c>
      <c r="AJ134" s="126" t="str">
        <f>+IF('CARGA DE DATOS'!$K134="Completo",VLOOKUP(VLOOKUP('CARGA DE DATOS'!$D134,'Gr.Estr.Reg.'!$C:$D,2,FALSE),'Unidades de Lectura'!$J:$L,3,FALSE),VLOOKUP('CARGA DE DATOS'!$K134&amp;VLOOKUP('CARGA DE DATOS'!$D134,'Gr.Estr.Reg.'!$C:$H,6,FALSE),'Unidades de Lectura'!$H:$L,5,FALSE))</f>
        <v>GRAGE</v>
      </c>
      <c r="AM134" s="40" t="s">
        <v>387</v>
      </c>
      <c r="AN134" s="40" t="s">
        <v>388</v>
      </c>
      <c r="AO134" s="40" t="s">
        <v>389</v>
      </c>
      <c r="AP134" s="40" t="str">
        <f ca="1">+'CARGA DE DATOS'!$AT134</f>
        <v>GD_NORM</v>
      </c>
      <c r="AQ134" s="40" t="str">
        <f ca="1">+'CARGA DE DATOS'!$AU134</f>
        <v>BAJA</v>
      </c>
      <c r="AS134" s="40" t="s">
        <v>387</v>
      </c>
      <c r="AT134" s="40" t="str">
        <f>+IF('CARGA DE DATOS'!AV134="","false","true")</f>
        <v>false</v>
      </c>
      <c r="AU134" s="40" t="s">
        <v>389</v>
      </c>
      <c r="AV134" s="40" t="str">
        <f>+'CARGA DE DATOS'!$AW134</f>
        <v/>
      </c>
      <c r="AW134" s="40" t="str">
        <f>+'CARGA DE DATOS'!$AX134</f>
        <v/>
      </c>
      <c r="AY134" s="40" t="s">
        <v>1989</v>
      </c>
      <c r="AZ134" s="40" t="str">
        <f>+IF('CARGA DE DATOS'!AY134="","false","true")</f>
        <v>false</v>
      </c>
      <c r="BA134" s="40" t="s">
        <v>389</v>
      </c>
      <c r="BB134" s="40">
        <f>+'CARGA DE DATOS'!T134</f>
        <v>0</v>
      </c>
      <c r="BD134" s="40" t="s">
        <v>390</v>
      </c>
      <c r="BE134" s="40" t="str">
        <f>+IF('CARGA DE DATOS'!AZ134&lt;&gt;"","true","false")</f>
        <v>false</v>
      </c>
      <c r="BF134" s="40" t="s">
        <v>389</v>
      </c>
      <c r="BH134" s="40" t="s">
        <v>390</v>
      </c>
      <c r="BI134" s="40" t="str">
        <f>+IF('CARGA DE DATOS'!BA134&lt;&gt;"","true","false")</f>
        <v>true</v>
      </c>
      <c r="BJ134" s="40" t="s">
        <v>389</v>
      </c>
      <c r="BL134" s="40" t="s">
        <v>390</v>
      </c>
      <c r="BM134" s="40" t="str">
        <f ca="1">+IF('CARGA DE DATOS'!BB134&lt;&gt;"","true","false")</f>
        <v>false</v>
      </c>
      <c r="BN134" s="40" t="s">
        <v>389</v>
      </c>
      <c r="BP134" s="40" t="s">
        <v>390</v>
      </c>
      <c r="BQ134" s="40" t="str">
        <f ca="1">+IF('CARGA DE DATOS'!BC134&lt;&gt;"","true","false")</f>
        <v>false</v>
      </c>
      <c r="BR134" s="40" t="s">
        <v>389</v>
      </c>
      <c r="BT134" s="40" t="s">
        <v>390</v>
      </c>
      <c r="BU134" s="40" t="str">
        <f ca="1">+IF('CARGA DE DATOS'!BD134&lt;&gt;"","true","false")</f>
        <v>false</v>
      </c>
      <c r="BV134" s="40" t="s">
        <v>389</v>
      </c>
      <c r="BX134" s="40" t="s">
        <v>390</v>
      </c>
      <c r="BY134" s="40" t="str">
        <f ca="1">+IF('CARGA DE DATOS'!BE134&lt;&gt;"","true","false")</f>
        <v>true</v>
      </c>
      <c r="BZ134" s="40" t="s">
        <v>389</v>
      </c>
      <c r="CB134" s="40" t="s">
        <v>390</v>
      </c>
      <c r="CC134" s="40" t="str">
        <f ca="1">+IF('CARGA DE DATOS'!BF134&lt;&gt;"","true","false")</f>
        <v>false</v>
      </c>
      <c r="CD134" s="40" t="s">
        <v>389</v>
      </c>
      <c r="CF134" s="40" t="s">
        <v>390</v>
      </c>
      <c r="CG134" s="40" t="str">
        <f ca="1">+IF('CARGA DE DATOS'!BG134&lt;&gt;"","true","false")</f>
        <v>false</v>
      </c>
      <c r="CH134" s="40" t="s">
        <v>389</v>
      </c>
      <c r="CJ134" s="40" t="str">
        <f t="shared" si="24"/>
        <v>01.01.2022</v>
      </c>
      <c r="CK134" s="40" t="str">
        <f t="shared" si="25"/>
        <v>S4010</v>
      </c>
      <c r="CL134" s="40">
        <f>+VLOOKUP(L134,'Gr.Estr.Reg.'!$C:$G,5,FALSE)</f>
        <v>111</v>
      </c>
      <c r="CM134" s="40" t="str">
        <f t="shared" si="26"/>
        <v>PL</v>
      </c>
      <c r="CN134" s="40">
        <v>2</v>
      </c>
      <c r="CP134" s="40" t="str">
        <f t="shared" si="27"/>
        <v>01.01.2022</v>
      </c>
      <c r="CQ134" s="126">
        <f t="shared" si="28"/>
        <v>233</v>
      </c>
      <c r="CR134" s="126" t="str">
        <f t="shared" si="29"/>
        <v/>
      </c>
      <c r="CS134" s="40">
        <f>+'CARGA DE DATOS'!X134</f>
        <v>700034</v>
      </c>
      <c r="CT134" s="113" t="s">
        <v>391</v>
      </c>
      <c r="CV134" s="40" t="str">
        <f t="shared" si="30"/>
        <v>01.01.2022</v>
      </c>
      <c r="CW134" s="113" t="str">
        <f ca="1">+VLOOKUP('CARGA DE DATOS'!AA134,Datos!$D:$E,2,FALSE)</f>
        <v>00</v>
      </c>
      <c r="CX134" s="113">
        <f>+'CARGA DE DATOS'!AB134</f>
        <v>100</v>
      </c>
      <c r="CY134" s="113">
        <f>+'CARGA DE DATOS'!AC134</f>
        <v>300</v>
      </c>
      <c r="CZ134" s="113" t="str">
        <f>+'CARGA DE DATOS'!AD134</f>
        <v>CASO: =300 Cont</v>
      </c>
    </row>
    <row r="135" spans="1:104" s="40" customFormat="1" x14ac:dyDescent="0.25">
      <c r="A135" s="140">
        <f>+IF('CARGA DE DATOS'!B135="","",'CARGA DE DATOS'!B135)</f>
        <v>265</v>
      </c>
      <c r="B135" s="140">
        <f>+'CARGA DE DATOS'!C135</f>
        <v>610000000000179</v>
      </c>
      <c r="C135" s="140"/>
      <c r="D135" s="140"/>
      <c r="E135" s="140"/>
      <c r="F135" s="140"/>
      <c r="G135" s="140"/>
      <c r="H135" s="140"/>
      <c r="I135" s="140"/>
      <c r="J135" s="83"/>
      <c r="K135" s="40" t="str">
        <f>+'CARGA DE DATOS'!$AH135</f>
        <v>PJ</v>
      </c>
      <c r="L135" s="40" t="str">
        <f>+'CARGA DE DATOS'!D135</f>
        <v>S4010A12</v>
      </c>
      <c r="M135" s="40" t="str">
        <f ca="1">+'CARGA DE DATOS'!G135</f>
        <v>ID133-PJ-PL-T6-BT</v>
      </c>
      <c r="N135" s="40" t="str">
        <f>+'CARGA DE DATOS'!$AI135</f>
        <v>PL</v>
      </c>
      <c r="O135" s="40" t="str">
        <f>+'CARGA DE DATOS'!$AJ135</f>
        <v>G002</v>
      </c>
      <c r="P135" s="40" t="str">
        <f t="shared" si="21"/>
        <v>Z002</v>
      </c>
      <c r="Q135" s="40" t="s">
        <v>380</v>
      </c>
      <c r="R135" s="40">
        <v>1000</v>
      </c>
      <c r="S135" s="113" t="str">
        <f>+'CARGA DE DATOS'!$AL135</f>
        <v>07</v>
      </c>
      <c r="T135" s="115" t="s">
        <v>382</v>
      </c>
      <c r="U135" s="40">
        <v>12</v>
      </c>
      <c r="V135" s="40" t="str">
        <f ca="1">+'CARGA DE DATOS'!$AM135</f>
        <v>123</v>
      </c>
      <c r="W135" s="40" t="str">
        <f>+VLOOKUP(AG135,Datos!$E$30:$G$35,3,FALSE)</f>
        <v>P2</v>
      </c>
      <c r="X135" s="40" t="str">
        <f t="shared" si="22"/>
        <v/>
      </c>
      <c r="Z135" s="40" t="str">
        <f ca="1">+'CARGA DE DATOS'!$AN135</f>
        <v>239900</v>
      </c>
      <c r="AB135" s="40" t="str">
        <f t="shared" ca="1" si="23"/>
        <v>ID133-PJ-PL-T6-BT</v>
      </c>
      <c r="AC135" s="40">
        <f>+INDEX('Gr.Estr.Reg.'!$A:$C,MATCH($L135,'Gr.Estr.Reg.'!$C:$C,0),1)</f>
        <v>4000</v>
      </c>
      <c r="AE135" s="40" t="str">
        <f>+TEXT('CARGA DE DATOS'!$F135,"dd.mm.yyyy")</f>
        <v>01.01.2022</v>
      </c>
      <c r="AF135" s="40" t="s">
        <v>384</v>
      </c>
      <c r="AG135" s="40" t="str">
        <f>+'CARGA DE DATOS'!$AO135</f>
        <v>G1</v>
      </c>
      <c r="AH135" s="40" t="s">
        <v>385</v>
      </c>
      <c r="AI135" s="40" t="str">
        <f ca="1">+'CARGA DE DATOS'!$AQ135</f>
        <v>GD_T6</v>
      </c>
      <c r="AJ135" s="126" t="str">
        <f>+IF('CARGA DE DATOS'!$K135="Completo",VLOOKUP(VLOOKUP('CARGA DE DATOS'!$D135,'Gr.Estr.Reg.'!$C:$D,2,FALSE),'Unidades de Lectura'!$J:$L,3,FALSE),VLOOKUP('CARGA DE DATOS'!$K135&amp;VLOOKUP('CARGA DE DATOS'!$D135,'Gr.Estr.Reg.'!$C:$H,6,FALSE),'Unidades de Lectura'!$H:$L,5,FALSE))</f>
        <v>GRAGE</v>
      </c>
      <c r="AM135" s="40" t="s">
        <v>387</v>
      </c>
      <c r="AN135" s="40" t="s">
        <v>388</v>
      </c>
      <c r="AO135" s="40" t="s">
        <v>389</v>
      </c>
      <c r="AP135" s="40" t="str">
        <f ca="1">+'CARGA DE DATOS'!$AT135</f>
        <v>GD_NORM</v>
      </c>
      <c r="AQ135" s="40" t="str">
        <f ca="1">+'CARGA DE DATOS'!$AU135</f>
        <v>BAJA</v>
      </c>
      <c r="AS135" s="40" t="s">
        <v>387</v>
      </c>
      <c r="AT135" s="40" t="str">
        <f>+IF('CARGA DE DATOS'!AV135="","false","true")</f>
        <v>false</v>
      </c>
      <c r="AU135" s="40" t="s">
        <v>389</v>
      </c>
      <c r="AV135" s="40" t="str">
        <f>+'CARGA DE DATOS'!$AW135</f>
        <v/>
      </c>
      <c r="AW135" s="40" t="str">
        <f>+'CARGA DE DATOS'!$AX135</f>
        <v/>
      </c>
      <c r="AY135" s="40" t="s">
        <v>1989</v>
      </c>
      <c r="AZ135" s="40" t="str">
        <f>+IF('CARGA DE DATOS'!AY135="","false","true")</f>
        <v>false</v>
      </c>
      <c r="BA135" s="40" t="s">
        <v>389</v>
      </c>
      <c r="BB135" s="40">
        <f>+'CARGA DE DATOS'!T135</f>
        <v>0</v>
      </c>
      <c r="BD135" s="40" t="s">
        <v>390</v>
      </c>
      <c r="BE135" s="40" t="str">
        <f>+IF('CARGA DE DATOS'!AZ135&lt;&gt;"","true","false")</f>
        <v>false</v>
      </c>
      <c r="BF135" s="40" t="s">
        <v>389</v>
      </c>
      <c r="BH135" s="40" t="s">
        <v>390</v>
      </c>
      <c r="BI135" s="40" t="str">
        <f>+IF('CARGA DE DATOS'!BA135&lt;&gt;"","true","false")</f>
        <v>true</v>
      </c>
      <c r="BJ135" s="40" t="s">
        <v>389</v>
      </c>
      <c r="BL135" s="40" t="s">
        <v>390</v>
      </c>
      <c r="BM135" s="40" t="str">
        <f ca="1">+IF('CARGA DE DATOS'!BB135&lt;&gt;"","true","false")</f>
        <v>true</v>
      </c>
      <c r="BN135" s="40" t="s">
        <v>389</v>
      </c>
      <c r="BP135" s="40" t="s">
        <v>390</v>
      </c>
      <c r="BQ135" s="40" t="str">
        <f ca="1">+IF('CARGA DE DATOS'!BC135&lt;&gt;"","true","false")</f>
        <v>true</v>
      </c>
      <c r="BR135" s="40" t="s">
        <v>389</v>
      </c>
      <c r="BT135" s="40" t="s">
        <v>390</v>
      </c>
      <c r="BU135" s="40" t="str">
        <f ca="1">+IF('CARGA DE DATOS'!BD135&lt;&gt;"","true","false")</f>
        <v>false</v>
      </c>
      <c r="BV135" s="40" t="s">
        <v>389</v>
      </c>
      <c r="BX135" s="40" t="s">
        <v>390</v>
      </c>
      <c r="BY135" s="40" t="str">
        <f ca="1">+IF('CARGA DE DATOS'!BE135&lt;&gt;"","true","false")</f>
        <v>true</v>
      </c>
      <c r="BZ135" s="40" t="s">
        <v>389</v>
      </c>
      <c r="CB135" s="40" t="s">
        <v>390</v>
      </c>
      <c r="CC135" s="40" t="str">
        <f ca="1">+IF('CARGA DE DATOS'!BF135&lt;&gt;"","true","false")</f>
        <v>false</v>
      </c>
      <c r="CD135" s="40" t="s">
        <v>389</v>
      </c>
      <c r="CF135" s="40" t="s">
        <v>390</v>
      </c>
      <c r="CG135" s="40" t="str">
        <f ca="1">+IF('CARGA DE DATOS'!BG135&lt;&gt;"","true","false")</f>
        <v>false</v>
      </c>
      <c r="CH135" s="40" t="s">
        <v>389</v>
      </c>
      <c r="CJ135" s="40" t="str">
        <f t="shared" si="24"/>
        <v>01.01.2022</v>
      </c>
      <c r="CK135" s="40" t="str">
        <f t="shared" si="25"/>
        <v>S4010</v>
      </c>
      <c r="CL135" s="40">
        <f>+VLOOKUP(L135,'Gr.Estr.Reg.'!$C:$G,5,FALSE)</f>
        <v>111</v>
      </c>
      <c r="CM135" s="40" t="str">
        <f t="shared" si="26"/>
        <v>PL</v>
      </c>
      <c r="CN135" s="40">
        <v>2</v>
      </c>
      <c r="CP135" s="40" t="str">
        <f t="shared" si="27"/>
        <v>01.01.2022</v>
      </c>
      <c r="CQ135" s="126">
        <f t="shared" si="28"/>
        <v>234</v>
      </c>
      <c r="CR135" s="126" t="str">
        <f t="shared" si="29"/>
        <v/>
      </c>
      <c r="CS135" s="40">
        <f>+'CARGA DE DATOS'!X135</f>
        <v>700034</v>
      </c>
      <c r="CT135" s="113" t="s">
        <v>391</v>
      </c>
      <c r="CV135" s="40" t="str">
        <f t="shared" si="30"/>
        <v>01.01.2022</v>
      </c>
      <c r="CW135" s="113" t="str">
        <f ca="1">+VLOOKUP('CARGA DE DATOS'!AA135,Datos!$D:$E,2,FALSE)</f>
        <v>00</v>
      </c>
      <c r="CX135" s="113">
        <f>+'CARGA DE DATOS'!AB135</f>
        <v>100</v>
      </c>
      <c r="CY135" s="113">
        <f>+'CARGA DE DATOS'!AC135</f>
        <v>300</v>
      </c>
      <c r="CZ135" s="113" t="str">
        <f>+'CARGA DE DATOS'!AD135</f>
        <v>CASO: &gt;300</v>
      </c>
    </row>
    <row r="136" spans="1:104" s="40" customFormat="1" x14ac:dyDescent="0.25">
      <c r="A136" s="140">
        <f>+IF('CARGA DE DATOS'!B136="","",'CARGA DE DATOS'!B136)</f>
        <v>265</v>
      </c>
      <c r="B136" s="140">
        <f>+'CARGA DE DATOS'!C136</f>
        <v>610000000000179</v>
      </c>
      <c r="C136" s="140"/>
      <c r="D136" s="140"/>
      <c r="E136" s="140"/>
      <c r="F136" s="140"/>
      <c r="G136" s="140"/>
      <c r="H136" s="140"/>
      <c r="I136" s="140"/>
      <c r="J136" s="83"/>
      <c r="K136" s="40" t="str">
        <f>+'CARGA DE DATOS'!$AH136</f>
        <v>PJ</v>
      </c>
      <c r="L136" s="40" t="str">
        <f>+'CARGA DE DATOS'!D136</f>
        <v>S4010A12</v>
      </c>
      <c r="M136" s="40" t="str">
        <f ca="1">+'CARGA DE DATOS'!G136</f>
        <v>ID134-PJ-PL-T6-MT 13,2 kV</v>
      </c>
      <c r="N136" s="40" t="str">
        <f>+'CARGA DE DATOS'!$AI136</f>
        <v>PL</v>
      </c>
      <c r="O136" s="40" t="str">
        <f>+'CARGA DE DATOS'!$AJ136</f>
        <v>G002</v>
      </c>
      <c r="P136" s="40" t="str">
        <f t="shared" si="21"/>
        <v>Z002</v>
      </c>
      <c r="Q136" s="40" t="s">
        <v>380</v>
      </c>
      <c r="R136" s="40">
        <v>1000</v>
      </c>
      <c r="S136" s="113">
        <f>+'CARGA DE DATOS'!$AL136</f>
        <v>11</v>
      </c>
      <c r="T136" s="115" t="s">
        <v>382</v>
      </c>
      <c r="U136" s="40">
        <v>12</v>
      </c>
      <c r="V136" s="40" t="str">
        <f ca="1">+'CARGA DE DATOS'!$AM136</f>
        <v>123</v>
      </c>
      <c r="W136" s="40" t="str">
        <f>+VLOOKUP(AG136,Datos!$E$30:$G$35,3,FALSE)</f>
        <v>P3</v>
      </c>
      <c r="X136" s="40" t="str">
        <f t="shared" si="22"/>
        <v/>
      </c>
      <c r="Z136" s="40" t="str">
        <f ca="1">+'CARGA DE DATOS'!$AN136</f>
        <v>239900</v>
      </c>
      <c r="AB136" s="40" t="str">
        <f t="shared" ca="1" si="23"/>
        <v>ID134-PJ-PL-T6-MT 13,2 kV</v>
      </c>
      <c r="AC136" s="40">
        <f>+INDEX('Gr.Estr.Reg.'!$A:$C,MATCH($L136,'Gr.Estr.Reg.'!$C:$C,0),1)</f>
        <v>4000</v>
      </c>
      <c r="AE136" s="40" t="str">
        <f>+TEXT('CARGA DE DATOS'!$F136,"dd.mm.yyyy")</f>
        <v>01.01.2022</v>
      </c>
      <c r="AF136" s="40" t="s">
        <v>384</v>
      </c>
      <c r="AG136" s="40" t="str">
        <f>+'CARGA DE DATOS'!$AO136</f>
        <v>G3</v>
      </c>
      <c r="AH136" s="40" t="s">
        <v>385</v>
      </c>
      <c r="AI136" s="40" t="str">
        <f ca="1">+'CARGA DE DATOS'!$AQ136</f>
        <v>GD_T6</v>
      </c>
      <c r="AJ136" s="126" t="str">
        <f>+IF('CARGA DE DATOS'!$K136="Completo",VLOOKUP(VLOOKUP('CARGA DE DATOS'!$D136,'Gr.Estr.Reg.'!$C:$D,2,FALSE),'Unidades de Lectura'!$J:$L,3,FALSE),VLOOKUP('CARGA DE DATOS'!$K136&amp;VLOOKUP('CARGA DE DATOS'!$D136,'Gr.Estr.Reg.'!$C:$H,6,FALSE),'Unidades de Lectura'!$H:$L,5,FALSE))</f>
        <v>GRAGE</v>
      </c>
      <c r="AM136" s="40" t="s">
        <v>387</v>
      </c>
      <c r="AN136" s="40" t="s">
        <v>388</v>
      </c>
      <c r="AO136" s="40" t="s">
        <v>389</v>
      </c>
      <c r="AP136" s="40" t="str">
        <f ca="1">+'CARGA DE DATOS'!$AT136</f>
        <v>GD_NORM</v>
      </c>
      <c r="AQ136" s="40" t="str">
        <f ca="1">+'CARGA DE DATOS'!$AU136</f>
        <v>MEDIA13.2</v>
      </c>
      <c r="AS136" s="40" t="s">
        <v>387</v>
      </c>
      <c r="AT136" s="40" t="str">
        <f>+IF('CARGA DE DATOS'!AV136="","false","true")</f>
        <v>false</v>
      </c>
      <c r="AU136" s="40" t="s">
        <v>389</v>
      </c>
      <c r="AV136" s="40" t="str">
        <f>+'CARGA DE DATOS'!$AW136</f>
        <v/>
      </c>
      <c r="AW136" s="40" t="str">
        <f>+'CARGA DE DATOS'!$AX136</f>
        <v/>
      </c>
      <c r="AY136" s="40" t="s">
        <v>1989</v>
      </c>
      <c r="AZ136" s="40" t="str">
        <f>+IF('CARGA DE DATOS'!AY136="","false","true")</f>
        <v>false</v>
      </c>
      <c r="BA136" s="40" t="s">
        <v>389</v>
      </c>
      <c r="BB136" s="40">
        <f>+'CARGA DE DATOS'!T136</f>
        <v>0</v>
      </c>
      <c r="BD136" s="40" t="s">
        <v>390</v>
      </c>
      <c r="BE136" s="40" t="str">
        <f>+IF('CARGA DE DATOS'!AZ136&lt;&gt;"","true","false")</f>
        <v>false</v>
      </c>
      <c r="BF136" s="40" t="s">
        <v>389</v>
      </c>
      <c r="BH136" s="40" t="s">
        <v>390</v>
      </c>
      <c r="BI136" s="40" t="str">
        <f>+IF('CARGA DE DATOS'!BA136&lt;&gt;"","true","false")</f>
        <v>true</v>
      </c>
      <c r="BJ136" s="40" t="s">
        <v>389</v>
      </c>
      <c r="BL136" s="40" t="s">
        <v>390</v>
      </c>
      <c r="BM136" s="40" t="str">
        <f ca="1">+IF('CARGA DE DATOS'!BB136&lt;&gt;"","true","false")</f>
        <v>false</v>
      </c>
      <c r="BN136" s="40" t="s">
        <v>389</v>
      </c>
      <c r="BP136" s="40" t="s">
        <v>390</v>
      </c>
      <c r="BQ136" s="40" t="str">
        <f ca="1">+IF('CARGA DE DATOS'!BC136&lt;&gt;"","true","false")</f>
        <v>false</v>
      </c>
      <c r="BR136" s="40" t="s">
        <v>389</v>
      </c>
      <c r="BT136" s="40" t="s">
        <v>390</v>
      </c>
      <c r="BU136" s="40" t="str">
        <f ca="1">+IF('CARGA DE DATOS'!BD136&lt;&gt;"","true","false")</f>
        <v>false</v>
      </c>
      <c r="BV136" s="40" t="s">
        <v>389</v>
      </c>
      <c r="BX136" s="40" t="s">
        <v>390</v>
      </c>
      <c r="BY136" s="40" t="str">
        <f ca="1">+IF('CARGA DE DATOS'!BE136&lt;&gt;"","true","false")</f>
        <v>false</v>
      </c>
      <c r="BZ136" s="40" t="s">
        <v>389</v>
      </c>
      <c r="CB136" s="40" t="s">
        <v>390</v>
      </c>
      <c r="CC136" s="40" t="str">
        <f ca="1">+IF('CARGA DE DATOS'!BF136&lt;&gt;"","true","false")</f>
        <v>false</v>
      </c>
      <c r="CD136" s="40" t="s">
        <v>389</v>
      </c>
      <c r="CF136" s="40" t="s">
        <v>390</v>
      </c>
      <c r="CG136" s="40" t="str">
        <f ca="1">+IF('CARGA DE DATOS'!BG136&lt;&gt;"","true","false")</f>
        <v>false</v>
      </c>
      <c r="CH136" s="40" t="s">
        <v>389</v>
      </c>
      <c r="CJ136" s="40" t="str">
        <f t="shared" si="24"/>
        <v>01.01.2022</v>
      </c>
      <c r="CK136" s="40" t="str">
        <f t="shared" si="25"/>
        <v>S4010</v>
      </c>
      <c r="CL136" s="40">
        <f>+VLOOKUP(L136,'Gr.Estr.Reg.'!$C:$G,5,FALSE)</f>
        <v>111</v>
      </c>
      <c r="CM136" s="40" t="str">
        <f t="shared" si="26"/>
        <v>PL</v>
      </c>
      <c r="CN136" s="40">
        <v>2</v>
      </c>
      <c r="CP136" s="40" t="str">
        <f t="shared" si="27"/>
        <v>01.01.2022</v>
      </c>
      <c r="CQ136" s="126">
        <f t="shared" si="28"/>
        <v>235</v>
      </c>
      <c r="CR136" s="126" t="str">
        <f t="shared" si="29"/>
        <v/>
      </c>
      <c r="CS136" s="40">
        <f>+'CARGA DE DATOS'!X136</f>
        <v>700034</v>
      </c>
      <c r="CT136" s="113" t="s">
        <v>391</v>
      </c>
      <c r="CV136" s="40" t="str">
        <f t="shared" si="30"/>
        <v>01.01.2022</v>
      </c>
      <c r="CW136" s="113" t="str">
        <f ca="1">+VLOOKUP('CARGA DE DATOS'!AA136,Datos!$D:$E,2,FALSE)</f>
        <v>00</v>
      </c>
      <c r="CX136" s="113">
        <f>+'CARGA DE DATOS'!AB136</f>
        <v>50</v>
      </c>
      <c r="CY136" s="113">
        <f>+'CARGA DE DATOS'!AC136</f>
        <v>100</v>
      </c>
      <c r="CZ136" s="113" t="str">
        <f>+'CARGA DE DATOS'!AD136</f>
        <v>CASO: &lt;300</v>
      </c>
    </row>
    <row r="137" spans="1:104" s="40" customFormat="1" x14ac:dyDescent="0.25">
      <c r="A137" s="140">
        <f>+IF('CARGA DE DATOS'!B137="","",'CARGA DE DATOS'!B137)</f>
        <v>266</v>
      </c>
      <c r="B137" s="140">
        <f>+'CARGA DE DATOS'!C137</f>
        <v>610000000000180</v>
      </c>
      <c r="C137" s="140"/>
      <c r="D137" s="140"/>
      <c r="E137" s="140"/>
      <c r="F137" s="140"/>
      <c r="G137" s="140"/>
      <c r="H137" s="140"/>
      <c r="I137" s="140"/>
      <c r="J137" s="83"/>
      <c r="K137" s="40" t="str">
        <f>+'CARGA DE DATOS'!$AH137</f>
        <v>PJ</v>
      </c>
      <c r="L137" s="40" t="str">
        <f>+'CARGA DE DATOS'!D137</f>
        <v>S1010A13</v>
      </c>
      <c r="M137" s="40" t="str">
        <f ca="1">+'CARGA DE DATOS'!G137</f>
        <v>ID135-PJ-PL-T6-MT 13,2 kV</v>
      </c>
      <c r="N137" s="40" t="str">
        <f>+'CARGA DE DATOS'!$AI137</f>
        <v>PL</v>
      </c>
      <c r="O137" s="40" t="str">
        <f>+'CARGA DE DATOS'!$AJ137</f>
        <v>G002</v>
      </c>
      <c r="P137" s="40" t="str">
        <f t="shared" si="21"/>
        <v>Z002</v>
      </c>
      <c r="Q137" s="40" t="s">
        <v>380</v>
      </c>
      <c r="R137" s="40">
        <v>1000</v>
      </c>
      <c r="S137" s="113" t="str">
        <f>+'CARGA DE DATOS'!$AL137</f>
        <v>01</v>
      </c>
      <c r="T137" s="115" t="s">
        <v>382</v>
      </c>
      <c r="U137" s="40">
        <v>12</v>
      </c>
      <c r="V137" s="40" t="str">
        <f ca="1">+'CARGA DE DATOS'!$AM137</f>
        <v>198</v>
      </c>
      <c r="W137" s="40" t="str">
        <f>+VLOOKUP(AG137,Datos!$E$30:$G$35,3,FALSE)</f>
        <v>P3</v>
      </c>
      <c r="X137" s="40" t="str">
        <f t="shared" si="22"/>
        <v/>
      </c>
      <c r="Z137" s="40" t="str">
        <f ca="1">+'CARGA DE DATOS'!$AN137</f>
        <v>239900</v>
      </c>
      <c r="AB137" s="40" t="str">
        <f t="shared" ca="1" si="23"/>
        <v>ID135-PJ-PL-T6-MT 13,2 kV</v>
      </c>
      <c r="AC137" s="40">
        <f>+INDEX('Gr.Estr.Reg.'!$A:$C,MATCH($L137,'Gr.Estr.Reg.'!$C:$C,0),1)</f>
        <v>1000</v>
      </c>
      <c r="AE137" s="40" t="str">
        <f>+TEXT('CARGA DE DATOS'!$F137,"dd.mm.yyyy")</f>
        <v>01.01.2022</v>
      </c>
      <c r="AF137" s="40" t="s">
        <v>384</v>
      </c>
      <c r="AG137" s="40" t="str">
        <f>+'CARGA DE DATOS'!$AO137</f>
        <v>G3</v>
      </c>
      <c r="AH137" s="40" t="s">
        <v>385</v>
      </c>
      <c r="AI137" s="40" t="str">
        <f ca="1">+'CARGA DE DATOS'!$AQ137</f>
        <v>GD_T6</v>
      </c>
      <c r="AJ137" s="126" t="str">
        <f>+IF('CARGA DE DATOS'!$K137="Completo",VLOOKUP(VLOOKUP('CARGA DE DATOS'!$D137,'Gr.Estr.Reg.'!$C:$D,2,FALSE),'Unidades de Lectura'!$J:$L,3,FALSE),VLOOKUP('CARGA DE DATOS'!$K137&amp;VLOOKUP('CARGA DE DATOS'!$D137,'Gr.Estr.Reg.'!$C:$H,6,FALSE),'Unidades de Lectura'!$H:$L,5,FALSE))</f>
        <v>GSFGE</v>
      </c>
      <c r="AM137" s="40" t="s">
        <v>387</v>
      </c>
      <c r="AN137" s="40" t="s">
        <v>388</v>
      </c>
      <c r="AO137" s="40" t="s">
        <v>389</v>
      </c>
      <c r="AP137" s="40" t="str">
        <f ca="1">+'CARGA DE DATOS'!$AT137</f>
        <v>GD_NORM</v>
      </c>
      <c r="AQ137" s="40" t="str">
        <f ca="1">+'CARGA DE DATOS'!$AU137</f>
        <v>MEDIA13.2</v>
      </c>
      <c r="AS137" s="40" t="s">
        <v>387</v>
      </c>
      <c r="AT137" s="40" t="str">
        <f>+IF('CARGA DE DATOS'!AV137="","false","true")</f>
        <v>false</v>
      </c>
      <c r="AU137" s="40" t="s">
        <v>389</v>
      </c>
      <c r="AV137" s="40" t="str">
        <f>+'CARGA DE DATOS'!$AW137</f>
        <v/>
      </c>
      <c r="AW137" s="40" t="str">
        <f>+'CARGA DE DATOS'!$AX137</f>
        <v/>
      </c>
      <c r="AY137" s="40" t="s">
        <v>1989</v>
      </c>
      <c r="AZ137" s="40" t="str">
        <f>+IF('CARGA DE DATOS'!AY137="","false","true")</f>
        <v>false</v>
      </c>
      <c r="BA137" s="40" t="s">
        <v>389</v>
      </c>
      <c r="BB137" s="40">
        <f>+'CARGA DE DATOS'!T137</f>
        <v>0</v>
      </c>
      <c r="BD137" s="40" t="s">
        <v>390</v>
      </c>
      <c r="BE137" s="40" t="str">
        <f>+IF('CARGA DE DATOS'!AZ137&lt;&gt;"","true","false")</f>
        <v>false</v>
      </c>
      <c r="BF137" s="40" t="s">
        <v>389</v>
      </c>
      <c r="BH137" s="40" t="s">
        <v>390</v>
      </c>
      <c r="BI137" s="40" t="str">
        <f>+IF('CARGA DE DATOS'!BA137&lt;&gt;"","true","false")</f>
        <v>true</v>
      </c>
      <c r="BJ137" s="40" t="s">
        <v>389</v>
      </c>
      <c r="BL137" s="40" t="s">
        <v>390</v>
      </c>
      <c r="BM137" s="40" t="str">
        <f ca="1">+IF('CARGA DE DATOS'!BB137&lt;&gt;"","true","false")</f>
        <v>false</v>
      </c>
      <c r="BN137" s="40" t="s">
        <v>389</v>
      </c>
      <c r="BP137" s="40" t="s">
        <v>390</v>
      </c>
      <c r="BQ137" s="40" t="str">
        <f ca="1">+IF('CARGA DE DATOS'!BC137&lt;&gt;"","true","false")</f>
        <v>false</v>
      </c>
      <c r="BR137" s="40" t="s">
        <v>389</v>
      </c>
      <c r="BT137" s="40" t="s">
        <v>390</v>
      </c>
      <c r="BU137" s="40" t="str">
        <f ca="1">+IF('CARGA DE DATOS'!BD137&lt;&gt;"","true","false")</f>
        <v>false</v>
      </c>
      <c r="BV137" s="40" t="s">
        <v>389</v>
      </c>
      <c r="BX137" s="40" t="s">
        <v>390</v>
      </c>
      <c r="BY137" s="40" t="str">
        <f ca="1">+IF('CARGA DE DATOS'!BE137&lt;&gt;"","true","false")</f>
        <v>false</v>
      </c>
      <c r="BZ137" s="40" t="s">
        <v>389</v>
      </c>
      <c r="CB137" s="40" t="s">
        <v>390</v>
      </c>
      <c r="CC137" s="40" t="str">
        <f ca="1">+IF('CARGA DE DATOS'!BF137&lt;&gt;"","true","false")</f>
        <v>false</v>
      </c>
      <c r="CD137" s="40" t="s">
        <v>389</v>
      </c>
      <c r="CF137" s="40" t="s">
        <v>390</v>
      </c>
      <c r="CG137" s="40" t="str">
        <f ca="1">+IF('CARGA DE DATOS'!BG137&lt;&gt;"","true","false")</f>
        <v>false</v>
      </c>
      <c r="CH137" s="40" t="s">
        <v>389</v>
      </c>
      <c r="CJ137" s="40" t="str">
        <f t="shared" si="24"/>
        <v>01.01.2022</v>
      </c>
      <c r="CK137" s="40" t="str">
        <f t="shared" si="25"/>
        <v>S1010</v>
      </c>
      <c r="CL137" s="40">
        <f>+VLOOKUP(L137,'Gr.Estr.Reg.'!$C:$G,5,FALSE)</f>
        <v>102</v>
      </c>
      <c r="CM137" s="40" t="str">
        <f t="shared" si="26"/>
        <v>PL</v>
      </c>
      <c r="CN137" s="40">
        <v>2</v>
      </c>
      <c r="CP137" s="40" t="str">
        <f t="shared" si="27"/>
        <v>01.01.2022</v>
      </c>
      <c r="CQ137" s="126">
        <f t="shared" si="28"/>
        <v>236</v>
      </c>
      <c r="CR137" s="126" t="str">
        <f t="shared" si="29"/>
        <v/>
      </c>
      <c r="CS137" s="40">
        <f>+'CARGA DE DATOS'!X137</f>
        <v>700034</v>
      </c>
      <c r="CT137" s="113" t="s">
        <v>391</v>
      </c>
      <c r="CV137" s="40" t="str">
        <f t="shared" si="30"/>
        <v>01.01.2022</v>
      </c>
      <c r="CW137" s="113" t="str">
        <f ca="1">+VLOOKUP('CARGA DE DATOS'!AA137,Datos!$D:$E,2,FALSE)</f>
        <v>00</v>
      </c>
      <c r="CX137" s="113">
        <f>+'CARGA DE DATOS'!AB137</f>
        <v>100</v>
      </c>
      <c r="CY137" s="113">
        <f>+'CARGA DE DATOS'!AC137</f>
        <v>300</v>
      </c>
      <c r="CZ137" s="113" t="str">
        <f>+'CARGA DE DATOS'!AD137</f>
        <v>CASO: &gt;300</v>
      </c>
    </row>
    <row r="138" spans="1:104" s="40" customFormat="1" x14ac:dyDescent="0.25">
      <c r="A138" s="140">
        <f>+IF('CARGA DE DATOS'!B138="","",'CARGA DE DATOS'!B138)</f>
        <v>266</v>
      </c>
      <c r="B138" s="140">
        <f>+'CARGA DE DATOS'!C138</f>
        <v>610000000000180</v>
      </c>
      <c r="C138" s="140"/>
      <c r="D138" s="140"/>
      <c r="E138" s="140"/>
      <c r="F138" s="140"/>
      <c r="G138" s="140"/>
      <c r="H138" s="140"/>
      <c r="I138" s="140"/>
      <c r="J138" s="83"/>
      <c r="K138" s="40" t="str">
        <f>+'CARGA DE DATOS'!$AH138</f>
        <v>PJ</v>
      </c>
      <c r="L138" s="40" t="str">
        <f>+'CARGA DE DATOS'!D138</f>
        <v>S1010A13</v>
      </c>
      <c r="M138" s="40" t="str">
        <f ca="1">+'CARGA DE DATOS'!G138</f>
        <v>ID136-PJ-PL-T6-MT 13,2 kV</v>
      </c>
      <c r="N138" s="40" t="str">
        <f>+'CARGA DE DATOS'!$AI138</f>
        <v>PL</v>
      </c>
      <c r="O138" s="40" t="str">
        <f>+'CARGA DE DATOS'!$AJ138</f>
        <v>G002</v>
      </c>
      <c r="P138" s="40" t="str">
        <f t="shared" si="21"/>
        <v>Z002</v>
      </c>
      <c r="Q138" s="40" t="s">
        <v>380</v>
      </c>
      <c r="R138" s="40">
        <v>1000</v>
      </c>
      <c r="S138" s="113" t="str">
        <f>+'CARGA DE DATOS'!$AL138</f>
        <v>04</v>
      </c>
      <c r="T138" s="115" t="s">
        <v>382</v>
      </c>
      <c r="U138" s="40">
        <v>12</v>
      </c>
      <c r="V138" s="40" t="str">
        <f ca="1">+'CARGA DE DATOS'!$AM138</f>
        <v>198</v>
      </c>
      <c r="W138" s="40" t="str">
        <f>+VLOOKUP(AG138,Datos!$E$30:$G$35,3,FALSE)</f>
        <v>P3</v>
      </c>
      <c r="X138" s="40" t="str">
        <f t="shared" si="22"/>
        <v/>
      </c>
      <c r="Z138" s="40" t="str">
        <f ca="1">+'CARGA DE DATOS'!$AN138</f>
        <v>239900</v>
      </c>
      <c r="AB138" s="40" t="str">
        <f t="shared" ca="1" si="23"/>
        <v>ID136-PJ-PL-T6-MT 13,2 kV</v>
      </c>
      <c r="AC138" s="40">
        <f>+INDEX('Gr.Estr.Reg.'!$A:$C,MATCH($L138,'Gr.Estr.Reg.'!$C:$C,0),1)</f>
        <v>1000</v>
      </c>
      <c r="AE138" s="40" t="str">
        <f>+TEXT('CARGA DE DATOS'!$F138,"dd.mm.yyyy")</f>
        <v>01.01.2022</v>
      </c>
      <c r="AF138" s="40" t="s">
        <v>384</v>
      </c>
      <c r="AG138" s="40" t="str">
        <f>+'CARGA DE DATOS'!$AO138</f>
        <v>G3</v>
      </c>
      <c r="AH138" s="40" t="s">
        <v>385</v>
      </c>
      <c r="AI138" s="40" t="str">
        <f ca="1">+'CARGA DE DATOS'!$AQ138</f>
        <v>GD_T6</v>
      </c>
      <c r="AJ138" s="126" t="str">
        <f>+IF('CARGA DE DATOS'!$K138="Completo",VLOOKUP(VLOOKUP('CARGA DE DATOS'!$D138,'Gr.Estr.Reg.'!$C:$D,2,FALSE),'Unidades de Lectura'!$J:$L,3,FALSE),VLOOKUP('CARGA DE DATOS'!$K138&amp;VLOOKUP('CARGA DE DATOS'!$D138,'Gr.Estr.Reg.'!$C:$H,6,FALSE),'Unidades de Lectura'!$H:$L,5,FALSE))</f>
        <v>GSFGE</v>
      </c>
      <c r="AM138" s="40" t="s">
        <v>387</v>
      </c>
      <c r="AN138" s="40" t="s">
        <v>388</v>
      </c>
      <c r="AO138" s="40" t="s">
        <v>389</v>
      </c>
      <c r="AP138" s="40" t="str">
        <f ca="1">+'CARGA DE DATOS'!$AT138</f>
        <v>GD_NORM</v>
      </c>
      <c r="AQ138" s="40" t="str">
        <f ca="1">+'CARGA DE DATOS'!$AU138</f>
        <v>MEDIA13.2</v>
      </c>
      <c r="AS138" s="40" t="s">
        <v>387</v>
      </c>
      <c r="AT138" s="40" t="str">
        <f>+IF('CARGA DE DATOS'!AV138="","false","true")</f>
        <v>false</v>
      </c>
      <c r="AU138" s="40" t="s">
        <v>389</v>
      </c>
      <c r="AV138" s="40" t="str">
        <f>+'CARGA DE DATOS'!$AW138</f>
        <v/>
      </c>
      <c r="AW138" s="40" t="str">
        <f>+'CARGA DE DATOS'!$AX138</f>
        <v/>
      </c>
      <c r="AY138" s="40" t="s">
        <v>1989</v>
      </c>
      <c r="AZ138" s="40" t="str">
        <f>+IF('CARGA DE DATOS'!AY138="","false","true")</f>
        <v>false</v>
      </c>
      <c r="BA138" s="40" t="s">
        <v>389</v>
      </c>
      <c r="BB138" s="40">
        <f>+'CARGA DE DATOS'!T138</f>
        <v>0</v>
      </c>
      <c r="BD138" s="40" t="s">
        <v>390</v>
      </c>
      <c r="BE138" s="40" t="str">
        <f>+IF('CARGA DE DATOS'!AZ138&lt;&gt;"","true","false")</f>
        <v>false</v>
      </c>
      <c r="BF138" s="40" t="s">
        <v>389</v>
      </c>
      <c r="BH138" s="40" t="s">
        <v>390</v>
      </c>
      <c r="BI138" s="40" t="str">
        <f>+IF('CARGA DE DATOS'!BA138&lt;&gt;"","true","false")</f>
        <v>true</v>
      </c>
      <c r="BJ138" s="40" t="s">
        <v>389</v>
      </c>
      <c r="BL138" s="40" t="s">
        <v>390</v>
      </c>
      <c r="BM138" s="40" t="str">
        <f ca="1">+IF('CARGA DE DATOS'!BB138&lt;&gt;"","true","false")</f>
        <v>false</v>
      </c>
      <c r="BN138" s="40" t="s">
        <v>389</v>
      </c>
      <c r="BP138" s="40" t="s">
        <v>390</v>
      </c>
      <c r="BQ138" s="40" t="str">
        <f ca="1">+IF('CARGA DE DATOS'!BC138&lt;&gt;"","true","false")</f>
        <v>false</v>
      </c>
      <c r="BR138" s="40" t="s">
        <v>389</v>
      </c>
      <c r="BT138" s="40" t="s">
        <v>390</v>
      </c>
      <c r="BU138" s="40" t="str">
        <f ca="1">+IF('CARGA DE DATOS'!BD138&lt;&gt;"","true","false")</f>
        <v>false</v>
      </c>
      <c r="BV138" s="40" t="s">
        <v>389</v>
      </c>
      <c r="BX138" s="40" t="s">
        <v>390</v>
      </c>
      <c r="BY138" s="40" t="str">
        <f ca="1">+IF('CARGA DE DATOS'!BE138&lt;&gt;"","true","false")</f>
        <v>false</v>
      </c>
      <c r="BZ138" s="40" t="s">
        <v>389</v>
      </c>
      <c r="CB138" s="40" t="s">
        <v>390</v>
      </c>
      <c r="CC138" s="40" t="str">
        <f ca="1">+IF('CARGA DE DATOS'!BF138&lt;&gt;"","true","false")</f>
        <v>false</v>
      </c>
      <c r="CD138" s="40" t="s">
        <v>389</v>
      </c>
      <c r="CF138" s="40" t="s">
        <v>390</v>
      </c>
      <c r="CG138" s="40" t="str">
        <f ca="1">+IF('CARGA DE DATOS'!BG138&lt;&gt;"","true","false")</f>
        <v>false</v>
      </c>
      <c r="CH138" s="40" t="s">
        <v>389</v>
      </c>
      <c r="CJ138" s="40" t="str">
        <f t="shared" si="24"/>
        <v>01.01.2022</v>
      </c>
      <c r="CK138" s="40" t="str">
        <f t="shared" si="25"/>
        <v>S1010</v>
      </c>
      <c r="CL138" s="40">
        <f>+VLOOKUP(L138,'Gr.Estr.Reg.'!$C:$G,5,FALSE)</f>
        <v>102</v>
      </c>
      <c r="CM138" s="40" t="str">
        <f t="shared" si="26"/>
        <v>PL</v>
      </c>
      <c r="CN138" s="40">
        <v>2</v>
      </c>
      <c r="CP138" s="40" t="str">
        <f t="shared" si="27"/>
        <v>01.01.2022</v>
      </c>
      <c r="CQ138" s="126">
        <f t="shared" si="28"/>
        <v>237</v>
      </c>
      <c r="CR138" s="126" t="str">
        <f t="shared" si="29"/>
        <v/>
      </c>
      <c r="CS138" s="40">
        <f>+'CARGA DE DATOS'!X138</f>
        <v>700034</v>
      </c>
      <c r="CT138" s="113" t="s">
        <v>391</v>
      </c>
      <c r="CV138" s="40" t="str">
        <f t="shared" si="30"/>
        <v>01.01.2022</v>
      </c>
      <c r="CW138" s="113" t="str">
        <f ca="1">+VLOOKUP('CARGA DE DATOS'!AA138,Datos!$D:$E,2,FALSE)</f>
        <v>00</v>
      </c>
      <c r="CX138" s="113">
        <f>+'CARGA DE DATOS'!AB138</f>
        <v>100</v>
      </c>
      <c r="CY138" s="113">
        <f>+'CARGA DE DATOS'!AC138</f>
        <v>350</v>
      </c>
      <c r="CZ138" s="113" t="str">
        <f>+'CARGA DE DATOS'!AD138</f>
        <v>CASO: =1000 Reg sólo 13,2 kV</v>
      </c>
    </row>
    <row r="139" spans="1:104" s="40" customFormat="1" x14ac:dyDescent="0.25">
      <c r="A139" s="140">
        <f>+IF('CARGA DE DATOS'!B139="","",'CARGA DE DATOS'!B139)</f>
        <v>266</v>
      </c>
      <c r="B139" s="140">
        <f>+'CARGA DE DATOS'!C139</f>
        <v>610000000000180</v>
      </c>
      <c r="C139" s="140"/>
      <c r="D139" s="140"/>
      <c r="E139" s="140"/>
      <c r="F139" s="140"/>
      <c r="G139" s="140"/>
      <c r="H139" s="140"/>
      <c r="I139" s="140"/>
      <c r="J139" s="83"/>
      <c r="K139" s="40" t="str">
        <f>+'CARGA DE DATOS'!$AH139</f>
        <v>PJ</v>
      </c>
      <c r="L139" s="40" t="str">
        <f>+'CARGA DE DATOS'!D139</f>
        <v>S1010A13</v>
      </c>
      <c r="M139" s="40" t="str">
        <f ca="1">+'CARGA DE DATOS'!G139</f>
        <v>ID137-PJ-PL-T6-MT 13,2 kV</v>
      </c>
      <c r="N139" s="40" t="str">
        <f>+'CARGA DE DATOS'!$AI139</f>
        <v>PL</v>
      </c>
      <c r="O139" s="40" t="str">
        <f>+'CARGA DE DATOS'!$AJ139</f>
        <v>G002</v>
      </c>
      <c r="P139" s="40" t="str">
        <f t="shared" si="21"/>
        <v>Z002</v>
      </c>
      <c r="Q139" s="40" t="s">
        <v>380</v>
      </c>
      <c r="R139" s="40">
        <v>1000</v>
      </c>
      <c r="S139" s="113" t="str">
        <f>+'CARGA DE DATOS'!$AL139</f>
        <v>05</v>
      </c>
      <c r="T139" s="115" t="s">
        <v>382</v>
      </c>
      <c r="U139" s="40">
        <v>12</v>
      </c>
      <c r="V139" s="40" t="str">
        <f ca="1">+'CARGA DE DATOS'!$AM139</f>
        <v>198</v>
      </c>
      <c r="W139" s="40" t="str">
        <f>+VLOOKUP(AG139,Datos!$E$30:$G$35,3,FALSE)</f>
        <v>P3</v>
      </c>
      <c r="X139" s="40" t="str">
        <f t="shared" si="22"/>
        <v/>
      </c>
      <c r="Z139" s="40" t="str">
        <f ca="1">+'CARGA DE DATOS'!$AN139</f>
        <v>239900</v>
      </c>
      <c r="AB139" s="40" t="str">
        <f t="shared" ca="1" si="23"/>
        <v>ID137-PJ-PL-T6-MT 13,2 kV</v>
      </c>
      <c r="AC139" s="40">
        <f>+INDEX('Gr.Estr.Reg.'!$A:$C,MATCH($L139,'Gr.Estr.Reg.'!$C:$C,0),1)</f>
        <v>1000</v>
      </c>
      <c r="AE139" s="40" t="str">
        <f>+TEXT('CARGA DE DATOS'!$F139,"dd.mm.yyyy")</f>
        <v>01.01.2022</v>
      </c>
      <c r="AF139" s="40" t="s">
        <v>384</v>
      </c>
      <c r="AG139" s="40" t="str">
        <f>+'CARGA DE DATOS'!$AO139</f>
        <v>G3</v>
      </c>
      <c r="AH139" s="40" t="s">
        <v>385</v>
      </c>
      <c r="AI139" s="40" t="str">
        <f ca="1">+'CARGA DE DATOS'!$AQ139</f>
        <v>GD_T6</v>
      </c>
      <c r="AJ139" s="126" t="str">
        <f>+IF('CARGA DE DATOS'!$K139="Completo",VLOOKUP(VLOOKUP('CARGA DE DATOS'!$D139,'Gr.Estr.Reg.'!$C:$D,2,FALSE),'Unidades de Lectura'!$J:$L,3,FALSE),VLOOKUP('CARGA DE DATOS'!$K139&amp;VLOOKUP('CARGA DE DATOS'!$D139,'Gr.Estr.Reg.'!$C:$H,6,FALSE),'Unidades de Lectura'!$H:$L,5,FALSE))</f>
        <v>GSFGE</v>
      </c>
      <c r="AM139" s="40" t="s">
        <v>387</v>
      </c>
      <c r="AN139" s="40" t="s">
        <v>388</v>
      </c>
      <c r="AO139" s="40" t="s">
        <v>389</v>
      </c>
      <c r="AP139" s="40" t="str">
        <f ca="1">+'CARGA DE DATOS'!$AT139</f>
        <v>GD_NORM</v>
      </c>
      <c r="AQ139" s="40" t="str">
        <f ca="1">+'CARGA DE DATOS'!$AU139</f>
        <v>MEDIA13.2</v>
      </c>
      <c r="AS139" s="40" t="s">
        <v>387</v>
      </c>
      <c r="AT139" s="40" t="str">
        <f>+IF('CARGA DE DATOS'!AV139="","false","true")</f>
        <v>false</v>
      </c>
      <c r="AU139" s="40" t="s">
        <v>389</v>
      </c>
      <c r="AV139" s="40" t="str">
        <f>+'CARGA DE DATOS'!$AW139</f>
        <v/>
      </c>
      <c r="AW139" s="40" t="str">
        <f>+'CARGA DE DATOS'!$AX139</f>
        <v/>
      </c>
      <c r="AY139" s="40" t="s">
        <v>1989</v>
      </c>
      <c r="AZ139" s="40" t="str">
        <f>+IF('CARGA DE DATOS'!AY139="","false","true")</f>
        <v>false</v>
      </c>
      <c r="BA139" s="40" t="s">
        <v>389</v>
      </c>
      <c r="BB139" s="40">
        <f>+'CARGA DE DATOS'!T139</f>
        <v>0</v>
      </c>
      <c r="BD139" s="40" t="s">
        <v>390</v>
      </c>
      <c r="BE139" s="40" t="str">
        <f>+IF('CARGA DE DATOS'!AZ139&lt;&gt;"","true","false")</f>
        <v>false</v>
      </c>
      <c r="BF139" s="40" t="s">
        <v>389</v>
      </c>
      <c r="BH139" s="40" t="s">
        <v>390</v>
      </c>
      <c r="BI139" s="40" t="str">
        <f>+IF('CARGA DE DATOS'!BA139&lt;&gt;"","true","false")</f>
        <v>true</v>
      </c>
      <c r="BJ139" s="40" t="s">
        <v>389</v>
      </c>
      <c r="BL139" s="40" t="s">
        <v>390</v>
      </c>
      <c r="BM139" s="40" t="str">
        <f ca="1">+IF('CARGA DE DATOS'!BB139&lt;&gt;"","true","false")</f>
        <v>false</v>
      </c>
      <c r="BN139" s="40" t="s">
        <v>389</v>
      </c>
      <c r="BP139" s="40" t="s">
        <v>390</v>
      </c>
      <c r="BQ139" s="40" t="str">
        <f ca="1">+IF('CARGA DE DATOS'!BC139&lt;&gt;"","true","false")</f>
        <v>false</v>
      </c>
      <c r="BR139" s="40" t="s">
        <v>389</v>
      </c>
      <c r="BT139" s="40" t="s">
        <v>390</v>
      </c>
      <c r="BU139" s="40" t="str">
        <f ca="1">+IF('CARGA DE DATOS'!BD139&lt;&gt;"","true","false")</f>
        <v>false</v>
      </c>
      <c r="BV139" s="40" t="s">
        <v>389</v>
      </c>
      <c r="BX139" s="40" t="s">
        <v>390</v>
      </c>
      <c r="BY139" s="40" t="str">
        <f ca="1">+IF('CARGA DE DATOS'!BE139&lt;&gt;"","true","false")</f>
        <v>false</v>
      </c>
      <c r="BZ139" s="40" t="s">
        <v>389</v>
      </c>
      <c r="CB139" s="40" t="s">
        <v>390</v>
      </c>
      <c r="CC139" s="40" t="str">
        <f ca="1">+IF('CARGA DE DATOS'!BF139&lt;&gt;"","true","false")</f>
        <v>false</v>
      </c>
      <c r="CD139" s="40" t="s">
        <v>389</v>
      </c>
      <c r="CF139" s="40" t="s">
        <v>390</v>
      </c>
      <c r="CG139" s="40" t="str">
        <f ca="1">+IF('CARGA DE DATOS'!BG139&lt;&gt;"","true","false")</f>
        <v>false</v>
      </c>
      <c r="CH139" s="40" t="s">
        <v>389</v>
      </c>
      <c r="CJ139" s="40" t="str">
        <f t="shared" si="24"/>
        <v>01.01.2022</v>
      </c>
      <c r="CK139" s="40" t="str">
        <f t="shared" si="25"/>
        <v>S1010</v>
      </c>
      <c r="CL139" s="40">
        <f>+VLOOKUP(L139,'Gr.Estr.Reg.'!$C:$G,5,FALSE)</f>
        <v>102</v>
      </c>
      <c r="CM139" s="40" t="str">
        <f t="shared" si="26"/>
        <v>PL</v>
      </c>
      <c r="CN139" s="40">
        <v>2</v>
      </c>
      <c r="CP139" s="40" t="str">
        <f t="shared" si="27"/>
        <v>01.01.2022</v>
      </c>
      <c r="CQ139" s="126">
        <f t="shared" si="28"/>
        <v>238</v>
      </c>
      <c r="CR139" s="126" t="str">
        <f t="shared" si="29"/>
        <v/>
      </c>
      <c r="CS139" s="40">
        <f>+'CARGA DE DATOS'!X139</f>
        <v>700034</v>
      </c>
      <c r="CT139" s="113" t="s">
        <v>391</v>
      </c>
      <c r="CV139" s="40" t="str">
        <f t="shared" si="30"/>
        <v>01.01.2022</v>
      </c>
      <c r="CW139" s="113" t="str">
        <f ca="1">+VLOOKUP('CARGA DE DATOS'!AA139,Datos!$D:$E,2,FALSE)</f>
        <v>00</v>
      </c>
      <c r="CX139" s="113">
        <f>+'CARGA DE DATOS'!AB139</f>
        <v>50</v>
      </c>
      <c r="CY139" s="113">
        <f>+'CARGA DE DATOS'!AC139</f>
        <v>50</v>
      </c>
      <c r="CZ139" s="113" t="str">
        <f>+'CARGA DE DATOS'!AD139</f>
        <v>CASO: &gt;1000 Reg y Cont &lt;1000 sólo 13,2 kV</v>
      </c>
    </row>
    <row r="140" spans="1:104" s="40" customFormat="1" x14ac:dyDescent="0.25">
      <c r="A140" s="140">
        <f>+IF('CARGA DE DATOS'!B140="","",'CARGA DE DATOS'!B140)</f>
        <v>266</v>
      </c>
      <c r="B140" s="140">
        <f>+'CARGA DE DATOS'!C140</f>
        <v>610000000000180</v>
      </c>
      <c r="C140" s="140"/>
      <c r="D140" s="140"/>
      <c r="E140" s="140"/>
      <c r="F140" s="140"/>
      <c r="G140" s="140"/>
      <c r="H140" s="140"/>
      <c r="I140" s="140"/>
      <c r="J140" s="83"/>
      <c r="K140" s="40" t="str">
        <f>+'CARGA DE DATOS'!$AH140</f>
        <v>PJ</v>
      </c>
      <c r="L140" s="40" t="str">
        <f>+'CARGA DE DATOS'!D140</f>
        <v>S1010A13</v>
      </c>
      <c r="M140" s="40" t="str">
        <f ca="1">+'CARGA DE DATOS'!G140</f>
        <v>ID138-PJ-PL-T6-MT 13,2 kV</v>
      </c>
      <c r="N140" s="40" t="str">
        <f>+'CARGA DE DATOS'!$AI140</f>
        <v>PL</v>
      </c>
      <c r="O140" s="40" t="str">
        <f>+'CARGA DE DATOS'!$AJ140</f>
        <v>G002</v>
      </c>
      <c r="P140" s="40" t="str">
        <f t="shared" si="21"/>
        <v>Z002</v>
      </c>
      <c r="Q140" s="40" t="s">
        <v>380</v>
      </c>
      <c r="R140" s="40">
        <v>1000</v>
      </c>
      <c r="S140" s="113" t="str">
        <f>+'CARGA DE DATOS'!$AL140</f>
        <v>07</v>
      </c>
      <c r="T140" s="115" t="s">
        <v>382</v>
      </c>
      <c r="U140" s="40">
        <v>12</v>
      </c>
      <c r="V140" s="40" t="str">
        <f ca="1">+'CARGA DE DATOS'!$AM140</f>
        <v>198</v>
      </c>
      <c r="W140" s="40" t="str">
        <f>+VLOOKUP(AG140,Datos!$E$30:$G$35,3,FALSE)</f>
        <v>P3</v>
      </c>
      <c r="X140" s="40" t="str">
        <f t="shared" si="22"/>
        <v/>
      </c>
      <c r="Z140" s="40" t="str">
        <f ca="1">+'CARGA DE DATOS'!$AN140</f>
        <v>239900</v>
      </c>
      <c r="AB140" s="40" t="str">
        <f t="shared" ca="1" si="23"/>
        <v>ID138-PJ-PL-T6-MT 13,2 kV</v>
      </c>
      <c r="AC140" s="40">
        <f>+INDEX('Gr.Estr.Reg.'!$A:$C,MATCH($L140,'Gr.Estr.Reg.'!$C:$C,0),1)</f>
        <v>1000</v>
      </c>
      <c r="AE140" s="40" t="str">
        <f>+TEXT('CARGA DE DATOS'!$F140,"dd.mm.yyyy")</f>
        <v>01.01.2022</v>
      </c>
      <c r="AF140" s="40" t="s">
        <v>384</v>
      </c>
      <c r="AG140" s="40" t="str">
        <f>+'CARGA DE DATOS'!$AO140</f>
        <v>G3</v>
      </c>
      <c r="AH140" s="40" t="s">
        <v>385</v>
      </c>
      <c r="AI140" s="40" t="str">
        <f ca="1">+'CARGA DE DATOS'!$AQ140</f>
        <v>GD_T6</v>
      </c>
      <c r="AJ140" s="126" t="str">
        <f>+IF('CARGA DE DATOS'!$K140="Completo",VLOOKUP(VLOOKUP('CARGA DE DATOS'!$D140,'Gr.Estr.Reg.'!$C:$D,2,FALSE),'Unidades de Lectura'!$J:$L,3,FALSE),VLOOKUP('CARGA DE DATOS'!$K140&amp;VLOOKUP('CARGA DE DATOS'!$D140,'Gr.Estr.Reg.'!$C:$H,6,FALSE),'Unidades de Lectura'!$H:$L,5,FALSE))</f>
        <v>GSFGE</v>
      </c>
      <c r="AM140" s="40" t="s">
        <v>387</v>
      </c>
      <c r="AN140" s="40" t="s">
        <v>388</v>
      </c>
      <c r="AO140" s="40" t="s">
        <v>389</v>
      </c>
      <c r="AP140" s="40" t="str">
        <f ca="1">+'CARGA DE DATOS'!$AT140</f>
        <v>GD_NORM</v>
      </c>
      <c r="AQ140" s="40" t="str">
        <f ca="1">+'CARGA DE DATOS'!$AU140</f>
        <v>MEDIA13.2</v>
      </c>
      <c r="AS140" s="40" t="s">
        <v>387</v>
      </c>
      <c r="AT140" s="40" t="str">
        <f>+IF('CARGA DE DATOS'!AV140="","false","true")</f>
        <v>false</v>
      </c>
      <c r="AU140" s="40" t="s">
        <v>389</v>
      </c>
      <c r="AV140" s="40" t="str">
        <f>+'CARGA DE DATOS'!$AW140</f>
        <v/>
      </c>
      <c r="AW140" s="40" t="str">
        <f>+'CARGA DE DATOS'!$AX140</f>
        <v/>
      </c>
      <c r="AY140" s="40" t="s">
        <v>1989</v>
      </c>
      <c r="AZ140" s="40" t="str">
        <f>+IF('CARGA DE DATOS'!AY140="","false","true")</f>
        <v>false</v>
      </c>
      <c r="BA140" s="40" t="s">
        <v>389</v>
      </c>
      <c r="BB140" s="40">
        <f>+'CARGA DE DATOS'!T140</f>
        <v>0</v>
      </c>
      <c r="BD140" s="40" t="s">
        <v>390</v>
      </c>
      <c r="BE140" s="40" t="str">
        <f>+IF('CARGA DE DATOS'!AZ140&lt;&gt;"","true","false")</f>
        <v>false</v>
      </c>
      <c r="BF140" s="40" t="s">
        <v>389</v>
      </c>
      <c r="BH140" s="40" t="s">
        <v>390</v>
      </c>
      <c r="BI140" s="40" t="str">
        <f>+IF('CARGA DE DATOS'!BA140&lt;&gt;"","true","false")</f>
        <v>true</v>
      </c>
      <c r="BJ140" s="40" t="s">
        <v>389</v>
      </c>
      <c r="BL140" s="40" t="s">
        <v>390</v>
      </c>
      <c r="BM140" s="40" t="str">
        <f ca="1">+IF('CARGA DE DATOS'!BB140&lt;&gt;"","true","false")</f>
        <v>false</v>
      </c>
      <c r="BN140" s="40" t="s">
        <v>389</v>
      </c>
      <c r="BP140" s="40" t="s">
        <v>390</v>
      </c>
      <c r="BQ140" s="40" t="str">
        <f ca="1">+IF('CARGA DE DATOS'!BC140&lt;&gt;"","true","false")</f>
        <v>true</v>
      </c>
      <c r="BR140" s="40" t="s">
        <v>389</v>
      </c>
      <c r="BT140" s="40" t="s">
        <v>390</v>
      </c>
      <c r="BU140" s="40" t="str">
        <f ca="1">+IF('CARGA DE DATOS'!BD140&lt;&gt;"","true","false")</f>
        <v>false</v>
      </c>
      <c r="BV140" s="40" t="s">
        <v>389</v>
      </c>
      <c r="BX140" s="40" t="s">
        <v>390</v>
      </c>
      <c r="BY140" s="40" t="str">
        <f ca="1">+IF('CARGA DE DATOS'!BE140&lt;&gt;"","true","false")</f>
        <v>false</v>
      </c>
      <c r="BZ140" s="40" t="s">
        <v>389</v>
      </c>
      <c r="CB140" s="40" t="s">
        <v>390</v>
      </c>
      <c r="CC140" s="40" t="str">
        <f ca="1">+IF('CARGA DE DATOS'!BF140&lt;&gt;"","true","false")</f>
        <v>false</v>
      </c>
      <c r="CD140" s="40" t="s">
        <v>389</v>
      </c>
      <c r="CF140" s="40" t="s">
        <v>390</v>
      </c>
      <c r="CG140" s="40" t="str">
        <f ca="1">+IF('CARGA DE DATOS'!BG140&lt;&gt;"","true","false")</f>
        <v>false</v>
      </c>
      <c r="CH140" s="40" t="s">
        <v>389</v>
      </c>
      <c r="CJ140" s="40" t="str">
        <f t="shared" si="24"/>
        <v>01.01.2022</v>
      </c>
      <c r="CK140" s="40" t="str">
        <f t="shared" si="25"/>
        <v>S1010</v>
      </c>
      <c r="CL140" s="40">
        <f>+VLOOKUP(L140,'Gr.Estr.Reg.'!$C:$G,5,FALSE)</f>
        <v>102</v>
      </c>
      <c r="CM140" s="40" t="str">
        <f t="shared" si="26"/>
        <v>PL</v>
      </c>
      <c r="CN140" s="40">
        <v>2</v>
      </c>
      <c r="CP140" s="40" t="str">
        <f t="shared" si="27"/>
        <v>01.01.2022</v>
      </c>
      <c r="CQ140" s="126">
        <f t="shared" si="28"/>
        <v>239</v>
      </c>
      <c r="CR140" s="126" t="str">
        <f t="shared" si="29"/>
        <v/>
      </c>
      <c r="CS140" s="40">
        <f>+'CARGA DE DATOS'!X140</f>
        <v>700034</v>
      </c>
      <c r="CT140" s="113" t="s">
        <v>391</v>
      </c>
      <c r="CV140" s="40" t="str">
        <f t="shared" si="30"/>
        <v>01.01.2022</v>
      </c>
      <c r="CW140" s="113" t="str">
        <f ca="1">+VLOOKUP('CARGA DE DATOS'!AA140,Datos!$D:$E,2,FALSE)</f>
        <v>00</v>
      </c>
      <c r="CX140" s="113">
        <f>+'CARGA DE DATOS'!AB140</f>
        <v>50</v>
      </c>
      <c r="CY140" s="113">
        <f>+'CARGA DE DATOS'!AC140</f>
        <v>1000</v>
      </c>
      <c r="CZ140" s="113" t="str">
        <f>+'CARGA DE DATOS'!AD140</f>
        <v>CASO: =1000 Cont sólo 13,2 kV</v>
      </c>
    </row>
    <row r="141" spans="1:104" s="40" customFormat="1" x14ac:dyDescent="0.25">
      <c r="A141" s="140">
        <f>+IF('CARGA DE DATOS'!B141="","",'CARGA DE DATOS'!B141)</f>
        <v>266</v>
      </c>
      <c r="B141" s="140">
        <f>+'CARGA DE DATOS'!C141</f>
        <v>610000000000180</v>
      </c>
      <c r="C141" s="140"/>
      <c r="D141" s="140"/>
      <c r="E141" s="140"/>
      <c r="F141" s="140"/>
      <c r="G141" s="140"/>
      <c r="H141" s="140"/>
      <c r="I141" s="140"/>
      <c r="J141" s="83"/>
      <c r="K141" s="40" t="str">
        <f>+'CARGA DE DATOS'!$AH141</f>
        <v>PJ</v>
      </c>
      <c r="L141" s="40" t="str">
        <f>+'CARGA DE DATOS'!D141</f>
        <v>S1010A13</v>
      </c>
      <c r="M141" s="40" t="str">
        <f ca="1">+'CARGA DE DATOS'!G141</f>
        <v>ID139-PJ-PL-T6-MT 13,2 kV</v>
      </c>
      <c r="N141" s="40" t="str">
        <f>+'CARGA DE DATOS'!$AI141</f>
        <v>PL</v>
      </c>
      <c r="O141" s="40" t="str">
        <f>+'CARGA DE DATOS'!$AJ141</f>
        <v>G002</v>
      </c>
      <c r="P141" s="40" t="str">
        <f t="shared" si="21"/>
        <v>Z002</v>
      </c>
      <c r="Q141" s="40" t="s">
        <v>380</v>
      </c>
      <c r="R141" s="40">
        <v>1000</v>
      </c>
      <c r="S141" s="113">
        <f>+'CARGA DE DATOS'!$AL141</f>
        <v>11</v>
      </c>
      <c r="T141" s="115" t="s">
        <v>382</v>
      </c>
      <c r="U141" s="40">
        <v>12</v>
      </c>
      <c r="V141" s="40" t="str">
        <f ca="1">+'CARGA DE DATOS'!$AM141</f>
        <v>198</v>
      </c>
      <c r="W141" s="40" t="str">
        <f>+VLOOKUP(AG141,Datos!$E$30:$G$35,3,FALSE)</f>
        <v>P3</v>
      </c>
      <c r="X141" s="40" t="str">
        <f t="shared" si="22"/>
        <v/>
      </c>
      <c r="Z141" s="40" t="str">
        <f ca="1">+'CARGA DE DATOS'!$AN141</f>
        <v>239900</v>
      </c>
      <c r="AB141" s="40" t="str">
        <f t="shared" ca="1" si="23"/>
        <v>ID139-PJ-PL-T6-MT 13,2 kV</v>
      </c>
      <c r="AC141" s="40">
        <f>+INDEX('Gr.Estr.Reg.'!$A:$C,MATCH($L141,'Gr.Estr.Reg.'!$C:$C,0),1)</f>
        <v>1000</v>
      </c>
      <c r="AE141" s="40" t="str">
        <f>+TEXT('CARGA DE DATOS'!$F141,"dd.mm.yyyy")</f>
        <v>01.01.2022</v>
      </c>
      <c r="AF141" s="40" t="s">
        <v>384</v>
      </c>
      <c r="AG141" s="40" t="str">
        <f>+'CARGA DE DATOS'!$AO141</f>
        <v>G3</v>
      </c>
      <c r="AH141" s="40" t="s">
        <v>385</v>
      </c>
      <c r="AI141" s="40" t="str">
        <f ca="1">+'CARGA DE DATOS'!$AQ141</f>
        <v>GD_T6</v>
      </c>
      <c r="AJ141" s="126" t="str">
        <f>+IF('CARGA DE DATOS'!$K141="Completo",VLOOKUP(VLOOKUP('CARGA DE DATOS'!$D141,'Gr.Estr.Reg.'!$C:$D,2,FALSE),'Unidades de Lectura'!$J:$L,3,FALSE),VLOOKUP('CARGA DE DATOS'!$K141&amp;VLOOKUP('CARGA DE DATOS'!$D141,'Gr.Estr.Reg.'!$C:$H,6,FALSE),'Unidades de Lectura'!$H:$L,5,FALSE))</f>
        <v>GSFGE</v>
      </c>
      <c r="AM141" s="40" t="s">
        <v>387</v>
      </c>
      <c r="AN141" s="40" t="s">
        <v>388</v>
      </c>
      <c r="AO141" s="40" t="s">
        <v>389</v>
      </c>
      <c r="AP141" s="40" t="str">
        <f ca="1">+'CARGA DE DATOS'!$AT141</f>
        <v>GD_NORM</v>
      </c>
      <c r="AQ141" s="40" t="str">
        <f ca="1">+'CARGA DE DATOS'!$AU141</f>
        <v>MEDIA13.2</v>
      </c>
      <c r="AS141" s="40" t="s">
        <v>387</v>
      </c>
      <c r="AT141" s="40" t="str">
        <f>+IF('CARGA DE DATOS'!AV141="","false","true")</f>
        <v>false</v>
      </c>
      <c r="AU141" s="40" t="s">
        <v>389</v>
      </c>
      <c r="AV141" s="40" t="str">
        <f>+'CARGA DE DATOS'!$AW141</f>
        <v/>
      </c>
      <c r="AW141" s="40" t="str">
        <f>+'CARGA DE DATOS'!$AX141</f>
        <v/>
      </c>
      <c r="AY141" s="40" t="s">
        <v>1989</v>
      </c>
      <c r="AZ141" s="40" t="str">
        <f>+IF('CARGA DE DATOS'!AY141="","false","true")</f>
        <v>false</v>
      </c>
      <c r="BA141" s="40" t="s">
        <v>389</v>
      </c>
      <c r="BB141" s="40">
        <f>+'CARGA DE DATOS'!T141</f>
        <v>0</v>
      </c>
      <c r="BD141" s="40" t="s">
        <v>390</v>
      </c>
      <c r="BE141" s="40" t="str">
        <f>+IF('CARGA DE DATOS'!AZ141&lt;&gt;"","true","false")</f>
        <v>false</v>
      </c>
      <c r="BF141" s="40" t="s">
        <v>389</v>
      </c>
      <c r="BH141" s="40" t="s">
        <v>390</v>
      </c>
      <c r="BI141" s="40" t="str">
        <f>+IF('CARGA DE DATOS'!BA141&lt;&gt;"","true","false")</f>
        <v>true</v>
      </c>
      <c r="BJ141" s="40" t="s">
        <v>389</v>
      </c>
      <c r="BL141" s="40" t="s">
        <v>390</v>
      </c>
      <c r="BM141" s="40" t="str">
        <f ca="1">+IF('CARGA DE DATOS'!BB141&lt;&gt;"","true","false")</f>
        <v>true</v>
      </c>
      <c r="BN141" s="40" t="s">
        <v>389</v>
      </c>
      <c r="BP141" s="40" t="s">
        <v>390</v>
      </c>
      <c r="BQ141" s="40" t="str">
        <f ca="1">+IF('CARGA DE DATOS'!BC141&lt;&gt;"","true","false")</f>
        <v>false</v>
      </c>
      <c r="BR141" s="40" t="s">
        <v>389</v>
      </c>
      <c r="BT141" s="40" t="s">
        <v>390</v>
      </c>
      <c r="BU141" s="40" t="str">
        <f ca="1">+IF('CARGA DE DATOS'!BD141&lt;&gt;"","true","false")</f>
        <v>false</v>
      </c>
      <c r="BV141" s="40" t="s">
        <v>389</v>
      </c>
      <c r="BX141" s="40" t="s">
        <v>390</v>
      </c>
      <c r="BY141" s="40" t="str">
        <f ca="1">+IF('CARGA DE DATOS'!BE141&lt;&gt;"","true","false")</f>
        <v>false</v>
      </c>
      <c r="BZ141" s="40" t="s">
        <v>389</v>
      </c>
      <c r="CB141" s="40" t="s">
        <v>390</v>
      </c>
      <c r="CC141" s="40" t="str">
        <f ca="1">+IF('CARGA DE DATOS'!BF141&lt;&gt;"","true","false")</f>
        <v>false</v>
      </c>
      <c r="CD141" s="40" t="s">
        <v>389</v>
      </c>
      <c r="CF141" s="40" t="s">
        <v>390</v>
      </c>
      <c r="CG141" s="40" t="str">
        <f ca="1">+IF('CARGA DE DATOS'!BG141&lt;&gt;"","true","false")</f>
        <v>false</v>
      </c>
      <c r="CH141" s="40" t="s">
        <v>389</v>
      </c>
      <c r="CJ141" s="40" t="str">
        <f t="shared" si="24"/>
        <v>01.01.2022</v>
      </c>
      <c r="CK141" s="40" t="str">
        <f t="shared" si="25"/>
        <v>S1010</v>
      </c>
      <c r="CL141" s="40">
        <f>+VLOOKUP(L141,'Gr.Estr.Reg.'!$C:$G,5,FALSE)</f>
        <v>102</v>
      </c>
      <c r="CM141" s="40" t="str">
        <f t="shared" si="26"/>
        <v>PL</v>
      </c>
      <c r="CN141" s="40">
        <v>2</v>
      </c>
      <c r="CP141" s="40" t="str">
        <f t="shared" si="27"/>
        <v>01.01.2022</v>
      </c>
      <c r="CQ141" s="126">
        <f t="shared" si="28"/>
        <v>240</v>
      </c>
      <c r="CR141" s="126" t="str">
        <f t="shared" si="29"/>
        <v/>
      </c>
      <c r="CS141" s="40">
        <f>+'CARGA DE DATOS'!X141</f>
        <v>700034</v>
      </c>
      <c r="CT141" s="113" t="s">
        <v>391</v>
      </c>
      <c r="CV141" s="40" t="str">
        <f t="shared" si="30"/>
        <v>01.01.2022</v>
      </c>
      <c r="CW141" s="113" t="str">
        <f ca="1">+VLOOKUP('CARGA DE DATOS'!AA141,Datos!$D:$E,2,FALSE)</f>
        <v>00</v>
      </c>
      <c r="CX141" s="113">
        <f>+'CARGA DE DATOS'!AB141</f>
        <v>1200</v>
      </c>
      <c r="CY141" s="113">
        <f>+'CARGA DE DATOS'!AC141</f>
        <v>50</v>
      </c>
      <c r="CZ141" s="113" t="str">
        <f>+'CARGA DE DATOS'!AD141</f>
        <v>CASO: &gt;1000 Cont y Reg sólo 13,2 kV</v>
      </c>
    </row>
    <row r="142" spans="1:104" s="40" customFormat="1" x14ac:dyDescent="0.25">
      <c r="A142" s="140">
        <f>+IF('CARGA DE DATOS'!B142="","",'CARGA DE DATOS'!B142)</f>
        <v>254</v>
      </c>
      <c r="B142" s="140">
        <f>+'CARGA DE DATOS'!C142</f>
        <v>610000000000168</v>
      </c>
      <c r="C142" s="140"/>
      <c r="D142" s="140"/>
      <c r="E142" s="140"/>
      <c r="F142" s="140"/>
      <c r="G142" s="140"/>
      <c r="H142" s="140"/>
      <c r="I142" s="140"/>
      <c r="J142" s="83"/>
      <c r="K142" s="40" t="str">
        <f>+'CARGA DE DATOS'!$AH142</f>
        <v>PJ</v>
      </c>
      <c r="L142" s="40" t="str">
        <f>+'CARGA DE DATOS'!D142</f>
        <v>S6020A21</v>
      </c>
      <c r="M142" s="40" t="str">
        <f ca="1">+'CARGA DE DATOS'!G142</f>
        <v>ID140-PJ-PL-T6-MT 33,0 kV</v>
      </c>
      <c r="N142" s="40" t="str">
        <f>+'CARGA DE DATOS'!$AI142</f>
        <v>PL</v>
      </c>
      <c r="O142" s="40" t="str">
        <f>+'CARGA DE DATOS'!$AJ142</f>
        <v>G002</v>
      </c>
      <c r="P142" s="40" t="str">
        <f t="shared" si="21"/>
        <v>Z002</v>
      </c>
      <c r="Q142" s="40" t="s">
        <v>380</v>
      </c>
      <c r="R142" s="40">
        <v>1000</v>
      </c>
      <c r="S142" s="113" t="str">
        <f>+'CARGA DE DATOS'!$AL142</f>
        <v>01</v>
      </c>
      <c r="T142" s="115" t="s">
        <v>382</v>
      </c>
      <c r="U142" s="40">
        <v>12</v>
      </c>
      <c r="V142" s="40" t="str">
        <f ca="1">+'CARGA DE DATOS'!$AM142</f>
        <v>317</v>
      </c>
      <c r="W142" s="40" t="str">
        <f>+VLOOKUP(AG142,Datos!$E$30:$G$35,3,FALSE)</f>
        <v>P3</v>
      </c>
      <c r="X142" s="40" t="str">
        <f t="shared" si="22"/>
        <v/>
      </c>
      <c r="Z142" s="40" t="str">
        <f ca="1">+'CARGA DE DATOS'!$AN142</f>
        <v>239900</v>
      </c>
      <c r="AB142" s="40" t="str">
        <f t="shared" ca="1" si="23"/>
        <v>ID140-PJ-PL-T6-MT 33,0 kV</v>
      </c>
      <c r="AC142" s="40">
        <f>+INDEX('Gr.Estr.Reg.'!$A:$C,MATCH($L142,'Gr.Estr.Reg.'!$C:$C,0),1)</f>
        <v>6000</v>
      </c>
      <c r="AE142" s="40" t="str">
        <f>+TEXT('CARGA DE DATOS'!$F142,"dd.mm.yyyy")</f>
        <v>01.01.2022</v>
      </c>
      <c r="AF142" s="40" t="s">
        <v>384</v>
      </c>
      <c r="AG142" s="40" t="str">
        <f>+'CARGA DE DATOS'!$AO142</f>
        <v>G4</v>
      </c>
      <c r="AH142" s="40" t="s">
        <v>385</v>
      </c>
      <c r="AI142" s="40" t="str">
        <f ca="1">+'CARGA DE DATOS'!$AQ142</f>
        <v>GD_T6</v>
      </c>
      <c r="AJ142" s="126" t="str">
        <f>+IF('CARGA DE DATOS'!$K142="Completo",VLOOKUP(VLOOKUP('CARGA DE DATOS'!$D142,'Gr.Estr.Reg.'!$C:$D,2,FALSE),'Unidades de Lectura'!$J:$L,3,FALSE),VLOOKUP('CARGA DE DATOS'!$K142&amp;VLOOKUP('CARGA DE DATOS'!$D142,'Gr.Estr.Reg.'!$C:$H,6,FALSE),'Unidades de Lectura'!$H:$L,5,FALSE))</f>
        <v>GROGE</v>
      </c>
      <c r="AM142" s="40" t="s">
        <v>387</v>
      </c>
      <c r="AN142" s="40" t="s">
        <v>388</v>
      </c>
      <c r="AO142" s="40" t="s">
        <v>389</v>
      </c>
      <c r="AP142" s="40" t="str">
        <f ca="1">+'CARGA DE DATOS'!$AT142</f>
        <v>GD_NORM</v>
      </c>
      <c r="AQ142" s="40" t="str">
        <f ca="1">+'CARGA DE DATOS'!$AU142</f>
        <v>MEDIA33</v>
      </c>
      <c r="AS142" s="40" t="s">
        <v>387</v>
      </c>
      <c r="AT142" s="40" t="str">
        <f>+IF('CARGA DE DATOS'!AV142="","false","true")</f>
        <v>false</v>
      </c>
      <c r="AU142" s="40" t="s">
        <v>389</v>
      </c>
      <c r="AV142" s="40" t="str">
        <f>+'CARGA DE DATOS'!$AW142</f>
        <v/>
      </c>
      <c r="AW142" s="40" t="str">
        <f>+'CARGA DE DATOS'!$AX142</f>
        <v/>
      </c>
      <c r="AY142" s="40" t="s">
        <v>1989</v>
      </c>
      <c r="AZ142" s="40" t="str">
        <f>+IF('CARGA DE DATOS'!AY142="","false","true")</f>
        <v>false</v>
      </c>
      <c r="BA142" s="40" t="s">
        <v>389</v>
      </c>
      <c r="BB142" s="40">
        <f>+'CARGA DE DATOS'!T142</f>
        <v>0</v>
      </c>
      <c r="BD142" s="40" t="s">
        <v>390</v>
      </c>
      <c r="BE142" s="40" t="str">
        <f>+IF('CARGA DE DATOS'!AZ142&lt;&gt;"","true","false")</f>
        <v>false</v>
      </c>
      <c r="BF142" s="40" t="s">
        <v>389</v>
      </c>
      <c r="BH142" s="40" t="s">
        <v>390</v>
      </c>
      <c r="BI142" s="40" t="str">
        <f>+IF('CARGA DE DATOS'!BA142&lt;&gt;"","true","false")</f>
        <v>true</v>
      </c>
      <c r="BJ142" s="40" t="s">
        <v>389</v>
      </c>
      <c r="BL142" s="40" t="s">
        <v>390</v>
      </c>
      <c r="BM142" s="40" t="str">
        <f ca="1">+IF('CARGA DE DATOS'!BB142&lt;&gt;"","true","false")</f>
        <v>false</v>
      </c>
      <c r="BN142" s="40" t="s">
        <v>389</v>
      </c>
      <c r="BP142" s="40" t="s">
        <v>390</v>
      </c>
      <c r="BQ142" s="40" t="str">
        <f ca="1">+IF('CARGA DE DATOS'!BC142&lt;&gt;"","true","false")</f>
        <v>false</v>
      </c>
      <c r="BR142" s="40" t="s">
        <v>389</v>
      </c>
      <c r="BT142" s="40" t="s">
        <v>390</v>
      </c>
      <c r="BU142" s="40" t="str">
        <f ca="1">+IF('CARGA DE DATOS'!BD142&lt;&gt;"","true","false")</f>
        <v>false</v>
      </c>
      <c r="BV142" s="40" t="s">
        <v>389</v>
      </c>
      <c r="BX142" s="40" t="s">
        <v>390</v>
      </c>
      <c r="BY142" s="40" t="str">
        <f ca="1">+IF('CARGA DE DATOS'!BE142&lt;&gt;"","true","false")</f>
        <v>true</v>
      </c>
      <c r="BZ142" s="40" t="s">
        <v>389</v>
      </c>
      <c r="CB142" s="40" t="s">
        <v>390</v>
      </c>
      <c r="CC142" s="40" t="str">
        <f ca="1">+IF('CARGA DE DATOS'!BF142&lt;&gt;"","true","false")</f>
        <v>false</v>
      </c>
      <c r="CD142" s="40" t="s">
        <v>389</v>
      </c>
      <c r="CF142" s="40" t="s">
        <v>390</v>
      </c>
      <c r="CG142" s="40" t="str">
        <f ca="1">+IF('CARGA DE DATOS'!BG142&lt;&gt;"","true","false")</f>
        <v>false</v>
      </c>
      <c r="CH142" s="40" t="s">
        <v>389</v>
      </c>
      <c r="CJ142" s="40" t="str">
        <f t="shared" si="24"/>
        <v>01.01.2022</v>
      </c>
      <c r="CK142" s="40" t="str">
        <f t="shared" si="25"/>
        <v>S6020</v>
      </c>
      <c r="CL142" s="40">
        <f>+VLOOKUP(L142,'Gr.Estr.Reg.'!$C:$G,5,FALSE)</f>
        <v>106</v>
      </c>
      <c r="CM142" s="40" t="str">
        <f t="shared" si="26"/>
        <v>PL</v>
      </c>
      <c r="CN142" s="40">
        <v>2</v>
      </c>
      <c r="CP142" s="40" t="str">
        <f t="shared" si="27"/>
        <v>01.01.2022</v>
      </c>
      <c r="CQ142" s="126">
        <f t="shared" si="28"/>
        <v>241</v>
      </c>
      <c r="CR142" s="126" t="str">
        <f t="shared" si="29"/>
        <v/>
      </c>
      <c r="CS142" s="40">
        <f>+'CARGA DE DATOS'!X142</f>
        <v>700034</v>
      </c>
      <c r="CT142" s="113" t="s">
        <v>391</v>
      </c>
      <c r="CV142" s="40" t="str">
        <f t="shared" si="30"/>
        <v>01.01.2022</v>
      </c>
      <c r="CW142" s="113" t="str">
        <f ca="1">+VLOOKUP('CARGA DE DATOS'!AA142,Datos!$D:$E,2,FALSE)</f>
        <v>00</v>
      </c>
      <c r="CX142" s="113">
        <f>+'CARGA DE DATOS'!AB142</f>
        <v>50</v>
      </c>
      <c r="CY142" s="113">
        <f>+'CARGA DE DATOS'!AC142</f>
        <v>100</v>
      </c>
      <c r="CZ142" s="113" t="str">
        <f>+'CARGA DE DATOS'!AD142</f>
        <v>CASO: &lt;300</v>
      </c>
    </row>
    <row r="143" spans="1:104" s="40" customFormat="1" x14ac:dyDescent="0.25">
      <c r="A143" s="140">
        <f>+IF('CARGA DE DATOS'!B143="","",'CARGA DE DATOS'!B143)</f>
        <v>254</v>
      </c>
      <c r="B143" s="140">
        <f>+'CARGA DE DATOS'!C143</f>
        <v>610000000000168</v>
      </c>
      <c r="C143" s="140"/>
      <c r="D143" s="140"/>
      <c r="E143" s="140"/>
      <c r="F143" s="140"/>
      <c r="G143" s="140"/>
      <c r="H143" s="140"/>
      <c r="I143" s="140"/>
      <c r="J143" s="83"/>
      <c r="K143" s="40" t="str">
        <f>+'CARGA DE DATOS'!$AH143</f>
        <v>PJ</v>
      </c>
      <c r="L143" s="40" t="str">
        <f>+'CARGA DE DATOS'!D143</f>
        <v>S6020A21</v>
      </c>
      <c r="M143" s="40" t="str">
        <f ca="1">+'CARGA DE DATOS'!G143</f>
        <v>ID141-PJ-PL-T6-MT 33,0 kV</v>
      </c>
      <c r="N143" s="40" t="str">
        <f>+'CARGA DE DATOS'!$AI143</f>
        <v>PL</v>
      </c>
      <c r="O143" s="40" t="str">
        <f>+'CARGA DE DATOS'!$AJ143</f>
        <v>G002</v>
      </c>
      <c r="P143" s="40" t="str">
        <f t="shared" si="21"/>
        <v>Z002</v>
      </c>
      <c r="Q143" s="40" t="s">
        <v>380</v>
      </c>
      <c r="R143" s="40">
        <v>1000</v>
      </c>
      <c r="S143" s="113" t="str">
        <f>+'CARGA DE DATOS'!$AL143</f>
        <v>04</v>
      </c>
      <c r="T143" s="115" t="s">
        <v>382</v>
      </c>
      <c r="U143" s="40">
        <v>12</v>
      </c>
      <c r="V143" s="40" t="str">
        <f ca="1">+'CARGA DE DATOS'!$AM143</f>
        <v>317</v>
      </c>
      <c r="W143" s="40" t="str">
        <f>+VLOOKUP(AG143,Datos!$E$30:$G$35,3,FALSE)</f>
        <v>P3</v>
      </c>
      <c r="X143" s="40" t="str">
        <f t="shared" si="22"/>
        <v/>
      </c>
      <c r="Z143" s="40" t="str">
        <f ca="1">+'CARGA DE DATOS'!$AN143</f>
        <v>239900</v>
      </c>
      <c r="AB143" s="40" t="str">
        <f t="shared" ca="1" si="23"/>
        <v>ID141-PJ-PL-T6-MT 33,0 kV</v>
      </c>
      <c r="AC143" s="40">
        <f>+INDEX('Gr.Estr.Reg.'!$A:$C,MATCH($L143,'Gr.Estr.Reg.'!$C:$C,0),1)</f>
        <v>6000</v>
      </c>
      <c r="AE143" s="40" t="str">
        <f>+TEXT('CARGA DE DATOS'!$F143,"dd.mm.yyyy")</f>
        <v>01.01.2022</v>
      </c>
      <c r="AF143" s="40" t="s">
        <v>384</v>
      </c>
      <c r="AG143" s="40" t="str">
        <f>+'CARGA DE DATOS'!$AO143</f>
        <v>G4</v>
      </c>
      <c r="AH143" s="40" t="s">
        <v>385</v>
      </c>
      <c r="AI143" s="40" t="str">
        <f ca="1">+'CARGA DE DATOS'!$AQ143</f>
        <v>GD_T6</v>
      </c>
      <c r="AJ143" s="126" t="str">
        <f>+IF('CARGA DE DATOS'!$K143="Completo",VLOOKUP(VLOOKUP('CARGA DE DATOS'!$D143,'Gr.Estr.Reg.'!$C:$D,2,FALSE),'Unidades de Lectura'!$J:$L,3,FALSE),VLOOKUP('CARGA DE DATOS'!$K143&amp;VLOOKUP('CARGA DE DATOS'!$D143,'Gr.Estr.Reg.'!$C:$H,6,FALSE),'Unidades de Lectura'!$H:$L,5,FALSE))</f>
        <v>GROGE</v>
      </c>
      <c r="AM143" s="40" t="s">
        <v>387</v>
      </c>
      <c r="AN143" s="40" t="s">
        <v>388</v>
      </c>
      <c r="AO143" s="40" t="s">
        <v>389</v>
      </c>
      <c r="AP143" s="40" t="str">
        <f ca="1">+'CARGA DE DATOS'!$AT143</f>
        <v>GD_NORM</v>
      </c>
      <c r="AQ143" s="40" t="str">
        <f ca="1">+'CARGA DE DATOS'!$AU143</f>
        <v>MEDIA33</v>
      </c>
      <c r="AS143" s="40" t="s">
        <v>387</v>
      </c>
      <c r="AT143" s="40" t="str">
        <f>+IF('CARGA DE DATOS'!AV143="","false","true")</f>
        <v>false</v>
      </c>
      <c r="AU143" s="40" t="s">
        <v>389</v>
      </c>
      <c r="AV143" s="40" t="str">
        <f>+'CARGA DE DATOS'!$AW143</f>
        <v/>
      </c>
      <c r="AW143" s="40" t="str">
        <f>+'CARGA DE DATOS'!$AX143</f>
        <v/>
      </c>
      <c r="AY143" s="40" t="s">
        <v>1989</v>
      </c>
      <c r="AZ143" s="40" t="str">
        <f>+IF('CARGA DE DATOS'!AY143="","false","true")</f>
        <v>false</v>
      </c>
      <c r="BA143" s="40" t="s">
        <v>389</v>
      </c>
      <c r="BB143" s="40">
        <f>+'CARGA DE DATOS'!T143</f>
        <v>0</v>
      </c>
      <c r="BD143" s="40" t="s">
        <v>390</v>
      </c>
      <c r="BE143" s="40" t="str">
        <f>+IF('CARGA DE DATOS'!AZ143&lt;&gt;"","true","false")</f>
        <v>false</v>
      </c>
      <c r="BF143" s="40" t="s">
        <v>389</v>
      </c>
      <c r="BH143" s="40" t="s">
        <v>390</v>
      </c>
      <c r="BI143" s="40" t="str">
        <f>+IF('CARGA DE DATOS'!BA143&lt;&gt;"","true","false")</f>
        <v>true</v>
      </c>
      <c r="BJ143" s="40" t="s">
        <v>389</v>
      </c>
      <c r="BL143" s="40" t="s">
        <v>390</v>
      </c>
      <c r="BM143" s="40" t="str">
        <f ca="1">+IF('CARGA DE DATOS'!BB143&lt;&gt;"","true","false")</f>
        <v>true</v>
      </c>
      <c r="BN143" s="40" t="s">
        <v>389</v>
      </c>
      <c r="BP143" s="40" t="s">
        <v>390</v>
      </c>
      <c r="BQ143" s="40" t="str">
        <f ca="1">+IF('CARGA DE DATOS'!BC143&lt;&gt;"","true","false")</f>
        <v>true</v>
      </c>
      <c r="BR143" s="40" t="s">
        <v>389</v>
      </c>
      <c r="BT143" s="40" t="s">
        <v>390</v>
      </c>
      <c r="BU143" s="40" t="str">
        <f ca="1">+IF('CARGA DE DATOS'!BD143&lt;&gt;"","true","false")</f>
        <v>false</v>
      </c>
      <c r="BV143" s="40" t="s">
        <v>389</v>
      </c>
      <c r="BX143" s="40" t="s">
        <v>390</v>
      </c>
      <c r="BY143" s="40" t="str">
        <f ca="1">+IF('CARGA DE DATOS'!BE143&lt;&gt;"","true","false")</f>
        <v>true</v>
      </c>
      <c r="BZ143" s="40" t="s">
        <v>389</v>
      </c>
      <c r="CB143" s="40" t="s">
        <v>390</v>
      </c>
      <c r="CC143" s="40" t="str">
        <f ca="1">+IF('CARGA DE DATOS'!BF143&lt;&gt;"","true","false")</f>
        <v>false</v>
      </c>
      <c r="CD143" s="40" t="s">
        <v>389</v>
      </c>
      <c r="CF143" s="40" t="s">
        <v>390</v>
      </c>
      <c r="CG143" s="40" t="str">
        <f ca="1">+IF('CARGA DE DATOS'!BG143&lt;&gt;"","true","false")</f>
        <v>false</v>
      </c>
      <c r="CH143" s="40" t="s">
        <v>389</v>
      </c>
      <c r="CJ143" s="40" t="str">
        <f t="shared" si="24"/>
        <v>01.01.2022</v>
      </c>
      <c r="CK143" s="40" t="str">
        <f t="shared" si="25"/>
        <v>S6020</v>
      </c>
      <c r="CL143" s="40">
        <f>+VLOOKUP(L143,'Gr.Estr.Reg.'!$C:$G,5,FALSE)</f>
        <v>106</v>
      </c>
      <c r="CM143" s="40" t="str">
        <f t="shared" si="26"/>
        <v>PL</v>
      </c>
      <c r="CN143" s="40">
        <v>2</v>
      </c>
      <c r="CP143" s="40" t="str">
        <f t="shared" si="27"/>
        <v>01.01.2022</v>
      </c>
      <c r="CQ143" s="126">
        <f t="shared" si="28"/>
        <v>242</v>
      </c>
      <c r="CR143" s="126" t="str">
        <f t="shared" si="29"/>
        <v/>
      </c>
      <c r="CS143" s="40">
        <f>+'CARGA DE DATOS'!X143</f>
        <v>700034</v>
      </c>
      <c r="CT143" s="113" t="s">
        <v>391</v>
      </c>
      <c r="CV143" s="40" t="str">
        <f t="shared" si="30"/>
        <v>01.01.2022</v>
      </c>
      <c r="CW143" s="113" t="str">
        <f ca="1">+VLOOKUP('CARGA DE DATOS'!AA143,Datos!$D:$E,2,FALSE)</f>
        <v>00</v>
      </c>
      <c r="CX143" s="113">
        <f>+'CARGA DE DATOS'!AB143</f>
        <v>100</v>
      </c>
      <c r="CY143" s="113">
        <f>+'CARGA DE DATOS'!AC143</f>
        <v>300</v>
      </c>
      <c r="CZ143" s="113" t="str">
        <f>+'CARGA DE DATOS'!AD143</f>
        <v>CASO: &gt;300</v>
      </c>
    </row>
    <row r="144" spans="1:104" s="40" customFormat="1" x14ac:dyDescent="0.25">
      <c r="A144" s="140">
        <f>+IF('CARGA DE DATOS'!B144="","",'CARGA DE DATOS'!B144)</f>
        <v>254</v>
      </c>
      <c r="B144" s="140">
        <f>+'CARGA DE DATOS'!C144</f>
        <v>610000000000168</v>
      </c>
      <c r="C144" s="140"/>
      <c r="D144" s="140"/>
      <c r="E144" s="140"/>
      <c r="F144" s="140"/>
      <c r="G144" s="140"/>
      <c r="H144" s="140"/>
      <c r="I144" s="140"/>
      <c r="J144" s="83"/>
      <c r="K144" s="40" t="str">
        <f>+'CARGA DE DATOS'!$AH144</f>
        <v>PJ</v>
      </c>
      <c r="L144" s="40" t="str">
        <f>+'CARGA DE DATOS'!D144</f>
        <v>S6020A21</v>
      </c>
      <c r="M144" s="40" t="str">
        <f ca="1">+'CARGA DE DATOS'!G144</f>
        <v>ID142-PJ-PL-T6-AT/MT</v>
      </c>
      <c r="N144" s="40" t="str">
        <f>+'CARGA DE DATOS'!$AI144</f>
        <v>PL</v>
      </c>
      <c r="O144" s="40" t="str">
        <f>+'CARGA DE DATOS'!$AJ144</f>
        <v>G002</v>
      </c>
      <c r="P144" s="40" t="str">
        <f t="shared" si="21"/>
        <v>Z002</v>
      </c>
      <c r="Q144" s="40" t="s">
        <v>380</v>
      </c>
      <c r="R144" s="40">
        <v>1000</v>
      </c>
      <c r="S144" s="113" t="str">
        <f>+'CARGA DE DATOS'!$AL144</f>
        <v>05</v>
      </c>
      <c r="T144" s="115" t="s">
        <v>382</v>
      </c>
      <c r="U144" s="40">
        <v>12</v>
      </c>
      <c r="V144" s="40" t="str">
        <f ca="1">+'CARGA DE DATOS'!$AM144</f>
        <v>317</v>
      </c>
      <c r="W144" s="40" t="str">
        <f>+VLOOKUP(AG144,Datos!$E$30:$G$35,3,FALSE)</f>
        <v>P3</v>
      </c>
      <c r="X144" s="40" t="str">
        <f t="shared" si="22"/>
        <v/>
      </c>
      <c r="Z144" s="40" t="str">
        <f ca="1">+'CARGA DE DATOS'!$AN144</f>
        <v>239900</v>
      </c>
      <c r="AB144" s="40" t="str">
        <f t="shared" ca="1" si="23"/>
        <v>ID142-PJ-PL-T6-AT/MT</v>
      </c>
      <c r="AC144" s="40">
        <f>+INDEX('Gr.Estr.Reg.'!$A:$C,MATCH($L144,'Gr.Estr.Reg.'!$C:$C,0),1)</f>
        <v>6000</v>
      </c>
      <c r="AE144" s="40" t="str">
        <f>+TEXT('CARGA DE DATOS'!$F144,"dd.mm.yyyy")</f>
        <v>01.01.2022</v>
      </c>
      <c r="AF144" s="40" t="s">
        <v>384</v>
      </c>
      <c r="AG144" s="40" t="str">
        <f>+'CARGA DE DATOS'!$AO144</f>
        <v>G5</v>
      </c>
      <c r="AH144" s="40" t="s">
        <v>385</v>
      </c>
      <c r="AI144" s="40" t="str">
        <f ca="1">+'CARGA DE DATOS'!$AQ144</f>
        <v>GD_T6</v>
      </c>
      <c r="AJ144" s="126" t="str">
        <f>+IF('CARGA DE DATOS'!$K144="Completo",VLOOKUP(VLOOKUP('CARGA DE DATOS'!$D144,'Gr.Estr.Reg.'!$C:$D,2,FALSE),'Unidades de Lectura'!$J:$L,3,FALSE),VLOOKUP('CARGA DE DATOS'!$K144&amp;VLOOKUP('CARGA DE DATOS'!$D144,'Gr.Estr.Reg.'!$C:$H,6,FALSE),'Unidades de Lectura'!$H:$L,5,FALSE))</f>
        <v>GROGE</v>
      </c>
      <c r="AM144" s="40" t="s">
        <v>387</v>
      </c>
      <c r="AN144" s="40" t="s">
        <v>388</v>
      </c>
      <c r="AO144" s="40" t="s">
        <v>389</v>
      </c>
      <c r="AP144" s="40" t="str">
        <f ca="1">+'CARGA DE DATOS'!$AT144</f>
        <v>GD_NORM</v>
      </c>
      <c r="AQ144" s="40" t="str">
        <f ca="1">+'CARGA DE DATOS'!$AU144</f>
        <v>BORNES</v>
      </c>
      <c r="AS144" s="40" t="s">
        <v>387</v>
      </c>
      <c r="AT144" s="40" t="str">
        <f>+IF('CARGA DE DATOS'!AV144="","false","true")</f>
        <v>false</v>
      </c>
      <c r="AU144" s="40" t="s">
        <v>389</v>
      </c>
      <c r="AV144" s="40" t="str">
        <f>+'CARGA DE DATOS'!$AW144</f>
        <v/>
      </c>
      <c r="AW144" s="40" t="str">
        <f>+'CARGA DE DATOS'!$AX144</f>
        <v/>
      </c>
      <c r="AY144" s="40" t="s">
        <v>1989</v>
      </c>
      <c r="AZ144" s="40" t="str">
        <f>+IF('CARGA DE DATOS'!AY144="","false","true")</f>
        <v>false</v>
      </c>
      <c r="BA144" s="40" t="s">
        <v>389</v>
      </c>
      <c r="BB144" s="40">
        <f>+'CARGA DE DATOS'!T144</f>
        <v>0</v>
      </c>
      <c r="BD144" s="40" t="s">
        <v>390</v>
      </c>
      <c r="BE144" s="40" t="str">
        <f>+IF('CARGA DE DATOS'!AZ144&lt;&gt;"","true","false")</f>
        <v>false</v>
      </c>
      <c r="BF144" s="40" t="s">
        <v>389</v>
      </c>
      <c r="BH144" s="40" t="s">
        <v>390</v>
      </c>
      <c r="BI144" s="40" t="str">
        <f>+IF('CARGA DE DATOS'!BA144&lt;&gt;"","true","false")</f>
        <v>true</v>
      </c>
      <c r="BJ144" s="40" t="s">
        <v>389</v>
      </c>
      <c r="BL144" s="40" t="s">
        <v>390</v>
      </c>
      <c r="BM144" s="40" t="str">
        <f ca="1">+IF('CARGA DE DATOS'!BB144&lt;&gt;"","true","false")</f>
        <v>false</v>
      </c>
      <c r="BN144" s="40" t="s">
        <v>389</v>
      </c>
      <c r="BP144" s="40" t="s">
        <v>390</v>
      </c>
      <c r="BQ144" s="40" t="str">
        <f ca="1">+IF('CARGA DE DATOS'!BC144&lt;&gt;"","true","false")</f>
        <v>false</v>
      </c>
      <c r="BR144" s="40" t="s">
        <v>389</v>
      </c>
      <c r="BT144" s="40" t="s">
        <v>390</v>
      </c>
      <c r="BU144" s="40" t="str">
        <f ca="1">+IF('CARGA DE DATOS'!BD144&lt;&gt;"","true","false")</f>
        <v>false</v>
      </c>
      <c r="BV144" s="40" t="s">
        <v>389</v>
      </c>
      <c r="BX144" s="40" t="s">
        <v>390</v>
      </c>
      <c r="BY144" s="40" t="str">
        <f ca="1">+IF('CARGA DE DATOS'!BE144&lt;&gt;"","true","false")</f>
        <v>false</v>
      </c>
      <c r="BZ144" s="40" t="s">
        <v>389</v>
      </c>
      <c r="CB144" s="40" t="s">
        <v>390</v>
      </c>
      <c r="CC144" s="40" t="str">
        <f ca="1">+IF('CARGA DE DATOS'!BF144&lt;&gt;"","true","false")</f>
        <v>false</v>
      </c>
      <c r="CD144" s="40" t="s">
        <v>389</v>
      </c>
      <c r="CF144" s="40" t="s">
        <v>390</v>
      </c>
      <c r="CG144" s="40" t="str">
        <f ca="1">+IF('CARGA DE DATOS'!BG144&lt;&gt;"","true","false")</f>
        <v>false</v>
      </c>
      <c r="CH144" s="40" t="s">
        <v>389</v>
      </c>
      <c r="CJ144" s="40" t="str">
        <f t="shared" si="24"/>
        <v>01.01.2022</v>
      </c>
      <c r="CK144" s="40" t="str">
        <f t="shared" si="25"/>
        <v>S6020</v>
      </c>
      <c r="CL144" s="40">
        <f>+VLOOKUP(L144,'Gr.Estr.Reg.'!$C:$G,5,FALSE)</f>
        <v>106</v>
      </c>
      <c r="CM144" s="40" t="str">
        <f t="shared" si="26"/>
        <v>PL</v>
      </c>
      <c r="CN144" s="40">
        <v>2</v>
      </c>
      <c r="CP144" s="40" t="str">
        <f t="shared" si="27"/>
        <v>01.01.2022</v>
      </c>
      <c r="CQ144" s="126">
        <f t="shared" si="28"/>
        <v>243</v>
      </c>
      <c r="CR144" s="126" t="str">
        <f t="shared" si="29"/>
        <v/>
      </c>
      <c r="CS144" s="40">
        <f>+'CARGA DE DATOS'!X144</f>
        <v>700034</v>
      </c>
      <c r="CT144" s="113" t="s">
        <v>391</v>
      </c>
      <c r="CV144" s="40" t="str">
        <f t="shared" si="30"/>
        <v>01.01.2022</v>
      </c>
      <c r="CW144" s="113" t="str">
        <f ca="1">+VLOOKUP('CARGA DE DATOS'!AA144,Datos!$D:$E,2,FALSE)</f>
        <v>00</v>
      </c>
      <c r="CX144" s="113">
        <f>+'CARGA DE DATOS'!AB144</f>
        <v>50</v>
      </c>
      <c r="CY144" s="113">
        <f>+'CARGA DE DATOS'!AC144</f>
        <v>100</v>
      </c>
      <c r="CZ144" s="113" t="str">
        <f>+'CARGA DE DATOS'!AD144</f>
        <v>CASO: &lt;300</v>
      </c>
    </row>
    <row r="145" spans="1:104" s="40" customFormat="1" x14ac:dyDescent="0.25">
      <c r="A145" s="140">
        <f>+IF('CARGA DE DATOS'!B145="","",'CARGA DE DATOS'!B145)</f>
        <v>254</v>
      </c>
      <c r="B145" s="140">
        <f>+'CARGA DE DATOS'!C145</f>
        <v>610000000000168</v>
      </c>
      <c r="C145" s="140"/>
      <c r="D145" s="140"/>
      <c r="E145" s="140"/>
      <c r="F145" s="140"/>
      <c r="G145" s="140"/>
      <c r="H145" s="140"/>
      <c r="I145" s="140"/>
      <c r="J145" s="83"/>
      <c r="K145" s="40" t="str">
        <f>+'CARGA DE DATOS'!$AH145</f>
        <v>PJ</v>
      </c>
      <c r="L145" s="40" t="str">
        <f>+'CARGA DE DATOS'!D145</f>
        <v>S6020A21</v>
      </c>
      <c r="M145" s="40" t="str">
        <f ca="1">+'CARGA DE DATOS'!G145</f>
        <v>ID143-PJ-PL-T6-AT</v>
      </c>
      <c r="N145" s="40" t="str">
        <f>+'CARGA DE DATOS'!$AI145</f>
        <v>PL</v>
      </c>
      <c r="O145" s="40" t="str">
        <f>+'CARGA DE DATOS'!$AJ145</f>
        <v>G002</v>
      </c>
      <c r="P145" s="40" t="str">
        <f t="shared" si="21"/>
        <v>Z002</v>
      </c>
      <c r="Q145" s="40" t="s">
        <v>380</v>
      </c>
      <c r="R145" s="40">
        <v>1000</v>
      </c>
      <c r="S145" s="113" t="str">
        <f>+'CARGA DE DATOS'!$AL145</f>
        <v>07</v>
      </c>
      <c r="T145" s="115" t="s">
        <v>382</v>
      </c>
      <c r="U145" s="40">
        <v>12</v>
      </c>
      <c r="V145" s="40" t="str">
        <f ca="1">+'CARGA DE DATOS'!$AM145</f>
        <v>317</v>
      </c>
      <c r="W145" s="40" t="str">
        <f>+VLOOKUP(AG145,Datos!$E$30:$G$35,3,FALSE)</f>
        <v>P4</v>
      </c>
      <c r="X145" s="40" t="str">
        <f t="shared" si="22"/>
        <v/>
      </c>
      <c r="Z145" s="40" t="str">
        <f ca="1">+'CARGA DE DATOS'!$AN145</f>
        <v>239900</v>
      </c>
      <c r="AB145" s="40" t="str">
        <f t="shared" ca="1" si="23"/>
        <v>ID143-PJ-PL-T6-AT</v>
      </c>
      <c r="AC145" s="40">
        <f>+INDEX('Gr.Estr.Reg.'!$A:$C,MATCH($L145,'Gr.Estr.Reg.'!$C:$C,0),1)</f>
        <v>6000</v>
      </c>
      <c r="AE145" s="40" t="str">
        <f>+TEXT('CARGA DE DATOS'!$F145,"dd.mm.yyyy")</f>
        <v>01.01.2022</v>
      </c>
      <c r="AF145" s="40" t="s">
        <v>384</v>
      </c>
      <c r="AG145" s="40" t="str">
        <f>+'CARGA DE DATOS'!$AO145</f>
        <v>G0</v>
      </c>
      <c r="AH145" s="40" t="s">
        <v>385</v>
      </c>
      <c r="AI145" s="40" t="str">
        <f ca="1">+'CARGA DE DATOS'!$AQ145</f>
        <v>GD_T6</v>
      </c>
      <c r="AJ145" s="126" t="str">
        <f>+IF('CARGA DE DATOS'!$K145="Completo",VLOOKUP(VLOOKUP('CARGA DE DATOS'!$D145,'Gr.Estr.Reg.'!$C:$D,2,FALSE),'Unidades de Lectura'!$J:$L,3,FALSE),VLOOKUP('CARGA DE DATOS'!$K145&amp;VLOOKUP('CARGA DE DATOS'!$D145,'Gr.Estr.Reg.'!$C:$H,6,FALSE),'Unidades de Lectura'!$H:$L,5,FALSE))</f>
        <v>GROGE</v>
      </c>
      <c r="AM145" s="40" t="s">
        <v>387</v>
      </c>
      <c r="AN145" s="40" t="s">
        <v>388</v>
      </c>
      <c r="AO145" s="40" t="s">
        <v>389</v>
      </c>
      <c r="AP145" s="40" t="str">
        <f ca="1">+'CARGA DE DATOS'!$AT145</f>
        <v>GD_NORM</v>
      </c>
      <c r="AQ145" s="40" t="str">
        <f ca="1">+'CARGA DE DATOS'!$AU145</f>
        <v>ALTA132</v>
      </c>
      <c r="AS145" s="40" t="s">
        <v>387</v>
      </c>
      <c r="AT145" s="40" t="str">
        <f>+IF('CARGA DE DATOS'!AV145="","false","true")</f>
        <v>false</v>
      </c>
      <c r="AU145" s="40" t="s">
        <v>389</v>
      </c>
      <c r="AV145" s="40" t="str">
        <f>+'CARGA DE DATOS'!$AW145</f>
        <v/>
      </c>
      <c r="AW145" s="40" t="str">
        <f>+'CARGA DE DATOS'!$AX145</f>
        <v/>
      </c>
      <c r="AY145" s="40" t="s">
        <v>1989</v>
      </c>
      <c r="AZ145" s="40" t="str">
        <f>+IF('CARGA DE DATOS'!AY145="","false","true")</f>
        <v>false</v>
      </c>
      <c r="BA145" s="40" t="s">
        <v>389</v>
      </c>
      <c r="BB145" s="40">
        <f>+'CARGA DE DATOS'!T145</f>
        <v>0</v>
      </c>
      <c r="BD145" s="40" t="s">
        <v>390</v>
      </c>
      <c r="BE145" s="40" t="str">
        <f>+IF('CARGA DE DATOS'!AZ145&lt;&gt;"","true","false")</f>
        <v>false</v>
      </c>
      <c r="BF145" s="40" t="s">
        <v>389</v>
      </c>
      <c r="BH145" s="40" t="s">
        <v>390</v>
      </c>
      <c r="BI145" s="40" t="str">
        <f>+IF('CARGA DE DATOS'!BA145&lt;&gt;"","true","false")</f>
        <v>true</v>
      </c>
      <c r="BJ145" s="40" t="s">
        <v>389</v>
      </c>
      <c r="BL145" s="40" t="s">
        <v>390</v>
      </c>
      <c r="BM145" s="40" t="str">
        <f ca="1">+IF('CARGA DE DATOS'!BB145&lt;&gt;"","true","false")</f>
        <v>false</v>
      </c>
      <c r="BN145" s="40" t="s">
        <v>389</v>
      </c>
      <c r="BP145" s="40" t="s">
        <v>390</v>
      </c>
      <c r="BQ145" s="40" t="str">
        <f ca="1">+IF('CARGA DE DATOS'!BC145&lt;&gt;"","true","false")</f>
        <v>false</v>
      </c>
      <c r="BR145" s="40" t="s">
        <v>389</v>
      </c>
      <c r="BT145" s="40" t="s">
        <v>390</v>
      </c>
      <c r="BU145" s="40" t="str">
        <f ca="1">+IF('CARGA DE DATOS'!BD145&lt;&gt;"","true","false")</f>
        <v>false</v>
      </c>
      <c r="BV145" s="40" t="s">
        <v>389</v>
      </c>
      <c r="BX145" s="40" t="s">
        <v>390</v>
      </c>
      <c r="BY145" s="40" t="str">
        <f ca="1">+IF('CARGA DE DATOS'!BE145&lt;&gt;"","true","false")</f>
        <v>false</v>
      </c>
      <c r="BZ145" s="40" t="s">
        <v>389</v>
      </c>
      <c r="CB145" s="40" t="s">
        <v>390</v>
      </c>
      <c r="CC145" s="40" t="str">
        <f ca="1">+IF('CARGA DE DATOS'!BF145&lt;&gt;"","true","false")</f>
        <v>false</v>
      </c>
      <c r="CD145" s="40" t="s">
        <v>389</v>
      </c>
      <c r="CF145" s="40" t="s">
        <v>390</v>
      </c>
      <c r="CG145" s="40" t="str">
        <f ca="1">+IF('CARGA DE DATOS'!BG145&lt;&gt;"","true","false")</f>
        <v>false</v>
      </c>
      <c r="CH145" s="40" t="s">
        <v>389</v>
      </c>
      <c r="CJ145" s="40" t="str">
        <f t="shared" si="24"/>
        <v>01.01.2022</v>
      </c>
      <c r="CK145" s="40" t="str">
        <f t="shared" si="25"/>
        <v>S6020</v>
      </c>
      <c r="CL145" s="40">
        <f>+VLOOKUP(L145,'Gr.Estr.Reg.'!$C:$G,5,FALSE)</f>
        <v>106</v>
      </c>
      <c r="CM145" s="40" t="str">
        <f t="shared" si="26"/>
        <v>PL</v>
      </c>
      <c r="CN145" s="40">
        <v>2</v>
      </c>
      <c r="CP145" s="40" t="str">
        <f t="shared" si="27"/>
        <v>01.01.2022</v>
      </c>
      <c r="CQ145" s="126">
        <f t="shared" si="28"/>
        <v>244</v>
      </c>
      <c r="CR145" s="126" t="str">
        <f t="shared" si="29"/>
        <v/>
      </c>
      <c r="CS145" s="40">
        <f>+'CARGA DE DATOS'!X145</f>
        <v>700034</v>
      </c>
      <c r="CT145" s="113" t="s">
        <v>391</v>
      </c>
      <c r="CV145" s="40" t="str">
        <f t="shared" si="30"/>
        <v>01.01.2022</v>
      </c>
      <c r="CW145" s="113" t="str">
        <f ca="1">+VLOOKUP('CARGA DE DATOS'!AA145,Datos!$D:$E,2,FALSE)</f>
        <v>00</v>
      </c>
      <c r="CX145" s="113">
        <f>+'CARGA DE DATOS'!AB145</f>
        <v>50</v>
      </c>
      <c r="CY145" s="113">
        <f>+'CARGA DE DATOS'!AC145</f>
        <v>100</v>
      </c>
      <c r="CZ145" s="113" t="str">
        <f>+'CARGA DE DATOS'!AD145</f>
        <v>CASO: &lt;300</v>
      </c>
    </row>
    <row r="146" spans="1:104" s="40" customFormat="1" x14ac:dyDescent="0.25">
      <c r="A146" s="140">
        <f>+IF('CARGA DE DATOS'!B146="","",'CARGA DE DATOS'!B146)</f>
        <v>254</v>
      </c>
      <c r="B146" s="140">
        <f>+'CARGA DE DATOS'!C146</f>
        <v>610000000000168</v>
      </c>
      <c r="C146" s="140"/>
      <c r="D146" s="140"/>
      <c r="E146" s="140"/>
      <c r="F146" s="140"/>
      <c r="G146" s="140"/>
      <c r="H146" s="140"/>
      <c r="I146" s="140"/>
      <c r="J146" s="83"/>
      <c r="K146" s="40" t="str">
        <f>+'CARGA DE DATOS'!$AH146</f>
        <v>PJ</v>
      </c>
      <c r="L146" s="40" t="str">
        <f>+'CARGA DE DATOS'!D146</f>
        <v>S6020A21</v>
      </c>
      <c r="M146" s="40" t="str">
        <f ca="1">+'CARGA DE DATOS'!G146</f>
        <v>ID144-PJ-PL-T6-AT</v>
      </c>
      <c r="N146" s="40" t="str">
        <f>+'CARGA DE DATOS'!$AI146</f>
        <v>PL</v>
      </c>
      <c r="O146" s="40" t="str">
        <f>+'CARGA DE DATOS'!$AJ146</f>
        <v>G002</v>
      </c>
      <c r="P146" s="40" t="str">
        <f t="shared" si="21"/>
        <v>Z002</v>
      </c>
      <c r="Q146" s="40" t="s">
        <v>380</v>
      </c>
      <c r="R146" s="40">
        <v>1000</v>
      </c>
      <c r="S146" s="113">
        <f>+'CARGA DE DATOS'!$AL146</f>
        <v>11</v>
      </c>
      <c r="T146" s="115" t="s">
        <v>382</v>
      </c>
      <c r="U146" s="40">
        <v>12</v>
      </c>
      <c r="V146" s="40" t="str">
        <f ca="1">+'CARGA DE DATOS'!$AM146</f>
        <v>317</v>
      </c>
      <c r="W146" s="40" t="str">
        <f>+VLOOKUP(AG146,Datos!$E$30:$G$35,3,FALSE)</f>
        <v>P4</v>
      </c>
      <c r="X146" s="40" t="str">
        <f t="shared" si="22"/>
        <v/>
      </c>
      <c r="Z146" s="40" t="str">
        <f ca="1">+'CARGA DE DATOS'!$AN146</f>
        <v>239900</v>
      </c>
      <c r="AB146" s="40" t="str">
        <f t="shared" ca="1" si="23"/>
        <v>ID144-PJ-PL-T6-AT</v>
      </c>
      <c r="AC146" s="40">
        <f>+INDEX('Gr.Estr.Reg.'!$A:$C,MATCH($L146,'Gr.Estr.Reg.'!$C:$C,0),1)</f>
        <v>6000</v>
      </c>
      <c r="AE146" s="40" t="str">
        <f>+TEXT('CARGA DE DATOS'!$F146,"dd.mm.yyyy")</f>
        <v>01.01.2022</v>
      </c>
      <c r="AF146" s="40" t="s">
        <v>384</v>
      </c>
      <c r="AG146" s="40" t="str">
        <f>+'CARGA DE DATOS'!$AO146</f>
        <v>G0</v>
      </c>
      <c r="AH146" s="40" t="s">
        <v>385</v>
      </c>
      <c r="AI146" s="40" t="str">
        <f ca="1">+'CARGA DE DATOS'!$AQ146</f>
        <v>GD_T6</v>
      </c>
      <c r="AJ146" s="126" t="str">
        <f>+IF('CARGA DE DATOS'!$K146="Completo",VLOOKUP(VLOOKUP('CARGA DE DATOS'!$D146,'Gr.Estr.Reg.'!$C:$D,2,FALSE),'Unidades de Lectura'!$J:$L,3,FALSE),VLOOKUP('CARGA DE DATOS'!$K146&amp;VLOOKUP('CARGA DE DATOS'!$D146,'Gr.Estr.Reg.'!$C:$H,6,FALSE),'Unidades de Lectura'!$H:$L,5,FALSE))</f>
        <v>GROGE</v>
      </c>
      <c r="AM146" s="40" t="s">
        <v>387</v>
      </c>
      <c r="AN146" s="40" t="s">
        <v>388</v>
      </c>
      <c r="AO146" s="40" t="s">
        <v>389</v>
      </c>
      <c r="AP146" s="40" t="str">
        <f ca="1">+'CARGA DE DATOS'!$AT146</f>
        <v>GD_NORM</v>
      </c>
      <c r="AQ146" s="40" t="str">
        <f ca="1">+'CARGA DE DATOS'!$AU146</f>
        <v>ALTA132</v>
      </c>
      <c r="AS146" s="40" t="s">
        <v>387</v>
      </c>
      <c r="AT146" s="40" t="str">
        <f>+IF('CARGA DE DATOS'!AV146="","false","true")</f>
        <v>false</v>
      </c>
      <c r="AU146" s="40" t="s">
        <v>389</v>
      </c>
      <c r="AV146" s="40" t="str">
        <f>+'CARGA DE DATOS'!$AW146</f>
        <v/>
      </c>
      <c r="AW146" s="40" t="str">
        <f>+'CARGA DE DATOS'!$AX146</f>
        <v/>
      </c>
      <c r="AY146" s="40" t="s">
        <v>1989</v>
      </c>
      <c r="AZ146" s="40" t="str">
        <f>+IF('CARGA DE DATOS'!AY146="","false","true")</f>
        <v>false</v>
      </c>
      <c r="BA146" s="40" t="s">
        <v>389</v>
      </c>
      <c r="BB146" s="40">
        <f>+'CARGA DE DATOS'!T146</f>
        <v>0</v>
      </c>
      <c r="BD146" s="40" t="s">
        <v>390</v>
      </c>
      <c r="BE146" s="40" t="str">
        <f>+IF('CARGA DE DATOS'!AZ146&lt;&gt;"","true","false")</f>
        <v>false</v>
      </c>
      <c r="BF146" s="40" t="s">
        <v>389</v>
      </c>
      <c r="BH146" s="40" t="s">
        <v>390</v>
      </c>
      <c r="BI146" s="40" t="str">
        <f>+IF('CARGA DE DATOS'!BA146&lt;&gt;"","true","false")</f>
        <v>true</v>
      </c>
      <c r="BJ146" s="40" t="s">
        <v>389</v>
      </c>
      <c r="BL146" s="40" t="s">
        <v>390</v>
      </c>
      <c r="BM146" s="40" t="str">
        <f ca="1">+IF('CARGA DE DATOS'!BB146&lt;&gt;"","true","false")</f>
        <v>false</v>
      </c>
      <c r="BN146" s="40" t="s">
        <v>389</v>
      </c>
      <c r="BP146" s="40" t="s">
        <v>390</v>
      </c>
      <c r="BQ146" s="40" t="str">
        <f ca="1">+IF('CARGA DE DATOS'!BC146&lt;&gt;"","true","false")</f>
        <v>false</v>
      </c>
      <c r="BR146" s="40" t="s">
        <v>389</v>
      </c>
      <c r="BT146" s="40" t="s">
        <v>390</v>
      </c>
      <c r="BU146" s="40" t="str">
        <f ca="1">+IF('CARGA DE DATOS'!BD146&lt;&gt;"","true","false")</f>
        <v>false</v>
      </c>
      <c r="BV146" s="40" t="s">
        <v>389</v>
      </c>
      <c r="BX146" s="40" t="s">
        <v>390</v>
      </c>
      <c r="BY146" s="40" t="str">
        <f ca="1">+IF('CARGA DE DATOS'!BE146&lt;&gt;"","true","false")</f>
        <v>false</v>
      </c>
      <c r="BZ146" s="40" t="s">
        <v>389</v>
      </c>
      <c r="CB146" s="40" t="s">
        <v>390</v>
      </c>
      <c r="CC146" s="40" t="str">
        <f ca="1">+IF('CARGA DE DATOS'!BF146&lt;&gt;"","true","false")</f>
        <v>false</v>
      </c>
      <c r="CD146" s="40" t="s">
        <v>389</v>
      </c>
      <c r="CF146" s="40" t="s">
        <v>390</v>
      </c>
      <c r="CG146" s="40" t="str">
        <f ca="1">+IF('CARGA DE DATOS'!BG146&lt;&gt;"","true","false")</f>
        <v>false</v>
      </c>
      <c r="CH146" s="40" t="s">
        <v>389</v>
      </c>
      <c r="CJ146" s="40" t="str">
        <f t="shared" si="24"/>
        <v>01.01.2022</v>
      </c>
      <c r="CK146" s="40" t="str">
        <f t="shared" si="25"/>
        <v>S6020</v>
      </c>
      <c r="CL146" s="40">
        <f>+VLOOKUP(L146,'Gr.Estr.Reg.'!$C:$G,5,FALSE)</f>
        <v>106</v>
      </c>
      <c r="CM146" s="40" t="str">
        <f t="shared" si="26"/>
        <v>PL</v>
      </c>
      <c r="CN146" s="40">
        <v>2</v>
      </c>
      <c r="CP146" s="40" t="str">
        <f t="shared" si="27"/>
        <v>01.01.2022</v>
      </c>
      <c r="CQ146" s="126">
        <f t="shared" si="28"/>
        <v>245</v>
      </c>
      <c r="CR146" s="126" t="str">
        <f t="shared" si="29"/>
        <v/>
      </c>
      <c r="CS146" s="40">
        <f>+'CARGA DE DATOS'!X146</f>
        <v>700034</v>
      </c>
      <c r="CT146" s="113" t="s">
        <v>391</v>
      </c>
      <c r="CV146" s="40" t="str">
        <f t="shared" si="30"/>
        <v>01.01.2022</v>
      </c>
      <c r="CW146" s="113" t="str">
        <f ca="1">+VLOOKUP('CARGA DE DATOS'!AA146,Datos!$D:$E,2,FALSE)</f>
        <v>00</v>
      </c>
      <c r="CX146" s="113">
        <f>+'CARGA DE DATOS'!AB146</f>
        <v>100</v>
      </c>
      <c r="CY146" s="113">
        <f>+'CARGA DE DATOS'!AC146</f>
        <v>300</v>
      </c>
      <c r="CZ146" s="113" t="str">
        <f>+'CARGA DE DATOS'!AD146</f>
        <v>CASO: &gt;300</v>
      </c>
    </row>
    <row r="147" spans="1:104" s="40" customFormat="1" x14ac:dyDescent="0.25">
      <c r="A147" s="140">
        <f>+IF('CARGA DE DATOS'!B147="","",'CARGA DE DATOS'!B147)</f>
        <v>267</v>
      </c>
      <c r="B147" s="140">
        <f>+'CARGA DE DATOS'!C147</f>
        <v>610000000000181</v>
      </c>
      <c r="C147" s="140"/>
      <c r="D147" s="140"/>
      <c r="E147" s="140"/>
      <c r="F147" s="140"/>
      <c r="G147" s="140"/>
      <c r="H147" s="140"/>
      <c r="I147" s="140"/>
      <c r="J147" s="83"/>
      <c r="K147" s="40" t="str">
        <f>+'CARGA DE DATOS'!$AH147</f>
        <v>DP</v>
      </c>
      <c r="L147" s="40" t="str">
        <f>+'CARGA DE DATOS'!D147</f>
        <v>S2010A13</v>
      </c>
      <c r="M147" s="40" t="str">
        <f ca="1">+'CARGA DE DATOS'!G147</f>
        <v>ID145-DP-CG-T4-BT</v>
      </c>
      <c r="N147" s="40" t="str">
        <f>+'CARGA DE DATOS'!$AI147</f>
        <v>CG</v>
      </c>
      <c r="O147" s="40" t="str">
        <f>+'CARGA DE DATOS'!$AJ147</f>
        <v>G001</v>
      </c>
      <c r="P147" s="40" t="str">
        <f t="shared" si="21"/>
        <v>Z003</v>
      </c>
      <c r="Q147" s="40" t="s">
        <v>380</v>
      </c>
      <c r="R147" s="40">
        <v>1000</v>
      </c>
      <c r="S147" s="113" t="str">
        <f>+'CARGA DE DATOS'!$AL147</f>
        <v>01</v>
      </c>
      <c r="T147" s="115" t="s">
        <v>382</v>
      </c>
      <c r="U147" s="40">
        <v>12</v>
      </c>
      <c r="V147" s="40" t="str">
        <f ca="1">+'CARGA DE DATOS'!$AM147</f>
        <v>011</v>
      </c>
      <c r="W147" s="40" t="str">
        <f>+VLOOKUP(AG147,Datos!$E$30:$G$35,3,FALSE)</f>
        <v>P2</v>
      </c>
      <c r="X147" s="40" t="str">
        <f t="shared" si="22"/>
        <v/>
      </c>
      <c r="Z147" s="40" t="str">
        <f ca="1">+'CARGA DE DATOS'!$AN147</f>
        <v>239900</v>
      </c>
      <c r="AB147" s="40" t="str">
        <f t="shared" ca="1" si="23"/>
        <v>ID145-DP-CG-T4-BT</v>
      </c>
      <c r="AC147" s="40">
        <f>+INDEX('Gr.Estr.Reg.'!$A:$C,MATCH($L147,'Gr.Estr.Reg.'!$C:$C,0),1)</f>
        <v>2000</v>
      </c>
      <c r="AE147" s="40" t="str">
        <f>+TEXT('CARGA DE DATOS'!$F147,"dd.mm.yyyy")</f>
        <v>01.01.2022</v>
      </c>
      <c r="AF147" s="40" t="s">
        <v>384</v>
      </c>
      <c r="AG147" s="40" t="str">
        <f>+'CARGA DE DATOS'!$AO147</f>
        <v>G1</v>
      </c>
      <c r="AH147" s="40" t="s">
        <v>385</v>
      </c>
      <c r="AI147" s="40" t="str">
        <f ca="1">+'CARGA DE DATOS'!$AQ147</f>
        <v>GD_T4</v>
      </c>
      <c r="AJ147" s="126" t="str">
        <f>+IF('CARGA DE DATOS'!$K147="Completo",VLOOKUP(VLOOKUP('CARGA DE DATOS'!$D147,'Gr.Estr.Reg.'!$C:$D,2,FALSE),'Unidades de Lectura'!$J:$L,3,FALSE),VLOOKUP('CARGA DE DATOS'!$K147&amp;VLOOKUP('CARGA DE DATOS'!$D147,'Gr.Estr.Reg.'!$C:$H,6,FALSE),'Unidades de Lectura'!$H:$L,5,FALSE))</f>
        <v>GSFCO</v>
      </c>
      <c r="AM147" s="40" t="s">
        <v>387</v>
      </c>
      <c r="AN147" s="40" t="s">
        <v>388</v>
      </c>
      <c r="AO147" s="40" t="s">
        <v>389</v>
      </c>
      <c r="AP147" s="40" t="str">
        <f ca="1">+'CARGA DE DATOS'!$AT147</f>
        <v>GD_NORM</v>
      </c>
      <c r="AQ147" s="40" t="str">
        <f ca="1">+'CARGA DE DATOS'!$AU147</f>
        <v>T4_BT</v>
      </c>
      <c r="AS147" s="40" t="s">
        <v>387</v>
      </c>
      <c r="AT147" s="40" t="str">
        <f>+IF('CARGA DE DATOS'!AV147="","false","true")</f>
        <v>false</v>
      </c>
      <c r="AU147" s="40" t="s">
        <v>389</v>
      </c>
      <c r="AV147" s="40" t="str">
        <f>+'CARGA DE DATOS'!$AW147</f>
        <v/>
      </c>
      <c r="AW147" s="40" t="str">
        <f>+'CARGA DE DATOS'!$AX147</f>
        <v/>
      </c>
      <c r="AY147" s="40" t="s">
        <v>1989</v>
      </c>
      <c r="AZ147" s="40" t="str">
        <f>+IF('CARGA DE DATOS'!AY147="","false","true")</f>
        <v>false</v>
      </c>
      <c r="BA147" s="40" t="s">
        <v>389</v>
      </c>
      <c r="BB147" s="40">
        <f>+'CARGA DE DATOS'!T147</f>
        <v>0</v>
      </c>
      <c r="BD147" s="40" t="s">
        <v>390</v>
      </c>
      <c r="BE147" s="40" t="str">
        <f>+IF('CARGA DE DATOS'!AZ147&lt;&gt;"","true","false")</f>
        <v>false</v>
      </c>
      <c r="BF147" s="40" t="s">
        <v>389</v>
      </c>
      <c r="BH147" s="40" t="s">
        <v>390</v>
      </c>
      <c r="BI147" s="40" t="str">
        <f>+IF('CARGA DE DATOS'!BA147&lt;&gt;"","true","false")</f>
        <v>false</v>
      </c>
      <c r="BJ147" s="40" t="s">
        <v>389</v>
      </c>
      <c r="BL147" s="40" t="s">
        <v>390</v>
      </c>
      <c r="BM147" s="40" t="str">
        <f ca="1">+IF('CARGA DE DATOS'!BB147&lt;&gt;"","true","false")</f>
        <v>false</v>
      </c>
      <c r="BN147" s="40" t="s">
        <v>389</v>
      </c>
      <c r="BP147" s="40" t="s">
        <v>390</v>
      </c>
      <c r="BQ147" s="40" t="str">
        <f ca="1">+IF('CARGA DE DATOS'!BC147&lt;&gt;"","true","false")</f>
        <v>false</v>
      </c>
      <c r="BR147" s="40" t="s">
        <v>389</v>
      </c>
      <c r="BT147" s="40" t="s">
        <v>390</v>
      </c>
      <c r="BU147" s="40" t="str">
        <f ca="1">+IF('CARGA DE DATOS'!BD147&lt;&gt;"","true","false")</f>
        <v>false</v>
      </c>
      <c r="BV147" s="40" t="s">
        <v>389</v>
      </c>
      <c r="BX147" s="40" t="s">
        <v>390</v>
      </c>
      <c r="BY147" s="40" t="str">
        <f ca="1">+IF('CARGA DE DATOS'!BE147&lt;&gt;"","true","false")</f>
        <v>false</v>
      </c>
      <c r="BZ147" s="40" t="s">
        <v>389</v>
      </c>
      <c r="CB147" s="40" t="s">
        <v>390</v>
      </c>
      <c r="CC147" s="40" t="str">
        <f ca="1">+IF('CARGA DE DATOS'!BF147&lt;&gt;"","true","false")</f>
        <v>true</v>
      </c>
      <c r="CD147" s="40" t="s">
        <v>389</v>
      </c>
      <c r="CF147" s="40" t="s">
        <v>390</v>
      </c>
      <c r="CG147" s="40" t="str">
        <f ca="1">+IF('CARGA DE DATOS'!BG147&lt;&gt;"","true","false")</f>
        <v>false</v>
      </c>
      <c r="CH147" s="40" t="s">
        <v>389</v>
      </c>
      <c r="CJ147" s="40" t="str">
        <f t="shared" si="24"/>
        <v>01.01.2022</v>
      </c>
      <c r="CK147" s="40" t="str">
        <f t="shared" si="25"/>
        <v>S2010</v>
      </c>
      <c r="CL147" s="40">
        <f>+VLOOKUP(L147,'Gr.Estr.Reg.'!$C:$G,5,FALSE)</f>
        <v>103</v>
      </c>
      <c r="CM147" s="40" t="str">
        <f t="shared" si="26"/>
        <v>CG</v>
      </c>
      <c r="CN147" s="40">
        <v>2</v>
      </c>
      <c r="CP147" s="40" t="str">
        <f t="shared" si="27"/>
        <v>01.01.2022</v>
      </c>
      <c r="CQ147" s="126">
        <f t="shared" si="28"/>
        <v>246</v>
      </c>
      <c r="CR147" s="126" t="str">
        <f t="shared" si="29"/>
        <v/>
      </c>
      <c r="CS147" s="40">
        <f>+'CARGA DE DATOS'!X147</f>
        <v>700034</v>
      </c>
      <c r="CT147" s="113" t="s">
        <v>391</v>
      </c>
      <c r="CV147" s="40" t="str">
        <f t="shared" si="30"/>
        <v>01.01.2022</v>
      </c>
      <c r="CW147" s="113" t="str">
        <f ca="1">+VLOOKUP('CARGA DE DATOS'!AA147,Datos!$D:$E,2,FALSE)</f>
        <v>40</v>
      </c>
      <c r="CX147" s="113">
        <f>+'CARGA DE DATOS'!AB147</f>
        <v>50</v>
      </c>
      <c r="CY147" s="113">
        <f>+'CARGA DE DATOS'!AC147</f>
        <v>50</v>
      </c>
      <c r="CZ147" s="113" t="str">
        <f>+'CARGA DE DATOS'!AD147</f>
        <v>CASO: CASO COOP</v>
      </c>
    </row>
    <row r="148" spans="1:104" s="40" customFormat="1" x14ac:dyDescent="0.25">
      <c r="A148" s="140">
        <f>+IF('CARGA DE DATOS'!B148="","",'CARGA DE DATOS'!B148)</f>
        <v>267</v>
      </c>
      <c r="B148" s="140">
        <f>+'CARGA DE DATOS'!C148</f>
        <v>610000000000181</v>
      </c>
      <c r="C148" s="140"/>
      <c r="D148" s="140"/>
      <c r="E148" s="140"/>
      <c r="F148" s="140"/>
      <c r="G148" s="140"/>
      <c r="H148" s="140"/>
      <c r="I148" s="140"/>
      <c r="J148" s="83"/>
      <c r="K148" s="40" t="str">
        <f>+'CARGA DE DATOS'!$AH148</f>
        <v>DP</v>
      </c>
      <c r="L148" s="40" t="str">
        <f>+'CARGA DE DATOS'!D148</f>
        <v>S2010A13</v>
      </c>
      <c r="M148" s="40" t="str">
        <f ca="1">+'CARGA DE DATOS'!G148</f>
        <v>ID146-DP-CG-T4-MT/BT</v>
      </c>
      <c r="N148" s="40" t="str">
        <f>+'CARGA DE DATOS'!$AI148</f>
        <v>CG</v>
      </c>
      <c r="O148" s="40" t="str">
        <f>+'CARGA DE DATOS'!$AJ148</f>
        <v>G001</v>
      </c>
      <c r="P148" s="40" t="str">
        <f t="shared" si="21"/>
        <v>Z003</v>
      </c>
      <c r="Q148" s="40" t="s">
        <v>380</v>
      </c>
      <c r="R148" s="40">
        <v>1000</v>
      </c>
      <c r="S148" s="113" t="str">
        <f>+'CARGA DE DATOS'!$AL148</f>
        <v>04</v>
      </c>
      <c r="T148" s="115" t="s">
        <v>382</v>
      </c>
      <c r="U148" s="40">
        <v>12</v>
      </c>
      <c r="V148" s="40" t="str">
        <f ca="1">+'CARGA DE DATOS'!$AM148</f>
        <v>011</v>
      </c>
      <c r="W148" s="40" t="str">
        <f>+VLOOKUP(AG148,Datos!$E$30:$G$35,3,FALSE)</f>
        <v>P2</v>
      </c>
      <c r="X148" s="40" t="str">
        <f t="shared" si="22"/>
        <v/>
      </c>
      <c r="Z148" s="40" t="str">
        <f ca="1">+'CARGA DE DATOS'!$AN148</f>
        <v>239900</v>
      </c>
      <c r="AB148" s="40" t="str">
        <f t="shared" ca="1" si="23"/>
        <v>ID146-DP-CG-T4-MT/BT</v>
      </c>
      <c r="AC148" s="40">
        <f>+INDEX('Gr.Estr.Reg.'!$A:$C,MATCH($L148,'Gr.Estr.Reg.'!$C:$C,0),1)</f>
        <v>2000</v>
      </c>
      <c r="AE148" s="40" t="str">
        <f>+TEXT('CARGA DE DATOS'!$F148,"dd.mm.yyyy")</f>
        <v>01.01.2022</v>
      </c>
      <c r="AF148" s="40" t="s">
        <v>384</v>
      </c>
      <c r="AG148" s="40" t="str">
        <f>+'CARGA DE DATOS'!$AO148</f>
        <v>G2</v>
      </c>
      <c r="AH148" s="40" t="s">
        <v>385</v>
      </c>
      <c r="AI148" s="40" t="str">
        <f ca="1">+'CARGA DE DATOS'!$AQ148</f>
        <v>GD_T4</v>
      </c>
      <c r="AJ148" s="126" t="str">
        <f>+IF('CARGA DE DATOS'!$K148="Completo",VLOOKUP(VLOOKUP('CARGA DE DATOS'!$D148,'Gr.Estr.Reg.'!$C:$D,2,FALSE),'Unidades de Lectura'!$J:$L,3,FALSE),VLOOKUP('CARGA DE DATOS'!$K148&amp;VLOOKUP('CARGA DE DATOS'!$D148,'Gr.Estr.Reg.'!$C:$H,6,FALSE),'Unidades de Lectura'!$H:$L,5,FALSE))</f>
        <v>GSFCO</v>
      </c>
      <c r="AM148" s="40" t="s">
        <v>387</v>
      </c>
      <c r="AN148" s="40" t="s">
        <v>388</v>
      </c>
      <c r="AO148" s="40" t="s">
        <v>389</v>
      </c>
      <c r="AP148" s="40" t="str">
        <f ca="1">+'CARGA DE DATOS'!$AT148</f>
        <v>GD_NORM</v>
      </c>
      <c r="AQ148" s="40" t="str">
        <f ca="1">+'CARGA DE DATOS'!$AU148</f>
        <v>T4_BO_MTBT</v>
      </c>
      <c r="AS148" s="40" t="s">
        <v>387</v>
      </c>
      <c r="AT148" s="40" t="str">
        <f>+IF('CARGA DE DATOS'!AV148="","false","true")</f>
        <v>false</v>
      </c>
      <c r="AU148" s="40" t="s">
        <v>389</v>
      </c>
      <c r="AV148" s="40" t="str">
        <f>+'CARGA DE DATOS'!$AW148</f>
        <v/>
      </c>
      <c r="AW148" s="40" t="str">
        <f>+'CARGA DE DATOS'!$AX148</f>
        <v/>
      </c>
      <c r="AY148" s="40" t="s">
        <v>1989</v>
      </c>
      <c r="AZ148" s="40" t="str">
        <f>+IF('CARGA DE DATOS'!AY148="","false","true")</f>
        <v>false</v>
      </c>
      <c r="BA148" s="40" t="s">
        <v>389</v>
      </c>
      <c r="BB148" s="40">
        <f>+'CARGA DE DATOS'!T148</f>
        <v>0</v>
      </c>
      <c r="BD148" s="40" t="s">
        <v>390</v>
      </c>
      <c r="BE148" s="40" t="str">
        <f>+IF('CARGA DE DATOS'!AZ148&lt;&gt;"","true","false")</f>
        <v>false</v>
      </c>
      <c r="BF148" s="40" t="s">
        <v>389</v>
      </c>
      <c r="BH148" s="40" t="s">
        <v>390</v>
      </c>
      <c r="BI148" s="40" t="str">
        <f>+IF('CARGA DE DATOS'!BA148&lt;&gt;"","true","false")</f>
        <v>false</v>
      </c>
      <c r="BJ148" s="40" t="s">
        <v>389</v>
      </c>
      <c r="BL148" s="40" t="s">
        <v>390</v>
      </c>
      <c r="BM148" s="40" t="str">
        <f ca="1">+IF('CARGA DE DATOS'!BB148&lt;&gt;"","true","false")</f>
        <v>false</v>
      </c>
      <c r="BN148" s="40" t="s">
        <v>389</v>
      </c>
      <c r="BP148" s="40" t="s">
        <v>390</v>
      </c>
      <c r="BQ148" s="40" t="str">
        <f ca="1">+IF('CARGA DE DATOS'!BC148&lt;&gt;"","true","false")</f>
        <v>false</v>
      </c>
      <c r="BR148" s="40" t="s">
        <v>389</v>
      </c>
      <c r="BT148" s="40" t="s">
        <v>390</v>
      </c>
      <c r="BU148" s="40" t="str">
        <f ca="1">+IF('CARGA DE DATOS'!BD148&lt;&gt;"","true","false")</f>
        <v>false</v>
      </c>
      <c r="BV148" s="40" t="s">
        <v>389</v>
      </c>
      <c r="BX148" s="40" t="s">
        <v>390</v>
      </c>
      <c r="BY148" s="40" t="str">
        <f ca="1">+IF('CARGA DE DATOS'!BE148&lt;&gt;"","true","false")</f>
        <v>true</v>
      </c>
      <c r="BZ148" s="40" t="s">
        <v>389</v>
      </c>
      <c r="CB148" s="40" t="s">
        <v>390</v>
      </c>
      <c r="CC148" s="40" t="str">
        <f ca="1">+IF('CARGA DE DATOS'!BF148&lt;&gt;"","true","false")</f>
        <v>true</v>
      </c>
      <c r="CD148" s="40" t="s">
        <v>389</v>
      </c>
      <c r="CF148" s="40" t="s">
        <v>390</v>
      </c>
      <c r="CG148" s="40" t="str">
        <f ca="1">+IF('CARGA DE DATOS'!BG148&lt;&gt;"","true","false")</f>
        <v>false</v>
      </c>
      <c r="CH148" s="40" t="s">
        <v>389</v>
      </c>
      <c r="CJ148" s="40" t="str">
        <f t="shared" si="24"/>
        <v>01.01.2022</v>
      </c>
      <c r="CK148" s="40" t="str">
        <f t="shared" si="25"/>
        <v>S2010</v>
      </c>
      <c r="CL148" s="40">
        <f>+VLOOKUP(L148,'Gr.Estr.Reg.'!$C:$G,5,FALSE)</f>
        <v>103</v>
      </c>
      <c r="CM148" s="40" t="str">
        <f t="shared" si="26"/>
        <v>CG</v>
      </c>
      <c r="CN148" s="40">
        <v>2</v>
      </c>
      <c r="CP148" s="40" t="str">
        <f t="shared" si="27"/>
        <v>01.01.2022</v>
      </c>
      <c r="CQ148" s="126">
        <f t="shared" si="28"/>
        <v>247</v>
      </c>
      <c r="CR148" s="126" t="str">
        <f t="shared" si="29"/>
        <v/>
      </c>
      <c r="CS148" s="40">
        <f>+'CARGA DE DATOS'!X148</f>
        <v>700034</v>
      </c>
      <c r="CT148" s="113" t="s">
        <v>391</v>
      </c>
      <c r="CV148" s="40" t="str">
        <f t="shared" si="30"/>
        <v>01.01.2022</v>
      </c>
      <c r="CW148" s="113" t="str">
        <f ca="1">+VLOOKUP('CARGA DE DATOS'!AA148,Datos!$D:$E,2,FALSE)</f>
        <v>40</v>
      </c>
      <c r="CX148" s="113">
        <f>+'CARGA DE DATOS'!AB148</f>
        <v>1500</v>
      </c>
      <c r="CY148" s="113">
        <f>+'CARGA DE DATOS'!AC148</f>
        <v>1500</v>
      </c>
      <c r="CZ148" s="113" t="str">
        <f>+'CARGA DE DATOS'!AD148</f>
        <v>CASO: CASO COOP entre 85 y 100</v>
      </c>
    </row>
    <row r="149" spans="1:104" s="40" customFormat="1" x14ac:dyDescent="0.25">
      <c r="A149" s="140">
        <f>+IF('CARGA DE DATOS'!B149="","",'CARGA DE DATOS'!B149)</f>
        <v>267</v>
      </c>
      <c r="B149" s="140">
        <f>+'CARGA DE DATOS'!C149</f>
        <v>610000000000181</v>
      </c>
      <c r="C149" s="140"/>
      <c r="D149" s="140"/>
      <c r="E149" s="140"/>
      <c r="F149" s="140"/>
      <c r="G149" s="140"/>
      <c r="H149" s="140"/>
      <c r="I149" s="140"/>
      <c r="J149" s="83"/>
      <c r="K149" s="40" t="str">
        <f>+'CARGA DE DATOS'!$AH149</f>
        <v>DP</v>
      </c>
      <c r="L149" s="40" t="str">
        <f>+'CARGA DE DATOS'!D149</f>
        <v>S2010A13</v>
      </c>
      <c r="M149" s="40" t="str">
        <f ca="1">+'CARGA DE DATOS'!G149</f>
        <v>ID147-DP-CG-T4-MT 13,2 kV</v>
      </c>
      <c r="N149" s="40" t="str">
        <f>+'CARGA DE DATOS'!$AI149</f>
        <v>CG</v>
      </c>
      <c r="O149" s="40" t="str">
        <f>+'CARGA DE DATOS'!$AJ149</f>
        <v>G001</v>
      </c>
      <c r="P149" s="40" t="str">
        <f t="shared" si="21"/>
        <v>Z003</v>
      </c>
      <c r="Q149" s="40" t="s">
        <v>380</v>
      </c>
      <c r="R149" s="40">
        <v>1000</v>
      </c>
      <c r="S149" s="113" t="str">
        <f>+'CARGA DE DATOS'!$AL149</f>
        <v>07</v>
      </c>
      <c r="T149" s="115" t="s">
        <v>382</v>
      </c>
      <c r="U149" s="40">
        <v>12</v>
      </c>
      <c r="V149" s="40" t="str">
        <f ca="1">+'CARGA DE DATOS'!$AM149</f>
        <v>011</v>
      </c>
      <c r="W149" s="40" t="str">
        <f>+VLOOKUP(AG149,Datos!$E$30:$G$35,3,FALSE)</f>
        <v>P3</v>
      </c>
      <c r="X149" s="40" t="str">
        <f t="shared" si="22"/>
        <v/>
      </c>
      <c r="Z149" s="40" t="str">
        <f ca="1">+'CARGA DE DATOS'!$AN149</f>
        <v>239900</v>
      </c>
      <c r="AB149" s="40" t="str">
        <f t="shared" ca="1" si="23"/>
        <v>ID147-DP-CG-T4-MT 13,2 kV</v>
      </c>
      <c r="AC149" s="40">
        <f>+INDEX('Gr.Estr.Reg.'!$A:$C,MATCH($L149,'Gr.Estr.Reg.'!$C:$C,0),1)</f>
        <v>2000</v>
      </c>
      <c r="AE149" s="40" t="str">
        <f>+TEXT('CARGA DE DATOS'!$F149,"dd.mm.yyyy")</f>
        <v>01.01.2022</v>
      </c>
      <c r="AF149" s="40" t="s">
        <v>384</v>
      </c>
      <c r="AG149" s="40" t="str">
        <f>+'CARGA DE DATOS'!$AO149</f>
        <v>G3</v>
      </c>
      <c r="AH149" s="40" t="s">
        <v>385</v>
      </c>
      <c r="AI149" s="40" t="str">
        <f ca="1">+'CARGA DE DATOS'!$AQ149</f>
        <v>GD_T4</v>
      </c>
      <c r="AJ149" s="126" t="str">
        <f>+IF('CARGA DE DATOS'!$K149="Completo",VLOOKUP(VLOOKUP('CARGA DE DATOS'!$D149,'Gr.Estr.Reg.'!$C:$D,2,FALSE),'Unidades de Lectura'!$J:$L,3,FALSE),VLOOKUP('CARGA DE DATOS'!$K149&amp;VLOOKUP('CARGA DE DATOS'!$D149,'Gr.Estr.Reg.'!$C:$H,6,FALSE),'Unidades de Lectura'!$H:$L,5,FALSE))</f>
        <v>GSFCO</v>
      </c>
      <c r="AM149" s="40" t="s">
        <v>387</v>
      </c>
      <c r="AN149" s="40" t="s">
        <v>388</v>
      </c>
      <c r="AO149" s="40" t="s">
        <v>389</v>
      </c>
      <c r="AP149" s="40" t="str">
        <f ca="1">+'CARGA DE DATOS'!$AT149</f>
        <v>GD_NORM</v>
      </c>
      <c r="AQ149" s="40" t="str">
        <f ca="1">+'CARGA DE DATOS'!$AU149</f>
        <v>T4_MT_13.2</v>
      </c>
      <c r="AS149" s="40" t="s">
        <v>387</v>
      </c>
      <c r="AT149" s="40" t="str">
        <f>+IF('CARGA DE DATOS'!AV149="","false","true")</f>
        <v>false</v>
      </c>
      <c r="AU149" s="40" t="s">
        <v>389</v>
      </c>
      <c r="AV149" s="40" t="str">
        <f>+'CARGA DE DATOS'!$AW149</f>
        <v/>
      </c>
      <c r="AW149" s="40" t="str">
        <f>+'CARGA DE DATOS'!$AX149</f>
        <v/>
      </c>
      <c r="AY149" s="40" t="s">
        <v>1989</v>
      </c>
      <c r="AZ149" s="40" t="str">
        <f>+IF('CARGA DE DATOS'!AY149="","false","true")</f>
        <v>false</v>
      </c>
      <c r="BA149" s="40" t="s">
        <v>389</v>
      </c>
      <c r="BB149" s="40">
        <f>+'CARGA DE DATOS'!T149</f>
        <v>0</v>
      </c>
      <c r="BD149" s="40" t="s">
        <v>390</v>
      </c>
      <c r="BE149" s="40" t="str">
        <f>+IF('CARGA DE DATOS'!AZ149&lt;&gt;"","true","false")</f>
        <v>false</v>
      </c>
      <c r="BF149" s="40" t="s">
        <v>389</v>
      </c>
      <c r="BH149" s="40" t="s">
        <v>390</v>
      </c>
      <c r="BI149" s="40" t="str">
        <f>+IF('CARGA DE DATOS'!BA149&lt;&gt;"","true","false")</f>
        <v>false</v>
      </c>
      <c r="BJ149" s="40" t="s">
        <v>389</v>
      </c>
      <c r="BL149" s="40" t="s">
        <v>390</v>
      </c>
      <c r="BM149" s="40" t="str">
        <f ca="1">+IF('CARGA DE DATOS'!BB149&lt;&gt;"","true","false")</f>
        <v>false</v>
      </c>
      <c r="BN149" s="40" t="s">
        <v>389</v>
      </c>
      <c r="BP149" s="40" t="s">
        <v>390</v>
      </c>
      <c r="BQ149" s="40" t="str">
        <f ca="1">+IF('CARGA DE DATOS'!BC149&lt;&gt;"","true","false")</f>
        <v>false</v>
      </c>
      <c r="BR149" s="40" t="s">
        <v>389</v>
      </c>
      <c r="BT149" s="40" t="s">
        <v>390</v>
      </c>
      <c r="BU149" s="40" t="str">
        <f ca="1">+IF('CARGA DE DATOS'!BD149&lt;&gt;"","true","false")</f>
        <v>false</v>
      </c>
      <c r="BV149" s="40" t="s">
        <v>389</v>
      </c>
      <c r="BX149" s="40" t="s">
        <v>390</v>
      </c>
      <c r="BY149" s="40" t="str">
        <f ca="1">+IF('CARGA DE DATOS'!BE149&lt;&gt;"","true","false")</f>
        <v>false</v>
      </c>
      <c r="BZ149" s="40" t="s">
        <v>389</v>
      </c>
      <c r="CB149" s="40" t="s">
        <v>390</v>
      </c>
      <c r="CC149" s="40" t="str">
        <f ca="1">+IF('CARGA DE DATOS'!BF149&lt;&gt;"","true","false")</f>
        <v>false</v>
      </c>
      <c r="CD149" s="40" t="s">
        <v>389</v>
      </c>
      <c r="CF149" s="40" t="s">
        <v>390</v>
      </c>
      <c r="CG149" s="40" t="str">
        <f ca="1">+IF('CARGA DE DATOS'!BG149&lt;&gt;"","true","false")</f>
        <v>true</v>
      </c>
      <c r="CH149" s="40" t="s">
        <v>389</v>
      </c>
      <c r="CJ149" s="40" t="str">
        <f t="shared" si="24"/>
        <v>01.01.2022</v>
      </c>
      <c r="CK149" s="40" t="str">
        <f t="shared" si="25"/>
        <v>S2010</v>
      </c>
      <c r="CL149" s="40">
        <f>+VLOOKUP(L149,'Gr.Estr.Reg.'!$C:$G,5,FALSE)</f>
        <v>103</v>
      </c>
      <c r="CM149" s="40" t="str">
        <f t="shared" si="26"/>
        <v>CG</v>
      </c>
      <c r="CN149" s="40">
        <v>2</v>
      </c>
      <c r="CP149" s="40" t="str">
        <f t="shared" si="27"/>
        <v>01.01.2022</v>
      </c>
      <c r="CQ149" s="126">
        <f t="shared" si="28"/>
        <v>248</v>
      </c>
      <c r="CR149" s="126" t="str">
        <f t="shared" si="29"/>
        <v/>
      </c>
      <c r="CS149" s="40">
        <f>+'CARGA DE DATOS'!X149</f>
        <v>700034</v>
      </c>
      <c r="CT149" s="113" t="s">
        <v>391</v>
      </c>
      <c r="CV149" s="40" t="str">
        <f t="shared" si="30"/>
        <v>01.01.2022</v>
      </c>
      <c r="CW149" s="113" t="str">
        <f ca="1">+VLOOKUP('CARGA DE DATOS'!AA149,Datos!$D:$E,2,FALSE)</f>
        <v>40</v>
      </c>
      <c r="CX149" s="113">
        <f>+'CARGA DE DATOS'!AB149</f>
        <v>50</v>
      </c>
      <c r="CY149" s="113">
        <f>+'CARGA DE DATOS'!AC149</f>
        <v>50</v>
      </c>
      <c r="CZ149" s="113" t="str">
        <f>+'CARGA DE DATOS'!AD149</f>
        <v>CASO: CASO COOP</v>
      </c>
    </row>
    <row r="150" spans="1:104" s="40" customFormat="1" x14ac:dyDescent="0.25">
      <c r="A150" s="140">
        <f>+IF('CARGA DE DATOS'!B150="","",'CARGA DE DATOS'!B150)</f>
        <v>267</v>
      </c>
      <c r="B150" s="140">
        <f>+'CARGA DE DATOS'!C150</f>
        <v>610000000000181</v>
      </c>
      <c r="C150" s="140"/>
      <c r="D150" s="140"/>
      <c r="E150" s="140"/>
      <c r="F150" s="140"/>
      <c r="G150" s="140"/>
      <c r="H150" s="140"/>
      <c r="I150" s="140"/>
      <c r="J150" s="83"/>
      <c r="K150" s="40" t="str">
        <f>+'CARGA DE DATOS'!$AH150</f>
        <v>DP</v>
      </c>
      <c r="L150" s="40" t="str">
        <f>+'CARGA DE DATOS'!D150</f>
        <v>S2010A13</v>
      </c>
      <c r="M150" s="40" t="str">
        <f ca="1">+'CARGA DE DATOS'!G150</f>
        <v>ID148-DP-CG-T4-MT 33,0 kV</v>
      </c>
      <c r="N150" s="40" t="str">
        <f>+'CARGA DE DATOS'!$AI150</f>
        <v>CG</v>
      </c>
      <c r="O150" s="40" t="str">
        <f>+'CARGA DE DATOS'!$AJ150</f>
        <v>G001</v>
      </c>
      <c r="P150" s="40" t="str">
        <f t="shared" si="21"/>
        <v>Z003</v>
      </c>
      <c r="Q150" s="40" t="s">
        <v>380</v>
      </c>
      <c r="R150" s="40">
        <v>1000</v>
      </c>
      <c r="S150" s="113">
        <f>+'CARGA DE DATOS'!$AL150</f>
        <v>11</v>
      </c>
      <c r="T150" s="115" t="s">
        <v>382</v>
      </c>
      <c r="U150" s="40">
        <v>12</v>
      </c>
      <c r="V150" s="40" t="str">
        <f ca="1">+'CARGA DE DATOS'!$AM150</f>
        <v>011</v>
      </c>
      <c r="W150" s="40" t="str">
        <f>+VLOOKUP(AG150,Datos!$E$30:$G$35,3,FALSE)</f>
        <v>P3</v>
      </c>
      <c r="X150" s="40" t="str">
        <f t="shared" si="22"/>
        <v/>
      </c>
      <c r="Z150" s="40" t="str">
        <f ca="1">+'CARGA DE DATOS'!$AN150</f>
        <v>239900</v>
      </c>
      <c r="AB150" s="40" t="str">
        <f t="shared" ca="1" si="23"/>
        <v>ID148-DP-CG-T4-MT 33,0 kV</v>
      </c>
      <c r="AC150" s="40">
        <f>+INDEX('Gr.Estr.Reg.'!$A:$C,MATCH($L150,'Gr.Estr.Reg.'!$C:$C,0),1)</f>
        <v>2000</v>
      </c>
      <c r="AE150" s="40" t="str">
        <f>+TEXT('CARGA DE DATOS'!$F150,"dd.mm.yyyy")</f>
        <v>01.01.2022</v>
      </c>
      <c r="AF150" s="40" t="s">
        <v>384</v>
      </c>
      <c r="AG150" s="40" t="str">
        <f>+'CARGA DE DATOS'!$AO150</f>
        <v>G4</v>
      </c>
      <c r="AH150" s="40" t="s">
        <v>385</v>
      </c>
      <c r="AI150" s="40" t="str">
        <f ca="1">+'CARGA DE DATOS'!$AQ150</f>
        <v>GD_T4</v>
      </c>
      <c r="AJ150" s="126" t="str">
        <f>+IF('CARGA DE DATOS'!$K150="Completo",VLOOKUP(VLOOKUP('CARGA DE DATOS'!$D150,'Gr.Estr.Reg.'!$C:$D,2,FALSE),'Unidades de Lectura'!$J:$L,3,FALSE),VLOOKUP('CARGA DE DATOS'!$K150&amp;VLOOKUP('CARGA DE DATOS'!$D150,'Gr.Estr.Reg.'!$C:$H,6,FALSE),'Unidades de Lectura'!$H:$L,5,FALSE))</f>
        <v>GSFCO</v>
      </c>
      <c r="AM150" s="40" t="s">
        <v>387</v>
      </c>
      <c r="AN150" s="40" t="s">
        <v>388</v>
      </c>
      <c r="AO150" s="40" t="s">
        <v>389</v>
      </c>
      <c r="AP150" s="40" t="str">
        <f ca="1">+'CARGA DE DATOS'!$AT150</f>
        <v>GD_NORM</v>
      </c>
      <c r="AQ150" s="40" t="str">
        <f ca="1">+'CARGA DE DATOS'!$AU150</f>
        <v>T4_MT_33</v>
      </c>
      <c r="AS150" s="40" t="s">
        <v>387</v>
      </c>
      <c r="AT150" s="40" t="str">
        <f>+IF('CARGA DE DATOS'!AV150="","false","true")</f>
        <v>false</v>
      </c>
      <c r="AU150" s="40" t="s">
        <v>389</v>
      </c>
      <c r="AV150" s="40" t="str">
        <f>+'CARGA DE DATOS'!$AW150</f>
        <v/>
      </c>
      <c r="AW150" s="40" t="str">
        <f>+'CARGA DE DATOS'!$AX150</f>
        <v/>
      </c>
      <c r="AY150" s="40" t="s">
        <v>1989</v>
      </c>
      <c r="AZ150" s="40" t="str">
        <f>+IF('CARGA DE DATOS'!AY150="","false","true")</f>
        <v>false</v>
      </c>
      <c r="BA150" s="40" t="s">
        <v>389</v>
      </c>
      <c r="BB150" s="40">
        <f>+'CARGA DE DATOS'!T150</f>
        <v>0</v>
      </c>
      <c r="BD150" s="40" t="s">
        <v>390</v>
      </c>
      <c r="BE150" s="40" t="str">
        <f>+IF('CARGA DE DATOS'!AZ150&lt;&gt;"","true","false")</f>
        <v>false</v>
      </c>
      <c r="BF150" s="40" t="s">
        <v>389</v>
      </c>
      <c r="BH150" s="40" t="s">
        <v>390</v>
      </c>
      <c r="BI150" s="40" t="str">
        <f>+IF('CARGA DE DATOS'!BA150&lt;&gt;"","true","false")</f>
        <v>false</v>
      </c>
      <c r="BJ150" s="40" t="s">
        <v>389</v>
      </c>
      <c r="BL150" s="40" t="s">
        <v>390</v>
      </c>
      <c r="BM150" s="40" t="str">
        <f ca="1">+IF('CARGA DE DATOS'!BB150&lt;&gt;"","true","false")</f>
        <v>false</v>
      </c>
      <c r="BN150" s="40" t="s">
        <v>389</v>
      </c>
      <c r="BP150" s="40" t="s">
        <v>390</v>
      </c>
      <c r="BQ150" s="40" t="str">
        <f ca="1">+IF('CARGA DE DATOS'!BC150&lt;&gt;"","true","false")</f>
        <v>false</v>
      </c>
      <c r="BR150" s="40" t="s">
        <v>389</v>
      </c>
      <c r="BT150" s="40" t="s">
        <v>390</v>
      </c>
      <c r="BU150" s="40" t="str">
        <f ca="1">+IF('CARGA DE DATOS'!BD150&lt;&gt;"","true","false")</f>
        <v>false</v>
      </c>
      <c r="BV150" s="40" t="s">
        <v>389</v>
      </c>
      <c r="BX150" s="40" t="s">
        <v>390</v>
      </c>
      <c r="BY150" s="40" t="str">
        <f ca="1">+IF('CARGA DE DATOS'!BE150&lt;&gt;"","true","false")</f>
        <v>true</v>
      </c>
      <c r="BZ150" s="40" t="s">
        <v>389</v>
      </c>
      <c r="CB150" s="40" t="s">
        <v>390</v>
      </c>
      <c r="CC150" s="40" t="str">
        <f ca="1">+IF('CARGA DE DATOS'!BF150&lt;&gt;"","true","false")</f>
        <v>false</v>
      </c>
      <c r="CD150" s="40" t="s">
        <v>389</v>
      </c>
      <c r="CF150" s="40" t="s">
        <v>390</v>
      </c>
      <c r="CG150" s="40" t="str">
        <f ca="1">+IF('CARGA DE DATOS'!BG150&lt;&gt;"","true","false")</f>
        <v>true</v>
      </c>
      <c r="CH150" s="40" t="s">
        <v>389</v>
      </c>
      <c r="CJ150" s="40" t="str">
        <f t="shared" si="24"/>
        <v>01.01.2022</v>
      </c>
      <c r="CK150" s="40" t="str">
        <f t="shared" si="25"/>
        <v>S2010</v>
      </c>
      <c r="CL150" s="40">
        <f>+VLOOKUP(L150,'Gr.Estr.Reg.'!$C:$G,5,FALSE)</f>
        <v>103</v>
      </c>
      <c r="CM150" s="40" t="str">
        <f t="shared" si="26"/>
        <v>CG</v>
      </c>
      <c r="CN150" s="40">
        <v>2</v>
      </c>
      <c r="CP150" s="40" t="str">
        <f t="shared" si="27"/>
        <v>01.01.2022</v>
      </c>
      <c r="CQ150" s="126">
        <f t="shared" si="28"/>
        <v>249</v>
      </c>
      <c r="CR150" s="126" t="str">
        <f t="shared" si="29"/>
        <v/>
      </c>
      <c r="CS150" s="40">
        <f>+'CARGA DE DATOS'!X150</f>
        <v>700034</v>
      </c>
      <c r="CT150" s="113" t="s">
        <v>391</v>
      </c>
      <c r="CV150" s="40" t="str">
        <f t="shared" si="30"/>
        <v>01.01.2022</v>
      </c>
      <c r="CW150" s="113" t="str">
        <f ca="1">+VLOOKUP('CARGA DE DATOS'!AA150,Datos!$D:$E,2,FALSE)</f>
        <v>40</v>
      </c>
      <c r="CX150" s="113">
        <f>+'CARGA DE DATOS'!AB150</f>
        <v>50</v>
      </c>
      <c r="CY150" s="113">
        <f>+'CARGA DE DATOS'!AC150</f>
        <v>50</v>
      </c>
      <c r="CZ150" s="113" t="str">
        <f>+'CARGA DE DATOS'!AD150</f>
        <v>CASO: CASO COOP  &lt;50</v>
      </c>
    </row>
    <row r="151" spans="1:104" s="40" customFormat="1" x14ac:dyDescent="0.25">
      <c r="A151" s="140">
        <f>+IF('CARGA DE DATOS'!B151="","",'CARGA DE DATOS'!B151)</f>
        <v>268</v>
      </c>
      <c r="B151" s="140">
        <f>+'CARGA DE DATOS'!C151</f>
        <v>610000000000182</v>
      </c>
      <c r="C151" s="140"/>
      <c r="D151" s="140"/>
      <c r="E151" s="140"/>
      <c r="F151" s="140"/>
      <c r="G151" s="140"/>
      <c r="H151" s="140"/>
      <c r="I151" s="140"/>
      <c r="J151" s="83"/>
      <c r="K151" s="40" t="str">
        <f>+'CARGA DE DATOS'!$AH151</f>
        <v>DP</v>
      </c>
      <c r="L151" s="40" t="str">
        <f>+'CARGA DE DATOS'!D151</f>
        <v>S1010A13</v>
      </c>
      <c r="M151" s="40" t="str">
        <f ca="1">+'CARGA DE DATOS'!G151</f>
        <v>ID149-DP-CG-T4-AT/MT</v>
      </c>
      <c r="N151" s="40" t="str">
        <f>+'CARGA DE DATOS'!$AI151</f>
        <v>CG</v>
      </c>
      <c r="O151" s="40" t="str">
        <f>+'CARGA DE DATOS'!$AJ151</f>
        <v>G001</v>
      </c>
      <c r="P151" s="40" t="str">
        <f t="shared" si="21"/>
        <v>Z003</v>
      </c>
      <c r="Q151" s="40" t="s">
        <v>380</v>
      </c>
      <c r="R151" s="40">
        <v>1000</v>
      </c>
      <c r="S151" s="113" t="str">
        <f>+'CARGA DE DATOS'!$AL151</f>
        <v>01</v>
      </c>
      <c r="T151" s="115" t="s">
        <v>382</v>
      </c>
      <c r="U151" s="40">
        <v>12</v>
      </c>
      <c r="V151" s="40" t="str">
        <f ca="1">+'CARGA DE DATOS'!$AM151</f>
        <v>198</v>
      </c>
      <c r="W151" s="40" t="str">
        <f>+VLOOKUP(AG151,Datos!$E$30:$G$35,3,FALSE)</f>
        <v>P3</v>
      </c>
      <c r="X151" s="40" t="str">
        <f t="shared" si="22"/>
        <v/>
      </c>
      <c r="Z151" s="40" t="str">
        <f ca="1">+'CARGA DE DATOS'!$AN151</f>
        <v>239900</v>
      </c>
      <c r="AB151" s="40" t="str">
        <f t="shared" ca="1" si="23"/>
        <v>ID149-DP-CG-T4-AT/MT</v>
      </c>
      <c r="AC151" s="40">
        <f>+INDEX('Gr.Estr.Reg.'!$A:$C,MATCH($L151,'Gr.Estr.Reg.'!$C:$C,0),1)</f>
        <v>1000</v>
      </c>
      <c r="AE151" s="40" t="str">
        <f>+TEXT('CARGA DE DATOS'!$F151,"dd.mm.yyyy")</f>
        <v>01.01.2022</v>
      </c>
      <c r="AF151" s="40" t="s">
        <v>384</v>
      </c>
      <c r="AG151" s="40" t="str">
        <f>+'CARGA DE DATOS'!$AO151</f>
        <v>G5</v>
      </c>
      <c r="AH151" s="40" t="s">
        <v>385</v>
      </c>
      <c r="AI151" s="40" t="str">
        <f ca="1">+'CARGA DE DATOS'!$AQ151</f>
        <v>GD_T4</v>
      </c>
      <c r="AJ151" s="126" t="str">
        <f>+IF('CARGA DE DATOS'!$K151="Completo",VLOOKUP(VLOOKUP('CARGA DE DATOS'!$D151,'Gr.Estr.Reg.'!$C:$D,2,FALSE),'Unidades de Lectura'!$J:$L,3,FALSE),VLOOKUP('CARGA DE DATOS'!$K151&amp;VLOOKUP('CARGA DE DATOS'!$D151,'Gr.Estr.Reg.'!$C:$H,6,FALSE),'Unidades de Lectura'!$H:$L,5,FALSE))</f>
        <v>GSFCO</v>
      </c>
      <c r="AM151" s="40" t="s">
        <v>387</v>
      </c>
      <c r="AN151" s="40" t="s">
        <v>388</v>
      </c>
      <c r="AO151" s="40" t="s">
        <v>389</v>
      </c>
      <c r="AP151" s="40" t="str">
        <f ca="1">+'CARGA DE DATOS'!$AT151</f>
        <v>GD_NORM</v>
      </c>
      <c r="AQ151" s="40" t="str">
        <f ca="1">+'CARGA DE DATOS'!$AU151</f>
        <v>T4_BO_ATMT</v>
      </c>
      <c r="AS151" s="40" t="s">
        <v>387</v>
      </c>
      <c r="AT151" s="40" t="str">
        <f>+IF('CARGA DE DATOS'!AV151="","false","true")</f>
        <v>false</v>
      </c>
      <c r="AU151" s="40" t="s">
        <v>389</v>
      </c>
      <c r="AV151" s="40" t="str">
        <f>+'CARGA DE DATOS'!$AW151</f>
        <v/>
      </c>
      <c r="AW151" s="40" t="str">
        <f>+'CARGA DE DATOS'!$AX151</f>
        <v/>
      </c>
      <c r="AY151" s="40" t="s">
        <v>1989</v>
      </c>
      <c r="AZ151" s="40" t="str">
        <f>+IF('CARGA DE DATOS'!AY151="","false","true")</f>
        <v>false</v>
      </c>
      <c r="BA151" s="40" t="s">
        <v>389</v>
      </c>
      <c r="BB151" s="40">
        <f>+'CARGA DE DATOS'!T151</f>
        <v>0</v>
      </c>
      <c r="BD151" s="40" t="s">
        <v>390</v>
      </c>
      <c r="BE151" s="40" t="str">
        <f>+IF('CARGA DE DATOS'!AZ151&lt;&gt;"","true","false")</f>
        <v>false</v>
      </c>
      <c r="BF151" s="40" t="s">
        <v>389</v>
      </c>
      <c r="BH151" s="40" t="s">
        <v>390</v>
      </c>
      <c r="BI151" s="40" t="str">
        <f>+IF('CARGA DE DATOS'!BA151&lt;&gt;"","true","false")</f>
        <v>false</v>
      </c>
      <c r="BJ151" s="40" t="s">
        <v>389</v>
      </c>
      <c r="BL151" s="40" t="s">
        <v>390</v>
      </c>
      <c r="BM151" s="40" t="str">
        <f ca="1">+IF('CARGA DE DATOS'!BB151&lt;&gt;"","true","false")</f>
        <v>false</v>
      </c>
      <c r="BN151" s="40" t="s">
        <v>389</v>
      </c>
      <c r="BP151" s="40" t="s">
        <v>390</v>
      </c>
      <c r="BQ151" s="40" t="str">
        <f ca="1">+IF('CARGA DE DATOS'!BC151&lt;&gt;"","true","false")</f>
        <v>false</v>
      </c>
      <c r="BR151" s="40" t="s">
        <v>389</v>
      </c>
      <c r="BT151" s="40" t="s">
        <v>390</v>
      </c>
      <c r="BU151" s="40" t="str">
        <f ca="1">+IF('CARGA DE DATOS'!BD151&lt;&gt;"","true","false")</f>
        <v>false</v>
      </c>
      <c r="BV151" s="40" t="s">
        <v>389</v>
      </c>
      <c r="BX151" s="40" t="s">
        <v>390</v>
      </c>
      <c r="BY151" s="40" t="str">
        <f ca="1">+IF('CARGA DE DATOS'!BE151&lt;&gt;"","true","false")</f>
        <v>false</v>
      </c>
      <c r="BZ151" s="40" t="s">
        <v>389</v>
      </c>
      <c r="CB151" s="40" t="s">
        <v>390</v>
      </c>
      <c r="CC151" s="40" t="str">
        <f ca="1">+IF('CARGA DE DATOS'!BF151&lt;&gt;"","true","false")</f>
        <v>true</v>
      </c>
      <c r="CD151" s="40" t="s">
        <v>389</v>
      </c>
      <c r="CF151" s="40" t="s">
        <v>390</v>
      </c>
      <c r="CG151" s="40" t="str">
        <f ca="1">+IF('CARGA DE DATOS'!BG151&lt;&gt;"","true","false")</f>
        <v>false</v>
      </c>
      <c r="CH151" s="40" t="s">
        <v>389</v>
      </c>
      <c r="CJ151" s="40" t="str">
        <f t="shared" si="24"/>
        <v>01.01.2022</v>
      </c>
      <c r="CK151" s="40" t="str">
        <f t="shared" si="25"/>
        <v>S1010</v>
      </c>
      <c r="CL151" s="40">
        <f>+VLOOKUP(L151,'Gr.Estr.Reg.'!$C:$G,5,FALSE)</f>
        <v>102</v>
      </c>
      <c r="CM151" s="40" t="str">
        <f t="shared" si="26"/>
        <v>CG</v>
      </c>
      <c r="CN151" s="40">
        <v>2</v>
      </c>
      <c r="CP151" s="40" t="str">
        <f t="shared" si="27"/>
        <v>01.01.2022</v>
      </c>
      <c r="CQ151" s="126">
        <f t="shared" si="28"/>
        <v>250</v>
      </c>
      <c r="CR151" s="126" t="str">
        <f t="shared" si="29"/>
        <v/>
      </c>
      <c r="CS151" s="40">
        <f>+'CARGA DE DATOS'!X151</f>
        <v>700034</v>
      </c>
      <c r="CT151" s="113" t="s">
        <v>391</v>
      </c>
      <c r="CV151" s="40" t="str">
        <f t="shared" si="30"/>
        <v>01.01.2022</v>
      </c>
      <c r="CW151" s="113" t="str">
        <f ca="1">+VLOOKUP('CARGA DE DATOS'!AA151,Datos!$D:$E,2,FALSE)</f>
        <v>40</v>
      </c>
      <c r="CX151" s="113">
        <f>+'CARGA DE DATOS'!AB151</f>
        <v>50</v>
      </c>
      <c r="CY151" s="113">
        <f>+'CARGA DE DATOS'!AC151</f>
        <v>50</v>
      </c>
      <c r="CZ151" s="113" t="str">
        <f>+'CARGA DE DATOS'!AD151</f>
        <v>CASO: CASO COOP</v>
      </c>
    </row>
    <row r="152" spans="1:104" s="40" customFormat="1" x14ac:dyDescent="0.25">
      <c r="A152" s="140">
        <f>+IF('CARGA DE DATOS'!B152="","",'CARGA DE DATOS'!B152)</f>
        <v>268</v>
      </c>
      <c r="B152" s="140">
        <f>+'CARGA DE DATOS'!C152</f>
        <v>610000000000182</v>
      </c>
      <c r="C152" s="140"/>
      <c r="D152" s="140"/>
      <c r="E152" s="140"/>
      <c r="F152" s="140"/>
      <c r="G152" s="140"/>
      <c r="H152" s="140"/>
      <c r="I152" s="140"/>
      <c r="J152" s="83"/>
      <c r="K152" s="40" t="str">
        <f>+'CARGA DE DATOS'!$AH152</f>
        <v>DP</v>
      </c>
      <c r="L152" s="40" t="str">
        <f>+'CARGA DE DATOS'!D152</f>
        <v>S1010A13</v>
      </c>
      <c r="M152" s="40" t="str">
        <f ca="1">+'CARGA DE DATOS'!G152</f>
        <v>ID150-DP-CG-T4-AT</v>
      </c>
      <c r="N152" s="40" t="str">
        <f>+'CARGA DE DATOS'!$AI152</f>
        <v>CG</v>
      </c>
      <c r="O152" s="40" t="str">
        <f>+'CARGA DE DATOS'!$AJ152</f>
        <v>G001</v>
      </c>
      <c r="P152" s="40" t="str">
        <f t="shared" si="21"/>
        <v>Z003</v>
      </c>
      <c r="Q152" s="40" t="s">
        <v>380</v>
      </c>
      <c r="R152" s="40">
        <v>1000</v>
      </c>
      <c r="S152" s="113" t="str">
        <f>+'CARGA DE DATOS'!$AL152</f>
        <v>04</v>
      </c>
      <c r="T152" s="115" t="s">
        <v>382</v>
      </c>
      <c r="U152" s="40">
        <v>12</v>
      </c>
      <c r="V152" s="40" t="str">
        <f ca="1">+'CARGA DE DATOS'!$AM152</f>
        <v>198</v>
      </c>
      <c r="W152" s="40" t="str">
        <f>+VLOOKUP(AG152,Datos!$E$30:$G$35,3,FALSE)</f>
        <v>P4</v>
      </c>
      <c r="X152" s="40" t="str">
        <f t="shared" si="22"/>
        <v/>
      </c>
      <c r="Z152" s="40" t="str">
        <f ca="1">+'CARGA DE DATOS'!$AN152</f>
        <v>239900</v>
      </c>
      <c r="AB152" s="40" t="str">
        <f t="shared" ca="1" si="23"/>
        <v>ID150-DP-CG-T4-AT</v>
      </c>
      <c r="AC152" s="40">
        <f>+INDEX('Gr.Estr.Reg.'!$A:$C,MATCH($L152,'Gr.Estr.Reg.'!$C:$C,0),1)</f>
        <v>1000</v>
      </c>
      <c r="AE152" s="40" t="str">
        <f>+TEXT('CARGA DE DATOS'!$F152,"dd.mm.yyyy")</f>
        <v>01.01.2022</v>
      </c>
      <c r="AF152" s="40" t="s">
        <v>384</v>
      </c>
      <c r="AG152" s="40" t="str">
        <f>+'CARGA DE DATOS'!$AO152</f>
        <v>G0</v>
      </c>
      <c r="AH152" s="40" t="s">
        <v>385</v>
      </c>
      <c r="AI152" s="40" t="str">
        <f ca="1">+'CARGA DE DATOS'!$AQ152</f>
        <v>GD_T4</v>
      </c>
      <c r="AJ152" s="126" t="str">
        <f>+IF('CARGA DE DATOS'!$K152="Completo",VLOOKUP(VLOOKUP('CARGA DE DATOS'!$D152,'Gr.Estr.Reg.'!$C:$D,2,FALSE),'Unidades de Lectura'!$J:$L,3,FALSE),VLOOKUP('CARGA DE DATOS'!$K152&amp;VLOOKUP('CARGA DE DATOS'!$D152,'Gr.Estr.Reg.'!$C:$H,6,FALSE),'Unidades de Lectura'!$H:$L,5,FALSE))</f>
        <v>GSFCO</v>
      </c>
      <c r="AM152" s="40" t="s">
        <v>387</v>
      </c>
      <c r="AN152" s="40" t="s">
        <v>388</v>
      </c>
      <c r="AO152" s="40" t="s">
        <v>389</v>
      </c>
      <c r="AP152" s="40" t="str">
        <f ca="1">+'CARGA DE DATOS'!$AT152</f>
        <v>GD_NORM</v>
      </c>
      <c r="AQ152" s="40" t="str">
        <f ca="1">+'CARGA DE DATOS'!$AU152</f>
        <v>T4_AT_132</v>
      </c>
      <c r="AS152" s="40" t="s">
        <v>387</v>
      </c>
      <c r="AT152" s="40" t="str">
        <f>+IF('CARGA DE DATOS'!AV152="","false","true")</f>
        <v>false</v>
      </c>
      <c r="AU152" s="40" t="s">
        <v>389</v>
      </c>
      <c r="AV152" s="40" t="str">
        <f>+'CARGA DE DATOS'!$AW152</f>
        <v/>
      </c>
      <c r="AW152" s="40" t="str">
        <f>+'CARGA DE DATOS'!$AX152</f>
        <v/>
      </c>
      <c r="AY152" s="40" t="s">
        <v>1989</v>
      </c>
      <c r="AZ152" s="40" t="str">
        <f>+IF('CARGA DE DATOS'!AY152="","false","true")</f>
        <v>false</v>
      </c>
      <c r="BA152" s="40" t="s">
        <v>389</v>
      </c>
      <c r="BB152" s="40">
        <f>+'CARGA DE DATOS'!T152</f>
        <v>0</v>
      </c>
      <c r="BD152" s="40" t="s">
        <v>390</v>
      </c>
      <c r="BE152" s="40" t="str">
        <f>+IF('CARGA DE DATOS'!AZ152&lt;&gt;"","true","false")</f>
        <v>false</v>
      </c>
      <c r="BF152" s="40" t="s">
        <v>389</v>
      </c>
      <c r="BH152" s="40" t="s">
        <v>390</v>
      </c>
      <c r="BI152" s="40" t="str">
        <f>+IF('CARGA DE DATOS'!BA152&lt;&gt;"","true","false")</f>
        <v>false</v>
      </c>
      <c r="BJ152" s="40" t="s">
        <v>389</v>
      </c>
      <c r="BL152" s="40" t="s">
        <v>390</v>
      </c>
      <c r="BM152" s="40" t="str">
        <f ca="1">+IF('CARGA DE DATOS'!BB152&lt;&gt;"","true","false")</f>
        <v>false</v>
      </c>
      <c r="BN152" s="40" t="s">
        <v>389</v>
      </c>
      <c r="BP152" s="40" t="s">
        <v>390</v>
      </c>
      <c r="BQ152" s="40" t="str">
        <f ca="1">+IF('CARGA DE DATOS'!BC152&lt;&gt;"","true","false")</f>
        <v>false</v>
      </c>
      <c r="BR152" s="40" t="s">
        <v>389</v>
      </c>
      <c r="BT152" s="40" t="s">
        <v>390</v>
      </c>
      <c r="BU152" s="40" t="str">
        <f ca="1">+IF('CARGA DE DATOS'!BD152&lt;&gt;"","true","false")</f>
        <v>false</v>
      </c>
      <c r="BV152" s="40" t="s">
        <v>389</v>
      </c>
      <c r="BX152" s="40" t="s">
        <v>390</v>
      </c>
      <c r="BY152" s="40" t="str">
        <f ca="1">+IF('CARGA DE DATOS'!BE152&lt;&gt;"","true","false")</f>
        <v>true</v>
      </c>
      <c r="BZ152" s="40" t="s">
        <v>389</v>
      </c>
      <c r="CB152" s="40" t="s">
        <v>390</v>
      </c>
      <c r="CC152" s="40" t="str">
        <f ca="1">+IF('CARGA DE DATOS'!BF152&lt;&gt;"","true","false")</f>
        <v>true</v>
      </c>
      <c r="CD152" s="40" t="s">
        <v>389</v>
      </c>
      <c r="CF152" s="40" t="s">
        <v>390</v>
      </c>
      <c r="CG152" s="40" t="str">
        <f ca="1">+IF('CARGA DE DATOS'!BG152&lt;&gt;"","true","false")</f>
        <v>false</v>
      </c>
      <c r="CH152" s="40" t="s">
        <v>389</v>
      </c>
      <c r="CJ152" s="40" t="str">
        <f t="shared" si="24"/>
        <v>01.01.2022</v>
      </c>
      <c r="CK152" s="40" t="str">
        <f t="shared" si="25"/>
        <v>S1010</v>
      </c>
      <c r="CL152" s="40">
        <f>+VLOOKUP(L152,'Gr.Estr.Reg.'!$C:$G,5,FALSE)</f>
        <v>102</v>
      </c>
      <c r="CM152" s="40" t="str">
        <f t="shared" si="26"/>
        <v>CG</v>
      </c>
      <c r="CN152" s="40">
        <v>2</v>
      </c>
      <c r="CP152" s="40" t="str">
        <f t="shared" si="27"/>
        <v>01.01.2022</v>
      </c>
      <c r="CQ152" s="126">
        <f t="shared" si="28"/>
        <v>251</v>
      </c>
      <c r="CR152" s="126" t="str">
        <f t="shared" si="29"/>
        <v/>
      </c>
      <c r="CS152" s="40">
        <f>+'CARGA DE DATOS'!X152</f>
        <v>700034</v>
      </c>
      <c r="CT152" s="113" t="s">
        <v>391</v>
      </c>
      <c r="CV152" s="40" t="str">
        <f t="shared" si="30"/>
        <v>01.01.2022</v>
      </c>
      <c r="CW152" s="113" t="str">
        <f ca="1">+VLOOKUP('CARGA DE DATOS'!AA152,Datos!$D:$E,2,FALSE)</f>
        <v>40</v>
      </c>
      <c r="CX152" s="113">
        <f>+'CARGA DE DATOS'!AB152</f>
        <v>1500</v>
      </c>
      <c r="CY152" s="113">
        <f>+'CARGA DE DATOS'!AC152</f>
        <v>1500</v>
      </c>
      <c r="CZ152" s="113" t="str">
        <f>+'CARGA DE DATOS'!AD152</f>
        <v>CASO: CASO COOP entre 85 y 100</v>
      </c>
    </row>
    <row r="153" spans="1:104" s="40" customFormat="1" x14ac:dyDescent="0.25">
      <c r="A153" s="140">
        <f>+IF('CARGA DE DATOS'!B153="","",'CARGA DE DATOS'!B153)</f>
        <v>268</v>
      </c>
      <c r="B153" s="140">
        <f>+'CARGA DE DATOS'!C153</f>
        <v>610000000000182</v>
      </c>
      <c r="C153" s="140"/>
      <c r="D153" s="140"/>
      <c r="E153" s="140"/>
      <c r="F153" s="140"/>
      <c r="G153" s="140"/>
      <c r="H153" s="140"/>
      <c r="I153" s="140"/>
      <c r="J153" s="83"/>
      <c r="K153" s="40" t="str">
        <f>+'CARGA DE DATOS'!$AH153</f>
        <v>DP</v>
      </c>
      <c r="L153" s="40" t="str">
        <f>+'CARGA DE DATOS'!D153</f>
        <v>S1010A13</v>
      </c>
      <c r="M153" s="40" t="str">
        <f ca="1">+'CARGA DE DATOS'!G153</f>
        <v>ID151-DP-CG-T4-BT</v>
      </c>
      <c r="N153" s="40" t="str">
        <f>+'CARGA DE DATOS'!$AI153</f>
        <v>CG</v>
      </c>
      <c r="O153" s="40" t="str">
        <f>+'CARGA DE DATOS'!$AJ153</f>
        <v>G001</v>
      </c>
      <c r="P153" s="40" t="str">
        <f t="shared" si="21"/>
        <v>Z003</v>
      </c>
      <c r="Q153" s="40" t="s">
        <v>380</v>
      </c>
      <c r="R153" s="40">
        <v>1000</v>
      </c>
      <c r="S153" s="113" t="str">
        <f>+'CARGA DE DATOS'!$AL153</f>
        <v>07</v>
      </c>
      <c r="T153" s="115" t="s">
        <v>382</v>
      </c>
      <c r="U153" s="40">
        <v>12</v>
      </c>
      <c r="V153" s="40" t="str">
        <f ca="1">+'CARGA DE DATOS'!$AM153</f>
        <v>198</v>
      </c>
      <c r="W153" s="40" t="str">
        <f>+VLOOKUP(AG153,Datos!$E$30:$G$35,3,FALSE)</f>
        <v>P2</v>
      </c>
      <c r="X153" s="40" t="str">
        <f t="shared" si="22"/>
        <v/>
      </c>
      <c r="Z153" s="40" t="str">
        <f ca="1">+'CARGA DE DATOS'!$AN153</f>
        <v>239900</v>
      </c>
      <c r="AB153" s="40" t="str">
        <f t="shared" ca="1" si="23"/>
        <v>ID151-DP-CG-T4-BT</v>
      </c>
      <c r="AC153" s="40">
        <f>+INDEX('Gr.Estr.Reg.'!$A:$C,MATCH($L153,'Gr.Estr.Reg.'!$C:$C,0),1)</f>
        <v>1000</v>
      </c>
      <c r="AE153" s="40" t="str">
        <f>+TEXT('CARGA DE DATOS'!$F153,"dd.mm.yyyy")</f>
        <v>01.01.2022</v>
      </c>
      <c r="AF153" s="40" t="s">
        <v>384</v>
      </c>
      <c r="AG153" s="40" t="str">
        <f>+'CARGA DE DATOS'!$AO153</f>
        <v>G1</v>
      </c>
      <c r="AH153" s="40" t="s">
        <v>385</v>
      </c>
      <c r="AI153" s="40" t="str">
        <f ca="1">+'CARGA DE DATOS'!$AQ153</f>
        <v>GD_T4</v>
      </c>
      <c r="AJ153" s="126" t="str">
        <f>+IF('CARGA DE DATOS'!$K153="Completo",VLOOKUP(VLOOKUP('CARGA DE DATOS'!$D153,'Gr.Estr.Reg.'!$C:$D,2,FALSE),'Unidades de Lectura'!$J:$L,3,FALSE),VLOOKUP('CARGA DE DATOS'!$K153&amp;VLOOKUP('CARGA DE DATOS'!$D153,'Gr.Estr.Reg.'!$C:$H,6,FALSE),'Unidades de Lectura'!$H:$L,5,FALSE))</f>
        <v>GSFCO</v>
      </c>
      <c r="AM153" s="40" t="s">
        <v>387</v>
      </c>
      <c r="AN153" s="40" t="s">
        <v>388</v>
      </c>
      <c r="AO153" s="40" t="s">
        <v>389</v>
      </c>
      <c r="AP153" s="40" t="str">
        <f ca="1">+'CARGA DE DATOS'!$AT153</f>
        <v>GD_NORM</v>
      </c>
      <c r="AQ153" s="40" t="str">
        <f ca="1">+'CARGA DE DATOS'!$AU153</f>
        <v>T4_BT</v>
      </c>
      <c r="AS153" s="40" t="s">
        <v>387</v>
      </c>
      <c r="AT153" s="40" t="str">
        <f>+IF('CARGA DE DATOS'!AV153="","false","true")</f>
        <v>false</v>
      </c>
      <c r="AU153" s="40" t="s">
        <v>389</v>
      </c>
      <c r="AV153" s="40" t="str">
        <f>+'CARGA DE DATOS'!$AW153</f>
        <v/>
      </c>
      <c r="AW153" s="40" t="str">
        <f>+'CARGA DE DATOS'!$AX153</f>
        <v/>
      </c>
      <c r="AY153" s="40" t="s">
        <v>1989</v>
      </c>
      <c r="AZ153" s="40" t="str">
        <f>+IF('CARGA DE DATOS'!AY153="","false","true")</f>
        <v>false</v>
      </c>
      <c r="BA153" s="40" t="s">
        <v>389</v>
      </c>
      <c r="BB153" s="40">
        <f>+'CARGA DE DATOS'!T153</f>
        <v>0</v>
      </c>
      <c r="BD153" s="40" t="s">
        <v>390</v>
      </c>
      <c r="BE153" s="40" t="str">
        <f>+IF('CARGA DE DATOS'!AZ153&lt;&gt;"","true","false")</f>
        <v>false</v>
      </c>
      <c r="BF153" s="40" t="s">
        <v>389</v>
      </c>
      <c r="BH153" s="40" t="s">
        <v>390</v>
      </c>
      <c r="BI153" s="40" t="str">
        <f>+IF('CARGA DE DATOS'!BA153&lt;&gt;"","true","false")</f>
        <v>false</v>
      </c>
      <c r="BJ153" s="40" t="s">
        <v>389</v>
      </c>
      <c r="BL153" s="40" t="s">
        <v>390</v>
      </c>
      <c r="BM153" s="40" t="str">
        <f ca="1">+IF('CARGA DE DATOS'!BB153&lt;&gt;"","true","false")</f>
        <v>false</v>
      </c>
      <c r="BN153" s="40" t="s">
        <v>389</v>
      </c>
      <c r="BP153" s="40" t="s">
        <v>390</v>
      </c>
      <c r="BQ153" s="40" t="str">
        <f ca="1">+IF('CARGA DE DATOS'!BC153&lt;&gt;"","true","false")</f>
        <v>false</v>
      </c>
      <c r="BR153" s="40" t="s">
        <v>389</v>
      </c>
      <c r="BT153" s="40" t="s">
        <v>390</v>
      </c>
      <c r="BU153" s="40" t="str">
        <f ca="1">+IF('CARGA DE DATOS'!BD153&lt;&gt;"","true","false")</f>
        <v>false</v>
      </c>
      <c r="BV153" s="40" t="s">
        <v>389</v>
      </c>
      <c r="BX153" s="40" t="s">
        <v>390</v>
      </c>
      <c r="BY153" s="40" t="str">
        <f ca="1">+IF('CARGA DE DATOS'!BE153&lt;&gt;"","true","false")</f>
        <v>false</v>
      </c>
      <c r="BZ153" s="40" t="s">
        <v>389</v>
      </c>
      <c r="CB153" s="40" t="s">
        <v>390</v>
      </c>
      <c r="CC153" s="40" t="str">
        <f ca="1">+IF('CARGA DE DATOS'!BF153&lt;&gt;"","true","false")</f>
        <v>false</v>
      </c>
      <c r="CD153" s="40" t="s">
        <v>389</v>
      </c>
      <c r="CF153" s="40" t="s">
        <v>390</v>
      </c>
      <c r="CG153" s="40" t="str">
        <f ca="1">+IF('CARGA DE DATOS'!BG153&lt;&gt;"","true","false")</f>
        <v>true</v>
      </c>
      <c r="CH153" s="40" t="s">
        <v>389</v>
      </c>
      <c r="CJ153" s="40" t="str">
        <f t="shared" si="24"/>
        <v>01.01.2022</v>
      </c>
      <c r="CK153" s="40" t="str">
        <f t="shared" si="25"/>
        <v>S1010</v>
      </c>
      <c r="CL153" s="40">
        <f>+VLOOKUP(L153,'Gr.Estr.Reg.'!$C:$G,5,FALSE)</f>
        <v>102</v>
      </c>
      <c r="CM153" s="40" t="str">
        <f t="shared" si="26"/>
        <v>CG</v>
      </c>
      <c r="CN153" s="40">
        <v>2</v>
      </c>
      <c r="CP153" s="40" t="str">
        <f t="shared" si="27"/>
        <v>01.01.2022</v>
      </c>
      <c r="CQ153" s="126">
        <f t="shared" si="28"/>
        <v>252</v>
      </c>
      <c r="CR153" s="126" t="str">
        <f t="shared" si="29"/>
        <v/>
      </c>
      <c r="CS153" s="40">
        <f>+'CARGA DE DATOS'!X153</f>
        <v>700034</v>
      </c>
      <c r="CT153" s="113" t="s">
        <v>391</v>
      </c>
      <c r="CV153" s="40" t="str">
        <f t="shared" si="30"/>
        <v>01.01.2022</v>
      </c>
      <c r="CW153" s="113" t="str">
        <f ca="1">+VLOOKUP('CARGA DE DATOS'!AA153,Datos!$D:$E,2,FALSE)</f>
        <v>40</v>
      </c>
      <c r="CX153" s="113">
        <f>+'CARGA DE DATOS'!AB153</f>
        <v>50</v>
      </c>
      <c r="CY153" s="113">
        <f>+'CARGA DE DATOS'!AC153</f>
        <v>50</v>
      </c>
      <c r="CZ153" s="113" t="str">
        <f>+'CARGA DE DATOS'!AD153</f>
        <v>CASO: CASO COOP</v>
      </c>
    </row>
    <row r="154" spans="1:104" s="40" customFormat="1" x14ac:dyDescent="0.25">
      <c r="A154" s="140">
        <f>+IF('CARGA DE DATOS'!B154="","",'CARGA DE DATOS'!B154)</f>
        <v>268</v>
      </c>
      <c r="B154" s="140">
        <f>+'CARGA DE DATOS'!C154</f>
        <v>610000000000182</v>
      </c>
      <c r="C154" s="140"/>
      <c r="D154" s="140"/>
      <c r="E154" s="140"/>
      <c r="F154" s="140"/>
      <c r="G154" s="140"/>
      <c r="H154" s="140"/>
      <c r="I154" s="140"/>
      <c r="J154" s="83"/>
      <c r="K154" s="40" t="str">
        <f>+'CARGA DE DATOS'!$AH154</f>
        <v>DP</v>
      </c>
      <c r="L154" s="40" t="str">
        <f>+'CARGA DE DATOS'!D154</f>
        <v>S1010A13</v>
      </c>
      <c r="M154" s="40" t="str">
        <f ca="1">+'CARGA DE DATOS'!G154</f>
        <v>ID152-DP-CG-T4-MT/BT</v>
      </c>
      <c r="N154" s="40" t="str">
        <f>+'CARGA DE DATOS'!$AI154</f>
        <v>CG</v>
      </c>
      <c r="O154" s="40" t="str">
        <f>+'CARGA DE DATOS'!$AJ154</f>
        <v>G001</v>
      </c>
      <c r="P154" s="40" t="str">
        <f t="shared" si="21"/>
        <v>Z003</v>
      </c>
      <c r="Q154" s="40" t="s">
        <v>380</v>
      </c>
      <c r="R154" s="40">
        <v>1000</v>
      </c>
      <c r="S154" s="113">
        <f>+'CARGA DE DATOS'!$AL154</f>
        <v>11</v>
      </c>
      <c r="T154" s="115" t="s">
        <v>382</v>
      </c>
      <c r="U154" s="40">
        <v>12</v>
      </c>
      <c r="V154" s="40" t="str">
        <f ca="1">+'CARGA DE DATOS'!$AM154</f>
        <v>198</v>
      </c>
      <c r="W154" s="40" t="str">
        <f>+VLOOKUP(AG154,Datos!$E$30:$G$35,3,FALSE)</f>
        <v>P2</v>
      </c>
      <c r="X154" s="40" t="str">
        <f t="shared" si="22"/>
        <v/>
      </c>
      <c r="Z154" s="40" t="str">
        <f ca="1">+'CARGA DE DATOS'!$AN154</f>
        <v>239900</v>
      </c>
      <c r="AB154" s="40" t="str">
        <f t="shared" ca="1" si="23"/>
        <v>ID152-DP-CG-T4-MT/BT</v>
      </c>
      <c r="AC154" s="40">
        <f>+INDEX('Gr.Estr.Reg.'!$A:$C,MATCH($L154,'Gr.Estr.Reg.'!$C:$C,0),1)</f>
        <v>1000</v>
      </c>
      <c r="AE154" s="40" t="str">
        <f>+TEXT('CARGA DE DATOS'!$F154,"dd.mm.yyyy")</f>
        <v>01.01.2022</v>
      </c>
      <c r="AF154" s="40" t="s">
        <v>384</v>
      </c>
      <c r="AG154" s="40" t="str">
        <f>+'CARGA DE DATOS'!$AO154</f>
        <v>G2</v>
      </c>
      <c r="AH154" s="40" t="s">
        <v>385</v>
      </c>
      <c r="AI154" s="40" t="str">
        <f ca="1">+'CARGA DE DATOS'!$AQ154</f>
        <v>GD_T4</v>
      </c>
      <c r="AJ154" s="126" t="str">
        <f>+IF('CARGA DE DATOS'!$K154="Completo",VLOOKUP(VLOOKUP('CARGA DE DATOS'!$D154,'Gr.Estr.Reg.'!$C:$D,2,FALSE),'Unidades de Lectura'!$J:$L,3,FALSE),VLOOKUP('CARGA DE DATOS'!$K154&amp;VLOOKUP('CARGA DE DATOS'!$D154,'Gr.Estr.Reg.'!$C:$H,6,FALSE),'Unidades de Lectura'!$H:$L,5,FALSE))</f>
        <v>GSFCO</v>
      </c>
      <c r="AM154" s="40" t="s">
        <v>387</v>
      </c>
      <c r="AN154" s="40" t="s">
        <v>388</v>
      </c>
      <c r="AO154" s="40" t="s">
        <v>389</v>
      </c>
      <c r="AP154" s="40" t="str">
        <f ca="1">+'CARGA DE DATOS'!$AT154</f>
        <v>GD_NORM</v>
      </c>
      <c r="AQ154" s="40" t="str">
        <f ca="1">+'CARGA DE DATOS'!$AU154</f>
        <v>T4_BO_MTBT</v>
      </c>
      <c r="AS154" s="40" t="s">
        <v>387</v>
      </c>
      <c r="AT154" s="40" t="str">
        <f>+IF('CARGA DE DATOS'!AV154="","false","true")</f>
        <v>false</v>
      </c>
      <c r="AU154" s="40" t="s">
        <v>389</v>
      </c>
      <c r="AV154" s="40" t="str">
        <f>+'CARGA DE DATOS'!$AW154</f>
        <v/>
      </c>
      <c r="AW154" s="40" t="str">
        <f>+'CARGA DE DATOS'!$AX154</f>
        <v/>
      </c>
      <c r="AY154" s="40" t="s">
        <v>1989</v>
      </c>
      <c r="AZ154" s="40" t="str">
        <f>+IF('CARGA DE DATOS'!AY154="","false","true")</f>
        <v>false</v>
      </c>
      <c r="BA154" s="40" t="s">
        <v>389</v>
      </c>
      <c r="BB154" s="40">
        <f>+'CARGA DE DATOS'!T154</f>
        <v>0</v>
      </c>
      <c r="BD154" s="40" t="s">
        <v>390</v>
      </c>
      <c r="BE154" s="40" t="str">
        <f>+IF('CARGA DE DATOS'!AZ154&lt;&gt;"","true","false")</f>
        <v>false</v>
      </c>
      <c r="BF154" s="40" t="s">
        <v>389</v>
      </c>
      <c r="BH154" s="40" t="s">
        <v>390</v>
      </c>
      <c r="BI154" s="40" t="str">
        <f>+IF('CARGA DE DATOS'!BA154&lt;&gt;"","true","false")</f>
        <v>false</v>
      </c>
      <c r="BJ154" s="40" t="s">
        <v>389</v>
      </c>
      <c r="BL154" s="40" t="s">
        <v>390</v>
      </c>
      <c r="BM154" s="40" t="str">
        <f ca="1">+IF('CARGA DE DATOS'!BB154&lt;&gt;"","true","false")</f>
        <v>false</v>
      </c>
      <c r="BN154" s="40" t="s">
        <v>389</v>
      </c>
      <c r="BP154" s="40" t="s">
        <v>390</v>
      </c>
      <c r="BQ154" s="40" t="str">
        <f ca="1">+IF('CARGA DE DATOS'!BC154&lt;&gt;"","true","false")</f>
        <v>false</v>
      </c>
      <c r="BR154" s="40" t="s">
        <v>389</v>
      </c>
      <c r="BT154" s="40" t="s">
        <v>390</v>
      </c>
      <c r="BU154" s="40" t="str">
        <f ca="1">+IF('CARGA DE DATOS'!BD154&lt;&gt;"","true","false")</f>
        <v>false</v>
      </c>
      <c r="BV154" s="40" t="s">
        <v>389</v>
      </c>
      <c r="BX154" s="40" t="s">
        <v>390</v>
      </c>
      <c r="BY154" s="40" t="str">
        <f ca="1">+IF('CARGA DE DATOS'!BE154&lt;&gt;"","true","false")</f>
        <v>true</v>
      </c>
      <c r="BZ154" s="40" t="s">
        <v>389</v>
      </c>
      <c r="CB154" s="40" t="s">
        <v>390</v>
      </c>
      <c r="CC154" s="40" t="str">
        <f ca="1">+IF('CARGA DE DATOS'!BF154&lt;&gt;"","true","false")</f>
        <v>false</v>
      </c>
      <c r="CD154" s="40" t="s">
        <v>389</v>
      </c>
      <c r="CF154" s="40" t="s">
        <v>390</v>
      </c>
      <c r="CG154" s="40" t="str">
        <f ca="1">+IF('CARGA DE DATOS'!BG154&lt;&gt;"","true","false")</f>
        <v>true</v>
      </c>
      <c r="CH154" s="40" t="s">
        <v>389</v>
      </c>
      <c r="CJ154" s="40" t="str">
        <f t="shared" si="24"/>
        <v>01.01.2022</v>
      </c>
      <c r="CK154" s="40" t="str">
        <f t="shared" si="25"/>
        <v>S1010</v>
      </c>
      <c r="CL154" s="40">
        <f>+VLOOKUP(L154,'Gr.Estr.Reg.'!$C:$G,5,FALSE)</f>
        <v>102</v>
      </c>
      <c r="CM154" s="40" t="str">
        <f t="shared" si="26"/>
        <v>CG</v>
      </c>
      <c r="CN154" s="40">
        <v>2</v>
      </c>
      <c r="CP154" s="40" t="str">
        <f t="shared" si="27"/>
        <v>01.01.2022</v>
      </c>
      <c r="CQ154" s="126">
        <f t="shared" si="28"/>
        <v>253</v>
      </c>
      <c r="CR154" s="126" t="str">
        <f t="shared" si="29"/>
        <v/>
      </c>
      <c r="CS154" s="40">
        <f>+'CARGA DE DATOS'!X154</f>
        <v>700034</v>
      </c>
      <c r="CT154" s="113" t="s">
        <v>391</v>
      </c>
      <c r="CV154" s="40" t="str">
        <f t="shared" si="30"/>
        <v>01.01.2022</v>
      </c>
      <c r="CW154" s="113" t="str">
        <f ca="1">+VLOOKUP('CARGA DE DATOS'!AA154,Datos!$D:$E,2,FALSE)</f>
        <v>40</v>
      </c>
      <c r="CX154" s="113">
        <f>+'CARGA DE DATOS'!AB154</f>
        <v>50</v>
      </c>
      <c r="CY154" s="113">
        <f>+'CARGA DE DATOS'!AC154</f>
        <v>50</v>
      </c>
      <c r="CZ154" s="113" t="str">
        <f>+'CARGA DE DATOS'!AD154</f>
        <v>CASO: CASO COOP  &lt;50</v>
      </c>
    </row>
    <row r="155" spans="1:104" s="40" customFormat="1" x14ac:dyDescent="0.25">
      <c r="A155" s="140">
        <f>+IF('CARGA DE DATOS'!B155="","",'CARGA DE DATOS'!B155)</f>
        <v>255</v>
      </c>
      <c r="B155" s="140">
        <f>+'CARGA DE DATOS'!C155</f>
        <v>610000000000169</v>
      </c>
      <c r="C155" s="140"/>
      <c r="D155" s="140"/>
      <c r="E155" s="140"/>
      <c r="F155" s="140"/>
      <c r="G155" s="140"/>
      <c r="H155" s="140"/>
      <c r="I155" s="140"/>
      <c r="J155" s="83"/>
      <c r="K155" s="40" t="str">
        <f>+'CARGA DE DATOS'!$AH155</f>
        <v>DP</v>
      </c>
      <c r="L155" s="40" t="str">
        <f>+'CARGA DE DATOS'!D155</f>
        <v>S6020A21</v>
      </c>
      <c r="M155" s="40" t="str">
        <f ca="1">+'CARGA DE DATOS'!G155</f>
        <v>ID153-DP-CG-T4-MT 13,2 kV</v>
      </c>
      <c r="N155" s="40" t="str">
        <f>+'CARGA DE DATOS'!$AI155</f>
        <v>CG</v>
      </c>
      <c r="O155" s="40" t="str">
        <f>+'CARGA DE DATOS'!$AJ155</f>
        <v>G001</v>
      </c>
      <c r="P155" s="40" t="str">
        <f t="shared" si="21"/>
        <v>Z003</v>
      </c>
      <c r="Q155" s="40" t="s">
        <v>380</v>
      </c>
      <c r="R155" s="40">
        <v>1000</v>
      </c>
      <c r="S155" s="113" t="str">
        <f>+'CARGA DE DATOS'!$AL155</f>
        <v>01</v>
      </c>
      <c r="T155" s="115" t="s">
        <v>382</v>
      </c>
      <c r="U155" s="40">
        <v>12</v>
      </c>
      <c r="V155" s="40" t="str">
        <f ca="1">+'CARGA DE DATOS'!$AM155</f>
        <v>317</v>
      </c>
      <c r="W155" s="40" t="str">
        <f>+VLOOKUP(AG155,Datos!$E$30:$G$35,3,FALSE)</f>
        <v>P3</v>
      </c>
      <c r="X155" s="40" t="str">
        <f t="shared" si="22"/>
        <v/>
      </c>
      <c r="Z155" s="40" t="str">
        <f ca="1">+'CARGA DE DATOS'!$AN155</f>
        <v>239900</v>
      </c>
      <c r="AB155" s="40" t="str">
        <f t="shared" ca="1" si="23"/>
        <v>ID153-DP-CG-T4-MT 13,2 kV</v>
      </c>
      <c r="AC155" s="40">
        <f>+INDEX('Gr.Estr.Reg.'!$A:$C,MATCH($L155,'Gr.Estr.Reg.'!$C:$C,0),1)</f>
        <v>6000</v>
      </c>
      <c r="AE155" s="40" t="str">
        <f>+TEXT('CARGA DE DATOS'!$F155,"dd.mm.yyyy")</f>
        <v>01.01.2022</v>
      </c>
      <c r="AF155" s="40" t="s">
        <v>384</v>
      </c>
      <c r="AG155" s="40" t="str">
        <f>+'CARGA DE DATOS'!$AO155</f>
        <v>G3</v>
      </c>
      <c r="AH155" s="40" t="s">
        <v>385</v>
      </c>
      <c r="AI155" s="40" t="str">
        <f ca="1">+'CARGA DE DATOS'!$AQ155</f>
        <v>GD_T4</v>
      </c>
      <c r="AJ155" s="126" t="str">
        <f>+IF('CARGA DE DATOS'!$K155="Completo",VLOOKUP(VLOOKUP('CARGA DE DATOS'!$D155,'Gr.Estr.Reg.'!$C:$D,2,FALSE),'Unidades de Lectura'!$J:$L,3,FALSE),VLOOKUP('CARGA DE DATOS'!$K155&amp;VLOOKUP('CARGA DE DATOS'!$D155,'Gr.Estr.Reg.'!$C:$H,6,FALSE),'Unidades de Lectura'!$H:$L,5,FALSE))</f>
        <v>GROCO</v>
      </c>
      <c r="AM155" s="40" t="s">
        <v>387</v>
      </c>
      <c r="AN155" s="40" t="s">
        <v>388</v>
      </c>
      <c r="AO155" s="40" t="s">
        <v>389</v>
      </c>
      <c r="AP155" s="40" t="str">
        <f ca="1">+'CARGA DE DATOS'!$AT155</f>
        <v>GD_NORM</v>
      </c>
      <c r="AQ155" s="40" t="str">
        <f ca="1">+'CARGA DE DATOS'!$AU155</f>
        <v>T4_MT_13.2</v>
      </c>
      <c r="AS155" s="40" t="s">
        <v>387</v>
      </c>
      <c r="AT155" s="40" t="str">
        <f>+IF('CARGA DE DATOS'!AV155="","false","true")</f>
        <v>false</v>
      </c>
      <c r="AU155" s="40" t="s">
        <v>389</v>
      </c>
      <c r="AV155" s="40" t="str">
        <f>+'CARGA DE DATOS'!$AW155</f>
        <v/>
      </c>
      <c r="AW155" s="40" t="str">
        <f>+'CARGA DE DATOS'!$AX155</f>
        <v/>
      </c>
      <c r="AY155" s="40" t="s">
        <v>1989</v>
      </c>
      <c r="AZ155" s="40" t="str">
        <f>+IF('CARGA DE DATOS'!AY155="","false","true")</f>
        <v>false</v>
      </c>
      <c r="BA155" s="40" t="s">
        <v>389</v>
      </c>
      <c r="BB155" s="40">
        <f>+'CARGA DE DATOS'!T155</f>
        <v>0</v>
      </c>
      <c r="BD155" s="40" t="s">
        <v>390</v>
      </c>
      <c r="BE155" s="40" t="str">
        <f>+IF('CARGA DE DATOS'!AZ155&lt;&gt;"","true","false")</f>
        <v>false</v>
      </c>
      <c r="BF155" s="40" t="s">
        <v>389</v>
      </c>
      <c r="BH155" s="40" t="s">
        <v>390</v>
      </c>
      <c r="BI155" s="40" t="str">
        <f>+IF('CARGA DE DATOS'!BA155&lt;&gt;"","true","false")</f>
        <v>false</v>
      </c>
      <c r="BJ155" s="40" t="s">
        <v>389</v>
      </c>
      <c r="BL155" s="40" t="s">
        <v>390</v>
      </c>
      <c r="BM155" s="40" t="str">
        <f ca="1">+IF('CARGA DE DATOS'!BB155&lt;&gt;"","true","false")</f>
        <v>false</v>
      </c>
      <c r="BN155" s="40" t="s">
        <v>389</v>
      </c>
      <c r="BP155" s="40" t="s">
        <v>390</v>
      </c>
      <c r="BQ155" s="40" t="str">
        <f ca="1">+IF('CARGA DE DATOS'!BC155&lt;&gt;"","true","false")</f>
        <v>false</v>
      </c>
      <c r="BR155" s="40" t="s">
        <v>389</v>
      </c>
      <c r="BT155" s="40" t="s">
        <v>390</v>
      </c>
      <c r="BU155" s="40" t="str">
        <f ca="1">+IF('CARGA DE DATOS'!BD155&lt;&gt;"","true","false")</f>
        <v>false</v>
      </c>
      <c r="BV155" s="40" t="s">
        <v>389</v>
      </c>
      <c r="BX155" s="40" t="s">
        <v>390</v>
      </c>
      <c r="BY155" s="40" t="str">
        <f ca="1">+IF('CARGA DE DATOS'!BE155&lt;&gt;"","true","false")</f>
        <v>false</v>
      </c>
      <c r="BZ155" s="40" t="s">
        <v>389</v>
      </c>
      <c r="CB155" s="40" t="s">
        <v>390</v>
      </c>
      <c r="CC155" s="40" t="str">
        <f ca="1">+IF('CARGA DE DATOS'!BF155&lt;&gt;"","true","false")</f>
        <v>true</v>
      </c>
      <c r="CD155" s="40" t="s">
        <v>389</v>
      </c>
      <c r="CF155" s="40" t="s">
        <v>390</v>
      </c>
      <c r="CG155" s="40" t="str">
        <f ca="1">+IF('CARGA DE DATOS'!BG155&lt;&gt;"","true","false")</f>
        <v>false</v>
      </c>
      <c r="CH155" s="40" t="s">
        <v>389</v>
      </c>
      <c r="CJ155" s="40" t="str">
        <f t="shared" si="24"/>
        <v>01.01.2022</v>
      </c>
      <c r="CK155" s="40" t="str">
        <f t="shared" si="25"/>
        <v>S6020</v>
      </c>
      <c r="CL155" s="40">
        <f>+VLOOKUP(L155,'Gr.Estr.Reg.'!$C:$G,5,FALSE)</f>
        <v>106</v>
      </c>
      <c r="CM155" s="40" t="str">
        <f t="shared" si="26"/>
        <v>CG</v>
      </c>
      <c r="CN155" s="40">
        <v>2</v>
      </c>
      <c r="CP155" s="40" t="str">
        <f t="shared" si="27"/>
        <v>01.01.2022</v>
      </c>
      <c r="CQ155" s="126">
        <f t="shared" si="28"/>
        <v>254</v>
      </c>
      <c r="CR155" s="126" t="str">
        <f t="shared" si="29"/>
        <v/>
      </c>
      <c r="CS155" s="40">
        <f>+'CARGA DE DATOS'!X155</f>
        <v>700034</v>
      </c>
      <c r="CT155" s="113" t="s">
        <v>391</v>
      </c>
      <c r="CV155" s="40" t="str">
        <f t="shared" si="30"/>
        <v>01.01.2022</v>
      </c>
      <c r="CW155" s="113" t="str">
        <f ca="1">+VLOOKUP('CARGA DE DATOS'!AA155,Datos!$D:$E,2,FALSE)</f>
        <v>40</v>
      </c>
      <c r="CX155" s="113">
        <f>+'CARGA DE DATOS'!AB155</f>
        <v>50</v>
      </c>
      <c r="CY155" s="113">
        <f>+'CARGA DE DATOS'!AC155</f>
        <v>50</v>
      </c>
      <c r="CZ155" s="113" t="str">
        <f>+'CARGA DE DATOS'!AD155</f>
        <v>CASO: CASO COOP</v>
      </c>
    </row>
    <row r="156" spans="1:104" s="40" customFormat="1" x14ac:dyDescent="0.25">
      <c r="A156" s="140">
        <f>+IF('CARGA DE DATOS'!B156="","",'CARGA DE DATOS'!B156)</f>
        <v>255</v>
      </c>
      <c r="B156" s="140">
        <f>+'CARGA DE DATOS'!C156</f>
        <v>610000000000169</v>
      </c>
      <c r="C156" s="140"/>
      <c r="D156" s="140"/>
      <c r="E156" s="140"/>
      <c r="F156" s="140"/>
      <c r="G156" s="140"/>
      <c r="H156" s="140"/>
      <c r="I156" s="140"/>
      <c r="J156" s="83"/>
      <c r="K156" s="40" t="str">
        <f>+'CARGA DE DATOS'!$AH156</f>
        <v>DP</v>
      </c>
      <c r="L156" s="40" t="str">
        <f>+'CARGA DE DATOS'!D156</f>
        <v>S6020A21</v>
      </c>
      <c r="M156" s="40" t="str">
        <f ca="1">+'CARGA DE DATOS'!G156</f>
        <v>ID154-DP-CG-T4-MT 33,0 kV</v>
      </c>
      <c r="N156" s="40" t="str">
        <f>+'CARGA DE DATOS'!$AI156</f>
        <v>CG</v>
      </c>
      <c r="O156" s="40" t="str">
        <f>+'CARGA DE DATOS'!$AJ156</f>
        <v>G001</v>
      </c>
      <c r="P156" s="40" t="str">
        <f t="shared" si="21"/>
        <v>Z003</v>
      </c>
      <c r="Q156" s="40" t="s">
        <v>380</v>
      </c>
      <c r="R156" s="40">
        <v>1000</v>
      </c>
      <c r="S156" s="113" t="str">
        <f>+'CARGA DE DATOS'!$AL156</f>
        <v>04</v>
      </c>
      <c r="T156" s="115" t="s">
        <v>382</v>
      </c>
      <c r="U156" s="40">
        <v>12</v>
      </c>
      <c r="V156" s="40" t="str">
        <f ca="1">+'CARGA DE DATOS'!$AM156</f>
        <v>317</v>
      </c>
      <c r="W156" s="40" t="str">
        <f>+VLOOKUP(AG156,Datos!$E$30:$G$35,3,FALSE)</f>
        <v>P3</v>
      </c>
      <c r="X156" s="40" t="str">
        <f t="shared" si="22"/>
        <v/>
      </c>
      <c r="Z156" s="40" t="str">
        <f ca="1">+'CARGA DE DATOS'!$AN156</f>
        <v>239900</v>
      </c>
      <c r="AB156" s="40" t="str">
        <f t="shared" ca="1" si="23"/>
        <v>ID154-DP-CG-T4-MT 33,0 kV</v>
      </c>
      <c r="AC156" s="40">
        <f>+INDEX('Gr.Estr.Reg.'!$A:$C,MATCH($L156,'Gr.Estr.Reg.'!$C:$C,0),1)</f>
        <v>6000</v>
      </c>
      <c r="AE156" s="40" t="str">
        <f>+TEXT('CARGA DE DATOS'!$F156,"dd.mm.yyyy")</f>
        <v>01.01.2022</v>
      </c>
      <c r="AF156" s="40" t="s">
        <v>384</v>
      </c>
      <c r="AG156" s="40" t="str">
        <f>+'CARGA DE DATOS'!$AO156</f>
        <v>G4</v>
      </c>
      <c r="AH156" s="40" t="s">
        <v>385</v>
      </c>
      <c r="AI156" s="40" t="str">
        <f ca="1">+'CARGA DE DATOS'!$AQ156</f>
        <v>GD_T4</v>
      </c>
      <c r="AJ156" s="126" t="str">
        <f>+IF('CARGA DE DATOS'!$K156="Completo",VLOOKUP(VLOOKUP('CARGA DE DATOS'!$D156,'Gr.Estr.Reg.'!$C:$D,2,FALSE),'Unidades de Lectura'!$J:$L,3,FALSE),VLOOKUP('CARGA DE DATOS'!$K156&amp;VLOOKUP('CARGA DE DATOS'!$D156,'Gr.Estr.Reg.'!$C:$H,6,FALSE),'Unidades de Lectura'!$H:$L,5,FALSE))</f>
        <v>GROCO</v>
      </c>
      <c r="AM156" s="40" t="s">
        <v>387</v>
      </c>
      <c r="AN156" s="40" t="s">
        <v>388</v>
      </c>
      <c r="AO156" s="40" t="s">
        <v>389</v>
      </c>
      <c r="AP156" s="40" t="str">
        <f ca="1">+'CARGA DE DATOS'!$AT156</f>
        <v>GD_NORM</v>
      </c>
      <c r="AQ156" s="40" t="str">
        <f ca="1">+'CARGA DE DATOS'!$AU156</f>
        <v>T4_MT_33</v>
      </c>
      <c r="AS156" s="40" t="s">
        <v>387</v>
      </c>
      <c r="AT156" s="40" t="str">
        <f>+IF('CARGA DE DATOS'!AV156="","false","true")</f>
        <v>false</v>
      </c>
      <c r="AU156" s="40" t="s">
        <v>389</v>
      </c>
      <c r="AV156" s="40" t="str">
        <f>+'CARGA DE DATOS'!$AW156</f>
        <v/>
      </c>
      <c r="AW156" s="40" t="str">
        <f>+'CARGA DE DATOS'!$AX156</f>
        <v/>
      </c>
      <c r="AY156" s="40" t="s">
        <v>1989</v>
      </c>
      <c r="AZ156" s="40" t="str">
        <f>+IF('CARGA DE DATOS'!AY156="","false","true")</f>
        <v>false</v>
      </c>
      <c r="BA156" s="40" t="s">
        <v>389</v>
      </c>
      <c r="BB156" s="40">
        <f>+'CARGA DE DATOS'!T156</f>
        <v>0</v>
      </c>
      <c r="BD156" s="40" t="s">
        <v>390</v>
      </c>
      <c r="BE156" s="40" t="str">
        <f>+IF('CARGA DE DATOS'!AZ156&lt;&gt;"","true","false")</f>
        <v>false</v>
      </c>
      <c r="BF156" s="40" t="s">
        <v>389</v>
      </c>
      <c r="BH156" s="40" t="s">
        <v>390</v>
      </c>
      <c r="BI156" s="40" t="str">
        <f>+IF('CARGA DE DATOS'!BA156&lt;&gt;"","true","false")</f>
        <v>false</v>
      </c>
      <c r="BJ156" s="40" t="s">
        <v>389</v>
      </c>
      <c r="BL156" s="40" t="s">
        <v>390</v>
      </c>
      <c r="BM156" s="40" t="str">
        <f ca="1">+IF('CARGA DE DATOS'!BB156&lt;&gt;"","true","false")</f>
        <v>false</v>
      </c>
      <c r="BN156" s="40" t="s">
        <v>389</v>
      </c>
      <c r="BP156" s="40" t="s">
        <v>390</v>
      </c>
      <c r="BQ156" s="40" t="str">
        <f ca="1">+IF('CARGA DE DATOS'!BC156&lt;&gt;"","true","false")</f>
        <v>false</v>
      </c>
      <c r="BR156" s="40" t="s">
        <v>389</v>
      </c>
      <c r="BT156" s="40" t="s">
        <v>390</v>
      </c>
      <c r="BU156" s="40" t="str">
        <f ca="1">+IF('CARGA DE DATOS'!BD156&lt;&gt;"","true","false")</f>
        <v>false</v>
      </c>
      <c r="BV156" s="40" t="s">
        <v>389</v>
      </c>
      <c r="BX156" s="40" t="s">
        <v>390</v>
      </c>
      <c r="BY156" s="40" t="str">
        <f ca="1">+IF('CARGA DE DATOS'!BE156&lt;&gt;"","true","false")</f>
        <v>true</v>
      </c>
      <c r="BZ156" s="40" t="s">
        <v>389</v>
      </c>
      <c r="CB156" s="40" t="s">
        <v>390</v>
      </c>
      <c r="CC156" s="40" t="str">
        <f ca="1">+IF('CARGA DE DATOS'!BF156&lt;&gt;"","true","false")</f>
        <v>true</v>
      </c>
      <c r="CD156" s="40" t="s">
        <v>389</v>
      </c>
      <c r="CF156" s="40" t="s">
        <v>390</v>
      </c>
      <c r="CG156" s="40" t="str">
        <f ca="1">+IF('CARGA DE DATOS'!BG156&lt;&gt;"","true","false")</f>
        <v>false</v>
      </c>
      <c r="CH156" s="40" t="s">
        <v>389</v>
      </c>
      <c r="CJ156" s="40" t="str">
        <f t="shared" si="24"/>
        <v>01.01.2022</v>
      </c>
      <c r="CK156" s="40" t="str">
        <f t="shared" si="25"/>
        <v>S6020</v>
      </c>
      <c r="CL156" s="40">
        <f>+VLOOKUP(L156,'Gr.Estr.Reg.'!$C:$G,5,FALSE)</f>
        <v>106</v>
      </c>
      <c r="CM156" s="40" t="str">
        <f t="shared" si="26"/>
        <v>CG</v>
      </c>
      <c r="CN156" s="40">
        <v>2</v>
      </c>
      <c r="CP156" s="40" t="str">
        <f t="shared" si="27"/>
        <v>01.01.2022</v>
      </c>
      <c r="CQ156" s="126">
        <f t="shared" si="28"/>
        <v>255</v>
      </c>
      <c r="CR156" s="126" t="str">
        <f t="shared" si="29"/>
        <v/>
      </c>
      <c r="CS156" s="40">
        <f>+'CARGA DE DATOS'!X156</f>
        <v>700034</v>
      </c>
      <c r="CT156" s="113" t="s">
        <v>391</v>
      </c>
      <c r="CV156" s="40" t="str">
        <f t="shared" si="30"/>
        <v>01.01.2022</v>
      </c>
      <c r="CW156" s="113" t="str">
        <f ca="1">+VLOOKUP('CARGA DE DATOS'!AA156,Datos!$D:$E,2,FALSE)</f>
        <v>40</v>
      </c>
      <c r="CX156" s="113">
        <f>+'CARGA DE DATOS'!AB156</f>
        <v>1500</v>
      </c>
      <c r="CY156" s="113">
        <f>+'CARGA DE DATOS'!AC156</f>
        <v>1500</v>
      </c>
      <c r="CZ156" s="113" t="str">
        <f>+'CARGA DE DATOS'!AD156</f>
        <v>CASO: CASO COOP entre 85 y 100</v>
      </c>
    </row>
    <row r="157" spans="1:104" s="40" customFormat="1" x14ac:dyDescent="0.25">
      <c r="A157" s="140">
        <f>+IF('CARGA DE DATOS'!B157="","",'CARGA DE DATOS'!B157)</f>
        <v>255</v>
      </c>
      <c r="B157" s="140">
        <f>+'CARGA DE DATOS'!C157</f>
        <v>610000000000169</v>
      </c>
      <c r="C157" s="140"/>
      <c r="D157" s="140"/>
      <c r="E157" s="140"/>
      <c r="F157" s="140"/>
      <c r="G157" s="140"/>
      <c r="H157" s="140"/>
      <c r="I157" s="140"/>
      <c r="J157" s="83"/>
      <c r="K157" s="40" t="str">
        <f>+'CARGA DE DATOS'!$AH157</f>
        <v>DP</v>
      </c>
      <c r="L157" s="40" t="str">
        <f>+'CARGA DE DATOS'!D157</f>
        <v>S6020A21</v>
      </c>
      <c r="M157" s="40" t="str">
        <f ca="1">+'CARGA DE DATOS'!G157</f>
        <v>ID155-DP-CG-T4-AT/MT</v>
      </c>
      <c r="N157" s="40" t="str">
        <f>+'CARGA DE DATOS'!$AI157</f>
        <v>CG</v>
      </c>
      <c r="O157" s="40" t="str">
        <f>+'CARGA DE DATOS'!$AJ157</f>
        <v>G001</v>
      </c>
      <c r="P157" s="40" t="str">
        <f t="shared" si="21"/>
        <v>Z003</v>
      </c>
      <c r="Q157" s="40" t="s">
        <v>380</v>
      </c>
      <c r="R157" s="40">
        <v>1000</v>
      </c>
      <c r="S157" s="113" t="str">
        <f>+'CARGA DE DATOS'!$AL157</f>
        <v>07</v>
      </c>
      <c r="T157" s="115" t="s">
        <v>382</v>
      </c>
      <c r="U157" s="40">
        <v>12</v>
      </c>
      <c r="V157" s="40" t="str">
        <f ca="1">+'CARGA DE DATOS'!$AM157</f>
        <v>317</v>
      </c>
      <c r="W157" s="40" t="str">
        <f>+VLOOKUP(AG157,Datos!$E$30:$G$35,3,FALSE)</f>
        <v>P3</v>
      </c>
      <c r="X157" s="40" t="str">
        <f t="shared" si="22"/>
        <v/>
      </c>
      <c r="Z157" s="40" t="str">
        <f ca="1">+'CARGA DE DATOS'!$AN157</f>
        <v>239900</v>
      </c>
      <c r="AB157" s="40" t="str">
        <f t="shared" ca="1" si="23"/>
        <v>ID155-DP-CG-T4-AT/MT</v>
      </c>
      <c r="AC157" s="40">
        <f>+INDEX('Gr.Estr.Reg.'!$A:$C,MATCH($L157,'Gr.Estr.Reg.'!$C:$C,0),1)</f>
        <v>6000</v>
      </c>
      <c r="AE157" s="40" t="str">
        <f>+TEXT('CARGA DE DATOS'!$F157,"dd.mm.yyyy")</f>
        <v>01.01.2022</v>
      </c>
      <c r="AF157" s="40" t="s">
        <v>384</v>
      </c>
      <c r="AG157" s="40" t="str">
        <f>+'CARGA DE DATOS'!$AO157</f>
        <v>G5</v>
      </c>
      <c r="AH157" s="40" t="s">
        <v>385</v>
      </c>
      <c r="AI157" s="40" t="str">
        <f ca="1">+'CARGA DE DATOS'!$AQ157</f>
        <v>GD_T4</v>
      </c>
      <c r="AJ157" s="126" t="str">
        <f>+IF('CARGA DE DATOS'!$K157="Completo",VLOOKUP(VLOOKUP('CARGA DE DATOS'!$D157,'Gr.Estr.Reg.'!$C:$D,2,FALSE),'Unidades de Lectura'!$J:$L,3,FALSE),VLOOKUP('CARGA DE DATOS'!$K157&amp;VLOOKUP('CARGA DE DATOS'!$D157,'Gr.Estr.Reg.'!$C:$H,6,FALSE),'Unidades de Lectura'!$H:$L,5,FALSE))</f>
        <v>GROCO</v>
      </c>
      <c r="AM157" s="40" t="s">
        <v>387</v>
      </c>
      <c r="AN157" s="40" t="s">
        <v>388</v>
      </c>
      <c r="AO157" s="40" t="s">
        <v>389</v>
      </c>
      <c r="AP157" s="40" t="str">
        <f ca="1">+'CARGA DE DATOS'!$AT157</f>
        <v>GD_NORM</v>
      </c>
      <c r="AQ157" s="40" t="str">
        <f ca="1">+'CARGA DE DATOS'!$AU157</f>
        <v>T4_BO_ATMT</v>
      </c>
      <c r="AS157" s="40" t="s">
        <v>387</v>
      </c>
      <c r="AT157" s="40" t="str">
        <f>+IF('CARGA DE DATOS'!AV157="","false","true")</f>
        <v>false</v>
      </c>
      <c r="AU157" s="40" t="s">
        <v>389</v>
      </c>
      <c r="AV157" s="40" t="str">
        <f>+'CARGA DE DATOS'!$AW157</f>
        <v/>
      </c>
      <c r="AW157" s="40" t="str">
        <f>+'CARGA DE DATOS'!$AX157</f>
        <v/>
      </c>
      <c r="AY157" s="40" t="s">
        <v>1989</v>
      </c>
      <c r="AZ157" s="40" t="str">
        <f>+IF('CARGA DE DATOS'!AY157="","false","true")</f>
        <v>false</v>
      </c>
      <c r="BA157" s="40" t="s">
        <v>389</v>
      </c>
      <c r="BB157" s="40">
        <f>+'CARGA DE DATOS'!T157</f>
        <v>0</v>
      </c>
      <c r="BD157" s="40" t="s">
        <v>390</v>
      </c>
      <c r="BE157" s="40" t="str">
        <f>+IF('CARGA DE DATOS'!AZ157&lt;&gt;"","true","false")</f>
        <v>false</v>
      </c>
      <c r="BF157" s="40" t="s">
        <v>389</v>
      </c>
      <c r="BH157" s="40" t="s">
        <v>390</v>
      </c>
      <c r="BI157" s="40" t="str">
        <f>+IF('CARGA DE DATOS'!BA157&lt;&gt;"","true","false")</f>
        <v>false</v>
      </c>
      <c r="BJ157" s="40" t="s">
        <v>389</v>
      </c>
      <c r="BL157" s="40" t="s">
        <v>390</v>
      </c>
      <c r="BM157" s="40" t="str">
        <f ca="1">+IF('CARGA DE DATOS'!BB157&lt;&gt;"","true","false")</f>
        <v>false</v>
      </c>
      <c r="BN157" s="40" t="s">
        <v>389</v>
      </c>
      <c r="BP157" s="40" t="s">
        <v>390</v>
      </c>
      <c r="BQ157" s="40" t="str">
        <f ca="1">+IF('CARGA DE DATOS'!BC157&lt;&gt;"","true","false")</f>
        <v>false</v>
      </c>
      <c r="BR157" s="40" t="s">
        <v>389</v>
      </c>
      <c r="BT157" s="40" t="s">
        <v>390</v>
      </c>
      <c r="BU157" s="40" t="str">
        <f ca="1">+IF('CARGA DE DATOS'!BD157&lt;&gt;"","true","false")</f>
        <v>false</v>
      </c>
      <c r="BV157" s="40" t="s">
        <v>389</v>
      </c>
      <c r="BX157" s="40" t="s">
        <v>390</v>
      </c>
      <c r="BY157" s="40" t="str">
        <f ca="1">+IF('CARGA DE DATOS'!BE157&lt;&gt;"","true","false")</f>
        <v>false</v>
      </c>
      <c r="BZ157" s="40" t="s">
        <v>389</v>
      </c>
      <c r="CB157" s="40" t="s">
        <v>390</v>
      </c>
      <c r="CC157" s="40" t="str">
        <f ca="1">+IF('CARGA DE DATOS'!BF157&lt;&gt;"","true","false")</f>
        <v>false</v>
      </c>
      <c r="CD157" s="40" t="s">
        <v>389</v>
      </c>
      <c r="CF157" s="40" t="s">
        <v>390</v>
      </c>
      <c r="CG157" s="40" t="str">
        <f ca="1">+IF('CARGA DE DATOS'!BG157&lt;&gt;"","true","false")</f>
        <v>true</v>
      </c>
      <c r="CH157" s="40" t="s">
        <v>389</v>
      </c>
      <c r="CJ157" s="40" t="str">
        <f t="shared" si="24"/>
        <v>01.01.2022</v>
      </c>
      <c r="CK157" s="40" t="str">
        <f t="shared" si="25"/>
        <v>S6020</v>
      </c>
      <c r="CL157" s="40">
        <f>+VLOOKUP(L157,'Gr.Estr.Reg.'!$C:$G,5,FALSE)</f>
        <v>106</v>
      </c>
      <c r="CM157" s="40" t="str">
        <f t="shared" si="26"/>
        <v>CG</v>
      </c>
      <c r="CN157" s="40">
        <v>2</v>
      </c>
      <c r="CP157" s="40" t="str">
        <f t="shared" si="27"/>
        <v>01.01.2022</v>
      </c>
      <c r="CQ157" s="126">
        <f t="shared" si="28"/>
        <v>256</v>
      </c>
      <c r="CR157" s="126" t="str">
        <f t="shared" si="29"/>
        <v/>
      </c>
      <c r="CS157" s="40">
        <f>+'CARGA DE DATOS'!X157</f>
        <v>700034</v>
      </c>
      <c r="CT157" s="113" t="s">
        <v>391</v>
      </c>
      <c r="CV157" s="40" t="str">
        <f t="shared" si="30"/>
        <v>01.01.2022</v>
      </c>
      <c r="CW157" s="113" t="str">
        <f ca="1">+VLOOKUP('CARGA DE DATOS'!AA157,Datos!$D:$E,2,FALSE)</f>
        <v>40</v>
      </c>
      <c r="CX157" s="113">
        <f>+'CARGA DE DATOS'!AB157</f>
        <v>50</v>
      </c>
      <c r="CY157" s="113">
        <f>+'CARGA DE DATOS'!AC157</f>
        <v>50</v>
      </c>
      <c r="CZ157" s="113" t="str">
        <f>+'CARGA DE DATOS'!AD157</f>
        <v>CASO: CASO COOP</v>
      </c>
    </row>
    <row r="158" spans="1:104" s="40" customFormat="1" x14ac:dyDescent="0.25">
      <c r="A158" s="140">
        <f>+IF('CARGA DE DATOS'!B158="","",'CARGA DE DATOS'!B158)</f>
        <v>255</v>
      </c>
      <c r="B158" s="140">
        <f>+'CARGA DE DATOS'!C158</f>
        <v>610000000000169</v>
      </c>
      <c r="C158" s="140"/>
      <c r="D158" s="140"/>
      <c r="E158" s="140"/>
      <c r="F158" s="140"/>
      <c r="G158" s="140"/>
      <c r="H158" s="140"/>
      <c r="I158" s="140"/>
      <c r="J158" s="83"/>
      <c r="K158" s="40" t="str">
        <f>+'CARGA DE DATOS'!$AH158</f>
        <v>DP</v>
      </c>
      <c r="L158" s="40" t="str">
        <f>+'CARGA DE DATOS'!D158</f>
        <v>S6020A21</v>
      </c>
      <c r="M158" s="40" t="str">
        <f ca="1">+'CARGA DE DATOS'!G158</f>
        <v>ID156-DP-CG-T4-AT</v>
      </c>
      <c r="N158" s="40" t="str">
        <f>+'CARGA DE DATOS'!$AI158</f>
        <v>CG</v>
      </c>
      <c r="O158" s="40" t="str">
        <f>+'CARGA DE DATOS'!$AJ158</f>
        <v>G001</v>
      </c>
      <c r="P158" s="40" t="str">
        <f t="shared" si="21"/>
        <v>Z003</v>
      </c>
      <c r="Q158" s="40" t="s">
        <v>380</v>
      </c>
      <c r="R158" s="40">
        <v>1000</v>
      </c>
      <c r="S158" s="113">
        <f>+'CARGA DE DATOS'!$AL158</f>
        <v>11</v>
      </c>
      <c r="T158" s="115" t="s">
        <v>382</v>
      </c>
      <c r="U158" s="40">
        <v>12</v>
      </c>
      <c r="V158" s="40" t="str">
        <f ca="1">+'CARGA DE DATOS'!$AM158</f>
        <v>317</v>
      </c>
      <c r="W158" s="40" t="str">
        <f>+VLOOKUP(AG158,Datos!$E$30:$G$35,3,FALSE)</f>
        <v>P4</v>
      </c>
      <c r="X158" s="40" t="str">
        <f t="shared" si="22"/>
        <v/>
      </c>
      <c r="Z158" s="40" t="str">
        <f ca="1">+'CARGA DE DATOS'!$AN158</f>
        <v>239900</v>
      </c>
      <c r="AB158" s="40" t="str">
        <f t="shared" ca="1" si="23"/>
        <v>ID156-DP-CG-T4-AT</v>
      </c>
      <c r="AC158" s="40">
        <f>+INDEX('Gr.Estr.Reg.'!$A:$C,MATCH($L158,'Gr.Estr.Reg.'!$C:$C,0),1)</f>
        <v>6000</v>
      </c>
      <c r="AE158" s="40" t="str">
        <f>+TEXT('CARGA DE DATOS'!$F158,"dd.mm.yyyy")</f>
        <v>01.01.2022</v>
      </c>
      <c r="AF158" s="40" t="s">
        <v>384</v>
      </c>
      <c r="AG158" s="40" t="str">
        <f>+'CARGA DE DATOS'!$AO158</f>
        <v>G0</v>
      </c>
      <c r="AH158" s="40" t="s">
        <v>385</v>
      </c>
      <c r="AI158" s="40" t="str">
        <f ca="1">+'CARGA DE DATOS'!$AQ158</f>
        <v>GD_T4</v>
      </c>
      <c r="AJ158" s="126" t="str">
        <f>+IF('CARGA DE DATOS'!$K158="Completo",VLOOKUP(VLOOKUP('CARGA DE DATOS'!$D158,'Gr.Estr.Reg.'!$C:$D,2,FALSE),'Unidades de Lectura'!$J:$L,3,FALSE),VLOOKUP('CARGA DE DATOS'!$K158&amp;VLOOKUP('CARGA DE DATOS'!$D158,'Gr.Estr.Reg.'!$C:$H,6,FALSE),'Unidades de Lectura'!$H:$L,5,FALSE))</f>
        <v>GROCO</v>
      </c>
      <c r="AM158" s="40" t="s">
        <v>387</v>
      </c>
      <c r="AN158" s="40" t="s">
        <v>388</v>
      </c>
      <c r="AO158" s="40" t="s">
        <v>389</v>
      </c>
      <c r="AP158" s="40" t="str">
        <f ca="1">+'CARGA DE DATOS'!$AT158</f>
        <v>GD_NORM</v>
      </c>
      <c r="AQ158" s="40" t="str">
        <f ca="1">+'CARGA DE DATOS'!$AU158</f>
        <v>T4_AT_132</v>
      </c>
      <c r="AS158" s="40" t="s">
        <v>387</v>
      </c>
      <c r="AT158" s="40" t="str">
        <f>+IF('CARGA DE DATOS'!AV158="","false","true")</f>
        <v>false</v>
      </c>
      <c r="AU158" s="40" t="s">
        <v>389</v>
      </c>
      <c r="AV158" s="40" t="str">
        <f>+'CARGA DE DATOS'!$AW158</f>
        <v/>
      </c>
      <c r="AW158" s="40" t="str">
        <f>+'CARGA DE DATOS'!$AX158</f>
        <v/>
      </c>
      <c r="AY158" s="40" t="s">
        <v>1989</v>
      </c>
      <c r="AZ158" s="40" t="str">
        <f>+IF('CARGA DE DATOS'!AY158="","false","true")</f>
        <v>false</v>
      </c>
      <c r="BA158" s="40" t="s">
        <v>389</v>
      </c>
      <c r="BB158" s="40">
        <f>+'CARGA DE DATOS'!T158</f>
        <v>0</v>
      </c>
      <c r="BD158" s="40" t="s">
        <v>390</v>
      </c>
      <c r="BE158" s="40" t="str">
        <f>+IF('CARGA DE DATOS'!AZ158&lt;&gt;"","true","false")</f>
        <v>false</v>
      </c>
      <c r="BF158" s="40" t="s">
        <v>389</v>
      </c>
      <c r="BH158" s="40" t="s">
        <v>390</v>
      </c>
      <c r="BI158" s="40" t="str">
        <f>+IF('CARGA DE DATOS'!BA158&lt;&gt;"","true","false")</f>
        <v>false</v>
      </c>
      <c r="BJ158" s="40" t="s">
        <v>389</v>
      </c>
      <c r="BL158" s="40" t="s">
        <v>390</v>
      </c>
      <c r="BM158" s="40" t="str">
        <f ca="1">+IF('CARGA DE DATOS'!BB158&lt;&gt;"","true","false")</f>
        <v>false</v>
      </c>
      <c r="BN158" s="40" t="s">
        <v>389</v>
      </c>
      <c r="BP158" s="40" t="s">
        <v>390</v>
      </c>
      <c r="BQ158" s="40" t="str">
        <f ca="1">+IF('CARGA DE DATOS'!BC158&lt;&gt;"","true","false")</f>
        <v>false</v>
      </c>
      <c r="BR158" s="40" t="s">
        <v>389</v>
      </c>
      <c r="BT158" s="40" t="s">
        <v>390</v>
      </c>
      <c r="BU158" s="40" t="str">
        <f ca="1">+IF('CARGA DE DATOS'!BD158&lt;&gt;"","true","false")</f>
        <v>false</v>
      </c>
      <c r="BV158" s="40" t="s">
        <v>389</v>
      </c>
      <c r="BX158" s="40" t="s">
        <v>390</v>
      </c>
      <c r="BY158" s="40" t="str">
        <f ca="1">+IF('CARGA DE DATOS'!BE158&lt;&gt;"","true","false")</f>
        <v>true</v>
      </c>
      <c r="BZ158" s="40" t="s">
        <v>389</v>
      </c>
      <c r="CB158" s="40" t="s">
        <v>390</v>
      </c>
      <c r="CC158" s="40" t="str">
        <f ca="1">+IF('CARGA DE DATOS'!BF158&lt;&gt;"","true","false")</f>
        <v>false</v>
      </c>
      <c r="CD158" s="40" t="s">
        <v>389</v>
      </c>
      <c r="CF158" s="40" t="s">
        <v>390</v>
      </c>
      <c r="CG158" s="40" t="str">
        <f ca="1">+IF('CARGA DE DATOS'!BG158&lt;&gt;"","true","false")</f>
        <v>true</v>
      </c>
      <c r="CH158" s="40" t="s">
        <v>389</v>
      </c>
      <c r="CJ158" s="40" t="str">
        <f t="shared" si="24"/>
        <v>01.01.2022</v>
      </c>
      <c r="CK158" s="40" t="str">
        <f t="shared" si="25"/>
        <v>S6020</v>
      </c>
      <c r="CL158" s="40">
        <f>+VLOOKUP(L158,'Gr.Estr.Reg.'!$C:$G,5,FALSE)</f>
        <v>106</v>
      </c>
      <c r="CM158" s="40" t="str">
        <f t="shared" si="26"/>
        <v>CG</v>
      </c>
      <c r="CN158" s="40">
        <v>2</v>
      </c>
      <c r="CP158" s="40" t="str">
        <f t="shared" si="27"/>
        <v>01.01.2022</v>
      </c>
      <c r="CQ158" s="126">
        <f t="shared" si="28"/>
        <v>257</v>
      </c>
      <c r="CR158" s="126" t="str">
        <f t="shared" si="29"/>
        <v/>
      </c>
      <c r="CS158" s="40">
        <f>+'CARGA DE DATOS'!X158</f>
        <v>700034</v>
      </c>
      <c r="CT158" s="113" t="s">
        <v>391</v>
      </c>
      <c r="CV158" s="40" t="str">
        <f t="shared" si="30"/>
        <v>01.01.2022</v>
      </c>
      <c r="CW158" s="113" t="str">
        <f ca="1">+VLOOKUP('CARGA DE DATOS'!AA158,Datos!$D:$E,2,FALSE)</f>
        <v>40</v>
      </c>
      <c r="CX158" s="113">
        <f>+'CARGA DE DATOS'!AB158</f>
        <v>50</v>
      </c>
      <c r="CY158" s="113">
        <f>+'CARGA DE DATOS'!AC158</f>
        <v>50</v>
      </c>
      <c r="CZ158" s="113" t="str">
        <f>+'CARGA DE DATOS'!AD158</f>
        <v>CASO: CASO COOP  &lt;50</v>
      </c>
    </row>
    <row r="159" spans="1:104" s="40" customFormat="1" x14ac:dyDescent="0.25">
      <c r="A159" s="140">
        <f>+IF('CARGA DE DATOS'!B159="","",'CARGA DE DATOS'!B159)</f>
        <v>269</v>
      </c>
      <c r="B159" s="140">
        <f>+'CARGA DE DATOS'!C159</f>
        <v>610000000000183</v>
      </c>
      <c r="C159" s="140"/>
      <c r="D159" s="140"/>
      <c r="E159" s="140"/>
      <c r="F159" s="140"/>
      <c r="G159" s="140"/>
      <c r="H159" s="140"/>
      <c r="I159" s="140"/>
      <c r="J159" s="83"/>
      <c r="K159" s="40" t="str">
        <f>+'CARGA DE DATOS'!$AH159</f>
        <v>GD</v>
      </c>
      <c r="L159" s="40" t="str">
        <f>+'CARGA DE DATOS'!D159</f>
        <v>S4010A12</v>
      </c>
      <c r="M159" s="40" t="str">
        <f ca="1">+'CARGA DE DATOS'!G159</f>
        <v>ID157-GD-CU-T2-MT 13,2 kV-GD_GENER</v>
      </c>
      <c r="N159" s="40" t="str">
        <f>+'CARGA DE DATOS'!$AI159</f>
        <v>CU</v>
      </c>
      <c r="O159" s="40" t="str">
        <f>+'CARGA DE DATOS'!$AJ159</f>
        <v>G003</v>
      </c>
      <c r="P159" s="40" t="str">
        <f t="shared" si="21"/>
        <v>Z002</v>
      </c>
      <c r="Q159" s="40" t="s">
        <v>380</v>
      </c>
      <c r="R159" s="40">
        <v>1000</v>
      </c>
      <c r="S159" s="113" t="str">
        <f>+'CARGA DE DATOS'!$AL159</f>
        <v>01</v>
      </c>
      <c r="T159" s="115" t="s">
        <v>382</v>
      </c>
      <c r="U159" s="40">
        <v>12</v>
      </c>
      <c r="V159" s="40" t="str">
        <f ca="1">+'CARGA DE DATOS'!$AM159</f>
        <v>123</v>
      </c>
      <c r="W159" s="40" t="str">
        <f>+VLOOKUP(AG159,Datos!$E$30:$G$35,3,FALSE)</f>
        <v>P3</v>
      </c>
      <c r="X159" s="40" t="str">
        <f t="shared" si="22"/>
        <v/>
      </c>
      <c r="Z159" s="40" t="str">
        <f ca="1">+'CARGA DE DATOS'!$AN159</f>
        <v>239900</v>
      </c>
      <c r="AB159" s="40" t="str">
        <f t="shared" ca="1" si="23"/>
        <v>ID157-GD-CU-T2-MT 13,2 kV-GD_GENER</v>
      </c>
      <c r="AC159" s="40">
        <f>+INDEX('Gr.Estr.Reg.'!$A:$C,MATCH($L159,'Gr.Estr.Reg.'!$C:$C,0),1)</f>
        <v>4000</v>
      </c>
      <c r="AE159" s="40" t="str">
        <f>+TEXT('CARGA DE DATOS'!$F159,"dd.mm.yyyy")</f>
        <v>01.01.2022</v>
      </c>
      <c r="AF159" s="40" t="s">
        <v>384</v>
      </c>
      <c r="AG159" s="40" t="str">
        <f>+'CARGA DE DATOS'!$AO159</f>
        <v>G3</v>
      </c>
      <c r="AH159" s="40" t="s">
        <v>385</v>
      </c>
      <c r="AI159" s="40" t="str">
        <f ca="1">+'CARGA DE DATOS'!$AQ159</f>
        <v>GD_T2</v>
      </c>
      <c r="AJ159" s="126" t="str">
        <f>+IF('CARGA DE DATOS'!$K159="Completo",VLOOKUP(VLOOKUP('CARGA DE DATOS'!$D159,'Gr.Estr.Reg.'!$C:$D,2,FALSE),'Unidades de Lectura'!$J:$L,3,FALSE),VLOOKUP('CARGA DE DATOS'!$K159&amp;VLOOKUP('CARGA DE DATOS'!$D159,'Gr.Estr.Reg.'!$C:$H,6,FALSE),'Unidades de Lectura'!$H:$L,5,FALSE))</f>
        <v>GRACC</v>
      </c>
      <c r="AM159" s="40" t="s">
        <v>387</v>
      </c>
      <c r="AN159" s="40" t="s">
        <v>388</v>
      </c>
      <c r="AO159" s="40" t="s">
        <v>389</v>
      </c>
      <c r="AP159" s="40" t="str">
        <f ca="1">+'CARGA DE DATOS'!$AT159</f>
        <v>GD_PARQ</v>
      </c>
      <c r="AQ159" s="40" t="str">
        <f ca="1">+'CARGA DE DATOS'!$AU159</f>
        <v>PI_MED13.2</v>
      </c>
      <c r="AS159" s="40" t="s">
        <v>387</v>
      </c>
      <c r="AT159" s="40" t="str">
        <f>+IF('CARGA DE DATOS'!AV159="","false","true")</f>
        <v>true</v>
      </c>
      <c r="AU159" s="40" t="s">
        <v>389</v>
      </c>
      <c r="AV159" s="40" t="str">
        <f>+'CARGA DE DATOS'!$AW159</f>
        <v>GD_GENER</v>
      </c>
      <c r="AW159" s="40" t="str">
        <f>+'CARGA DE DATOS'!$AX159</f>
        <v>GENERADOR</v>
      </c>
      <c r="AY159" s="40" t="s">
        <v>1989</v>
      </c>
      <c r="AZ159" s="40" t="str">
        <f>+IF('CARGA DE DATOS'!AY159="","false","true")</f>
        <v>false</v>
      </c>
      <c r="BA159" s="40" t="s">
        <v>389</v>
      </c>
      <c r="BB159" s="40">
        <f>+'CARGA DE DATOS'!T159</f>
        <v>0</v>
      </c>
      <c r="BD159" s="40" t="s">
        <v>390</v>
      </c>
      <c r="BE159" s="40" t="str">
        <f>+IF('CARGA DE DATOS'!AZ159&lt;&gt;"","true","false")</f>
        <v>false</v>
      </c>
      <c r="BF159" s="40" t="s">
        <v>389</v>
      </c>
      <c r="BH159" s="40" t="s">
        <v>390</v>
      </c>
      <c r="BI159" s="40" t="str">
        <f>+IF('CARGA DE DATOS'!BA159&lt;&gt;"","true","false")</f>
        <v>false</v>
      </c>
      <c r="BJ159" s="40" t="s">
        <v>389</v>
      </c>
      <c r="BL159" s="40" t="s">
        <v>390</v>
      </c>
      <c r="BM159" s="40" t="str">
        <f ca="1">+IF('CARGA DE DATOS'!BB159&lt;&gt;"","true","false")</f>
        <v>true</v>
      </c>
      <c r="BN159" s="40" t="s">
        <v>389</v>
      </c>
      <c r="BP159" s="40" t="s">
        <v>390</v>
      </c>
      <c r="BQ159" s="40" t="str">
        <f ca="1">+IF('CARGA DE DATOS'!BC159&lt;&gt;"","true","false")</f>
        <v>false</v>
      </c>
      <c r="BR159" s="40" t="s">
        <v>389</v>
      </c>
      <c r="BT159" s="40" t="s">
        <v>390</v>
      </c>
      <c r="BU159" s="40" t="str">
        <f ca="1">+IF('CARGA DE DATOS'!BD159&lt;&gt;"","true","false")</f>
        <v>false</v>
      </c>
      <c r="BV159" s="40" t="s">
        <v>389</v>
      </c>
      <c r="BX159" s="40" t="s">
        <v>390</v>
      </c>
      <c r="BY159" s="40" t="str">
        <f ca="1">+IF('CARGA DE DATOS'!BE159&lt;&gt;"","true","false")</f>
        <v>false</v>
      </c>
      <c r="BZ159" s="40" t="s">
        <v>389</v>
      </c>
      <c r="CB159" s="40" t="s">
        <v>390</v>
      </c>
      <c r="CC159" s="40" t="str">
        <f ca="1">+IF('CARGA DE DATOS'!BF159&lt;&gt;"","true","false")</f>
        <v>false</v>
      </c>
      <c r="CD159" s="40" t="s">
        <v>389</v>
      </c>
      <c r="CF159" s="40" t="s">
        <v>390</v>
      </c>
      <c r="CG159" s="40" t="str">
        <f ca="1">+IF('CARGA DE DATOS'!BG159&lt;&gt;"","true","false")</f>
        <v>false</v>
      </c>
      <c r="CH159" s="40" t="s">
        <v>389</v>
      </c>
      <c r="CJ159" s="40" t="str">
        <f t="shared" si="24"/>
        <v>01.01.2022</v>
      </c>
      <c r="CK159" s="40" t="str">
        <f t="shared" si="25"/>
        <v>S4010</v>
      </c>
      <c r="CL159" s="40">
        <f>+VLOOKUP(L159,'Gr.Estr.Reg.'!$C:$G,5,FALSE)</f>
        <v>111</v>
      </c>
      <c r="CM159" s="40" t="str">
        <f t="shared" si="26"/>
        <v>CU</v>
      </c>
      <c r="CN159" s="40">
        <v>2</v>
      </c>
      <c r="CP159" s="40" t="str">
        <f t="shared" si="27"/>
        <v>01.01.2022</v>
      </c>
      <c r="CQ159" s="126">
        <f t="shared" si="28"/>
        <v>258</v>
      </c>
      <c r="CR159" s="126">
        <f t="shared" si="29"/>
        <v>259</v>
      </c>
      <c r="CS159" s="40">
        <f>+'CARGA DE DATOS'!X159</f>
        <v>700034</v>
      </c>
      <c r="CT159" s="113" t="s">
        <v>391</v>
      </c>
      <c r="CV159" s="40" t="str">
        <f t="shared" si="30"/>
        <v>01.01.2022</v>
      </c>
      <c r="CW159" s="113" t="str">
        <f ca="1">+VLOOKUP('CARGA DE DATOS'!AA159,Datos!$D:$E,2,FALSE)</f>
        <v>00</v>
      </c>
      <c r="CX159" s="113">
        <f>+'CARGA DE DATOS'!AB159</f>
        <v>50</v>
      </c>
      <c r="CY159" s="113">
        <f>+'CARGA DE DATOS'!AC159</f>
        <v>100</v>
      </c>
      <c r="CZ159" s="113" t="str">
        <f>+'CARGA DE DATOS'!AD159</f>
        <v>CASO: CASO 1 USUARIO GENERA</v>
      </c>
    </row>
    <row r="160" spans="1:104" s="40" customFormat="1" x14ac:dyDescent="0.25">
      <c r="A160" s="140">
        <f>+IF('CARGA DE DATOS'!B160="","",'CARGA DE DATOS'!B160)</f>
        <v>269</v>
      </c>
      <c r="B160" s="140">
        <f>+'CARGA DE DATOS'!C160</f>
        <v>610000000000183</v>
      </c>
      <c r="C160" s="140"/>
      <c r="D160" s="140"/>
      <c r="E160" s="140"/>
      <c r="F160" s="140"/>
      <c r="G160" s="140"/>
      <c r="H160" s="140"/>
      <c r="I160" s="140"/>
      <c r="J160" s="83"/>
      <c r="K160" s="40" t="str">
        <f>+'CARGA DE DATOS'!$AH160</f>
        <v>GD</v>
      </c>
      <c r="L160" s="40" t="str">
        <f>+'CARGA DE DATOS'!D160</f>
        <v>S4010A12</v>
      </c>
      <c r="M160" s="40" t="str">
        <f ca="1">+'CARGA DE DATOS'!G160</f>
        <v>ID158-GD-CU-T2-BT-GD_PROSU</v>
      </c>
      <c r="N160" s="40" t="str">
        <f>+'CARGA DE DATOS'!$AI160</f>
        <v>CU</v>
      </c>
      <c r="O160" s="40" t="str">
        <f>+'CARGA DE DATOS'!$AJ160</f>
        <v>G003</v>
      </c>
      <c r="P160" s="40" t="str">
        <f t="shared" si="21"/>
        <v>Z002</v>
      </c>
      <c r="Q160" s="40" t="s">
        <v>380</v>
      </c>
      <c r="R160" s="40">
        <v>1000</v>
      </c>
      <c r="S160" s="113" t="str">
        <f>+'CARGA DE DATOS'!$AL160</f>
        <v>04</v>
      </c>
      <c r="T160" s="115" t="s">
        <v>382</v>
      </c>
      <c r="U160" s="40">
        <v>12</v>
      </c>
      <c r="V160" s="40" t="str">
        <f ca="1">+'CARGA DE DATOS'!$AM160</f>
        <v>123</v>
      </c>
      <c r="W160" s="40" t="str">
        <f>+VLOOKUP(AG160,Datos!$E$30:$G$35,3,FALSE)</f>
        <v>P2</v>
      </c>
      <c r="X160" s="40" t="str">
        <f t="shared" si="22"/>
        <v/>
      </c>
      <c r="Z160" s="40" t="str">
        <f ca="1">+'CARGA DE DATOS'!$AN160</f>
        <v>239900</v>
      </c>
      <c r="AB160" s="40" t="str">
        <f t="shared" ca="1" si="23"/>
        <v>ID158-GD-CU-T2-BT-GD_PROSU</v>
      </c>
      <c r="AC160" s="40">
        <f>+INDEX('Gr.Estr.Reg.'!$A:$C,MATCH($L160,'Gr.Estr.Reg.'!$C:$C,0),1)</f>
        <v>4000</v>
      </c>
      <c r="AE160" s="40" t="str">
        <f>+TEXT('CARGA DE DATOS'!$F160,"dd.mm.yyyy")</f>
        <v>01.01.2022</v>
      </c>
      <c r="AF160" s="40" t="s">
        <v>384</v>
      </c>
      <c r="AG160" s="40" t="str">
        <f>+'CARGA DE DATOS'!$AO160</f>
        <v>G1</v>
      </c>
      <c r="AH160" s="40" t="s">
        <v>385</v>
      </c>
      <c r="AI160" s="40" t="str">
        <f ca="1">+'CARGA DE DATOS'!$AQ160</f>
        <v>GD_T2</v>
      </c>
      <c r="AJ160" s="126" t="str">
        <f>+IF('CARGA DE DATOS'!$K160="Completo",VLOOKUP(VLOOKUP('CARGA DE DATOS'!$D160,'Gr.Estr.Reg.'!$C:$D,2,FALSE),'Unidades de Lectura'!$J:$L,3,FALSE),VLOOKUP('CARGA DE DATOS'!$K160&amp;VLOOKUP('CARGA DE DATOS'!$D160,'Gr.Estr.Reg.'!$C:$H,6,FALSE),'Unidades de Lectura'!$H:$L,5,FALSE))</f>
        <v>GRACC</v>
      </c>
      <c r="AM160" s="40" t="s">
        <v>387</v>
      </c>
      <c r="AN160" s="40" t="s">
        <v>388</v>
      </c>
      <c r="AO160" s="40" t="s">
        <v>389</v>
      </c>
      <c r="AP160" s="40" t="str">
        <f ca="1">+'CARGA DE DATOS'!$AT160</f>
        <v>GD_PARQ</v>
      </c>
      <c r="AQ160" s="40" t="str">
        <f ca="1">+'CARGA DE DATOS'!$AU160</f>
        <v>PI_BAJA</v>
      </c>
      <c r="AS160" s="40" t="s">
        <v>387</v>
      </c>
      <c r="AT160" s="40" t="str">
        <f>+IF('CARGA DE DATOS'!AV160="","false","true")</f>
        <v>true</v>
      </c>
      <c r="AU160" s="40" t="s">
        <v>389</v>
      </c>
      <c r="AV160" s="40" t="str">
        <f>+'CARGA DE DATOS'!$AW160</f>
        <v>GD_PROSU</v>
      </c>
      <c r="AW160" s="40" t="str">
        <f>+'CARGA DE DATOS'!$AX160</f>
        <v>GD_PRG1</v>
      </c>
      <c r="AY160" s="40" t="s">
        <v>1989</v>
      </c>
      <c r="AZ160" s="40" t="str">
        <f>+IF('CARGA DE DATOS'!AY160="","false","true")</f>
        <v>true</v>
      </c>
      <c r="BA160" s="40" t="s">
        <v>389</v>
      </c>
      <c r="BB160" s="40">
        <f>+'CARGA DE DATOS'!T160</f>
        <v>10000</v>
      </c>
      <c r="BD160" s="40" t="s">
        <v>390</v>
      </c>
      <c r="BE160" s="40" t="str">
        <f>+IF('CARGA DE DATOS'!AZ160&lt;&gt;"","true","false")</f>
        <v>false</v>
      </c>
      <c r="BF160" s="40" t="s">
        <v>389</v>
      </c>
      <c r="BH160" s="40" t="s">
        <v>390</v>
      </c>
      <c r="BI160" s="40" t="str">
        <f>+IF('CARGA DE DATOS'!BA160&lt;&gt;"","true","false")</f>
        <v>false</v>
      </c>
      <c r="BJ160" s="40" t="s">
        <v>389</v>
      </c>
      <c r="BL160" s="40" t="s">
        <v>390</v>
      </c>
      <c r="BM160" s="40" t="str">
        <f ca="1">+IF('CARGA DE DATOS'!BB160&lt;&gt;"","true","false")</f>
        <v>false</v>
      </c>
      <c r="BN160" s="40" t="s">
        <v>389</v>
      </c>
      <c r="BP160" s="40" t="s">
        <v>390</v>
      </c>
      <c r="BQ160" s="40" t="str">
        <f ca="1">+IF('CARGA DE DATOS'!BC160&lt;&gt;"","true","false")</f>
        <v>false</v>
      </c>
      <c r="BR160" s="40" t="s">
        <v>389</v>
      </c>
      <c r="BT160" s="40" t="s">
        <v>390</v>
      </c>
      <c r="BU160" s="40" t="str">
        <f ca="1">+IF('CARGA DE DATOS'!BD160&lt;&gt;"","true","false")</f>
        <v>false</v>
      </c>
      <c r="BV160" s="40" t="s">
        <v>389</v>
      </c>
      <c r="BX160" s="40" t="s">
        <v>390</v>
      </c>
      <c r="BY160" s="40" t="str">
        <f ca="1">+IF('CARGA DE DATOS'!BE160&lt;&gt;"","true","false")</f>
        <v>false</v>
      </c>
      <c r="BZ160" s="40" t="s">
        <v>389</v>
      </c>
      <c r="CB160" s="40" t="s">
        <v>390</v>
      </c>
      <c r="CC160" s="40" t="str">
        <f ca="1">+IF('CARGA DE DATOS'!BF160&lt;&gt;"","true","false")</f>
        <v>false</v>
      </c>
      <c r="CD160" s="40" t="s">
        <v>389</v>
      </c>
      <c r="CF160" s="40" t="s">
        <v>390</v>
      </c>
      <c r="CG160" s="40" t="str">
        <f ca="1">+IF('CARGA DE DATOS'!BG160&lt;&gt;"","true","false")</f>
        <v>false</v>
      </c>
      <c r="CH160" s="40" t="s">
        <v>389</v>
      </c>
      <c r="CJ160" s="40" t="str">
        <f t="shared" si="24"/>
        <v>01.01.2022</v>
      </c>
      <c r="CK160" s="40" t="str">
        <f t="shared" si="25"/>
        <v>S4010</v>
      </c>
      <c r="CL160" s="40">
        <f>+VLOOKUP(L160,'Gr.Estr.Reg.'!$C:$G,5,FALSE)</f>
        <v>111</v>
      </c>
      <c r="CM160" s="40" t="str">
        <f t="shared" si="26"/>
        <v>CU</v>
      </c>
      <c r="CN160" s="40">
        <v>2</v>
      </c>
      <c r="CP160" s="40" t="str">
        <f t="shared" si="27"/>
        <v>01.01.2022</v>
      </c>
      <c r="CQ160" s="126">
        <f t="shared" si="28"/>
        <v>260</v>
      </c>
      <c r="CR160" s="126">
        <f t="shared" si="29"/>
        <v>261</v>
      </c>
      <c r="CS160" s="40">
        <f>+'CARGA DE DATOS'!X160</f>
        <v>700034</v>
      </c>
      <c r="CT160" s="113" t="s">
        <v>391</v>
      </c>
      <c r="CV160" s="40" t="str">
        <f t="shared" si="30"/>
        <v>01.01.2022</v>
      </c>
      <c r="CW160" s="113" t="str">
        <f ca="1">+VLOOKUP('CARGA DE DATOS'!AA160,Datos!$D:$E,2,FALSE)</f>
        <v>00</v>
      </c>
      <c r="CX160" s="113">
        <f>+'CARGA DE DATOS'!AB160</f>
        <v>50</v>
      </c>
      <c r="CY160" s="113">
        <f>+'CARGA DE DATOS'!AC160</f>
        <v>100</v>
      </c>
      <c r="CZ160" s="113" t="str">
        <f>+'CARGA DE DATOS'!AD160</f>
        <v>CASO: CASO 1 USUARIO GENERA</v>
      </c>
    </row>
    <row r="161" spans="1:104" s="40" customFormat="1" x14ac:dyDescent="0.25">
      <c r="A161" s="140">
        <f>+IF('CARGA DE DATOS'!B161="","",'CARGA DE DATOS'!B161)</f>
        <v>269</v>
      </c>
      <c r="B161" s="140">
        <f>+'CARGA DE DATOS'!C161</f>
        <v>610000000000183</v>
      </c>
      <c r="C161" s="140"/>
      <c r="D161" s="140"/>
      <c r="E161" s="140"/>
      <c r="F161" s="140"/>
      <c r="G161" s="140"/>
      <c r="H161" s="140"/>
      <c r="I161" s="140"/>
      <c r="J161" s="83"/>
      <c r="K161" s="40" t="str">
        <f>+'CARGA DE DATOS'!$AH161</f>
        <v>GD</v>
      </c>
      <c r="L161" s="40" t="str">
        <f>+'CARGA DE DATOS'!D161</f>
        <v>S4010A12</v>
      </c>
      <c r="M161" s="40" t="str">
        <f ca="1">+'CARGA DE DATOS'!G161</f>
        <v>ID159-GD-CU-T2-BT-GD_PROSU</v>
      </c>
      <c r="N161" s="40" t="str">
        <f>+'CARGA DE DATOS'!$AI161</f>
        <v>CU</v>
      </c>
      <c r="O161" s="40" t="str">
        <f>+'CARGA DE DATOS'!$AJ161</f>
        <v>G003</v>
      </c>
      <c r="P161" s="40" t="str">
        <f t="shared" si="21"/>
        <v>Z002</v>
      </c>
      <c r="Q161" s="40" t="s">
        <v>380</v>
      </c>
      <c r="R161" s="40">
        <v>1000</v>
      </c>
      <c r="S161" s="113" t="str">
        <f>+'CARGA DE DATOS'!$AL161</f>
        <v>05</v>
      </c>
      <c r="T161" s="115" t="s">
        <v>382</v>
      </c>
      <c r="U161" s="40">
        <v>12</v>
      </c>
      <c r="V161" s="40" t="str">
        <f ca="1">+'CARGA DE DATOS'!$AM161</f>
        <v>123</v>
      </c>
      <c r="W161" s="40" t="str">
        <f>+VLOOKUP(AG161,Datos!$E$30:$G$35,3,FALSE)</f>
        <v>P2</v>
      </c>
      <c r="X161" s="40" t="str">
        <f t="shared" si="22"/>
        <v/>
      </c>
      <c r="Z161" s="40" t="str">
        <f ca="1">+'CARGA DE DATOS'!$AN161</f>
        <v>239900</v>
      </c>
      <c r="AB161" s="40" t="str">
        <f t="shared" ca="1" si="23"/>
        <v>ID159-GD-CU-T2-BT-GD_PROSU</v>
      </c>
      <c r="AC161" s="40">
        <f>+INDEX('Gr.Estr.Reg.'!$A:$C,MATCH($L161,'Gr.Estr.Reg.'!$C:$C,0),1)</f>
        <v>4000</v>
      </c>
      <c r="AE161" s="40" t="str">
        <f>+TEXT('CARGA DE DATOS'!$F161,"dd.mm.yyyy")</f>
        <v>01.01.2022</v>
      </c>
      <c r="AF161" s="40" t="s">
        <v>384</v>
      </c>
      <c r="AG161" s="40" t="str">
        <f>+'CARGA DE DATOS'!$AO161</f>
        <v>G1</v>
      </c>
      <c r="AH161" s="40" t="s">
        <v>385</v>
      </c>
      <c r="AI161" s="40" t="str">
        <f ca="1">+'CARGA DE DATOS'!$AQ161</f>
        <v>GD_T2</v>
      </c>
      <c r="AJ161" s="126" t="str">
        <f>+IF('CARGA DE DATOS'!$K161="Completo",VLOOKUP(VLOOKUP('CARGA DE DATOS'!$D161,'Gr.Estr.Reg.'!$C:$D,2,FALSE),'Unidades de Lectura'!$J:$L,3,FALSE),VLOOKUP('CARGA DE DATOS'!$K161&amp;VLOOKUP('CARGA DE DATOS'!$D161,'Gr.Estr.Reg.'!$C:$H,6,FALSE),'Unidades de Lectura'!$H:$L,5,FALSE))</f>
        <v>GRACC</v>
      </c>
      <c r="AM161" s="40" t="s">
        <v>387</v>
      </c>
      <c r="AN161" s="40" t="s">
        <v>388</v>
      </c>
      <c r="AO161" s="40" t="s">
        <v>389</v>
      </c>
      <c r="AP161" s="40" t="str">
        <f ca="1">+'CARGA DE DATOS'!$AT161</f>
        <v>GD_PARQ</v>
      </c>
      <c r="AQ161" s="40" t="str">
        <f ca="1">+'CARGA DE DATOS'!$AU161</f>
        <v>PI_BAJA</v>
      </c>
      <c r="AS161" s="40" t="s">
        <v>387</v>
      </c>
      <c r="AT161" s="40" t="str">
        <f>+IF('CARGA DE DATOS'!AV161="","false","true")</f>
        <v>true</v>
      </c>
      <c r="AU161" s="40" t="s">
        <v>389</v>
      </c>
      <c r="AV161" s="40" t="str">
        <f>+'CARGA DE DATOS'!$AW161</f>
        <v>GD_PROSU</v>
      </c>
      <c r="AW161" s="40" t="str">
        <f>+'CARGA DE DATOS'!$AX161</f>
        <v>GD_PRG2</v>
      </c>
      <c r="AY161" s="40" t="s">
        <v>1989</v>
      </c>
      <c r="AZ161" s="40" t="str">
        <f>+IF('CARGA DE DATOS'!AY161="","false","true")</f>
        <v>true</v>
      </c>
      <c r="BA161" s="40" t="s">
        <v>389</v>
      </c>
      <c r="BB161" s="40">
        <f>+'CARGA DE DATOS'!T161</f>
        <v>10000</v>
      </c>
      <c r="BD161" s="40" t="s">
        <v>390</v>
      </c>
      <c r="BE161" s="40" t="str">
        <f>+IF('CARGA DE DATOS'!AZ161&lt;&gt;"","true","false")</f>
        <v>false</v>
      </c>
      <c r="BF161" s="40" t="s">
        <v>389</v>
      </c>
      <c r="BH161" s="40" t="s">
        <v>390</v>
      </c>
      <c r="BI161" s="40" t="str">
        <f>+IF('CARGA DE DATOS'!BA161&lt;&gt;"","true","false")</f>
        <v>false</v>
      </c>
      <c r="BJ161" s="40" t="s">
        <v>389</v>
      </c>
      <c r="BL161" s="40" t="s">
        <v>390</v>
      </c>
      <c r="BM161" s="40" t="str">
        <f ca="1">+IF('CARGA DE DATOS'!BB161&lt;&gt;"","true","false")</f>
        <v>true</v>
      </c>
      <c r="BN161" s="40" t="s">
        <v>389</v>
      </c>
      <c r="BP161" s="40" t="s">
        <v>390</v>
      </c>
      <c r="BQ161" s="40" t="str">
        <f ca="1">+IF('CARGA DE DATOS'!BC161&lt;&gt;"","true","false")</f>
        <v>false</v>
      </c>
      <c r="BR161" s="40" t="s">
        <v>389</v>
      </c>
      <c r="BT161" s="40" t="s">
        <v>390</v>
      </c>
      <c r="BU161" s="40" t="str">
        <f ca="1">+IF('CARGA DE DATOS'!BD161&lt;&gt;"","true","false")</f>
        <v>false</v>
      </c>
      <c r="BV161" s="40" t="s">
        <v>389</v>
      </c>
      <c r="BX161" s="40" t="s">
        <v>390</v>
      </c>
      <c r="BY161" s="40" t="str">
        <f ca="1">+IF('CARGA DE DATOS'!BE161&lt;&gt;"","true","false")</f>
        <v>true</v>
      </c>
      <c r="BZ161" s="40" t="s">
        <v>389</v>
      </c>
      <c r="CB161" s="40" t="s">
        <v>390</v>
      </c>
      <c r="CC161" s="40" t="str">
        <f ca="1">+IF('CARGA DE DATOS'!BF161&lt;&gt;"","true","false")</f>
        <v>false</v>
      </c>
      <c r="CD161" s="40" t="s">
        <v>389</v>
      </c>
      <c r="CF161" s="40" t="s">
        <v>390</v>
      </c>
      <c r="CG161" s="40" t="str">
        <f ca="1">+IF('CARGA DE DATOS'!BG161&lt;&gt;"","true","false")</f>
        <v>false</v>
      </c>
      <c r="CH161" s="40" t="s">
        <v>389</v>
      </c>
      <c r="CJ161" s="40" t="str">
        <f t="shared" si="24"/>
        <v>01.01.2022</v>
      </c>
      <c r="CK161" s="40" t="str">
        <f t="shared" si="25"/>
        <v>S4010</v>
      </c>
      <c r="CL161" s="40">
        <f>+VLOOKUP(L161,'Gr.Estr.Reg.'!$C:$G,5,FALSE)</f>
        <v>111</v>
      </c>
      <c r="CM161" s="40" t="str">
        <f t="shared" si="26"/>
        <v>CU</v>
      </c>
      <c r="CN161" s="40">
        <v>2</v>
      </c>
      <c r="CP161" s="40" t="str">
        <f t="shared" si="27"/>
        <v>01.01.2022</v>
      </c>
      <c r="CQ161" s="126">
        <f t="shared" si="28"/>
        <v>262</v>
      </c>
      <c r="CR161" s="126">
        <f t="shared" si="29"/>
        <v>263</v>
      </c>
      <c r="CS161" s="40">
        <f>+'CARGA DE DATOS'!X161</f>
        <v>700034</v>
      </c>
      <c r="CT161" s="113" t="s">
        <v>391</v>
      </c>
      <c r="CV161" s="40" t="str">
        <f t="shared" si="30"/>
        <v>01.01.2022</v>
      </c>
      <c r="CW161" s="113" t="str">
        <f ca="1">+VLOOKUP('CARGA DE DATOS'!AA161,Datos!$D:$E,2,FALSE)</f>
        <v>00</v>
      </c>
      <c r="CX161" s="113">
        <f>+'CARGA DE DATOS'!AB161</f>
        <v>50</v>
      </c>
      <c r="CY161" s="113">
        <f>+'CARGA DE DATOS'!AC161</f>
        <v>100</v>
      </c>
      <c r="CZ161" s="113" t="str">
        <f>+'CARGA DE DATOS'!AD161</f>
        <v>CASO: CASO 1 USUARIO GENERA</v>
      </c>
    </row>
    <row r="162" spans="1:104" s="40" customFormat="1" x14ac:dyDescent="0.25">
      <c r="A162" s="140">
        <f>+IF('CARGA DE DATOS'!B162="","",'CARGA DE DATOS'!B162)</f>
        <v>269</v>
      </c>
      <c r="B162" s="140">
        <f>+'CARGA DE DATOS'!C162</f>
        <v>610000000000183</v>
      </c>
      <c r="C162" s="140"/>
      <c r="D162" s="140"/>
      <c r="E162" s="140"/>
      <c r="F162" s="140"/>
      <c r="G162" s="140"/>
      <c r="H162" s="140"/>
      <c r="I162" s="140"/>
      <c r="J162" s="83"/>
      <c r="K162" s="40" t="str">
        <f>+'CARGA DE DATOS'!$AH162</f>
        <v>GD</v>
      </c>
      <c r="L162" s="40" t="str">
        <f>+'CARGA DE DATOS'!D162</f>
        <v>S4010A12</v>
      </c>
      <c r="M162" s="40" t="str">
        <f ca="1">+'CARGA DE DATOS'!G162</f>
        <v>ID160-GD-CU-T2-BT-GD_PROSU</v>
      </c>
      <c r="N162" s="40" t="str">
        <f>+'CARGA DE DATOS'!$AI162</f>
        <v>CU</v>
      </c>
      <c r="O162" s="40" t="str">
        <f>+'CARGA DE DATOS'!$AJ162</f>
        <v>G003</v>
      </c>
      <c r="P162" s="40" t="str">
        <f t="shared" si="21"/>
        <v>Z002</v>
      </c>
      <c r="Q162" s="40" t="s">
        <v>380</v>
      </c>
      <c r="R162" s="40">
        <v>1000</v>
      </c>
      <c r="S162" s="113" t="str">
        <f>+'CARGA DE DATOS'!$AL162</f>
        <v>06</v>
      </c>
      <c r="T162" s="115" t="s">
        <v>382</v>
      </c>
      <c r="U162" s="40">
        <v>12</v>
      </c>
      <c r="V162" s="40" t="str">
        <f ca="1">+'CARGA DE DATOS'!$AM162</f>
        <v>123</v>
      </c>
      <c r="W162" s="40" t="str">
        <f>+VLOOKUP(AG162,Datos!$E$30:$G$35,3,FALSE)</f>
        <v>P2</v>
      </c>
      <c r="X162" s="40" t="str">
        <f t="shared" si="22"/>
        <v/>
      </c>
      <c r="Z162" s="40" t="str">
        <f ca="1">+'CARGA DE DATOS'!$AN162</f>
        <v>239900</v>
      </c>
      <c r="AB162" s="40" t="str">
        <f t="shared" ca="1" si="23"/>
        <v>ID160-GD-CU-T2-BT-GD_PROSU</v>
      </c>
      <c r="AC162" s="40">
        <f>+INDEX('Gr.Estr.Reg.'!$A:$C,MATCH($L162,'Gr.Estr.Reg.'!$C:$C,0),1)</f>
        <v>4000</v>
      </c>
      <c r="AE162" s="40" t="str">
        <f>+TEXT('CARGA DE DATOS'!$F162,"dd.mm.yyyy")</f>
        <v>01.01.2022</v>
      </c>
      <c r="AF162" s="40" t="s">
        <v>384</v>
      </c>
      <c r="AG162" s="40" t="str">
        <f>+'CARGA DE DATOS'!$AO162</f>
        <v>G1</v>
      </c>
      <c r="AH162" s="40" t="s">
        <v>385</v>
      </c>
      <c r="AI162" s="40" t="str">
        <f ca="1">+'CARGA DE DATOS'!$AQ162</f>
        <v>GD_T2</v>
      </c>
      <c r="AJ162" s="126" t="str">
        <f>+IF('CARGA DE DATOS'!$K162="Completo",VLOOKUP(VLOOKUP('CARGA DE DATOS'!$D162,'Gr.Estr.Reg.'!$C:$D,2,FALSE),'Unidades de Lectura'!$J:$L,3,FALSE),VLOOKUP('CARGA DE DATOS'!$K162&amp;VLOOKUP('CARGA DE DATOS'!$D162,'Gr.Estr.Reg.'!$C:$H,6,FALSE),'Unidades de Lectura'!$H:$L,5,FALSE))</f>
        <v>GRACC</v>
      </c>
      <c r="AM162" s="40" t="s">
        <v>387</v>
      </c>
      <c r="AN162" s="40" t="s">
        <v>388</v>
      </c>
      <c r="AO162" s="40" t="s">
        <v>389</v>
      </c>
      <c r="AP162" s="40" t="str">
        <f ca="1">+'CARGA DE DATOS'!$AT162</f>
        <v>GD_PARQ</v>
      </c>
      <c r="AQ162" s="40" t="str">
        <f ca="1">+'CARGA DE DATOS'!$AU162</f>
        <v>PI_BAJA</v>
      </c>
      <c r="AS162" s="40" t="s">
        <v>387</v>
      </c>
      <c r="AT162" s="40" t="str">
        <f>+IF('CARGA DE DATOS'!AV162="","false","true")</f>
        <v>true</v>
      </c>
      <c r="AU162" s="40" t="s">
        <v>389</v>
      </c>
      <c r="AV162" s="40" t="str">
        <f>+'CARGA DE DATOS'!$AW162</f>
        <v>GD_PROSU</v>
      </c>
      <c r="AW162" s="40" t="str">
        <f>+'CARGA DE DATOS'!$AX162</f>
        <v>GD_PRG3</v>
      </c>
      <c r="AY162" s="40" t="s">
        <v>1989</v>
      </c>
      <c r="AZ162" s="40" t="str">
        <f>+IF('CARGA DE DATOS'!AY162="","false","true")</f>
        <v>true</v>
      </c>
      <c r="BA162" s="40" t="s">
        <v>389</v>
      </c>
      <c r="BB162" s="40">
        <f>+'CARGA DE DATOS'!T162</f>
        <v>10000</v>
      </c>
      <c r="BD162" s="40" t="s">
        <v>390</v>
      </c>
      <c r="BE162" s="40" t="str">
        <f>+IF('CARGA DE DATOS'!AZ162&lt;&gt;"","true","false")</f>
        <v>false</v>
      </c>
      <c r="BF162" s="40" t="s">
        <v>389</v>
      </c>
      <c r="BH162" s="40" t="s">
        <v>390</v>
      </c>
      <c r="BI162" s="40" t="str">
        <f>+IF('CARGA DE DATOS'!BA162&lt;&gt;"","true","false")</f>
        <v>false</v>
      </c>
      <c r="BJ162" s="40" t="s">
        <v>389</v>
      </c>
      <c r="BL162" s="40" t="s">
        <v>390</v>
      </c>
      <c r="BM162" s="40" t="str">
        <f ca="1">+IF('CARGA DE DATOS'!BB162&lt;&gt;"","true","false")</f>
        <v>false</v>
      </c>
      <c r="BN162" s="40" t="s">
        <v>389</v>
      </c>
      <c r="BP162" s="40" t="s">
        <v>390</v>
      </c>
      <c r="BQ162" s="40" t="str">
        <f ca="1">+IF('CARGA DE DATOS'!BC162&lt;&gt;"","true","false")</f>
        <v>false</v>
      </c>
      <c r="BR162" s="40" t="s">
        <v>389</v>
      </c>
      <c r="BT162" s="40" t="s">
        <v>390</v>
      </c>
      <c r="BU162" s="40" t="str">
        <f ca="1">+IF('CARGA DE DATOS'!BD162&lt;&gt;"","true","false")</f>
        <v>false</v>
      </c>
      <c r="BV162" s="40" t="s">
        <v>389</v>
      </c>
      <c r="BX162" s="40" t="s">
        <v>390</v>
      </c>
      <c r="BY162" s="40" t="str">
        <f ca="1">+IF('CARGA DE DATOS'!BE162&lt;&gt;"","true","false")</f>
        <v>false</v>
      </c>
      <c r="BZ162" s="40" t="s">
        <v>389</v>
      </c>
      <c r="CB162" s="40" t="s">
        <v>390</v>
      </c>
      <c r="CC162" s="40" t="str">
        <f ca="1">+IF('CARGA DE DATOS'!BF162&lt;&gt;"","true","false")</f>
        <v>false</v>
      </c>
      <c r="CD162" s="40" t="s">
        <v>389</v>
      </c>
      <c r="CF162" s="40" t="s">
        <v>390</v>
      </c>
      <c r="CG162" s="40" t="str">
        <f ca="1">+IF('CARGA DE DATOS'!BG162&lt;&gt;"","true","false")</f>
        <v>false</v>
      </c>
      <c r="CH162" s="40" t="s">
        <v>389</v>
      </c>
      <c r="CJ162" s="40" t="str">
        <f t="shared" si="24"/>
        <v>01.01.2022</v>
      </c>
      <c r="CK162" s="40" t="str">
        <f t="shared" si="25"/>
        <v>S4010</v>
      </c>
      <c r="CL162" s="40">
        <f>+VLOOKUP(L162,'Gr.Estr.Reg.'!$C:$G,5,FALSE)</f>
        <v>111</v>
      </c>
      <c r="CM162" s="40" t="str">
        <f t="shared" si="26"/>
        <v>CU</v>
      </c>
      <c r="CN162" s="40">
        <v>2</v>
      </c>
      <c r="CP162" s="40" t="str">
        <f t="shared" si="27"/>
        <v>01.01.2022</v>
      </c>
      <c r="CQ162" s="126">
        <f t="shared" si="28"/>
        <v>264</v>
      </c>
      <c r="CR162" s="126">
        <f t="shared" si="29"/>
        <v>265</v>
      </c>
      <c r="CS162" s="40">
        <f>+'CARGA DE DATOS'!X162</f>
        <v>700034</v>
      </c>
      <c r="CT162" s="113" t="s">
        <v>391</v>
      </c>
      <c r="CV162" s="40" t="str">
        <f t="shared" si="30"/>
        <v>01.01.2022</v>
      </c>
      <c r="CW162" s="113" t="str">
        <f ca="1">+VLOOKUP('CARGA DE DATOS'!AA162,Datos!$D:$E,2,FALSE)</f>
        <v>00</v>
      </c>
      <c r="CX162" s="113">
        <f>+'CARGA DE DATOS'!AB162</f>
        <v>50</v>
      </c>
      <c r="CY162" s="113">
        <f>+'CARGA DE DATOS'!AC162</f>
        <v>100</v>
      </c>
      <c r="CZ162" s="113" t="str">
        <f>+'CARGA DE DATOS'!AD162</f>
        <v>CASO: CASO 1 USUARIO GENERA</v>
      </c>
    </row>
    <row r="163" spans="1:104" s="40" customFormat="1" x14ac:dyDescent="0.25">
      <c r="A163" s="140">
        <f>+IF('CARGA DE DATOS'!B163="","",'CARGA DE DATOS'!B163)</f>
        <v>269</v>
      </c>
      <c r="B163" s="140">
        <f>+'CARGA DE DATOS'!C163</f>
        <v>610000000000183</v>
      </c>
      <c r="C163" s="140"/>
      <c r="D163" s="140"/>
      <c r="E163" s="140"/>
      <c r="F163" s="140"/>
      <c r="G163" s="140"/>
      <c r="H163" s="140"/>
      <c r="I163" s="140"/>
      <c r="J163" s="83"/>
      <c r="K163" s="40" t="str">
        <f>+'CARGA DE DATOS'!$AH163</f>
        <v>GD</v>
      </c>
      <c r="L163" s="40" t="str">
        <f>+'CARGA DE DATOS'!D163</f>
        <v>S4010A12</v>
      </c>
      <c r="M163" s="40" t="str">
        <f ca="1">+'CARGA DE DATOS'!G163</f>
        <v>ID161-GD-CU-T2-AT-GD_GENER</v>
      </c>
      <c r="N163" s="40" t="str">
        <f>+'CARGA DE DATOS'!$AI163</f>
        <v>CU</v>
      </c>
      <c r="O163" s="40" t="str">
        <f>+'CARGA DE DATOS'!$AJ163</f>
        <v>G003</v>
      </c>
      <c r="P163" s="40" t="str">
        <f t="shared" si="21"/>
        <v>Z002</v>
      </c>
      <c r="Q163" s="40" t="s">
        <v>380</v>
      </c>
      <c r="R163" s="40">
        <v>1000</v>
      </c>
      <c r="S163" s="113" t="str">
        <f>+'CARGA DE DATOS'!$AL163</f>
        <v>07</v>
      </c>
      <c r="T163" s="115" t="s">
        <v>382</v>
      </c>
      <c r="U163" s="40">
        <v>12</v>
      </c>
      <c r="V163" s="40" t="str">
        <f ca="1">+'CARGA DE DATOS'!$AM163</f>
        <v>123</v>
      </c>
      <c r="W163" s="40" t="str">
        <f>+VLOOKUP(AG163,Datos!$E$30:$G$35,3,FALSE)</f>
        <v>P4</v>
      </c>
      <c r="X163" s="40" t="str">
        <f t="shared" si="22"/>
        <v/>
      </c>
      <c r="Z163" s="40" t="str">
        <f ca="1">+'CARGA DE DATOS'!$AN163</f>
        <v>239900</v>
      </c>
      <c r="AB163" s="40" t="str">
        <f t="shared" ca="1" si="23"/>
        <v>ID161-GD-CU-T2-AT-GD_GENER</v>
      </c>
      <c r="AC163" s="40">
        <f>+INDEX('Gr.Estr.Reg.'!$A:$C,MATCH($L163,'Gr.Estr.Reg.'!$C:$C,0),1)</f>
        <v>4000</v>
      </c>
      <c r="AE163" s="40" t="str">
        <f>+TEXT('CARGA DE DATOS'!$F163,"dd.mm.yyyy")</f>
        <v>01.01.2022</v>
      </c>
      <c r="AF163" s="40" t="s">
        <v>384</v>
      </c>
      <c r="AG163" s="40" t="str">
        <f>+'CARGA DE DATOS'!$AO163</f>
        <v>G0</v>
      </c>
      <c r="AH163" s="40" t="s">
        <v>385</v>
      </c>
      <c r="AI163" s="40" t="str">
        <f ca="1">+'CARGA DE DATOS'!$AQ163</f>
        <v>GD_T2</v>
      </c>
      <c r="AJ163" s="126" t="str">
        <f>+IF('CARGA DE DATOS'!$K163="Completo",VLOOKUP(VLOOKUP('CARGA DE DATOS'!$D163,'Gr.Estr.Reg.'!$C:$D,2,FALSE),'Unidades de Lectura'!$J:$L,3,FALSE),VLOOKUP('CARGA DE DATOS'!$K163&amp;VLOOKUP('CARGA DE DATOS'!$D163,'Gr.Estr.Reg.'!$C:$H,6,FALSE),'Unidades de Lectura'!$H:$L,5,FALSE))</f>
        <v>GRACC</v>
      </c>
      <c r="AM163" s="40" t="s">
        <v>387</v>
      </c>
      <c r="AN163" s="40" t="s">
        <v>388</v>
      </c>
      <c r="AO163" s="40" t="s">
        <v>389</v>
      </c>
      <c r="AP163" s="40" t="str">
        <f ca="1">+'CARGA DE DATOS'!$AT163</f>
        <v>GD_PARQ</v>
      </c>
      <c r="AQ163" s="40" t="str">
        <f ca="1">+'CARGA DE DATOS'!$AU163</f>
        <v>PI_ALTA132</v>
      </c>
      <c r="AS163" s="40" t="s">
        <v>387</v>
      </c>
      <c r="AT163" s="40" t="str">
        <f>+IF('CARGA DE DATOS'!AV163="","false","true")</f>
        <v>true</v>
      </c>
      <c r="AU163" s="40" t="s">
        <v>389</v>
      </c>
      <c r="AV163" s="40" t="str">
        <f>+'CARGA DE DATOS'!$AW163</f>
        <v>GD_GENER</v>
      </c>
      <c r="AW163" s="40" t="str">
        <f>+'CARGA DE DATOS'!$AX163</f>
        <v>GENERADOR</v>
      </c>
      <c r="AY163" s="40" t="s">
        <v>1989</v>
      </c>
      <c r="AZ163" s="40" t="str">
        <f>+IF('CARGA DE DATOS'!AY163="","false","true")</f>
        <v>false</v>
      </c>
      <c r="BA163" s="40" t="s">
        <v>389</v>
      </c>
      <c r="BB163" s="40">
        <f>+'CARGA DE DATOS'!T163</f>
        <v>0</v>
      </c>
      <c r="BD163" s="40" t="s">
        <v>390</v>
      </c>
      <c r="BE163" s="40" t="str">
        <f>+IF('CARGA DE DATOS'!AZ163&lt;&gt;"","true","false")</f>
        <v>true</v>
      </c>
      <c r="BF163" s="40" t="s">
        <v>389</v>
      </c>
      <c r="BH163" s="40" t="s">
        <v>390</v>
      </c>
      <c r="BI163" s="40" t="str">
        <f>+IF('CARGA DE DATOS'!BA163&lt;&gt;"","true","false")</f>
        <v>false</v>
      </c>
      <c r="BJ163" s="40" t="s">
        <v>389</v>
      </c>
      <c r="BL163" s="40" t="s">
        <v>390</v>
      </c>
      <c r="BM163" s="40" t="str">
        <f ca="1">+IF('CARGA DE DATOS'!BB163&lt;&gt;"","true","false")</f>
        <v>false</v>
      </c>
      <c r="BN163" s="40" t="s">
        <v>389</v>
      </c>
      <c r="BP163" s="40" t="s">
        <v>390</v>
      </c>
      <c r="BQ163" s="40" t="str">
        <f ca="1">+IF('CARGA DE DATOS'!BC163&lt;&gt;"","true","false")</f>
        <v>false</v>
      </c>
      <c r="BR163" s="40" t="s">
        <v>389</v>
      </c>
      <c r="BT163" s="40" t="s">
        <v>390</v>
      </c>
      <c r="BU163" s="40" t="str">
        <f ca="1">+IF('CARGA DE DATOS'!BD163&lt;&gt;"","true","false")</f>
        <v>false</v>
      </c>
      <c r="BV163" s="40" t="s">
        <v>389</v>
      </c>
      <c r="BX163" s="40" t="s">
        <v>390</v>
      </c>
      <c r="BY163" s="40" t="str">
        <f ca="1">+IF('CARGA DE DATOS'!BE163&lt;&gt;"","true","false")</f>
        <v>false</v>
      </c>
      <c r="BZ163" s="40" t="s">
        <v>389</v>
      </c>
      <c r="CB163" s="40" t="s">
        <v>390</v>
      </c>
      <c r="CC163" s="40" t="str">
        <f ca="1">+IF('CARGA DE DATOS'!BF163&lt;&gt;"","true","false")</f>
        <v>false</v>
      </c>
      <c r="CD163" s="40" t="s">
        <v>389</v>
      </c>
      <c r="CF163" s="40" t="s">
        <v>390</v>
      </c>
      <c r="CG163" s="40" t="str">
        <f ca="1">+IF('CARGA DE DATOS'!BG163&lt;&gt;"","true","false")</f>
        <v>false</v>
      </c>
      <c r="CH163" s="40" t="s">
        <v>389</v>
      </c>
      <c r="CJ163" s="40" t="str">
        <f t="shared" si="24"/>
        <v>01.01.2022</v>
      </c>
      <c r="CK163" s="40" t="str">
        <f t="shared" si="25"/>
        <v>S4010</v>
      </c>
      <c r="CL163" s="40">
        <f>+VLOOKUP(L163,'Gr.Estr.Reg.'!$C:$G,5,FALSE)</f>
        <v>111</v>
      </c>
      <c r="CM163" s="40" t="str">
        <f t="shared" si="26"/>
        <v>CU</v>
      </c>
      <c r="CN163" s="40">
        <v>2</v>
      </c>
      <c r="CP163" s="40" t="str">
        <f t="shared" si="27"/>
        <v>01.01.2022</v>
      </c>
      <c r="CQ163" s="126">
        <f t="shared" si="28"/>
        <v>266</v>
      </c>
      <c r="CR163" s="126">
        <f t="shared" si="29"/>
        <v>267</v>
      </c>
      <c r="CS163" s="40">
        <f>+'CARGA DE DATOS'!X163</f>
        <v>700034</v>
      </c>
      <c r="CT163" s="113" t="s">
        <v>391</v>
      </c>
      <c r="CV163" s="40" t="str">
        <f t="shared" si="30"/>
        <v>01.01.2022</v>
      </c>
      <c r="CW163" s="113" t="str">
        <f ca="1">+VLOOKUP('CARGA DE DATOS'!AA163,Datos!$D:$E,2,FALSE)</f>
        <v>00</v>
      </c>
      <c r="CX163" s="113">
        <f>+'CARGA DE DATOS'!AB163</f>
        <v>500</v>
      </c>
      <c r="CY163" s="113">
        <f>+'CARGA DE DATOS'!AC163</f>
        <v>1000</v>
      </c>
      <c r="CZ163" s="113" t="str">
        <f>+'CARGA DE DATOS'!AD163</f>
        <v>CASO: CASO 1 USUARIO GENERA GUDI</v>
      </c>
    </row>
    <row r="164" spans="1:104" s="40" customFormat="1" x14ac:dyDescent="0.25">
      <c r="A164" s="140">
        <f>+IF('CARGA DE DATOS'!B164="","",'CARGA DE DATOS'!B164)</f>
        <v>251</v>
      </c>
      <c r="B164" s="140">
        <f>+'CARGA DE DATOS'!C164</f>
        <v>610000000000165</v>
      </c>
      <c r="C164" s="140"/>
      <c r="D164" s="140"/>
      <c r="E164" s="140"/>
      <c r="F164" s="140"/>
      <c r="G164" s="140"/>
      <c r="H164" s="140"/>
      <c r="I164" s="140"/>
      <c r="J164" s="83"/>
      <c r="K164" s="40" t="str">
        <f>+'CARGA DE DATOS'!$AH164</f>
        <v>GD</v>
      </c>
      <c r="L164" s="40" t="str">
        <f>+'CARGA DE DATOS'!D164</f>
        <v>S6020A21</v>
      </c>
      <c r="M164" s="40" t="str">
        <f ca="1">+'CARGA DE DATOS'!G164</f>
        <v>ID162-GD-CU-T2-MT 13,2 kV-GD_GENER</v>
      </c>
      <c r="N164" s="40" t="str">
        <f>+'CARGA DE DATOS'!$AI164</f>
        <v>CU</v>
      </c>
      <c r="O164" s="40" t="str">
        <f>+'CARGA DE DATOS'!$AJ164</f>
        <v>G002</v>
      </c>
      <c r="P164" s="40" t="str">
        <f t="shared" si="21"/>
        <v>Z002</v>
      </c>
      <c r="Q164" s="40" t="s">
        <v>380</v>
      </c>
      <c r="R164" s="40">
        <v>1000</v>
      </c>
      <c r="S164" s="113" t="str">
        <f>+'CARGA DE DATOS'!$AL164</f>
        <v>01</v>
      </c>
      <c r="T164" s="115" t="s">
        <v>382</v>
      </c>
      <c r="U164" s="40">
        <v>12</v>
      </c>
      <c r="V164" s="40" t="str">
        <f ca="1">+'CARGA DE DATOS'!$AM164</f>
        <v>317</v>
      </c>
      <c r="W164" s="40" t="str">
        <f>+VLOOKUP(AG164,Datos!$E$30:$G$35,3,FALSE)</f>
        <v>P3</v>
      </c>
      <c r="X164" s="40" t="str">
        <f t="shared" si="22"/>
        <v/>
      </c>
      <c r="Z164" s="40" t="str">
        <f ca="1">+'CARGA DE DATOS'!$AN164</f>
        <v>239900</v>
      </c>
      <c r="AB164" s="40" t="str">
        <f t="shared" ca="1" si="23"/>
        <v>ID162-GD-CU-T2-MT 13,2 kV-GD_GENER</v>
      </c>
      <c r="AC164" s="40">
        <f>+INDEX('Gr.Estr.Reg.'!$A:$C,MATCH($L164,'Gr.Estr.Reg.'!$C:$C,0),1)</f>
        <v>6000</v>
      </c>
      <c r="AE164" s="40" t="str">
        <f>+TEXT('CARGA DE DATOS'!$F164,"dd.mm.yyyy")</f>
        <v>01.01.2022</v>
      </c>
      <c r="AF164" s="40" t="s">
        <v>384</v>
      </c>
      <c r="AG164" s="40" t="str">
        <f>+'CARGA DE DATOS'!$AO164</f>
        <v>G3</v>
      </c>
      <c r="AH164" s="40" t="s">
        <v>385</v>
      </c>
      <c r="AI164" s="40" t="str">
        <f ca="1">+'CARGA DE DATOS'!$AQ164</f>
        <v>GD_T2</v>
      </c>
      <c r="AJ164" s="126" t="str">
        <f>+IF('CARGA DE DATOS'!$K164="Completo",VLOOKUP(VLOOKUP('CARGA DE DATOS'!$D164,'Gr.Estr.Reg.'!$C:$D,2,FALSE),'Unidades de Lectura'!$J:$L,3,FALSE),VLOOKUP('CARGA DE DATOS'!$K164&amp;VLOOKUP('CARGA DE DATOS'!$D164,'Gr.Estr.Reg.'!$C:$H,6,FALSE),'Unidades de Lectura'!$H:$L,5,FALSE))</f>
        <v>GROCC</v>
      </c>
      <c r="AM164" s="40" t="s">
        <v>387</v>
      </c>
      <c r="AN164" s="40" t="s">
        <v>388</v>
      </c>
      <c r="AO164" s="40" t="s">
        <v>389</v>
      </c>
      <c r="AP164" s="40" t="str">
        <f ca="1">+'CARGA DE DATOS'!$AT164</f>
        <v>GD_NORM</v>
      </c>
      <c r="AQ164" s="40" t="str">
        <f ca="1">+'CARGA DE DATOS'!$AU164</f>
        <v>MEDIA13.2</v>
      </c>
      <c r="AS164" s="40" t="s">
        <v>387</v>
      </c>
      <c r="AT164" s="40" t="str">
        <f>+IF('CARGA DE DATOS'!AV164="","false","true")</f>
        <v>true</v>
      </c>
      <c r="AU164" s="40" t="s">
        <v>389</v>
      </c>
      <c r="AV164" s="40" t="str">
        <f>+'CARGA DE DATOS'!$AW164</f>
        <v>GD_GENER</v>
      </c>
      <c r="AW164" s="40" t="str">
        <f>+'CARGA DE DATOS'!$AX164</f>
        <v>GENERADOR</v>
      </c>
      <c r="AY164" s="40" t="s">
        <v>1989</v>
      </c>
      <c r="AZ164" s="40" t="str">
        <f>+IF('CARGA DE DATOS'!AY164="","false","true")</f>
        <v>false</v>
      </c>
      <c r="BA164" s="40" t="s">
        <v>389</v>
      </c>
      <c r="BB164" s="40">
        <f>+'CARGA DE DATOS'!T164</f>
        <v>0</v>
      </c>
      <c r="BD164" s="40" t="s">
        <v>390</v>
      </c>
      <c r="BE164" s="40" t="str">
        <f>+IF('CARGA DE DATOS'!AZ164&lt;&gt;"","true","false")</f>
        <v>false</v>
      </c>
      <c r="BF164" s="40" t="s">
        <v>389</v>
      </c>
      <c r="BH164" s="40" t="s">
        <v>390</v>
      </c>
      <c r="BI164" s="40" t="str">
        <f>+IF('CARGA DE DATOS'!BA164&lt;&gt;"","true","false")</f>
        <v>false</v>
      </c>
      <c r="BJ164" s="40" t="s">
        <v>389</v>
      </c>
      <c r="BL164" s="40" t="s">
        <v>390</v>
      </c>
      <c r="BM164" s="40" t="str">
        <f ca="1">+IF('CARGA DE DATOS'!BB164&lt;&gt;"","true","false")</f>
        <v>true</v>
      </c>
      <c r="BN164" s="40" t="s">
        <v>389</v>
      </c>
      <c r="BP164" s="40" t="s">
        <v>390</v>
      </c>
      <c r="BQ164" s="40" t="str">
        <f ca="1">+IF('CARGA DE DATOS'!BC164&lt;&gt;"","true","false")</f>
        <v>false</v>
      </c>
      <c r="BR164" s="40" t="s">
        <v>389</v>
      </c>
      <c r="BT164" s="40" t="s">
        <v>390</v>
      </c>
      <c r="BU164" s="40" t="str">
        <f ca="1">+IF('CARGA DE DATOS'!BD164&lt;&gt;"","true","false")</f>
        <v>false</v>
      </c>
      <c r="BV164" s="40" t="s">
        <v>389</v>
      </c>
      <c r="BX164" s="40" t="s">
        <v>390</v>
      </c>
      <c r="BY164" s="40" t="str">
        <f ca="1">+IF('CARGA DE DATOS'!BE164&lt;&gt;"","true","false")</f>
        <v>true</v>
      </c>
      <c r="BZ164" s="40" t="s">
        <v>389</v>
      </c>
      <c r="CB164" s="40" t="s">
        <v>390</v>
      </c>
      <c r="CC164" s="40" t="str">
        <f ca="1">+IF('CARGA DE DATOS'!BF164&lt;&gt;"","true","false")</f>
        <v>false</v>
      </c>
      <c r="CD164" s="40" t="s">
        <v>389</v>
      </c>
      <c r="CF164" s="40" t="s">
        <v>390</v>
      </c>
      <c r="CG164" s="40" t="str">
        <f ca="1">+IF('CARGA DE DATOS'!BG164&lt;&gt;"","true","false")</f>
        <v>false</v>
      </c>
      <c r="CH164" s="40" t="s">
        <v>389</v>
      </c>
      <c r="CJ164" s="40" t="str">
        <f t="shared" si="24"/>
        <v>01.01.2022</v>
      </c>
      <c r="CK164" s="40" t="str">
        <f t="shared" si="25"/>
        <v>S6020</v>
      </c>
      <c r="CL164" s="40">
        <f>+VLOOKUP(L164,'Gr.Estr.Reg.'!$C:$G,5,FALSE)</f>
        <v>106</v>
      </c>
      <c r="CM164" s="40" t="str">
        <f t="shared" si="26"/>
        <v>CU</v>
      </c>
      <c r="CN164" s="40">
        <v>2</v>
      </c>
      <c r="CP164" s="40" t="str">
        <f t="shared" si="27"/>
        <v>01.01.2022</v>
      </c>
      <c r="CQ164" s="126">
        <f t="shared" si="28"/>
        <v>268</v>
      </c>
      <c r="CR164" s="126">
        <f t="shared" si="29"/>
        <v>269</v>
      </c>
      <c r="CS164" s="40">
        <f>+'CARGA DE DATOS'!X164</f>
        <v>700034</v>
      </c>
      <c r="CT164" s="113" t="s">
        <v>391</v>
      </c>
      <c r="CV164" s="40" t="str">
        <f t="shared" si="30"/>
        <v>01.01.2022</v>
      </c>
      <c r="CW164" s="113" t="str">
        <f ca="1">+VLOOKUP('CARGA DE DATOS'!AA164,Datos!$D:$E,2,FALSE)</f>
        <v>00</v>
      </c>
      <c r="CX164" s="113">
        <f>+'CARGA DE DATOS'!AB164</f>
        <v>50</v>
      </c>
      <c r="CY164" s="113">
        <f>+'CARGA DE DATOS'!AC164</f>
        <v>100</v>
      </c>
      <c r="CZ164" s="113" t="str">
        <f>+'CARGA DE DATOS'!AD164</f>
        <v>CASO: CASO 1 USUARIO GENERA</v>
      </c>
    </row>
    <row r="165" spans="1:104" s="40" customFormat="1" x14ac:dyDescent="0.25">
      <c r="A165" s="140">
        <f>+IF('CARGA DE DATOS'!B165="","",'CARGA DE DATOS'!B165)</f>
        <v>253</v>
      </c>
      <c r="B165" s="140">
        <f>+'CARGA DE DATOS'!C165</f>
        <v>610000000000167</v>
      </c>
      <c r="C165" s="140"/>
      <c r="D165" s="140"/>
      <c r="E165" s="140"/>
      <c r="F165" s="140"/>
      <c r="G165" s="140"/>
      <c r="H165" s="140"/>
      <c r="I165" s="140"/>
      <c r="J165" s="83"/>
      <c r="K165" s="40" t="str">
        <f>+'CARGA DE DATOS'!$AH165</f>
        <v>GD</v>
      </c>
      <c r="L165" s="40" t="str">
        <f>+'CARGA DE DATOS'!D165</f>
        <v>S6020A21</v>
      </c>
      <c r="M165" s="40" t="str">
        <f ca="1">+'CARGA DE DATOS'!G165</f>
        <v>ID163-GD-CR-T2-BT-GD_PROSU</v>
      </c>
      <c r="N165" s="40" t="str">
        <f>+'CARGA DE DATOS'!$AI165</f>
        <v>CR</v>
      </c>
      <c r="O165" s="40" t="str">
        <f>+'CARGA DE DATOS'!$AJ165</f>
        <v>G002</v>
      </c>
      <c r="P165" s="40" t="str">
        <f t="shared" si="21"/>
        <v>Z002</v>
      </c>
      <c r="Q165" s="40" t="s">
        <v>380</v>
      </c>
      <c r="R165" s="40">
        <v>1000</v>
      </c>
      <c r="S165" s="113" t="str">
        <f>+'CARGA DE DATOS'!$AL165</f>
        <v>04</v>
      </c>
      <c r="T165" s="115" t="s">
        <v>382</v>
      </c>
      <c r="U165" s="40">
        <v>12</v>
      </c>
      <c r="V165" s="40" t="str">
        <f ca="1">+'CARGA DE DATOS'!$AM165</f>
        <v>317</v>
      </c>
      <c r="W165" s="40" t="str">
        <f>+VLOOKUP(AG165,Datos!$E$30:$G$35,3,FALSE)</f>
        <v>P2</v>
      </c>
      <c r="X165" s="40" t="str">
        <f t="shared" si="22"/>
        <v/>
      </c>
      <c r="Z165" s="40" t="str">
        <f ca="1">+'CARGA DE DATOS'!$AN165</f>
        <v>239900</v>
      </c>
      <c r="AB165" s="40" t="str">
        <f t="shared" ca="1" si="23"/>
        <v>ID163-GD-CR-T2-BT-GD_PROSU</v>
      </c>
      <c r="AC165" s="40">
        <f>+INDEX('Gr.Estr.Reg.'!$A:$C,MATCH($L165,'Gr.Estr.Reg.'!$C:$C,0),1)</f>
        <v>6000</v>
      </c>
      <c r="AE165" s="40" t="str">
        <f>+TEXT('CARGA DE DATOS'!$F165,"dd.mm.yyyy")</f>
        <v>01.01.2022</v>
      </c>
      <c r="AF165" s="40" t="s">
        <v>384</v>
      </c>
      <c r="AG165" s="40" t="str">
        <f>+'CARGA DE DATOS'!$AO165</f>
        <v>G1</v>
      </c>
      <c r="AH165" s="40" t="s">
        <v>385</v>
      </c>
      <c r="AI165" s="40" t="str">
        <f ca="1">+'CARGA DE DATOS'!$AQ165</f>
        <v>GD_T2</v>
      </c>
      <c r="AJ165" s="126" t="str">
        <f>+IF('CARGA DE DATOS'!$K165="Completo",VLOOKUP(VLOOKUP('CARGA DE DATOS'!$D165,'Gr.Estr.Reg.'!$C:$D,2,FALSE),'Unidades de Lectura'!$J:$L,3,FALSE),VLOOKUP('CARGA DE DATOS'!$K165&amp;VLOOKUP('CARGA DE DATOS'!$D165,'Gr.Estr.Reg.'!$C:$H,6,FALSE),'Unidades de Lectura'!$H:$L,5,FALSE))</f>
        <v>GROCC</v>
      </c>
      <c r="AM165" s="40" t="s">
        <v>387</v>
      </c>
      <c r="AN165" s="40" t="s">
        <v>388</v>
      </c>
      <c r="AO165" s="40" t="s">
        <v>389</v>
      </c>
      <c r="AP165" s="40" t="str">
        <f ca="1">+'CARGA DE DATOS'!$AT165</f>
        <v>GD_NORM</v>
      </c>
      <c r="AQ165" s="40" t="str">
        <f ca="1">+'CARGA DE DATOS'!$AU165</f>
        <v>BAJA</v>
      </c>
      <c r="AS165" s="40" t="s">
        <v>387</v>
      </c>
      <c r="AT165" s="40" t="str">
        <f>+IF('CARGA DE DATOS'!AV165="","false","true")</f>
        <v>true</v>
      </c>
      <c r="AU165" s="40" t="s">
        <v>389</v>
      </c>
      <c r="AV165" s="40" t="str">
        <f>+'CARGA DE DATOS'!$AW165</f>
        <v>GD_PROSU</v>
      </c>
      <c r="AW165" s="40" t="str">
        <f>+'CARGA DE DATOS'!$AX165</f>
        <v>GD_PRG1</v>
      </c>
      <c r="AY165" s="40" t="s">
        <v>1989</v>
      </c>
      <c r="AZ165" s="40" t="str">
        <f>+IF('CARGA DE DATOS'!AY165="","false","true")</f>
        <v>true</v>
      </c>
      <c r="BA165" s="40" t="s">
        <v>389</v>
      </c>
      <c r="BB165" s="40">
        <f>+'CARGA DE DATOS'!T165</f>
        <v>10000</v>
      </c>
      <c r="BD165" s="40" t="s">
        <v>390</v>
      </c>
      <c r="BE165" s="40" t="str">
        <f>+IF('CARGA DE DATOS'!AZ165&lt;&gt;"","true","false")</f>
        <v>false</v>
      </c>
      <c r="BF165" s="40" t="s">
        <v>389</v>
      </c>
      <c r="BH165" s="40" t="s">
        <v>390</v>
      </c>
      <c r="BI165" s="40" t="str">
        <f>+IF('CARGA DE DATOS'!BA165&lt;&gt;"","true","false")</f>
        <v>true</v>
      </c>
      <c r="BJ165" s="40" t="s">
        <v>389</v>
      </c>
      <c r="BL165" s="40" t="s">
        <v>390</v>
      </c>
      <c r="BM165" s="40" t="str">
        <f ca="1">+IF('CARGA DE DATOS'!BB165&lt;&gt;"","true","false")</f>
        <v>false</v>
      </c>
      <c r="BN165" s="40" t="s">
        <v>389</v>
      </c>
      <c r="BP165" s="40" t="s">
        <v>390</v>
      </c>
      <c r="BQ165" s="40" t="str">
        <f ca="1">+IF('CARGA DE DATOS'!BC165&lt;&gt;"","true","false")</f>
        <v>false</v>
      </c>
      <c r="BR165" s="40" t="s">
        <v>389</v>
      </c>
      <c r="BT165" s="40" t="s">
        <v>390</v>
      </c>
      <c r="BU165" s="40" t="str">
        <f ca="1">+IF('CARGA DE DATOS'!BD165&lt;&gt;"","true","false")</f>
        <v>true</v>
      </c>
      <c r="BV165" s="40" t="s">
        <v>389</v>
      </c>
      <c r="BX165" s="40" t="s">
        <v>390</v>
      </c>
      <c r="BY165" s="40" t="str">
        <f ca="1">+IF('CARGA DE DATOS'!BE165&lt;&gt;"","true","false")</f>
        <v>true</v>
      </c>
      <c r="BZ165" s="40" t="s">
        <v>389</v>
      </c>
      <c r="CB165" s="40" t="s">
        <v>390</v>
      </c>
      <c r="CC165" s="40" t="str">
        <f ca="1">+IF('CARGA DE DATOS'!BF165&lt;&gt;"","true","false")</f>
        <v>false</v>
      </c>
      <c r="CD165" s="40" t="s">
        <v>389</v>
      </c>
      <c r="CF165" s="40" t="s">
        <v>390</v>
      </c>
      <c r="CG165" s="40" t="str">
        <f ca="1">+IF('CARGA DE DATOS'!BG165&lt;&gt;"","true","false")</f>
        <v>false</v>
      </c>
      <c r="CH165" s="40" t="s">
        <v>389</v>
      </c>
      <c r="CJ165" s="40" t="str">
        <f t="shared" si="24"/>
        <v>01.01.2022</v>
      </c>
      <c r="CK165" s="40" t="str">
        <f t="shared" si="25"/>
        <v>S6020</v>
      </c>
      <c r="CL165" s="40">
        <f>+VLOOKUP(L165,'Gr.Estr.Reg.'!$C:$G,5,FALSE)</f>
        <v>106</v>
      </c>
      <c r="CM165" s="40" t="str">
        <f t="shared" si="26"/>
        <v>CR</v>
      </c>
      <c r="CN165" s="40">
        <v>2</v>
      </c>
      <c r="CP165" s="40" t="str">
        <f t="shared" si="27"/>
        <v>01.01.2022</v>
      </c>
      <c r="CQ165" s="126">
        <f t="shared" si="28"/>
        <v>270</v>
      </c>
      <c r="CR165" s="126">
        <f t="shared" si="29"/>
        <v>271</v>
      </c>
      <c r="CS165" s="40">
        <f>+'CARGA DE DATOS'!X165</f>
        <v>700034</v>
      </c>
      <c r="CT165" s="113" t="s">
        <v>391</v>
      </c>
      <c r="CV165" s="40" t="str">
        <f t="shared" si="30"/>
        <v>01.01.2022</v>
      </c>
      <c r="CW165" s="113" t="str">
        <f ca="1">+VLOOKUP('CARGA DE DATOS'!AA165,Datos!$D:$E,2,FALSE)</f>
        <v>00</v>
      </c>
      <c r="CX165" s="113">
        <f>+'CARGA DE DATOS'!AB165</f>
        <v>50</v>
      </c>
      <c r="CY165" s="113">
        <f>+'CARGA DE DATOS'!AC165</f>
        <v>100</v>
      </c>
      <c r="CZ165" s="113" t="str">
        <f>+'CARGA DE DATOS'!AD165</f>
        <v>CASO: CASO 1 USUARIO GENERA</v>
      </c>
    </row>
    <row r="166" spans="1:104" s="40" customFormat="1" x14ac:dyDescent="0.25">
      <c r="A166" s="140">
        <f>+IF('CARGA DE DATOS'!B166="","",'CARGA DE DATOS'!B166)</f>
        <v>251</v>
      </c>
      <c r="B166" s="140">
        <f>+'CARGA DE DATOS'!C166</f>
        <v>610000000000165</v>
      </c>
      <c r="C166" s="140"/>
      <c r="D166" s="140"/>
      <c r="E166" s="140"/>
      <c r="F166" s="140"/>
      <c r="G166" s="140"/>
      <c r="H166" s="140"/>
      <c r="I166" s="140"/>
      <c r="J166" s="83"/>
      <c r="K166" s="40" t="str">
        <f>+'CARGA DE DATOS'!$AH166</f>
        <v>GD</v>
      </c>
      <c r="L166" s="40" t="str">
        <f>+'CARGA DE DATOS'!D166</f>
        <v>S6020A21</v>
      </c>
      <c r="M166" s="40" t="str">
        <f ca="1">+'CARGA DE DATOS'!G166</f>
        <v>ID164-GD-PU-T2-BT-GD_PROSU</v>
      </c>
      <c r="N166" s="40" t="str">
        <f>+'CARGA DE DATOS'!$AI166</f>
        <v>PU</v>
      </c>
      <c r="O166" s="40" t="str">
        <f>+'CARGA DE DATOS'!$AJ166</f>
        <v>G002</v>
      </c>
      <c r="P166" s="40" t="str">
        <f t="shared" si="21"/>
        <v>Z002</v>
      </c>
      <c r="Q166" s="40" t="s">
        <v>380</v>
      </c>
      <c r="R166" s="40">
        <v>1000</v>
      </c>
      <c r="S166" s="113" t="str">
        <f>+'CARGA DE DATOS'!$AL166</f>
        <v>04</v>
      </c>
      <c r="T166" s="115" t="s">
        <v>382</v>
      </c>
      <c r="U166" s="40">
        <v>12</v>
      </c>
      <c r="V166" s="40" t="str">
        <f ca="1">+'CARGA DE DATOS'!$AM166</f>
        <v>317</v>
      </c>
      <c r="W166" s="40" t="str">
        <f>+VLOOKUP(AG166,Datos!$E$30:$G$35,3,FALSE)</f>
        <v>P2</v>
      </c>
      <c r="X166" s="40" t="str">
        <f t="shared" si="22"/>
        <v>P</v>
      </c>
      <c r="Z166" s="40" t="str">
        <f ca="1">+'CARGA DE DATOS'!$AN166</f>
        <v>239900</v>
      </c>
      <c r="AB166" s="40" t="str">
        <f t="shared" ca="1" si="23"/>
        <v>ID164-GD-PU-T2-BT-GD_PROSU</v>
      </c>
      <c r="AC166" s="40">
        <f>+INDEX('Gr.Estr.Reg.'!$A:$C,MATCH($L166,'Gr.Estr.Reg.'!$C:$C,0),1)</f>
        <v>6000</v>
      </c>
      <c r="AE166" s="40" t="str">
        <f>+TEXT('CARGA DE DATOS'!$F166,"dd.mm.yyyy")</f>
        <v>01.01.2022</v>
      </c>
      <c r="AF166" s="40" t="s">
        <v>384</v>
      </c>
      <c r="AG166" s="40" t="str">
        <f>+'CARGA DE DATOS'!$AO166</f>
        <v>G1</v>
      </c>
      <c r="AH166" s="40" t="s">
        <v>385</v>
      </c>
      <c r="AI166" s="40" t="str">
        <f ca="1">+'CARGA DE DATOS'!$AQ166</f>
        <v>GD_T2</v>
      </c>
      <c r="AJ166" s="126" t="str">
        <f>+IF('CARGA DE DATOS'!$K166="Completo",VLOOKUP(VLOOKUP('CARGA DE DATOS'!$D166,'Gr.Estr.Reg.'!$C:$D,2,FALSE),'Unidades de Lectura'!$J:$L,3,FALSE),VLOOKUP('CARGA DE DATOS'!$K166&amp;VLOOKUP('CARGA DE DATOS'!$D166,'Gr.Estr.Reg.'!$C:$H,6,FALSE),'Unidades de Lectura'!$H:$L,5,FALSE))</f>
        <v>GROCC</v>
      </c>
      <c r="AM166" s="40" t="s">
        <v>387</v>
      </c>
      <c r="AN166" s="40" t="s">
        <v>388</v>
      </c>
      <c r="AO166" s="40" t="s">
        <v>389</v>
      </c>
      <c r="AP166" s="40" t="str">
        <f ca="1">+'CARGA DE DATOS'!$AT166</f>
        <v>GD_NORM</v>
      </c>
      <c r="AQ166" s="40" t="str">
        <f ca="1">+'CARGA DE DATOS'!$AU166</f>
        <v>BAJA</v>
      </c>
      <c r="AS166" s="40" t="s">
        <v>387</v>
      </c>
      <c r="AT166" s="40" t="str">
        <f>+IF('CARGA DE DATOS'!AV166="","false","true")</f>
        <v>true</v>
      </c>
      <c r="AU166" s="40" t="s">
        <v>389</v>
      </c>
      <c r="AV166" s="40" t="str">
        <f>+'CARGA DE DATOS'!$AW166</f>
        <v>GD_PROSU</v>
      </c>
      <c r="AW166" s="40" t="str">
        <f>+'CARGA DE DATOS'!$AX166</f>
        <v>GD_PRG2</v>
      </c>
      <c r="AY166" s="40" t="s">
        <v>1989</v>
      </c>
      <c r="AZ166" s="40" t="str">
        <f>+IF('CARGA DE DATOS'!AY166="","false","true")</f>
        <v>true</v>
      </c>
      <c r="BA166" s="40" t="s">
        <v>389</v>
      </c>
      <c r="BB166" s="40">
        <f>+'CARGA DE DATOS'!T166</f>
        <v>10000</v>
      </c>
      <c r="BD166" s="40" t="s">
        <v>390</v>
      </c>
      <c r="BE166" s="40" t="str">
        <f>+IF('CARGA DE DATOS'!AZ166&lt;&gt;"","true","false")</f>
        <v>false</v>
      </c>
      <c r="BF166" s="40" t="s">
        <v>389</v>
      </c>
      <c r="BH166" s="40" t="s">
        <v>390</v>
      </c>
      <c r="BI166" s="40" t="str">
        <f>+IF('CARGA DE DATOS'!BA166&lt;&gt;"","true","false")</f>
        <v>false</v>
      </c>
      <c r="BJ166" s="40" t="s">
        <v>389</v>
      </c>
      <c r="BL166" s="40" t="s">
        <v>390</v>
      </c>
      <c r="BM166" s="40" t="str">
        <f ca="1">+IF('CARGA DE DATOS'!BB166&lt;&gt;"","true","false")</f>
        <v>false</v>
      </c>
      <c r="BN166" s="40" t="s">
        <v>389</v>
      </c>
      <c r="BP166" s="40" t="s">
        <v>390</v>
      </c>
      <c r="BQ166" s="40" t="str">
        <f ca="1">+IF('CARGA DE DATOS'!BC166&lt;&gt;"","true","false")</f>
        <v>false</v>
      </c>
      <c r="BR166" s="40" t="s">
        <v>389</v>
      </c>
      <c r="BT166" s="40" t="s">
        <v>390</v>
      </c>
      <c r="BU166" s="40" t="str">
        <f ca="1">+IF('CARGA DE DATOS'!BD166&lt;&gt;"","true","false")</f>
        <v>false</v>
      </c>
      <c r="BV166" s="40" t="s">
        <v>389</v>
      </c>
      <c r="BX166" s="40" t="s">
        <v>390</v>
      </c>
      <c r="BY166" s="40" t="str">
        <f ca="1">+IF('CARGA DE DATOS'!BE166&lt;&gt;"","true","false")</f>
        <v>false</v>
      </c>
      <c r="BZ166" s="40" t="s">
        <v>389</v>
      </c>
      <c r="CB166" s="40" t="s">
        <v>390</v>
      </c>
      <c r="CC166" s="40" t="str">
        <f ca="1">+IF('CARGA DE DATOS'!BF166&lt;&gt;"","true","false")</f>
        <v>false</v>
      </c>
      <c r="CD166" s="40" t="s">
        <v>389</v>
      </c>
      <c r="CF166" s="40" t="s">
        <v>390</v>
      </c>
      <c r="CG166" s="40" t="str">
        <f ca="1">+IF('CARGA DE DATOS'!BG166&lt;&gt;"","true","false")</f>
        <v>false</v>
      </c>
      <c r="CH166" s="40" t="s">
        <v>389</v>
      </c>
      <c r="CJ166" s="40" t="str">
        <f t="shared" si="24"/>
        <v>01.01.2022</v>
      </c>
      <c r="CK166" s="40" t="str">
        <f t="shared" si="25"/>
        <v>S6020</v>
      </c>
      <c r="CL166" s="40">
        <f>+VLOOKUP(L166,'Gr.Estr.Reg.'!$C:$G,5,FALSE)</f>
        <v>106</v>
      </c>
      <c r="CM166" s="40" t="str">
        <f t="shared" si="26"/>
        <v>PU</v>
      </c>
      <c r="CN166" s="40">
        <v>2</v>
      </c>
      <c r="CP166" s="40" t="str">
        <f t="shared" si="27"/>
        <v>01.01.2022</v>
      </c>
      <c r="CQ166" s="126">
        <f t="shared" si="28"/>
        <v>272</v>
      </c>
      <c r="CR166" s="126">
        <f t="shared" si="29"/>
        <v>273</v>
      </c>
      <c r="CS166" s="40">
        <f>+'CARGA DE DATOS'!X166</f>
        <v>700034</v>
      </c>
      <c r="CT166" s="113" t="s">
        <v>391</v>
      </c>
      <c r="CV166" s="40" t="str">
        <f t="shared" si="30"/>
        <v>01.01.2022</v>
      </c>
      <c r="CW166" s="113" t="str">
        <f ca="1">+VLOOKUP('CARGA DE DATOS'!AA166,Datos!$D:$E,2,FALSE)</f>
        <v>00</v>
      </c>
      <c r="CX166" s="113">
        <f>+'CARGA DE DATOS'!AB166</f>
        <v>50</v>
      </c>
      <c r="CY166" s="113">
        <f>+'CARGA DE DATOS'!AC166</f>
        <v>100</v>
      </c>
      <c r="CZ166" s="113" t="str">
        <f>+'CARGA DE DATOS'!AD166</f>
        <v>CASO: CASO 1 USUARIO GENERA</v>
      </c>
    </row>
    <row r="167" spans="1:104" s="40" customFormat="1" x14ac:dyDescent="0.25">
      <c r="A167" s="140">
        <f>+IF('CARGA DE DATOS'!B167="","",'CARGA DE DATOS'!B167)</f>
        <v>253</v>
      </c>
      <c r="B167" s="140">
        <f>+'CARGA DE DATOS'!C167</f>
        <v>610000000000167</v>
      </c>
      <c r="C167" s="140"/>
      <c r="D167" s="140"/>
      <c r="E167" s="140"/>
      <c r="F167" s="140"/>
      <c r="G167" s="140"/>
      <c r="H167" s="140"/>
      <c r="I167" s="140"/>
      <c r="J167" s="83"/>
      <c r="K167" s="40" t="str">
        <f>+'CARGA DE DATOS'!$AH167</f>
        <v>GD</v>
      </c>
      <c r="L167" s="40" t="str">
        <f>+'CARGA DE DATOS'!D167</f>
        <v>S6020A21</v>
      </c>
      <c r="M167" s="40" t="str">
        <f ca="1">+'CARGA DE DATOS'!G167</f>
        <v>ID165-GD-MR-T2-BT-GD_PROSU</v>
      </c>
      <c r="N167" s="40" t="str">
        <f>+'CARGA DE DATOS'!$AI167</f>
        <v>MR</v>
      </c>
      <c r="O167" s="40" t="str">
        <f>+'CARGA DE DATOS'!$AJ167</f>
        <v>G002</v>
      </c>
      <c r="P167" s="40" t="str">
        <f t="shared" si="21"/>
        <v>Z002</v>
      </c>
      <c r="Q167" s="40" t="s">
        <v>380</v>
      </c>
      <c r="R167" s="40">
        <v>1000</v>
      </c>
      <c r="S167" s="113" t="str">
        <f>+'CARGA DE DATOS'!$AL167</f>
        <v>07</v>
      </c>
      <c r="T167" s="115" t="s">
        <v>382</v>
      </c>
      <c r="U167" s="40">
        <v>12</v>
      </c>
      <c r="V167" s="40" t="str">
        <f ca="1">+'CARGA DE DATOS'!$AM167</f>
        <v>317</v>
      </c>
      <c r="W167" s="40" t="str">
        <f>+VLOOKUP(AG167,Datos!$E$30:$G$35,3,FALSE)</f>
        <v>P2</v>
      </c>
      <c r="X167" s="40" t="str">
        <f t="shared" si="22"/>
        <v/>
      </c>
      <c r="Z167" s="40" t="str">
        <f ca="1">+'CARGA DE DATOS'!$AN167</f>
        <v>239900</v>
      </c>
      <c r="AB167" s="40" t="str">
        <f t="shared" ca="1" si="23"/>
        <v>ID165-GD-MR-T2-BT-GD_PROSU</v>
      </c>
      <c r="AC167" s="40">
        <f>+INDEX('Gr.Estr.Reg.'!$A:$C,MATCH($L167,'Gr.Estr.Reg.'!$C:$C,0),1)</f>
        <v>6000</v>
      </c>
      <c r="AE167" s="40" t="str">
        <f>+TEXT('CARGA DE DATOS'!$F167,"dd.mm.yyyy")</f>
        <v>01.01.2022</v>
      </c>
      <c r="AF167" s="40" t="s">
        <v>384</v>
      </c>
      <c r="AG167" s="40" t="str">
        <f>+'CARGA DE DATOS'!$AO167</f>
        <v>G1</v>
      </c>
      <c r="AH167" s="40" t="s">
        <v>385</v>
      </c>
      <c r="AI167" s="40" t="str">
        <f ca="1">+'CARGA DE DATOS'!$AQ167</f>
        <v>GD_T2</v>
      </c>
      <c r="AJ167" s="126" t="str">
        <f>+IF('CARGA DE DATOS'!$K167="Completo",VLOOKUP(VLOOKUP('CARGA DE DATOS'!$D167,'Gr.Estr.Reg.'!$C:$D,2,FALSE),'Unidades de Lectura'!$J:$L,3,FALSE),VLOOKUP('CARGA DE DATOS'!$K167&amp;VLOOKUP('CARGA DE DATOS'!$D167,'Gr.Estr.Reg.'!$C:$H,6,FALSE),'Unidades de Lectura'!$H:$L,5,FALSE))</f>
        <v>GROCC</v>
      </c>
      <c r="AM167" s="40" t="s">
        <v>387</v>
      </c>
      <c r="AN167" s="40" t="s">
        <v>388</v>
      </c>
      <c r="AO167" s="40" t="s">
        <v>389</v>
      </c>
      <c r="AP167" s="40" t="str">
        <f ca="1">+'CARGA DE DATOS'!$AT167</f>
        <v>GD_NORM</v>
      </c>
      <c r="AQ167" s="40" t="str">
        <f ca="1">+'CARGA DE DATOS'!$AU167</f>
        <v>BAJA</v>
      </c>
      <c r="AS167" s="40" t="s">
        <v>387</v>
      </c>
      <c r="AT167" s="40" t="str">
        <f>+IF('CARGA DE DATOS'!AV167="","false","true")</f>
        <v>true</v>
      </c>
      <c r="AU167" s="40" t="s">
        <v>389</v>
      </c>
      <c r="AV167" s="40" t="str">
        <f>+'CARGA DE DATOS'!$AW167</f>
        <v>GD_PROSU</v>
      </c>
      <c r="AW167" s="40" t="str">
        <f>+'CARGA DE DATOS'!$AX167</f>
        <v>GD_PRG3</v>
      </c>
      <c r="AY167" s="40" t="s">
        <v>1989</v>
      </c>
      <c r="AZ167" s="40" t="str">
        <f>+IF('CARGA DE DATOS'!AY167="","false","true")</f>
        <v>true</v>
      </c>
      <c r="BA167" s="40" t="s">
        <v>389</v>
      </c>
      <c r="BB167" s="40">
        <f>+'CARGA DE DATOS'!T167</f>
        <v>10000</v>
      </c>
      <c r="BD167" s="40" t="s">
        <v>390</v>
      </c>
      <c r="BE167" s="40" t="str">
        <f>+IF('CARGA DE DATOS'!AZ167&lt;&gt;"","true","false")</f>
        <v>false</v>
      </c>
      <c r="BF167" s="40" t="s">
        <v>389</v>
      </c>
      <c r="BH167" s="40" t="s">
        <v>390</v>
      </c>
      <c r="BI167" s="40" t="str">
        <f>+IF('CARGA DE DATOS'!BA167&lt;&gt;"","true","false")</f>
        <v>true</v>
      </c>
      <c r="BJ167" s="40" t="s">
        <v>389</v>
      </c>
      <c r="BL167" s="40" t="s">
        <v>390</v>
      </c>
      <c r="BM167" s="40" t="str">
        <f ca="1">+IF('CARGA DE DATOS'!BB167&lt;&gt;"","true","false")</f>
        <v>false</v>
      </c>
      <c r="BN167" s="40" t="s">
        <v>389</v>
      </c>
      <c r="BP167" s="40" t="s">
        <v>390</v>
      </c>
      <c r="BQ167" s="40" t="str">
        <f ca="1">+IF('CARGA DE DATOS'!BC167&lt;&gt;"","true","false")</f>
        <v>false</v>
      </c>
      <c r="BR167" s="40" t="s">
        <v>389</v>
      </c>
      <c r="BT167" s="40" t="s">
        <v>390</v>
      </c>
      <c r="BU167" s="40" t="str">
        <f ca="1">+IF('CARGA DE DATOS'!BD167&lt;&gt;"","true","false")</f>
        <v>false</v>
      </c>
      <c r="BV167" s="40" t="s">
        <v>389</v>
      </c>
      <c r="BX167" s="40" t="s">
        <v>390</v>
      </c>
      <c r="BY167" s="40" t="str">
        <f ca="1">+IF('CARGA DE DATOS'!BE167&lt;&gt;"","true","false")</f>
        <v>false</v>
      </c>
      <c r="BZ167" s="40" t="s">
        <v>389</v>
      </c>
      <c r="CB167" s="40" t="s">
        <v>390</v>
      </c>
      <c r="CC167" s="40" t="str">
        <f ca="1">+IF('CARGA DE DATOS'!BF167&lt;&gt;"","true","false")</f>
        <v>false</v>
      </c>
      <c r="CD167" s="40" t="s">
        <v>389</v>
      </c>
      <c r="CF167" s="40" t="s">
        <v>390</v>
      </c>
      <c r="CG167" s="40" t="str">
        <f ca="1">+IF('CARGA DE DATOS'!BG167&lt;&gt;"","true","false")</f>
        <v>false</v>
      </c>
      <c r="CH167" s="40" t="s">
        <v>389</v>
      </c>
      <c r="CJ167" s="40" t="str">
        <f t="shared" si="24"/>
        <v>01.01.2022</v>
      </c>
      <c r="CK167" s="40" t="str">
        <f t="shared" si="25"/>
        <v>S6020</v>
      </c>
      <c r="CL167" s="40">
        <f>+VLOOKUP(L167,'Gr.Estr.Reg.'!$C:$G,5,FALSE)</f>
        <v>106</v>
      </c>
      <c r="CM167" s="40" t="str">
        <f t="shared" si="26"/>
        <v>MR</v>
      </c>
      <c r="CN167" s="40">
        <v>2</v>
      </c>
      <c r="CP167" s="40" t="str">
        <f t="shared" si="27"/>
        <v>01.01.2022</v>
      </c>
      <c r="CQ167" s="126">
        <f t="shared" si="28"/>
        <v>274</v>
      </c>
      <c r="CR167" s="126">
        <f t="shared" si="29"/>
        <v>275</v>
      </c>
      <c r="CS167" s="40">
        <f>+'CARGA DE DATOS'!X167</f>
        <v>700034</v>
      </c>
      <c r="CT167" s="113" t="s">
        <v>391</v>
      </c>
      <c r="CV167" s="40" t="str">
        <f t="shared" si="30"/>
        <v>01.01.2022</v>
      </c>
      <c r="CW167" s="113" t="str">
        <f ca="1">+VLOOKUP('CARGA DE DATOS'!AA167,Datos!$D:$E,2,FALSE)</f>
        <v>00</v>
      </c>
      <c r="CX167" s="113">
        <f>+'CARGA DE DATOS'!AB167</f>
        <v>50</v>
      </c>
      <c r="CY167" s="113">
        <f>+'CARGA DE DATOS'!AC167</f>
        <v>100</v>
      </c>
      <c r="CZ167" s="113" t="str">
        <f>+'CARGA DE DATOS'!AD167</f>
        <v>CASO: CASO 1 USUARIO GENERA</v>
      </c>
    </row>
    <row r="168" spans="1:104" s="40" customFormat="1" x14ac:dyDescent="0.25">
      <c r="A168" s="140">
        <f>+IF('CARGA DE DATOS'!B168="","",'CARGA DE DATOS'!B168)</f>
        <v>251</v>
      </c>
      <c r="B168" s="140">
        <f>+'CARGA DE DATOS'!C168</f>
        <v>610000000000165</v>
      </c>
      <c r="C168" s="140"/>
      <c r="D168" s="140"/>
      <c r="E168" s="140"/>
      <c r="F168" s="140"/>
      <c r="G168" s="140"/>
      <c r="H168" s="140"/>
      <c r="I168" s="140"/>
      <c r="J168" s="83"/>
      <c r="K168" s="40" t="str">
        <f>+'CARGA DE DATOS'!$AH168</f>
        <v>GD</v>
      </c>
      <c r="L168" s="40" t="str">
        <f>+'CARGA DE DATOS'!D168</f>
        <v>S6020A21</v>
      </c>
      <c r="M168" s="40" t="str">
        <f ca="1">+'CARGA DE DATOS'!G168</f>
        <v>ID166-GD-NU-T2-AT-GD_GENER</v>
      </c>
      <c r="N168" s="40" t="str">
        <f>+'CARGA DE DATOS'!$AI168</f>
        <v>NU</v>
      </c>
      <c r="O168" s="40" t="str">
        <f>+'CARGA DE DATOS'!$AJ168</f>
        <v>G002</v>
      </c>
      <c r="P168" s="40" t="str">
        <f t="shared" si="21"/>
        <v>Z002</v>
      </c>
      <c r="Q168" s="40" t="s">
        <v>380</v>
      </c>
      <c r="R168" s="40">
        <v>1000</v>
      </c>
      <c r="S168" s="113" t="str">
        <f>+'CARGA DE DATOS'!$AL168</f>
        <v>07</v>
      </c>
      <c r="T168" s="115" t="s">
        <v>382</v>
      </c>
      <c r="U168" s="40">
        <v>12</v>
      </c>
      <c r="V168" s="40" t="str">
        <f ca="1">+'CARGA DE DATOS'!$AM168</f>
        <v>317</v>
      </c>
      <c r="W168" s="40" t="str">
        <f>+VLOOKUP(AG168,Datos!$E$30:$G$35,3,FALSE)</f>
        <v>P4</v>
      </c>
      <c r="X168" s="40" t="str">
        <f t="shared" si="22"/>
        <v/>
      </c>
      <c r="Z168" s="40" t="str">
        <f ca="1">+'CARGA DE DATOS'!$AN168</f>
        <v>239900</v>
      </c>
      <c r="AB168" s="40" t="str">
        <f t="shared" ca="1" si="23"/>
        <v>ID166-GD-NU-T2-AT-GD_GENER</v>
      </c>
      <c r="AC168" s="40">
        <f>+INDEX('Gr.Estr.Reg.'!$A:$C,MATCH($L168,'Gr.Estr.Reg.'!$C:$C,0),1)</f>
        <v>6000</v>
      </c>
      <c r="AE168" s="40" t="str">
        <f>+TEXT('CARGA DE DATOS'!$F168,"dd.mm.yyyy")</f>
        <v>01.01.2022</v>
      </c>
      <c r="AF168" s="40" t="s">
        <v>384</v>
      </c>
      <c r="AG168" s="40" t="str">
        <f>+'CARGA DE DATOS'!$AO168</f>
        <v>G0</v>
      </c>
      <c r="AH168" s="40" t="s">
        <v>385</v>
      </c>
      <c r="AI168" s="40" t="str">
        <f ca="1">+'CARGA DE DATOS'!$AQ168</f>
        <v>GD_T2</v>
      </c>
      <c r="AJ168" s="126" t="str">
        <f>+IF('CARGA DE DATOS'!$K168="Completo",VLOOKUP(VLOOKUP('CARGA DE DATOS'!$D168,'Gr.Estr.Reg.'!$C:$D,2,FALSE),'Unidades de Lectura'!$J:$L,3,FALSE),VLOOKUP('CARGA DE DATOS'!$K168&amp;VLOOKUP('CARGA DE DATOS'!$D168,'Gr.Estr.Reg.'!$C:$H,6,FALSE),'Unidades de Lectura'!$H:$L,5,FALSE))</f>
        <v>GROCC</v>
      </c>
      <c r="AM168" s="40" t="s">
        <v>387</v>
      </c>
      <c r="AN168" s="40" t="s">
        <v>388</v>
      </c>
      <c r="AO168" s="40" t="s">
        <v>389</v>
      </c>
      <c r="AP168" s="40" t="str">
        <f ca="1">+'CARGA DE DATOS'!$AT168</f>
        <v>GD_NORM</v>
      </c>
      <c r="AQ168" s="40" t="str">
        <f ca="1">+'CARGA DE DATOS'!$AU168</f>
        <v>ALTA132</v>
      </c>
      <c r="AS168" s="40" t="s">
        <v>387</v>
      </c>
      <c r="AT168" s="40" t="str">
        <f>+IF('CARGA DE DATOS'!AV168="","false","true")</f>
        <v>true</v>
      </c>
      <c r="AU168" s="40" t="s">
        <v>389</v>
      </c>
      <c r="AV168" s="40" t="str">
        <f>+'CARGA DE DATOS'!$AW168</f>
        <v>GD_GENER</v>
      </c>
      <c r="AW168" s="40" t="str">
        <f>+'CARGA DE DATOS'!$AX168</f>
        <v>GENERADOR</v>
      </c>
      <c r="AY168" s="40" t="s">
        <v>1989</v>
      </c>
      <c r="AZ168" s="40" t="str">
        <f>+IF('CARGA DE DATOS'!AY168="","false","true")</f>
        <v>false</v>
      </c>
      <c r="BA168" s="40" t="s">
        <v>389</v>
      </c>
      <c r="BB168" s="40">
        <f>+'CARGA DE DATOS'!T168</f>
        <v>0</v>
      </c>
      <c r="BD168" s="40" t="s">
        <v>390</v>
      </c>
      <c r="BE168" s="40" t="str">
        <f>+IF('CARGA DE DATOS'!AZ168&lt;&gt;"","true","false")</f>
        <v>true</v>
      </c>
      <c r="BF168" s="40" t="s">
        <v>389</v>
      </c>
      <c r="BH168" s="40" t="s">
        <v>390</v>
      </c>
      <c r="BI168" s="40" t="str">
        <f>+IF('CARGA DE DATOS'!BA168&lt;&gt;"","true","false")</f>
        <v>false</v>
      </c>
      <c r="BJ168" s="40" t="s">
        <v>389</v>
      </c>
      <c r="BL168" s="40" t="s">
        <v>390</v>
      </c>
      <c r="BM168" s="40" t="str">
        <f ca="1">+IF('CARGA DE DATOS'!BB168&lt;&gt;"","true","false")</f>
        <v>false</v>
      </c>
      <c r="BN168" s="40" t="s">
        <v>389</v>
      </c>
      <c r="BP168" s="40" t="s">
        <v>390</v>
      </c>
      <c r="BQ168" s="40" t="str">
        <f ca="1">+IF('CARGA DE DATOS'!BC168&lt;&gt;"","true","false")</f>
        <v>false</v>
      </c>
      <c r="BR168" s="40" t="s">
        <v>389</v>
      </c>
      <c r="BT168" s="40" t="s">
        <v>390</v>
      </c>
      <c r="BU168" s="40" t="str">
        <f ca="1">+IF('CARGA DE DATOS'!BD168&lt;&gt;"","true","false")</f>
        <v>false</v>
      </c>
      <c r="BV168" s="40" t="s">
        <v>389</v>
      </c>
      <c r="BX168" s="40" t="s">
        <v>390</v>
      </c>
      <c r="BY168" s="40" t="str">
        <f ca="1">+IF('CARGA DE DATOS'!BE168&lt;&gt;"","true","false")</f>
        <v>false</v>
      </c>
      <c r="BZ168" s="40" t="s">
        <v>389</v>
      </c>
      <c r="CB168" s="40" t="s">
        <v>390</v>
      </c>
      <c r="CC168" s="40" t="str">
        <f ca="1">+IF('CARGA DE DATOS'!BF168&lt;&gt;"","true","false")</f>
        <v>false</v>
      </c>
      <c r="CD168" s="40" t="s">
        <v>389</v>
      </c>
      <c r="CF168" s="40" t="s">
        <v>390</v>
      </c>
      <c r="CG168" s="40" t="str">
        <f ca="1">+IF('CARGA DE DATOS'!BG168&lt;&gt;"","true","false")</f>
        <v>false</v>
      </c>
      <c r="CH168" s="40" t="s">
        <v>389</v>
      </c>
      <c r="CJ168" s="40" t="str">
        <f t="shared" si="24"/>
        <v>01.01.2022</v>
      </c>
      <c r="CK168" s="40" t="str">
        <f t="shared" si="25"/>
        <v>S6020</v>
      </c>
      <c r="CL168" s="40">
        <f>+VLOOKUP(L168,'Gr.Estr.Reg.'!$C:$G,5,FALSE)</f>
        <v>106</v>
      </c>
      <c r="CM168" s="40" t="str">
        <f t="shared" si="26"/>
        <v>NU</v>
      </c>
      <c r="CN168" s="40">
        <v>2</v>
      </c>
      <c r="CP168" s="40" t="str">
        <f t="shared" si="27"/>
        <v>01.01.2022</v>
      </c>
      <c r="CQ168" s="126">
        <f t="shared" si="28"/>
        <v>276</v>
      </c>
      <c r="CR168" s="126">
        <f t="shared" si="29"/>
        <v>277</v>
      </c>
      <c r="CS168" s="40">
        <f>+'CARGA DE DATOS'!X168</f>
        <v>700034</v>
      </c>
      <c r="CT168" s="113" t="s">
        <v>391</v>
      </c>
      <c r="CV168" s="40" t="str">
        <f t="shared" si="30"/>
        <v>01.01.2022</v>
      </c>
      <c r="CW168" s="113" t="str">
        <f ca="1">+VLOOKUP('CARGA DE DATOS'!AA168,Datos!$D:$E,2,FALSE)</f>
        <v>00</v>
      </c>
      <c r="CX168" s="113">
        <f>+'CARGA DE DATOS'!AB168</f>
        <v>500</v>
      </c>
      <c r="CY168" s="113">
        <f>+'CARGA DE DATOS'!AC168</f>
        <v>1000</v>
      </c>
      <c r="CZ168" s="113" t="str">
        <f>+'CARGA DE DATOS'!AD168</f>
        <v>CASO: CASO 1 USUARIO GENERA GUDI</v>
      </c>
    </row>
    <row r="169" spans="1:104" s="40" customFormat="1" x14ac:dyDescent="0.25">
      <c r="A169" s="140"/>
      <c r="B169" s="140"/>
      <c r="C169" s="140"/>
      <c r="D169" s="140"/>
      <c r="E169" s="140"/>
      <c r="F169" s="140"/>
      <c r="G169" s="140"/>
      <c r="H169" s="140"/>
      <c r="I169" s="140"/>
      <c r="J169" s="83"/>
      <c r="S169" s="113"/>
      <c r="T169" s="115"/>
      <c r="AJ169" s="126"/>
      <c r="CQ169" s="126"/>
      <c r="CR169" s="126"/>
      <c r="CT169" s="113"/>
      <c r="CW169" s="113"/>
      <c r="CX169" s="113"/>
      <c r="CY169" s="113"/>
      <c r="CZ169" s="113"/>
    </row>
    <row r="170" spans="1:104" s="40" customFormat="1" x14ac:dyDescent="0.25">
      <c r="A170" s="140"/>
      <c r="B170" s="140"/>
      <c r="C170" s="140"/>
      <c r="D170" s="140"/>
      <c r="E170" s="140"/>
      <c r="F170" s="140"/>
      <c r="G170" s="140"/>
      <c r="H170" s="140"/>
      <c r="I170" s="140"/>
      <c r="J170" s="83"/>
      <c r="S170" s="113"/>
      <c r="T170" s="115"/>
      <c r="AJ170" s="126"/>
      <c r="CQ170" s="126"/>
      <c r="CR170" s="126"/>
      <c r="CT170" s="113"/>
      <c r="CW170" s="113"/>
      <c r="CX170" s="113"/>
      <c r="CY170" s="113"/>
      <c r="CZ170" s="113"/>
    </row>
    <row r="171" spans="1:104" s="40" customFormat="1" x14ac:dyDescent="0.25">
      <c r="A171" s="140"/>
      <c r="B171" s="140"/>
      <c r="C171" s="140"/>
      <c r="D171" s="140"/>
      <c r="E171" s="140"/>
      <c r="F171" s="140"/>
      <c r="G171" s="140"/>
      <c r="H171" s="140"/>
      <c r="I171" s="140"/>
      <c r="J171" s="83"/>
      <c r="S171" s="113"/>
      <c r="T171" s="115"/>
      <c r="AJ171" s="126"/>
      <c r="CQ171" s="126"/>
      <c r="CR171" s="126"/>
      <c r="CT171" s="113"/>
      <c r="CW171" s="113"/>
      <c r="CX171" s="113"/>
      <c r="CY171" s="113"/>
      <c r="CZ171" s="113"/>
    </row>
    <row r="172" spans="1:104" s="40" customFormat="1" x14ac:dyDescent="0.25">
      <c r="A172" s="140"/>
      <c r="B172" s="140"/>
      <c r="C172" s="140"/>
      <c r="D172" s="140"/>
      <c r="E172" s="140"/>
      <c r="F172" s="140"/>
      <c r="G172" s="140"/>
      <c r="H172" s="140"/>
      <c r="I172" s="140"/>
      <c r="J172" s="83"/>
      <c r="S172" s="113"/>
      <c r="T172" s="115"/>
      <c r="AJ172" s="126"/>
      <c r="CT172" s="113"/>
      <c r="CW172" s="113"/>
      <c r="CX172" s="113"/>
      <c r="CY172" s="113"/>
      <c r="CZ172" s="113"/>
    </row>
  </sheetData>
  <pageMargins left="0.7" right="0.7" top="0.75" bottom="0.75" header="0.3" footer="0.3"/>
  <pageSetup orientation="portrait" r:id="rId1"/>
  <ignoredErrors>
    <ignoredError sqref="T3 CT3" numberStoredAsText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6"/>
  <dimension ref="A1:DL53"/>
  <sheetViews>
    <sheetView workbookViewId="0">
      <selection activeCell="B3" sqref="B3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+COUNT(FACTURADOR!A:A)+1</f>
        <v>167</v>
      </c>
      <c r="C1" s="103">
        <f>+(COUNTA(A:A)-1)/2</f>
        <v>1</v>
      </c>
    </row>
    <row r="2" spans="1:116" x14ac:dyDescent="0.25">
      <c r="A2" s="117" t="s">
        <v>336</v>
      </c>
      <c r="B2" s="118" t="str">
        <f>+"$B$1:$aa$" &amp;B1</f>
        <v>$B$1:$aa$167</v>
      </c>
      <c r="C2" s="118" t="str">
        <f ca="1">+IF(FACTURADOR!A$1=$A2,RIGHT(CELL("direccion",FACTURADOR!A$1),LEN(CELL("direccion",FACTURADOR!A$1))-FIND("!",CELL("direccion",FACTURADOR!A$1)))," ")</f>
        <v xml:space="preserve"> </v>
      </c>
      <c r="D2" s="118"/>
      <c r="E2" s="118" t="str">
        <f ca="1">+IF(FACTURADOR!C$1=$A2,RIGHT(CELL("direccion",FACTURADOR!C$1),LEN(CELL("direccion",FACTURADOR!C$1))-FIND("!",CELL("direccion",FACTURADOR!C$1)))," ")</f>
        <v xml:space="preserve"> </v>
      </c>
      <c r="F2" s="118" t="str">
        <f ca="1">+IF(FACTURADOR!E$1=$A2,RIGHT(CELL("direccion",FACTURADOR!E$1),LEN(CELL("direccion",FACTURADOR!E$1))-FIND("!",CELL("direccion",FACTURADOR!E$1)))," ")</f>
        <v xml:space="preserve"> </v>
      </c>
      <c r="G2" s="118" t="str">
        <f ca="1">+IF(FACTURADOR!F$1=$A2,RIGHT(CELL("direccion",FACTURADOR!F$1),LEN(CELL("direccion",FACTURADOR!F$1))-FIND("!",CELL("direccion",FACTURADOR!F$1)))," ")</f>
        <v xml:space="preserve"> </v>
      </c>
      <c r="H2" s="118" t="str">
        <f ca="1">+IF(FACTURADOR!G$1=$A2,RIGHT(CELL("direccion",FACTURADOR!G$1),LEN(CELL("direccion",FACTURADOR!G$1))-FIND("!",CELL("direccion",FACTURADOR!G$1)))," ")</f>
        <v xml:space="preserve"> </v>
      </c>
      <c r="I2" s="118" t="str">
        <f ca="1">+IF(FACTURADOR!H$1=$A2,RIGHT(CELL("direccion",FACTURADOR!H$1),LEN(CELL("direccion",FACTURADOR!H$1))-FIND("!",CELL("direccion",FACTURADOR!H$1)))," ")</f>
        <v xml:space="preserve"> </v>
      </c>
      <c r="J2" s="118" t="str">
        <f ca="1">+IF(FACTURADOR!I$1=$A2,RIGHT(CELL("direccion",FACTURADOR!I$1),LEN(CELL("direccion",FACTURADOR!I$1))-FIND("!",CELL("direccion",FACTURADOR!I$1)))," ")</f>
        <v xml:space="preserve"> </v>
      </c>
      <c r="K2" s="118" t="str">
        <f ca="1">+IF(FACTURADOR!J$1=$A2,RIGHT(CELL("direccion",FACTURADOR!J$1),LEN(CELL("direccion",FACTURADOR!J$1))-FIND("!",CELL("direccion",FACTURADOR!J$1)))," ")</f>
        <v xml:space="preserve"> </v>
      </c>
      <c r="L2" s="118" t="str">
        <f ca="1">+IF(FACTURADOR!K$1=$A2,RIGHT(CELL("direccion",FACTURADOR!K$1),LEN(CELL("direccion",FACTURADOR!K$1))-FIND("!",CELL("direccion",FACTURADOR!K$1)))," ")</f>
        <v xml:space="preserve"> </v>
      </c>
      <c r="M2" s="118" t="str">
        <f ca="1">+IF(FACTURADOR!L$1=$A2,RIGHT(CELL("direccion",FACTURADOR!L$1),LEN(CELL("direccion",FACTURADOR!L$1))-FIND("!",CELL("direccion",FACTURADOR!L$1)))," ")</f>
        <v xml:space="preserve"> </v>
      </c>
      <c r="N2" s="118" t="str">
        <f ca="1">+IF(FACTURADOR!M$1=$A2,RIGHT(CELL("direccion",FACTURADOR!M$1),LEN(CELL("direccion",FACTURADOR!M$1))-FIND("!",CELL("direccion",FACTURADOR!M$1)))," ")</f>
        <v xml:space="preserve"> </v>
      </c>
      <c r="O2" s="118" t="str">
        <f ca="1">+IF(FACTURADOR!N$1=$A2,RIGHT(CELL("direccion",FACTURADOR!N$1),LEN(CELL("direccion",FACTURADOR!N$1))-FIND("!",CELL("direccion",FACTURADOR!N$1)))," ")</f>
        <v xml:space="preserve"> </v>
      </c>
      <c r="P2" s="118" t="str">
        <f ca="1">+IF(FACTURADOR!O$1=$A2,RIGHT(CELL("direccion",FACTURADOR!O$1),LEN(CELL("direccion",FACTURADOR!O$1))-FIND("!",CELL("direccion",FACTURADOR!O$1)))," ")</f>
        <v xml:space="preserve"> </v>
      </c>
      <c r="Q2" s="118" t="str">
        <f ca="1">+IF(FACTURADOR!P$1=$A2,RIGHT(CELL("direccion",FACTURADOR!P$1),LEN(CELL("direccion",FACTURADOR!P$1))-FIND("!",CELL("direccion",FACTURADOR!P$1)))," ")</f>
        <v xml:space="preserve"> </v>
      </c>
      <c r="R2" s="118" t="str">
        <f ca="1">+IF(FACTURADOR!Q$1=$A2,RIGHT(CELL("direccion",FACTURADOR!Q$1),LEN(CELL("direccion",FACTURADOR!Q$1))-FIND("!",CELL("direccion",FACTURADOR!Q$1)))," ")</f>
        <v xml:space="preserve"> </v>
      </c>
      <c r="S2" s="118" t="str">
        <f ca="1">+IF(FACTURADOR!R$1=$A2,RIGHT(CELL("direccion",FACTURADOR!R$1),LEN(CELL("direccion",FACTURADOR!R$1))-FIND("!",CELL("direccion",FACTURADOR!R$1)))," ")</f>
        <v xml:space="preserve"> </v>
      </c>
      <c r="T2" s="118" t="str">
        <f ca="1">+IF(FACTURADOR!S$1=$A2,RIGHT(CELL("direccion",FACTURADOR!S$1),LEN(CELL("direccion",FACTURADOR!S$1))-FIND("!",CELL("direccion",FACTURADOR!S$1)))," ")</f>
        <v xml:space="preserve"> </v>
      </c>
      <c r="U2" s="118" t="str">
        <f ca="1">+IF(FACTURADOR!T$1=$A2,RIGHT(CELL("direccion",FACTURADOR!T$1),LEN(CELL("direccion",FACTURADOR!T$1))-FIND("!",CELL("direccion",FACTURADOR!T$1)))," ")</f>
        <v xml:space="preserve"> </v>
      </c>
      <c r="V2" s="118" t="str">
        <f ca="1">+IF(FACTURADOR!U$1=$A2,RIGHT(CELL("direccion",FACTURADOR!U$1),LEN(CELL("direccion",FACTURADOR!U$1))-FIND("!",CELL("direccion",FACTURADOR!U$1)))," ")</f>
        <v xml:space="preserve"> </v>
      </c>
      <c r="W2" s="118" t="str">
        <f ca="1">+IF(FACTURADOR!V$1=$A2,RIGHT(CELL("direccion",FACTURADOR!V$1),LEN(CELL("direccion",FACTURADOR!V$1))-FIND("!",CELL("direccion",FACTURADOR!V$1)))," ")</f>
        <v xml:space="preserve"> </v>
      </c>
      <c r="X2" s="118" t="str">
        <f ca="1">+IF(FACTURADOR!W$1=$A2,RIGHT(CELL("direccion",FACTURADOR!W$1),LEN(CELL("direccion",FACTURADOR!W$1))-FIND("!",CELL("direccion",FACTURADOR!W$1)))," ")</f>
        <v xml:space="preserve"> </v>
      </c>
      <c r="Y2" s="118" t="str">
        <f ca="1">+IF(FACTURADOR!X$1=$A2,RIGHT(CELL("direccion",FACTURADOR!X$1),LEN(CELL("direccion",FACTURADOR!X$1))-FIND("!",CELL("direccion",FACTURADOR!X$1)))," ")</f>
        <v xml:space="preserve"> </v>
      </c>
      <c r="Z2" s="118" t="str">
        <f ca="1">+IF(FACTURADOR!Y$1=$A2,RIGHT(CELL("direccion",FACTURADOR!Y$1),LEN(CELL("direccion",FACTURADOR!Y$1))-FIND("!",CELL("direccion",FACTURADOR!Y$1)))," ")</f>
        <v xml:space="preserve"> </v>
      </c>
      <c r="AA2" s="118" t="str">
        <f ca="1">+IF(FACTURADOR!Z$1=$A2,RIGHT(CELL("direccion",FACTURADOR!Z$1),LEN(CELL("direccion",FACTURADOR!Z$1))-FIND("!",CELL("direccion",FACTURADOR!Z$1)))," ")</f>
        <v xml:space="preserve"> </v>
      </c>
      <c r="AB2" s="118" t="str">
        <f ca="1">+IF(FACTURADOR!AA$1=$A2,RIGHT(CELL("direccion",FACTURADOR!AA$1),LEN(CELL("direccion",FACTURADOR!AA$1))-FIND("!",CELL("direccion",FACTURADOR!AA$1)))," ")</f>
        <v xml:space="preserve"> </v>
      </c>
      <c r="AC2" s="118" t="str">
        <f ca="1">+IF(FACTURADOR!AB$1=$A2,RIGHT(CELL("direccion",FACTURADOR!AB$1),LEN(CELL("direccion",FACTURADOR!AB$1))-FIND("!",CELL("direccion",FACTURADOR!AB$1)))," ")</f>
        <v xml:space="preserve"> </v>
      </c>
      <c r="AD2" s="118" t="str">
        <f ca="1">+IF(FACTURADOR!AC$1=$A2,RIGHT(CELL("direccion",FACTURADOR!AC$1),LEN(CELL("direccion",FACTURADOR!AC$1))-FIND("!",CELL("direccion",FACTURADOR!AC$1)))," ")</f>
        <v xml:space="preserve"> </v>
      </c>
      <c r="AE2" s="118" t="str">
        <f ca="1">+IF(FACTURADOR!AD$1=$A2,RIGHT(CELL("direccion",FACTURADOR!AD$1),LEN(CELL("direccion",FACTURADOR!AD$1))-FIND("!",CELL("direccion",FACTURADOR!AD$1)))," ")</f>
        <v xml:space="preserve"> </v>
      </c>
      <c r="AF2" s="118" t="str">
        <f ca="1">+IF(FACTURADOR!AE$1=$A2,RIGHT(CELL("direccion",FACTURADOR!AE$1),LEN(CELL("direccion",FACTURADOR!AE$1))-FIND("!",CELL("direccion",FACTURADOR!AE$1)))," ")</f>
        <v xml:space="preserve"> </v>
      </c>
      <c r="AG2" s="118" t="str">
        <f ca="1">+IF(FACTURADOR!AF$1=$A2,RIGHT(CELL("direccion",FACTURADOR!AF$1),LEN(CELL("direccion",FACTURADOR!AF$1))-FIND("!",CELL("direccion",FACTURADOR!AF$1)))," ")</f>
        <v xml:space="preserve"> </v>
      </c>
      <c r="AH2" s="118" t="str">
        <f ca="1">+IF(FACTURADOR!AG$1=$A2,RIGHT(CELL("direccion",FACTURADOR!AG$1),LEN(CELL("direccion",FACTURADOR!AG$1))-FIND("!",CELL("direccion",FACTURADOR!AG$1)))," ")</f>
        <v xml:space="preserve"> </v>
      </c>
      <c r="AI2" s="118" t="str">
        <f ca="1">+IF(FACTURADOR!AH$1=$A2,RIGHT(CELL("direccion",FACTURADOR!AH$1),LEN(CELL("direccion",FACTURADOR!AH$1))-FIND("!",CELL("direccion",FACTURADOR!AH$1)))," ")</f>
        <v xml:space="preserve"> </v>
      </c>
      <c r="AJ2" s="118" t="str">
        <f ca="1">+IF(FACTURADOR!AI$1=$A2,RIGHT(CELL("direccion",FACTURADOR!AI$1),LEN(CELL("direccion",FACTURADOR!AI$1))-FIND("!",CELL("direccion",FACTURADOR!AI$1)))," ")</f>
        <v xml:space="preserve"> </v>
      </c>
      <c r="AK2" s="118" t="str">
        <f ca="1">+IF(FACTURADOR!AJ$1=$A2,RIGHT(CELL("direccion",FACTURADOR!AJ$1),LEN(CELL("direccion",FACTURADOR!AJ$1))-FIND("!",CELL("direccion",FACTURADOR!AJ$1)))," ")</f>
        <v xml:space="preserve"> </v>
      </c>
      <c r="AL2" s="118" t="str">
        <f ca="1">+IF(FACTURADOR!AK$1=$A2,RIGHT(CELL("direccion",FACTURADOR!AK$1),LEN(CELL("direccion",FACTURADOR!AK$1))-FIND("!",CELL("direccion",FACTURADOR!AK$1)))," ")</f>
        <v xml:space="preserve"> </v>
      </c>
      <c r="AM2" s="118" t="str">
        <f ca="1">+IF(FACTURADOR!AL$1=$A2,RIGHT(CELL("direccion",FACTURADOR!AL$1),LEN(CELL("direccion",FACTURADOR!AL$1))-FIND("!",CELL("direccion",FACTURADOR!AL$1)))," ")</f>
        <v xml:space="preserve"> </v>
      </c>
      <c r="AN2" s="118" t="str">
        <f ca="1">+IF(FACTURADOR!AM$1=$A2,RIGHT(CELL("direccion",FACTURADOR!AM$1),LEN(CELL("direccion",FACTURADOR!AM$1))-FIND("!",CELL("direccion",FACTURADOR!AM$1)))," ")</f>
        <v xml:space="preserve"> </v>
      </c>
      <c r="AO2" s="118" t="str">
        <f ca="1">+IF(FACTURADOR!AN$1=$A2,RIGHT(CELL("direccion",FACTURADOR!AN$1),LEN(CELL("direccion",FACTURADOR!AN$1))-FIND("!",CELL("direccion",FACTURADOR!AN$1)))," ")</f>
        <v xml:space="preserve"> </v>
      </c>
      <c r="AP2" s="118" t="str">
        <f ca="1">+IF(FACTURADOR!AO$1=$A2,RIGHT(CELL("direccion",FACTURADOR!AO$1),LEN(CELL("direccion",FACTURADOR!AO$1))-FIND("!",CELL("direccion",FACTURADOR!AO$1)))," ")</f>
        <v xml:space="preserve"> </v>
      </c>
      <c r="AQ2" s="118" t="str">
        <f ca="1">+IF(FACTURADOR!AP$1=$A2,RIGHT(CELL("direccion",FACTURADOR!AP$1),LEN(CELL("direccion",FACTURADOR!AP$1))-FIND("!",CELL("direccion",FACTURADOR!AP$1)))," ")</f>
        <v xml:space="preserve"> </v>
      </c>
      <c r="AR2" s="118" t="str">
        <f ca="1">+IF(FACTURADOR!AQ$1=$A2,RIGHT(CELL("direccion",FACTURADOR!AQ$1),LEN(CELL("direccion",FACTURADOR!AQ$1))-FIND("!",CELL("direccion",FACTURADOR!AQ$1)))," ")</f>
        <v xml:space="preserve"> </v>
      </c>
      <c r="AS2" s="118" t="str">
        <f ca="1">+IF(FACTURADOR!AR$1=$A2,RIGHT(CELL("direccion",FACTURADOR!AR$1),LEN(CELL("direccion",FACTURADOR!AR$1))-FIND("!",CELL("direccion",FACTURADOR!AR$1)))," ")</f>
        <v xml:space="preserve"> </v>
      </c>
      <c r="AT2" s="118" t="str">
        <f ca="1">+IF(FACTURADOR!AS$1=$A2,RIGHT(CELL("direccion",FACTURADOR!AS$1),LEN(CELL("direccion",FACTURADOR!AS$1))-FIND("!",CELL("direccion",FACTURADOR!AS$1)))," ")</f>
        <v xml:space="preserve"> </v>
      </c>
      <c r="AU2" s="118" t="str">
        <f ca="1">+IF(FACTURADOR!AT$1=$A2,RIGHT(CELL("direccion",FACTURADOR!AT$1),LEN(CELL("direccion",FACTURADOR!AT$1))-FIND("!",CELL("direccion",FACTURADOR!AT$1)))," ")</f>
        <v xml:space="preserve"> </v>
      </c>
      <c r="AV2" s="118" t="str">
        <f ca="1">+IF(FACTURADOR!AU$1=$A2,RIGHT(CELL("direccion",FACTURADOR!AU$1),LEN(CELL("direccion",FACTURADOR!AU$1))-FIND("!",CELL("direccion",FACTURADOR!AU$1)))," ")</f>
        <v xml:space="preserve"> </v>
      </c>
      <c r="AW2" s="118" t="str">
        <f ca="1">+IF(FACTURADOR!AV$1=$A2,RIGHT(CELL("direccion",FACTURADOR!AV$1),LEN(CELL("direccion",FACTURADOR!AV$1))-FIND("!",CELL("direccion",FACTURADOR!AV$1)))," ")</f>
        <v xml:space="preserve"> </v>
      </c>
      <c r="AX2" s="118" t="str">
        <f ca="1">+IF(FACTURADOR!AW$1=$A2,RIGHT(CELL("direccion",FACTURADOR!AW$1),LEN(CELL("direccion",FACTURADOR!AW$1))-FIND("!",CELL("direccion",FACTURADOR!AW$1)))," ")</f>
        <v xml:space="preserve"> </v>
      </c>
      <c r="AY2" s="118" t="str">
        <f ca="1">+IF(FACTURADOR!AX$1=$A2,RIGHT(CELL("direccion",FACTURADOR!AX$1),LEN(CELL("direccion",FACTURADOR!AX$1))-FIND("!",CELL("direccion",FACTURADOR!AX$1)))," ")</f>
        <v xml:space="preserve"> </v>
      </c>
      <c r="AZ2" s="118" t="str">
        <f ca="1">+IF(FACTURADOR!AY$1=$A2,RIGHT(CELL("direccion",FACTURADOR!AY$1),LEN(CELL("direccion",FACTURADOR!AY$1))-FIND("!",CELL("direccion",FACTURADOR!AY$1)))," ")</f>
        <v xml:space="preserve"> </v>
      </c>
      <c r="BA2" s="118" t="str">
        <f ca="1">+IF(FACTURADOR!AZ$1=$A2,RIGHT(CELL("direccion",FACTURADOR!AZ$1),LEN(CELL("direccion",FACTURADOR!AZ$1))-FIND("!",CELL("direccion",FACTURADOR!AZ$1)))," ")</f>
        <v xml:space="preserve"> </v>
      </c>
      <c r="BB2" s="118" t="str">
        <f ca="1">+IF(FACTURADOR!BA$1=$A2,RIGHT(CELL("direccion",FACTURADOR!BA$1),LEN(CELL("direccion",FACTURADOR!BA$1))-FIND("!",CELL("direccion",FACTURADOR!BA$1)))," ")</f>
        <v xml:space="preserve"> </v>
      </c>
      <c r="BC2" s="118" t="str">
        <f ca="1">+IF(FACTURADOR!BB$1=$A2,RIGHT(CELL("direccion",FACTURADOR!BB$1),LEN(CELL("direccion",FACTURADOR!BB$1))-FIND("!",CELL("direccion",FACTURADOR!BB$1)))," ")</f>
        <v xml:space="preserve"> </v>
      </c>
      <c r="BD2" s="118" t="str">
        <f ca="1">+IF(FACTURADOR!BC$1=$A2,RIGHT(CELL("direccion",FACTURADOR!BC$1),LEN(CELL("direccion",FACTURADOR!BC$1))-FIND("!",CELL("direccion",FACTURADOR!BC$1)))," ")</f>
        <v xml:space="preserve"> </v>
      </c>
      <c r="BE2" s="118" t="str">
        <f ca="1">+IF(FACTURADOR!BD$1=$A2,RIGHT(CELL("direccion",FACTURADOR!BD$1),LEN(CELL("direccion",FACTURADOR!BD$1))-FIND("!",CELL("direccion",FACTURADOR!BD$1)))," ")</f>
        <v xml:space="preserve"> </v>
      </c>
      <c r="BF2" s="118" t="str">
        <f ca="1">+IF(FACTURADOR!BE$1=$A2,RIGHT(CELL("direccion",FACTURADOR!BE$1),LEN(CELL("direccion",FACTURADOR!BE$1))-FIND("!",CELL("direccion",FACTURADOR!BE$1)))," ")</f>
        <v xml:space="preserve"> </v>
      </c>
      <c r="BG2" s="118" t="str">
        <f ca="1">+IF(FACTURADOR!BF$1=$A2,RIGHT(CELL("direccion",FACTURADOR!BF$1),LEN(CELL("direccion",FACTURADOR!BF$1))-FIND("!",CELL("direccion",FACTURADOR!BF$1)))," ")</f>
        <v xml:space="preserve"> </v>
      </c>
      <c r="BH2" s="118" t="str">
        <f ca="1">+IF(FACTURADOR!BG$1=$A2,RIGHT(CELL("direccion",FACTURADOR!BG$1),LEN(CELL("direccion",FACTURADOR!BG$1))-FIND("!",CELL("direccion",FACTURADOR!BG$1)))," ")</f>
        <v xml:space="preserve"> </v>
      </c>
      <c r="BI2" s="118" t="str">
        <f ca="1">+IF(FACTURADOR!BH$1=$A2,RIGHT(CELL("direccion",FACTURADOR!BH$1),LEN(CELL("direccion",FACTURADOR!BH$1))-FIND("!",CELL("direccion",FACTURADOR!BH$1)))," ")</f>
        <v xml:space="preserve"> </v>
      </c>
      <c r="BJ2" s="118" t="str">
        <f ca="1">+IF(FACTURADOR!BI$1=$A2,RIGHT(CELL("direccion",FACTURADOR!BI$1),LEN(CELL("direccion",FACTURADOR!BI$1))-FIND("!",CELL("direccion",FACTURADOR!BI$1)))," ")</f>
        <v xml:space="preserve"> </v>
      </c>
      <c r="BK2" s="118" t="str">
        <f ca="1">+IF(FACTURADOR!BJ$1=$A2,RIGHT(CELL("direccion",FACTURADOR!BJ$1),LEN(CELL("direccion",FACTURADOR!BJ$1))-FIND("!",CELL("direccion",FACTURADOR!BJ$1)))," ")</f>
        <v xml:space="preserve"> </v>
      </c>
      <c r="BL2" s="118" t="str">
        <f ca="1">+IF(FACTURADOR!BK$1=$A2,RIGHT(CELL("direccion",FACTURADOR!BK$1),LEN(CELL("direccion",FACTURADOR!BK$1))-FIND("!",CELL("direccion",FACTURADOR!BK$1)))," ")</f>
        <v xml:space="preserve"> </v>
      </c>
      <c r="BM2" s="118" t="str">
        <f ca="1">+IF(FACTURADOR!BL$1=$A2,RIGHT(CELL("direccion",FACTURADOR!BL$1),LEN(CELL("direccion",FACTURADOR!BL$1))-FIND("!",CELL("direccion",FACTURADOR!BL$1)))," ")</f>
        <v xml:space="preserve"> </v>
      </c>
      <c r="BN2" s="118" t="str">
        <f ca="1">+IF(FACTURADOR!BM$1=$A2,RIGHT(CELL("direccion",FACTURADOR!BM$1),LEN(CELL("direccion",FACTURADOR!BM$1))-FIND("!",CELL("direccion",FACTURADOR!BM$1)))," ")</f>
        <v xml:space="preserve"> </v>
      </c>
      <c r="BO2" s="118" t="str">
        <f ca="1">+IF(FACTURADOR!BN$1=$A2,RIGHT(CELL("direccion",FACTURADOR!BN$1),LEN(CELL("direccion",FACTURADOR!BN$1))-FIND("!",CELL("direccion",FACTURADOR!BN$1)))," ")</f>
        <v xml:space="preserve"> </v>
      </c>
      <c r="BP2" s="118" t="str">
        <f ca="1">+IF(FACTURADOR!BO$1=$A2,RIGHT(CELL("direccion",FACTURADOR!BO$1),LEN(CELL("direccion",FACTURADOR!BO$1))-FIND("!",CELL("direccion",FACTURADOR!BO$1)))," ")</f>
        <v xml:space="preserve"> </v>
      </c>
      <c r="BQ2" s="118" t="str">
        <f ca="1">+IF(FACTURADOR!BP$1=$A2,RIGHT(CELL("direccion",FACTURADOR!BP$1),LEN(CELL("direccion",FACTURADOR!BP$1))-FIND("!",CELL("direccion",FACTURADOR!BP$1)))," ")</f>
        <v xml:space="preserve"> </v>
      </c>
      <c r="BR2" s="118" t="str">
        <f ca="1">+IF(FACTURADOR!BQ$1=$A2,RIGHT(CELL("direccion",FACTURADOR!BQ$1),LEN(CELL("direccion",FACTURADOR!BQ$1))-FIND("!",CELL("direccion",FACTURADOR!BQ$1)))," ")</f>
        <v xml:space="preserve"> </v>
      </c>
      <c r="BS2" s="118" t="str">
        <f ca="1">+IF(FACTURADOR!BR$1=$A2,RIGHT(CELL("direccion",FACTURADOR!BR$1),LEN(CELL("direccion",FACTURADOR!BR$1))-FIND("!",CELL("direccion",FACTURADOR!BR$1)))," ")</f>
        <v xml:space="preserve"> </v>
      </c>
      <c r="BT2" s="118" t="str">
        <f ca="1">+IF(FACTURADOR!BS$1=$A2,RIGHT(CELL("direccion",FACTURADOR!BS$1),LEN(CELL("direccion",FACTURADOR!BS$1))-FIND("!",CELL("direccion",FACTURADOR!BS$1)))," ")</f>
        <v xml:space="preserve"> </v>
      </c>
      <c r="BU2" s="118" t="str">
        <f ca="1">+IF(FACTURADOR!BT$1=$A2,RIGHT(CELL("direccion",FACTURADOR!BT$1),LEN(CELL("direccion",FACTURADOR!BT$1))-FIND("!",CELL("direccion",FACTURADOR!BT$1)))," ")</f>
        <v xml:space="preserve"> </v>
      </c>
      <c r="BV2" s="118" t="str">
        <f ca="1">+IF(FACTURADOR!BU$1=$A2,RIGHT(CELL("direccion",FACTURADOR!BU$1),LEN(CELL("direccion",FACTURADOR!BU$1))-FIND("!",CELL("direccion",FACTURADOR!BU$1)))," ")</f>
        <v xml:space="preserve"> </v>
      </c>
      <c r="BW2" s="118" t="str">
        <f ca="1">+IF(FACTURADOR!BV$1=$A2,RIGHT(CELL("direccion",FACTURADOR!BV$1),LEN(CELL("direccion",FACTURADOR!BV$1))-FIND("!",CELL("direccion",FACTURADOR!BV$1)))," ")</f>
        <v xml:space="preserve"> </v>
      </c>
      <c r="BX2" s="118" t="str">
        <f ca="1">+IF(FACTURADOR!BW$1=$A2,RIGHT(CELL("direccion",FACTURADOR!BW$1),LEN(CELL("direccion",FACTURADOR!BW$1))-FIND("!",CELL("direccion",FACTURADOR!BW$1)))," ")</f>
        <v xml:space="preserve"> </v>
      </c>
      <c r="BY2" s="118" t="str">
        <f ca="1">+IF(FACTURADOR!BX$1=$A2,RIGHT(CELL("direccion",FACTURADOR!BX$1),LEN(CELL("direccion",FACTURADOR!BX$1))-FIND("!",CELL("direccion",FACTURADOR!BX$1)))," ")</f>
        <v xml:space="preserve"> </v>
      </c>
      <c r="BZ2" s="118" t="str">
        <f ca="1">+IF(FACTURADOR!BY$1=$A2,RIGHT(CELL("direccion",FACTURADOR!BY$1),LEN(CELL("direccion",FACTURADOR!BY$1))-FIND("!",CELL("direccion",FACTURADOR!BY$1)))," ")</f>
        <v xml:space="preserve"> </v>
      </c>
      <c r="CA2" s="118" t="str">
        <f ca="1">+IF(FACTURADOR!BZ$1=$A2,RIGHT(CELL("direccion",FACTURADOR!BZ$1),LEN(CELL("direccion",FACTURADOR!BZ$1))-FIND("!",CELL("direccion",FACTURADOR!BZ$1)))," ")</f>
        <v xml:space="preserve"> </v>
      </c>
      <c r="CB2" s="118" t="str">
        <f ca="1">+IF(FACTURADOR!CA$1=$A2,RIGHT(CELL("direccion",FACTURADOR!CA$1),LEN(CELL("direccion",FACTURADOR!CA$1))-FIND("!",CELL("direccion",FACTURADOR!CA$1)))," ")</f>
        <v xml:space="preserve"> </v>
      </c>
      <c r="CC2" s="118" t="str">
        <f ca="1">+IF(FACTURADOR!CB$1=$A2,RIGHT(CELL("direccion",FACTURADOR!CB$1),LEN(CELL("direccion",FACTURADOR!CB$1))-FIND("!",CELL("direccion",FACTURADOR!CB$1)))," ")</f>
        <v xml:space="preserve"> </v>
      </c>
      <c r="CD2" s="118" t="str">
        <f ca="1">+IF(FACTURADOR!CC$1=$A2,RIGHT(CELL("direccion",FACTURADOR!CC$1),LEN(CELL("direccion",FACTURADOR!CC$1))-FIND("!",CELL("direccion",FACTURADOR!CC$1)))," ")</f>
        <v xml:space="preserve"> </v>
      </c>
      <c r="CE2" s="118" t="str">
        <f ca="1">+IF(FACTURADOR!CD$1=$A2,RIGHT(CELL("direccion",FACTURADOR!CD$1),LEN(CELL("direccion",FACTURADOR!CD$1))-FIND("!",CELL("direccion",FACTURADOR!CD$1)))," ")</f>
        <v xml:space="preserve"> </v>
      </c>
      <c r="CF2" s="118" t="str">
        <f ca="1">+IF(FACTURADOR!CE$1=$A2,RIGHT(CELL("direccion",FACTURADOR!CE$1),LEN(CELL("direccion",FACTURADOR!CE$1))-FIND("!",CELL("direccion",FACTURADOR!CE$1)))," ")</f>
        <v xml:space="preserve"> </v>
      </c>
      <c r="CG2" s="118" t="str">
        <f ca="1">+IF(FACTURADOR!CF$1=$A2,RIGHT(CELL("direccion",FACTURADOR!CF$1),LEN(CELL("direccion",FACTURADOR!CF$1))-FIND("!",CELL("direccion",FACTURADOR!CF$1)))," ")</f>
        <v xml:space="preserve"> </v>
      </c>
      <c r="CH2" s="118" t="str">
        <f ca="1">+IF(FACTURADOR!CG$1=$A2,RIGHT(CELL("direccion",FACTURADOR!CG$1),LEN(CELL("direccion",FACTURADOR!CG$1))-FIND("!",CELL("direccion",FACTURADOR!CG$1)))," ")</f>
        <v xml:space="preserve"> </v>
      </c>
      <c r="CI2" s="118" t="str">
        <f ca="1">+IF(FACTURADOR!CH$1=$A2,RIGHT(CELL("direccion",FACTURADOR!CH$1),LEN(CELL("direccion",FACTURADOR!CH$1))-FIND("!",CELL("direccion",FACTURADOR!CH$1)))," ")</f>
        <v xml:space="preserve"> </v>
      </c>
      <c r="CJ2" s="118" t="str">
        <f ca="1">+IF(FACTURADOR!CI$1=$A2,RIGHT(CELL("direccion",FACTURADOR!CI$1),LEN(CELL("direccion",FACTURADOR!CI$1))-FIND("!",CELL("direccion",FACTURADOR!CI$1)))," ")</f>
        <v xml:space="preserve"> </v>
      </c>
      <c r="CK2" s="118" t="str">
        <f ca="1">+IF(FACTURADOR!CJ$1=$A2,RIGHT(CELL("direccion",FACTURADOR!CJ$1),LEN(CELL("direccion",FACTURADOR!CJ$1))-FIND("!",CELL("direccion",FACTURADOR!CJ$1)))," ")</f>
        <v xml:space="preserve"> </v>
      </c>
      <c r="CL2" s="118" t="str">
        <f ca="1">+IF(FACTURADOR!CK$1=$A2,RIGHT(CELL("direccion",FACTURADOR!CK$1),LEN(CELL("direccion",FACTURADOR!CK$1))-FIND("!",CELL("direccion",FACTURADOR!CK$1)))," ")</f>
        <v xml:space="preserve"> </v>
      </c>
      <c r="CM2" s="118" t="str">
        <f ca="1">+IF(FACTURADOR!CL$1=$A2,RIGHT(CELL("direccion",FACTURADOR!CL$1),LEN(CELL("direccion",FACTURADOR!CL$1))-FIND("!",CELL("direccion",FACTURADOR!CL$1)))," ")</f>
        <v xml:space="preserve"> </v>
      </c>
      <c r="CN2" s="118" t="str">
        <f ca="1">+IF(FACTURADOR!CM$1=$A2,RIGHT(CELL("direccion",FACTURADOR!CM$1),LEN(CELL("direccion",FACTURADOR!CM$1))-FIND("!",CELL("direccion",FACTURADOR!CM$1)))," ")</f>
        <v xml:space="preserve"> </v>
      </c>
      <c r="CO2" s="118" t="str">
        <f ca="1">+IF(FACTURADOR!CN$1=$A2,RIGHT(CELL("direccion",FACTURADOR!CN$1),LEN(CELL("direccion",FACTURADOR!CN$1))-FIND("!",CELL("direccion",FACTURADOR!CN$1)))," ")</f>
        <v xml:space="preserve"> </v>
      </c>
      <c r="CP2" s="118" t="str">
        <f ca="1">+IF(FACTURADOR!CO$1=$A2,RIGHT(CELL("direccion",FACTURADOR!CO$1),LEN(CELL("direccion",FACTURADOR!CO$1))-FIND("!",CELL("direccion",FACTURADOR!CO$1)))," ")</f>
        <v xml:space="preserve"> </v>
      </c>
      <c r="CQ2" s="118" t="str">
        <f ca="1">+IF(FACTURADOR!CP$1=$A2,RIGHT(CELL("direccion",FACTURADOR!CP$1),LEN(CELL("direccion",FACTURADOR!CP$1))-FIND("!",CELL("direccion",FACTURADOR!CP$1)))," ")</f>
        <v xml:space="preserve"> </v>
      </c>
      <c r="CR2" s="118" t="str">
        <f ca="1">+IF(FACTURADOR!CQ$1=$A2,RIGHT(CELL("direccion",FACTURADOR!CQ$1),LEN(CELL("direccion",FACTURADOR!CQ$1))-FIND("!",CELL("direccion",FACTURADOR!CQ$1)))," ")</f>
        <v xml:space="preserve"> </v>
      </c>
      <c r="CS2" s="118" t="str">
        <f ca="1">+IF(FACTURADOR!CR$1=$A2,RIGHT(CELL("direccion",FACTURADOR!CR$1),LEN(CELL("direccion",FACTURADOR!CR$1))-FIND("!",CELL("direccion",FACTURADOR!CR$1)))," ")</f>
        <v xml:space="preserve"> </v>
      </c>
      <c r="CT2" s="118" t="str">
        <f ca="1">+IF(FACTURADOR!CS$1=$A2,RIGHT(CELL("direccion",FACTURADOR!CS$1),LEN(CELL("direccion",FACTURADOR!CS$1))-FIND("!",CELL("direccion",FACTURADOR!CS$1)))," ")</f>
        <v xml:space="preserve"> </v>
      </c>
      <c r="CU2" s="118" t="str">
        <f ca="1">+IF(FACTURADOR!CT$1=$A2,RIGHT(CELL("direccion",FACTURADOR!CT$1),LEN(CELL("direccion",FACTURADOR!CT$1))-FIND("!",CELL("direccion",FACTURADOR!CT$1)))," ")</f>
        <v xml:space="preserve"> </v>
      </c>
      <c r="CV2" s="118" t="str">
        <f ca="1">+IF(FACTURADOR!CU$1=$A2,RIGHT(CELL("direccion",FACTURADOR!CU$1),LEN(CELL("direccion",FACTURADOR!CU$1))-FIND("!",CELL("direccion",FACTURADOR!CU$1)))," ")</f>
        <v xml:space="preserve"> </v>
      </c>
      <c r="CW2" s="118" t="str">
        <f ca="1">+IF(FACTURADOR!CV$1=$A2,RIGHT(CELL("direccion",FACTURADOR!CV$1),LEN(CELL("direccion",FACTURADOR!CV$1))-FIND("!",CELL("direccion",FACTURADOR!CV$1)))," ")</f>
        <v xml:space="preserve"> </v>
      </c>
      <c r="CX2" s="118" t="str">
        <f ca="1">+IF(FACTURADOR!CW$1=$A2,RIGHT(CELL("direccion",FACTURADOR!CW$1),LEN(CELL("direccion",FACTURADOR!CW$1))-FIND("!",CELL("direccion",FACTURADOR!CW$1)))," ")</f>
        <v xml:space="preserve"> </v>
      </c>
      <c r="CY2" s="118" t="str">
        <f ca="1">+IF(FACTURADOR!CX$1=$A2,RIGHT(CELL("direccion",FACTURADOR!CX$1),LEN(CELL("direccion",FACTURADOR!CX$1))-FIND("!",CELL("direccion",FACTURADOR!CX$1)))," ")</f>
        <v xml:space="preserve"> </v>
      </c>
      <c r="CZ2" s="118" t="str">
        <f ca="1">+IF(FACTURADOR!CY$1=$A2,RIGHT(CELL("direccion",FACTURADOR!CY$1),LEN(CELL("direccion",FACTURADOR!CY$1))-FIND("!",CELL("direccion",FACTURADOR!CY$1)))," ")</f>
        <v xml:space="preserve"> </v>
      </c>
      <c r="DA2" s="118" t="str">
        <f ca="1">+IF(FACTURADOR!CZ$1=$A2,RIGHT(CELL("direccion",FACTURADOR!CZ$1),LEN(CELL("direccion",FACTURADOR!CZ$1))-FIND("!",CELL("direccion",FACTURADOR!CZ$1)))," ")</f>
        <v xml:space="preserve"> </v>
      </c>
      <c r="DB2" s="118" t="str">
        <f ca="1">+IF(FACTURADOR!DA$1=$A2,RIGHT(CELL("direccion",FACTURADOR!DA$1),LEN(CELL("direccion",FACTURADOR!DA$1))-FIND("!",CELL("direccion",FACTURADOR!DA$1)))," ")</f>
        <v xml:space="preserve"> </v>
      </c>
      <c r="DC2" s="118" t="str">
        <f ca="1">+IF(FACTURADOR!DB$1=$A2,RIGHT(CELL("direccion",FACTURADOR!DB$1),LEN(CELL("direccion",FACTURADOR!DB$1))-FIND("!",CELL("direccion",FACTURADOR!DB$1)))," ")</f>
        <v xml:space="preserve"> </v>
      </c>
      <c r="DD2" s="118" t="str">
        <f ca="1">+IF(FACTURADOR!DC$1=$A2,RIGHT(CELL("direccion",FACTURADOR!DC$1),LEN(CELL("direccion",FACTURADOR!DC$1))-FIND("!",CELL("direccion",FACTURADOR!DC$1)))," ")</f>
        <v xml:space="preserve"> </v>
      </c>
      <c r="DE2" s="118" t="str">
        <f ca="1">+IF(FACTURADOR!DD$1=$A2,RIGHT(CELL("direccion",FACTURADOR!DD$1),LEN(CELL("direccion",FACTURADOR!DD$1))-FIND("!",CELL("direccion",FACTURADOR!DD$1)))," ")</f>
        <v xml:space="preserve"> </v>
      </c>
      <c r="DF2" s="118" t="str">
        <f ca="1">+IF(FACTURADOR!DE$1=$A2,RIGHT(CELL("direccion",FACTURADOR!DE$1),LEN(CELL("direccion",FACTURADOR!DE$1))-FIND("!",CELL("direccion",FACTURADOR!DE$1)))," ")</f>
        <v xml:space="preserve"> </v>
      </c>
      <c r="DG2" s="118" t="str">
        <f ca="1">+IF(FACTURADOR!DF$1=$A2,RIGHT(CELL("direccion",FACTURADOR!DF$1),LEN(CELL("direccion",FACTURADOR!DF$1))-FIND("!",CELL("direccion",FACTURADOR!DF$1)))," ")</f>
        <v xml:space="preserve"> </v>
      </c>
      <c r="DH2" s="118" t="str">
        <f ca="1">+IF(FACTURADOR!DG$1=$A2,RIGHT(CELL("direccion",FACTURADOR!DG$1),LEN(CELL("direccion",FACTURADOR!DG$1))-FIND("!",CELL("direccion",FACTURADOR!DG$1)))," ")</f>
        <v xml:space="preserve"> </v>
      </c>
      <c r="DI2" s="118" t="str">
        <f ca="1">+IF(FACTURADOR!DH$1=$A2,RIGHT(CELL("direccion",FACTURADOR!DH$1),LEN(CELL("direccion",FACTURADOR!DH$1))-FIND("!",CELL("direccion",FACTURADOR!DH$1)))," ")</f>
        <v xml:space="preserve"> </v>
      </c>
      <c r="DJ2" s="118" t="str">
        <f ca="1">+IF(FACTURADOR!DI$1=$A2,RIGHT(CELL("direccion",FACTURADOR!DI$1),LEN(CELL("direccion",FACTURADOR!DI$1))-FIND("!",CELL("direccion",FACTURADOR!DI$1)))," ")</f>
        <v xml:space="preserve"> </v>
      </c>
      <c r="DK2" s="118" t="str">
        <f ca="1">+IF(FACTURADOR!DJ$1=$A2,RIGHT(CELL("direccion",FACTURADOR!DJ$1),LEN(CELL("direccion",FACTURADOR!DJ$1))-FIND("!",CELL("direccion",FACTURADOR!DJ$1)))," ")</f>
        <v xml:space="preserve"> </v>
      </c>
      <c r="DL2" s="119" t="str">
        <f ca="1">+IF(FACTURADOR!DK$1=$A2,RIGHT(CELL("direccion",FACTURADOR!DK$1),LEN(CELL("direccion",FACTURADOR!DK$1))-FIND("!",CELL("direccion",FACTURADOR!DK$1)))," ")</f>
        <v xml:space="preserve"> </v>
      </c>
    </row>
    <row r="3" spans="1:116" x14ac:dyDescent="0.25">
      <c r="A3" s="120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121"/>
    </row>
    <row r="4" spans="1:116" x14ac:dyDescent="0.25">
      <c r="A4" s="120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121"/>
    </row>
    <row r="5" spans="1:116" x14ac:dyDescent="0.25">
      <c r="A5" s="120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121"/>
    </row>
    <row r="6" spans="1:116" x14ac:dyDescent="0.25">
      <c r="A6" s="120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121"/>
    </row>
    <row r="7" spans="1:116" x14ac:dyDescent="0.25">
      <c r="A7" s="120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121"/>
    </row>
    <row r="8" spans="1:116" x14ac:dyDescent="0.25">
      <c r="A8" s="151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121"/>
    </row>
    <row r="9" spans="1:116" x14ac:dyDescent="0.25">
      <c r="A9" s="151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121"/>
    </row>
    <row r="10" spans="1:116" x14ac:dyDescent="0.25">
      <c r="A10" s="151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121"/>
    </row>
    <row r="11" spans="1:116" x14ac:dyDescent="0.25">
      <c r="A11" s="151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121"/>
    </row>
    <row r="12" spans="1:116" x14ac:dyDescent="0.25">
      <c r="A12" s="151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121"/>
    </row>
    <row r="13" spans="1:116" x14ac:dyDescent="0.25">
      <c r="A13" s="151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121"/>
    </row>
    <row r="14" spans="1:116" x14ac:dyDescent="0.25">
      <c r="A14" s="151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121"/>
    </row>
    <row r="15" spans="1:116" x14ac:dyDescent="0.25">
      <c r="A15" s="151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121"/>
    </row>
    <row r="16" spans="1:116" x14ac:dyDescent="0.25">
      <c r="A16" s="151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121"/>
    </row>
    <row r="17" spans="1:116" x14ac:dyDescent="0.25">
      <c r="A17" s="151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121"/>
    </row>
    <row r="18" spans="1:116" x14ac:dyDescent="0.25">
      <c r="A18" s="151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121"/>
    </row>
    <row r="19" spans="1:116" x14ac:dyDescent="0.25">
      <c r="A19" s="120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121"/>
    </row>
    <row r="20" spans="1:116" x14ac:dyDescent="0.25">
      <c r="A20" s="120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121"/>
    </row>
    <row r="21" spans="1:116" x14ac:dyDescent="0.25">
      <c r="A21" s="120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121"/>
    </row>
    <row r="22" spans="1:116" x14ac:dyDescent="0.25">
      <c r="A22" s="120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121"/>
    </row>
    <row r="23" spans="1:116" x14ac:dyDescent="0.25">
      <c r="A23" s="120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121"/>
    </row>
    <row r="24" spans="1:116" x14ac:dyDescent="0.25">
      <c r="A24" s="120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121"/>
    </row>
    <row r="25" spans="1:116" x14ac:dyDescent="0.25">
      <c r="A25" s="120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121"/>
    </row>
    <row r="26" spans="1:116" x14ac:dyDescent="0.25">
      <c r="A26" s="120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121"/>
    </row>
    <row r="28" spans="1:116" ht="15.75" thickBot="1" x14ac:dyDescent="0.3"/>
    <row r="29" spans="1:116" x14ac:dyDescent="0.25">
      <c r="A29" s="117" t="s">
        <v>336</v>
      </c>
      <c r="B29" s="118"/>
      <c r="C29" s="118" t="str">
        <f ca="1">+IF(C2&lt;&gt;" ",COLUMN(),"")</f>
        <v/>
      </c>
      <c r="D29" s="118">
        <f>+IF(D2&lt;&gt;" ",COLUMN(),"")</f>
        <v>4</v>
      </c>
      <c r="E29" s="118" t="str">
        <f t="shared" ref="E29:BP29" ca="1" si="0">+IF(E2&lt;&gt;" ",COLUMN(),"")</f>
        <v/>
      </c>
      <c r="F29" s="118" t="str">
        <f t="shared" ca="1" si="0"/>
        <v/>
      </c>
      <c r="G29" s="118" t="str">
        <f t="shared" ca="1" si="0"/>
        <v/>
      </c>
      <c r="H29" s="118" t="str">
        <f t="shared" ca="1" si="0"/>
        <v/>
      </c>
      <c r="I29" s="118" t="str">
        <f t="shared" ca="1" si="0"/>
        <v/>
      </c>
      <c r="J29" s="118" t="str">
        <f t="shared" ca="1" si="0"/>
        <v/>
      </c>
      <c r="K29" s="118" t="str">
        <f t="shared" ca="1" si="0"/>
        <v/>
      </c>
      <c r="L29" s="118" t="str">
        <f t="shared" ca="1" si="0"/>
        <v/>
      </c>
      <c r="M29" s="118" t="str">
        <f t="shared" ca="1" si="0"/>
        <v/>
      </c>
      <c r="N29" s="118" t="str">
        <f t="shared" ca="1" si="0"/>
        <v/>
      </c>
      <c r="O29" s="118" t="str">
        <f t="shared" ca="1" si="0"/>
        <v/>
      </c>
      <c r="P29" s="118" t="str">
        <f t="shared" ca="1" si="0"/>
        <v/>
      </c>
      <c r="Q29" s="118" t="str">
        <f t="shared" ca="1" si="0"/>
        <v/>
      </c>
      <c r="R29" s="118" t="str">
        <f t="shared" ca="1" si="0"/>
        <v/>
      </c>
      <c r="S29" s="118" t="str">
        <f t="shared" ca="1" si="0"/>
        <v/>
      </c>
      <c r="T29" s="118" t="str">
        <f t="shared" ca="1" si="0"/>
        <v/>
      </c>
      <c r="U29" s="118" t="str">
        <f t="shared" ca="1" si="0"/>
        <v/>
      </c>
      <c r="V29" s="118" t="str">
        <f t="shared" ca="1" si="0"/>
        <v/>
      </c>
      <c r="W29" s="118" t="str">
        <f t="shared" ca="1" si="0"/>
        <v/>
      </c>
      <c r="X29" s="118" t="str">
        <f t="shared" ca="1" si="0"/>
        <v/>
      </c>
      <c r="Y29" s="118" t="str">
        <f t="shared" ca="1" si="0"/>
        <v/>
      </c>
      <c r="Z29" s="118" t="str">
        <f t="shared" ca="1" si="0"/>
        <v/>
      </c>
      <c r="AA29" s="118" t="str">
        <f t="shared" ca="1" si="0"/>
        <v/>
      </c>
      <c r="AB29" s="118" t="str">
        <f t="shared" ca="1" si="0"/>
        <v/>
      </c>
      <c r="AC29" s="118" t="str">
        <f t="shared" ca="1" si="0"/>
        <v/>
      </c>
      <c r="AD29" s="118" t="str">
        <f t="shared" ca="1" si="0"/>
        <v/>
      </c>
      <c r="AE29" s="118" t="str">
        <f t="shared" ca="1" si="0"/>
        <v/>
      </c>
      <c r="AF29" s="118" t="str">
        <f t="shared" ca="1" si="0"/>
        <v/>
      </c>
      <c r="AG29" s="118" t="str">
        <f t="shared" ca="1" si="0"/>
        <v/>
      </c>
      <c r="AH29" s="118" t="str">
        <f t="shared" ca="1" si="0"/>
        <v/>
      </c>
      <c r="AI29" s="118" t="str">
        <f t="shared" ca="1" si="0"/>
        <v/>
      </c>
      <c r="AJ29" s="118" t="str">
        <f t="shared" ca="1" si="0"/>
        <v/>
      </c>
      <c r="AK29" s="118" t="str">
        <f t="shared" ca="1" si="0"/>
        <v/>
      </c>
      <c r="AL29" s="118" t="str">
        <f t="shared" ca="1" si="0"/>
        <v/>
      </c>
      <c r="AM29" s="118" t="str">
        <f t="shared" ca="1" si="0"/>
        <v/>
      </c>
      <c r="AN29" s="118" t="str">
        <f t="shared" ca="1" si="0"/>
        <v/>
      </c>
      <c r="AO29" s="118" t="str">
        <f t="shared" ca="1" si="0"/>
        <v/>
      </c>
      <c r="AP29" s="118" t="str">
        <f t="shared" ca="1" si="0"/>
        <v/>
      </c>
      <c r="AQ29" s="118" t="str">
        <f t="shared" ca="1" si="0"/>
        <v/>
      </c>
      <c r="AR29" s="118" t="str">
        <f t="shared" ca="1" si="0"/>
        <v/>
      </c>
      <c r="AS29" s="118" t="str">
        <f t="shared" ca="1" si="0"/>
        <v/>
      </c>
      <c r="AT29" s="118" t="str">
        <f t="shared" ca="1" si="0"/>
        <v/>
      </c>
      <c r="AU29" s="118" t="str">
        <f t="shared" ca="1" si="0"/>
        <v/>
      </c>
      <c r="AV29" s="118" t="str">
        <f t="shared" ca="1" si="0"/>
        <v/>
      </c>
      <c r="AW29" s="118" t="str">
        <f t="shared" ca="1" si="0"/>
        <v/>
      </c>
      <c r="AX29" s="118" t="str">
        <f t="shared" ca="1" si="0"/>
        <v/>
      </c>
      <c r="AY29" s="118" t="str">
        <f t="shared" ca="1" si="0"/>
        <v/>
      </c>
      <c r="AZ29" s="118" t="str">
        <f t="shared" ca="1" si="0"/>
        <v/>
      </c>
      <c r="BA29" s="118" t="str">
        <f t="shared" ca="1" si="0"/>
        <v/>
      </c>
      <c r="BB29" s="118" t="str">
        <f t="shared" ca="1" si="0"/>
        <v/>
      </c>
      <c r="BC29" s="118" t="str">
        <f t="shared" ca="1" si="0"/>
        <v/>
      </c>
      <c r="BD29" s="118" t="str">
        <f t="shared" ca="1" si="0"/>
        <v/>
      </c>
      <c r="BE29" s="118" t="str">
        <f t="shared" ca="1" si="0"/>
        <v/>
      </c>
      <c r="BF29" s="118" t="str">
        <f t="shared" ca="1" si="0"/>
        <v/>
      </c>
      <c r="BG29" s="118" t="str">
        <f t="shared" ca="1" si="0"/>
        <v/>
      </c>
      <c r="BH29" s="118" t="str">
        <f t="shared" ca="1" si="0"/>
        <v/>
      </c>
      <c r="BI29" s="118" t="str">
        <f t="shared" ca="1" si="0"/>
        <v/>
      </c>
      <c r="BJ29" s="118" t="str">
        <f t="shared" ca="1" si="0"/>
        <v/>
      </c>
      <c r="BK29" s="118" t="str">
        <f t="shared" ca="1" si="0"/>
        <v/>
      </c>
      <c r="BL29" s="118" t="str">
        <f t="shared" ca="1" si="0"/>
        <v/>
      </c>
      <c r="BM29" s="118" t="str">
        <f t="shared" ca="1" si="0"/>
        <v/>
      </c>
      <c r="BN29" s="118" t="str">
        <f t="shared" ca="1" si="0"/>
        <v/>
      </c>
      <c r="BO29" s="118" t="str">
        <f t="shared" ca="1" si="0"/>
        <v/>
      </c>
      <c r="BP29" s="118" t="str">
        <f t="shared" ca="1" si="0"/>
        <v/>
      </c>
      <c r="BQ29" s="118" t="str">
        <f t="shared" ref="BQ29:DL29" ca="1" si="1">+IF(BQ2&lt;&gt;" ",COLUMN(),"")</f>
        <v/>
      </c>
      <c r="BR29" s="118" t="str">
        <f t="shared" ca="1" si="1"/>
        <v/>
      </c>
      <c r="BS29" s="118" t="str">
        <f t="shared" ca="1" si="1"/>
        <v/>
      </c>
      <c r="BT29" s="118" t="str">
        <f t="shared" ca="1" si="1"/>
        <v/>
      </c>
      <c r="BU29" s="118" t="str">
        <f t="shared" ca="1" si="1"/>
        <v/>
      </c>
      <c r="BV29" s="118" t="str">
        <f t="shared" ca="1" si="1"/>
        <v/>
      </c>
      <c r="BW29" s="118" t="str">
        <f t="shared" ca="1" si="1"/>
        <v/>
      </c>
      <c r="BX29" s="118" t="str">
        <f t="shared" ca="1" si="1"/>
        <v/>
      </c>
      <c r="BY29" s="118" t="str">
        <f t="shared" ca="1" si="1"/>
        <v/>
      </c>
      <c r="BZ29" s="118" t="str">
        <f t="shared" ca="1" si="1"/>
        <v/>
      </c>
      <c r="CA29" s="118" t="str">
        <f t="shared" ca="1" si="1"/>
        <v/>
      </c>
      <c r="CB29" s="118" t="str">
        <f t="shared" ca="1" si="1"/>
        <v/>
      </c>
      <c r="CC29" s="118" t="str">
        <f t="shared" ca="1" si="1"/>
        <v/>
      </c>
      <c r="CD29" s="118" t="str">
        <f t="shared" ca="1" si="1"/>
        <v/>
      </c>
      <c r="CE29" s="118" t="str">
        <f t="shared" ca="1" si="1"/>
        <v/>
      </c>
      <c r="CF29" s="118" t="str">
        <f t="shared" ca="1" si="1"/>
        <v/>
      </c>
      <c r="CG29" s="118" t="str">
        <f t="shared" ca="1" si="1"/>
        <v/>
      </c>
      <c r="CH29" s="118" t="str">
        <f t="shared" ca="1" si="1"/>
        <v/>
      </c>
      <c r="CI29" s="118" t="str">
        <f t="shared" ca="1" si="1"/>
        <v/>
      </c>
      <c r="CJ29" s="118" t="str">
        <f t="shared" ca="1" si="1"/>
        <v/>
      </c>
      <c r="CK29" s="118" t="str">
        <f t="shared" ca="1" si="1"/>
        <v/>
      </c>
      <c r="CL29" s="118" t="str">
        <f t="shared" ca="1" si="1"/>
        <v/>
      </c>
      <c r="CM29" s="118" t="str">
        <f t="shared" ca="1" si="1"/>
        <v/>
      </c>
      <c r="CN29" s="118" t="str">
        <f t="shared" ca="1" si="1"/>
        <v/>
      </c>
      <c r="CO29" s="118" t="str">
        <f t="shared" ca="1" si="1"/>
        <v/>
      </c>
      <c r="CP29" s="118" t="str">
        <f t="shared" ca="1" si="1"/>
        <v/>
      </c>
      <c r="CQ29" s="118" t="str">
        <f t="shared" ca="1" si="1"/>
        <v/>
      </c>
      <c r="CR29" s="118" t="str">
        <f t="shared" ca="1" si="1"/>
        <v/>
      </c>
      <c r="CS29" s="118" t="str">
        <f t="shared" ca="1" si="1"/>
        <v/>
      </c>
      <c r="CT29" s="118" t="str">
        <f t="shared" ca="1" si="1"/>
        <v/>
      </c>
      <c r="CU29" s="118" t="str">
        <f t="shared" ca="1" si="1"/>
        <v/>
      </c>
      <c r="CV29" s="118" t="str">
        <f t="shared" ca="1" si="1"/>
        <v/>
      </c>
      <c r="CW29" s="118" t="str">
        <f t="shared" ca="1" si="1"/>
        <v/>
      </c>
      <c r="CX29" s="118" t="str">
        <f t="shared" ca="1" si="1"/>
        <v/>
      </c>
      <c r="CY29" s="118" t="str">
        <f t="shared" ca="1" si="1"/>
        <v/>
      </c>
      <c r="CZ29" s="118" t="str">
        <f t="shared" ca="1" si="1"/>
        <v/>
      </c>
      <c r="DA29" s="118" t="str">
        <f t="shared" ca="1" si="1"/>
        <v/>
      </c>
      <c r="DB29" s="118" t="str">
        <f t="shared" ca="1" si="1"/>
        <v/>
      </c>
      <c r="DC29" s="118" t="str">
        <f t="shared" ca="1" si="1"/>
        <v/>
      </c>
      <c r="DD29" s="118" t="str">
        <f t="shared" ca="1" si="1"/>
        <v/>
      </c>
      <c r="DE29" s="118" t="str">
        <f t="shared" ca="1" si="1"/>
        <v/>
      </c>
      <c r="DF29" s="118" t="str">
        <f t="shared" ca="1" si="1"/>
        <v/>
      </c>
      <c r="DG29" s="118" t="str">
        <f t="shared" ca="1" si="1"/>
        <v/>
      </c>
      <c r="DH29" s="118" t="str">
        <f t="shared" ca="1" si="1"/>
        <v/>
      </c>
      <c r="DI29" s="118" t="str">
        <f t="shared" ca="1" si="1"/>
        <v/>
      </c>
      <c r="DJ29" s="118" t="str">
        <f t="shared" ca="1" si="1"/>
        <v/>
      </c>
      <c r="DK29" s="118" t="str">
        <f t="shared" ca="1" si="1"/>
        <v/>
      </c>
      <c r="DL29" s="119" t="str">
        <f t="shared" ca="1" si="1"/>
        <v/>
      </c>
    </row>
    <row r="30" spans="1:116" x14ac:dyDescent="0.25">
      <c r="A30" s="120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121"/>
    </row>
    <row r="31" spans="1:116" x14ac:dyDescent="0.25">
      <c r="A31" s="120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121"/>
    </row>
    <row r="32" spans="1:116" x14ac:dyDescent="0.25">
      <c r="A32" s="12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121"/>
    </row>
    <row r="33" spans="1:116" x14ac:dyDescent="0.25">
      <c r="A33" s="12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121"/>
    </row>
    <row r="34" spans="1:116" x14ac:dyDescent="0.25">
      <c r="A34" s="120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121"/>
    </row>
    <row r="35" spans="1:116" x14ac:dyDescent="0.25">
      <c r="A35" s="122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121"/>
    </row>
    <row r="36" spans="1:116" ht="14.25" customHeight="1" x14ac:dyDescent="0.25">
      <c r="A36" s="122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121"/>
    </row>
    <row r="37" spans="1:116" ht="14.25" customHeight="1" x14ac:dyDescent="0.25">
      <c r="A37" s="122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121"/>
    </row>
    <row r="38" spans="1:116" x14ac:dyDescent="0.25">
      <c r="A38" s="122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121"/>
    </row>
    <row r="39" spans="1:116" x14ac:dyDescent="0.25">
      <c r="A39" s="122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121"/>
    </row>
    <row r="40" spans="1:116" x14ac:dyDescent="0.25">
      <c r="A40" s="122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121"/>
    </row>
    <row r="41" spans="1:116" x14ac:dyDescent="0.25">
      <c r="A41" s="122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121"/>
    </row>
    <row r="42" spans="1:116" x14ac:dyDescent="0.25">
      <c r="A42" s="122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121"/>
    </row>
    <row r="43" spans="1:116" x14ac:dyDescent="0.25">
      <c r="A43" s="122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121"/>
    </row>
    <row r="44" spans="1:116" x14ac:dyDescent="0.25">
      <c r="A44" s="122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121"/>
    </row>
    <row r="45" spans="1:116" x14ac:dyDescent="0.25">
      <c r="A45" s="120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121"/>
    </row>
    <row r="46" spans="1:116" x14ac:dyDescent="0.25">
      <c r="A46" s="120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121"/>
    </row>
    <row r="47" spans="1:116" x14ac:dyDescent="0.25">
      <c r="A47" s="120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121"/>
    </row>
    <row r="48" spans="1:116" x14ac:dyDescent="0.25">
      <c r="A48" s="12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121"/>
    </row>
    <row r="49" spans="1:116" x14ac:dyDescent="0.25">
      <c r="A49" s="12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121"/>
    </row>
    <row r="50" spans="1:116" x14ac:dyDescent="0.25">
      <c r="A50" s="120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121"/>
    </row>
    <row r="51" spans="1:116" x14ac:dyDescent="0.25">
      <c r="A51" s="120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121"/>
    </row>
    <row r="52" spans="1:116" x14ac:dyDescent="0.25">
      <c r="A52" s="120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121"/>
    </row>
    <row r="53" spans="1:116" x14ac:dyDescent="0.25">
      <c r="A53" s="120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DL45"/>
  <sheetViews>
    <sheetView workbookViewId="0">
      <selection activeCell="A34" sqref="A34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+COUNT(Salida!A:A)+2</f>
        <v>168</v>
      </c>
      <c r="C1" s="103">
        <f>+(COUNTA(A:A)-1)/2</f>
        <v>21</v>
      </c>
    </row>
    <row r="2" spans="1:116" x14ac:dyDescent="0.25">
      <c r="A2" s="117" t="s">
        <v>319</v>
      </c>
      <c r="B2" s="118" t="str">
        <f t="shared" ref="B2:B22" ca="1" si="0">+SUBSTITUTE(INDIRECT(ADDRESS(ROW(),MIN(25:25))),"$1","$2") &amp; ":" &amp; SUBSTITUTE(INDIRECT(ADDRESS(ROW(),MAX(25:25))),"$1","$" &amp; $B$1)</f>
        <v>$A$2:$I$168</v>
      </c>
      <c r="C2" s="118" t="str">
        <f ca="1">+IF(Salida!A$1=$A2,RIGHT(CELL("direccion",Salida!A$1),LEN(CELL("direccion",Salida!A$1))-FIND("!",CELL("direccion",Salida!A$1)))," ")</f>
        <v>$A$1</v>
      </c>
      <c r="D2" s="118" t="str">
        <f ca="1">+IF(Salida!B$1=$A2,RIGHT(CELL("direccion",Salida!B$1),LEN(CELL("direccion",Salida!B$1))-FIND("!",CELL("direccion",Salida!B$1)))," ")</f>
        <v>$B$1</v>
      </c>
      <c r="E2" s="118" t="str">
        <f ca="1">+IF(Salida!C$1=$A2,RIGHT(CELL("direccion",Salida!C$1),LEN(CELL("direccion",Salida!C$1))-FIND("!",CELL("direccion",Salida!C$1)))," ")</f>
        <v>$C$1</v>
      </c>
      <c r="F2" s="118" t="str">
        <f ca="1">+IF(Salida!D$1=$A2,RIGHT(CELL("direccion",Salida!D$1),LEN(CELL("direccion",Salida!D$1))-FIND("!",CELL("direccion",Salida!D$1)))," ")</f>
        <v>$D$1</v>
      </c>
      <c r="G2" s="118" t="str">
        <f ca="1">+IF(Salida!E$1=$A2,RIGHT(CELL("direccion",Salida!E$1),LEN(CELL("direccion",Salida!E$1))-FIND("!",CELL("direccion",Salida!E$1)))," ")</f>
        <v>$E$1</v>
      </c>
      <c r="H2" s="118" t="str">
        <f ca="1">+IF(Salida!F$1=$A2,RIGHT(CELL("direccion",Salida!F$1),LEN(CELL("direccion",Salida!F$1))-FIND("!",CELL("direccion",Salida!F$1)))," ")</f>
        <v>$F$1</v>
      </c>
      <c r="I2" s="118" t="str">
        <f ca="1">+IF(Salida!G$1=$A2,RIGHT(CELL("direccion",Salida!G$1),LEN(CELL("direccion",Salida!G$1))-FIND("!",CELL("direccion",Salida!G$1)))," ")</f>
        <v>$G$1</v>
      </c>
      <c r="J2" s="118" t="str">
        <f ca="1">+IF(Salida!H$1=$A2,RIGHT(CELL("direccion",Salida!H$1),LEN(CELL("direccion",Salida!H$1))-FIND("!",CELL("direccion",Salida!H$1)))," ")</f>
        <v>$H$1</v>
      </c>
      <c r="K2" s="118" t="str">
        <f ca="1">+IF(Salida!I$1=$A2,RIGHT(CELL("direccion",Salida!I$1),LEN(CELL("direccion",Salida!I$1))-FIND("!",CELL("direccion",Salida!I$1)))," ")</f>
        <v>$I$1</v>
      </c>
      <c r="L2" s="118" t="str">
        <f ca="1">+IF(Salida!J$1=$A2,RIGHT(CELL("direccion",Salida!J$1),LEN(CELL("direccion",Salida!J$1))-FIND("!",CELL("direccion",Salida!J$1)))," ")</f>
        <v xml:space="preserve"> </v>
      </c>
      <c r="M2" s="118" t="str">
        <f ca="1">+IF(Salida!K$1=$A2,RIGHT(CELL("direccion",Salida!K$1),LEN(CELL("direccion",Salida!K$1))-FIND("!",CELL("direccion",Salida!K$1)))," ")</f>
        <v xml:space="preserve"> </v>
      </c>
      <c r="N2" s="118" t="str">
        <f ca="1">+IF(Salida!L$1=$A2,RIGHT(CELL("direccion",Salida!L$1),LEN(CELL("direccion",Salida!L$1))-FIND("!",CELL("direccion",Salida!L$1)))," ")</f>
        <v xml:space="preserve"> </v>
      </c>
      <c r="O2" s="118" t="str">
        <f ca="1">+IF(Salida!M$1=$A2,RIGHT(CELL("direccion",Salida!M$1),LEN(CELL("direccion",Salida!M$1))-FIND("!",CELL("direccion",Salida!M$1)))," ")</f>
        <v xml:space="preserve"> </v>
      </c>
      <c r="P2" s="118" t="str">
        <f ca="1">+IF(Salida!N$1=$A2,RIGHT(CELL("direccion",Salida!N$1),LEN(CELL("direccion",Salida!N$1))-FIND("!",CELL("direccion",Salida!N$1)))," ")</f>
        <v xml:space="preserve"> </v>
      </c>
      <c r="Q2" s="118" t="str">
        <f ca="1">+IF(Salida!O$1=$A2,RIGHT(CELL("direccion",Salida!O$1),LEN(CELL("direccion",Salida!O$1))-FIND("!",CELL("direccion",Salida!O$1)))," ")</f>
        <v xml:space="preserve"> </v>
      </c>
      <c r="R2" s="118" t="str">
        <f ca="1">+IF(Salida!P$1=$A2,RIGHT(CELL("direccion",Salida!P$1),LEN(CELL("direccion",Salida!P$1))-FIND("!",CELL("direccion",Salida!P$1)))," ")</f>
        <v xml:space="preserve"> </v>
      </c>
      <c r="S2" s="118" t="str">
        <f ca="1">+IF(Salida!Q$1=$A2,RIGHT(CELL("direccion",Salida!Q$1),LEN(CELL("direccion",Salida!Q$1))-FIND("!",CELL("direccion",Salida!Q$1)))," ")</f>
        <v xml:space="preserve"> </v>
      </c>
      <c r="T2" s="118" t="str">
        <f ca="1">+IF(Salida!R$1=$A2,RIGHT(CELL("direccion",Salida!R$1),LEN(CELL("direccion",Salida!R$1))-FIND("!",CELL("direccion",Salida!R$1)))," ")</f>
        <v xml:space="preserve"> </v>
      </c>
      <c r="U2" s="118" t="str">
        <f ca="1">+IF(Salida!S$1=$A2,RIGHT(CELL("direccion",Salida!S$1),LEN(CELL("direccion",Salida!S$1))-FIND("!",CELL("direccion",Salida!S$1)))," ")</f>
        <v xml:space="preserve"> </v>
      </c>
      <c r="V2" s="118" t="str">
        <f ca="1">+IF(Salida!T$1=$A2,RIGHT(CELL("direccion",Salida!T$1),LEN(CELL("direccion",Salida!T$1))-FIND("!",CELL("direccion",Salida!T$1)))," ")</f>
        <v xml:space="preserve"> </v>
      </c>
      <c r="W2" s="118" t="str">
        <f ca="1">+IF(Salida!U$1=$A2,RIGHT(CELL("direccion",Salida!U$1),LEN(CELL("direccion",Salida!U$1))-FIND("!",CELL("direccion",Salida!U$1)))," ")</f>
        <v xml:space="preserve"> </v>
      </c>
      <c r="X2" s="118" t="str">
        <f ca="1">+IF(Salida!V$1=$A2,RIGHT(CELL("direccion",Salida!V$1),LEN(CELL("direccion",Salida!V$1))-FIND("!",CELL("direccion",Salida!V$1)))," ")</f>
        <v xml:space="preserve"> </v>
      </c>
      <c r="Y2" s="118" t="str">
        <f ca="1">+IF(Salida!W$1=$A2,RIGHT(CELL("direccion",Salida!W$1),LEN(CELL("direccion",Salida!W$1))-FIND("!",CELL("direccion",Salida!W$1)))," ")</f>
        <v xml:space="preserve"> </v>
      </c>
      <c r="Z2" s="118" t="str">
        <f ca="1">+IF(Salida!X$1=$A2,RIGHT(CELL("direccion",Salida!X$1),LEN(CELL("direccion",Salida!X$1))-FIND("!",CELL("direccion",Salida!X$1)))," ")</f>
        <v xml:space="preserve"> </v>
      </c>
      <c r="AA2" s="118" t="str">
        <f ca="1">+IF(Salida!Y$1=$A2,RIGHT(CELL("direccion",Salida!Y$1),LEN(CELL("direccion",Salida!Y$1))-FIND("!",CELL("direccion",Salida!Y$1)))," ")</f>
        <v xml:space="preserve"> </v>
      </c>
      <c r="AB2" s="118" t="str">
        <f ca="1">+IF(Salida!Z$1=$A2,RIGHT(CELL("direccion",Salida!Z$1),LEN(CELL("direccion",Salida!Z$1))-FIND("!",CELL("direccion",Salida!Z$1)))," ")</f>
        <v xml:space="preserve"> </v>
      </c>
      <c r="AC2" s="118" t="str">
        <f ca="1">+IF(Salida!AA$1=$A2,RIGHT(CELL("direccion",Salida!AA$1),LEN(CELL("direccion",Salida!AA$1))-FIND("!",CELL("direccion",Salida!AA$1)))," ")</f>
        <v xml:space="preserve"> </v>
      </c>
      <c r="AD2" s="118" t="str">
        <f ca="1">+IF(Salida!AB$1=$A2,RIGHT(CELL("direccion",Salida!AB$1),LEN(CELL("direccion",Salida!AB$1))-FIND("!",CELL("direccion",Salida!AB$1)))," ")</f>
        <v xml:space="preserve"> </v>
      </c>
      <c r="AE2" s="118" t="str">
        <f ca="1">+IF(Salida!AC$1=$A2,RIGHT(CELL("direccion",Salida!AC$1),LEN(CELL("direccion",Salida!AC$1))-FIND("!",CELL("direccion",Salida!AC$1)))," ")</f>
        <v xml:space="preserve"> </v>
      </c>
      <c r="AF2" s="118" t="str">
        <f ca="1">+IF(Salida!AD$1=$A2,RIGHT(CELL("direccion",Salida!AD$1),LEN(CELL("direccion",Salida!AD$1))-FIND("!",CELL("direccion",Salida!AD$1)))," ")</f>
        <v xml:space="preserve"> </v>
      </c>
      <c r="AG2" s="118" t="str">
        <f ca="1">+IF(Salida!AE$1=$A2,RIGHT(CELL("direccion",Salida!AE$1),LEN(CELL("direccion",Salida!AE$1))-FIND("!",CELL("direccion",Salida!AE$1)))," ")</f>
        <v xml:space="preserve"> </v>
      </c>
      <c r="AH2" s="118" t="str">
        <f ca="1">+IF(Salida!AF$1=$A2,RIGHT(CELL("direccion",Salida!AF$1),LEN(CELL("direccion",Salida!AF$1))-FIND("!",CELL("direccion",Salida!AF$1)))," ")</f>
        <v xml:space="preserve"> </v>
      </c>
      <c r="AI2" s="118" t="str">
        <f ca="1">+IF(Salida!AG$1=$A2,RIGHT(CELL("direccion",Salida!AG$1),LEN(CELL("direccion",Salida!AG$1))-FIND("!",CELL("direccion",Salida!AG$1)))," ")</f>
        <v xml:space="preserve"> </v>
      </c>
      <c r="AJ2" s="118" t="str">
        <f ca="1">+IF(Salida!AH$1=$A2,RIGHT(CELL("direccion",Salida!AH$1),LEN(CELL("direccion",Salida!AH$1))-FIND("!",CELL("direccion",Salida!AH$1)))," ")</f>
        <v xml:space="preserve"> </v>
      </c>
      <c r="AK2" s="118" t="str">
        <f ca="1">+IF(Salida!AI$1=$A2,RIGHT(CELL("direccion",Salida!AI$1),LEN(CELL("direccion",Salida!AI$1))-FIND("!",CELL("direccion",Salida!AI$1)))," ")</f>
        <v xml:space="preserve"> </v>
      </c>
      <c r="AL2" s="118" t="str">
        <f ca="1">+IF(Salida!AJ$1=$A2,RIGHT(CELL("direccion",Salida!AJ$1),LEN(CELL("direccion",Salida!AJ$1))-FIND("!",CELL("direccion",Salida!AJ$1)))," ")</f>
        <v xml:space="preserve"> </v>
      </c>
      <c r="AM2" s="118" t="str">
        <f ca="1">+IF(Salida!AK$1=$A2,RIGHT(CELL("direccion",Salida!AK$1),LEN(CELL("direccion",Salida!AK$1))-FIND("!",CELL("direccion",Salida!AK$1)))," ")</f>
        <v xml:space="preserve"> </v>
      </c>
      <c r="AN2" s="118" t="str">
        <f ca="1">+IF(Salida!AL$1=$A2,RIGHT(CELL("direccion",Salida!AL$1),LEN(CELL("direccion",Salida!AL$1))-FIND("!",CELL("direccion",Salida!AL$1)))," ")</f>
        <v xml:space="preserve"> </v>
      </c>
      <c r="AO2" s="118" t="str">
        <f ca="1">+IF(Salida!AM$1=$A2,RIGHT(CELL("direccion",Salida!AM$1),LEN(CELL("direccion",Salida!AM$1))-FIND("!",CELL("direccion",Salida!AM$1)))," ")</f>
        <v xml:space="preserve"> </v>
      </c>
      <c r="AP2" s="118" t="str">
        <f ca="1">+IF(Salida!AN$1=$A2,RIGHT(CELL("direccion",Salida!AN$1),LEN(CELL("direccion",Salida!AN$1))-FIND("!",CELL("direccion",Salida!AN$1)))," ")</f>
        <v xml:space="preserve"> </v>
      </c>
      <c r="AQ2" s="118" t="str">
        <f ca="1">+IF(Salida!AO$1=$A2,RIGHT(CELL("direccion",Salida!AO$1),LEN(CELL("direccion",Salida!AO$1))-FIND("!",CELL("direccion",Salida!AO$1)))," ")</f>
        <v xml:space="preserve"> </v>
      </c>
      <c r="AR2" s="118" t="str">
        <f ca="1">+IF(Salida!AP$1=$A2,RIGHT(CELL("direccion",Salida!AP$1),LEN(CELL("direccion",Salida!AP$1))-FIND("!",CELL("direccion",Salida!AP$1)))," ")</f>
        <v xml:space="preserve"> </v>
      </c>
      <c r="AS2" s="118" t="str">
        <f ca="1">+IF(Salida!AQ$1=$A2,RIGHT(CELL("direccion",Salida!AQ$1),LEN(CELL("direccion",Salida!AQ$1))-FIND("!",CELL("direccion",Salida!AQ$1)))," ")</f>
        <v xml:space="preserve"> </v>
      </c>
      <c r="AT2" s="118" t="str">
        <f ca="1">+IF(Salida!AR$1=$A2,RIGHT(CELL("direccion",Salida!AR$1),LEN(CELL("direccion",Salida!AR$1))-FIND("!",CELL("direccion",Salida!AR$1)))," ")</f>
        <v xml:space="preserve"> </v>
      </c>
      <c r="AU2" s="118" t="str">
        <f ca="1">+IF(Salida!AS$1=$A2,RIGHT(CELL("direccion",Salida!AS$1),LEN(CELL("direccion",Salida!AS$1))-FIND("!",CELL("direccion",Salida!AS$1)))," ")</f>
        <v xml:space="preserve"> </v>
      </c>
      <c r="AV2" s="118" t="str">
        <f ca="1">+IF(Salida!AT$1=$A2,RIGHT(CELL("direccion",Salida!AT$1),LEN(CELL("direccion",Salida!AT$1))-FIND("!",CELL("direccion",Salida!AT$1)))," ")</f>
        <v xml:space="preserve"> </v>
      </c>
      <c r="AW2" s="118" t="str">
        <f ca="1">+IF(Salida!AU$1=$A2,RIGHT(CELL("direccion",Salida!AU$1),LEN(CELL("direccion",Salida!AU$1))-FIND("!",CELL("direccion",Salida!AU$1)))," ")</f>
        <v xml:space="preserve"> </v>
      </c>
      <c r="AX2" s="118" t="str">
        <f ca="1">+IF(Salida!AV$1=$A2,RIGHT(CELL("direccion",Salida!AV$1),LEN(CELL("direccion",Salida!AV$1))-FIND("!",CELL("direccion",Salida!AV$1)))," ")</f>
        <v xml:space="preserve"> </v>
      </c>
      <c r="AY2" s="118" t="str">
        <f ca="1">+IF(Salida!AW$1=$A2,RIGHT(CELL("direccion",Salida!AW$1),LEN(CELL("direccion",Salida!AW$1))-FIND("!",CELL("direccion",Salida!AW$1)))," ")</f>
        <v xml:space="preserve"> </v>
      </c>
      <c r="AZ2" s="118" t="str">
        <f ca="1">+IF(Salida!AX$1=$A2,RIGHT(CELL("direccion",Salida!AX$1),LEN(CELL("direccion",Salida!AX$1))-FIND("!",CELL("direccion",Salida!AX$1)))," ")</f>
        <v xml:space="preserve"> </v>
      </c>
      <c r="BA2" s="118" t="str">
        <f ca="1">+IF(Salida!AY$1=$A2,RIGHT(CELL("direccion",Salida!AY$1),LEN(CELL("direccion",Salida!AY$1))-FIND("!",CELL("direccion",Salida!AY$1)))," ")</f>
        <v xml:space="preserve"> </v>
      </c>
      <c r="BB2" s="118" t="str">
        <f ca="1">+IF(Salida!AZ$1=$A2,RIGHT(CELL("direccion",Salida!AZ$1),LEN(CELL("direccion",Salida!AZ$1))-FIND("!",CELL("direccion",Salida!AZ$1)))," ")</f>
        <v xml:space="preserve"> </v>
      </c>
      <c r="BC2" s="118" t="str">
        <f ca="1">+IF(Salida!BA$1=$A2,RIGHT(CELL("direccion",Salida!BA$1),LEN(CELL("direccion",Salida!BA$1))-FIND("!",CELL("direccion",Salida!BA$1)))," ")</f>
        <v xml:space="preserve"> </v>
      </c>
      <c r="BD2" s="118" t="str">
        <f ca="1">+IF(Salida!BB$1=$A2,RIGHT(CELL("direccion",Salida!BB$1),LEN(CELL("direccion",Salida!BB$1))-FIND("!",CELL("direccion",Salida!BB$1)))," ")</f>
        <v xml:space="preserve"> </v>
      </c>
      <c r="BE2" s="118" t="str">
        <f ca="1">+IF(Salida!BC$1=$A2,RIGHT(CELL("direccion",Salida!BC$1),LEN(CELL("direccion",Salida!BC$1))-FIND("!",CELL("direccion",Salida!BC$1)))," ")</f>
        <v xml:space="preserve"> </v>
      </c>
      <c r="BF2" s="118" t="str">
        <f ca="1">+IF(Salida!BD$1=$A2,RIGHT(CELL("direccion",Salida!BD$1),LEN(CELL("direccion",Salida!BD$1))-FIND("!",CELL("direccion",Salida!BD$1)))," ")</f>
        <v xml:space="preserve"> </v>
      </c>
      <c r="BG2" s="118" t="str">
        <f ca="1">+IF(Salida!BE$1=$A2,RIGHT(CELL("direccion",Salida!BE$1),LEN(CELL("direccion",Salida!BE$1))-FIND("!",CELL("direccion",Salida!BE$1)))," ")</f>
        <v xml:space="preserve"> </v>
      </c>
      <c r="BH2" s="118" t="str">
        <f ca="1">+IF(Salida!BF$1=$A2,RIGHT(CELL("direccion",Salida!BF$1),LEN(CELL("direccion",Salida!BF$1))-FIND("!",CELL("direccion",Salida!BF$1)))," ")</f>
        <v xml:space="preserve"> </v>
      </c>
      <c r="BI2" s="118" t="str">
        <f ca="1">+IF(Salida!BG$1=$A2,RIGHT(CELL("direccion",Salida!BG$1),LEN(CELL("direccion",Salida!BG$1))-FIND("!",CELL("direccion",Salida!BG$1)))," ")</f>
        <v xml:space="preserve"> </v>
      </c>
      <c r="BJ2" s="118" t="str">
        <f ca="1">+IF(Salida!BH$1=$A2,RIGHT(CELL("direccion",Salida!BH$1),LEN(CELL("direccion",Salida!BH$1))-FIND("!",CELL("direccion",Salida!BH$1)))," ")</f>
        <v xml:space="preserve"> </v>
      </c>
      <c r="BK2" s="118" t="str">
        <f ca="1">+IF(Salida!BI$1=$A2,RIGHT(CELL("direccion",Salida!BI$1),LEN(CELL("direccion",Salida!BI$1))-FIND("!",CELL("direccion",Salida!BI$1)))," ")</f>
        <v xml:space="preserve"> </v>
      </c>
      <c r="BL2" s="118" t="str">
        <f ca="1">+IF(Salida!BJ$1=$A2,RIGHT(CELL("direccion",Salida!BJ$1),LEN(CELL("direccion",Salida!BJ$1))-FIND("!",CELL("direccion",Salida!BJ$1)))," ")</f>
        <v xml:space="preserve"> </v>
      </c>
      <c r="BM2" s="118" t="str">
        <f ca="1">+IF(Salida!BK$1=$A2,RIGHT(CELL("direccion",Salida!BK$1),LEN(CELL("direccion",Salida!BK$1))-FIND("!",CELL("direccion",Salida!BK$1)))," ")</f>
        <v xml:space="preserve"> </v>
      </c>
      <c r="BN2" s="118" t="str">
        <f ca="1">+IF(Salida!BL$1=$A2,RIGHT(CELL("direccion",Salida!BL$1),LEN(CELL("direccion",Salida!BL$1))-FIND("!",CELL("direccion",Salida!BL$1)))," ")</f>
        <v xml:space="preserve"> </v>
      </c>
      <c r="BO2" s="118" t="str">
        <f ca="1">+IF(Salida!BM$1=$A2,RIGHT(CELL("direccion",Salida!BM$1),LEN(CELL("direccion",Salida!BM$1))-FIND("!",CELL("direccion",Salida!BM$1)))," ")</f>
        <v xml:space="preserve"> </v>
      </c>
      <c r="BP2" s="118" t="str">
        <f ca="1">+IF(Salida!BN$1=$A2,RIGHT(CELL("direccion",Salida!BN$1),LEN(CELL("direccion",Salida!BN$1))-FIND("!",CELL("direccion",Salida!BN$1)))," ")</f>
        <v xml:space="preserve"> </v>
      </c>
      <c r="BQ2" s="118" t="str">
        <f ca="1">+IF(Salida!BO$1=$A2,RIGHT(CELL("direccion",Salida!BO$1),LEN(CELL("direccion",Salida!BO$1))-FIND("!",CELL("direccion",Salida!BO$1)))," ")</f>
        <v xml:space="preserve"> </v>
      </c>
      <c r="BR2" s="118" t="str">
        <f ca="1">+IF(Salida!BP$1=$A2,RIGHT(CELL("direccion",Salida!BP$1),LEN(CELL("direccion",Salida!BP$1))-FIND("!",CELL("direccion",Salida!BP$1)))," ")</f>
        <v xml:space="preserve"> </v>
      </c>
      <c r="BS2" s="118" t="str">
        <f ca="1">+IF(Salida!BQ$1=$A2,RIGHT(CELL("direccion",Salida!BQ$1),LEN(CELL("direccion",Salida!BQ$1))-FIND("!",CELL("direccion",Salida!BQ$1)))," ")</f>
        <v xml:space="preserve"> </v>
      </c>
      <c r="BT2" s="118" t="str">
        <f ca="1">+IF(Salida!BR$1=$A2,RIGHT(CELL("direccion",Salida!BR$1),LEN(CELL("direccion",Salida!BR$1))-FIND("!",CELL("direccion",Salida!BR$1)))," ")</f>
        <v xml:space="preserve"> </v>
      </c>
      <c r="BU2" s="118" t="str">
        <f ca="1">+IF(Salida!BS$1=$A2,RIGHT(CELL("direccion",Salida!BS$1),LEN(CELL("direccion",Salida!BS$1))-FIND("!",CELL("direccion",Salida!BS$1)))," ")</f>
        <v xml:space="preserve"> </v>
      </c>
      <c r="BV2" s="118" t="str">
        <f ca="1">+IF(Salida!BT$1=$A2,RIGHT(CELL("direccion",Salida!BT$1),LEN(CELL("direccion",Salida!BT$1))-FIND("!",CELL("direccion",Salida!BT$1)))," ")</f>
        <v xml:space="preserve"> </v>
      </c>
      <c r="BW2" s="118" t="str">
        <f ca="1">+IF(Salida!BU$1=$A2,RIGHT(CELL("direccion",Salida!BU$1),LEN(CELL("direccion",Salida!BU$1))-FIND("!",CELL("direccion",Salida!BU$1)))," ")</f>
        <v xml:space="preserve"> </v>
      </c>
      <c r="BX2" s="118" t="str">
        <f ca="1">+IF(Salida!BV$1=$A2,RIGHT(CELL("direccion",Salida!BV$1),LEN(CELL("direccion",Salida!BV$1))-FIND("!",CELL("direccion",Salida!BV$1)))," ")</f>
        <v xml:space="preserve"> </v>
      </c>
      <c r="BY2" s="118" t="str">
        <f ca="1">+IF(Salida!BW$1=$A2,RIGHT(CELL("direccion",Salida!BW$1),LEN(CELL("direccion",Salida!BW$1))-FIND("!",CELL("direccion",Salida!BW$1)))," ")</f>
        <v xml:space="preserve"> </v>
      </c>
      <c r="BZ2" s="118" t="str">
        <f ca="1">+IF(Salida!BX$1=$A2,RIGHT(CELL("direccion",Salida!BX$1),LEN(CELL("direccion",Salida!BX$1))-FIND("!",CELL("direccion",Salida!BX$1)))," ")</f>
        <v xml:space="preserve"> </v>
      </c>
      <c r="CA2" s="118" t="str">
        <f ca="1">+IF(Salida!BY$1=$A2,RIGHT(CELL("direccion",Salida!BY$1),LEN(CELL("direccion",Salida!BY$1))-FIND("!",CELL("direccion",Salida!BY$1)))," ")</f>
        <v xml:space="preserve"> </v>
      </c>
      <c r="CB2" s="118" t="str">
        <f ca="1">+IF(Salida!BZ$1=$A2,RIGHT(CELL("direccion",Salida!BZ$1),LEN(CELL("direccion",Salida!BZ$1))-FIND("!",CELL("direccion",Salida!BZ$1)))," ")</f>
        <v xml:space="preserve"> </v>
      </c>
      <c r="CC2" s="118" t="str">
        <f ca="1">+IF(Salida!CA$1=$A2,RIGHT(CELL("direccion",Salida!CA$1),LEN(CELL("direccion",Salida!CA$1))-FIND("!",CELL("direccion",Salida!CA$1)))," ")</f>
        <v xml:space="preserve"> </v>
      </c>
      <c r="CD2" s="118" t="str">
        <f ca="1">+IF(Salida!CB$1=$A2,RIGHT(CELL("direccion",Salida!CB$1),LEN(CELL("direccion",Salida!CB$1))-FIND("!",CELL("direccion",Salida!CB$1)))," ")</f>
        <v xml:space="preserve"> </v>
      </c>
      <c r="CE2" s="118" t="str">
        <f ca="1">+IF(Salida!CC$1=$A2,RIGHT(CELL("direccion",Salida!CC$1),LEN(CELL("direccion",Salida!CC$1))-FIND("!",CELL("direccion",Salida!CC$1)))," ")</f>
        <v xml:space="preserve"> </v>
      </c>
      <c r="CF2" s="118" t="str">
        <f ca="1">+IF(Salida!CD$1=$A2,RIGHT(CELL("direccion",Salida!CD$1),LEN(CELL("direccion",Salida!CD$1))-FIND("!",CELL("direccion",Salida!CD$1)))," ")</f>
        <v xml:space="preserve"> </v>
      </c>
      <c r="CG2" s="118" t="str">
        <f ca="1">+IF(Salida!CE$1=$A2,RIGHT(CELL("direccion",Salida!CE$1),LEN(CELL("direccion",Salida!CE$1))-FIND("!",CELL("direccion",Salida!CE$1)))," ")</f>
        <v xml:space="preserve"> </v>
      </c>
      <c r="CH2" s="118" t="str">
        <f ca="1">+IF(Salida!CF$1=$A2,RIGHT(CELL("direccion",Salida!CF$1),LEN(CELL("direccion",Salida!CF$1))-FIND("!",CELL("direccion",Salida!CF$1)))," ")</f>
        <v xml:space="preserve"> </v>
      </c>
      <c r="CI2" s="118" t="str">
        <f ca="1">+IF(Salida!CG$1=$A2,RIGHT(CELL("direccion",Salida!CG$1),LEN(CELL("direccion",Salida!CG$1))-FIND("!",CELL("direccion",Salida!CG$1)))," ")</f>
        <v xml:space="preserve"> </v>
      </c>
      <c r="CJ2" s="118" t="str">
        <f ca="1">+IF(Salida!CH$1=$A2,RIGHT(CELL("direccion",Salida!CH$1),LEN(CELL("direccion",Salida!CH$1))-FIND("!",CELL("direccion",Salida!CH$1)))," ")</f>
        <v xml:space="preserve"> </v>
      </c>
      <c r="CK2" s="118" t="str">
        <f ca="1">+IF(Salida!CI$1=$A2,RIGHT(CELL("direccion",Salida!CI$1),LEN(CELL("direccion",Salida!CI$1))-FIND("!",CELL("direccion",Salida!CI$1)))," ")</f>
        <v xml:space="preserve"> </v>
      </c>
      <c r="CL2" s="118" t="str">
        <f ca="1">+IF(Salida!CJ$1=$A2,RIGHT(CELL("direccion",Salida!CJ$1),LEN(CELL("direccion",Salida!CJ$1))-FIND("!",CELL("direccion",Salida!CJ$1)))," ")</f>
        <v xml:space="preserve"> </v>
      </c>
      <c r="CM2" s="118" t="str">
        <f ca="1">+IF(Salida!CK$1=$A2,RIGHT(CELL("direccion",Salida!CK$1),LEN(CELL("direccion",Salida!CK$1))-FIND("!",CELL("direccion",Salida!CK$1)))," ")</f>
        <v xml:space="preserve"> </v>
      </c>
      <c r="CN2" s="118" t="str">
        <f ca="1">+IF(Salida!CL$1=$A2,RIGHT(CELL("direccion",Salida!CL$1),LEN(CELL("direccion",Salida!CL$1))-FIND("!",CELL("direccion",Salida!CL$1)))," ")</f>
        <v xml:space="preserve"> </v>
      </c>
      <c r="CO2" s="118" t="str">
        <f ca="1">+IF(Salida!CM$1=$A2,RIGHT(CELL("direccion",Salida!CM$1),LEN(CELL("direccion",Salida!CM$1))-FIND("!",CELL("direccion",Salida!CM$1)))," ")</f>
        <v xml:space="preserve"> </v>
      </c>
      <c r="CP2" s="118" t="str">
        <f ca="1">+IF(Salida!CN$1=$A2,RIGHT(CELL("direccion",Salida!CN$1),LEN(CELL("direccion",Salida!CN$1))-FIND("!",CELL("direccion",Salida!CN$1)))," ")</f>
        <v xml:space="preserve"> </v>
      </c>
      <c r="CQ2" s="118" t="str">
        <f ca="1">+IF(Salida!CO$1=$A2,RIGHT(CELL("direccion",Salida!CO$1),LEN(CELL("direccion",Salida!CO$1))-FIND("!",CELL("direccion",Salida!CO$1)))," ")</f>
        <v xml:space="preserve"> </v>
      </c>
      <c r="CR2" s="118" t="str">
        <f ca="1">+IF(Salida!CP$1=$A2,RIGHT(CELL("direccion",Salida!CP$1),LEN(CELL("direccion",Salida!CP$1))-FIND("!",CELL("direccion",Salida!CP$1)))," ")</f>
        <v xml:space="preserve"> </v>
      </c>
      <c r="CS2" s="118" t="str">
        <f ca="1">+IF(Salida!CQ$1=$A2,RIGHT(CELL("direccion",Salida!CQ$1),LEN(CELL("direccion",Salida!CQ$1))-FIND("!",CELL("direccion",Salida!CQ$1)))," ")</f>
        <v xml:space="preserve"> </v>
      </c>
      <c r="CT2" s="118" t="str">
        <f ca="1">+IF(Salida!CR$1=$A2,RIGHT(CELL("direccion",Salida!CR$1),LEN(CELL("direccion",Salida!CR$1))-FIND("!",CELL("direccion",Salida!CR$1)))," ")</f>
        <v xml:space="preserve"> </v>
      </c>
      <c r="CU2" s="118" t="str">
        <f ca="1">+IF(Salida!CS$1=$A2,RIGHT(CELL("direccion",Salida!CS$1),LEN(CELL("direccion",Salida!CS$1))-FIND("!",CELL("direccion",Salida!CS$1)))," ")</f>
        <v xml:space="preserve"> </v>
      </c>
      <c r="CV2" s="118" t="str">
        <f ca="1">+IF(Salida!CT$1=$A2,RIGHT(CELL("direccion",Salida!CT$1),LEN(CELL("direccion",Salida!CT$1))-FIND("!",CELL("direccion",Salida!CT$1)))," ")</f>
        <v xml:space="preserve"> </v>
      </c>
      <c r="CW2" s="118" t="str">
        <f ca="1">+IF(Salida!CU$1=$A2,RIGHT(CELL("direccion",Salida!CU$1),LEN(CELL("direccion",Salida!CU$1))-FIND("!",CELL("direccion",Salida!CU$1)))," ")</f>
        <v xml:space="preserve"> </v>
      </c>
      <c r="CX2" s="118" t="str">
        <f ca="1">+IF(Salida!CV$1=$A2,RIGHT(CELL("direccion",Salida!CV$1),LEN(CELL("direccion",Salida!CV$1))-FIND("!",CELL("direccion",Salida!CV$1)))," ")</f>
        <v xml:space="preserve"> </v>
      </c>
      <c r="CY2" s="118" t="str">
        <f ca="1">+IF(Salida!CW$1=$A2,RIGHT(CELL("direccion",Salida!CW$1),LEN(CELL("direccion",Salida!CW$1))-FIND("!",CELL("direccion",Salida!CW$1)))," ")</f>
        <v xml:space="preserve"> </v>
      </c>
      <c r="CZ2" s="118" t="str">
        <f ca="1">+IF(Salida!CX$1=$A2,RIGHT(CELL("direccion",Salida!CX$1),LEN(CELL("direccion",Salida!CX$1))-FIND("!",CELL("direccion",Salida!CX$1)))," ")</f>
        <v xml:space="preserve"> </v>
      </c>
      <c r="DA2" s="118" t="str">
        <f ca="1">+IF(Salida!CY$1=$A2,RIGHT(CELL("direccion",Salida!CY$1),LEN(CELL("direccion",Salida!CY$1))-FIND("!",CELL("direccion",Salida!CY$1)))," ")</f>
        <v xml:space="preserve"> </v>
      </c>
      <c r="DB2" s="118" t="str">
        <f ca="1">+IF(Salida!CZ$1=$A2,RIGHT(CELL("direccion",Salida!CZ$1),LEN(CELL("direccion",Salida!CZ$1))-FIND("!",CELL("direccion",Salida!CZ$1)))," ")</f>
        <v xml:space="preserve"> </v>
      </c>
      <c r="DC2" s="118" t="str">
        <f ca="1">+IF(Salida!DA$1=$A2,RIGHT(CELL("direccion",Salida!DA$1),LEN(CELL("direccion",Salida!DA$1))-FIND("!",CELL("direccion",Salida!DA$1)))," ")</f>
        <v xml:space="preserve"> </v>
      </c>
      <c r="DD2" s="118" t="str">
        <f ca="1">+IF(Salida!DB$1=$A2,RIGHT(CELL("direccion",Salida!DB$1),LEN(CELL("direccion",Salida!DB$1))-FIND("!",CELL("direccion",Salida!DB$1)))," ")</f>
        <v xml:space="preserve"> </v>
      </c>
      <c r="DE2" s="118" t="str">
        <f ca="1">+IF(Salida!DC$1=$A2,RIGHT(CELL("direccion",Salida!DC$1),LEN(CELL("direccion",Salida!DC$1))-FIND("!",CELL("direccion",Salida!DC$1)))," ")</f>
        <v xml:space="preserve"> </v>
      </c>
      <c r="DF2" s="118" t="str">
        <f ca="1">+IF(Salida!DD$1=$A2,RIGHT(CELL("direccion",Salida!DD$1),LEN(CELL("direccion",Salida!DD$1))-FIND("!",CELL("direccion",Salida!DD$1)))," ")</f>
        <v xml:space="preserve"> </v>
      </c>
      <c r="DG2" s="118" t="str">
        <f ca="1">+IF(Salida!DE$1=$A2,RIGHT(CELL("direccion",Salida!DE$1),LEN(CELL("direccion",Salida!DE$1))-FIND("!",CELL("direccion",Salida!DE$1)))," ")</f>
        <v xml:space="preserve"> </v>
      </c>
      <c r="DH2" s="118" t="str">
        <f ca="1">+IF(Salida!DF$1=$A2,RIGHT(CELL("direccion",Salida!DF$1),LEN(CELL("direccion",Salida!DF$1))-FIND("!",CELL("direccion",Salida!DF$1)))," ")</f>
        <v xml:space="preserve"> </v>
      </c>
      <c r="DI2" s="118" t="str">
        <f ca="1">+IF(Salida!DG$1=$A2,RIGHT(CELL("direccion",Salida!DG$1),LEN(CELL("direccion",Salida!DG$1))-FIND("!",CELL("direccion",Salida!DG$1)))," ")</f>
        <v xml:space="preserve"> </v>
      </c>
      <c r="DJ2" s="118" t="str">
        <f ca="1">+IF(Salida!DH$1=$A2,RIGHT(CELL("direccion",Salida!DH$1),LEN(CELL("direccion",Salida!DH$1))-FIND("!",CELL("direccion",Salida!DH$1)))," ")</f>
        <v xml:space="preserve"> </v>
      </c>
      <c r="DK2" s="118" t="str">
        <f ca="1">+IF(Salida!DI$1=$A2,RIGHT(CELL("direccion",Salida!DI$1),LEN(CELL("direccion",Salida!DI$1))-FIND("!",CELL("direccion",Salida!DI$1)))," ")</f>
        <v xml:space="preserve"> </v>
      </c>
      <c r="DL2" s="119" t="str">
        <f ca="1">+IF(Salida!DJ$1=$A2,RIGHT(CELL("direccion",Salida!DJ$1),LEN(CELL("direccion",Salida!DJ$1))-FIND("!",CELL("direccion",Salida!DJ$1)))," ")</f>
        <v xml:space="preserve"> </v>
      </c>
    </row>
    <row r="3" spans="1:116" x14ac:dyDescent="0.25">
      <c r="A3" s="120" t="s">
        <v>320</v>
      </c>
      <c r="B3" s="38" t="str">
        <f t="shared" ca="1" si="0"/>
        <v>$K$2:$X$168</v>
      </c>
      <c r="C3" s="38" t="str">
        <f ca="1">+IF(Salida!A$1=$A3,RIGHT(CELL("direccion",Salida!A$1),LEN(CELL("direccion",Salida!A$1))-FIND("!",CELL("direccion",Salida!A$1)))," ")</f>
        <v xml:space="preserve"> </v>
      </c>
      <c r="D3" s="38" t="str">
        <f ca="1">+IF(Salida!B$1=$A3,RIGHT(CELL("direccion",Salida!B$1),LEN(CELL("direccion",Salida!B$1))-FIND("!",CELL("direccion",Salida!B$1)))," ")</f>
        <v xml:space="preserve"> </v>
      </c>
      <c r="E3" s="38" t="str">
        <f ca="1">+IF(Salida!C$1=$A3,RIGHT(CELL("direccion",Salida!C$1),LEN(CELL("direccion",Salida!C$1))-FIND("!",CELL("direccion",Salida!C$1)))," ")</f>
        <v xml:space="preserve"> </v>
      </c>
      <c r="F3" s="38" t="str">
        <f ca="1">+IF(Salida!D$1=$A3,RIGHT(CELL("direccion",Salida!D$1),LEN(CELL("direccion",Salida!D$1))-FIND("!",CELL("direccion",Salida!D$1)))," ")</f>
        <v xml:space="preserve"> </v>
      </c>
      <c r="G3" s="38" t="str">
        <f ca="1">+IF(Salida!E$1=$A3,RIGHT(CELL("direccion",Salida!E$1),LEN(CELL("direccion",Salida!E$1))-FIND("!",CELL("direccion",Salida!E$1)))," ")</f>
        <v xml:space="preserve"> </v>
      </c>
      <c r="H3" s="38" t="str">
        <f ca="1">+IF(Salida!F$1=$A3,RIGHT(CELL("direccion",Salida!F$1),LEN(CELL("direccion",Salida!F$1))-FIND("!",CELL("direccion",Salida!F$1)))," ")</f>
        <v xml:space="preserve"> </v>
      </c>
      <c r="I3" s="38" t="str">
        <f ca="1">+IF(Salida!G$1=$A3,RIGHT(CELL("direccion",Salida!G$1),LEN(CELL("direccion",Salida!G$1))-FIND("!",CELL("direccion",Salida!G$1)))," ")</f>
        <v xml:space="preserve"> </v>
      </c>
      <c r="J3" s="38" t="str">
        <f ca="1">+IF(Salida!H$1=$A3,RIGHT(CELL("direccion",Salida!H$1),LEN(CELL("direccion",Salida!H$1))-FIND("!",CELL("direccion",Salida!H$1)))," ")</f>
        <v xml:space="preserve"> </v>
      </c>
      <c r="K3" s="38" t="str">
        <f ca="1">+IF(Salida!I$1=$A3,RIGHT(CELL("direccion",Salida!I$1),LEN(CELL("direccion",Salida!I$1))-FIND("!",CELL("direccion",Salida!I$1)))," ")</f>
        <v xml:space="preserve"> </v>
      </c>
      <c r="L3" s="38" t="str">
        <f ca="1">+IF(Salida!J$1=$A3,RIGHT(CELL("direccion",Salida!J$1),LEN(CELL("direccion",Salida!J$1))-FIND("!",CELL("direccion",Salida!J$1)))," ")</f>
        <v xml:space="preserve"> </v>
      </c>
      <c r="M3" s="38" t="str">
        <f ca="1">+IF(Salida!K$1=$A3,RIGHT(CELL("direccion",Salida!K$1),LEN(CELL("direccion",Salida!K$1))-FIND("!",CELL("direccion",Salida!K$1)))," ")</f>
        <v>$K$1</v>
      </c>
      <c r="N3" s="38" t="str">
        <f ca="1">+IF(Salida!L$1=$A3,RIGHT(CELL("direccion",Salida!L$1),LEN(CELL("direccion",Salida!L$1))-FIND("!",CELL("direccion",Salida!L$1)))," ")</f>
        <v>$L$1</v>
      </c>
      <c r="O3" s="38" t="str">
        <f ca="1">+IF(Salida!M$1=$A3,RIGHT(CELL("direccion",Salida!M$1),LEN(CELL("direccion",Salida!M$1))-FIND("!",CELL("direccion",Salida!M$1)))," ")</f>
        <v>$M$1</v>
      </c>
      <c r="P3" s="38" t="str">
        <f ca="1">+IF(Salida!N$1=$A3,RIGHT(CELL("direccion",Salida!N$1),LEN(CELL("direccion",Salida!N$1))-FIND("!",CELL("direccion",Salida!N$1)))," ")</f>
        <v>$N$1</v>
      </c>
      <c r="Q3" s="38" t="str">
        <f ca="1">+IF(Salida!O$1=$A3,RIGHT(CELL("direccion",Salida!O$1),LEN(CELL("direccion",Salida!O$1))-FIND("!",CELL("direccion",Salida!O$1)))," ")</f>
        <v>$O$1</v>
      </c>
      <c r="R3" s="38" t="str">
        <f ca="1">+IF(Salida!P$1=$A3,RIGHT(CELL("direccion",Salida!P$1),LEN(CELL("direccion",Salida!P$1))-FIND("!",CELL("direccion",Salida!P$1)))," ")</f>
        <v>$P$1</v>
      </c>
      <c r="S3" s="38" t="str">
        <f ca="1">+IF(Salida!Q$1=$A3,RIGHT(CELL("direccion",Salida!Q$1),LEN(CELL("direccion",Salida!Q$1))-FIND("!",CELL("direccion",Salida!Q$1)))," ")</f>
        <v>$Q$1</v>
      </c>
      <c r="T3" s="38" t="str">
        <f ca="1">+IF(Salida!R$1=$A3,RIGHT(CELL("direccion",Salida!R$1),LEN(CELL("direccion",Salida!R$1))-FIND("!",CELL("direccion",Salida!R$1)))," ")</f>
        <v>$R$1</v>
      </c>
      <c r="U3" s="38" t="str">
        <f ca="1">+IF(Salida!S$1=$A3,RIGHT(CELL("direccion",Salida!S$1),LEN(CELL("direccion",Salida!S$1))-FIND("!",CELL("direccion",Salida!S$1)))," ")</f>
        <v>$S$1</v>
      </c>
      <c r="V3" s="38" t="str">
        <f ca="1">+IF(Salida!T$1=$A3,RIGHT(CELL("direccion",Salida!T$1),LEN(CELL("direccion",Salida!T$1))-FIND("!",CELL("direccion",Salida!T$1)))," ")</f>
        <v>$T$1</v>
      </c>
      <c r="W3" s="38" t="str">
        <f ca="1">+IF(Salida!U$1=$A3,RIGHT(CELL("direccion",Salida!U$1),LEN(CELL("direccion",Salida!U$1))-FIND("!",CELL("direccion",Salida!U$1)))," ")</f>
        <v>$U$1</v>
      </c>
      <c r="X3" s="38" t="str">
        <f ca="1">+IF(Salida!V$1=$A3,RIGHT(CELL("direccion",Salida!V$1),LEN(CELL("direccion",Salida!V$1))-FIND("!",CELL("direccion",Salida!V$1)))," ")</f>
        <v>$V$1</v>
      </c>
      <c r="Y3" s="38" t="str">
        <f ca="1">+IF(Salida!W$1=$A3,RIGHT(CELL("direccion",Salida!W$1),LEN(CELL("direccion",Salida!W$1))-FIND("!",CELL("direccion",Salida!W$1)))," ")</f>
        <v>$W$1</v>
      </c>
      <c r="Z3" s="38" t="str">
        <f ca="1">+IF(Salida!X$1=$A3,RIGHT(CELL("direccion",Salida!X$1),LEN(CELL("direccion",Salida!X$1))-FIND("!",CELL("direccion",Salida!X$1)))," ")</f>
        <v>$X$1</v>
      </c>
      <c r="AA3" s="38" t="str">
        <f ca="1">+IF(Salida!Y$1=$A3,RIGHT(CELL("direccion",Salida!Y$1),LEN(CELL("direccion",Salida!Y$1))-FIND("!",CELL("direccion",Salida!Y$1)))," ")</f>
        <v xml:space="preserve"> </v>
      </c>
      <c r="AB3" s="38" t="str">
        <f ca="1">+IF(Salida!Z$1=$A3,RIGHT(CELL("direccion",Salida!Z$1),LEN(CELL("direccion",Salida!Z$1))-FIND("!",CELL("direccion",Salida!Z$1)))," ")</f>
        <v xml:space="preserve"> </v>
      </c>
      <c r="AC3" s="38" t="str">
        <f ca="1">+IF(Salida!AA$1=$A3,RIGHT(CELL("direccion",Salida!AA$1),LEN(CELL("direccion",Salida!AA$1))-FIND("!",CELL("direccion",Salida!AA$1)))," ")</f>
        <v xml:space="preserve"> </v>
      </c>
      <c r="AD3" s="38" t="str">
        <f ca="1">+IF(Salida!AB$1=$A3,RIGHT(CELL("direccion",Salida!AB$1),LEN(CELL("direccion",Salida!AB$1))-FIND("!",CELL("direccion",Salida!AB$1)))," ")</f>
        <v xml:space="preserve"> </v>
      </c>
      <c r="AE3" s="38" t="str">
        <f ca="1">+IF(Salida!AC$1=$A3,RIGHT(CELL("direccion",Salida!AC$1),LEN(CELL("direccion",Salida!AC$1))-FIND("!",CELL("direccion",Salida!AC$1)))," ")</f>
        <v xml:space="preserve"> </v>
      </c>
      <c r="AF3" s="38" t="str">
        <f ca="1">+IF(Salida!AD$1=$A3,RIGHT(CELL("direccion",Salida!AD$1),LEN(CELL("direccion",Salida!AD$1))-FIND("!",CELL("direccion",Salida!AD$1)))," ")</f>
        <v xml:space="preserve"> </v>
      </c>
      <c r="AG3" s="38" t="str">
        <f ca="1">+IF(Salida!AE$1=$A3,RIGHT(CELL("direccion",Salida!AE$1),LEN(CELL("direccion",Salida!AE$1))-FIND("!",CELL("direccion",Salida!AE$1)))," ")</f>
        <v xml:space="preserve"> </v>
      </c>
      <c r="AH3" s="38" t="str">
        <f ca="1">+IF(Salida!AF$1=$A3,RIGHT(CELL("direccion",Salida!AF$1),LEN(CELL("direccion",Salida!AF$1))-FIND("!",CELL("direccion",Salida!AF$1)))," ")</f>
        <v xml:space="preserve"> </v>
      </c>
      <c r="AI3" s="38" t="str">
        <f ca="1">+IF(Salida!AG$1=$A3,RIGHT(CELL("direccion",Salida!AG$1),LEN(CELL("direccion",Salida!AG$1))-FIND("!",CELL("direccion",Salida!AG$1)))," ")</f>
        <v xml:space="preserve"> </v>
      </c>
      <c r="AJ3" s="38" t="str">
        <f ca="1">+IF(Salida!AH$1=$A3,RIGHT(CELL("direccion",Salida!AH$1),LEN(CELL("direccion",Salida!AH$1))-FIND("!",CELL("direccion",Salida!AH$1)))," ")</f>
        <v xml:space="preserve"> </v>
      </c>
      <c r="AK3" s="38" t="str">
        <f ca="1">+IF(Salida!AI$1=$A3,RIGHT(CELL("direccion",Salida!AI$1),LEN(CELL("direccion",Salida!AI$1))-FIND("!",CELL("direccion",Salida!AI$1)))," ")</f>
        <v xml:space="preserve"> </v>
      </c>
      <c r="AL3" s="38" t="str">
        <f ca="1">+IF(Salida!AJ$1=$A3,RIGHT(CELL("direccion",Salida!AJ$1),LEN(CELL("direccion",Salida!AJ$1))-FIND("!",CELL("direccion",Salida!AJ$1)))," ")</f>
        <v xml:space="preserve"> </v>
      </c>
      <c r="AM3" s="38" t="str">
        <f ca="1">+IF(Salida!AK$1=$A3,RIGHT(CELL("direccion",Salida!AK$1),LEN(CELL("direccion",Salida!AK$1))-FIND("!",CELL("direccion",Salida!AK$1)))," ")</f>
        <v xml:space="preserve"> </v>
      </c>
      <c r="AN3" s="38" t="str">
        <f ca="1">+IF(Salida!AL$1=$A3,RIGHT(CELL("direccion",Salida!AL$1),LEN(CELL("direccion",Salida!AL$1))-FIND("!",CELL("direccion",Salida!AL$1)))," ")</f>
        <v xml:space="preserve"> </v>
      </c>
      <c r="AO3" s="38" t="str">
        <f ca="1">+IF(Salida!AM$1=$A3,RIGHT(CELL("direccion",Salida!AM$1),LEN(CELL("direccion",Salida!AM$1))-FIND("!",CELL("direccion",Salida!AM$1)))," ")</f>
        <v xml:space="preserve"> </v>
      </c>
      <c r="AP3" s="38" t="str">
        <f ca="1">+IF(Salida!AN$1=$A3,RIGHT(CELL("direccion",Salida!AN$1),LEN(CELL("direccion",Salida!AN$1))-FIND("!",CELL("direccion",Salida!AN$1)))," ")</f>
        <v xml:space="preserve"> </v>
      </c>
      <c r="AQ3" s="38" t="str">
        <f ca="1">+IF(Salida!AO$1=$A3,RIGHT(CELL("direccion",Salida!AO$1),LEN(CELL("direccion",Salida!AO$1))-FIND("!",CELL("direccion",Salida!AO$1)))," ")</f>
        <v xml:space="preserve"> </v>
      </c>
      <c r="AR3" s="38" t="str">
        <f ca="1">+IF(Salida!AP$1=$A3,RIGHT(CELL("direccion",Salida!AP$1),LEN(CELL("direccion",Salida!AP$1))-FIND("!",CELL("direccion",Salida!AP$1)))," ")</f>
        <v xml:space="preserve"> </v>
      </c>
      <c r="AS3" s="38" t="str">
        <f ca="1">+IF(Salida!AQ$1=$A3,RIGHT(CELL("direccion",Salida!AQ$1),LEN(CELL("direccion",Salida!AQ$1))-FIND("!",CELL("direccion",Salida!AQ$1)))," ")</f>
        <v xml:space="preserve"> </v>
      </c>
      <c r="AT3" s="38" t="str">
        <f ca="1">+IF(Salida!AR$1=$A3,RIGHT(CELL("direccion",Salida!AR$1),LEN(CELL("direccion",Salida!AR$1))-FIND("!",CELL("direccion",Salida!AR$1)))," ")</f>
        <v xml:space="preserve"> </v>
      </c>
      <c r="AU3" s="38" t="str">
        <f ca="1">+IF(Salida!AS$1=$A3,RIGHT(CELL("direccion",Salida!AS$1),LEN(CELL("direccion",Salida!AS$1))-FIND("!",CELL("direccion",Salida!AS$1)))," ")</f>
        <v xml:space="preserve"> </v>
      </c>
      <c r="AV3" s="38" t="str">
        <f ca="1">+IF(Salida!AT$1=$A3,RIGHT(CELL("direccion",Salida!AT$1),LEN(CELL("direccion",Salida!AT$1))-FIND("!",CELL("direccion",Salida!AT$1)))," ")</f>
        <v xml:space="preserve"> </v>
      </c>
      <c r="AW3" s="38" t="str">
        <f ca="1">+IF(Salida!AU$1=$A3,RIGHT(CELL("direccion",Salida!AU$1),LEN(CELL("direccion",Salida!AU$1))-FIND("!",CELL("direccion",Salida!AU$1)))," ")</f>
        <v xml:space="preserve"> </v>
      </c>
      <c r="AX3" s="38" t="str">
        <f ca="1">+IF(Salida!AV$1=$A3,RIGHT(CELL("direccion",Salida!AV$1),LEN(CELL("direccion",Salida!AV$1))-FIND("!",CELL("direccion",Salida!AV$1)))," ")</f>
        <v xml:space="preserve"> </v>
      </c>
      <c r="AY3" s="38" t="str">
        <f ca="1">+IF(Salida!AW$1=$A3,RIGHT(CELL("direccion",Salida!AW$1),LEN(CELL("direccion",Salida!AW$1))-FIND("!",CELL("direccion",Salida!AW$1)))," ")</f>
        <v xml:space="preserve"> </v>
      </c>
      <c r="AZ3" s="38" t="str">
        <f ca="1">+IF(Salida!AX$1=$A3,RIGHT(CELL("direccion",Salida!AX$1),LEN(CELL("direccion",Salida!AX$1))-FIND("!",CELL("direccion",Salida!AX$1)))," ")</f>
        <v xml:space="preserve"> </v>
      </c>
      <c r="BA3" s="38" t="str">
        <f ca="1">+IF(Salida!AY$1=$A3,RIGHT(CELL("direccion",Salida!AY$1),LEN(CELL("direccion",Salida!AY$1))-FIND("!",CELL("direccion",Salida!AY$1)))," ")</f>
        <v xml:space="preserve"> </v>
      </c>
      <c r="BB3" s="38" t="str">
        <f ca="1">+IF(Salida!AZ$1=$A3,RIGHT(CELL("direccion",Salida!AZ$1),LEN(CELL("direccion",Salida!AZ$1))-FIND("!",CELL("direccion",Salida!AZ$1)))," ")</f>
        <v xml:space="preserve"> </v>
      </c>
      <c r="BC3" s="38" t="str">
        <f ca="1">+IF(Salida!BA$1=$A3,RIGHT(CELL("direccion",Salida!BA$1),LEN(CELL("direccion",Salida!BA$1))-FIND("!",CELL("direccion",Salida!BA$1)))," ")</f>
        <v xml:space="preserve"> </v>
      </c>
      <c r="BD3" s="38" t="str">
        <f ca="1">+IF(Salida!BB$1=$A3,RIGHT(CELL("direccion",Salida!BB$1),LEN(CELL("direccion",Salida!BB$1))-FIND("!",CELL("direccion",Salida!BB$1)))," ")</f>
        <v xml:space="preserve"> </v>
      </c>
      <c r="BE3" s="38" t="str">
        <f ca="1">+IF(Salida!BC$1=$A3,RIGHT(CELL("direccion",Salida!BC$1),LEN(CELL("direccion",Salida!BC$1))-FIND("!",CELL("direccion",Salida!BC$1)))," ")</f>
        <v xml:space="preserve"> </v>
      </c>
      <c r="BF3" s="38" t="str">
        <f ca="1">+IF(Salida!BD$1=$A3,RIGHT(CELL("direccion",Salida!BD$1),LEN(CELL("direccion",Salida!BD$1))-FIND("!",CELL("direccion",Salida!BD$1)))," ")</f>
        <v xml:space="preserve"> </v>
      </c>
      <c r="BG3" s="38" t="str">
        <f ca="1">+IF(Salida!BE$1=$A3,RIGHT(CELL("direccion",Salida!BE$1),LEN(CELL("direccion",Salida!BE$1))-FIND("!",CELL("direccion",Salida!BE$1)))," ")</f>
        <v xml:space="preserve"> </v>
      </c>
      <c r="BH3" s="38" t="str">
        <f ca="1">+IF(Salida!BF$1=$A3,RIGHT(CELL("direccion",Salida!BF$1),LEN(CELL("direccion",Salida!BF$1))-FIND("!",CELL("direccion",Salida!BF$1)))," ")</f>
        <v xml:space="preserve"> </v>
      </c>
      <c r="BI3" s="38" t="str">
        <f ca="1">+IF(Salida!BG$1=$A3,RIGHT(CELL("direccion",Salida!BG$1),LEN(CELL("direccion",Salida!BG$1))-FIND("!",CELL("direccion",Salida!BG$1)))," ")</f>
        <v xml:space="preserve"> </v>
      </c>
      <c r="BJ3" s="38" t="str">
        <f ca="1">+IF(Salida!BH$1=$A3,RIGHT(CELL("direccion",Salida!BH$1),LEN(CELL("direccion",Salida!BH$1))-FIND("!",CELL("direccion",Salida!BH$1)))," ")</f>
        <v xml:space="preserve"> </v>
      </c>
      <c r="BK3" s="38" t="str">
        <f ca="1">+IF(Salida!BI$1=$A3,RIGHT(CELL("direccion",Salida!BI$1),LEN(CELL("direccion",Salida!BI$1))-FIND("!",CELL("direccion",Salida!BI$1)))," ")</f>
        <v xml:space="preserve"> </v>
      </c>
      <c r="BL3" s="38" t="str">
        <f ca="1">+IF(Salida!BJ$1=$A3,RIGHT(CELL("direccion",Salida!BJ$1),LEN(CELL("direccion",Salida!BJ$1))-FIND("!",CELL("direccion",Salida!BJ$1)))," ")</f>
        <v xml:space="preserve"> </v>
      </c>
      <c r="BM3" s="38" t="str">
        <f ca="1">+IF(Salida!BK$1=$A3,RIGHT(CELL("direccion",Salida!BK$1),LEN(CELL("direccion",Salida!BK$1))-FIND("!",CELL("direccion",Salida!BK$1)))," ")</f>
        <v xml:space="preserve"> </v>
      </c>
      <c r="BN3" s="38" t="str">
        <f ca="1">+IF(Salida!BL$1=$A3,RIGHT(CELL("direccion",Salida!BL$1),LEN(CELL("direccion",Salida!BL$1))-FIND("!",CELL("direccion",Salida!BL$1)))," ")</f>
        <v xml:space="preserve"> </v>
      </c>
      <c r="BO3" s="38" t="str">
        <f ca="1">+IF(Salida!BM$1=$A3,RIGHT(CELL("direccion",Salida!BM$1),LEN(CELL("direccion",Salida!BM$1))-FIND("!",CELL("direccion",Salida!BM$1)))," ")</f>
        <v xml:space="preserve"> </v>
      </c>
      <c r="BP3" s="38" t="str">
        <f ca="1">+IF(Salida!BN$1=$A3,RIGHT(CELL("direccion",Salida!BN$1),LEN(CELL("direccion",Salida!BN$1))-FIND("!",CELL("direccion",Salida!BN$1)))," ")</f>
        <v xml:space="preserve"> </v>
      </c>
      <c r="BQ3" s="38" t="str">
        <f ca="1">+IF(Salida!BO$1=$A3,RIGHT(CELL("direccion",Salida!BO$1),LEN(CELL("direccion",Salida!BO$1))-FIND("!",CELL("direccion",Salida!BO$1)))," ")</f>
        <v xml:space="preserve"> </v>
      </c>
      <c r="BR3" s="38" t="str">
        <f ca="1">+IF(Salida!BP$1=$A3,RIGHT(CELL("direccion",Salida!BP$1),LEN(CELL("direccion",Salida!BP$1))-FIND("!",CELL("direccion",Salida!BP$1)))," ")</f>
        <v xml:space="preserve"> </v>
      </c>
      <c r="BS3" s="38" t="str">
        <f ca="1">+IF(Salida!BQ$1=$A3,RIGHT(CELL("direccion",Salida!BQ$1),LEN(CELL("direccion",Salida!BQ$1))-FIND("!",CELL("direccion",Salida!BQ$1)))," ")</f>
        <v xml:space="preserve"> </v>
      </c>
      <c r="BT3" s="38" t="str">
        <f ca="1">+IF(Salida!BR$1=$A3,RIGHT(CELL("direccion",Salida!BR$1),LEN(CELL("direccion",Salida!BR$1))-FIND("!",CELL("direccion",Salida!BR$1)))," ")</f>
        <v xml:space="preserve"> </v>
      </c>
      <c r="BU3" s="38" t="str">
        <f ca="1">+IF(Salida!BS$1=$A3,RIGHT(CELL("direccion",Salida!BS$1),LEN(CELL("direccion",Salida!BS$1))-FIND("!",CELL("direccion",Salida!BS$1)))," ")</f>
        <v xml:space="preserve"> </v>
      </c>
      <c r="BV3" s="38" t="str">
        <f ca="1">+IF(Salida!BT$1=$A3,RIGHT(CELL("direccion",Salida!BT$1),LEN(CELL("direccion",Salida!BT$1))-FIND("!",CELL("direccion",Salida!BT$1)))," ")</f>
        <v xml:space="preserve"> </v>
      </c>
      <c r="BW3" s="38" t="str">
        <f ca="1">+IF(Salida!BU$1=$A3,RIGHT(CELL("direccion",Salida!BU$1),LEN(CELL("direccion",Salida!BU$1))-FIND("!",CELL("direccion",Salida!BU$1)))," ")</f>
        <v xml:space="preserve"> </v>
      </c>
      <c r="BX3" s="38" t="str">
        <f ca="1">+IF(Salida!BV$1=$A3,RIGHT(CELL("direccion",Salida!BV$1),LEN(CELL("direccion",Salida!BV$1))-FIND("!",CELL("direccion",Salida!BV$1)))," ")</f>
        <v xml:space="preserve"> </v>
      </c>
      <c r="BY3" s="38" t="str">
        <f ca="1">+IF(Salida!BW$1=$A3,RIGHT(CELL("direccion",Salida!BW$1),LEN(CELL("direccion",Salida!BW$1))-FIND("!",CELL("direccion",Salida!BW$1)))," ")</f>
        <v xml:space="preserve"> </v>
      </c>
      <c r="BZ3" s="38" t="str">
        <f ca="1">+IF(Salida!BX$1=$A3,RIGHT(CELL("direccion",Salida!BX$1),LEN(CELL("direccion",Salida!BX$1))-FIND("!",CELL("direccion",Salida!BX$1)))," ")</f>
        <v xml:space="preserve"> </v>
      </c>
      <c r="CA3" s="38" t="str">
        <f ca="1">+IF(Salida!BY$1=$A3,RIGHT(CELL("direccion",Salida!BY$1),LEN(CELL("direccion",Salida!BY$1))-FIND("!",CELL("direccion",Salida!BY$1)))," ")</f>
        <v xml:space="preserve"> </v>
      </c>
      <c r="CB3" s="38" t="str">
        <f ca="1">+IF(Salida!BZ$1=$A3,RIGHT(CELL("direccion",Salida!BZ$1),LEN(CELL("direccion",Salida!BZ$1))-FIND("!",CELL("direccion",Salida!BZ$1)))," ")</f>
        <v xml:space="preserve"> </v>
      </c>
      <c r="CC3" s="38" t="str">
        <f ca="1">+IF(Salida!CA$1=$A3,RIGHT(CELL("direccion",Salida!CA$1),LEN(CELL("direccion",Salida!CA$1))-FIND("!",CELL("direccion",Salida!CA$1)))," ")</f>
        <v xml:space="preserve"> </v>
      </c>
      <c r="CD3" s="38" t="str">
        <f ca="1">+IF(Salida!CB$1=$A3,RIGHT(CELL("direccion",Salida!CB$1),LEN(CELL("direccion",Salida!CB$1))-FIND("!",CELL("direccion",Salida!CB$1)))," ")</f>
        <v xml:space="preserve"> </v>
      </c>
      <c r="CE3" s="38" t="str">
        <f ca="1">+IF(Salida!CC$1=$A3,RIGHT(CELL("direccion",Salida!CC$1),LEN(CELL("direccion",Salida!CC$1))-FIND("!",CELL("direccion",Salida!CC$1)))," ")</f>
        <v xml:space="preserve"> </v>
      </c>
      <c r="CF3" s="38" t="str">
        <f ca="1">+IF(Salida!CD$1=$A3,RIGHT(CELL("direccion",Salida!CD$1),LEN(CELL("direccion",Salida!CD$1))-FIND("!",CELL("direccion",Salida!CD$1)))," ")</f>
        <v xml:space="preserve"> </v>
      </c>
      <c r="CG3" s="38" t="str">
        <f ca="1">+IF(Salida!CE$1=$A3,RIGHT(CELL("direccion",Salida!CE$1),LEN(CELL("direccion",Salida!CE$1))-FIND("!",CELL("direccion",Salida!CE$1)))," ")</f>
        <v xml:space="preserve"> </v>
      </c>
      <c r="CH3" s="38" t="str">
        <f ca="1">+IF(Salida!CF$1=$A3,RIGHT(CELL("direccion",Salida!CF$1),LEN(CELL("direccion",Salida!CF$1))-FIND("!",CELL("direccion",Salida!CF$1)))," ")</f>
        <v xml:space="preserve"> </v>
      </c>
      <c r="CI3" s="38" t="str">
        <f ca="1">+IF(Salida!CG$1=$A3,RIGHT(CELL("direccion",Salida!CG$1),LEN(CELL("direccion",Salida!CG$1))-FIND("!",CELL("direccion",Salida!CG$1)))," ")</f>
        <v xml:space="preserve"> </v>
      </c>
      <c r="CJ3" s="38" t="str">
        <f ca="1">+IF(Salida!CH$1=$A3,RIGHT(CELL("direccion",Salida!CH$1),LEN(CELL("direccion",Salida!CH$1))-FIND("!",CELL("direccion",Salida!CH$1)))," ")</f>
        <v xml:space="preserve"> </v>
      </c>
      <c r="CK3" s="38" t="str">
        <f ca="1">+IF(Salida!CI$1=$A3,RIGHT(CELL("direccion",Salida!CI$1),LEN(CELL("direccion",Salida!CI$1))-FIND("!",CELL("direccion",Salida!CI$1)))," ")</f>
        <v xml:space="preserve"> </v>
      </c>
      <c r="CL3" s="38" t="str">
        <f ca="1">+IF(Salida!CJ$1=$A3,RIGHT(CELL("direccion",Salida!CJ$1),LEN(CELL("direccion",Salida!CJ$1))-FIND("!",CELL("direccion",Salida!CJ$1)))," ")</f>
        <v xml:space="preserve"> </v>
      </c>
      <c r="CM3" s="38" t="str">
        <f ca="1">+IF(Salida!CK$1=$A3,RIGHT(CELL("direccion",Salida!CK$1),LEN(CELL("direccion",Salida!CK$1))-FIND("!",CELL("direccion",Salida!CK$1)))," ")</f>
        <v xml:space="preserve"> </v>
      </c>
      <c r="CN3" s="38" t="str">
        <f ca="1">+IF(Salida!CL$1=$A3,RIGHT(CELL("direccion",Salida!CL$1),LEN(CELL("direccion",Salida!CL$1))-FIND("!",CELL("direccion",Salida!CL$1)))," ")</f>
        <v xml:space="preserve"> </v>
      </c>
      <c r="CO3" s="38" t="str">
        <f ca="1">+IF(Salida!CM$1=$A3,RIGHT(CELL("direccion",Salida!CM$1),LEN(CELL("direccion",Salida!CM$1))-FIND("!",CELL("direccion",Salida!CM$1)))," ")</f>
        <v xml:space="preserve"> </v>
      </c>
      <c r="CP3" s="38" t="str">
        <f ca="1">+IF(Salida!CN$1=$A3,RIGHT(CELL("direccion",Salida!CN$1),LEN(CELL("direccion",Salida!CN$1))-FIND("!",CELL("direccion",Salida!CN$1)))," ")</f>
        <v xml:space="preserve"> </v>
      </c>
      <c r="CQ3" s="38" t="str">
        <f ca="1">+IF(Salida!CO$1=$A3,RIGHT(CELL("direccion",Salida!CO$1),LEN(CELL("direccion",Salida!CO$1))-FIND("!",CELL("direccion",Salida!CO$1)))," ")</f>
        <v xml:space="preserve"> </v>
      </c>
      <c r="CR3" s="38" t="str">
        <f ca="1">+IF(Salida!CP$1=$A3,RIGHT(CELL("direccion",Salida!CP$1),LEN(CELL("direccion",Salida!CP$1))-FIND("!",CELL("direccion",Salida!CP$1)))," ")</f>
        <v xml:space="preserve"> </v>
      </c>
      <c r="CS3" s="38" t="str">
        <f ca="1">+IF(Salida!CQ$1=$A3,RIGHT(CELL("direccion",Salida!CQ$1),LEN(CELL("direccion",Salida!CQ$1))-FIND("!",CELL("direccion",Salida!CQ$1)))," ")</f>
        <v xml:space="preserve"> </v>
      </c>
      <c r="CT3" s="38" t="str">
        <f ca="1">+IF(Salida!CR$1=$A3,RIGHT(CELL("direccion",Salida!CR$1),LEN(CELL("direccion",Salida!CR$1))-FIND("!",CELL("direccion",Salida!CR$1)))," ")</f>
        <v xml:space="preserve"> </v>
      </c>
      <c r="CU3" s="38" t="str">
        <f ca="1">+IF(Salida!CS$1=$A3,RIGHT(CELL("direccion",Salida!CS$1),LEN(CELL("direccion",Salida!CS$1))-FIND("!",CELL("direccion",Salida!CS$1)))," ")</f>
        <v xml:space="preserve"> </v>
      </c>
      <c r="CV3" s="38" t="str">
        <f ca="1">+IF(Salida!CT$1=$A3,RIGHT(CELL("direccion",Salida!CT$1),LEN(CELL("direccion",Salida!CT$1))-FIND("!",CELL("direccion",Salida!CT$1)))," ")</f>
        <v xml:space="preserve"> </v>
      </c>
      <c r="CW3" s="38" t="str">
        <f ca="1">+IF(Salida!CU$1=$A3,RIGHT(CELL("direccion",Salida!CU$1),LEN(CELL("direccion",Salida!CU$1))-FIND("!",CELL("direccion",Salida!CU$1)))," ")</f>
        <v xml:space="preserve"> </v>
      </c>
      <c r="CX3" s="38" t="str">
        <f ca="1">+IF(Salida!CV$1=$A3,RIGHT(CELL("direccion",Salida!CV$1),LEN(CELL("direccion",Salida!CV$1))-FIND("!",CELL("direccion",Salida!CV$1)))," ")</f>
        <v xml:space="preserve"> </v>
      </c>
      <c r="CY3" s="38" t="str">
        <f ca="1">+IF(Salida!CW$1=$A3,RIGHT(CELL("direccion",Salida!CW$1),LEN(CELL("direccion",Salida!CW$1))-FIND("!",CELL("direccion",Salida!CW$1)))," ")</f>
        <v xml:space="preserve"> </v>
      </c>
      <c r="CZ3" s="38" t="str">
        <f ca="1">+IF(Salida!CX$1=$A3,RIGHT(CELL("direccion",Salida!CX$1),LEN(CELL("direccion",Salida!CX$1))-FIND("!",CELL("direccion",Salida!CX$1)))," ")</f>
        <v xml:space="preserve"> </v>
      </c>
      <c r="DA3" s="38" t="str">
        <f ca="1">+IF(Salida!CY$1=$A3,RIGHT(CELL("direccion",Salida!CY$1),LEN(CELL("direccion",Salida!CY$1))-FIND("!",CELL("direccion",Salida!CY$1)))," ")</f>
        <v xml:space="preserve"> </v>
      </c>
      <c r="DB3" s="38" t="str">
        <f ca="1">+IF(Salida!CZ$1=$A3,RIGHT(CELL("direccion",Salida!CZ$1),LEN(CELL("direccion",Salida!CZ$1))-FIND("!",CELL("direccion",Salida!CZ$1)))," ")</f>
        <v xml:space="preserve"> </v>
      </c>
      <c r="DC3" s="38" t="str">
        <f ca="1">+IF(Salida!DA$1=$A3,RIGHT(CELL("direccion",Salida!DA$1),LEN(CELL("direccion",Salida!DA$1))-FIND("!",CELL("direccion",Salida!DA$1)))," ")</f>
        <v xml:space="preserve"> </v>
      </c>
      <c r="DD3" s="38" t="str">
        <f ca="1">+IF(Salida!DB$1=$A3,RIGHT(CELL("direccion",Salida!DB$1),LEN(CELL("direccion",Salida!DB$1))-FIND("!",CELL("direccion",Salida!DB$1)))," ")</f>
        <v xml:space="preserve"> </v>
      </c>
      <c r="DE3" s="38" t="str">
        <f ca="1">+IF(Salida!DC$1=$A3,RIGHT(CELL("direccion",Salida!DC$1),LEN(CELL("direccion",Salida!DC$1))-FIND("!",CELL("direccion",Salida!DC$1)))," ")</f>
        <v xml:space="preserve"> </v>
      </c>
      <c r="DF3" s="38" t="str">
        <f ca="1">+IF(Salida!DD$1=$A3,RIGHT(CELL("direccion",Salida!DD$1),LEN(CELL("direccion",Salida!DD$1))-FIND("!",CELL("direccion",Salida!DD$1)))," ")</f>
        <v xml:space="preserve"> </v>
      </c>
      <c r="DG3" s="38" t="str">
        <f ca="1">+IF(Salida!DE$1=$A3,RIGHT(CELL("direccion",Salida!DE$1),LEN(CELL("direccion",Salida!DE$1))-FIND("!",CELL("direccion",Salida!DE$1)))," ")</f>
        <v xml:space="preserve"> </v>
      </c>
      <c r="DH3" s="38" t="str">
        <f ca="1">+IF(Salida!DF$1=$A3,RIGHT(CELL("direccion",Salida!DF$1),LEN(CELL("direccion",Salida!DF$1))-FIND("!",CELL("direccion",Salida!DF$1)))," ")</f>
        <v xml:space="preserve"> </v>
      </c>
      <c r="DI3" s="38" t="str">
        <f ca="1">+IF(Salida!DG$1=$A3,RIGHT(CELL("direccion",Salida!DG$1),LEN(CELL("direccion",Salida!DG$1))-FIND("!",CELL("direccion",Salida!DG$1)))," ")</f>
        <v xml:space="preserve"> </v>
      </c>
      <c r="DJ3" s="38" t="str">
        <f ca="1">+IF(Salida!DH$1=$A3,RIGHT(CELL("direccion",Salida!DH$1),LEN(CELL("direccion",Salida!DH$1))-FIND("!",CELL("direccion",Salida!DH$1)))," ")</f>
        <v xml:space="preserve"> </v>
      </c>
      <c r="DK3" s="38" t="str">
        <f ca="1">+IF(Salida!DI$1=$A3,RIGHT(CELL("direccion",Salida!DI$1),LEN(CELL("direccion",Salida!DI$1))-FIND("!",CELL("direccion",Salida!DI$1)))," ")</f>
        <v xml:space="preserve"> </v>
      </c>
      <c r="DL3" s="121" t="str">
        <f ca="1">+IF(Salida!DJ$1=$A3,RIGHT(CELL("direccion",Salida!DJ$1),LEN(CELL("direccion",Salida!DJ$1))-FIND("!",CELL("direccion",Salida!DJ$1)))," ")</f>
        <v xml:space="preserve"> </v>
      </c>
    </row>
    <row r="4" spans="1:116" x14ac:dyDescent="0.25">
      <c r="A4" s="120" t="s">
        <v>321</v>
      </c>
      <c r="B4" s="38" t="str">
        <f t="shared" ca="1" si="0"/>
        <v>$Z$2:$Z$168</v>
      </c>
      <c r="C4" s="38" t="str">
        <f ca="1">+IF(Salida!A$1=$A4,RIGHT(CELL("direccion",Salida!A$1),LEN(CELL("direccion",Salida!A$1))-FIND("!",CELL("direccion",Salida!A$1)))," ")</f>
        <v xml:space="preserve"> </v>
      </c>
      <c r="D4" s="38" t="str">
        <f ca="1">+IF(Salida!B$1=$A4,RIGHT(CELL("direccion",Salida!B$1),LEN(CELL("direccion",Salida!B$1))-FIND("!",CELL("direccion",Salida!B$1)))," ")</f>
        <v xml:space="preserve"> </v>
      </c>
      <c r="E4" s="38" t="str">
        <f ca="1">+IF(Salida!C$1=$A4,RIGHT(CELL("direccion",Salida!C$1),LEN(CELL("direccion",Salida!C$1))-FIND("!",CELL("direccion",Salida!C$1)))," ")</f>
        <v xml:space="preserve"> </v>
      </c>
      <c r="F4" s="38" t="str">
        <f ca="1">+IF(Salida!D$1=$A4,RIGHT(CELL("direccion",Salida!D$1),LEN(CELL("direccion",Salida!D$1))-FIND("!",CELL("direccion",Salida!D$1)))," ")</f>
        <v xml:space="preserve"> </v>
      </c>
      <c r="G4" s="38" t="str">
        <f ca="1">+IF(Salida!E$1=$A4,RIGHT(CELL("direccion",Salida!E$1),LEN(CELL("direccion",Salida!E$1))-FIND("!",CELL("direccion",Salida!E$1)))," ")</f>
        <v xml:space="preserve"> </v>
      </c>
      <c r="H4" s="38" t="str">
        <f ca="1">+IF(Salida!F$1=$A4,RIGHT(CELL("direccion",Salida!F$1),LEN(CELL("direccion",Salida!F$1))-FIND("!",CELL("direccion",Salida!F$1)))," ")</f>
        <v xml:space="preserve"> </v>
      </c>
      <c r="I4" s="38" t="str">
        <f ca="1">+IF(Salida!G$1=$A4,RIGHT(CELL("direccion",Salida!G$1),LEN(CELL("direccion",Salida!G$1))-FIND("!",CELL("direccion",Salida!G$1)))," ")</f>
        <v xml:space="preserve"> </v>
      </c>
      <c r="J4" s="38" t="str">
        <f ca="1">+IF(Salida!H$1=$A4,RIGHT(CELL("direccion",Salida!H$1),LEN(CELL("direccion",Salida!H$1))-FIND("!",CELL("direccion",Salida!H$1)))," ")</f>
        <v xml:space="preserve"> </v>
      </c>
      <c r="K4" s="38" t="str">
        <f ca="1">+IF(Salida!I$1=$A4,RIGHT(CELL("direccion",Salida!I$1),LEN(CELL("direccion",Salida!I$1))-FIND("!",CELL("direccion",Salida!I$1)))," ")</f>
        <v xml:space="preserve"> </v>
      </c>
      <c r="L4" s="38" t="str">
        <f ca="1">+IF(Salida!J$1=$A4,RIGHT(CELL("direccion",Salida!J$1),LEN(CELL("direccion",Salida!J$1))-FIND("!",CELL("direccion",Salida!J$1)))," ")</f>
        <v xml:space="preserve"> </v>
      </c>
      <c r="M4" s="38" t="str">
        <f ca="1">+IF(Salida!K$1=$A4,RIGHT(CELL("direccion",Salida!K$1),LEN(CELL("direccion",Salida!K$1))-FIND("!",CELL("direccion",Salida!K$1)))," ")</f>
        <v xml:space="preserve"> </v>
      </c>
      <c r="N4" s="38" t="str">
        <f ca="1">+IF(Salida!L$1=$A4,RIGHT(CELL("direccion",Salida!L$1),LEN(CELL("direccion",Salida!L$1))-FIND("!",CELL("direccion",Salida!L$1)))," ")</f>
        <v xml:space="preserve"> </v>
      </c>
      <c r="O4" s="38" t="str">
        <f ca="1">+IF(Salida!M$1=$A4,RIGHT(CELL("direccion",Salida!M$1),LEN(CELL("direccion",Salida!M$1))-FIND("!",CELL("direccion",Salida!M$1)))," ")</f>
        <v xml:space="preserve"> </v>
      </c>
      <c r="P4" s="38" t="str">
        <f ca="1">+IF(Salida!N$1=$A4,RIGHT(CELL("direccion",Salida!N$1),LEN(CELL("direccion",Salida!N$1))-FIND("!",CELL("direccion",Salida!N$1)))," ")</f>
        <v xml:space="preserve"> </v>
      </c>
      <c r="Q4" s="38" t="str">
        <f ca="1">+IF(Salida!O$1=$A4,RIGHT(CELL("direccion",Salida!O$1),LEN(CELL("direccion",Salida!O$1))-FIND("!",CELL("direccion",Salida!O$1)))," ")</f>
        <v xml:space="preserve"> </v>
      </c>
      <c r="R4" s="38" t="str">
        <f ca="1">+IF(Salida!P$1=$A4,RIGHT(CELL("direccion",Salida!P$1),LEN(CELL("direccion",Salida!P$1))-FIND("!",CELL("direccion",Salida!P$1)))," ")</f>
        <v xml:space="preserve"> </v>
      </c>
      <c r="S4" s="38" t="str">
        <f ca="1">+IF(Salida!Q$1=$A4,RIGHT(CELL("direccion",Salida!Q$1),LEN(CELL("direccion",Salida!Q$1))-FIND("!",CELL("direccion",Salida!Q$1)))," ")</f>
        <v xml:space="preserve"> </v>
      </c>
      <c r="T4" s="38" t="str">
        <f ca="1">+IF(Salida!R$1=$A4,RIGHT(CELL("direccion",Salida!R$1),LEN(CELL("direccion",Salida!R$1))-FIND("!",CELL("direccion",Salida!R$1)))," ")</f>
        <v xml:space="preserve"> </v>
      </c>
      <c r="U4" s="38" t="str">
        <f ca="1">+IF(Salida!S$1=$A4,RIGHT(CELL("direccion",Salida!S$1),LEN(CELL("direccion",Salida!S$1))-FIND("!",CELL("direccion",Salida!S$1)))," ")</f>
        <v xml:space="preserve"> </v>
      </c>
      <c r="V4" s="38" t="str">
        <f ca="1">+IF(Salida!T$1=$A4,RIGHT(CELL("direccion",Salida!T$1),LEN(CELL("direccion",Salida!T$1))-FIND("!",CELL("direccion",Salida!T$1)))," ")</f>
        <v xml:space="preserve"> </v>
      </c>
      <c r="W4" s="38" t="str">
        <f ca="1">+IF(Salida!U$1=$A4,RIGHT(CELL("direccion",Salida!U$1),LEN(CELL("direccion",Salida!U$1))-FIND("!",CELL("direccion",Salida!U$1)))," ")</f>
        <v xml:space="preserve"> </v>
      </c>
      <c r="X4" s="38" t="str">
        <f ca="1">+IF(Salida!V$1=$A4,RIGHT(CELL("direccion",Salida!V$1),LEN(CELL("direccion",Salida!V$1))-FIND("!",CELL("direccion",Salida!V$1)))," ")</f>
        <v xml:space="preserve"> </v>
      </c>
      <c r="Y4" s="38" t="str">
        <f ca="1">+IF(Salida!W$1=$A4,RIGHT(CELL("direccion",Salida!W$1),LEN(CELL("direccion",Salida!W$1))-FIND("!",CELL("direccion",Salida!W$1)))," ")</f>
        <v xml:space="preserve"> </v>
      </c>
      <c r="Z4" s="38" t="str">
        <f ca="1">+IF(Salida!X$1=$A4,RIGHT(CELL("direccion",Salida!X$1),LEN(CELL("direccion",Salida!X$1))-FIND("!",CELL("direccion",Salida!X$1)))," ")</f>
        <v xml:space="preserve"> </v>
      </c>
      <c r="AA4" s="38" t="str">
        <f ca="1">+IF(Salida!Y$1=$A4,RIGHT(CELL("direccion",Salida!Y$1),LEN(CELL("direccion",Salida!Y$1))-FIND("!",CELL("direccion",Salida!Y$1)))," ")</f>
        <v xml:space="preserve"> </v>
      </c>
      <c r="AB4" s="38" t="str">
        <f ca="1">+IF(Salida!Z$1=$A4,RIGHT(CELL("direccion",Salida!Z$1),LEN(CELL("direccion",Salida!Z$1))-FIND("!",CELL("direccion",Salida!Z$1)))," ")</f>
        <v>$Z$1</v>
      </c>
      <c r="AC4" s="38" t="str">
        <f ca="1">+IF(Salida!AA$1=$A4,RIGHT(CELL("direccion",Salida!AA$1),LEN(CELL("direccion",Salida!AA$1))-FIND("!",CELL("direccion",Salida!AA$1)))," ")</f>
        <v xml:space="preserve"> </v>
      </c>
      <c r="AD4" s="38" t="str">
        <f ca="1">+IF(Salida!AB$1=$A4,RIGHT(CELL("direccion",Salida!AB$1),LEN(CELL("direccion",Salida!AB$1))-FIND("!",CELL("direccion",Salida!AB$1)))," ")</f>
        <v xml:space="preserve"> </v>
      </c>
      <c r="AE4" s="38" t="str">
        <f ca="1">+IF(Salida!AC$1=$A4,RIGHT(CELL("direccion",Salida!AC$1),LEN(CELL("direccion",Salida!AC$1))-FIND("!",CELL("direccion",Salida!AC$1)))," ")</f>
        <v xml:space="preserve"> </v>
      </c>
      <c r="AF4" s="38" t="str">
        <f ca="1">+IF(Salida!AD$1=$A4,RIGHT(CELL("direccion",Salida!AD$1),LEN(CELL("direccion",Salida!AD$1))-FIND("!",CELL("direccion",Salida!AD$1)))," ")</f>
        <v xml:space="preserve"> </v>
      </c>
      <c r="AG4" s="38" t="str">
        <f ca="1">+IF(Salida!AE$1=$A4,RIGHT(CELL("direccion",Salida!AE$1),LEN(CELL("direccion",Salida!AE$1))-FIND("!",CELL("direccion",Salida!AE$1)))," ")</f>
        <v xml:space="preserve"> </v>
      </c>
      <c r="AH4" s="38" t="str">
        <f ca="1">+IF(Salida!AF$1=$A4,RIGHT(CELL("direccion",Salida!AF$1),LEN(CELL("direccion",Salida!AF$1))-FIND("!",CELL("direccion",Salida!AF$1)))," ")</f>
        <v xml:space="preserve"> </v>
      </c>
      <c r="AI4" s="38" t="str">
        <f ca="1">+IF(Salida!AG$1=$A4,RIGHT(CELL("direccion",Salida!AG$1),LEN(CELL("direccion",Salida!AG$1))-FIND("!",CELL("direccion",Salida!AG$1)))," ")</f>
        <v xml:space="preserve"> </v>
      </c>
      <c r="AJ4" s="38" t="str">
        <f ca="1">+IF(Salida!AH$1=$A4,RIGHT(CELL("direccion",Salida!AH$1),LEN(CELL("direccion",Salida!AH$1))-FIND("!",CELL("direccion",Salida!AH$1)))," ")</f>
        <v xml:space="preserve"> </v>
      </c>
      <c r="AK4" s="38" t="str">
        <f ca="1">+IF(Salida!AI$1=$A4,RIGHT(CELL("direccion",Salida!AI$1),LEN(CELL("direccion",Salida!AI$1))-FIND("!",CELL("direccion",Salida!AI$1)))," ")</f>
        <v xml:space="preserve"> </v>
      </c>
      <c r="AL4" s="38" t="str">
        <f ca="1">+IF(Salida!AJ$1=$A4,RIGHT(CELL("direccion",Salida!AJ$1),LEN(CELL("direccion",Salida!AJ$1))-FIND("!",CELL("direccion",Salida!AJ$1)))," ")</f>
        <v xml:space="preserve"> </v>
      </c>
      <c r="AM4" s="38" t="str">
        <f ca="1">+IF(Salida!AK$1=$A4,RIGHT(CELL("direccion",Salida!AK$1),LEN(CELL("direccion",Salida!AK$1))-FIND("!",CELL("direccion",Salida!AK$1)))," ")</f>
        <v xml:space="preserve"> </v>
      </c>
      <c r="AN4" s="38" t="str">
        <f ca="1">+IF(Salida!AL$1=$A4,RIGHT(CELL("direccion",Salida!AL$1),LEN(CELL("direccion",Salida!AL$1))-FIND("!",CELL("direccion",Salida!AL$1)))," ")</f>
        <v xml:space="preserve"> </v>
      </c>
      <c r="AO4" s="38" t="str">
        <f ca="1">+IF(Salida!AM$1=$A4,RIGHT(CELL("direccion",Salida!AM$1),LEN(CELL("direccion",Salida!AM$1))-FIND("!",CELL("direccion",Salida!AM$1)))," ")</f>
        <v xml:space="preserve"> </v>
      </c>
      <c r="AP4" s="38" t="str">
        <f ca="1">+IF(Salida!AN$1=$A4,RIGHT(CELL("direccion",Salida!AN$1),LEN(CELL("direccion",Salida!AN$1))-FIND("!",CELL("direccion",Salida!AN$1)))," ")</f>
        <v xml:space="preserve"> </v>
      </c>
      <c r="AQ4" s="38" t="str">
        <f ca="1">+IF(Salida!AO$1=$A4,RIGHT(CELL("direccion",Salida!AO$1),LEN(CELL("direccion",Salida!AO$1))-FIND("!",CELL("direccion",Salida!AO$1)))," ")</f>
        <v xml:space="preserve"> </v>
      </c>
      <c r="AR4" s="38" t="str">
        <f ca="1">+IF(Salida!AP$1=$A4,RIGHT(CELL("direccion",Salida!AP$1),LEN(CELL("direccion",Salida!AP$1))-FIND("!",CELL("direccion",Salida!AP$1)))," ")</f>
        <v xml:space="preserve"> </v>
      </c>
      <c r="AS4" s="38" t="str">
        <f ca="1">+IF(Salida!AQ$1=$A4,RIGHT(CELL("direccion",Salida!AQ$1),LEN(CELL("direccion",Salida!AQ$1))-FIND("!",CELL("direccion",Salida!AQ$1)))," ")</f>
        <v xml:space="preserve"> </v>
      </c>
      <c r="AT4" s="38" t="str">
        <f ca="1">+IF(Salida!AR$1=$A4,RIGHT(CELL("direccion",Salida!AR$1),LEN(CELL("direccion",Salida!AR$1))-FIND("!",CELL("direccion",Salida!AR$1)))," ")</f>
        <v xml:space="preserve"> </v>
      </c>
      <c r="AU4" s="38" t="str">
        <f ca="1">+IF(Salida!AS$1=$A4,RIGHT(CELL("direccion",Salida!AS$1),LEN(CELL("direccion",Salida!AS$1))-FIND("!",CELL("direccion",Salida!AS$1)))," ")</f>
        <v xml:space="preserve"> </v>
      </c>
      <c r="AV4" s="38" t="str">
        <f ca="1">+IF(Salida!AT$1=$A4,RIGHT(CELL("direccion",Salida!AT$1),LEN(CELL("direccion",Salida!AT$1))-FIND("!",CELL("direccion",Salida!AT$1)))," ")</f>
        <v xml:space="preserve"> </v>
      </c>
      <c r="AW4" s="38" t="str">
        <f ca="1">+IF(Salida!AU$1=$A4,RIGHT(CELL("direccion",Salida!AU$1),LEN(CELL("direccion",Salida!AU$1))-FIND("!",CELL("direccion",Salida!AU$1)))," ")</f>
        <v xml:space="preserve"> </v>
      </c>
      <c r="AX4" s="38" t="str">
        <f ca="1">+IF(Salida!AV$1=$A4,RIGHT(CELL("direccion",Salida!AV$1),LEN(CELL("direccion",Salida!AV$1))-FIND("!",CELL("direccion",Salida!AV$1)))," ")</f>
        <v xml:space="preserve"> </v>
      </c>
      <c r="AY4" s="38" t="str">
        <f ca="1">+IF(Salida!AW$1=$A4,RIGHT(CELL("direccion",Salida!AW$1),LEN(CELL("direccion",Salida!AW$1))-FIND("!",CELL("direccion",Salida!AW$1)))," ")</f>
        <v xml:space="preserve"> </v>
      </c>
      <c r="AZ4" s="38" t="str">
        <f ca="1">+IF(Salida!AX$1=$A4,RIGHT(CELL("direccion",Salida!AX$1),LEN(CELL("direccion",Salida!AX$1))-FIND("!",CELL("direccion",Salida!AX$1)))," ")</f>
        <v xml:space="preserve"> </v>
      </c>
      <c r="BA4" s="38" t="str">
        <f ca="1">+IF(Salida!AY$1=$A4,RIGHT(CELL("direccion",Salida!AY$1),LEN(CELL("direccion",Salida!AY$1))-FIND("!",CELL("direccion",Salida!AY$1)))," ")</f>
        <v xml:space="preserve"> </v>
      </c>
      <c r="BB4" s="38" t="str">
        <f ca="1">+IF(Salida!AZ$1=$A4,RIGHT(CELL("direccion",Salida!AZ$1),LEN(CELL("direccion",Salida!AZ$1))-FIND("!",CELL("direccion",Salida!AZ$1)))," ")</f>
        <v xml:space="preserve"> </v>
      </c>
      <c r="BC4" s="38" t="str">
        <f ca="1">+IF(Salida!BA$1=$A4,RIGHT(CELL("direccion",Salida!BA$1),LEN(CELL("direccion",Salida!BA$1))-FIND("!",CELL("direccion",Salida!BA$1)))," ")</f>
        <v xml:space="preserve"> </v>
      </c>
      <c r="BD4" s="38" t="str">
        <f ca="1">+IF(Salida!BB$1=$A4,RIGHT(CELL("direccion",Salida!BB$1),LEN(CELL("direccion",Salida!BB$1))-FIND("!",CELL("direccion",Salida!BB$1)))," ")</f>
        <v xml:space="preserve"> </v>
      </c>
      <c r="BE4" s="38" t="str">
        <f ca="1">+IF(Salida!BC$1=$A4,RIGHT(CELL("direccion",Salida!BC$1),LEN(CELL("direccion",Salida!BC$1))-FIND("!",CELL("direccion",Salida!BC$1)))," ")</f>
        <v xml:space="preserve"> </v>
      </c>
      <c r="BF4" s="38" t="str">
        <f ca="1">+IF(Salida!BD$1=$A4,RIGHT(CELL("direccion",Salida!BD$1),LEN(CELL("direccion",Salida!BD$1))-FIND("!",CELL("direccion",Salida!BD$1)))," ")</f>
        <v xml:space="preserve"> </v>
      </c>
      <c r="BG4" s="38" t="str">
        <f ca="1">+IF(Salida!BE$1=$A4,RIGHT(CELL("direccion",Salida!BE$1),LEN(CELL("direccion",Salida!BE$1))-FIND("!",CELL("direccion",Salida!BE$1)))," ")</f>
        <v xml:space="preserve"> </v>
      </c>
      <c r="BH4" s="38" t="str">
        <f ca="1">+IF(Salida!BF$1=$A4,RIGHT(CELL("direccion",Salida!BF$1),LEN(CELL("direccion",Salida!BF$1))-FIND("!",CELL("direccion",Salida!BF$1)))," ")</f>
        <v xml:space="preserve"> </v>
      </c>
      <c r="BI4" s="38" t="str">
        <f ca="1">+IF(Salida!BG$1=$A4,RIGHT(CELL("direccion",Salida!BG$1),LEN(CELL("direccion",Salida!BG$1))-FIND("!",CELL("direccion",Salida!BG$1)))," ")</f>
        <v xml:space="preserve"> </v>
      </c>
      <c r="BJ4" s="38" t="str">
        <f ca="1">+IF(Salida!BH$1=$A4,RIGHT(CELL("direccion",Salida!BH$1),LEN(CELL("direccion",Salida!BH$1))-FIND("!",CELL("direccion",Salida!BH$1)))," ")</f>
        <v xml:space="preserve"> </v>
      </c>
      <c r="BK4" s="38" t="str">
        <f ca="1">+IF(Salida!BI$1=$A4,RIGHT(CELL("direccion",Salida!BI$1),LEN(CELL("direccion",Salida!BI$1))-FIND("!",CELL("direccion",Salida!BI$1)))," ")</f>
        <v xml:space="preserve"> </v>
      </c>
      <c r="BL4" s="38" t="str">
        <f ca="1">+IF(Salida!BJ$1=$A4,RIGHT(CELL("direccion",Salida!BJ$1),LEN(CELL("direccion",Salida!BJ$1))-FIND("!",CELL("direccion",Salida!BJ$1)))," ")</f>
        <v xml:space="preserve"> </v>
      </c>
      <c r="BM4" s="38" t="str">
        <f ca="1">+IF(Salida!BK$1=$A4,RIGHT(CELL("direccion",Salida!BK$1),LEN(CELL("direccion",Salida!BK$1))-FIND("!",CELL("direccion",Salida!BK$1)))," ")</f>
        <v xml:space="preserve"> </v>
      </c>
      <c r="BN4" s="38" t="str">
        <f ca="1">+IF(Salida!BL$1=$A4,RIGHT(CELL("direccion",Salida!BL$1),LEN(CELL("direccion",Salida!BL$1))-FIND("!",CELL("direccion",Salida!BL$1)))," ")</f>
        <v xml:space="preserve"> </v>
      </c>
      <c r="BO4" s="38" t="str">
        <f ca="1">+IF(Salida!BM$1=$A4,RIGHT(CELL("direccion",Salida!BM$1),LEN(CELL("direccion",Salida!BM$1))-FIND("!",CELL("direccion",Salida!BM$1)))," ")</f>
        <v xml:space="preserve"> </v>
      </c>
      <c r="BP4" s="38" t="str">
        <f ca="1">+IF(Salida!BN$1=$A4,RIGHT(CELL("direccion",Salida!BN$1),LEN(CELL("direccion",Salida!BN$1))-FIND("!",CELL("direccion",Salida!BN$1)))," ")</f>
        <v xml:space="preserve"> </v>
      </c>
      <c r="BQ4" s="38" t="str">
        <f ca="1">+IF(Salida!BO$1=$A4,RIGHT(CELL("direccion",Salida!BO$1),LEN(CELL("direccion",Salida!BO$1))-FIND("!",CELL("direccion",Salida!BO$1)))," ")</f>
        <v xml:space="preserve"> </v>
      </c>
      <c r="BR4" s="38" t="str">
        <f ca="1">+IF(Salida!BP$1=$A4,RIGHT(CELL("direccion",Salida!BP$1),LEN(CELL("direccion",Salida!BP$1))-FIND("!",CELL("direccion",Salida!BP$1)))," ")</f>
        <v xml:space="preserve"> </v>
      </c>
      <c r="BS4" s="38" t="str">
        <f ca="1">+IF(Salida!BQ$1=$A4,RIGHT(CELL("direccion",Salida!BQ$1),LEN(CELL("direccion",Salida!BQ$1))-FIND("!",CELL("direccion",Salida!BQ$1)))," ")</f>
        <v xml:space="preserve"> </v>
      </c>
      <c r="BT4" s="38" t="str">
        <f ca="1">+IF(Salida!BR$1=$A4,RIGHT(CELL("direccion",Salida!BR$1),LEN(CELL("direccion",Salida!BR$1))-FIND("!",CELL("direccion",Salida!BR$1)))," ")</f>
        <v xml:space="preserve"> </v>
      </c>
      <c r="BU4" s="38" t="str">
        <f ca="1">+IF(Salida!BS$1=$A4,RIGHT(CELL("direccion",Salida!BS$1),LEN(CELL("direccion",Salida!BS$1))-FIND("!",CELL("direccion",Salida!BS$1)))," ")</f>
        <v xml:space="preserve"> </v>
      </c>
      <c r="BV4" s="38" t="str">
        <f ca="1">+IF(Salida!BT$1=$A4,RIGHT(CELL("direccion",Salida!BT$1),LEN(CELL("direccion",Salida!BT$1))-FIND("!",CELL("direccion",Salida!BT$1)))," ")</f>
        <v xml:space="preserve"> </v>
      </c>
      <c r="BW4" s="38" t="str">
        <f ca="1">+IF(Salida!BU$1=$A4,RIGHT(CELL("direccion",Salida!BU$1),LEN(CELL("direccion",Salida!BU$1))-FIND("!",CELL("direccion",Salida!BU$1)))," ")</f>
        <v xml:space="preserve"> </v>
      </c>
      <c r="BX4" s="38" t="str">
        <f ca="1">+IF(Salida!BV$1=$A4,RIGHT(CELL("direccion",Salida!BV$1),LEN(CELL("direccion",Salida!BV$1))-FIND("!",CELL("direccion",Salida!BV$1)))," ")</f>
        <v xml:space="preserve"> </v>
      </c>
      <c r="BY4" s="38" t="str">
        <f ca="1">+IF(Salida!BW$1=$A4,RIGHT(CELL("direccion",Salida!BW$1),LEN(CELL("direccion",Salida!BW$1))-FIND("!",CELL("direccion",Salida!BW$1)))," ")</f>
        <v xml:space="preserve"> </v>
      </c>
      <c r="BZ4" s="38" t="str">
        <f ca="1">+IF(Salida!BX$1=$A4,RIGHT(CELL("direccion",Salida!BX$1),LEN(CELL("direccion",Salida!BX$1))-FIND("!",CELL("direccion",Salida!BX$1)))," ")</f>
        <v xml:space="preserve"> </v>
      </c>
      <c r="CA4" s="38" t="str">
        <f ca="1">+IF(Salida!BY$1=$A4,RIGHT(CELL("direccion",Salida!BY$1),LEN(CELL("direccion",Salida!BY$1))-FIND("!",CELL("direccion",Salida!BY$1)))," ")</f>
        <v xml:space="preserve"> </v>
      </c>
      <c r="CB4" s="38" t="str">
        <f ca="1">+IF(Salida!BZ$1=$A4,RIGHT(CELL("direccion",Salida!BZ$1),LEN(CELL("direccion",Salida!BZ$1))-FIND("!",CELL("direccion",Salida!BZ$1)))," ")</f>
        <v xml:space="preserve"> </v>
      </c>
      <c r="CC4" s="38" t="str">
        <f ca="1">+IF(Salida!CA$1=$A4,RIGHT(CELL("direccion",Salida!CA$1),LEN(CELL("direccion",Salida!CA$1))-FIND("!",CELL("direccion",Salida!CA$1)))," ")</f>
        <v xml:space="preserve"> </v>
      </c>
      <c r="CD4" s="38" t="str">
        <f ca="1">+IF(Salida!CB$1=$A4,RIGHT(CELL("direccion",Salida!CB$1),LEN(CELL("direccion",Salida!CB$1))-FIND("!",CELL("direccion",Salida!CB$1)))," ")</f>
        <v xml:space="preserve"> </v>
      </c>
      <c r="CE4" s="38" t="str">
        <f ca="1">+IF(Salida!CC$1=$A4,RIGHT(CELL("direccion",Salida!CC$1),LEN(CELL("direccion",Salida!CC$1))-FIND("!",CELL("direccion",Salida!CC$1)))," ")</f>
        <v xml:space="preserve"> </v>
      </c>
      <c r="CF4" s="38" t="str">
        <f ca="1">+IF(Salida!CD$1=$A4,RIGHT(CELL("direccion",Salida!CD$1),LEN(CELL("direccion",Salida!CD$1))-FIND("!",CELL("direccion",Salida!CD$1)))," ")</f>
        <v xml:space="preserve"> </v>
      </c>
      <c r="CG4" s="38" t="str">
        <f ca="1">+IF(Salida!CE$1=$A4,RIGHT(CELL("direccion",Salida!CE$1),LEN(CELL("direccion",Salida!CE$1))-FIND("!",CELL("direccion",Salida!CE$1)))," ")</f>
        <v xml:space="preserve"> </v>
      </c>
      <c r="CH4" s="38" t="str">
        <f ca="1">+IF(Salida!CF$1=$A4,RIGHT(CELL("direccion",Salida!CF$1),LEN(CELL("direccion",Salida!CF$1))-FIND("!",CELL("direccion",Salida!CF$1)))," ")</f>
        <v xml:space="preserve"> </v>
      </c>
      <c r="CI4" s="38" t="str">
        <f ca="1">+IF(Salida!CG$1=$A4,RIGHT(CELL("direccion",Salida!CG$1),LEN(CELL("direccion",Salida!CG$1))-FIND("!",CELL("direccion",Salida!CG$1)))," ")</f>
        <v xml:space="preserve"> </v>
      </c>
      <c r="CJ4" s="38" t="str">
        <f ca="1">+IF(Salida!CH$1=$A4,RIGHT(CELL("direccion",Salida!CH$1),LEN(CELL("direccion",Salida!CH$1))-FIND("!",CELL("direccion",Salida!CH$1)))," ")</f>
        <v xml:space="preserve"> </v>
      </c>
      <c r="CK4" s="38" t="str">
        <f ca="1">+IF(Salida!CI$1=$A4,RIGHT(CELL("direccion",Salida!CI$1),LEN(CELL("direccion",Salida!CI$1))-FIND("!",CELL("direccion",Salida!CI$1)))," ")</f>
        <v xml:space="preserve"> </v>
      </c>
      <c r="CL4" s="38" t="str">
        <f ca="1">+IF(Salida!CJ$1=$A4,RIGHT(CELL("direccion",Salida!CJ$1),LEN(CELL("direccion",Salida!CJ$1))-FIND("!",CELL("direccion",Salida!CJ$1)))," ")</f>
        <v xml:space="preserve"> </v>
      </c>
      <c r="CM4" s="38" t="str">
        <f ca="1">+IF(Salida!CK$1=$A4,RIGHT(CELL("direccion",Salida!CK$1),LEN(CELL("direccion",Salida!CK$1))-FIND("!",CELL("direccion",Salida!CK$1)))," ")</f>
        <v xml:space="preserve"> </v>
      </c>
      <c r="CN4" s="38" t="str">
        <f ca="1">+IF(Salida!CL$1=$A4,RIGHT(CELL("direccion",Salida!CL$1),LEN(CELL("direccion",Salida!CL$1))-FIND("!",CELL("direccion",Salida!CL$1)))," ")</f>
        <v xml:space="preserve"> </v>
      </c>
      <c r="CO4" s="38" t="str">
        <f ca="1">+IF(Salida!CM$1=$A4,RIGHT(CELL("direccion",Salida!CM$1),LEN(CELL("direccion",Salida!CM$1))-FIND("!",CELL("direccion",Salida!CM$1)))," ")</f>
        <v xml:space="preserve"> </v>
      </c>
      <c r="CP4" s="38" t="str">
        <f ca="1">+IF(Salida!CN$1=$A4,RIGHT(CELL("direccion",Salida!CN$1),LEN(CELL("direccion",Salida!CN$1))-FIND("!",CELL("direccion",Salida!CN$1)))," ")</f>
        <v xml:space="preserve"> </v>
      </c>
      <c r="CQ4" s="38" t="str">
        <f ca="1">+IF(Salida!CO$1=$A4,RIGHT(CELL("direccion",Salida!CO$1),LEN(CELL("direccion",Salida!CO$1))-FIND("!",CELL("direccion",Salida!CO$1)))," ")</f>
        <v xml:space="preserve"> </v>
      </c>
      <c r="CR4" s="38" t="str">
        <f ca="1">+IF(Salida!CP$1=$A4,RIGHT(CELL("direccion",Salida!CP$1),LEN(CELL("direccion",Salida!CP$1))-FIND("!",CELL("direccion",Salida!CP$1)))," ")</f>
        <v xml:space="preserve"> </v>
      </c>
      <c r="CS4" s="38" t="str">
        <f ca="1">+IF(Salida!CQ$1=$A4,RIGHT(CELL("direccion",Salida!CQ$1),LEN(CELL("direccion",Salida!CQ$1))-FIND("!",CELL("direccion",Salida!CQ$1)))," ")</f>
        <v xml:space="preserve"> </v>
      </c>
      <c r="CT4" s="38" t="str">
        <f ca="1">+IF(Salida!CR$1=$A4,RIGHT(CELL("direccion",Salida!CR$1),LEN(CELL("direccion",Salida!CR$1))-FIND("!",CELL("direccion",Salida!CR$1)))," ")</f>
        <v xml:space="preserve"> </v>
      </c>
      <c r="CU4" s="38" t="str">
        <f ca="1">+IF(Salida!CS$1=$A4,RIGHT(CELL("direccion",Salida!CS$1),LEN(CELL("direccion",Salida!CS$1))-FIND("!",CELL("direccion",Salida!CS$1)))," ")</f>
        <v xml:space="preserve"> </v>
      </c>
      <c r="CV4" s="38" t="str">
        <f ca="1">+IF(Salida!CT$1=$A4,RIGHT(CELL("direccion",Salida!CT$1),LEN(CELL("direccion",Salida!CT$1))-FIND("!",CELL("direccion",Salida!CT$1)))," ")</f>
        <v xml:space="preserve"> </v>
      </c>
      <c r="CW4" s="38" t="str">
        <f ca="1">+IF(Salida!CU$1=$A4,RIGHT(CELL("direccion",Salida!CU$1),LEN(CELL("direccion",Salida!CU$1))-FIND("!",CELL("direccion",Salida!CU$1)))," ")</f>
        <v xml:space="preserve"> </v>
      </c>
      <c r="CX4" s="38" t="str">
        <f ca="1">+IF(Salida!CV$1=$A4,RIGHT(CELL("direccion",Salida!CV$1),LEN(CELL("direccion",Salida!CV$1))-FIND("!",CELL("direccion",Salida!CV$1)))," ")</f>
        <v xml:space="preserve"> </v>
      </c>
      <c r="CY4" s="38" t="str">
        <f ca="1">+IF(Salida!CW$1=$A4,RIGHT(CELL("direccion",Salida!CW$1),LEN(CELL("direccion",Salida!CW$1))-FIND("!",CELL("direccion",Salida!CW$1)))," ")</f>
        <v xml:space="preserve"> </v>
      </c>
      <c r="CZ4" s="38" t="str">
        <f ca="1">+IF(Salida!CX$1=$A4,RIGHT(CELL("direccion",Salida!CX$1),LEN(CELL("direccion",Salida!CX$1))-FIND("!",CELL("direccion",Salida!CX$1)))," ")</f>
        <v xml:space="preserve"> </v>
      </c>
      <c r="DA4" s="38" t="str">
        <f ca="1">+IF(Salida!CY$1=$A4,RIGHT(CELL("direccion",Salida!CY$1),LEN(CELL("direccion",Salida!CY$1))-FIND("!",CELL("direccion",Salida!CY$1)))," ")</f>
        <v xml:space="preserve"> </v>
      </c>
      <c r="DB4" s="38" t="str">
        <f ca="1">+IF(Salida!CZ$1=$A4,RIGHT(CELL("direccion",Salida!CZ$1),LEN(CELL("direccion",Salida!CZ$1))-FIND("!",CELL("direccion",Salida!CZ$1)))," ")</f>
        <v xml:space="preserve"> </v>
      </c>
      <c r="DC4" s="38" t="str">
        <f ca="1">+IF(Salida!DA$1=$A4,RIGHT(CELL("direccion",Salida!DA$1),LEN(CELL("direccion",Salida!DA$1))-FIND("!",CELL("direccion",Salida!DA$1)))," ")</f>
        <v xml:space="preserve"> </v>
      </c>
      <c r="DD4" s="38" t="str">
        <f ca="1">+IF(Salida!DB$1=$A4,RIGHT(CELL("direccion",Salida!DB$1),LEN(CELL("direccion",Salida!DB$1))-FIND("!",CELL("direccion",Salida!DB$1)))," ")</f>
        <v xml:space="preserve"> </v>
      </c>
      <c r="DE4" s="38" t="str">
        <f ca="1">+IF(Salida!DC$1=$A4,RIGHT(CELL("direccion",Salida!DC$1),LEN(CELL("direccion",Salida!DC$1))-FIND("!",CELL("direccion",Salida!DC$1)))," ")</f>
        <v xml:space="preserve"> </v>
      </c>
      <c r="DF4" s="38" t="str">
        <f ca="1">+IF(Salida!DD$1=$A4,RIGHT(CELL("direccion",Salida!DD$1),LEN(CELL("direccion",Salida!DD$1))-FIND("!",CELL("direccion",Salida!DD$1)))," ")</f>
        <v xml:space="preserve"> </v>
      </c>
      <c r="DG4" s="38" t="str">
        <f ca="1">+IF(Salida!DE$1=$A4,RIGHT(CELL("direccion",Salida!DE$1),LEN(CELL("direccion",Salida!DE$1))-FIND("!",CELL("direccion",Salida!DE$1)))," ")</f>
        <v xml:space="preserve"> </v>
      </c>
      <c r="DH4" s="38" t="str">
        <f ca="1">+IF(Salida!DF$1=$A4,RIGHT(CELL("direccion",Salida!DF$1),LEN(CELL("direccion",Salida!DF$1))-FIND("!",CELL("direccion",Salida!DF$1)))," ")</f>
        <v xml:space="preserve"> </v>
      </c>
      <c r="DI4" s="38" t="str">
        <f ca="1">+IF(Salida!DG$1=$A4,RIGHT(CELL("direccion",Salida!DG$1),LEN(CELL("direccion",Salida!DG$1))-FIND("!",CELL("direccion",Salida!DG$1)))," ")</f>
        <v xml:space="preserve"> </v>
      </c>
      <c r="DJ4" s="38" t="str">
        <f ca="1">+IF(Salida!DH$1=$A4,RIGHT(CELL("direccion",Salida!DH$1),LEN(CELL("direccion",Salida!DH$1))-FIND("!",CELL("direccion",Salida!DH$1)))," ")</f>
        <v xml:space="preserve"> </v>
      </c>
      <c r="DK4" s="38" t="str">
        <f ca="1">+IF(Salida!DI$1=$A4,RIGHT(CELL("direccion",Salida!DI$1),LEN(CELL("direccion",Salida!DI$1))-FIND("!",CELL("direccion",Salida!DI$1)))," ")</f>
        <v xml:space="preserve"> </v>
      </c>
      <c r="DL4" s="121" t="str">
        <f ca="1">+IF(Salida!DJ$1=$A4,RIGHT(CELL("direccion",Salida!DJ$1),LEN(CELL("direccion",Salida!DJ$1))-FIND("!",CELL("direccion",Salida!DJ$1)))," ")</f>
        <v xml:space="preserve"> </v>
      </c>
    </row>
    <row r="5" spans="1:116" x14ac:dyDescent="0.25">
      <c r="A5" s="120" t="s">
        <v>322</v>
      </c>
      <c r="B5" s="38" t="str">
        <f t="shared" ca="1" si="0"/>
        <v>$AB$2:$AC$168</v>
      </c>
      <c r="C5" s="38" t="str">
        <f ca="1">+IF(Salida!A$1=$A5,RIGHT(CELL("direccion",Salida!A$1),LEN(CELL("direccion",Salida!A$1))-FIND("!",CELL("direccion",Salida!A$1)))," ")</f>
        <v xml:space="preserve"> </v>
      </c>
      <c r="D5" s="38" t="str">
        <f ca="1">+IF(Salida!B$1=$A5,RIGHT(CELL("direccion",Salida!B$1),LEN(CELL("direccion",Salida!B$1))-FIND("!",CELL("direccion",Salida!B$1)))," ")</f>
        <v xml:space="preserve"> </v>
      </c>
      <c r="E5" s="38" t="str">
        <f ca="1">+IF(Salida!C$1=$A5,RIGHT(CELL("direccion",Salida!C$1),LEN(CELL("direccion",Salida!C$1))-FIND("!",CELL("direccion",Salida!C$1)))," ")</f>
        <v xml:space="preserve"> </v>
      </c>
      <c r="F5" s="38" t="str">
        <f ca="1">+IF(Salida!D$1=$A5,RIGHT(CELL("direccion",Salida!D$1),LEN(CELL("direccion",Salida!D$1))-FIND("!",CELL("direccion",Salida!D$1)))," ")</f>
        <v xml:space="preserve"> </v>
      </c>
      <c r="G5" s="38" t="str">
        <f ca="1">+IF(Salida!E$1=$A5,RIGHT(CELL("direccion",Salida!E$1),LEN(CELL("direccion",Salida!E$1))-FIND("!",CELL("direccion",Salida!E$1)))," ")</f>
        <v xml:space="preserve"> </v>
      </c>
      <c r="H5" s="38" t="str">
        <f ca="1">+IF(Salida!F$1=$A5,RIGHT(CELL("direccion",Salida!F$1),LEN(CELL("direccion",Salida!F$1))-FIND("!",CELL("direccion",Salida!F$1)))," ")</f>
        <v xml:space="preserve"> </v>
      </c>
      <c r="I5" s="38" t="str">
        <f ca="1">+IF(Salida!G$1=$A5,RIGHT(CELL("direccion",Salida!G$1),LEN(CELL("direccion",Salida!G$1))-FIND("!",CELL("direccion",Salida!G$1)))," ")</f>
        <v xml:space="preserve"> </v>
      </c>
      <c r="J5" s="38" t="str">
        <f ca="1">+IF(Salida!H$1=$A5,RIGHT(CELL("direccion",Salida!H$1),LEN(CELL("direccion",Salida!H$1))-FIND("!",CELL("direccion",Salida!H$1)))," ")</f>
        <v xml:space="preserve"> </v>
      </c>
      <c r="K5" s="38" t="str">
        <f ca="1">+IF(Salida!I$1=$A5,RIGHT(CELL("direccion",Salida!I$1),LEN(CELL("direccion",Salida!I$1))-FIND("!",CELL("direccion",Salida!I$1)))," ")</f>
        <v xml:space="preserve"> </v>
      </c>
      <c r="L5" s="38" t="str">
        <f ca="1">+IF(Salida!J$1=$A5,RIGHT(CELL("direccion",Salida!J$1),LEN(CELL("direccion",Salida!J$1))-FIND("!",CELL("direccion",Salida!J$1)))," ")</f>
        <v xml:space="preserve"> </v>
      </c>
      <c r="M5" s="38" t="str">
        <f ca="1">+IF(Salida!K$1=$A5,RIGHT(CELL("direccion",Salida!K$1),LEN(CELL("direccion",Salida!K$1))-FIND("!",CELL("direccion",Salida!K$1)))," ")</f>
        <v xml:space="preserve"> </v>
      </c>
      <c r="N5" s="38" t="str">
        <f ca="1">+IF(Salida!L$1=$A5,RIGHT(CELL("direccion",Salida!L$1),LEN(CELL("direccion",Salida!L$1))-FIND("!",CELL("direccion",Salida!L$1)))," ")</f>
        <v xml:space="preserve"> </v>
      </c>
      <c r="O5" s="38" t="str">
        <f ca="1">+IF(Salida!M$1=$A5,RIGHT(CELL("direccion",Salida!M$1),LEN(CELL("direccion",Salida!M$1))-FIND("!",CELL("direccion",Salida!M$1)))," ")</f>
        <v xml:space="preserve"> </v>
      </c>
      <c r="P5" s="38" t="str">
        <f ca="1">+IF(Salida!N$1=$A5,RIGHT(CELL("direccion",Salida!N$1),LEN(CELL("direccion",Salida!N$1))-FIND("!",CELL("direccion",Salida!N$1)))," ")</f>
        <v xml:space="preserve"> </v>
      </c>
      <c r="Q5" s="38" t="str">
        <f ca="1">+IF(Salida!O$1=$A5,RIGHT(CELL("direccion",Salida!O$1),LEN(CELL("direccion",Salida!O$1))-FIND("!",CELL("direccion",Salida!O$1)))," ")</f>
        <v xml:space="preserve"> </v>
      </c>
      <c r="R5" s="38" t="str">
        <f ca="1">+IF(Salida!P$1=$A5,RIGHT(CELL("direccion",Salida!P$1),LEN(CELL("direccion",Salida!P$1))-FIND("!",CELL("direccion",Salida!P$1)))," ")</f>
        <v xml:space="preserve"> </v>
      </c>
      <c r="S5" s="38" t="str">
        <f ca="1">+IF(Salida!Q$1=$A5,RIGHT(CELL("direccion",Salida!Q$1),LEN(CELL("direccion",Salida!Q$1))-FIND("!",CELL("direccion",Salida!Q$1)))," ")</f>
        <v xml:space="preserve"> </v>
      </c>
      <c r="T5" s="38" t="str">
        <f ca="1">+IF(Salida!R$1=$A5,RIGHT(CELL("direccion",Salida!R$1),LEN(CELL("direccion",Salida!R$1))-FIND("!",CELL("direccion",Salida!R$1)))," ")</f>
        <v xml:space="preserve"> </v>
      </c>
      <c r="U5" s="38" t="str">
        <f ca="1">+IF(Salida!S$1=$A5,RIGHT(CELL("direccion",Salida!S$1),LEN(CELL("direccion",Salida!S$1))-FIND("!",CELL("direccion",Salida!S$1)))," ")</f>
        <v xml:space="preserve"> </v>
      </c>
      <c r="V5" s="38" t="str">
        <f ca="1">+IF(Salida!T$1=$A5,RIGHT(CELL("direccion",Salida!T$1),LEN(CELL("direccion",Salida!T$1))-FIND("!",CELL("direccion",Salida!T$1)))," ")</f>
        <v xml:space="preserve"> </v>
      </c>
      <c r="W5" s="38" t="str">
        <f ca="1">+IF(Salida!U$1=$A5,RIGHT(CELL("direccion",Salida!U$1),LEN(CELL("direccion",Salida!U$1))-FIND("!",CELL("direccion",Salida!U$1)))," ")</f>
        <v xml:space="preserve"> </v>
      </c>
      <c r="X5" s="38" t="str">
        <f ca="1">+IF(Salida!V$1=$A5,RIGHT(CELL("direccion",Salida!V$1),LEN(CELL("direccion",Salida!V$1))-FIND("!",CELL("direccion",Salida!V$1)))," ")</f>
        <v xml:space="preserve"> </v>
      </c>
      <c r="Y5" s="38" t="str">
        <f ca="1">+IF(Salida!W$1=$A5,RIGHT(CELL("direccion",Salida!W$1),LEN(CELL("direccion",Salida!W$1))-FIND("!",CELL("direccion",Salida!W$1)))," ")</f>
        <v xml:space="preserve"> </v>
      </c>
      <c r="Z5" s="38" t="str">
        <f ca="1">+IF(Salida!X$1=$A5,RIGHT(CELL("direccion",Salida!X$1),LEN(CELL("direccion",Salida!X$1))-FIND("!",CELL("direccion",Salida!X$1)))," ")</f>
        <v xml:space="preserve"> </v>
      </c>
      <c r="AA5" s="38" t="str">
        <f ca="1">+IF(Salida!Y$1=$A5,RIGHT(CELL("direccion",Salida!Y$1),LEN(CELL("direccion",Salida!Y$1))-FIND("!",CELL("direccion",Salida!Y$1)))," ")</f>
        <v xml:space="preserve"> </v>
      </c>
      <c r="AB5" s="38" t="str">
        <f ca="1">+IF(Salida!Z$1=$A5,RIGHT(CELL("direccion",Salida!Z$1),LEN(CELL("direccion",Salida!Z$1))-FIND("!",CELL("direccion",Salida!Z$1)))," ")</f>
        <v xml:space="preserve"> </v>
      </c>
      <c r="AC5" s="38" t="str">
        <f ca="1">+IF(Salida!AA$1=$A5,RIGHT(CELL("direccion",Salida!AA$1),LEN(CELL("direccion",Salida!AA$1))-FIND("!",CELL("direccion",Salida!AA$1)))," ")</f>
        <v xml:space="preserve"> </v>
      </c>
      <c r="AD5" s="38" t="str">
        <f ca="1">+IF(Salida!AB$1=$A5,RIGHT(CELL("direccion",Salida!AB$1),LEN(CELL("direccion",Salida!AB$1))-FIND("!",CELL("direccion",Salida!AB$1)))," ")</f>
        <v>$AB$1</v>
      </c>
      <c r="AE5" s="38" t="str">
        <f ca="1">+IF(Salida!AC$1=$A5,RIGHT(CELL("direccion",Salida!AC$1),LEN(CELL("direccion",Salida!AC$1))-FIND("!",CELL("direccion",Salida!AC$1)))," ")</f>
        <v>$AC$1</v>
      </c>
      <c r="AF5" s="38" t="str">
        <f ca="1">+IF(Salida!AD$1=$A5,RIGHT(CELL("direccion",Salida!AD$1),LEN(CELL("direccion",Salida!AD$1))-FIND("!",CELL("direccion",Salida!AD$1)))," ")</f>
        <v xml:space="preserve"> </v>
      </c>
      <c r="AG5" s="38" t="str">
        <f ca="1">+IF(Salida!AE$1=$A5,RIGHT(CELL("direccion",Salida!AE$1),LEN(CELL("direccion",Salida!AE$1))-FIND("!",CELL("direccion",Salida!AE$1)))," ")</f>
        <v xml:space="preserve"> </v>
      </c>
      <c r="AH5" s="38" t="str">
        <f ca="1">+IF(Salida!AF$1=$A5,RIGHT(CELL("direccion",Salida!AF$1),LEN(CELL("direccion",Salida!AF$1))-FIND("!",CELL("direccion",Salida!AF$1)))," ")</f>
        <v xml:space="preserve"> </v>
      </c>
      <c r="AI5" s="38" t="str">
        <f ca="1">+IF(Salida!AG$1=$A5,RIGHT(CELL("direccion",Salida!AG$1),LEN(CELL("direccion",Salida!AG$1))-FIND("!",CELL("direccion",Salida!AG$1)))," ")</f>
        <v xml:space="preserve"> </v>
      </c>
      <c r="AJ5" s="38" t="str">
        <f ca="1">+IF(Salida!AH$1=$A5,RIGHT(CELL("direccion",Salida!AH$1),LEN(CELL("direccion",Salida!AH$1))-FIND("!",CELL("direccion",Salida!AH$1)))," ")</f>
        <v xml:space="preserve"> </v>
      </c>
      <c r="AK5" s="38" t="str">
        <f ca="1">+IF(Salida!AI$1=$A5,RIGHT(CELL("direccion",Salida!AI$1),LEN(CELL("direccion",Salida!AI$1))-FIND("!",CELL("direccion",Salida!AI$1)))," ")</f>
        <v xml:space="preserve"> </v>
      </c>
      <c r="AL5" s="38" t="str">
        <f ca="1">+IF(Salida!AJ$1=$A5,RIGHT(CELL("direccion",Salida!AJ$1),LEN(CELL("direccion",Salida!AJ$1))-FIND("!",CELL("direccion",Salida!AJ$1)))," ")</f>
        <v xml:space="preserve"> </v>
      </c>
      <c r="AM5" s="38" t="str">
        <f ca="1">+IF(Salida!AK$1=$A5,RIGHT(CELL("direccion",Salida!AK$1),LEN(CELL("direccion",Salida!AK$1))-FIND("!",CELL("direccion",Salida!AK$1)))," ")</f>
        <v xml:space="preserve"> </v>
      </c>
      <c r="AN5" s="38" t="str">
        <f ca="1">+IF(Salida!AL$1=$A5,RIGHT(CELL("direccion",Salida!AL$1),LEN(CELL("direccion",Salida!AL$1))-FIND("!",CELL("direccion",Salida!AL$1)))," ")</f>
        <v xml:space="preserve"> </v>
      </c>
      <c r="AO5" s="38" t="str">
        <f ca="1">+IF(Salida!AM$1=$A5,RIGHT(CELL("direccion",Salida!AM$1),LEN(CELL("direccion",Salida!AM$1))-FIND("!",CELL("direccion",Salida!AM$1)))," ")</f>
        <v xml:space="preserve"> </v>
      </c>
      <c r="AP5" s="38" t="str">
        <f ca="1">+IF(Salida!AN$1=$A5,RIGHT(CELL("direccion",Salida!AN$1),LEN(CELL("direccion",Salida!AN$1))-FIND("!",CELL("direccion",Salida!AN$1)))," ")</f>
        <v xml:space="preserve"> </v>
      </c>
      <c r="AQ5" s="38" t="str">
        <f ca="1">+IF(Salida!AO$1=$A5,RIGHT(CELL("direccion",Salida!AO$1),LEN(CELL("direccion",Salida!AO$1))-FIND("!",CELL("direccion",Salida!AO$1)))," ")</f>
        <v xml:space="preserve"> </v>
      </c>
      <c r="AR5" s="38" t="str">
        <f ca="1">+IF(Salida!AP$1=$A5,RIGHT(CELL("direccion",Salida!AP$1),LEN(CELL("direccion",Salida!AP$1))-FIND("!",CELL("direccion",Salida!AP$1)))," ")</f>
        <v xml:space="preserve"> </v>
      </c>
      <c r="AS5" s="38" t="str">
        <f ca="1">+IF(Salida!AQ$1=$A5,RIGHT(CELL("direccion",Salida!AQ$1),LEN(CELL("direccion",Salida!AQ$1))-FIND("!",CELL("direccion",Salida!AQ$1)))," ")</f>
        <v xml:space="preserve"> </v>
      </c>
      <c r="AT5" s="38" t="str">
        <f ca="1">+IF(Salida!AR$1=$A5,RIGHT(CELL("direccion",Salida!AR$1),LEN(CELL("direccion",Salida!AR$1))-FIND("!",CELL("direccion",Salida!AR$1)))," ")</f>
        <v xml:space="preserve"> </v>
      </c>
      <c r="AU5" s="38" t="str">
        <f ca="1">+IF(Salida!AS$1=$A5,RIGHT(CELL("direccion",Salida!AS$1),LEN(CELL("direccion",Salida!AS$1))-FIND("!",CELL("direccion",Salida!AS$1)))," ")</f>
        <v xml:space="preserve"> </v>
      </c>
      <c r="AV5" s="38" t="str">
        <f ca="1">+IF(Salida!AT$1=$A5,RIGHT(CELL("direccion",Salida!AT$1),LEN(CELL("direccion",Salida!AT$1))-FIND("!",CELL("direccion",Salida!AT$1)))," ")</f>
        <v xml:space="preserve"> </v>
      </c>
      <c r="AW5" s="38" t="str">
        <f ca="1">+IF(Salida!AU$1=$A5,RIGHT(CELL("direccion",Salida!AU$1),LEN(CELL("direccion",Salida!AU$1))-FIND("!",CELL("direccion",Salida!AU$1)))," ")</f>
        <v xml:space="preserve"> </v>
      </c>
      <c r="AX5" s="38" t="str">
        <f ca="1">+IF(Salida!AV$1=$A5,RIGHT(CELL("direccion",Salida!AV$1),LEN(CELL("direccion",Salida!AV$1))-FIND("!",CELL("direccion",Salida!AV$1)))," ")</f>
        <v xml:space="preserve"> </v>
      </c>
      <c r="AY5" s="38" t="str">
        <f ca="1">+IF(Salida!AW$1=$A5,RIGHT(CELL("direccion",Salida!AW$1),LEN(CELL("direccion",Salida!AW$1))-FIND("!",CELL("direccion",Salida!AW$1)))," ")</f>
        <v xml:space="preserve"> </v>
      </c>
      <c r="AZ5" s="38" t="str">
        <f ca="1">+IF(Salida!AX$1=$A5,RIGHT(CELL("direccion",Salida!AX$1),LEN(CELL("direccion",Salida!AX$1))-FIND("!",CELL("direccion",Salida!AX$1)))," ")</f>
        <v xml:space="preserve"> </v>
      </c>
      <c r="BA5" s="38" t="str">
        <f ca="1">+IF(Salida!AY$1=$A5,RIGHT(CELL("direccion",Salida!AY$1),LEN(CELL("direccion",Salida!AY$1))-FIND("!",CELL("direccion",Salida!AY$1)))," ")</f>
        <v xml:space="preserve"> </v>
      </c>
      <c r="BB5" s="38" t="str">
        <f ca="1">+IF(Salida!AZ$1=$A5,RIGHT(CELL("direccion",Salida!AZ$1),LEN(CELL("direccion",Salida!AZ$1))-FIND("!",CELL("direccion",Salida!AZ$1)))," ")</f>
        <v xml:space="preserve"> </v>
      </c>
      <c r="BC5" s="38" t="str">
        <f ca="1">+IF(Salida!BA$1=$A5,RIGHT(CELL("direccion",Salida!BA$1),LEN(CELL("direccion",Salida!BA$1))-FIND("!",CELL("direccion",Salida!BA$1)))," ")</f>
        <v xml:space="preserve"> </v>
      </c>
      <c r="BD5" s="38" t="str">
        <f ca="1">+IF(Salida!BB$1=$A5,RIGHT(CELL("direccion",Salida!BB$1),LEN(CELL("direccion",Salida!BB$1))-FIND("!",CELL("direccion",Salida!BB$1)))," ")</f>
        <v xml:space="preserve"> </v>
      </c>
      <c r="BE5" s="38" t="str">
        <f ca="1">+IF(Salida!BC$1=$A5,RIGHT(CELL("direccion",Salida!BC$1),LEN(CELL("direccion",Salida!BC$1))-FIND("!",CELL("direccion",Salida!BC$1)))," ")</f>
        <v xml:space="preserve"> </v>
      </c>
      <c r="BF5" s="38" t="str">
        <f ca="1">+IF(Salida!BD$1=$A5,RIGHT(CELL("direccion",Salida!BD$1),LEN(CELL("direccion",Salida!BD$1))-FIND("!",CELL("direccion",Salida!BD$1)))," ")</f>
        <v xml:space="preserve"> </v>
      </c>
      <c r="BG5" s="38" t="str">
        <f ca="1">+IF(Salida!BE$1=$A5,RIGHT(CELL("direccion",Salida!BE$1),LEN(CELL("direccion",Salida!BE$1))-FIND("!",CELL("direccion",Salida!BE$1)))," ")</f>
        <v xml:space="preserve"> </v>
      </c>
      <c r="BH5" s="38" t="str">
        <f ca="1">+IF(Salida!BF$1=$A5,RIGHT(CELL("direccion",Salida!BF$1),LEN(CELL("direccion",Salida!BF$1))-FIND("!",CELL("direccion",Salida!BF$1)))," ")</f>
        <v xml:space="preserve"> </v>
      </c>
      <c r="BI5" s="38" t="str">
        <f ca="1">+IF(Salida!BG$1=$A5,RIGHT(CELL("direccion",Salida!BG$1),LEN(CELL("direccion",Salida!BG$1))-FIND("!",CELL("direccion",Salida!BG$1)))," ")</f>
        <v xml:space="preserve"> </v>
      </c>
      <c r="BJ5" s="38" t="str">
        <f ca="1">+IF(Salida!BH$1=$A5,RIGHT(CELL("direccion",Salida!BH$1),LEN(CELL("direccion",Salida!BH$1))-FIND("!",CELL("direccion",Salida!BH$1)))," ")</f>
        <v xml:space="preserve"> </v>
      </c>
      <c r="BK5" s="38" t="str">
        <f ca="1">+IF(Salida!BI$1=$A5,RIGHT(CELL("direccion",Salida!BI$1),LEN(CELL("direccion",Salida!BI$1))-FIND("!",CELL("direccion",Salida!BI$1)))," ")</f>
        <v xml:space="preserve"> </v>
      </c>
      <c r="BL5" s="38" t="str">
        <f ca="1">+IF(Salida!BJ$1=$A5,RIGHT(CELL("direccion",Salida!BJ$1),LEN(CELL("direccion",Salida!BJ$1))-FIND("!",CELL("direccion",Salida!BJ$1)))," ")</f>
        <v xml:space="preserve"> </v>
      </c>
      <c r="BM5" s="38" t="str">
        <f ca="1">+IF(Salida!BK$1=$A5,RIGHT(CELL("direccion",Salida!BK$1),LEN(CELL("direccion",Salida!BK$1))-FIND("!",CELL("direccion",Salida!BK$1)))," ")</f>
        <v xml:space="preserve"> </v>
      </c>
      <c r="BN5" s="38" t="str">
        <f ca="1">+IF(Salida!BL$1=$A5,RIGHT(CELL("direccion",Salida!BL$1),LEN(CELL("direccion",Salida!BL$1))-FIND("!",CELL("direccion",Salida!BL$1)))," ")</f>
        <v xml:space="preserve"> </v>
      </c>
      <c r="BO5" s="38" t="str">
        <f ca="1">+IF(Salida!BM$1=$A5,RIGHT(CELL("direccion",Salida!BM$1),LEN(CELL("direccion",Salida!BM$1))-FIND("!",CELL("direccion",Salida!BM$1)))," ")</f>
        <v xml:space="preserve"> </v>
      </c>
      <c r="BP5" s="38" t="str">
        <f ca="1">+IF(Salida!BN$1=$A5,RIGHT(CELL("direccion",Salida!BN$1),LEN(CELL("direccion",Salida!BN$1))-FIND("!",CELL("direccion",Salida!BN$1)))," ")</f>
        <v xml:space="preserve"> </v>
      </c>
      <c r="BQ5" s="38" t="str">
        <f ca="1">+IF(Salida!BO$1=$A5,RIGHT(CELL("direccion",Salida!BO$1),LEN(CELL("direccion",Salida!BO$1))-FIND("!",CELL("direccion",Salida!BO$1)))," ")</f>
        <v xml:space="preserve"> </v>
      </c>
      <c r="BR5" s="38" t="str">
        <f ca="1">+IF(Salida!BP$1=$A5,RIGHT(CELL("direccion",Salida!BP$1),LEN(CELL("direccion",Salida!BP$1))-FIND("!",CELL("direccion",Salida!BP$1)))," ")</f>
        <v xml:space="preserve"> </v>
      </c>
      <c r="BS5" s="38" t="str">
        <f ca="1">+IF(Salida!BQ$1=$A5,RIGHT(CELL("direccion",Salida!BQ$1),LEN(CELL("direccion",Salida!BQ$1))-FIND("!",CELL("direccion",Salida!BQ$1)))," ")</f>
        <v xml:space="preserve"> </v>
      </c>
      <c r="BT5" s="38" t="str">
        <f ca="1">+IF(Salida!BR$1=$A5,RIGHT(CELL("direccion",Salida!BR$1),LEN(CELL("direccion",Salida!BR$1))-FIND("!",CELL("direccion",Salida!BR$1)))," ")</f>
        <v xml:space="preserve"> </v>
      </c>
      <c r="BU5" s="38" t="str">
        <f ca="1">+IF(Salida!BS$1=$A5,RIGHT(CELL("direccion",Salida!BS$1),LEN(CELL("direccion",Salida!BS$1))-FIND("!",CELL("direccion",Salida!BS$1)))," ")</f>
        <v xml:space="preserve"> </v>
      </c>
      <c r="BV5" s="38" t="str">
        <f ca="1">+IF(Salida!BT$1=$A5,RIGHT(CELL("direccion",Salida!BT$1),LEN(CELL("direccion",Salida!BT$1))-FIND("!",CELL("direccion",Salida!BT$1)))," ")</f>
        <v xml:space="preserve"> </v>
      </c>
      <c r="BW5" s="38" t="str">
        <f ca="1">+IF(Salida!BU$1=$A5,RIGHT(CELL("direccion",Salida!BU$1),LEN(CELL("direccion",Salida!BU$1))-FIND("!",CELL("direccion",Salida!BU$1)))," ")</f>
        <v xml:space="preserve"> </v>
      </c>
      <c r="BX5" s="38" t="str">
        <f ca="1">+IF(Salida!BV$1=$A5,RIGHT(CELL("direccion",Salida!BV$1),LEN(CELL("direccion",Salida!BV$1))-FIND("!",CELL("direccion",Salida!BV$1)))," ")</f>
        <v xml:space="preserve"> </v>
      </c>
      <c r="BY5" s="38" t="str">
        <f ca="1">+IF(Salida!BW$1=$A5,RIGHT(CELL("direccion",Salida!BW$1),LEN(CELL("direccion",Salida!BW$1))-FIND("!",CELL("direccion",Salida!BW$1)))," ")</f>
        <v xml:space="preserve"> </v>
      </c>
      <c r="BZ5" s="38" t="str">
        <f ca="1">+IF(Salida!BX$1=$A5,RIGHT(CELL("direccion",Salida!BX$1),LEN(CELL("direccion",Salida!BX$1))-FIND("!",CELL("direccion",Salida!BX$1)))," ")</f>
        <v xml:space="preserve"> </v>
      </c>
      <c r="CA5" s="38" t="str">
        <f ca="1">+IF(Salida!BY$1=$A5,RIGHT(CELL("direccion",Salida!BY$1),LEN(CELL("direccion",Salida!BY$1))-FIND("!",CELL("direccion",Salida!BY$1)))," ")</f>
        <v xml:space="preserve"> </v>
      </c>
      <c r="CB5" s="38" t="str">
        <f ca="1">+IF(Salida!BZ$1=$A5,RIGHT(CELL("direccion",Salida!BZ$1),LEN(CELL("direccion",Salida!BZ$1))-FIND("!",CELL("direccion",Salida!BZ$1)))," ")</f>
        <v xml:space="preserve"> </v>
      </c>
      <c r="CC5" s="38" t="str">
        <f ca="1">+IF(Salida!CA$1=$A5,RIGHT(CELL("direccion",Salida!CA$1),LEN(CELL("direccion",Salida!CA$1))-FIND("!",CELL("direccion",Salida!CA$1)))," ")</f>
        <v xml:space="preserve"> </v>
      </c>
      <c r="CD5" s="38" t="str">
        <f ca="1">+IF(Salida!CB$1=$A5,RIGHT(CELL("direccion",Salida!CB$1),LEN(CELL("direccion",Salida!CB$1))-FIND("!",CELL("direccion",Salida!CB$1)))," ")</f>
        <v xml:space="preserve"> </v>
      </c>
      <c r="CE5" s="38" t="str">
        <f ca="1">+IF(Salida!CC$1=$A5,RIGHT(CELL("direccion",Salida!CC$1),LEN(CELL("direccion",Salida!CC$1))-FIND("!",CELL("direccion",Salida!CC$1)))," ")</f>
        <v xml:space="preserve"> </v>
      </c>
      <c r="CF5" s="38" t="str">
        <f ca="1">+IF(Salida!CD$1=$A5,RIGHT(CELL("direccion",Salida!CD$1),LEN(CELL("direccion",Salida!CD$1))-FIND("!",CELL("direccion",Salida!CD$1)))," ")</f>
        <v xml:space="preserve"> </v>
      </c>
      <c r="CG5" s="38" t="str">
        <f ca="1">+IF(Salida!CE$1=$A5,RIGHT(CELL("direccion",Salida!CE$1),LEN(CELL("direccion",Salida!CE$1))-FIND("!",CELL("direccion",Salida!CE$1)))," ")</f>
        <v xml:space="preserve"> </v>
      </c>
      <c r="CH5" s="38" t="str">
        <f ca="1">+IF(Salida!CF$1=$A5,RIGHT(CELL("direccion",Salida!CF$1),LEN(CELL("direccion",Salida!CF$1))-FIND("!",CELL("direccion",Salida!CF$1)))," ")</f>
        <v xml:space="preserve"> </v>
      </c>
      <c r="CI5" s="38" t="str">
        <f ca="1">+IF(Salida!CG$1=$A5,RIGHT(CELL("direccion",Salida!CG$1),LEN(CELL("direccion",Salida!CG$1))-FIND("!",CELL("direccion",Salida!CG$1)))," ")</f>
        <v xml:space="preserve"> </v>
      </c>
      <c r="CJ5" s="38" t="str">
        <f ca="1">+IF(Salida!CH$1=$A5,RIGHT(CELL("direccion",Salida!CH$1),LEN(CELL("direccion",Salida!CH$1))-FIND("!",CELL("direccion",Salida!CH$1)))," ")</f>
        <v xml:space="preserve"> </v>
      </c>
      <c r="CK5" s="38" t="str">
        <f ca="1">+IF(Salida!CI$1=$A5,RIGHT(CELL("direccion",Salida!CI$1),LEN(CELL("direccion",Salida!CI$1))-FIND("!",CELL("direccion",Salida!CI$1)))," ")</f>
        <v xml:space="preserve"> </v>
      </c>
      <c r="CL5" s="38" t="str">
        <f ca="1">+IF(Salida!CJ$1=$A5,RIGHT(CELL("direccion",Salida!CJ$1),LEN(CELL("direccion",Salida!CJ$1))-FIND("!",CELL("direccion",Salida!CJ$1)))," ")</f>
        <v xml:space="preserve"> </v>
      </c>
      <c r="CM5" s="38" t="str">
        <f ca="1">+IF(Salida!CK$1=$A5,RIGHT(CELL("direccion",Salida!CK$1),LEN(CELL("direccion",Salida!CK$1))-FIND("!",CELL("direccion",Salida!CK$1)))," ")</f>
        <v xml:space="preserve"> </v>
      </c>
      <c r="CN5" s="38" t="str">
        <f ca="1">+IF(Salida!CL$1=$A5,RIGHT(CELL("direccion",Salida!CL$1),LEN(CELL("direccion",Salida!CL$1))-FIND("!",CELL("direccion",Salida!CL$1)))," ")</f>
        <v xml:space="preserve"> </v>
      </c>
      <c r="CO5" s="38" t="str">
        <f ca="1">+IF(Salida!CM$1=$A5,RIGHT(CELL("direccion",Salida!CM$1),LEN(CELL("direccion",Salida!CM$1))-FIND("!",CELL("direccion",Salida!CM$1)))," ")</f>
        <v xml:space="preserve"> </v>
      </c>
      <c r="CP5" s="38" t="str">
        <f ca="1">+IF(Salida!CN$1=$A5,RIGHT(CELL("direccion",Salida!CN$1),LEN(CELL("direccion",Salida!CN$1))-FIND("!",CELL("direccion",Salida!CN$1)))," ")</f>
        <v xml:space="preserve"> </v>
      </c>
      <c r="CQ5" s="38" t="str">
        <f ca="1">+IF(Salida!CO$1=$A5,RIGHT(CELL("direccion",Salida!CO$1),LEN(CELL("direccion",Salida!CO$1))-FIND("!",CELL("direccion",Salida!CO$1)))," ")</f>
        <v xml:space="preserve"> </v>
      </c>
      <c r="CR5" s="38" t="str">
        <f ca="1">+IF(Salida!CP$1=$A5,RIGHT(CELL("direccion",Salida!CP$1),LEN(CELL("direccion",Salida!CP$1))-FIND("!",CELL("direccion",Salida!CP$1)))," ")</f>
        <v xml:space="preserve"> </v>
      </c>
      <c r="CS5" s="38" t="str">
        <f ca="1">+IF(Salida!CQ$1=$A5,RIGHT(CELL("direccion",Salida!CQ$1),LEN(CELL("direccion",Salida!CQ$1))-FIND("!",CELL("direccion",Salida!CQ$1)))," ")</f>
        <v xml:space="preserve"> </v>
      </c>
      <c r="CT5" s="38" t="str">
        <f ca="1">+IF(Salida!CR$1=$A5,RIGHT(CELL("direccion",Salida!CR$1),LEN(CELL("direccion",Salida!CR$1))-FIND("!",CELL("direccion",Salida!CR$1)))," ")</f>
        <v xml:space="preserve"> </v>
      </c>
      <c r="CU5" s="38" t="str">
        <f ca="1">+IF(Salida!CS$1=$A5,RIGHT(CELL("direccion",Salida!CS$1),LEN(CELL("direccion",Salida!CS$1))-FIND("!",CELL("direccion",Salida!CS$1)))," ")</f>
        <v xml:space="preserve"> </v>
      </c>
      <c r="CV5" s="38" t="str">
        <f ca="1">+IF(Salida!CT$1=$A5,RIGHT(CELL("direccion",Salida!CT$1),LEN(CELL("direccion",Salida!CT$1))-FIND("!",CELL("direccion",Salida!CT$1)))," ")</f>
        <v xml:space="preserve"> </v>
      </c>
      <c r="CW5" s="38" t="str">
        <f ca="1">+IF(Salida!CU$1=$A5,RIGHT(CELL("direccion",Salida!CU$1),LEN(CELL("direccion",Salida!CU$1))-FIND("!",CELL("direccion",Salida!CU$1)))," ")</f>
        <v xml:space="preserve"> </v>
      </c>
      <c r="CX5" s="38" t="str">
        <f ca="1">+IF(Salida!CV$1=$A5,RIGHT(CELL("direccion",Salida!CV$1),LEN(CELL("direccion",Salida!CV$1))-FIND("!",CELL("direccion",Salida!CV$1)))," ")</f>
        <v xml:space="preserve"> </v>
      </c>
      <c r="CY5" s="38" t="str">
        <f ca="1">+IF(Salida!CW$1=$A5,RIGHT(CELL("direccion",Salida!CW$1),LEN(CELL("direccion",Salida!CW$1))-FIND("!",CELL("direccion",Salida!CW$1)))," ")</f>
        <v xml:space="preserve"> </v>
      </c>
      <c r="CZ5" s="38" t="str">
        <f ca="1">+IF(Salida!CX$1=$A5,RIGHT(CELL("direccion",Salida!CX$1),LEN(CELL("direccion",Salida!CX$1))-FIND("!",CELL("direccion",Salida!CX$1)))," ")</f>
        <v xml:space="preserve"> </v>
      </c>
      <c r="DA5" s="38" t="str">
        <f ca="1">+IF(Salida!CY$1=$A5,RIGHT(CELL("direccion",Salida!CY$1),LEN(CELL("direccion",Salida!CY$1))-FIND("!",CELL("direccion",Salida!CY$1)))," ")</f>
        <v xml:space="preserve"> </v>
      </c>
      <c r="DB5" s="38" t="str">
        <f ca="1">+IF(Salida!CZ$1=$A5,RIGHT(CELL("direccion",Salida!CZ$1),LEN(CELL("direccion",Salida!CZ$1))-FIND("!",CELL("direccion",Salida!CZ$1)))," ")</f>
        <v xml:space="preserve"> </v>
      </c>
      <c r="DC5" s="38" t="str">
        <f ca="1">+IF(Salida!DA$1=$A5,RIGHT(CELL("direccion",Salida!DA$1),LEN(CELL("direccion",Salida!DA$1))-FIND("!",CELL("direccion",Salida!DA$1)))," ")</f>
        <v xml:space="preserve"> </v>
      </c>
      <c r="DD5" s="38" t="str">
        <f ca="1">+IF(Salida!DB$1=$A5,RIGHT(CELL("direccion",Salida!DB$1),LEN(CELL("direccion",Salida!DB$1))-FIND("!",CELL("direccion",Salida!DB$1)))," ")</f>
        <v xml:space="preserve"> </v>
      </c>
      <c r="DE5" s="38" t="str">
        <f ca="1">+IF(Salida!DC$1=$A5,RIGHT(CELL("direccion",Salida!DC$1),LEN(CELL("direccion",Salida!DC$1))-FIND("!",CELL("direccion",Salida!DC$1)))," ")</f>
        <v xml:space="preserve"> </v>
      </c>
      <c r="DF5" s="38" t="str">
        <f ca="1">+IF(Salida!DD$1=$A5,RIGHT(CELL("direccion",Salida!DD$1),LEN(CELL("direccion",Salida!DD$1))-FIND("!",CELL("direccion",Salida!DD$1)))," ")</f>
        <v xml:space="preserve"> </v>
      </c>
      <c r="DG5" s="38" t="str">
        <f ca="1">+IF(Salida!DE$1=$A5,RIGHT(CELL("direccion",Salida!DE$1),LEN(CELL("direccion",Salida!DE$1))-FIND("!",CELL("direccion",Salida!DE$1)))," ")</f>
        <v xml:space="preserve"> </v>
      </c>
      <c r="DH5" s="38" t="str">
        <f ca="1">+IF(Salida!DF$1=$A5,RIGHT(CELL("direccion",Salida!DF$1),LEN(CELL("direccion",Salida!DF$1))-FIND("!",CELL("direccion",Salida!DF$1)))," ")</f>
        <v xml:space="preserve"> </v>
      </c>
      <c r="DI5" s="38" t="str">
        <f ca="1">+IF(Salida!DG$1=$A5,RIGHT(CELL("direccion",Salida!DG$1),LEN(CELL("direccion",Salida!DG$1))-FIND("!",CELL("direccion",Salida!DG$1)))," ")</f>
        <v xml:space="preserve"> </v>
      </c>
      <c r="DJ5" s="38" t="str">
        <f ca="1">+IF(Salida!DH$1=$A5,RIGHT(CELL("direccion",Salida!DH$1),LEN(CELL("direccion",Salida!DH$1))-FIND("!",CELL("direccion",Salida!DH$1)))," ")</f>
        <v xml:space="preserve"> </v>
      </c>
      <c r="DK5" s="38" t="str">
        <f ca="1">+IF(Salida!DI$1=$A5,RIGHT(CELL("direccion",Salida!DI$1),LEN(CELL("direccion",Salida!DI$1))-FIND("!",CELL("direccion",Salida!DI$1)))," ")</f>
        <v xml:space="preserve"> </v>
      </c>
      <c r="DL5" s="121" t="str">
        <f ca="1">+IF(Salida!DJ$1=$A5,RIGHT(CELL("direccion",Salida!DJ$1),LEN(CELL("direccion",Salida!DJ$1))-FIND("!",CELL("direccion",Salida!DJ$1)))," ")</f>
        <v xml:space="preserve"> </v>
      </c>
    </row>
    <row r="6" spans="1:116" x14ac:dyDescent="0.25">
      <c r="A6" s="120" t="s">
        <v>323</v>
      </c>
      <c r="B6" s="38" t="str">
        <f t="shared" ca="1" si="0"/>
        <v>$AE$2:$AJ$168</v>
      </c>
      <c r="C6" s="38" t="str">
        <f ca="1">+IF(Salida!A$1=$A6,RIGHT(CELL("direccion",Salida!A$1),LEN(CELL("direccion",Salida!A$1))-FIND("!",CELL("direccion",Salida!A$1)))," ")</f>
        <v xml:space="preserve"> </v>
      </c>
      <c r="D6" s="38" t="str">
        <f ca="1">+IF(Salida!B$1=$A6,RIGHT(CELL("direccion",Salida!B$1),LEN(CELL("direccion",Salida!B$1))-FIND("!",CELL("direccion",Salida!B$1)))," ")</f>
        <v xml:space="preserve"> </v>
      </c>
      <c r="E6" s="38" t="str">
        <f ca="1">+IF(Salida!C$1=$A6,RIGHT(CELL("direccion",Salida!C$1),LEN(CELL("direccion",Salida!C$1))-FIND("!",CELL("direccion",Salida!C$1)))," ")</f>
        <v xml:space="preserve"> </v>
      </c>
      <c r="F6" s="38" t="str">
        <f ca="1">+IF(Salida!D$1=$A6,RIGHT(CELL("direccion",Salida!D$1),LEN(CELL("direccion",Salida!D$1))-FIND("!",CELL("direccion",Salida!D$1)))," ")</f>
        <v xml:space="preserve"> </v>
      </c>
      <c r="G6" s="38" t="str">
        <f ca="1">+IF(Salida!E$1=$A6,RIGHT(CELL("direccion",Salida!E$1),LEN(CELL("direccion",Salida!E$1))-FIND("!",CELL("direccion",Salida!E$1)))," ")</f>
        <v xml:space="preserve"> </v>
      </c>
      <c r="H6" s="38" t="str">
        <f ca="1">+IF(Salida!F$1=$A6,RIGHT(CELL("direccion",Salida!F$1),LEN(CELL("direccion",Salida!F$1))-FIND("!",CELL("direccion",Salida!F$1)))," ")</f>
        <v xml:space="preserve"> </v>
      </c>
      <c r="I6" s="38" t="str">
        <f ca="1">+IF(Salida!G$1=$A6,RIGHT(CELL("direccion",Salida!G$1),LEN(CELL("direccion",Salida!G$1))-FIND("!",CELL("direccion",Salida!G$1)))," ")</f>
        <v xml:space="preserve"> </v>
      </c>
      <c r="J6" s="38" t="str">
        <f ca="1">+IF(Salida!H$1=$A6,RIGHT(CELL("direccion",Salida!H$1),LEN(CELL("direccion",Salida!H$1))-FIND("!",CELL("direccion",Salida!H$1)))," ")</f>
        <v xml:space="preserve"> </v>
      </c>
      <c r="K6" s="38" t="str">
        <f ca="1">+IF(Salida!I$1=$A6,RIGHT(CELL("direccion",Salida!I$1),LEN(CELL("direccion",Salida!I$1))-FIND("!",CELL("direccion",Salida!I$1)))," ")</f>
        <v xml:space="preserve"> </v>
      </c>
      <c r="L6" s="38" t="str">
        <f ca="1">+IF(Salida!J$1=$A6,RIGHT(CELL("direccion",Salida!J$1),LEN(CELL("direccion",Salida!J$1))-FIND("!",CELL("direccion",Salida!J$1)))," ")</f>
        <v xml:space="preserve"> </v>
      </c>
      <c r="M6" s="38" t="str">
        <f ca="1">+IF(Salida!K$1=$A6,RIGHT(CELL("direccion",Salida!K$1),LEN(CELL("direccion",Salida!K$1))-FIND("!",CELL("direccion",Salida!K$1)))," ")</f>
        <v xml:space="preserve"> </v>
      </c>
      <c r="N6" s="38" t="str">
        <f ca="1">+IF(Salida!L$1=$A6,RIGHT(CELL("direccion",Salida!L$1),LEN(CELL("direccion",Salida!L$1))-FIND("!",CELL("direccion",Salida!L$1)))," ")</f>
        <v xml:space="preserve"> </v>
      </c>
      <c r="O6" s="38" t="str">
        <f ca="1">+IF(Salida!M$1=$A6,RIGHT(CELL("direccion",Salida!M$1),LEN(CELL("direccion",Salida!M$1))-FIND("!",CELL("direccion",Salida!M$1)))," ")</f>
        <v xml:space="preserve"> </v>
      </c>
      <c r="P6" s="38" t="str">
        <f ca="1">+IF(Salida!N$1=$A6,RIGHT(CELL("direccion",Salida!N$1),LEN(CELL("direccion",Salida!N$1))-FIND("!",CELL("direccion",Salida!N$1)))," ")</f>
        <v xml:space="preserve"> </v>
      </c>
      <c r="Q6" s="38" t="str">
        <f ca="1">+IF(Salida!O$1=$A6,RIGHT(CELL("direccion",Salida!O$1),LEN(CELL("direccion",Salida!O$1))-FIND("!",CELL("direccion",Salida!O$1)))," ")</f>
        <v xml:space="preserve"> </v>
      </c>
      <c r="R6" s="38" t="str">
        <f ca="1">+IF(Salida!P$1=$A6,RIGHT(CELL("direccion",Salida!P$1),LEN(CELL("direccion",Salida!P$1))-FIND("!",CELL("direccion",Salida!P$1)))," ")</f>
        <v xml:space="preserve"> </v>
      </c>
      <c r="S6" s="38" t="str">
        <f ca="1">+IF(Salida!Q$1=$A6,RIGHT(CELL("direccion",Salida!Q$1),LEN(CELL("direccion",Salida!Q$1))-FIND("!",CELL("direccion",Salida!Q$1)))," ")</f>
        <v xml:space="preserve"> </v>
      </c>
      <c r="T6" s="38" t="str">
        <f ca="1">+IF(Salida!R$1=$A6,RIGHT(CELL("direccion",Salida!R$1),LEN(CELL("direccion",Salida!R$1))-FIND("!",CELL("direccion",Salida!R$1)))," ")</f>
        <v xml:space="preserve"> </v>
      </c>
      <c r="U6" s="38" t="str">
        <f ca="1">+IF(Salida!S$1=$A6,RIGHT(CELL("direccion",Salida!S$1),LEN(CELL("direccion",Salida!S$1))-FIND("!",CELL("direccion",Salida!S$1)))," ")</f>
        <v xml:space="preserve"> </v>
      </c>
      <c r="V6" s="38" t="str">
        <f ca="1">+IF(Salida!T$1=$A6,RIGHT(CELL("direccion",Salida!T$1),LEN(CELL("direccion",Salida!T$1))-FIND("!",CELL("direccion",Salida!T$1)))," ")</f>
        <v xml:space="preserve"> </v>
      </c>
      <c r="W6" s="38" t="str">
        <f ca="1">+IF(Salida!U$1=$A6,RIGHT(CELL("direccion",Salida!U$1),LEN(CELL("direccion",Salida!U$1))-FIND("!",CELL("direccion",Salida!U$1)))," ")</f>
        <v xml:space="preserve"> </v>
      </c>
      <c r="X6" s="38" t="str">
        <f ca="1">+IF(Salida!V$1=$A6,RIGHT(CELL("direccion",Salida!V$1),LEN(CELL("direccion",Salida!V$1))-FIND("!",CELL("direccion",Salida!V$1)))," ")</f>
        <v xml:space="preserve"> </v>
      </c>
      <c r="Y6" s="38" t="str">
        <f ca="1">+IF(Salida!W$1=$A6,RIGHT(CELL("direccion",Salida!W$1),LEN(CELL("direccion",Salida!W$1))-FIND("!",CELL("direccion",Salida!W$1)))," ")</f>
        <v xml:space="preserve"> </v>
      </c>
      <c r="Z6" s="38" t="str">
        <f ca="1">+IF(Salida!X$1=$A6,RIGHT(CELL("direccion",Salida!X$1),LEN(CELL("direccion",Salida!X$1))-FIND("!",CELL("direccion",Salida!X$1)))," ")</f>
        <v xml:space="preserve"> </v>
      </c>
      <c r="AA6" s="38" t="str">
        <f ca="1">+IF(Salida!Y$1=$A6,RIGHT(CELL("direccion",Salida!Y$1),LEN(CELL("direccion",Salida!Y$1))-FIND("!",CELL("direccion",Salida!Y$1)))," ")</f>
        <v xml:space="preserve"> </v>
      </c>
      <c r="AB6" s="38" t="str">
        <f ca="1">+IF(Salida!Z$1=$A6,RIGHT(CELL("direccion",Salida!Z$1),LEN(CELL("direccion",Salida!Z$1))-FIND("!",CELL("direccion",Salida!Z$1)))," ")</f>
        <v xml:space="preserve"> </v>
      </c>
      <c r="AC6" s="38" t="str">
        <f ca="1">+IF(Salida!AA$1=$A6,RIGHT(CELL("direccion",Salida!AA$1),LEN(CELL("direccion",Salida!AA$1))-FIND("!",CELL("direccion",Salida!AA$1)))," ")</f>
        <v xml:space="preserve"> </v>
      </c>
      <c r="AD6" s="38" t="str">
        <f ca="1">+IF(Salida!AB$1=$A6,RIGHT(CELL("direccion",Salida!AB$1),LEN(CELL("direccion",Salida!AB$1))-FIND("!",CELL("direccion",Salida!AB$1)))," ")</f>
        <v xml:space="preserve"> </v>
      </c>
      <c r="AE6" s="38" t="str">
        <f ca="1">+IF(Salida!AC$1=$A6,RIGHT(CELL("direccion",Salida!AC$1),LEN(CELL("direccion",Salida!AC$1))-FIND("!",CELL("direccion",Salida!AC$1)))," ")</f>
        <v xml:space="preserve"> </v>
      </c>
      <c r="AF6" s="38" t="str">
        <f ca="1">+IF(Salida!AD$1=$A6,RIGHT(CELL("direccion",Salida!AD$1),LEN(CELL("direccion",Salida!AD$1))-FIND("!",CELL("direccion",Salida!AD$1)))," ")</f>
        <v xml:space="preserve"> </v>
      </c>
      <c r="AG6" s="38" t="str">
        <f ca="1">+IF(Salida!AE$1=$A6,RIGHT(CELL("direccion",Salida!AE$1),LEN(CELL("direccion",Salida!AE$1))-FIND("!",CELL("direccion",Salida!AE$1)))," ")</f>
        <v>$AE$1</v>
      </c>
      <c r="AH6" s="38" t="str">
        <f ca="1">+IF(Salida!AF$1=$A6,RIGHT(CELL("direccion",Salida!AF$1),LEN(CELL("direccion",Salida!AF$1))-FIND("!",CELL("direccion",Salida!AF$1)))," ")</f>
        <v>$AF$1</v>
      </c>
      <c r="AI6" s="38" t="str">
        <f ca="1">+IF(Salida!AG$1=$A6,RIGHT(CELL("direccion",Salida!AG$1),LEN(CELL("direccion",Salida!AG$1))-FIND("!",CELL("direccion",Salida!AG$1)))," ")</f>
        <v>$AG$1</v>
      </c>
      <c r="AJ6" s="38" t="str">
        <f ca="1">+IF(Salida!AH$1=$A6,RIGHT(CELL("direccion",Salida!AH$1),LEN(CELL("direccion",Salida!AH$1))-FIND("!",CELL("direccion",Salida!AH$1)))," ")</f>
        <v>$AH$1</v>
      </c>
      <c r="AK6" s="38" t="str">
        <f ca="1">+IF(Salida!AI$1=$A6,RIGHT(CELL("direccion",Salida!AI$1),LEN(CELL("direccion",Salida!AI$1))-FIND("!",CELL("direccion",Salida!AI$1)))," ")</f>
        <v>$AI$1</v>
      </c>
      <c r="AL6" s="38" t="str">
        <f ca="1">+IF(Salida!AJ$1=$A6,RIGHT(CELL("direccion",Salida!AJ$1),LEN(CELL("direccion",Salida!AJ$1))-FIND("!",CELL("direccion",Salida!AJ$1)))," ")</f>
        <v>$AJ$1</v>
      </c>
      <c r="AM6" s="38" t="str">
        <f ca="1">+IF(Salida!AK$1=$A6,RIGHT(CELL("direccion",Salida!AK$1),LEN(CELL("direccion",Salida!AK$1))-FIND("!",CELL("direccion",Salida!AK$1)))," ")</f>
        <v xml:space="preserve"> </v>
      </c>
      <c r="AN6" s="38" t="str">
        <f ca="1">+IF(Salida!AL$1=$A6,RIGHT(CELL("direccion",Salida!AL$1),LEN(CELL("direccion",Salida!AL$1))-FIND("!",CELL("direccion",Salida!AL$1)))," ")</f>
        <v xml:space="preserve"> </v>
      </c>
      <c r="AO6" s="38" t="str">
        <f ca="1">+IF(Salida!AM$1=$A6,RIGHT(CELL("direccion",Salida!AM$1),LEN(CELL("direccion",Salida!AM$1))-FIND("!",CELL("direccion",Salida!AM$1)))," ")</f>
        <v xml:space="preserve"> </v>
      </c>
      <c r="AP6" s="38" t="str">
        <f ca="1">+IF(Salida!AN$1=$A6,RIGHT(CELL("direccion",Salida!AN$1),LEN(CELL("direccion",Salida!AN$1))-FIND("!",CELL("direccion",Salida!AN$1)))," ")</f>
        <v xml:space="preserve"> </v>
      </c>
      <c r="AQ6" s="38" t="str">
        <f ca="1">+IF(Salida!AO$1=$A6,RIGHT(CELL("direccion",Salida!AO$1),LEN(CELL("direccion",Salida!AO$1))-FIND("!",CELL("direccion",Salida!AO$1)))," ")</f>
        <v xml:space="preserve"> </v>
      </c>
      <c r="AR6" s="38" t="str">
        <f ca="1">+IF(Salida!AP$1=$A6,RIGHT(CELL("direccion",Salida!AP$1),LEN(CELL("direccion",Salida!AP$1))-FIND("!",CELL("direccion",Salida!AP$1)))," ")</f>
        <v xml:space="preserve"> </v>
      </c>
      <c r="AS6" s="38" t="str">
        <f ca="1">+IF(Salida!AQ$1=$A6,RIGHT(CELL("direccion",Salida!AQ$1),LEN(CELL("direccion",Salida!AQ$1))-FIND("!",CELL("direccion",Salida!AQ$1)))," ")</f>
        <v xml:space="preserve"> </v>
      </c>
      <c r="AT6" s="38" t="str">
        <f ca="1">+IF(Salida!AR$1=$A6,RIGHT(CELL("direccion",Salida!AR$1),LEN(CELL("direccion",Salida!AR$1))-FIND("!",CELL("direccion",Salida!AR$1)))," ")</f>
        <v xml:space="preserve"> </v>
      </c>
      <c r="AU6" s="38" t="str">
        <f ca="1">+IF(Salida!AS$1=$A6,RIGHT(CELL("direccion",Salida!AS$1),LEN(CELL("direccion",Salida!AS$1))-FIND("!",CELL("direccion",Salida!AS$1)))," ")</f>
        <v xml:space="preserve"> </v>
      </c>
      <c r="AV6" s="38" t="str">
        <f ca="1">+IF(Salida!AT$1=$A6,RIGHT(CELL("direccion",Salida!AT$1),LEN(CELL("direccion",Salida!AT$1))-FIND("!",CELL("direccion",Salida!AT$1)))," ")</f>
        <v xml:space="preserve"> </v>
      </c>
      <c r="AW6" s="38" t="str">
        <f ca="1">+IF(Salida!AU$1=$A6,RIGHT(CELL("direccion",Salida!AU$1),LEN(CELL("direccion",Salida!AU$1))-FIND("!",CELL("direccion",Salida!AU$1)))," ")</f>
        <v xml:space="preserve"> </v>
      </c>
      <c r="AX6" s="38" t="str">
        <f ca="1">+IF(Salida!AV$1=$A6,RIGHT(CELL("direccion",Salida!AV$1),LEN(CELL("direccion",Salida!AV$1))-FIND("!",CELL("direccion",Salida!AV$1)))," ")</f>
        <v xml:space="preserve"> </v>
      </c>
      <c r="AY6" s="38" t="str">
        <f ca="1">+IF(Salida!AW$1=$A6,RIGHT(CELL("direccion",Salida!AW$1),LEN(CELL("direccion",Salida!AW$1))-FIND("!",CELL("direccion",Salida!AW$1)))," ")</f>
        <v xml:space="preserve"> </v>
      </c>
      <c r="AZ6" s="38" t="str">
        <f ca="1">+IF(Salida!AX$1=$A6,RIGHT(CELL("direccion",Salida!AX$1),LEN(CELL("direccion",Salida!AX$1))-FIND("!",CELL("direccion",Salida!AX$1)))," ")</f>
        <v xml:space="preserve"> </v>
      </c>
      <c r="BA6" s="38" t="str">
        <f ca="1">+IF(Salida!AY$1=$A6,RIGHT(CELL("direccion",Salida!AY$1),LEN(CELL("direccion",Salida!AY$1))-FIND("!",CELL("direccion",Salida!AY$1)))," ")</f>
        <v xml:space="preserve"> </v>
      </c>
      <c r="BB6" s="38" t="str">
        <f ca="1">+IF(Salida!AZ$1=$A6,RIGHT(CELL("direccion",Salida!AZ$1),LEN(CELL("direccion",Salida!AZ$1))-FIND("!",CELL("direccion",Salida!AZ$1)))," ")</f>
        <v xml:space="preserve"> </v>
      </c>
      <c r="BC6" s="38" t="str">
        <f ca="1">+IF(Salida!BA$1=$A6,RIGHT(CELL("direccion",Salida!BA$1),LEN(CELL("direccion",Salida!BA$1))-FIND("!",CELL("direccion",Salida!BA$1)))," ")</f>
        <v xml:space="preserve"> </v>
      </c>
      <c r="BD6" s="38" t="str">
        <f ca="1">+IF(Salida!BB$1=$A6,RIGHT(CELL("direccion",Salida!BB$1),LEN(CELL("direccion",Salida!BB$1))-FIND("!",CELL("direccion",Salida!BB$1)))," ")</f>
        <v xml:space="preserve"> </v>
      </c>
      <c r="BE6" s="38" t="str">
        <f ca="1">+IF(Salida!BC$1=$A6,RIGHT(CELL("direccion",Salida!BC$1),LEN(CELL("direccion",Salida!BC$1))-FIND("!",CELL("direccion",Salida!BC$1)))," ")</f>
        <v xml:space="preserve"> </v>
      </c>
      <c r="BF6" s="38" t="str">
        <f ca="1">+IF(Salida!BD$1=$A6,RIGHT(CELL("direccion",Salida!BD$1),LEN(CELL("direccion",Salida!BD$1))-FIND("!",CELL("direccion",Salida!BD$1)))," ")</f>
        <v xml:space="preserve"> </v>
      </c>
      <c r="BG6" s="38" t="str">
        <f ca="1">+IF(Salida!BE$1=$A6,RIGHT(CELL("direccion",Salida!BE$1),LEN(CELL("direccion",Salida!BE$1))-FIND("!",CELL("direccion",Salida!BE$1)))," ")</f>
        <v xml:space="preserve"> </v>
      </c>
      <c r="BH6" s="38" t="str">
        <f ca="1">+IF(Salida!BF$1=$A6,RIGHT(CELL("direccion",Salida!BF$1),LEN(CELL("direccion",Salida!BF$1))-FIND("!",CELL("direccion",Salida!BF$1)))," ")</f>
        <v xml:space="preserve"> </v>
      </c>
      <c r="BI6" s="38" t="str">
        <f ca="1">+IF(Salida!BG$1=$A6,RIGHT(CELL("direccion",Salida!BG$1),LEN(CELL("direccion",Salida!BG$1))-FIND("!",CELL("direccion",Salida!BG$1)))," ")</f>
        <v xml:space="preserve"> </v>
      </c>
      <c r="BJ6" s="38" t="str">
        <f ca="1">+IF(Salida!BH$1=$A6,RIGHT(CELL("direccion",Salida!BH$1),LEN(CELL("direccion",Salida!BH$1))-FIND("!",CELL("direccion",Salida!BH$1)))," ")</f>
        <v xml:space="preserve"> </v>
      </c>
      <c r="BK6" s="38" t="str">
        <f ca="1">+IF(Salida!BI$1=$A6,RIGHT(CELL("direccion",Salida!BI$1),LEN(CELL("direccion",Salida!BI$1))-FIND("!",CELL("direccion",Salida!BI$1)))," ")</f>
        <v xml:space="preserve"> </v>
      </c>
      <c r="BL6" s="38" t="str">
        <f ca="1">+IF(Salida!BJ$1=$A6,RIGHT(CELL("direccion",Salida!BJ$1),LEN(CELL("direccion",Salida!BJ$1))-FIND("!",CELL("direccion",Salida!BJ$1)))," ")</f>
        <v xml:space="preserve"> </v>
      </c>
      <c r="BM6" s="38" t="str">
        <f ca="1">+IF(Salida!BK$1=$A6,RIGHT(CELL("direccion",Salida!BK$1),LEN(CELL("direccion",Salida!BK$1))-FIND("!",CELL("direccion",Salida!BK$1)))," ")</f>
        <v xml:space="preserve"> </v>
      </c>
      <c r="BN6" s="38" t="str">
        <f ca="1">+IF(Salida!BL$1=$A6,RIGHT(CELL("direccion",Salida!BL$1),LEN(CELL("direccion",Salida!BL$1))-FIND("!",CELL("direccion",Salida!BL$1)))," ")</f>
        <v xml:space="preserve"> </v>
      </c>
      <c r="BO6" s="38" t="str">
        <f ca="1">+IF(Salida!BM$1=$A6,RIGHT(CELL("direccion",Salida!BM$1),LEN(CELL("direccion",Salida!BM$1))-FIND("!",CELL("direccion",Salida!BM$1)))," ")</f>
        <v xml:space="preserve"> </v>
      </c>
      <c r="BP6" s="38" t="str">
        <f ca="1">+IF(Salida!BN$1=$A6,RIGHT(CELL("direccion",Salida!BN$1),LEN(CELL("direccion",Salida!BN$1))-FIND("!",CELL("direccion",Salida!BN$1)))," ")</f>
        <v xml:space="preserve"> </v>
      </c>
      <c r="BQ6" s="38" t="str">
        <f ca="1">+IF(Salida!BO$1=$A6,RIGHT(CELL("direccion",Salida!BO$1),LEN(CELL("direccion",Salida!BO$1))-FIND("!",CELL("direccion",Salida!BO$1)))," ")</f>
        <v xml:space="preserve"> </v>
      </c>
      <c r="BR6" s="38" t="str">
        <f ca="1">+IF(Salida!BP$1=$A6,RIGHT(CELL("direccion",Salida!BP$1),LEN(CELL("direccion",Salida!BP$1))-FIND("!",CELL("direccion",Salida!BP$1)))," ")</f>
        <v xml:space="preserve"> </v>
      </c>
      <c r="BS6" s="38" t="str">
        <f ca="1">+IF(Salida!BQ$1=$A6,RIGHT(CELL("direccion",Salida!BQ$1),LEN(CELL("direccion",Salida!BQ$1))-FIND("!",CELL("direccion",Salida!BQ$1)))," ")</f>
        <v xml:space="preserve"> </v>
      </c>
      <c r="BT6" s="38" t="str">
        <f ca="1">+IF(Salida!BR$1=$A6,RIGHT(CELL("direccion",Salida!BR$1),LEN(CELL("direccion",Salida!BR$1))-FIND("!",CELL("direccion",Salida!BR$1)))," ")</f>
        <v xml:space="preserve"> </v>
      </c>
      <c r="BU6" s="38" t="str">
        <f ca="1">+IF(Salida!BS$1=$A6,RIGHT(CELL("direccion",Salida!BS$1),LEN(CELL("direccion",Salida!BS$1))-FIND("!",CELL("direccion",Salida!BS$1)))," ")</f>
        <v xml:space="preserve"> </v>
      </c>
      <c r="BV6" s="38" t="str">
        <f ca="1">+IF(Salida!BT$1=$A6,RIGHT(CELL("direccion",Salida!BT$1),LEN(CELL("direccion",Salida!BT$1))-FIND("!",CELL("direccion",Salida!BT$1)))," ")</f>
        <v xml:space="preserve"> </v>
      </c>
      <c r="BW6" s="38" t="str">
        <f ca="1">+IF(Salida!BU$1=$A6,RIGHT(CELL("direccion",Salida!BU$1),LEN(CELL("direccion",Salida!BU$1))-FIND("!",CELL("direccion",Salida!BU$1)))," ")</f>
        <v xml:space="preserve"> </v>
      </c>
      <c r="BX6" s="38" t="str">
        <f ca="1">+IF(Salida!BV$1=$A6,RIGHT(CELL("direccion",Salida!BV$1),LEN(CELL("direccion",Salida!BV$1))-FIND("!",CELL("direccion",Salida!BV$1)))," ")</f>
        <v xml:space="preserve"> </v>
      </c>
      <c r="BY6" s="38" t="str">
        <f ca="1">+IF(Salida!BW$1=$A6,RIGHT(CELL("direccion",Salida!BW$1),LEN(CELL("direccion",Salida!BW$1))-FIND("!",CELL("direccion",Salida!BW$1)))," ")</f>
        <v xml:space="preserve"> </v>
      </c>
      <c r="BZ6" s="38" t="str">
        <f ca="1">+IF(Salida!BX$1=$A6,RIGHT(CELL("direccion",Salida!BX$1),LEN(CELL("direccion",Salida!BX$1))-FIND("!",CELL("direccion",Salida!BX$1)))," ")</f>
        <v xml:space="preserve"> </v>
      </c>
      <c r="CA6" s="38" t="str">
        <f ca="1">+IF(Salida!BY$1=$A6,RIGHT(CELL("direccion",Salida!BY$1),LEN(CELL("direccion",Salida!BY$1))-FIND("!",CELL("direccion",Salida!BY$1)))," ")</f>
        <v xml:space="preserve"> </v>
      </c>
      <c r="CB6" s="38" t="str">
        <f ca="1">+IF(Salida!BZ$1=$A6,RIGHT(CELL("direccion",Salida!BZ$1),LEN(CELL("direccion",Salida!BZ$1))-FIND("!",CELL("direccion",Salida!BZ$1)))," ")</f>
        <v xml:space="preserve"> </v>
      </c>
      <c r="CC6" s="38" t="str">
        <f ca="1">+IF(Salida!CA$1=$A6,RIGHT(CELL("direccion",Salida!CA$1),LEN(CELL("direccion",Salida!CA$1))-FIND("!",CELL("direccion",Salida!CA$1)))," ")</f>
        <v xml:space="preserve"> </v>
      </c>
      <c r="CD6" s="38" t="str">
        <f ca="1">+IF(Salida!CB$1=$A6,RIGHT(CELL("direccion",Salida!CB$1),LEN(CELL("direccion",Salida!CB$1))-FIND("!",CELL("direccion",Salida!CB$1)))," ")</f>
        <v xml:space="preserve"> </v>
      </c>
      <c r="CE6" s="38" t="str">
        <f ca="1">+IF(Salida!CC$1=$A6,RIGHT(CELL("direccion",Salida!CC$1),LEN(CELL("direccion",Salida!CC$1))-FIND("!",CELL("direccion",Salida!CC$1)))," ")</f>
        <v xml:space="preserve"> </v>
      </c>
      <c r="CF6" s="38" t="str">
        <f ca="1">+IF(Salida!CD$1=$A6,RIGHT(CELL("direccion",Salida!CD$1),LEN(CELL("direccion",Salida!CD$1))-FIND("!",CELL("direccion",Salida!CD$1)))," ")</f>
        <v xml:space="preserve"> </v>
      </c>
      <c r="CG6" s="38" t="str">
        <f ca="1">+IF(Salida!CE$1=$A6,RIGHT(CELL("direccion",Salida!CE$1),LEN(CELL("direccion",Salida!CE$1))-FIND("!",CELL("direccion",Salida!CE$1)))," ")</f>
        <v xml:space="preserve"> </v>
      </c>
      <c r="CH6" s="38" t="str">
        <f ca="1">+IF(Salida!CF$1=$A6,RIGHT(CELL("direccion",Salida!CF$1),LEN(CELL("direccion",Salida!CF$1))-FIND("!",CELL("direccion",Salida!CF$1)))," ")</f>
        <v xml:space="preserve"> </v>
      </c>
      <c r="CI6" s="38" t="str">
        <f ca="1">+IF(Salida!CG$1=$A6,RIGHT(CELL("direccion",Salida!CG$1),LEN(CELL("direccion",Salida!CG$1))-FIND("!",CELL("direccion",Salida!CG$1)))," ")</f>
        <v xml:space="preserve"> </v>
      </c>
      <c r="CJ6" s="38" t="str">
        <f ca="1">+IF(Salida!CH$1=$A6,RIGHT(CELL("direccion",Salida!CH$1),LEN(CELL("direccion",Salida!CH$1))-FIND("!",CELL("direccion",Salida!CH$1)))," ")</f>
        <v xml:space="preserve"> </v>
      </c>
      <c r="CK6" s="38" t="str">
        <f ca="1">+IF(Salida!CI$1=$A6,RIGHT(CELL("direccion",Salida!CI$1),LEN(CELL("direccion",Salida!CI$1))-FIND("!",CELL("direccion",Salida!CI$1)))," ")</f>
        <v xml:space="preserve"> </v>
      </c>
      <c r="CL6" s="38" t="str">
        <f ca="1">+IF(Salida!CJ$1=$A6,RIGHT(CELL("direccion",Salida!CJ$1),LEN(CELL("direccion",Salida!CJ$1))-FIND("!",CELL("direccion",Salida!CJ$1)))," ")</f>
        <v xml:space="preserve"> </v>
      </c>
      <c r="CM6" s="38" t="str">
        <f ca="1">+IF(Salida!CK$1=$A6,RIGHT(CELL("direccion",Salida!CK$1),LEN(CELL("direccion",Salida!CK$1))-FIND("!",CELL("direccion",Salida!CK$1)))," ")</f>
        <v xml:space="preserve"> </v>
      </c>
      <c r="CN6" s="38" t="str">
        <f ca="1">+IF(Salida!CL$1=$A6,RIGHT(CELL("direccion",Salida!CL$1),LEN(CELL("direccion",Salida!CL$1))-FIND("!",CELL("direccion",Salida!CL$1)))," ")</f>
        <v xml:space="preserve"> </v>
      </c>
      <c r="CO6" s="38" t="str">
        <f ca="1">+IF(Salida!CM$1=$A6,RIGHT(CELL("direccion",Salida!CM$1),LEN(CELL("direccion",Salida!CM$1))-FIND("!",CELL("direccion",Salida!CM$1)))," ")</f>
        <v xml:space="preserve"> </v>
      </c>
      <c r="CP6" s="38" t="str">
        <f ca="1">+IF(Salida!CN$1=$A6,RIGHT(CELL("direccion",Salida!CN$1),LEN(CELL("direccion",Salida!CN$1))-FIND("!",CELL("direccion",Salida!CN$1)))," ")</f>
        <v xml:space="preserve"> </v>
      </c>
      <c r="CQ6" s="38" t="str">
        <f ca="1">+IF(Salida!CO$1=$A6,RIGHT(CELL("direccion",Salida!CO$1),LEN(CELL("direccion",Salida!CO$1))-FIND("!",CELL("direccion",Salida!CO$1)))," ")</f>
        <v xml:space="preserve"> </v>
      </c>
      <c r="CR6" s="38" t="str">
        <f ca="1">+IF(Salida!CP$1=$A6,RIGHT(CELL("direccion",Salida!CP$1),LEN(CELL("direccion",Salida!CP$1))-FIND("!",CELL("direccion",Salida!CP$1)))," ")</f>
        <v xml:space="preserve"> </v>
      </c>
      <c r="CS6" s="38" t="str">
        <f ca="1">+IF(Salida!CQ$1=$A6,RIGHT(CELL("direccion",Salida!CQ$1),LEN(CELL("direccion",Salida!CQ$1))-FIND("!",CELL("direccion",Salida!CQ$1)))," ")</f>
        <v xml:space="preserve"> </v>
      </c>
      <c r="CT6" s="38" t="str">
        <f ca="1">+IF(Salida!CR$1=$A6,RIGHT(CELL("direccion",Salida!CR$1),LEN(CELL("direccion",Salida!CR$1))-FIND("!",CELL("direccion",Salida!CR$1)))," ")</f>
        <v xml:space="preserve"> </v>
      </c>
      <c r="CU6" s="38" t="str">
        <f ca="1">+IF(Salida!CS$1=$A6,RIGHT(CELL("direccion",Salida!CS$1),LEN(CELL("direccion",Salida!CS$1))-FIND("!",CELL("direccion",Salida!CS$1)))," ")</f>
        <v xml:space="preserve"> </v>
      </c>
      <c r="CV6" s="38" t="str">
        <f ca="1">+IF(Salida!CT$1=$A6,RIGHT(CELL("direccion",Salida!CT$1),LEN(CELL("direccion",Salida!CT$1))-FIND("!",CELL("direccion",Salida!CT$1)))," ")</f>
        <v xml:space="preserve"> </v>
      </c>
      <c r="CW6" s="38" t="str">
        <f ca="1">+IF(Salida!CU$1=$A6,RIGHT(CELL("direccion",Salida!CU$1),LEN(CELL("direccion",Salida!CU$1))-FIND("!",CELL("direccion",Salida!CU$1)))," ")</f>
        <v xml:space="preserve"> </v>
      </c>
      <c r="CX6" s="38" t="str">
        <f ca="1">+IF(Salida!CV$1=$A6,RIGHT(CELL("direccion",Salida!CV$1),LEN(CELL("direccion",Salida!CV$1))-FIND("!",CELL("direccion",Salida!CV$1)))," ")</f>
        <v xml:space="preserve"> </v>
      </c>
      <c r="CY6" s="38" t="str">
        <f ca="1">+IF(Salida!CW$1=$A6,RIGHT(CELL("direccion",Salida!CW$1),LEN(CELL("direccion",Salida!CW$1))-FIND("!",CELL("direccion",Salida!CW$1)))," ")</f>
        <v xml:space="preserve"> </v>
      </c>
      <c r="CZ6" s="38" t="str">
        <f ca="1">+IF(Salida!CX$1=$A6,RIGHT(CELL("direccion",Salida!CX$1),LEN(CELL("direccion",Salida!CX$1))-FIND("!",CELL("direccion",Salida!CX$1)))," ")</f>
        <v xml:space="preserve"> </v>
      </c>
      <c r="DA6" s="38" t="str">
        <f ca="1">+IF(Salida!CY$1=$A6,RIGHT(CELL("direccion",Salida!CY$1),LEN(CELL("direccion",Salida!CY$1))-FIND("!",CELL("direccion",Salida!CY$1)))," ")</f>
        <v xml:space="preserve"> </v>
      </c>
      <c r="DB6" s="38" t="str">
        <f ca="1">+IF(Salida!CZ$1=$A6,RIGHT(CELL("direccion",Salida!CZ$1),LEN(CELL("direccion",Salida!CZ$1))-FIND("!",CELL("direccion",Salida!CZ$1)))," ")</f>
        <v xml:space="preserve"> </v>
      </c>
      <c r="DC6" s="38" t="str">
        <f ca="1">+IF(Salida!DA$1=$A6,RIGHT(CELL("direccion",Salida!DA$1),LEN(CELL("direccion",Salida!DA$1))-FIND("!",CELL("direccion",Salida!DA$1)))," ")</f>
        <v xml:space="preserve"> </v>
      </c>
      <c r="DD6" s="38" t="str">
        <f ca="1">+IF(Salida!DB$1=$A6,RIGHT(CELL("direccion",Salida!DB$1),LEN(CELL("direccion",Salida!DB$1))-FIND("!",CELL("direccion",Salida!DB$1)))," ")</f>
        <v xml:space="preserve"> </v>
      </c>
      <c r="DE6" s="38" t="str">
        <f ca="1">+IF(Salida!DC$1=$A6,RIGHT(CELL("direccion",Salida!DC$1),LEN(CELL("direccion",Salida!DC$1))-FIND("!",CELL("direccion",Salida!DC$1)))," ")</f>
        <v xml:space="preserve"> </v>
      </c>
      <c r="DF6" s="38" t="str">
        <f ca="1">+IF(Salida!DD$1=$A6,RIGHT(CELL("direccion",Salida!DD$1),LEN(CELL("direccion",Salida!DD$1))-FIND("!",CELL("direccion",Salida!DD$1)))," ")</f>
        <v xml:space="preserve"> </v>
      </c>
      <c r="DG6" s="38" t="str">
        <f ca="1">+IF(Salida!DE$1=$A6,RIGHT(CELL("direccion",Salida!DE$1),LEN(CELL("direccion",Salida!DE$1))-FIND("!",CELL("direccion",Salida!DE$1)))," ")</f>
        <v xml:space="preserve"> </v>
      </c>
      <c r="DH6" s="38" t="str">
        <f ca="1">+IF(Salida!DF$1=$A6,RIGHT(CELL("direccion",Salida!DF$1),LEN(CELL("direccion",Salida!DF$1))-FIND("!",CELL("direccion",Salida!DF$1)))," ")</f>
        <v xml:space="preserve"> </v>
      </c>
      <c r="DI6" s="38" t="str">
        <f ca="1">+IF(Salida!DG$1=$A6,RIGHT(CELL("direccion",Salida!DG$1),LEN(CELL("direccion",Salida!DG$1))-FIND("!",CELL("direccion",Salida!DG$1)))," ")</f>
        <v xml:space="preserve"> </v>
      </c>
      <c r="DJ6" s="38" t="str">
        <f ca="1">+IF(Salida!DH$1=$A6,RIGHT(CELL("direccion",Salida!DH$1),LEN(CELL("direccion",Salida!DH$1))-FIND("!",CELL("direccion",Salida!DH$1)))," ")</f>
        <v xml:space="preserve"> </v>
      </c>
      <c r="DK6" s="38" t="str">
        <f ca="1">+IF(Salida!DI$1=$A6,RIGHT(CELL("direccion",Salida!DI$1),LEN(CELL("direccion",Salida!DI$1))-FIND("!",CELL("direccion",Salida!DI$1)))," ")</f>
        <v xml:space="preserve"> </v>
      </c>
      <c r="DL6" s="121" t="str">
        <f ca="1">+IF(Salida!DJ$1=$A6,RIGHT(CELL("direccion",Salida!DJ$1),LEN(CELL("direccion",Salida!DJ$1))-FIND("!",CELL("direccion",Salida!DJ$1)))," ")</f>
        <v xml:space="preserve"> </v>
      </c>
    </row>
    <row r="7" spans="1:116" x14ac:dyDescent="0.25">
      <c r="A7" s="120" t="s">
        <v>324</v>
      </c>
      <c r="B7" s="38" t="str">
        <f t="shared" ca="1" si="0"/>
        <v>$AL$2:$AL$168</v>
      </c>
      <c r="C7" s="38" t="str">
        <f ca="1">+IF(Salida!A$1=$A7,RIGHT(CELL("direccion",Salida!A$1),LEN(CELL("direccion",Salida!A$1))-FIND("!",CELL("direccion",Salida!A$1)))," ")</f>
        <v xml:space="preserve"> </v>
      </c>
      <c r="D7" s="38" t="str">
        <f ca="1">+IF(Salida!B$1=$A7,RIGHT(CELL("direccion",Salida!B$1),LEN(CELL("direccion",Salida!B$1))-FIND("!",CELL("direccion",Salida!B$1)))," ")</f>
        <v xml:space="preserve"> </v>
      </c>
      <c r="E7" s="38" t="str">
        <f ca="1">+IF(Salida!C$1=$A7,RIGHT(CELL("direccion",Salida!C$1),LEN(CELL("direccion",Salida!C$1))-FIND("!",CELL("direccion",Salida!C$1)))," ")</f>
        <v xml:space="preserve"> </v>
      </c>
      <c r="F7" s="38" t="str">
        <f ca="1">+IF(Salida!D$1=$A7,RIGHT(CELL("direccion",Salida!D$1),LEN(CELL("direccion",Salida!D$1))-FIND("!",CELL("direccion",Salida!D$1)))," ")</f>
        <v xml:space="preserve"> </v>
      </c>
      <c r="G7" s="38" t="str">
        <f ca="1">+IF(Salida!E$1=$A7,RIGHT(CELL("direccion",Salida!E$1),LEN(CELL("direccion",Salida!E$1))-FIND("!",CELL("direccion",Salida!E$1)))," ")</f>
        <v xml:space="preserve"> </v>
      </c>
      <c r="H7" s="38" t="str">
        <f ca="1">+IF(Salida!F$1=$A7,RIGHT(CELL("direccion",Salida!F$1),LEN(CELL("direccion",Salida!F$1))-FIND("!",CELL("direccion",Salida!F$1)))," ")</f>
        <v xml:space="preserve"> </v>
      </c>
      <c r="I7" s="38" t="str">
        <f ca="1">+IF(Salida!G$1=$A7,RIGHT(CELL("direccion",Salida!G$1),LEN(CELL("direccion",Salida!G$1))-FIND("!",CELL("direccion",Salida!G$1)))," ")</f>
        <v xml:space="preserve"> </v>
      </c>
      <c r="J7" s="38" t="str">
        <f ca="1">+IF(Salida!H$1=$A7,RIGHT(CELL("direccion",Salida!H$1),LEN(CELL("direccion",Salida!H$1))-FIND("!",CELL("direccion",Salida!H$1)))," ")</f>
        <v xml:space="preserve"> </v>
      </c>
      <c r="K7" s="38" t="str">
        <f ca="1">+IF(Salida!I$1=$A7,RIGHT(CELL("direccion",Salida!I$1),LEN(CELL("direccion",Salida!I$1))-FIND("!",CELL("direccion",Salida!I$1)))," ")</f>
        <v xml:space="preserve"> </v>
      </c>
      <c r="L7" s="38" t="str">
        <f ca="1">+IF(Salida!J$1=$A7,RIGHT(CELL("direccion",Salida!J$1),LEN(CELL("direccion",Salida!J$1))-FIND("!",CELL("direccion",Salida!J$1)))," ")</f>
        <v xml:space="preserve"> </v>
      </c>
      <c r="M7" s="38" t="str">
        <f ca="1">+IF(Salida!K$1=$A7,RIGHT(CELL("direccion",Salida!K$1),LEN(CELL("direccion",Salida!K$1))-FIND("!",CELL("direccion",Salida!K$1)))," ")</f>
        <v xml:space="preserve"> </v>
      </c>
      <c r="N7" s="38" t="str">
        <f ca="1">+IF(Salida!L$1=$A7,RIGHT(CELL("direccion",Salida!L$1),LEN(CELL("direccion",Salida!L$1))-FIND("!",CELL("direccion",Salida!L$1)))," ")</f>
        <v xml:space="preserve"> </v>
      </c>
      <c r="O7" s="38" t="str">
        <f ca="1">+IF(Salida!M$1=$A7,RIGHT(CELL("direccion",Salida!M$1),LEN(CELL("direccion",Salida!M$1))-FIND("!",CELL("direccion",Salida!M$1)))," ")</f>
        <v xml:space="preserve"> </v>
      </c>
      <c r="P7" s="38" t="str">
        <f ca="1">+IF(Salida!N$1=$A7,RIGHT(CELL("direccion",Salida!N$1),LEN(CELL("direccion",Salida!N$1))-FIND("!",CELL("direccion",Salida!N$1)))," ")</f>
        <v xml:space="preserve"> </v>
      </c>
      <c r="Q7" s="38" t="str">
        <f ca="1">+IF(Salida!O$1=$A7,RIGHT(CELL("direccion",Salida!O$1),LEN(CELL("direccion",Salida!O$1))-FIND("!",CELL("direccion",Salida!O$1)))," ")</f>
        <v xml:space="preserve"> </v>
      </c>
      <c r="R7" s="38" t="str">
        <f ca="1">+IF(Salida!P$1=$A7,RIGHT(CELL("direccion",Salida!P$1),LEN(CELL("direccion",Salida!P$1))-FIND("!",CELL("direccion",Salida!P$1)))," ")</f>
        <v xml:space="preserve"> </v>
      </c>
      <c r="S7" s="38" t="str">
        <f ca="1">+IF(Salida!Q$1=$A7,RIGHT(CELL("direccion",Salida!Q$1),LEN(CELL("direccion",Salida!Q$1))-FIND("!",CELL("direccion",Salida!Q$1)))," ")</f>
        <v xml:space="preserve"> </v>
      </c>
      <c r="T7" s="38" t="str">
        <f ca="1">+IF(Salida!R$1=$A7,RIGHT(CELL("direccion",Salida!R$1),LEN(CELL("direccion",Salida!R$1))-FIND("!",CELL("direccion",Salida!R$1)))," ")</f>
        <v xml:space="preserve"> </v>
      </c>
      <c r="U7" s="38" t="str">
        <f ca="1">+IF(Salida!S$1=$A7,RIGHT(CELL("direccion",Salida!S$1),LEN(CELL("direccion",Salida!S$1))-FIND("!",CELL("direccion",Salida!S$1)))," ")</f>
        <v xml:space="preserve"> </v>
      </c>
      <c r="V7" s="38" t="str">
        <f ca="1">+IF(Salida!T$1=$A7,RIGHT(CELL("direccion",Salida!T$1),LEN(CELL("direccion",Salida!T$1))-FIND("!",CELL("direccion",Salida!T$1)))," ")</f>
        <v xml:space="preserve"> </v>
      </c>
      <c r="W7" s="38" t="str">
        <f ca="1">+IF(Salida!U$1=$A7,RIGHT(CELL("direccion",Salida!U$1),LEN(CELL("direccion",Salida!U$1))-FIND("!",CELL("direccion",Salida!U$1)))," ")</f>
        <v xml:space="preserve"> </v>
      </c>
      <c r="X7" s="38" t="str">
        <f ca="1">+IF(Salida!V$1=$A7,RIGHT(CELL("direccion",Salida!V$1),LEN(CELL("direccion",Salida!V$1))-FIND("!",CELL("direccion",Salida!V$1)))," ")</f>
        <v xml:space="preserve"> </v>
      </c>
      <c r="Y7" s="38" t="str">
        <f ca="1">+IF(Salida!W$1=$A7,RIGHT(CELL("direccion",Salida!W$1),LEN(CELL("direccion",Salida!W$1))-FIND("!",CELL("direccion",Salida!W$1)))," ")</f>
        <v xml:space="preserve"> </v>
      </c>
      <c r="Z7" s="38" t="str">
        <f ca="1">+IF(Salida!X$1=$A7,RIGHT(CELL("direccion",Salida!X$1),LEN(CELL("direccion",Salida!X$1))-FIND("!",CELL("direccion",Salida!X$1)))," ")</f>
        <v xml:space="preserve"> </v>
      </c>
      <c r="AA7" s="38" t="str">
        <f ca="1">+IF(Salida!Y$1=$A7,RIGHT(CELL("direccion",Salida!Y$1),LEN(CELL("direccion",Salida!Y$1))-FIND("!",CELL("direccion",Salida!Y$1)))," ")</f>
        <v xml:space="preserve"> </v>
      </c>
      <c r="AB7" s="38" t="str">
        <f ca="1">+IF(Salida!Z$1=$A7,RIGHT(CELL("direccion",Salida!Z$1),LEN(CELL("direccion",Salida!Z$1))-FIND("!",CELL("direccion",Salida!Z$1)))," ")</f>
        <v xml:space="preserve"> </v>
      </c>
      <c r="AC7" s="38" t="str">
        <f ca="1">+IF(Salida!AA$1=$A7,RIGHT(CELL("direccion",Salida!AA$1),LEN(CELL("direccion",Salida!AA$1))-FIND("!",CELL("direccion",Salida!AA$1)))," ")</f>
        <v xml:space="preserve"> </v>
      </c>
      <c r="AD7" s="38" t="str">
        <f ca="1">+IF(Salida!AB$1=$A7,RIGHT(CELL("direccion",Salida!AB$1),LEN(CELL("direccion",Salida!AB$1))-FIND("!",CELL("direccion",Salida!AB$1)))," ")</f>
        <v xml:space="preserve"> </v>
      </c>
      <c r="AE7" s="38" t="str">
        <f ca="1">+IF(Salida!AC$1=$A7,RIGHT(CELL("direccion",Salida!AC$1),LEN(CELL("direccion",Salida!AC$1))-FIND("!",CELL("direccion",Salida!AC$1)))," ")</f>
        <v xml:space="preserve"> </v>
      </c>
      <c r="AF7" s="38" t="str">
        <f ca="1">+IF(Salida!AD$1=$A7,RIGHT(CELL("direccion",Salida!AD$1),LEN(CELL("direccion",Salida!AD$1))-FIND("!",CELL("direccion",Salida!AD$1)))," ")</f>
        <v xml:space="preserve"> </v>
      </c>
      <c r="AG7" s="38" t="str">
        <f ca="1">+IF(Salida!AE$1=$A7,RIGHT(CELL("direccion",Salida!AE$1),LEN(CELL("direccion",Salida!AE$1))-FIND("!",CELL("direccion",Salida!AE$1)))," ")</f>
        <v xml:space="preserve"> </v>
      </c>
      <c r="AH7" s="38" t="str">
        <f ca="1">+IF(Salida!AF$1=$A7,RIGHT(CELL("direccion",Salida!AF$1),LEN(CELL("direccion",Salida!AF$1))-FIND("!",CELL("direccion",Salida!AF$1)))," ")</f>
        <v xml:space="preserve"> </v>
      </c>
      <c r="AI7" s="38" t="str">
        <f ca="1">+IF(Salida!AG$1=$A7,RIGHT(CELL("direccion",Salida!AG$1),LEN(CELL("direccion",Salida!AG$1))-FIND("!",CELL("direccion",Salida!AG$1)))," ")</f>
        <v xml:space="preserve"> </v>
      </c>
      <c r="AJ7" s="38" t="str">
        <f ca="1">+IF(Salida!AH$1=$A7,RIGHT(CELL("direccion",Salida!AH$1),LEN(CELL("direccion",Salida!AH$1))-FIND("!",CELL("direccion",Salida!AH$1)))," ")</f>
        <v xml:space="preserve"> </v>
      </c>
      <c r="AK7" s="38" t="str">
        <f ca="1">+IF(Salida!AI$1=$A7,RIGHT(CELL("direccion",Salida!AI$1),LEN(CELL("direccion",Salida!AI$1))-FIND("!",CELL("direccion",Salida!AI$1)))," ")</f>
        <v xml:space="preserve"> </v>
      </c>
      <c r="AL7" s="38" t="str">
        <f ca="1">+IF(Salida!AJ$1=$A7,RIGHT(CELL("direccion",Salida!AJ$1),LEN(CELL("direccion",Salida!AJ$1))-FIND("!",CELL("direccion",Salida!AJ$1)))," ")</f>
        <v xml:space="preserve"> </v>
      </c>
      <c r="AM7" s="38" t="str">
        <f ca="1">+IF(Salida!AK$1=$A7,RIGHT(CELL("direccion",Salida!AK$1),LEN(CELL("direccion",Salida!AK$1))-FIND("!",CELL("direccion",Salida!AK$1)))," ")</f>
        <v xml:space="preserve"> </v>
      </c>
      <c r="AN7" s="38" t="str">
        <f ca="1">+IF(Salida!AL$1=$A7,RIGHT(CELL("direccion",Salida!AL$1),LEN(CELL("direccion",Salida!AL$1))-FIND("!",CELL("direccion",Salida!AL$1)))," ")</f>
        <v>$AL$1</v>
      </c>
      <c r="AO7" s="38" t="str">
        <f ca="1">+IF(Salida!AM$1=$A7,RIGHT(CELL("direccion",Salida!AM$1),LEN(CELL("direccion",Salida!AM$1))-FIND("!",CELL("direccion",Salida!AM$1)))," ")</f>
        <v xml:space="preserve"> </v>
      </c>
      <c r="AP7" s="38" t="str">
        <f ca="1">+IF(Salida!AN$1=$A7,RIGHT(CELL("direccion",Salida!AN$1),LEN(CELL("direccion",Salida!AN$1))-FIND("!",CELL("direccion",Salida!AN$1)))," ")</f>
        <v xml:space="preserve"> </v>
      </c>
      <c r="AQ7" s="38" t="str">
        <f ca="1">+IF(Salida!AO$1=$A7,RIGHT(CELL("direccion",Salida!AO$1),LEN(CELL("direccion",Salida!AO$1))-FIND("!",CELL("direccion",Salida!AO$1)))," ")</f>
        <v xml:space="preserve"> </v>
      </c>
      <c r="AR7" s="38" t="str">
        <f ca="1">+IF(Salida!AP$1=$A7,RIGHT(CELL("direccion",Salida!AP$1),LEN(CELL("direccion",Salida!AP$1))-FIND("!",CELL("direccion",Salida!AP$1)))," ")</f>
        <v xml:space="preserve"> </v>
      </c>
      <c r="AS7" s="38" t="str">
        <f ca="1">+IF(Salida!AQ$1=$A7,RIGHT(CELL("direccion",Salida!AQ$1),LEN(CELL("direccion",Salida!AQ$1))-FIND("!",CELL("direccion",Salida!AQ$1)))," ")</f>
        <v xml:space="preserve"> </v>
      </c>
      <c r="AT7" s="38" t="str">
        <f ca="1">+IF(Salida!AR$1=$A7,RIGHT(CELL("direccion",Salida!AR$1),LEN(CELL("direccion",Salida!AR$1))-FIND("!",CELL("direccion",Salida!AR$1)))," ")</f>
        <v xml:space="preserve"> </v>
      </c>
      <c r="AU7" s="38" t="str">
        <f ca="1">+IF(Salida!AS$1=$A7,RIGHT(CELL("direccion",Salida!AS$1),LEN(CELL("direccion",Salida!AS$1))-FIND("!",CELL("direccion",Salida!AS$1)))," ")</f>
        <v xml:space="preserve"> </v>
      </c>
      <c r="AV7" s="38" t="str">
        <f ca="1">+IF(Salida!AT$1=$A7,RIGHT(CELL("direccion",Salida!AT$1),LEN(CELL("direccion",Salida!AT$1))-FIND("!",CELL("direccion",Salida!AT$1)))," ")</f>
        <v xml:space="preserve"> </v>
      </c>
      <c r="AW7" s="38" t="str">
        <f ca="1">+IF(Salida!AU$1=$A7,RIGHT(CELL("direccion",Salida!AU$1),LEN(CELL("direccion",Salida!AU$1))-FIND("!",CELL("direccion",Salida!AU$1)))," ")</f>
        <v xml:space="preserve"> </v>
      </c>
      <c r="AX7" s="38" t="str">
        <f ca="1">+IF(Salida!AV$1=$A7,RIGHT(CELL("direccion",Salida!AV$1),LEN(CELL("direccion",Salida!AV$1))-FIND("!",CELL("direccion",Salida!AV$1)))," ")</f>
        <v xml:space="preserve"> </v>
      </c>
      <c r="AY7" s="38" t="str">
        <f ca="1">+IF(Salida!AW$1=$A7,RIGHT(CELL("direccion",Salida!AW$1),LEN(CELL("direccion",Salida!AW$1))-FIND("!",CELL("direccion",Salida!AW$1)))," ")</f>
        <v xml:space="preserve"> </v>
      </c>
      <c r="AZ7" s="38" t="str">
        <f ca="1">+IF(Salida!AX$1=$A7,RIGHT(CELL("direccion",Salida!AX$1),LEN(CELL("direccion",Salida!AX$1))-FIND("!",CELL("direccion",Salida!AX$1)))," ")</f>
        <v xml:space="preserve"> </v>
      </c>
      <c r="BA7" s="38" t="str">
        <f ca="1">+IF(Salida!AY$1=$A7,RIGHT(CELL("direccion",Salida!AY$1),LEN(CELL("direccion",Salida!AY$1))-FIND("!",CELL("direccion",Salida!AY$1)))," ")</f>
        <v xml:space="preserve"> </v>
      </c>
      <c r="BB7" s="38" t="str">
        <f ca="1">+IF(Salida!AZ$1=$A7,RIGHT(CELL("direccion",Salida!AZ$1),LEN(CELL("direccion",Salida!AZ$1))-FIND("!",CELL("direccion",Salida!AZ$1)))," ")</f>
        <v xml:space="preserve"> </v>
      </c>
      <c r="BC7" s="38" t="str">
        <f ca="1">+IF(Salida!BA$1=$A7,RIGHT(CELL("direccion",Salida!BA$1),LEN(CELL("direccion",Salida!BA$1))-FIND("!",CELL("direccion",Salida!BA$1)))," ")</f>
        <v xml:space="preserve"> </v>
      </c>
      <c r="BD7" s="38" t="str">
        <f ca="1">+IF(Salida!BB$1=$A7,RIGHT(CELL("direccion",Salida!BB$1),LEN(CELL("direccion",Salida!BB$1))-FIND("!",CELL("direccion",Salida!BB$1)))," ")</f>
        <v xml:space="preserve"> </v>
      </c>
      <c r="BE7" s="38" t="str">
        <f ca="1">+IF(Salida!BC$1=$A7,RIGHT(CELL("direccion",Salida!BC$1),LEN(CELL("direccion",Salida!BC$1))-FIND("!",CELL("direccion",Salida!BC$1)))," ")</f>
        <v xml:space="preserve"> </v>
      </c>
      <c r="BF7" s="38" t="str">
        <f ca="1">+IF(Salida!BD$1=$A7,RIGHT(CELL("direccion",Salida!BD$1),LEN(CELL("direccion",Salida!BD$1))-FIND("!",CELL("direccion",Salida!BD$1)))," ")</f>
        <v xml:space="preserve"> </v>
      </c>
      <c r="BG7" s="38" t="str">
        <f ca="1">+IF(Salida!BE$1=$A7,RIGHT(CELL("direccion",Salida!BE$1),LEN(CELL("direccion",Salida!BE$1))-FIND("!",CELL("direccion",Salida!BE$1)))," ")</f>
        <v xml:space="preserve"> </v>
      </c>
      <c r="BH7" s="38" t="str">
        <f ca="1">+IF(Salida!BF$1=$A7,RIGHT(CELL("direccion",Salida!BF$1),LEN(CELL("direccion",Salida!BF$1))-FIND("!",CELL("direccion",Salida!BF$1)))," ")</f>
        <v xml:space="preserve"> </v>
      </c>
      <c r="BI7" s="38" t="str">
        <f ca="1">+IF(Salida!BG$1=$A7,RIGHT(CELL("direccion",Salida!BG$1),LEN(CELL("direccion",Salida!BG$1))-FIND("!",CELL("direccion",Salida!BG$1)))," ")</f>
        <v xml:space="preserve"> </v>
      </c>
      <c r="BJ7" s="38" t="str">
        <f ca="1">+IF(Salida!BH$1=$A7,RIGHT(CELL("direccion",Salida!BH$1),LEN(CELL("direccion",Salida!BH$1))-FIND("!",CELL("direccion",Salida!BH$1)))," ")</f>
        <v xml:space="preserve"> </v>
      </c>
      <c r="BK7" s="38" t="str">
        <f ca="1">+IF(Salida!BI$1=$A7,RIGHT(CELL("direccion",Salida!BI$1),LEN(CELL("direccion",Salida!BI$1))-FIND("!",CELL("direccion",Salida!BI$1)))," ")</f>
        <v xml:space="preserve"> </v>
      </c>
      <c r="BL7" s="38" t="str">
        <f ca="1">+IF(Salida!BJ$1=$A7,RIGHT(CELL("direccion",Salida!BJ$1),LEN(CELL("direccion",Salida!BJ$1))-FIND("!",CELL("direccion",Salida!BJ$1)))," ")</f>
        <v xml:space="preserve"> </v>
      </c>
      <c r="BM7" s="38" t="str">
        <f ca="1">+IF(Salida!BK$1=$A7,RIGHT(CELL("direccion",Salida!BK$1),LEN(CELL("direccion",Salida!BK$1))-FIND("!",CELL("direccion",Salida!BK$1)))," ")</f>
        <v xml:space="preserve"> </v>
      </c>
      <c r="BN7" s="38" t="str">
        <f ca="1">+IF(Salida!BL$1=$A7,RIGHT(CELL("direccion",Salida!BL$1),LEN(CELL("direccion",Salida!BL$1))-FIND("!",CELL("direccion",Salida!BL$1)))," ")</f>
        <v xml:space="preserve"> </v>
      </c>
      <c r="BO7" s="38" t="str">
        <f ca="1">+IF(Salida!BM$1=$A7,RIGHT(CELL("direccion",Salida!BM$1),LEN(CELL("direccion",Salida!BM$1))-FIND("!",CELL("direccion",Salida!BM$1)))," ")</f>
        <v xml:space="preserve"> </v>
      </c>
      <c r="BP7" s="38" t="str">
        <f ca="1">+IF(Salida!BN$1=$A7,RIGHT(CELL("direccion",Salida!BN$1),LEN(CELL("direccion",Salida!BN$1))-FIND("!",CELL("direccion",Salida!BN$1)))," ")</f>
        <v xml:space="preserve"> </v>
      </c>
      <c r="BQ7" s="38" t="str">
        <f ca="1">+IF(Salida!BO$1=$A7,RIGHT(CELL("direccion",Salida!BO$1),LEN(CELL("direccion",Salida!BO$1))-FIND("!",CELL("direccion",Salida!BO$1)))," ")</f>
        <v xml:space="preserve"> </v>
      </c>
      <c r="BR7" s="38" t="str">
        <f ca="1">+IF(Salida!BP$1=$A7,RIGHT(CELL("direccion",Salida!BP$1),LEN(CELL("direccion",Salida!BP$1))-FIND("!",CELL("direccion",Salida!BP$1)))," ")</f>
        <v xml:space="preserve"> </v>
      </c>
      <c r="BS7" s="38" t="str">
        <f ca="1">+IF(Salida!BQ$1=$A7,RIGHT(CELL("direccion",Salida!BQ$1),LEN(CELL("direccion",Salida!BQ$1))-FIND("!",CELL("direccion",Salida!BQ$1)))," ")</f>
        <v xml:space="preserve"> </v>
      </c>
      <c r="BT7" s="38" t="str">
        <f ca="1">+IF(Salida!BR$1=$A7,RIGHT(CELL("direccion",Salida!BR$1),LEN(CELL("direccion",Salida!BR$1))-FIND("!",CELL("direccion",Salida!BR$1)))," ")</f>
        <v xml:space="preserve"> </v>
      </c>
      <c r="BU7" s="38" t="str">
        <f ca="1">+IF(Salida!BS$1=$A7,RIGHT(CELL("direccion",Salida!BS$1),LEN(CELL("direccion",Salida!BS$1))-FIND("!",CELL("direccion",Salida!BS$1)))," ")</f>
        <v xml:space="preserve"> </v>
      </c>
      <c r="BV7" s="38" t="str">
        <f ca="1">+IF(Salida!BT$1=$A7,RIGHT(CELL("direccion",Salida!BT$1),LEN(CELL("direccion",Salida!BT$1))-FIND("!",CELL("direccion",Salida!BT$1)))," ")</f>
        <v xml:space="preserve"> </v>
      </c>
      <c r="BW7" s="38" t="str">
        <f ca="1">+IF(Salida!BU$1=$A7,RIGHT(CELL("direccion",Salida!BU$1),LEN(CELL("direccion",Salida!BU$1))-FIND("!",CELL("direccion",Salida!BU$1)))," ")</f>
        <v xml:space="preserve"> </v>
      </c>
      <c r="BX7" s="38" t="str">
        <f ca="1">+IF(Salida!BV$1=$A7,RIGHT(CELL("direccion",Salida!BV$1),LEN(CELL("direccion",Salida!BV$1))-FIND("!",CELL("direccion",Salida!BV$1)))," ")</f>
        <v xml:space="preserve"> </v>
      </c>
      <c r="BY7" s="38" t="str">
        <f ca="1">+IF(Salida!BW$1=$A7,RIGHT(CELL("direccion",Salida!BW$1),LEN(CELL("direccion",Salida!BW$1))-FIND("!",CELL("direccion",Salida!BW$1)))," ")</f>
        <v xml:space="preserve"> </v>
      </c>
      <c r="BZ7" s="38" t="str">
        <f ca="1">+IF(Salida!BX$1=$A7,RIGHT(CELL("direccion",Salida!BX$1),LEN(CELL("direccion",Salida!BX$1))-FIND("!",CELL("direccion",Salida!BX$1)))," ")</f>
        <v xml:space="preserve"> </v>
      </c>
      <c r="CA7" s="38" t="str">
        <f ca="1">+IF(Salida!BY$1=$A7,RIGHT(CELL("direccion",Salida!BY$1),LEN(CELL("direccion",Salida!BY$1))-FIND("!",CELL("direccion",Salida!BY$1)))," ")</f>
        <v xml:space="preserve"> </v>
      </c>
      <c r="CB7" s="38" t="str">
        <f ca="1">+IF(Salida!BZ$1=$A7,RIGHT(CELL("direccion",Salida!BZ$1),LEN(CELL("direccion",Salida!BZ$1))-FIND("!",CELL("direccion",Salida!BZ$1)))," ")</f>
        <v xml:space="preserve"> </v>
      </c>
      <c r="CC7" s="38" t="str">
        <f ca="1">+IF(Salida!CA$1=$A7,RIGHT(CELL("direccion",Salida!CA$1),LEN(CELL("direccion",Salida!CA$1))-FIND("!",CELL("direccion",Salida!CA$1)))," ")</f>
        <v xml:space="preserve"> </v>
      </c>
      <c r="CD7" s="38" t="str">
        <f ca="1">+IF(Salida!CB$1=$A7,RIGHT(CELL("direccion",Salida!CB$1),LEN(CELL("direccion",Salida!CB$1))-FIND("!",CELL("direccion",Salida!CB$1)))," ")</f>
        <v xml:space="preserve"> </v>
      </c>
      <c r="CE7" s="38" t="str">
        <f ca="1">+IF(Salida!CC$1=$A7,RIGHT(CELL("direccion",Salida!CC$1),LEN(CELL("direccion",Salida!CC$1))-FIND("!",CELL("direccion",Salida!CC$1)))," ")</f>
        <v xml:space="preserve"> </v>
      </c>
      <c r="CF7" s="38" t="str">
        <f ca="1">+IF(Salida!CD$1=$A7,RIGHT(CELL("direccion",Salida!CD$1),LEN(CELL("direccion",Salida!CD$1))-FIND("!",CELL("direccion",Salida!CD$1)))," ")</f>
        <v xml:space="preserve"> </v>
      </c>
      <c r="CG7" s="38" t="str">
        <f ca="1">+IF(Salida!CE$1=$A7,RIGHT(CELL("direccion",Salida!CE$1),LEN(CELL("direccion",Salida!CE$1))-FIND("!",CELL("direccion",Salida!CE$1)))," ")</f>
        <v xml:space="preserve"> </v>
      </c>
      <c r="CH7" s="38" t="str">
        <f ca="1">+IF(Salida!CF$1=$A7,RIGHT(CELL("direccion",Salida!CF$1),LEN(CELL("direccion",Salida!CF$1))-FIND("!",CELL("direccion",Salida!CF$1)))," ")</f>
        <v xml:space="preserve"> </v>
      </c>
      <c r="CI7" s="38" t="str">
        <f ca="1">+IF(Salida!CG$1=$A7,RIGHT(CELL("direccion",Salida!CG$1),LEN(CELL("direccion",Salida!CG$1))-FIND("!",CELL("direccion",Salida!CG$1)))," ")</f>
        <v xml:space="preserve"> </v>
      </c>
      <c r="CJ7" s="38" t="str">
        <f ca="1">+IF(Salida!CH$1=$A7,RIGHT(CELL("direccion",Salida!CH$1),LEN(CELL("direccion",Salida!CH$1))-FIND("!",CELL("direccion",Salida!CH$1)))," ")</f>
        <v xml:space="preserve"> </v>
      </c>
      <c r="CK7" s="38" t="str">
        <f ca="1">+IF(Salida!CI$1=$A7,RIGHT(CELL("direccion",Salida!CI$1),LEN(CELL("direccion",Salida!CI$1))-FIND("!",CELL("direccion",Salida!CI$1)))," ")</f>
        <v xml:space="preserve"> </v>
      </c>
      <c r="CL7" s="38" t="str">
        <f ca="1">+IF(Salida!CJ$1=$A7,RIGHT(CELL("direccion",Salida!CJ$1),LEN(CELL("direccion",Salida!CJ$1))-FIND("!",CELL("direccion",Salida!CJ$1)))," ")</f>
        <v xml:space="preserve"> </v>
      </c>
      <c r="CM7" s="38" t="str">
        <f ca="1">+IF(Salida!CK$1=$A7,RIGHT(CELL("direccion",Salida!CK$1),LEN(CELL("direccion",Salida!CK$1))-FIND("!",CELL("direccion",Salida!CK$1)))," ")</f>
        <v xml:space="preserve"> </v>
      </c>
      <c r="CN7" s="38" t="str">
        <f ca="1">+IF(Salida!CL$1=$A7,RIGHT(CELL("direccion",Salida!CL$1),LEN(CELL("direccion",Salida!CL$1))-FIND("!",CELL("direccion",Salida!CL$1)))," ")</f>
        <v xml:space="preserve"> </v>
      </c>
      <c r="CO7" s="38" t="str">
        <f ca="1">+IF(Salida!CM$1=$A7,RIGHT(CELL("direccion",Salida!CM$1),LEN(CELL("direccion",Salida!CM$1))-FIND("!",CELL("direccion",Salida!CM$1)))," ")</f>
        <v xml:space="preserve"> </v>
      </c>
      <c r="CP7" s="38" t="str">
        <f ca="1">+IF(Salida!CN$1=$A7,RIGHT(CELL("direccion",Salida!CN$1),LEN(CELL("direccion",Salida!CN$1))-FIND("!",CELL("direccion",Salida!CN$1)))," ")</f>
        <v xml:space="preserve"> </v>
      </c>
      <c r="CQ7" s="38" t="str">
        <f ca="1">+IF(Salida!CO$1=$A7,RIGHT(CELL("direccion",Salida!CO$1),LEN(CELL("direccion",Salida!CO$1))-FIND("!",CELL("direccion",Salida!CO$1)))," ")</f>
        <v xml:space="preserve"> </v>
      </c>
      <c r="CR7" s="38" t="str">
        <f ca="1">+IF(Salida!CP$1=$A7,RIGHT(CELL("direccion",Salida!CP$1),LEN(CELL("direccion",Salida!CP$1))-FIND("!",CELL("direccion",Salida!CP$1)))," ")</f>
        <v xml:space="preserve"> </v>
      </c>
      <c r="CS7" s="38" t="str">
        <f ca="1">+IF(Salida!CQ$1=$A7,RIGHT(CELL("direccion",Salida!CQ$1),LEN(CELL("direccion",Salida!CQ$1))-FIND("!",CELL("direccion",Salida!CQ$1)))," ")</f>
        <v xml:space="preserve"> </v>
      </c>
      <c r="CT7" s="38" t="str">
        <f ca="1">+IF(Salida!CR$1=$A7,RIGHT(CELL("direccion",Salida!CR$1),LEN(CELL("direccion",Salida!CR$1))-FIND("!",CELL("direccion",Salida!CR$1)))," ")</f>
        <v xml:space="preserve"> </v>
      </c>
      <c r="CU7" s="38" t="str">
        <f ca="1">+IF(Salida!CS$1=$A7,RIGHT(CELL("direccion",Salida!CS$1),LEN(CELL("direccion",Salida!CS$1))-FIND("!",CELL("direccion",Salida!CS$1)))," ")</f>
        <v xml:space="preserve"> </v>
      </c>
      <c r="CV7" s="38" t="str">
        <f ca="1">+IF(Salida!CT$1=$A7,RIGHT(CELL("direccion",Salida!CT$1),LEN(CELL("direccion",Salida!CT$1))-FIND("!",CELL("direccion",Salida!CT$1)))," ")</f>
        <v xml:space="preserve"> </v>
      </c>
      <c r="CW7" s="38" t="str">
        <f ca="1">+IF(Salida!CU$1=$A7,RIGHT(CELL("direccion",Salida!CU$1),LEN(CELL("direccion",Salida!CU$1))-FIND("!",CELL("direccion",Salida!CU$1)))," ")</f>
        <v xml:space="preserve"> </v>
      </c>
      <c r="CX7" s="38" t="str">
        <f ca="1">+IF(Salida!CV$1=$A7,RIGHT(CELL("direccion",Salida!CV$1),LEN(CELL("direccion",Salida!CV$1))-FIND("!",CELL("direccion",Salida!CV$1)))," ")</f>
        <v xml:space="preserve"> </v>
      </c>
      <c r="CY7" s="38" t="str">
        <f ca="1">+IF(Salida!CW$1=$A7,RIGHT(CELL("direccion",Salida!CW$1),LEN(CELL("direccion",Salida!CW$1))-FIND("!",CELL("direccion",Salida!CW$1)))," ")</f>
        <v xml:space="preserve"> </v>
      </c>
      <c r="CZ7" s="38" t="str">
        <f ca="1">+IF(Salida!CX$1=$A7,RIGHT(CELL("direccion",Salida!CX$1),LEN(CELL("direccion",Salida!CX$1))-FIND("!",CELL("direccion",Salida!CX$1)))," ")</f>
        <v xml:space="preserve"> </v>
      </c>
      <c r="DA7" s="38" t="str">
        <f ca="1">+IF(Salida!CY$1=$A7,RIGHT(CELL("direccion",Salida!CY$1),LEN(CELL("direccion",Salida!CY$1))-FIND("!",CELL("direccion",Salida!CY$1)))," ")</f>
        <v xml:space="preserve"> </v>
      </c>
      <c r="DB7" s="38" t="str">
        <f ca="1">+IF(Salida!CZ$1=$A7,RIGHT(CELL("direccion",Salida!CZ$1),LEN(CELL("direccion",Salida!CZ$1))-FIND("!",CELL("direccion",Salida!CZ$1)))," ")</f>
        <v xml:space="preserve"> </v>
      </c>
      <c r="DC7" s="38" t="str">
        <f ca="1">+IF(Salida!DA$1=$A7,RIGHT(CELL("direccion",Salida!DA$1),LEN(CELL("direccion",Salida!DA$1))-FIND("!",CELL("direccion",Salida!DA$1)))," ")</f>
        <v xml:space="preserve"> </v>
      </c>
      <c r="DD7" s="38" t="str">
        <f ca="1">+IF(Salida!DB$1=$A7,RIGHT(CELL("direccion",Salida!DB$1),LEN(CELL("direccion",Salida!DB$1))-FIND("!",CELL("direccion",Salida!DB$1)))," ")</f>
        <v xml:space="preserve"> </v>
      </c>
      <c r="DE7" s="38" t="str">
        <f ca="1">+IF(Salida!DC$1=$A7,RIGHT(CELL("direccion",Salida!DC$1),LEN(CELL("direccion",Salida!DC$1))-FIND("!",CELL("direccion",Salida!DC$1)))," ")</f>
        <v xml:space="preserve"> </v>
      </c>
      <c r="DF7" s="38" t="str">
        <f ca="1">+IF(Salida!DD$1=$A7,RIGHT(CELL("direccion",Salida!DD$1),LEN(CELL("direccion",Salida!DD$1))-FIND("!",CELL("direccion",Salida!DD$1)))," ")</f>
        <v xml:space="preserve"> </v>
      </c>
      <c r="DG7" s="38" t="str">
        <f ca="1">+IF(Salida!DE$1=$A7,RIGHT(CELL("direccion",Salida!DE$1),LEN(CELL("direccion",Salida!DE$1))-FIND("!",CELL("direccion",Salida!DE$1)))," ")</f>
        <v xml:space="preserve"> </v>
      </c>
      <c r="DH7" s="38" t="str">
        <f ca="1">+IF(Salida!DF$1=$A7,RIGHT(CELL("direccion",Salida!DF$1),LEN(CELL("direccion",Salida!DF$1))-FIND("!",CELL("direccion",Salida!DF$1)))," ")</f>
        <v xml:space="preserve"> </v>
      </c>
      <c r="DI7" s="38" t="str">
        <f ca="1">+IF(Salida!DG$1=$A7,RIGHT(CELL("direccion",Salida!DG$1),LEN(CELL("direccion",Salida!DG$1))-FIND("!",CELL("direccion",Salida!DG$1)))," ")</f>
        <v xml:space="preserve"> </v>
      </c>
      <c r="DJ7" s="38" t="str">
        <f ca="1">+IF(Salida!DH$1=$A7,RIGHT(CELL("direccion",Salida!DH$1),LEN(CELL("direccion",Salida!DH$1))-FIND("!",CELL("direccion",Salida!DH$1)))," ")</f>
        <v xml:space="preserve"> </v>
      </c>
      <c r="DK7" s="38" t="str">
        <f ca="1">+IF(Salida!DI$1=$A7,RIGHT(CELL("direccion",Salida!DI$1),LEN(CELL("direccion",Salida!DI$1))-FIND("!",CELL("direccion",Salida!DI$1)))," ")</f>
        <v xml:space="preserve"> </v>
      </c>
      <c r="DL7" s="121" t="str">
        <f ca="1">+IF(Salida!DJ$1=$A7,RIGHT(CELL("direccion",Salida!DJ$1),LEN(CELL("direccion",Salida!DJ$1))-FIND("!",CELL("direccion",Salida!DJ$1)))," ")</f>
        <v xml:space="preserve"> </v>
      </c>
    </row>
    <row r="8" spans="1:116" x14ac:dyDescent="0.25">
      <c r="A8" s="122" t="s">
        <v>23</v>
      </c>
      <c r="B8" s="38" t="str">
        <f t="shared" ca="1" si="0"/>
        <v>$AM$2:$AQ$168</v>
      </c>
      <c r="C8" s="38" t="str">
        <f ca="1">+IF(Salida!A$1=$A8,RIGHT(CELL("direccion",Salida!A$1),LEN(CELL("direccion",Salida!A$1))-FIND("!",CELL("direccion",Salida!A$1)))," ")</f>
        <v xml:space="preserve"> </v>
      </c>
      <c r="D8" s="38" t="str">
        <f ca="1">+IF(Salida!B$1=$A8,RIGHT(CELL("direccion",Salida!B$1),LEN(CELL("direccion",Salida!B$1))-FIND("!",CELL("direccion",Salida!B$1)))," ")</f>
        <v xml:space="preserve"> </v>
      </c>
      <c r="E8" s="38" t="str">
        <f ca="1">+IF(Salida!C$1=$A8,RIGHT(CELL("direccion",Salida!C$1),LEN(CELL("direccion",Salida!C$1))-FIND("!",CELL("direccion",Salida!C$1)))," ")</f>
        <v xml:space="preserve"> </v>
      </c>
      <c r="F8" s="38" t="str">
        <f ca="1">+IF(Salida!D$1=$A8,RIGHT(CELL("direccion",Salida!D$1),LEN(CELL("direccion",Salida!D$1))-FIND("!",CELL("direccion",Salida!D$1)))," ")</f>
        <v xml:space="preserve"> </v>
      </c>
      <c r="G8" s="38" t="str">
        <f ca="1">+IF(Salida!E$1=$A8,RIGHT(CELL("direccion",Salida!E$1),LEN(CELL("direccion",Salida!E$1))-FIND("!",CELL("direccion",Salida!E$1)))," ")</f>
        <v xml:space="preserve"> </v>
      </c>
      <c r="H8" s="38" t="str">
        <f ca="1">+IF(Salida!F$1=$A8,RIGHT(CELL("direccion",Salida!F$1),LEN(CELL("direccion",Salida!F$1))-FIND("!",CELL("direccion",Salida!F$1)))," ")</f>
        <v xml:space="preserve"> </v>
      </c>
      <c r="I8" s="38" t="str">
        <f ca="1">+IF(Salida!G$1=$A8,RIGHT(CELL("direccion",Salida!G$1),LEN(CELL("direccion",Salida!G$1))-FIND("!",CELL("direccion",Salida!G$1)))," ")</f>
        <v xml:space="preserve"> </v>
      </c>
      <c r="J8" s="38" t="str">
        <f ca="1">+IF(Salida!H$1=$A8,RIGHT(CELL("direccion",Salida!H$1),LEN(CELL("direccion",Salida!H$1))-FIND("!",CELL("direccion",Salida!H$1)))," ")</f>
        <v xml:space="preserve"> </v>
      </c>
      <c r="K8" s="38" t="str">
        <f ca="1">+IF(Salida!I$1=$A8,RIGHT(CELL("direccion",Salida!I$1),LEN(CELL("direccion",Salida!I$1))-FIND("!",CELL("direccion",Salida!I$1)))," ")</f>
        <v xml:space="preserve"> </v>
      </c>
      <c r="L8" s="38" t="str">
        <f ca="1">+IF(Salida!J$1=$A8,RIGHT(CELL("direccion",Salida!J$1),LEN(CELL("direccion",Salida!J$1))-FIND("!",CELL("direccion",Salida!J$1)))," ")</f>
        <v xml:space="preserve"> </v>
      </c>
      <c r="M8" s="38" t="str">
        <f ca="1">+IF(Salida!K$1=$A8,RIGHT(CELL("direccion",Salida!K$1),LEN(CELL("direccion",Salida!K$1))-FIND("!",CELL("direccion",Salida!K$1)))," ")</f>
        <v xml:space="preserve"> </v>
      </c>
      <c r="N8" s="38" t="str">
        <f ca="1">+IF(Salida!L$1=$A8,RIGHT(CELL("direccion",Salida!L$1),LEN(CELL("direccion",Salida!L$1))-FIND("!",CELL("direccion",Salida!L$1)))," ")</f>
        <v xml:space="preserve"> </v>
      </c>
      <c r="O8" s="38" t="str">
        <f ca="1">+IF(Salida!M$1=$A8,RIGHT(CELL("direccion",Salida!M$1),LEN(CELL("direccion",Salida!M$1))-FIND("!",CELL("direccion",Salida!M$1)))," ")</f>
        <v xml:space="preserve"> </v>
      </c>
      <c r="P8" s="38" t="str">
        <f ca="1">+IF(Salida!N$1=$A8,RIGHT(CELL("direccion",Salida!N$1),LEN(CELL("direccion",Salida!N$1))-FIND("!",CELL("direccion",Salida!N$1)))," ")</f>
        <v xml:space="preserve"> </v>
      </c>
      <c r="Q8" s="38" t="str">
        <f ca="1">+IF(Salida!O$1=$A8,RIGHT(CELL("direccion",Salida!O$1),LEN(CELL("direccion",Salida!O$1))-FIND("!",CELL("direccion",Salida!O$1)))," ")</f>
        <v xml:space="preserve"> </v>
      </c>
      <c r="R8" s="38" t="str">
        <f ca="1">+IF(Salida!P$1=$A8,RIGHT(CELL("direccion",Salida!P$1),LEN(CELL("direccion",Salida!P$1))-FIND("!",CELL("direccion",Salida!P$1)))," ")</f>
        <v xml:space="preserve"> </v>
      </c>
      <c r="S8" s="38" t="str">
        <f ca="1">+IF(Salida!Q$1=$A8,RIGHT(CELL("direccion",Salida!Q$1),LEN(CELL("direccion",Salida!Q$1))-FIND("!",CELL("direccion",Salida!Q$1)))," ")</f>
        <v xml:space="preserve"> </v>
      </c>
      <c r="T8" s="38" t="str">
        <f ca="1">+IF(Salida!R$1=$A8,RIGHT(CELL("direccion",Salida!R$1),LEN(CELL("direccion",Salida!R$1))-FIND("!",CELL("direccion",Salida!R$1)))," ")</f>
        <v xml:space="preserve"> </v>
      </c>
      <c r="U8" s="38" t="str">
        <f ca="1">+IF(Salida!S$1=$A8,RIGHT(CELL("direccion",Salida!S$1),LEN(CELL("direccion",Salida!S$1))-FIND("!",CELL("direccion",Salida!S$1)))," ")</f>
        <v xml:space="preserve"> </v>
      </c>
      <c r="V8" s="38" t="str">
        <f ca="1">+IF(Salida!T$1=$A8,RIGHT(CELL("direccion",Salida!T$1),LEN(CELL("direccion",Salida!T$1))-FIND("!",CELL("direccion",Salida!T$1)))," ")</f>
        <v xml:space="preserve"> </v>
      </c>
      <c r="W8" s="38" t="str">
        <f ca="1">+IF(Salida!U$1=$A8,RIGHT(CELL("direccion",Salida!U$1),LEN(CELL("direccion",Salida!U$1))-FIND("!",CELL("direccion",Salida!U$1)))," ")</f>
        <v xml:space="preserve"> </v>
      </c>
      <c r="X8" s="38" t="str">
        <f ca="1">+IF(Salida!V$1=$A8,RIGHT(CELL("direccion",Salida!V$1),LEN(CELL("direccion",Salida!V$1))-FIND("!",CELL("direccion",Salida!V$1)))," ")</f>
        <v xml:space="preserve"> </v>
      </c>
      <c r="Y8" s="38" t="str">
        <f ca="1">+IF(Salida!W$1=$A8,RIGHT(CELL("direccion",Salida!W$1),LEN(CELL("direccion",Salida!W$1))-FIND("!",CELL("direccion",Salida!W$1)))," ")</f>
        <v xml:space="preserve"> </v>
      </c>
      <c r="Z8" s="38" t="str">
        <f ca="1">+IF(Salida!X$1=$A8,RIGHT(CELL("direccion",Salida!X$1),LEN(CELL("direccion",Salida!X$1))-FIND("!",CELL("direccion",Salida!X$1)))," ")</f>
        <v xml:space="preserve"> </v>
      </c>
      <c r="AA8" s="38" t="str">
        <f ca="1">+IF(Salida!Y$1=$A8,RIGHT(CELL("direccion",Salida!Y$1),LEN(CELL("direccion",Salida!Y$1))-FIND("!",CELL("direccion",Salida!Y$1)))," ")</f>
        <v xml:space="preserve"> </v>
      </c>
      <c r="AB8" s="38" t="str">
        <f ca="1">+IF(Salida!Z$1=$A8,RIGHT(CELL("direccion",Salida!Z$1),LEN(CELL("direccion",Salida!Z$1))-FIND("!",CELL("direccion",Salida!Z$1)))," ")</f>
        <v xml:space="preserve"> </v>
      </c>
      <c r="AC8" s="38" t="str">
        <f ca="1">+IF(Salida!AA$1=$A8,RIGHT(CELL("direccion",Salida!AA$1),LEN(CELL("direccion",Salida!AA$1))-FIND("!",CELL("direccion",Salida!AA$1)))," ")</f>
        <v xml:space="preserve"> </v>
      </c>
      <c r="AD8" s="38" t="str">
        <f ca="1">+IF(Salida!AB$1=$A8,RIGHT(CELL("direccion",Salida!AB$1),LEN(CELL("direccion",Salida!AB$1))-FIND("!",CELL("direccion",Salida!AB$1)))," ")</f>
        <v xml:space="preserve"> </v>
      </c>
      <c r="AE8" s="38" t="str">
        <f ca="1">+IF(Salida!AC$1=$A8,RIGHT(CELL("direccion",Salida!AC$1),LEN(CELL("direccion",Salida!AC$1))-FIND("!",CELL("direccion",Salida!AC$1)))," ")</f>
        <v xml:space="preserve"> </v>
      </c>
      <c r="AF8" s="38" t="str">
        <f ca="1">+IF(Salida!AD$1=$A8,RIGHT(CELL("direccion",Salida!AD$1),LEN(CELL("direccion",Salida!AD$1))-FIND("!",CELL("direccion",Salida!AD$1)))," ")</f>
        <v xml:space="preserve"> </v>
      </c>
      <c r="AG8" s="38" t="str">
        <f ca="1">+IF(Salida!AE$1=$A8,RIGHT(CELL("direccion",Salida!AE$1),LEN(CELL("direccion",Salida!AE$1))-FIND("!",CELL("direccion",Salida!AE$1)))," ")</f>
        <v xml:space="preserve"> </v>
      </c>
      <c r="AH8" s="38" t="str">
        <f ca="1">+IF(Salida!AF$1=$A8,RIGHT(CELL("direccion",Salida!AF$1),LEN(CELL("direccion",Salida!AF$1))-FIND("!",CELL("direccion",Salida!AF$1)))," ")</f>
        <v xml:space="preserve"> </v>
      </c>
      <c r="AI8" s="38" t="str">
        <f ca="1">+IF(Salida!AG$1=$A8,RIGHT(CELL("direccion",Salida!AG$1),LEN(CELL("direccion",Salida!AG$1))-FIND("!",CELL("direccion",Salida!AG$1)))," ")</f>
        <v xml:space="preserve"> </v>
      </c>
      <c r="AJ8" s="38" t="str">
        <f ca="1">+IF(Salida!AH$1=$A8,RIGHT(CELL("direccion",Salida!AH$1),LEN(CELL("direccion",Salida!AH$1))-FIND("!",CELL("direccion",Salida!AH$1)))," ")</f>
        <v xml:space="preserve"> </v>
      </c>
      <c r="AK8" s="38" t="str">
        <f ca="1">+IF(Salida!AI$1=$A8,RIGHT(CELL("direccion",Salida!AI$1),LEN(CELL("direccion",Salida!AI$1))-FIND("!",CELL("direccion",Salida!AI$1)))," ")</f>
        <v xml:space="preserve"> </v>
      </c>
      <c r="AL8" s="38" t="str">
        <f ca="1">+IF(Salida!AJ$1=$A8,RIGHT(CELL("direccion",Salida!AJ$1),LEN(CELL("direccion",Salida!AJ$1))-FIND("!",CELL("direccion",Salida!AJ$1)))," ")</f>
        <v xml:space="preserve"> </v>
      </c>
      <c r="AM8" s="38" t="str">
        <f ca="1">+IF(Salida!AK$1=$A8,RIGHT(CELL("direccion",Salida!AK$1),LEN(CELL("direccion",Salida!AK$1))-FIND("!",CELL("direccion",Salida!AK$1)))," ")</f>
        <v xml:space="preserve"> </v>
      </c>
      <c r="AN8" s="38" t="str">
        <f ca="1">+IF(Salida!AL$1=$A8,RIGHT(CELL("direccion",Salida!AL$1),LEN(CELL("direccion",Salida!AL$1))-FIND("!",CELL("direccion",Salida!AL$1)))," ")</f>
        <v xml:space="preserve"> </v>
      </c>
      <c r="AO8" s="38" t="str">
        <f ca="1">+IF(Salida!AM$1=$A8,RIGHT(CELL("direccion",Salida!AM$1),LEN(CELL("direccion",Salida!AM$1))-FIND("!",CELL("direccion",Salida!AM$1)))," ")</f>
        <v>$AM$1</v>
      </c>
      <c r="AP8" s="38" t="str">
        <f ca="1">+IF(Salida!AN$1=$A8,RIGHT(CELL("direccion",Salida!AN$1),LEN(CELL("direccion",Salida!AN$1))-FIND("!",CELL("direccion",Salida!AN$1)))," ")</f>
        <v>$AN$1</v>
      </c>
      <c r="AQ8" s="38" t="str">
        <f ca="1">+IF(Salida!AO$1=$A8,RIGHT(CELL("direccion",Salida!AO$1),LEN(CELL("direccion",Salida!AO$1))-FIND("!",CELL("direccion",Salida!AO$1)))," ")</f>
        <v>$AO$1</v>
      </c>
      <c r="AR8" s="38" t="str">
        <f ca="1">+IF(Salida!AP$1=$A8,RIGHT(CELL("direccion",Salida!AP$1),LEN(CELL("direccion",Salida!AP$1))-FIND("!",CELL("direccion",Salida!AP$1)))," ")</f>
        <v>$AP$1</v>
      </c>
      <c r="AS8" s="38" t="str">
        <f ca="1">+IF(Salida!AQ$1=$A8,RIGHT(CELL("direccion",Salida!AQ$1),LEN(CELL("direccion",Salida!AQ$1))-FIND("!",CELL("direccion",Salida!AQ$1)))," ")</f>
        <v>$AQ$1</v>
      </c>
      <c r="AT8" s="38" t="str">
        <f ca="1">+IF(Salida!AR$1=$A8,RIGHT(CELL("direccion",Salida!AR$1),LEN(CELL("direccion",Salida!AR$1))-FIND("!",CELL("direccion",Salida!AR$1)))," ")</f>
        <v xml:space="preserve"> </v>
      </c>
      <c r="AU8" s="38" t="str">
        <f ca="1">+IF(Salida!AS$1=$A8,RIGHT(CELL("direccion",Salida!AS$1),LEN(CELL("direccion",Salida!AS$1))-FIND("!",CELL("direccion",Salida!AS$1)))," ")</f>
        <v xml:space="preserve"> </v>
      </c>
      <c r="AV8" s="38" t="str">
        <f ca="1">+IF(Salida!AT$1=$A8,RIGHT(CELL("direccion",Salida!AT$1),LEN(CELL("direccion",Salida!AT$1))-FIND("!",CELL("direccion",Salida!AT$1)))," ")</f>
        <v xml:space="preserve"> </v>
      </c>
      <c r="AW8" s="38" t="str">
        <f ca="1">+IF(Salida!AU$1=$A8,RIGHT(CELL("direccion",Salida!AU$1),LEN(CELL("direccion",Salida!AU$1))-FIND("!",CELL("direccion",Salida!AU$1)))," ")</f>
        <v xml:space="preserve"> </v>
      </c>
      <c r="AX8" s="38" t="str">
        <f ca="1">+IF(Salida!AV$1=$A8,RIGHT(CELL("direccion",Salida!AV$1),LEN(CELL("direccion",Salida!AV$1))-FIND("!",CELL("direccion",Salida!AV$1)))," ")</f>
        <v xml:space="preserve"> </v>
      </c>
      <c r="AY8" s="38" t="str">
        <f ca="1">+IF(Salida!AW$1=$A8,RIGHT(CELL("direccion",Salida!AW$1),LEN(CELL("direccion",Salida!AW$1))-FIND("!",CELL("direccion",Salida!AW$1)))," ")</f>
        <v xml:space="preserve"> </v>
      </c>
      <c r="AZ8" s="38" t="str">
        <f ca="1">+IF(Salida!AX$1=$A8,RIGHT(CELL("direccion",Salida!AX$1),LEN(CELL("direccion",Salida!AX$1))-FIND("!",CELL("direccion",Salida!AX$1)))," ")</f>
        <v xml:space="preserve"> </v>
      </c>
      <c r="BA8" s="38" t="str">
        <f ca="1">+IF(Salida!AY$1=$A8,RIGHT(CELL("direccion",Salida!AY$1),LEN(CELL("direccion",Salida!AY$1))-FIND("!",CELL("direccion",Salida!AY$1)))," ")</f>
        <v xml:space="preserve"> </v>
      </c>
      <c r="BB8" s="38" t="str">
        <f ca="1">+IF(Salida!AZ$1=$A8,RIGHT(CELL("direccion",Salida!AZ$1),LEN(CELL("direccion",Salida!AZ$1))-FIND("!",CELL("direccion",Salida!AZ$1)))," ")</f>
        <v xml:space="preserve"> </v>
      </c>
      <c r="BC8" s="38" t="str">
        <f ca="1">+IF(Salida!BA$1=$A8,RIGHT(CELL("direccion",Salida!BA$1),LEN(CELL("direccion",Salida!BA$1))-FIND("!",CELL("direccion",Salida!BA$1)))," ")</f>
        <v xml:space="preserve"> </v>
      </c>
      <c r="BD8" s="38" t="str">
        <f ca="1">+IF(Salida!BB$1=$A8,RIGHT(CELL("direccion",Salida!BB$1),LEN(CELL("direccion",Salida!BB$1))-FIND("!",CELL("direccion",Salida!BB$1)))," ")</f>
        <v xml:space="preserve"> </v>
      </c>
      <c r="BE8" s="38" t="str">
        <f ca="1">+IF(Salida!BC$1=$A8,RIGHT(CELL("direccion",Salida!BC$1),LEN(CELL("direccion",Salida!BC$1))-FIND("!",CELL("direccion",Salida!BC$1)))," ")</f>
        <v xml:space="preserve"> </v>
      </c>
      <c r="BF8" s="38" t="str">
        <f ca="1">+IF(Salida!BD$1=$A8,RIGHT(CELL("direccion",Salida!BD$1),LEN(CELL("direccion",Salida!BD$1))-FIND("!",CELL("direccion",Salida!BD$1)))," ")</f>
        <v xml:space="preserve"> </v>
      </c>
      <c r="BG8" s="38" t="str">
        <f ca="1">+IF(Salida!BE$1=$A8,RIGHT(CELL("direccion",Salida!BE$1),LEN(CELL("direccion",Salida!BE$1))-FIND("!",CELL("direccion",Salida!BE$1)))," ")</f>
        <v xml:space="preserve"> </v>
      </c>
      <c r="BH8" s="38" t="str">
        <f ca="1">+IF(Salida!BF$1=$A8,RIGHT(CELL("direccion",Salida!BF$1),LEN(CELL("direccion",Salida!BF$1))-FIND("!",CELL("direccion",Salida!BF$1)))," ")</f>
        <v xml:space="preserve"> </v>
      </c>
      <c r="BI8" s="38" t="str">
        <f ca="1">+IF(Salida!BG$1=$A8,RIGHT(CELL("direccion",Salida!BG$1),LEN(CELL("direccion",Salida!BG$1))-FIND("!",CELL("direccion",Salida!BG$1)))," ")</f>
        <v xml:space="preserve"> </v>
      </c>
      <c r="BJ8" s="38" t="str">
        <f ca="1">+IF(Salida!BH$1=$A8,RIGHT(CELL("direccion",Salida!BH$1),LEN(CELL("direccion",Salida!BH$1))-FIND("!",CELL("direccion",Salida!BH$1)))," ")</f>
        <v xml:space="preserve"> </v>
      </c>
      <c r="BK8" s="38" t="str">
        <f ca="1">+IF(Salida!BI$1=$A8,RIGHT(CELL("direccion",Salida!BI$1),LEN(CELL("direccion",Salida!BI$1))-FIND("!",CELL("direccion",Salida!BI$1)))," ")</f>
        <v xml:space="preserve"> </v>
      </c>
      <c r="BL8" s="38" t="str">
        <f ca="1">+IF(Salida!BJ$1=$A8,RIGHT(CELL("direccion",Salida!BJ$1),LEN(CELL("direccion",Salida!BJ$1))-FIND("!",CELL("direccion",Salida!BJ$1)))," ")</f>
        <v xml:space="preserve"> </v>
      </c>
      <c r="BM8" s="38" t="str">
        <f ca="1">+IF(Salida!BK$1=$A8,RIGHT(CELL("direccion",Salida!BK$1),LEN(CELL("direccion",Salida!BK$1))-FIND("!",CELL("direccion",Salida!BK$1)))," ")</f>
        <v xml:space="preserve"> </v>
      </c>
      <c r="BN8" s="38" t="str">
        <f ca="1">+IF(Salida!BL$1=$A8,RIGHT(CELL("direccion",Salida!BL$1),LEN(CELL("direccion",Salida!BL$1))-FIND("!",CELL("direccion",Salida!BL$1)))," ")</f>
        <v xml:space="preserve"> </v>
      </c>
      <c r="BO8" s="38" t="str">
        <f ca="1">+IF(Salida!BM$1=$A8,RIGHT(CELL("direccion",Salida!BM$1),LEN(CELL("direccion",Salida!BM$1))-FIND("!",CELL("direccion",Salida!BM$1)))," ")</f>
        <v xml:space="preserve"> </v>
      </c>
      <c r="BP8" s="38" t="str">
        <f ca="1">+IF(Salida!BN$1=$A8,RIGHT(CELL("direccion",Salida!BN$1),LEN(CELL("direccion",Salida!BN$1))-FIND("!",CELL("direccion",Salida!BN$1)))," ")</f>
        <v xml:space="preserve"> </v>
      </c>
      <c r="BQ8" s="38" t="str">
        <f ca="1">+IF(Salida!BO$1=$A8,RIGHT(CELL("direccion",Salida!BO$1),LEN(CELL("direccion",Salida!BO$1))-FIND("!",CELL("direccion",Salida!BO$1)))," ")</f>
        <v xml:space="preserve"> </v>
      </c>
      <c r="BR8" s="38" t="str">
        <f ca="1">+IF(Salida!BP$1=$A8,RIGHT(CELL("direccion",Salida!BP$1),LEN(CELL("direccion",Salida!BP$1))-FIND("!",CELL("direccion",Salida!BP$1)))," ")</f>
        <v xml:space="preserve"> </v>
      </c>
      <c r="BS8" s="38" t="str">
        <f ca="1">+IF(Salida!BQ$1=$A8,RIGHT(CELL("direccion",Salida!BQ$1),LEN(CELL("direccion",Salida!BQ$1))-FIND("!",CELL("direccion",Salida!BQ$1)))," ")</f>
        <v xml:space="preserve"> </v>
      </c>
      <c r="BT8" s="38" t="str">
        <f ca="1">+IF(Salida!BR$1=$A8,RIGHT(CELL("direccion",Salida!BR$1),LEN(CELL("direccion",Salida!BR$1))-FIND("!",CELL("direccion",Salida!BR$1)))," ")</f>
        <v xml:space="preserve"> </v>
      </c>
      <c r="BU8" s="38" t="str">
        <f ca="1">+IF(Salida!BS$1=$A8,RIGHT(CELL("direccion",Salida!BS$1),LEN(CELL("direccion",Salida!BS$1))-FIND("!",CELL("direccion",Salida!BS$1)))," ")</f>
        <v xml:space="preserve"> </v>
      </c>
      <c r="BV8" s="38" t="str">
        <f ca="1">+IF(Salida!BT$1=$A8,RIGHT(CELL("direccion",Salida!BT$1),LEN(CELL("direccion",Salida!BT$1))-FIND("!",CELL("direccion",Salida!BT$1)))," ")</f>
        <v xml:space="preserve"> </v>
      </c>
      <c r="BW8" s="38" t="str">
        <f ca="1">+IF(Salida!BU$1=$A8,RIGHT(CELL("direccion",Salida!BU$1),LEN(CELL("direccion",Salida!BU$1))-FIND("!",CELL("direccion",Salida!BU$1)))," ")</f>
        <v xml:space="preserve"> </v>
      </c>
      <c r="BX8" s="38" t="str">
        <f ca="1">+IF(Salida!BV$1=$A8,RIGHT(CELL("direccion",Salida!BV$1),LEN(CELL("direccion",Salida!BV$1))-FIND("!",CELL("direccion",Salida!BV$1)))," ")</f>
        <v xml:space="preserve"> </v>
      </c>
      <c r="BY8" s="38" t="str">
        <f ca="1">+IF(Salida!BW$1=$A8,RIGHT(CELL("direccion",Salida!BW$1),LEN(CELL("direccion",Salida!BW$1))-FIND("!",CELL("direccion",Salida!BW$1)))," ")</f>
        <v xml:space="preserve"> </v>
      </c>
      <c r="BZ8" s="38" t="str">
        <f ca="1">+IF(Salida!BX$1=$A8,RIGHT(CELL("direccion",Salida!BX$1),LEN(CELL("direccion",Salida!BX$1))-FIND("!",CELL("direccion",Salida!BX$1)))," ")</f>
        <v xml:space="preserve"> </v>
      </c>
      <c r="CA8" s="38" t="str">
        <f ca="1">+IF(Salida!BY$1=$A8,RIGHT(CELL("direccion",Salida!BY$1),LEN(CELL("direccion",Salida!BY$1))-FIND("!",CELL("direccion",Salida!BY$1)))," ")</f>
        <v xml:space="preserve"> </v>
      </c>
      <c r="CB8" s="38" t="str">
        <f ca="1">+IF(Salida!BZ$1=$A8,RIGHT(CELL("direccion",Salida!BZ$1),LEN(CELL("direccion",Salida!BZ$1))-FIND("!",CELL("direccion",Salida!BZ$1)))," ")</f>
        <v xml:space="preserve"> </v>
      </c>
      <c r="CC8" s="38" t="str">
        <f ca="1">+IF(Salida!CA$1=$A8,RIGHT(CELL("direccion",Salida!CA$1),LEN(CELL("direccion",Salida!CA$1))-FIND("!",CELL("direccion",Salida!CA$1)))," ")</f>
        <v xml:space="preserve"> </v>
      </c>
      <c r="CD8" s="38" t="str">
        <f ca="1">+IF(Salida!CB$1=$A8,RIGHT(CELL("direccion",Salida!CB$1),LEN(CELL("direccion",Salida!CB$1))-FIND("!",CELL("direccion",Salida!CB$1)))," ")</f>
        <v xml:space="preserve"> </v>
      </c>
      <c r="CE8" s="38" t="str">
        <f ca="1">+IF(Salida!CC$1=$A8,RIGHT(CELL("direccion",Salida!CC$1),LEN(CELL("direccion",Salida!CC$1))-FIND("!",CELL("direccion",Salida!CC$1)))," ")</f>
        <v xml:space="preserve"> </v>
      </c>
      <c r="CF8" s="38" t="str">
        <f ca="1">+IF(Salida!CD$1=$A8,RIGHT(CELL("direccion",Salida!CD$1),LEN(CELL("direccion",Salida!CD$1))-FIND("!",CELL("direccion",Salida!CD$1)))," ")</f>
        <v xml:space="preserve"> </v>
      </c>
      <c r="CG8" s="38" t="str">
        <f ca="1">+IF(Salida!CE$1=$A8,RIGHT(CELL("direccion",Salida!CE$1),LEN(CELL("direccion",Salida!CE$1))-FIND("!",CELL("direccion",Salida!CE$1)))," ")</f>
        <v xml:space="preserve"> </v>
      </c>
      <c r="CH8" s="38" t="str">
        <f ca="1">+IF(Salida!CF$1=$A8,RIGHT(CELL("direccion",Salida!CF$1),LEN(CELL("direccion",Salida!CF$1))-FIND("!",CELL("direccion",Salida!CF$1)))," ")</f>
        <v xml:space="preserve"> </v>
      </c>
      <c r="CI8" s="38" t="str">
        <f ca="1">+IF(Salida!CG$1=$A8,RIGHT(CELL("direccion",Salida!CG$1),LEN(CELL("direccion",Salida!CG$1))-FIND("!",CELL("direccion",Salida!CG$1)))," ")</f>
        <v xml:space="preserve"> </v>
      </c>
      <c r="CJ8" s="38" t="str">
        <f ca="1">+IF(Salida!CH$1=$A8,RIGHT(CELL("direccion",Salida!CH$1),LEN(CELL("direccion",Salida!CH$1))-FIND("!",CELL("direccion",Salida!CH$1)))," ")</f>
        <v xml:space="preserve"> </v>
      </c>
      <c r="CK8" s="38" t="str">
        <f ca="1">+IF(Salida!CI$1=$A8,RIGHT(CELL("direccion",Salida!CI$1),LEN(CELL("direccion",Salida!CI$1))-FIND("!",CELL("direccion",Salida!CI$1)))," ")</f>
        <v xml:space="preserve"> </v>
      </c>
      <c r="CL8" s="38" t="str">
        <f ca="1">+IF(Salida!CJ$1=$A8,RIGHT(CELL("direccion",Salida!CJ$1),LEN(CELL("direccion",Salida!CJ$1))-FIND("!",CELL("direccion",Salida!CJ$1)))," ")</f>
        <v xml:space="preserve"> </v>
      </c>
      <c r="CM8" s="38" t="str">
        <f ca="1">+IF(Salida!CK$1=$A8,RIGHT(CELL("direccion",Salida!CK$1),LEN(CELL("direccion",Salida!CK$1))-FIND("!",CELL("direccion",Salida!CK$1)))," ")</f>
        <v xml:space="preserve"> </v>
      </c>
      <c r="CN8" s="38" t="str">
        <f ca="1">+IF(Salida!CL$1=$A8,RIGHT(CELL("direccion",Salida!CL$1),LEN(CELL("direccion",Salida!CL$1))-FIND("!",CELL("direccion",Salida!CL$1)))," ")</f>
        <v xml:space="preserve"> </v>
      </c>
      <c r="CO8" s="38" t="str">
        <f ca="1">+IF(Salida!CM$1=$A8,RIGHT(CELL("direccion",Salida!CM$1),LEN(CELL("direccion",Salida!CM$1))-FIND("!",CELL("direccion",Salida!CM$1)))," ")</f>
        <v xml:space="preserve"> </v>
      </c>
      <c r="CP8" s="38" t="str">
        <f ca="1">+IF(Salida!CN$1=$A8,RIGHT(CELL("direccion",Salida!CN$1),LEN(CELL("direccion",Salida!CN$1))-FIND("!",CELL("direccion",Salida!CN$1)))," ")</f>
        <v xml:space="preserve"> </v>
      </c>
      <c r="CQ8" s="38" t="str">
        <f ca="1">+IF(Salida!CO$1=$A8,RIGHT(CELL("direccion",Salida!CO$1),LEN(CELL("direccion",Salida!CO$1))-FIND("!",CELL("direccion",Salida!CO$1)))," ")</f>
        <v xml:space="preserve"> </v>
      </c>
      <c r="CR8" s="38" t="str">
        <f ca="1">+IF(Salida!CP$1=$A8,RIGHT(CELL("direccion",Salida!CP$1),LEN(CELL("direccion",Salida!CP$1))-FIND("!",CELL("direccion",Salida!CP$1)))," ")</f>
        <v xml:space="preserve"> </v>
      </c>
      <c r="CS8" s="38" t="str">
        <f ca="1">+IF(Salida!CQ$1=$A8,RIGHT(CELL("direccion",Salida!CQ$1),LEN(CELL("direccion",Salida!CQ$1))-FIND("!",CELL("direccion",Salida!CQ$1)))," ")</f>
        <v xml:space="preserve"> </v>
      </c>
      <c r="CT8" s="38" t="str">
        <f ca="1">+IF(Salida!CR$1=$A8,RIGHT(CELL("direccion",Salida!CR$1),LEN(CELL("direccion",Salida!CR$1))-FIND("!",CELL("direccion",Salida!CR$1)))," ")</f>
        <v xml:space="preserve"> </v>
      </c>
      <c r="CU8" s="38" t="str">
        <f ca="1">+IF(Salida!CS$1=$A8,RIGHT(CELL("direccion",Salida!CS$1),LEN(CELL("direccion",Salida!CS$1))-FIND("!",CELL("direccion",Salida!CS$1)))," ")</f>
        <v xml:space="preserve"> </v>
      </c>
      <c r="CV8" s="38" t="str">
        <f ca="1">+IF(Salida!CT$1=$A8,RIGHT(CELL("direccion",Salida!CT$1),LEN(CELL("direccion",Salida!CT$1))-FIND("!",CELL("direccion",Salida!CT$1)))," ")</f>
        <v xml:space="preserve"> </v>
      </c>
      <c r="CW8" s="38" t="str">
        <f ca="1">+IF(Salida!CU$1=$A8,RIGHT(CELL("direccion",Salida!CU$1),LEN(CELL("direccion",Salida!CU$1))-FIND("!",CELL("direccion",Salida!CU$1)))," ")</f>
        <v xml:space="preserve"> </v>
      </c>
      <c r="CX8" s="38" t="str">
        <f ca="1">+IF(Salida!CV$1=$A8,RIGHT(CELL("direccion",Salida!CV$1),LEN(CELL("direccion",Salida!CV$1))-FIND("!",CELL("direccion",Salida!CV$1)))," ")</f>
        <v xml:space="preserve"> </v>
      </c>
      <c r="CY8" s="38" t="str">
        <f ca="1">+IF(Salida!CW$1=$A8,RIGHT(CELL("direccion",Salida!CW$1),LEN(CELL("direccion",Salida!CW$1))-FIND("!",CELL("direccion",Salida!CW$1)))," ")</f>
        <v xml:space="preserve"> </v>
      </c>
      <c r="CZ8" s="38" t="str">
        <f ca="1">+IF(Salida!CX$1=$A8,RIGHT(CELL("direccion",Salida!CX$1),LEN(CELL("direccion",Salida!CX$1))-FIND("!",CELL("direccion",Salida!CX$1)))," ")</f>
        <v xml:space="preserve"> </v>
      </c>
      <c r="DA8" s="38" t="str">
        <f ca="1">+IF(Salida!CY$1=$A8,RIGHT(CELL("direccion",Salida!CY$1),LEN(CELL("direccion",Salida!CY$1))-FIND("!",CELL("direccion",Salida!CY$1)))," ")</f>
        <v xml:space="preserve"> </v>
      </c>
      <c r="DB8" s="38" t="str">
        <f ca="1">+IF(Salida!CZ$1=$A8,RIGHT(CELL("direccion",Salida!CZ$1),LEN(CELL("direccion",Salida!CZ$1))-FIND("!",CELL("direccion",Salida!CZ$1)))," ")</f>
        <v xml:space="preserve"> </v>
      </c>
      <c r="DC8" s="38" t="str">
        <f ca="1">+IF(Salida!DA$1=$A8,RIGHT(CELL("direccion",Salida!DA$1),LEN(CELL("direccion",Salida!DA$1))-FIND("!",CELL("direccion",Salida!DA$1)))," ")</f>
        <v xml:space="preserve"> </v>
      </c>
      <c r="DD8" s="38" t="str">
        <f ca="1">+IF(Salida!DB$1=$A8,RIGHT(CELL("direccion",Salida!DB$1),LEN(CELL("direccion",Salida!DB$1))-FIND("!",CELL("direccion",Salida!DB$1)))," ")</f>
        <v xml:space="preserve"> </v>
      </c>
      <c r="DE8" s="38" t="str">
        <f ca="1">+IF(Salida!DC$1=$A8,RIGHT(CELL("direccion",Salida!DC$1),LEN(CELL("direccion",Salida!DC$1))-FIND("!",CELL("direccion",Salida!DC$1)))," ")</f>
        <v xml:space="preserve"> </v>
      </c>
      <c r="DF8" s="38" t="str">
        <f ca="1">+IF(Salida!DD$1=$A8,RIGHT(CELL("direccion",Salida!DD$1),LEN(CELL("direccion",Salida!DD$1))-FIND("!",CELL("direccion",Salida!DD$1)))," ")</f>
        <v xml:space="preserve"> </v>
      </c>
      <c r="DG8" s="38" t="str">
        <f ca="1">+IF(Salida!DE$1=$A8,RIGHT(CELL("direccion",Salida!DE$1),LEN(CELL("direccion",Salida!DE$1))-FIND("!",CELL("direccion",Salida!DE$1)))," ")</f>
        <v xml:space="preserve"> </v>
      </c>
      <c r="DH8" s="38" t="str">
        <f ca="1">+IF(Salida!DF$1=$A8,RIGHT(CELL("direccion",Salida!DF$1),LEN(CELL("direccion",Salida!DF$1))-FIND("!",CELL("direccion",Salida!DF$1)))," ")</f>
        <v xml:space="preserve"> </v>
      </c>
      <c r="DI8" s="38" t="str">
        <f ca="1">+IF(Salida!DG$1=$A8,RIGHT(CELL("direccion",Salida!DG$1),LEN(CELL("direccion",Salida!DG$1))-FIND("!",CELL("direccion",Salida!DG$1)))," ")</f>
        <v xml:space="preserve"> </v>
      </c>
      <c r="DJ8" s="38" t="str">
        <f ca="1">+IF(Salida!DH$1=$A8,RIGHT(CELL("direccion",Salida!DH$1),LEN(CELL("direccion",Salida!DH$1))-FIND("!",CELL("direccion",Salida!DH$1)))," ")</f>
        <v xml:space="preserve"> </v>
      </c>
      <c r="DK8" s="38" t="str">
        <f ca="1">+IF(Salida!DI$1=$A8,RIGHT(CELL("direccion",Salida!DI$1),LEN(CELL("direccion",Salida!DI$1))-FIND("!",CELL("direccion",Salida!DI$1)))," ")</f>
        <v xml:space="preserve"> </v>
      </c>
      <c r="DL8" s="121" t="str">
        <f ca="1">+IF(Salida!DJ$1=$A8,RIGHT(CELL("direccion",Salida!DJ$1),LEN(CELL("direccion",Salida!DJ$1))-FIND("!",CELL("direccion",Salida!DJ$1)))," ")</f>
        <v xml:space="preserve"> </v>
      </c>
    </row>
    <row r="9" spans="1:116" x14ac:dyDescent="0.25">
      <c r="A9" s="122" t="s">
        <v>229</v>
      </c>
      <c r="B9" s="38" t="str">
        <f t="shared" ca="1" si="0"/>
        <v>$AS$2:$AW$168</v>
      </c>
      <c r="C9" s="38" t="str">
        <f ca="1">+IF(Salida!A$1=$A9,RIGHT(CELL("direccion",Salida!A$1),LEN(CELL("direccion",Salida!A$1))-FIND("!",CELL("direccion",Salida!A$1)))," ")</f>
        <v xml:space="preserve"> </v>
      </c>
      <c r="D9" s="38" t="str">
        <f ca="1">+IF(Salida!B$1=$A9,RIGHT(CELL("direccion",Salida!B$1),LEN(CELL("direccion",Salida!B$1))-FIND("!",CELL("direccion",Salida!B$1)))," ")</f>
        <v xml:space="preserve"> </v>
      </c>
      <c r="E9" s="38" t="str">
        <f ca="1">+IF(Salida!C$1=$A9,RIGHT(CELL("direccion",Salida!C$1),LEN(CELL("direccion",Salida!C$1))-FIND("!",CELL("direccion",Salida!C$1)))," ")</f>
        <v xml:space="preserve"> </v>
      </c>
      <c r="F9" s="38" t="str">
        <f ca="1">+IF(Salida!D$1=$A9,RIGHT(CELL("direccion",Salida!D$1),LEN(CELL("direccion",Salida!D$1))-FIND("!",CELL("direccion",Salida!D$1)))," ")</f>
        <v xml:space="preserve"> </v>
      </c>
      <c r="G9" s="38" t="str">
        <f ca="1">+IF(Salida!E$1=$A9,RIGHT(CELL("direccion",Salida!E$1),LEN(CELL("direccion",Salida!E$1))-FIND("!",CELL("direccion",Salida!E$1)))," ")</f>
        <v xml:space="preserve"> </v>
      </c>
      <c r="H9" s="38" t="str">
        <f ca="1">+IF(Salida!F$1=$A9,RIGHT(CELL("direccion",Salida!F$1),LEN(CELL("direccion",Salida!F$1))-FIND("!",CELL("direccion",Salida!F$1)))," ")</f>
        <v xml:space="preserve"> </v>
      </c>
      <c r="I9" s="38" t="str">
        <f ca="1">+IF(Salida!G$1=$A9,RIGHT(CELL("direccion",Salida!G$1),LEN(CELL("direccion",Salida!G$1))-FIND("!",CELL("direccion",Salida!G$1)))," ")</f>
        <v xml:space="preserve"> </v>
      </c>
      <c r="J9" s="38" t="str">
        <f ca="1">+IF(Salida!H$1=$A9,RIGHT(CELL("direccion",Salida!H$1),LEN(CELL("direccion",Salida!H$1))-FIND("!",CELL("direccion",Salida!H$1)))," ")</f>
        <v xml:space="preserve"> </v>
      </c>
      <c r="K9" s="38" t="str">
        <f ca="1">+IF(Salida!I$1=$A9,RIGHT(CELL("direccion",Salida!I$1),LEN(CELL("direccion",Salida!I$1))-FIND("!",CELL("direccion",Salida!I$1)))," ")</f>
        <v xml:space="preserve"> </v>
      </c>
      <c r="L9" s="38" t="str">
        <f ca="1">+IF(Salida!J$1=$A9,RIGHT(CELL("direccion",Salida!J$1),LEN(CELL("direccion",Salida!J$1))-FIND("!",CELL("direccion",Salida!J$1)))," ")</f>
        <v xml:space="preserve"> </v>
      </c>
      <c r="M9" s="38" t="str">
        <f ca="1">+IF(Salida!K$1=$A9,RIGHT(CELL("direccion",Salida!K$1),LEN(CELL("direccion",Salida!K$1))-FIND("!",CELL("direccion",Salida!K$1)))," ")</f>
        <v xml:space="preserve"> </v>
      </c>
      <c r="N9" s="38" t="str">
        <f ca="1">+IF(Salida!L$1=$A9,RIGHT(CELL("direccion",Salida!L$1),LEN(CELL("direccion",Salida!L$1))-FIND("!",CELL("direccion",Salida!L$1)))," ")</f>
        <v xml:space="preserve"> </v>
      </c>
      <c r="O9" s="38" t="str">
        <f ca="1">+IF(Salida!M$1=$A9,RIGHT(CELL("direccion",Salida!M$1),LEN(CELL("direccion",Salida!M$1))-FIND("!",CELL("direccion",Salida!M$1)))," ")</f>
        <v xml:space="preserve"> </v>
      </c>
      <c r="P9" s="38" t="str">
        <f ca="1">+IF(Salida!N$1=$A9,RIGHT(CELL("direccion",Salida!N$1),LEN(CELL("direccion",Salida!N$1))-FIND("!",CELL("direccion",Salida!N$1)))," ")</f>
        <v xml:space="preserve"> </v>
      </c>
      <c r="Q9" s="38" t="str">
        <f ca="1">+IF(Salida!O$1=$A9,RIGHT(CELL("direccion",Salida!O$1),LEN(CELL("direccion",Salida!O$1))-FIND("!",CELL("direccion",Salida!O$1)))," ")</f>
        <v xml:space="preserve"> </v>
      </c>
      <c r="R9" s="38" t="str">
        <f ca="1">+IF(Salida!P$1=$A9,RIGHT(CELL("direccion",Salida!P$1),LEN(CELL("direccion",Salida!P$1))-FIND("!",CELL("direccion",Salida!P$1)))," ")</f>
        <v xml:space="preserve"> </v>
      </c>
      <c r="S9" s="38" t="str">
        <f ca="1">+IF(Salida!Q$1=$A9,RIGHT(CELL("direccion",Salida!Q$1),LEN(CELL("direccion",Salida!Q$1))-FIND("!",CELL("direccion",Salida!Q$1)))," ")</f>
        <v xml:space="preserve"> </v>
      </c>
      <c r="T9" s="38" t="str">
        <f ca="1">+IF(Salida!R$1=$A9,RIGHT(CELL("direccion",Salida!R$1),LEN(CELL("direccion",Salida!R$1))-FIND("!",CELL("direccion",Salida!R$1)))," ")</f>
        <v xml:space="preserve"> </v>
      </c>
      <c r="U9" s="38" t="str">
        <f ca="1">+IF(Salida!S$1=$A9,RIGHT(CELL("direccion",Salida!S$1),LEN(CELL("direccion",Salida!S$1))-FIND("!",CELL("direccion",Salida!S$1)))," ")</f>
        <v xml:space="preserve"> </v>
      </c>
      <c r="V9" s="38" t="str">
        <f ca="1">+IF(Salida!T$1=$A9,RIGHT(CELL("direccion",Salida!T$1),LEN(CELL("direccion",Salida!T$1))-FIND("!",CELL("direccion",Salida!T$1)))," ")</f>
        <v xml:space="preserve"> </v>
      </c>
      <c r="W9" s="38" t="str">
        <f ca="1">+IF(Salida!U$1=$A9,RIGHT(CELL("direccion",Salida!U$1),LEN(CELL("direccion",Salida!U$1))-FIND("!",CELL("direccion",Salida!U$1)))," ")</f>
        <v xml:space="preserve"> </v>
      </c>
      <c r="X9" s="38" t="str">
        <f ca="1">+IF(Salida!V$1=$A9,RIGHT(CELL("direccion",Salida!V$1),LEN(CELL("direccion",Salida!V$1))-FIND("!",CELL("direccion",Salida!V$1)))," ")</f>
        <v xml:space="preserve"> </v>
      </c>
      <c r="Y9" s="38" t="str">
        <f ca="1">+IF(Salida!W$1=$A9,RIGHT(CELL("direccion",Salida!W$1),LEN(CELL("direccion",Salida!W$1))-FIND("!",CELL("direccion",Salida!W$1)))," ")</f>
        <v xml:space="preserve"> </v>
      </c>
      <c r="Z9" s="38" t="str">
        <f ca="1">+IF(Salida!X$1=$A9,RIGHT(CELL("direccion",Salida!X$1),LEN(CELL("direccion",Salida!X$1))-FIND("!",CELL("direccion",Salida!X$1)))," ")</f>
        <v xml:space="preserve"> </v>
      </c>
      <c r="AA9" s="38" t="str">
        <f ca="1">+IF(Salida!Y$1=$A9,RIGHT(CELL("direccion",Salida!Y$1),LEN(CELL("direccion",Salida!Y$1))-FIND("!",CELL("direccion",Salida!Y$1)))," ")</f>
        <v xml:space="preserve"> </v>
      </c>
      <c r="AB9" s="38" t="str">
        <f ca="1">+IF(Salida!Z$1=$A9,RIGHT(CELL("direccion",Salida!Z$1),LEN(CELL("direccion",Salida!Z$1))-FIND("!",CELL("direccion",Salida!Z$1)))," ")</f>
        <v xml:space="preserve"> </v>
      </c>
      <c r="AC9" s="38" t="str">
        <f ca="1">+IF(Salida!AA$1=$A9,RIGHT(CELL("direccion",Salida!AA$1),LEN(CELL("direccion",Salida!AA$1))-FIND("!",CELL("direccion",Salida!AA$1)))," ")</f>
        <v xml:space="preserve"> </v>
      </c>
      <c r="AD9" s="38" t="str">
        <f ca="1">+IF(Salida!AB$1=$A9,RIGHT(CELL("direccion",Salida!AB$1),LEN(CELL("direccion",Salida!AB$1))-FIND("!",CELL("direccion",Salida!AB$1)))," ")</f>
        <v xml:space="preserve"> </v>
      </c>
      <c r="AE9" s="38" t="str">
        <f ca="1">+IF(Salida!AC$1=$A9,RIGHT(CELL("direccion",Salida!AC$1),LEN(CELL("direccion",Salida!AC$1))-FIND("!",CELL("direccion",Salida!AC$1)))," ")</f>
        <v xml:space="preserve"> </v>
      </c>
      <c r="AF9" s="38" t="str">
        <f ca="1">+IF(Salida!AD$1=$A9,RIGHT(CELL("direccion",Salida!AD$1),LEN(CELL("direccion",Salida!AD$1))-FIND("!",CELL("direccion",Salida!AD$1)))," ")</f>
        <v xml:space="preserve"> </v>
      </c>
      <c r="AG9" s="38" t="str">
        <f ca="1">+IF(Salida!AE$1=$A9,RIGHT(CELL("direccion",Salida!AE$1),LEN(CELL("direccion",Salida!AE$1))-FIND("!",CELL("direccion",Salida!AE$1)))," ")</f>
        <v xml:space="preserve"> </v>
      </c>
      <c r="AH9" s="38" t="str">
        <f ca="1">+IF(Salida!AF$1=$A9,RIGHT(CELL("direccion",Salida!AF$1),LEN(CELL("direccion",Salida!AF$1))-FIND("!",CELL("direccion",Salida!AF$1)))," ")</f>
        <v xml:space="preserve"> </v>
      </c>
      <c r="AI9" s="38" t="str">
        <f ca="1">+IF(Salida!AG$1=$A9,RIGHT(CELL("direccion",Salida!AG$1),LEN(CELL("direccion",Salida!AG$1))-FIND("!",CELL("direccion",Salida!AG$1)))," ")</f>
        <v xml:space="preserve"> </v>
      </c>
      <c r="AJ9" s="38" t="str">
        <f ca="1">+IF(Salida!AH$1=$A9,RIGHT(CELL("direccion",Salida!AH$1),LEN(CELL("direccion",Salida!AH$1))-FIND("!",CELL("direccion",Salida!AH$1)))," ")</f>
        <v xml:space="preserve"> </v>
      </c>
      <c r="AK9" s="38" t="str">
        <f ca="1">+IF(Salida!AI$1=$A9,RIGHT(CELL("direccion",Salida!AI$1),LEN(CELL("direccion",Salida!AI$1))-FIND("!",CELL("direccion",Salida!AI$1)))," ")</f>
        <v xml:space="preserve"> </v>
      </c>
      <c r="AL9" s="38" t="str">
        <f ca="1">+IF(Salida!AJ$1=$A9,RIGHT(CELL("direccion",Salida!AJ$1),LEN(CELL("direccion",Salida!AJ$1))-FIND("!",CELL("direccion",Salida!AJ$1)))," ")</f>
        <v xml:space="preserve"> </v>
      </c>
      <c r="AM9" s="38" t="str">
        <f ca="1">+IF(Salida!AK$1=$A9,RIGHT(CELL("direccion",Salida!AK$1),LEN(CELL("direccion",Salida!AK$1))-FIND("!",CELL("direccion",Salida!AK$1)))," ")</f>
        <v xml:space="preserve"> </v>
      </c>
      <c r="AN9" s="38" t="str">
        <f ca="1">+IF(Salida!AL$1=$A9,RIGHT(CELL("direccion",Salida!AL$1),LEN(CELL("direccion",Salida!AL$1))-FIND("!",CELL("direccion",Salida!AL$1)))," ")</f>
        <v xml:space="preserve"> </v>
      </c>
      <c r="AO9" s="38" t="str">
        <f ca="1">+IF(Salida!AM$1=$A9,RIGHT(CELL("direccion",Salida!AM$1),LEN(CELL("direccion",Salida!AM$1))-FIND("!",CELL("direccion",Salida!AM$1)))," ")</f>
        <v xml:space="preserve"> </v>
      </c>
      <c r="AP9" s="38" t="str">
        <f ca="1">+IF(Salida!AN$1=$A9,RIGHT(CELL("direccion",Salida!AN$1),LEN(CELL("direccion",Salida!AN$1))-FIND("!",CELL("direccion",Salida!AN$1)))," ")</f>
        <v xml:space="preserve"> </v>
      </c>
      <c r="AQ9" s="38" t="str">
        <f ca="1">+IF(Salida!AO$1=$A9,RIGHT(CELL("direccion",Salida!AO$1),LEN(CELL("direccion",Salida!AO$1))-FIND("!",CELL("direccion",Salida!AO$1)))," ")</f>
        <v xml:space="preserve"> </v>
      </c>
      <c r="AR9" s="38" t="str">
        <f ca="1">+IF(Salida!AP$1=$A9,RIGHT(CELL("direccion",Salida!AP$1),LEN(CELL("direccion",Salida!AP$1))-FIND("!",CELL("direccion",Salida!AP$1)))," ")</f>
        <v xml:space="preserve"> </v>
      </c>
      <c r="AS9" s="38" t="str">
        <f ca="1">+IF(Salida!AQ$1=$A9,RIGHT(CELL("direccion",Salida!AQ$1),LEN(CELL("direccion",Salida!AQ$1))-FIND("!",CELL("direccion",Salida!AQ$1)))," ")</f>
        <v xml:space="preserve"> </v>
      </c>
      <c r="AT9" s="38" t="str">
        <f ca="1">+IF(Salida!AR$1=$A9,RIGHT(CELL("direccion",Salida!AR$1),LEN(CELL("direccion",Salida!AR$1))-FIND("!",CELL("direccion",Salida!AR$1)))," ")</f>
        <v xml:space="preserve"> </v>
      </c>
      <c r="AU9" s="38" t="str">
        <f ca="1">+IF(Salida!AS$1=$A9,RIGHT(CELL("direccion",Salida!AS$1),LEN(CELL("direccion",Salida!AS$1))-FIND("!",CELL("direccion",Salida!AS$1)))," ")</f>
        <v>$AS$1</v>
      </c>
      <c r="AV9" s="38" t="str">
        <f ca="1">+IF(Salida!AT$1=$A9,RIGHT(CELL("direccion",Salida!AT$1),LEN(CELL("direccion",Salida!AT$1))-FIND("!",CELL("direccion",Salida!AT$1)))," ")</f>
        <v>$AT$1</v>
      </c>
      <c r="AW9" s="38" t="str">
        <f ca="1">+IF(Salida!AU$1=$A9,RIGHT(CELL("direccion",Salida!AU$1),LEN(CELL("direccion",Salida!AU$1))-FIND("!",CELL("direccion",Salida!AU$1)))," ")</f>
        <v>$AU$1</v>
      </c>
      <c r="AX9" s="38" t="str">
        <f ca="1">+IF(Salida!AV$1=$A9,RIGHT(CELL("direccion",Salida!AV$1),LEN(CELL("direccion",Salida!AV$1))-FIND("!",CELL("direccion",Salida!AV$1)))," ")</f>
        <v>$AV$1</v>
      </c>
      <c r="AY9" s="38" t="str">
        <f ca="1">+IF(Salida!AW$1=$A9,RIGHT(CELL("direccion",Salida!AW$1),LEN(CELL("direccion",Salida!AW$1))-FIND("!",CELL("direccion",Salida!AW$1)))," ")</f>
        <v>$AW$1</v>
      </c>
      <c r="AZ9" s="38" t="str">
        <f ca="1">+IF(Salida!AX$1=$A9,RIGHT(CELL("direccion",Salida!AX$1),LEN(CELL("direccion",Salida!AX$1))-FIND("!",CELL("direccion",Salida!AX$1)))," ")</f>
        <v xml:space="preserve"> </v>
      </c>
      <c r="BA9" s="38" t="str">
        <f ca="1">+IF(Salida!AY$1=$A9,RIGHT(CELL("direccion",Salida!AY$1),LEN(CELL("direccion",Salida!AY$1))-FIND("!",CELL("direccion",Salida!AY$1)))," ")</f>
        <v xml:space="preserve"> </v>
      </c>
      <c r="BB9" s="38" t="str">
        <f ca="1">+IF(Salida!AZ$1=$A9,RIGHT(CELL("direccion",Salida!AZ$1),LEN(CELL("direccion",Salida!AZ$1))-FIND("!",CELL("direccion",Salida!AZ$1)))," ")</f>
        <v xml:space="preserve"> </v>
      </c>
      <c r="BC9" s="38" t="str">
        <f ca="1">+IF(Salida!BA$1=$A9,RIGHT(CELL("direccion",Salida!BA$1),LEN(CELL("direccion",Salida!BA$1))-FIND("!",CELL("direccion",Salida!BA$1)))," ")</f>
        <v xml:space="preserve"> </v>
      </c>
      <c r="BD9" s="38" t="str">
        <f ca="1">+IF(Salida!BB$1=$A9,RIGHT(CELL("direccion",Salida!BB$1),LEN(CELL("direccion",Salida!BB$1))-FIND("!",CELL("direccion",Salida!BB$1)))," ")</f>
        <v xml:space="preserve"> </v>
      </c>
      <c r="BE9" s="38" t="str">
        <f ca="1">+IF(Salida!BC$1=$A9,RIGHT(CELL("direccion",Salida!BC$1),LEN(CELL("direccion",Salida!BC$1))-FIND("!",CELL("direccion",Salida!BC$1)))," ")</f>
        <v xml:space="preserve"> </v>
      </c>
      <c r="BF9" s="38" t="str">
        <f ca="1">+IF(Salida!BD$1=$A9,RIGHT(CELL("direccion",Salida!BD$1),LEN(CELL("direccion",Salida!BD$1))-FIND("!",CELL("direccion",Salida!BD$1)))," ")</f>
        <v xml:space="preserve"> </v>
      </c>
      <c r="BG9" s="38" t="str">
        <f ca="1">+IF(Salida!BE$1=$A9,RIGHT(CELL("direccion",Salida!BE$1),LEN(CELL("direccion",Salida!BE$1))-FIND("!",CELL("direccion",Salida!BE$1)))," ")</f>
        <v xml:space="preserve"> </v>
      </c>
      <c r="BH9" s="38" t="str">
        <f ca="1">+IF(Salida!BF$1=$A9,RIGHT(CELL("direccion",Salida!BF$1),LEN(CELL("direccion",Salida!BF$1))-FIND("!",CELL("direccion",Salida!BF$1)))," ")</f>
        <v xml:space="preserve"> </v>
      </c>
      <c r="BI9" s="38" t="str">
        <f ca="1">+IF(Salida!BG$1=$A9,RIGHT(CELL("direccion",Salida!BG$1),LEN(CELL("direccion",Salida!BG$1))-FIND("!",CELL("direccion",Salida!BG$1)))," ")</f>
        <v xml:space="preserve"> </v>
      </c>
      <c r="BJ9" s="38" t="str">
        <f ca="1">+IF(Salida!BH$1=$A9,RIGHT(CELL("direccion",Salida!BH$1),LEN(CELL("direccion",Salida!BH$1))-FIND("!",CELL("direccion",Salida!BH$1)))," ")</f>
        <v xml:space="preserve"> </v>
      </c>
      <c r="BK9" s="38" t="str">
        <f ca="1">+IF(Salida!BI$1=$A9,RIGHT(CELL("direccion",Salida!BI$1),LEN(CELL("direccion",Salida!BI$1))-FIND("!",CELL("direccion",Salida!BI$1)))," ")</f>
        <v xml:space="preserve"> </v>
      </c>
      <c r="BL9" s="38" t="str">
        <f ca="1">+IF(Salida!BJ$1=$A9,RIGHT(CELL("direccion",Salida!BJ$1),LEN(CELL("direccion",Salida!BJ$1))-FIND("!",CELL("direccion",Salida!BJ$1)))," ")</f>
        <v xml:space="preserve"> </v>
      </c>
      <c r="BM9" s="38" t="str">
        <f ca="1">+IF(Salida!BK$1=$A9,RIGHT(CELL("direccion",Salida!BK$1),LEN(CELL("direccion",Salida!BK$1))-FIND("!",CELL("direccion",Salida!BK$1)))," ")</f>
        <v xml:space="preserve"> </v>
      </c>
      <c r="BN9" s="38" t="str">
        <f ca="1">+IF(Salida!BL$1=$A9,RIGHT(CELL("direccion",Salida!BL$1),LEN(CELL("direccion",Salida!BL$1))-FIND("!",CELL("direccion",Salida!BL$1)))," ")</f>
        <v xml:space="preserve"> </v>
      </c>
      <c r="BO9" s="38" t="str">
        <f ca="1">+IF(Salida!BM$1=$A9,RIGHT(CELL("direccion",Salida!BM$1),LEN(CELL("direccion",Salida!BM$1))-FIND("!",CELL("direccion",Salida!BM$1)))," ")</f>
        <v xml:space="preserve"> </v>
      </c>
      <c r="BP9" s="38" t="str">
        <f ca="1">+IF(Salida!BN$1=$A9,RIGHT(CELL("direccion",Salida!BN$1),LEN(CELL("direccion",Salida!BN$1))-FIND("!",CELL("direccion",Salida!BN$1)))," ")</f>
        <v xml:space="preserve"> </v>
      </c>
      <c r="BQ9" s="38" t="str">
        <f ca="1">+IF(Salida!BO$1=$A9,RIGHT(CELL("direccion",Salida!BO$1),LEN(CELL("direccion",Salida!BO$1))-FIND("!",CELL("direccion",Salida!BO$1)))," ")</f>
        <v xml:space="preserve"> </v>
      </c>
      <c r="BR9" s="38" t="str">
        <f ca="1">+IF(Salida!BP$1=$A9,RIGHT(CELL("direccion",Salida!BP$1),LEN(CELL("direccion",Salida!BP$1))-FIND("!",CELL("direccion",Salida!BP$1)))," ")</f>
        <v xml:space="preserve"> </v>
      </c>
      <c r="BS9" s="38" t="str">
        <f ca="1">+IF(Salida!BQ$1=$A9,RIGHT(CELL("direccion",Salida!BQ$1),LEN(CELL("direccion",Salida!BQ$1))-FIND("!",CELL("direccion",Salida!BQ$1)))," ")</f>
        <v xml:space="preserve"> </v>
      </c>
      <c r="BT9" s="38" t="str">
        <f ca="1">+IF(Salida!BR$1=$A9,RIGHT(CELL("direccion",Salida!BR$1),LEN(CELL("direccion",Salida!BR$1))-FIND("!",CELL("direccion",Salida!BR$1)))," ")</f>
        <v xml:space="preserve"> </v>
      </c>
      <c r="BU9" s="38" t="str">
        <f ca="1">+IF(Salida!BS$1=$A9,RIGHT(CELL("direccion",Salida!BS$1),LEN(CELL("direccion",Salida!BS$1))-FIND("!",CELL("direccion",Salida!BS$1)))," ")</f>
        <v xml:space="preserve"> </v>
      </c>
      <c r="BV9" s="38" t="str">
        <f ca="1">+IF(Salida!BT$1=$A9,RIGHT(CELL("direccion",Salida!BT$1),LEN(CELL("direccion",Salida!BT$1))-FIND("!",CELL("direccion",Salida!BT$1)))," ")</f>
        <v xml:space="preserve"> </v>
      </c>
      <c r="BW9" s="38" t="str">
        <f ca="1">+IF(Salida!BU$1=$A9,RIGHT(CELL("direccion",Salida!BU$1),LEN(CELL("direccion",Salida!BU$1))-FIND("!",CELL("direccion",Salida!BU$1)))," ")</f>
        <v xml:space="preserve"> </v>
      </c>
      <c r="BX9" s="38" t="str">
        <f ca="1">+IF(Salida!BV$1=$A9,RIGHT(CELL("direccion",Salida!BV$1),LEN(CELL("direccion",Salida!BV$1))-FIND("!",CELL("direccion",Salida!BV$1)))," ")</f>
        <v xml:space="preserve"> </v>
      </c>
      <c r="BY9" s="38" t="str">
        <f ca="1">+IF(Salida!BW$1=$A9,RIGHT(CELL("direccion",Salida!BW$1),LEN(CELL("direccion",Salida!BW$1))-FIND("!",CELL("direccion",Salida!BW$1)))," ")</f>
        <v xml:space="preserve"> </v>
      </c>
      <c r="BZ9" s="38" t="str">
        <f ca="1">+IF(Salida!BX$1=$A9,RIGHT(CELL("direccion",Salida!BX$1),LEN(CELL("direccion",Salida!BX$1))-FIND("!",CELL("direccion",Salida!BX$1)))," ")</f>
        <v xml:space="preserve"> </v>
      </c>
      <c r="CA9" s="38" t="str">
        <f ca="1">+IF(Salida!BY$1=$A9,RIGHT(CELL("direccion",Salida!BY$1),LEN(CELL("direccion",Salida!BY$1))-FIND("!",CELL("direccion",Salida!BY$1)))," ")</f>
        <v xml:space="preserve"> </v>
      </c>
      <c r="CB9" s="38" t="str">
        <f ca="1">+IF(Salida!BZ$1=$A9,RIGHT(CELL("direccion",Salida!BZ$1),LEN(CELL("direccion",Salida!BZ$1))-FIND("!",CELL("direccion",Salida!BZ$1)))," ")</f>
        <v xml:space="preserve"> </v>
      </c>
      <c r="CC9" s="38" t="str">
        <f ca="1">+IF(Salida!CA$1=$A9,RIGHT(CELL("direccion",Salida!CA$1),LEN(CELL("direccion",Salida!CA$1))-FIND("!",CELL("direccion",Salida!CA$1)))," ")</f>
        <v xml:space="preserve"> </v>
      </c>
      <c r="CD9" s="38" t="str">
        <f ca="1">+IF(Salida!CB$1=$A9,RIGHT(CELL("direccion",Salida!CB$1),LEN(CELL("direccion",Salida!CB$1))-FIND("!",CELL("direccion",Salida!CB$1)))," ")</f>
        <v xml:space="preserve"> </v>
      </c>
      <c r="CE9" s="38" t="str">
        <f ca="1">+IF(Salida!CC$1=$A9,RIGHT(CELL("direccion",Salida!CC$1),LEN(CELL("direccion",Salida!CC$1))-FIND("!",CELL("direccion",Salida!CC$1)))," ")</f>
        <v xml:space="preserve"> </v>
      </c>
      <c r="CF9" s="38" t="str">
        <f ca="1">+IF(Salida!CD$1=$A9,RIGHT(CELL("direccion",Salida!CD$1),LEN(CELL("direccion",Salida!CD$1))-FIND("!",CELL("direccion",Salida!CD$1)))," ")</f>
        <v xml:space="preserve"> </v>
      </c>
      <c r="CG9" s="38" t="str">
        <f ca="1">+IF(Salida!CE$1=$A9,RIGHT(CELL("direccion",Salida!CE$1),LEN(CELL("direccion",Salida!CE$1))-FIND("!",CELL("direccion",Salida!CE$1)))," ")</f>
        <v xml:space="preserve"> </v>
      </c>
      <c r="CH9" s="38" t="str">
        <f ca="1">+IF(Salida!CF$1=$A9,RIGHT(CELL("direccion",Salida!CF$1),LEN(CELL("direccion",Salida!CF$1))-FIND("!",CELL("direccion",Salida!CF$1)))," ")</f>
        <v xml:space="preserve"> </v>
      </c>
      <c r="CI9" s="38" t="str">
        <f ca="1">+IF(Salida!CG$1=$A9,RIGHT(CELL("direccion",Salida!CG$1),LEN(CELL("direccion",Salida!CG$1))-FIND("!",CELL("direccion",Salida!CG$1)))," ")</f>
        <v xml:space="preserve"> </v>
      </c>
      <c r="CJ9" s="38" t="str">
        <f ca="1">+IF(Salida!CH$1=$A9,RIGHT(CELL("direccion",Salida!CH$1),LEN(CELL("direccion",Salida!CH$1))-FIND("!",CELL("direccion",Salida!CH$1)))," ")</f>
        <v xml:space="preserve"> </v>
      </c>
      <c r="CK9" s="38" t="str">
        <f ca="1">+IF(Salida!CI$1=$A9,RIGHT(CELL("direccion",Salida!CI$1),LEN(CELL("direccion",Salida!CI$1))-FIND("!",CELL("direccion",Salida!CI$1)))," ")</f>
        <v xml:space="preserve"> </v>
      </c>
      <c r="CL9" s="38" t="str">
        <f ca="1">+IF(Salida!CJ$1=$A9,RIGHT(CELL("direccion",Salida!CJ$1),LEN(CELL("direccion",Salida!CJ$1))-FIND("!",CELL("direccion",Salida!CJ$1)))," ")</f>
        <v xml:space="preserve"> </v>
      </c>
      <c r="CM9" s="38" t="str">
        <f ca="1">+IF(Salida!CK$1=$A9,RIGHT(CELL("direccion",Salida!CK$1),LEN(CELL("direccion",Salida!CK$1))-FIND("!",CELL("direccion",Salida!CK$1)))," ")</f>
        <v xml:space="preserve"> </v>
      </c>
      <c r="CN9" s="38" t="str">
        <f ca="1">+IF(Salida!CL$1=$A9,RIGHT(CELL("direccion",Salida!CL$1),LEN(CELL("direccion",Salida!CL$1))-FIND("!",CELL("direccion",Salida!CL$1)))," ")</f>
        <v xml:space="preserve"> </v>
      </c>
      <c r="CO9" s="38" t="str">
        <f ca="1">+IF(Salida!CM$1=$A9,RIGHT(CELL("direccion",Salida!CM$1),LEN(CELL("direccion",Salida!CM$1))-FIND("!",CELL("direccion",Salida!CM$1)))," ")</f>
        <v xml:space="preserve"> </v>
      </c>
      <c r="CP9" s="38" t="str">
        <f ca="1">+IF(Salida!CN$1=$A9,RIGHT(CELL("direccion",Salida!CN$1),LEN(CELL("direccion",Salida!CN$1))-FIND("!",CELL("direccion",Salida!CN$1)))," ")</f>
        <v xml:space="preserve"> </v>
      </c>
      <c r="CQ9" s="38" t="str">
        <f ca="1">+IF(Salida!CO$1=$A9,RIGHT(CELL("direccion",Salida!CO$1),LEN(CELL("direccion",Salida!CO$1))-FIND("!",CELL("direccion",Salida!CO$1)))," ")</f>
        <v xml:space="preserve"> </v>
      </c>
      <c r="CR9" s="38" t="str">
        <f ca="1">+IF(Salida!CP$1=$A9,RIGHT(CELL("direccion",Salida!CP$1),LEN(CELL("direccion",Salida!CP$1))-FIND("!",CELL("direccion",Salida!CP$1)))," ")</f>
        <v xml:space="preserve"> </v>
      </c>
      <c r="CS9" s="38" t="str">
        <f ca="1">+IF(Salida!CQ$1=$A9,RIGHT(CELL("direccion",Salida!CQ$1),LEN(CELL("direccion",Salida!CQ$1))-FIND("!",CELL("direccion",Salida!CQ$1)))," ")</f>
        <v xml:space="preserve"> </v>
      </c>
      <c r="CT9" s="38" t="str">
        <f ca="1">+IF(Salida!CR$1=$A9,RIGHT(CELL("direccion",Salida!CR$1),LEN(CELL("direccion",Salida!CR$1))-FIND("!",CELL("direccion",Salida!CR$1)))," ")</f>
        <v xml:space="preserve"> </v>
      </c>
      <c r="CU9" s="38" t="str">
        <f ca="1">+IF(Salida!CS$1=$A9,RIGHT(CELL("direccion",Salida!CS$1),LEN(CELL("direccion",Salida!CS$1))-FIND("!",CELL("direccion",Salida!CS$1)))," ")</f>
        <v xml:space="preserve"> </v>
      </c>
      <c r="CV9" s="38" t="str">
        <f ca="1">+IF(Salida!CT$1=$A9,RIGHT(CELL("direccion",Salida!CT$1),LEN(CELL("direccion",Salida!CT$1))-FIND("!",CELL("direccion",Salida!CT$1)))," ")</f>
        <v xml:space="preserve"> </v>
      </c>
      <c r="CW9" s="38" t="str">
        <f ca="1">+IF(Salida!CU$1=$A9,RIGHT(CELL("direccion",Salida!CU$1),LEN(CELL("direccion",Salida!CU$1))-FIND("!",CELL("direccion",Salida!CU$1)))," ")</f>
        <v xml:space="preserve"> </v>
      </c>
      <c r="CX9" s="38" t="str">
        <f ca="1">+IF(Salida!CV$1=$A9,RIGHT(CELL("direccion",Salida!CV$1),LEN(CELL("direccion",Salida!CV$1))-FIND("!",CELL("direccion",Salida!CV$1)))," ")</f>
        <v xml:space="preserve"> </v>
      </c>
      <c r="CY9" s="38" t="str">
        <f ca="1">+IF(Salida!CW$1=$A9,RIGHT(CELL("direccion",Salida!CW$1),LEN(CELL("direccion",Salida!CW$1))-FIND("!",CELL("direccion",Salida!CW$1)))," ")</f>
        <v xml:space="preserve"> </v>
      </c>
      <c r="CZ9" s="38" t="str">
        <f ca="1">+IF(Salida!CX$1=$A9,RIGHT(CELL("direccion",Salida!CX$1),LEN(CELL("direccion",Salida!CX$1))-FIND("!",CELL("direccion",Salida!CX$1)))," ")</f>
        <v xml:space="preserve"> </v>
      </c>
      <c r="DA9" s="38" t="str">
        <f ca="1">+IF(Salida!CY$1=$A9,RIGHT(CELL("direccion",Salida!CY$1),LEN(CELL("direccion",Salida!CY$1))-FIND("!",CELL("direccion",Salida!CY$1)))," ")</f>
        <v xml:space="preserve"> </v>
      </c>
      <c r="DB9" s="38" t="str">
        <f ca="1">+IF(Salida!CZ$1=$A9,RIGHT(CELL("direccion",Salida!CZ$1),LEN(CELL("direccion",Salida!CZ$1))-FIND("!",CELL("direccion",Salida!CZ$1)))," ")</f>
        <v xml:space="preserve"> </v>
      </c>
      <c r="DC9" s="38" t="str">
        <f ca="1">+IF(Salida!DA$1=$A9,RIGHT(CELL("direccion",Salida!DA$1),LEN(CELL("direccion",Salida!DA$1))-FIND("!",CELL("direccion",Salida!DA$1)))," ")</f>
        <v xml:space="preserve"> </v>
      </c>
      <c r="DD9" s="38" t="str">
        <f ca="1">+IF(Salida!DB$1=$A9,RIGHT(CELL("direccion",Salida!DB$1),LEN(CELL("direccion",Salida!DB$1))-FIND("!",CELL("direccion",Salida!DB$1)))," ")</f>
        <v xml:space="preserve"> </v>
      </c>
      <c r="DE9" s="38" t="str">
        <f ca="1">+IF(Salida!DC$1=$A9,RIGHT(CELL("direccion",Salida!DC$1),LEN(CELL("direccion",Salida!DC$1))-FIND("!",CELL("direccion",Salida!DC$1)))," ")</f>
        <v xml:space="preserve"> </v>
      </c>
      <c r="DF9" s="38" t="str">
        <f ca="1">+IF(Salida!DD$1=$A9,RIGHT(CELL("direccion",Salida!DD$1),LEN(CELL("direccion",Salida!DD$1))-FIND("!",CELL("direccion",Salida!DD$1)))," ")</f>
        <v xml:space="preserve"> </v>
      </c>
      <c r="DG9" s="38" t="str">
        <f ca="1">+IF(Salida!DE$1=$A9,RIGHT(CELL("direccion",Salida!DE$1),LEN(CELL("direccion",Salida!DE$1))-FIND("!",CELL("direccion",Salida!DE$1)))," ")</f>
        <v xml:space="preserve"> </v>
      </c>
      <c r="DH9" s="38" t="str">
        <f ca="1">+IF(Salida!DF$1=$A9,RIGHT(CELL("direccion",Salida!DF$1),LEN(CELL("direccion",Salida!DF$1))-FIND("!",CELL("direccion",Salida!DF$1)))," ")</f>
        <v xml:space="preserve"> </v>
      </c>
      <c r="DI9" s="38" t="str">
        <f ca="1">+IF(Salida!DG$1=$A9,RIGHT(CELL("direccion",Salida!DG$1),LEN(CELL("direccion",Salida!DG$1))-FIND("!",CELL("direccion",Salida!DG$1)))," ")</f>
        <v xml:space="preserve"> </v>
      </c>
      <c r="DJ9" s="38" t="str">
        <f ca="1">+IF(Salida!DH$1=$A9,RIGHT(CELL("direccion",Salida!DH$1),LEN(CELL("direccion",Salida!DH$1))-FIND("!",CELL("direccion",Salida!DH$1)))," ")</f>
        <v xml:space="preserve"> </v>
      </c>
      <c r="DK9" s="38" t="str">
        <f ca="1">+IF(Salida!DI$1=$A9,RIGHT(CELL("direccion",Salida!DI$1),LEN(CELL("direccion",Salida!DI$1))-FIND("!",CELL("direccion",Salida!DI$1)))," ")</f>
        <v xml:space="preserve"> </v>
      </c>
      <c r="DL9" s="121" t="str">
        <f ca="1">+IF(Salida!DJ$1=$A9,RIGHT(CELL("direccion",Salida!DJ$1),LEN(CELL("direccion",Salida!DJ$1))-FIND("!",CELL("direccion",Salida!DJ$1)))," ")</f>
        <v xml:space="preserve"> </v>
      </c>
    </row>
    <row r="10" spans="1:116" x14ac:dyDescent="0.25">
      <c r="A10" s="122" t="s">
        <v>237</v>
      </c>
      <c r="B10" s="38" t="str">
        <f t="shared" ca="1" si="0"/>
        <v>$AY$2:$BB$168</v>
      </c>
      <c r="C10" s="38" t="str">
        <f ca="1">+IF(Salida!A$1=$A10,RIGHT(CELL("direccion",Salida!A$1),LEN(CELL("direccion",Salida!A$1))-FIND("!",CELL("direccion",Salida!A$1)))," ")</f>
        <v xml:space="preserve"> </v>
      </c>
      <c r="D10" s="38" t="str">
        <f ca="1">+IF(Salida!B$1=$A10,RIGHT(CELL("direccion",Salida!B$1),LEN(CELL("direccion",Salida!B$1))-FIND("!",CELL("direccion",Salida!B$1)))," ")</f>
        <v xml:space="preserve"> </v>
      </c>
      <c r="E10" s="38" t="str">
        <f ca="1">+IF(Salida!C$1=$A10,RIGHT(CELL("direccion",Salida!C$1),LEN(CELL("direccion",Salida!C$1))-FIND("!",CELL("direccion",Salida!C$1)))," ")</f>
        <v xml:space="preserve"> </v>
      </c>
      <c r="F10" s="38" t="str">
        <f ca="1">+IF(Salida!D$1=$A10,RIGHT(CELL("direccion",Salida!D$1),LEN(CELL("direccion",Salida!D$1))-FIND("!",CELL("direccion",Salida!D$1)))," ")</f>
        <v xml:space="preserve"> </v>
      </c>
      <c r="G10" s="38" t="str">
        <f ca="1">+IF(Salida!E$1=$A10,RIGHT(CELL("direccion",Salida!E$1),LEN(CELL("direccion",Salida!E$1))-FIND("!",CELL("direccion",Salida!E$1)))," ")</f>
        <v xml:space="preserve"> </v>
      </c>
      <c r="H10" s="38" t="str">
        <f ca="1">+IF(Salida!F$1=$A10,RIGHT(CELL("direccion",Salida!F$1),LEN(CELL("direccion",Salida!F$1))-FIND("!",CELL("direccion",Salida!F$1)))," ")</f>
        <v xml:space="preserve"> </v>
      </c>
      <c r="I10" s="38" t="str">
        <f ca="1">+IF(Salida!G$1=$A10,RIGHT(CELL("direccion",Salida!G$1),LEN(CELL("direccion",Salida!G$1))-FIND("!",CELL("direccion",Salida!G$1)))," ")</f>
        <v xml:space="preserve"> </v>
      </c>
      <c r="J10" s="38" t="str">
        <f ca="1">+IF(Salida!H$1=$A10,RIGHT(CELL("direccion",Salida!H$1),LEN(CELL("direccion",Salida!H$1))-FIND("!",CELL("direccion",Salida!H$1)))," ")</f>
        <v xml:space="preserve"> </v>
      </c>
      <c r="K10" s="38" t="str">
        <f ca="1">+IF(Salida!I$1=$A10,RIGHT(CELL("direccion",Salida!I$1),LEN(CELL("direccion",Salida!I$1))-FIND("!",CELL("direccion",Salida!I$1)))," ")</f>
        <v xml:space="preserve"> </v>
      </c>
      <c r="L10" s="38" t="str">
        <f ca="1">+IF(Salida!J$1=$A10,RIGHT(CELL("direccion",Salida!J$1),LEN(CELL("direccion",Salida!J$1))-FIND("!",CELL("direccion",Salida!J$1)))," ")</f>
        <v xml:space="preserve"> </v>
      </c>
      <c r="M10" s="38" t="str">
        <f ca="1">+IF(Salida!K$1=$A10,RIGHT(CELL("direccion",Salida!K$1),LEN(CELL("direccion",Salida!K$1))-FIND("!",CELL("direccion",Salida!K$1)))," ")</f>
        <v xml:space="preserve"> </v>
      </c>
      <c r="N10" s="38" t="str">
        <f ca="1">+IF(Salida!L$1=$A10,RIGHT(CELL("direccion",Salida!L$1),LEN(CELL("direccion",Salida!L$1))-FIND("!",CELL("direccion",Salida!L$1)))," ")</f>
        <v xml:space="preserve"> </v>
      </c>
      <c r="O10" s="38" t="str">
        <f ca="1">+IF(Salida!M$1=$A10,RIGHT(CELL("direccion",Salida!M$1),LEN(CELL("direccion",Salida!M$1))-FIND("!",CELL("direccion",Salida!M$1)))," ")</f>
        <v xml:space="preserve"> </v>
      </c>
      <c r="P10" s="38" t="str">
        <f ca="1">+IF(Salida!N$1=$A10,RIGHT(CELL("direccion",Salida!N$1),LEN(CELL("direccion",Salida!N$1))-FIND("!",CELL("direccion",Salida!N$1)))," ")</f>
        <v xml:space="preserve"> </v>
      </c>
      <c r="Q10" s="38" t="str">
        <f ca="1">+IF(Salida!O$1=$A10,RIGHT(CELL("direccion",Salida!O$1),LEN(CELL("direccion",Salida!O$1))-FIND("!",CELL("direccion",Salida!O$1)))," ")</f>
        <v xml:space="preserve"> </v>
      </c>
      <c r="R10" s="38" t="str">
        <f ca="1">+IF(Salida!P$1=$A10,RIGHT(CELL("direccion",Salida!P$1),LEN(CELL("direccion",Salida!P$1))-FIND("!",CELL("direccion",Salida!P$1)))," ")</f>
        <v xml:space="preserve"> </v>
      </c>
      <c r="S10" s="38" t="str">
        <f ca="1">+IF(Salida!Q$1=$A10,RIGHT(CELL("direccion",Salida!Q$1),LEN(CELL("direccion",Salida!Q$1))-FIND("!",CELL("direccion",Salida!Q$1)))," ")</f>
        <v xml:space="preserve"> </v>
      </c>
      <c r="T10" s="38" t="str">
        <f ca="1">+IF(Salida!R$1=$A10,RIGHT(CELL("direccion",Salida!R$1),LEN(CELL("direccion",Salida!R$1))-FIND("!",CELL("direccion",Salida!R$1)))," ")</f>
        <v xml:space="preserve"> </v>
      </c>
      <c r="U10" s="38" t="str">
        <f ca="1">+IF(Salida!S$1=$A10,RIGHT(CELL("direccion",Salida!S$1),LEN(CELL("direccion",Salida!S$1))-FIND("!",CELL("direccion",Salida!S$1)))," ")</f>
        <v xml:space="preserve"> </v>
      </c>
      <c r="V10" s="38" t="str">
        <f ca="1">+IF(Salida!T$1=$A10,RIGHT(CELL("direccion",Salida!T$1),LEN(CELL("direccion",Salida!T$1))-FIND("!",CELL("direccion",Salida!T$1)))," ")</f>
        <v xml:space="preserve"> </v>
      </c>
      <c r="W10" s="38" t="str">
        <f ca="1">+IF(Salida!U$1=$A10,RIGHT(CELL("direccion",Salida!U$1),LEN(CELL("direccion",Salida!U$1))-FIND("!",CELL("direccion",Salida!U$1)))," ")</f>
        <v xml:space="preserve"> </v>
      </c>
      <c r="X10" s="38" t="str">
        <f ca="1">+IF(Salida!V$1=$A10,RIGHT(CELL("direccion",Salida!V$1),LEN(CELL("direccion",Salida!V$1))-FIND("!",CELL("direccion",Salida!V$1)))," ")</f>
        <v xml:space="preserve"> </v>
      </c>
      <c r="Y10" s="38" t="str">
        <f ca="1">+IF(Salida!W$1=$A10,RIGHT(CELL("direccion",Salida!W$1),LEN(CELL("direccion",Salida!W$1))-FIND("!",CELL("direccion",Salida!W$1)))," ")</f>
        <v xml:space="preserve"> </v>
      </c>
      <c r="Z10" s="38" t="str">
        <f ca="1">+IF(Salida!X$1=$A10,RIGHT(CELL("direccion",Salida!X$1),LEN(CELL("direccion",Salida!X$1))-FIND("!",CELL("direccion",Salida!X$1)))," ")</f>
        <v xml:space="preserve"> </v>
      </c>
      <c r="AA10" s="38" t="str">
        <f ca="1">+IF(Salida!Y$1=$A10,RIGHT(CELL("direccion",Salida!Y$1),LEN(CELL("direccion",Salida!Y$1))-FIND("!",CELL("direccion",Salida!Y$1)))," ")</f>
        <v xml:space="preserve"> </v>
      </c>
      <c r="AB10" s="38" t="str">
        <f ca="1">+IF(Salida!Z$1=$A10,RIGHT(CELL("direccion",Salida!Z$1),LEN(CELL("direccion",Salida!Z$1))-FIND("!",CELL("direccion",Salida!Z$1)))," ")</f>
        <v xml:space="preserve"> </v>
      </c>
      <c r="AC10" s="38" t="str">
        <f ca="1">+IF(Salida!AA$1=$A10,RIGHT(CELL("direccion",Salida!AA$1),LEN(CELL("direccion",Salida!AA$1))-FIND("!",CELL("direccion",Salida!AA$1)))," ")</f>
        <v xml:space="preserve"> </v>
      </c>
      <c r="AD10" s="38" t="str">
        <f ca="1">+IF(Salida!AB$1=$A10,RIGHT(CELL("direccion",Salida!AB$1),LEN(CELL("direccion",Salida!AB$1))-FIND("!",CELL("direccion",Salida!AB$1)))," ")</f>
        <v xml:space="preserve"> </v>
      </c>
      <c r="AE10" s="38" t="str">
        <f ca="1">+IF(Salida!AC$1=$A10,RIGHT(CELL("direccion",Salida!AC$1),LEN(CELL("direccion",Salida!AC$1))-FIND("!",CELL("direccion",Salida!AC$1)))," ")</f>
        <v xml:space="preserve"> </v>
      </c>
      <c r="AF10" s="38" t="str">
        <f ca="1">+IF(Salida!AD$1=$A10,RIGHT(CELL("direccion",Salida!AD$1),LEN(CELL("direccion",Salida!AD$1))-FIND("!",CELL("direccion",Salida!AD$1)))," ")</f>
        <v xml:space="preserve"> </v>
      </c>
      <c r="AG10" s="38" t="str">
        <f ca="1">+IF(Salida!AE$1=$A10,RIGHT(CELL("direccion",Salida!AE$1),LEN(CELL("direccion",Salida!AE$1))-FIND("!",CELL("direccion",Salida!AE$1)))," ")</f>
        <v xml:space="preserve"> </v>
      </c>
      <c r="AH10" s="38" t="str">
        <f ca="1">+IF(Salida!AF$1=$A10,RIGHT(CELL("direccion",Salida!AF$1),LEN(CELL("direccion",Salida!AF$1))-FIND("!",CELL("direccion",Salida!AF$1)))," ")</f>
        <v xml:space="preserve"> </v>
      </c>
      <c r="AI10" s="38" t="str">
        <f ca="1">+IF(Salida!AG$1=$A10,RIGHT(CELL("direccion",Salida!AG$1),LEN(CELL("direccion",Salida!AG$1))-FIND("!",CELL("direccion",Salida!AG$1)))," ")</f>
        <v xml:space="preserve"> </v>
      </c>
      <c r="AJ10" s="38" t="str">
        <f ca="1">+IF(Salida!AH$1=$A10,RIGHT(CELL("direccion",Salida!AH$1),LEN(CELL("direccion",Salida!AH$1))-FIND("!",CELL("direccion",Salida!AH$1)))," ")</f>
        <v xml:space="preserve"> </v>
      </c>
      <c r="AK10" s="38" t="str">
        <f ca="1">+IF(Salida!AI$1=$A10,RIGHT(CELL("direccion",Salida!AI$1),LEN(CELL("direccion",Salida!AI$1))-FIND("!",CELL("direccion",Salida!AI$1)))," ")</f>
        <v xml:space="preserve"> </v>
      </c>
      <c r="AL10" s="38" t="str">
        <f ca="1">+IF(Salida!AJ$1=$A10,RIGHT(CELL("direccion",Salida!AJ$1),LEN(CELL("direccion",Salida!AJ$1))-FIND("!",CELL("direccion",Salida!AJ$1)))," ")</f>
        <v xml:space="preserve"> </v>
      </c>
      <c r="AM10" s="38" t="str">
        <f ca="1">+IF(Salida!AK$1=$A10,RIGHT(CELL("direccion",Salida!AK$1),LEN(CELL("direccion",Salida!AK$1))-FIND("!",CELL("direccion",Salida!AK$1)))," ")</f>
        <v xml:space="preserve"> </v>
      </c>
      <c r="AN10" s="38" t="str">
        <f ca="1">+IF(Salida!AL$1=$A10,RIGHT(CELL("direccion",Salida!AL$1),LEN(CELL("direccion",Salida!AL$1))-FIND("!",CELL("direccion",Salida!AL$1)))," ")</f>
        <v xml:space="preserve"> </v>
      </c>
      <c r="AO10" s="38" t="str">
        <f ca="1">+IF(Salida!AM$1=$A10,RIGHT(CELL("direccion",Salida!AM$1),LEN(CELL("direccion",Salida!AM$1))-FIND("!",CELL("direccion",Salida!AM$1)))," ")</f>
        <v xml:space="preserve"> </v>
      </c>
      <c r="AP10" s="38" t="str">
        <f ca="1">+IF(Salida!AN$1=$A10,RIGHT(CELL("direccion",Salida!AN$1),LEN(CELL("direccion",Salida!AN$1))-FIND("!",CELL("direccion",Salida!AN$1)))," ")</f>
        <v xml:space="preserve"> </v>
      </c>
      <c r="AQ10" s="38" t="str">
        <f ca="1">+IF(Salida!AO$1=$A10,RIGHT(CELL("direccion",Salida!AO$1),LEN(CELL("direccion",Salida!AO$1))-FIND("!",CELL("direccion",Salida!AO$1)))," ")</f>
        <v xml:space="preserve"> </v>
      </c>
      <c r="AR10" s="38" t="str">
        <f ca="1">+IF(Salida!AP$1=$A10,RIGHT(CELL("direccion",Salida!AP$1),LEN(CELL("direccion",Salida!AP$1))-FIND("!",CELL("direccion",Salida!AP$1)))," ")</f>
        <v xml:space="preserve"> </v>
      </c>
      <c r="AS10" s="38" t="str">
        <f ca="1">+IF(Salida!AQ$1=$A10,RIGHT(CELL("direccion",Salida!AQ$1),LEN(CELL("direccion",Salida!AQ$1))-FIND("!",CELL("direccion",Salida!AQ$1)))," ")</f>
        <v xml:space="preserve"> </v>
      </c>
      <c r="AT10" s="38" t="str">
        <f ca="1">+IF(Salida!AR$1=$A10,RIGHT(CELL("direccion",Salida!AR$1),LEN(CELL("direccion",Salida!AR$1))-FIND("!",CELL("direccion",Salida!AR$1)))," ")</f>
        <v xml:space="preserve"> </v>
      </c>
      <c r="AU10" s="38" t="str">
        <f ca="1">+IF(Salida!AS$1=$A10,RIGHT(CELL("direccion",Salida!AS$1),LEN(CELL("direccion",Salida!AS$1))-FIND("!",CELL("direccion",Salida!AS$1)))," ")</f>
        <v xml:space="preserve"> </v>
      </c>
      <c r="AV10" s="38" t="str">
        <f ca="1">+IF(Salida!AT$1=$A10,RIGHT(CELL("direccion",Salida!AT$1),LEN(CELL("direccion",Salida!AT$1))-FIND("!",CELL("direccion",Salida!AT$1)))," ")</f>
        <v xml:space="preserve"> </v>
      </c>
      <c r="AW10" s="38" t="str">
        <f ca="1">+IF(Salida!AU$1=$A10,RIGHT(CELL("direccion",Salida!AU$1),LEN(CELL("direccion",Salida!AU$1))-FIND("!",CELL("direccion",Salida!AU$1)))," ")</f>
        <v xml:space="preserve"> </v>
      </c>
      <c r="AX10" s="38" t="str">
        <f ca="1">+IF(Salida!AV$1=$A10,RIGHT(CELL("direccion",Salida!AV$1),LEN(CELL("direccion",Salida!AV$1))-FIND("!",CELL("direccion",Salida!AV$1)))," ")</f>
        <v xml:space="preserve"> </v>
      </c>
      <c r="AY10" s="38" t="str">
        <f ca="1">+IF(Salida!AW$1=$A10,RIGHT(CELL("direccion",Salida!AW$1),LEN(CELL("direccion",Salida!AW$1))-FIND("!",CELL("direccion",Salida!AW$1)))," ")</f>
        <v xml:space="preserve"> </v>
      </c>
      <c r="AZ10" s="38" t="str">
        <f ca="1">+IF(Salida!AX$1=$A10,RIGHT(CELL("direccion",Salida!AX$1),LEN(CELL("direccion",Salida!AX$1))-FIND("!",CELL("direccion",Salida!AX$1)))," ")</f>
        <v xml:space="preserve"> </v>
      </c>
      <c r="BA10" s="38" t="str">
        <f ca="1">+IF(Salida!AY$1=$A10,RIGHT(CELL("direccion",Salida!AY$1),LEN(CELL("direccion",Salida!AY$1))-FIND("!",CELL("direccion",Salida!AY$1)))," ")</f>
        <v>$AY$1</v>
      </c>
      <c r="BB10" s="38" t="str">
        <f ca="1">+IF(Salida!AZ$1=$A10,RIGHT(CELL("direccion",Salida!AZ$1),LEN(CELL("direccion",Salida!AZ$1))-FIND("!",CELL("direccion",Salida!AZ$1)))," ")</f>
        <v>$AZ$1</v>
      </c>
      <c r="BC10" s="38" t="str">
        <f ca="1">+IF(Salida!BA$1=$A10,RIGHT(CELL("direccion",Salida!BA$1),LEN(CELL("direccion",Salida!BA$1))-FIND("!",CELL("direccion",Salida!BA$1)))," ")</f>
        <v>$BA$1</v>
      </c>
      <c r="BD10" s="38" t="str">
        <f ca="1">+IF(Salida!BB$1=$A10,RIGHT(CELL("direccion",Salida!BB$1),LEN(CELL("direccion",Salida!BB$1))-FIND("!",CELL("direccion",Salida!BB$1)))," ")</f>
        <v>$BB$1</v>
      </c>
      <c r="BE10" s="38" t="str">
        <f ca="1">+IF(Salida!BC$1=$A10,RIGHT(CELL("direccion",Salida!BC$1),LEN(CELL("direccion",Salida!BC$1))-FIND("!",CELL("direccion",Salida!BC$1)))," ")</f>
        <v xml:space="preserve"> </v>
      </c>
      <c r="BF10" s="38" t="str">
        <f ca="1">+IF(Salida!BD$1=$A10,RIGHT(CELL("direccion",Salida!BD$1),LEN(CELL("direccion",Salida!BD$1))-FIND("!",CELL("direccion",Salida!BD$1)))," ")</f>
        <v xml:space="preserve"> </v>
      </c>
      <c r="BG10" s="38" t="str">
        <f ca="1">+IF(Salida!BE$1=$A10,RIGHT(CELL("direccion",Salida!BE$1),LEN(CELL("direccion",Salida!BE$1))-FIND("!",CELL("direccion",Salida!BE$1)))," ")</f>
        <v xml:space="preserve"> </v>
      </c>
      <c r="BH10" s="38" t="str">
        <f ca="1">+IF(Salida!BF$1=$A10,RIGHT(CELL("direccion",Salida!BF$1),LEN(CELL("direccion",Salida!BF$1))-FIND("!",CELL("direccion",Salida!BF$1)))," ")</f>
        <v xml:space="preserve"> </v>
      </c>
      <c r="BI10" s="38" t="str">
        <f ca="1">+IF(Salida!BG$1=$A10,RIGHT(CELL("direccion",Salida!BG$1),LEN(CELL("direccion",Salida!BG$1))-FIND("!",CELL("direccion",Salida!BG$1)))," ")</f>
        <v xml:space="preserve"> </v>
      </c>
      <c r="BJ10" s="38" t="str">
        <f ca="1">+IF(Salida!BH$1=$A10,RIGHT(CELL("direccion",Salida!BH$1),LEN(CELL("direccion",Salida!BH$1))-FIND("!",CELL("direccion",Salida!BH$1)))," ")</f>
        <v xml:space="preserve"> </v>
      </c>
      <c r="BK10" s="38" t="str">
        <f ca="1">+IF(Salida!BI$1=$A10,RIGHT(CELL("direccion",Salida!BI$1),LEN(CELL("direccion",Salida!BI$1))-FIND("!",CELL("direccion",Salida!BI$1)))," ")</f>
        <v xml:space="preserve"> </v>
      </c>
      <c r="BL10" s="38" t="str">
        <f ca="1">+IF(Salida!BJ$1=$A10,RIGHT(CELL("direccion",Salida!BJ$1),LEN(CELL("direccion",Salida!BJ$1))-FIND("!",CELL("direccion",Salida!BJ$1)))," ")</f>
        <v xml:space="preserve"> </v>
      </c>
      <c r="BM10" s="38" t="str">
        <f ca="1">+IF(Salida!BK$1=$A10,RIGHT(CELL("direccion",Salida!BK$1),LEN(CELL("direccion",Salida!BK$1))-FIND("!",CELL("direccion",Salida!BK$1)))," ")</f>
        <v xml:space="preserve"> </v>
      </c>
      <c r="BN10" s="38" t="str">
        <f ca="1">+IF(Salida!BL$1=$A10,RIGHT(CELL("direccion",Salida!BL$1),LEN(CELL("direccion",Salida!BL$1))-FIND("!",CELL("direccion",Salida!BL$1)))," ")</f>
        <v xml:space="preserve"> </v>
      </c>
      <c r="BO10" s="38" t="str">
        <f ca="1">+IF(Salida!BM$1=$A10,RIGHT(CELL("direccion",Salida!BM$1),LEN(CELL("direccion",Salida!BM$1))-FIND("!",CELL("direccion",Salida!BM$1)))," ")</f>
        <v xml:space="preserve"> </v>
      </c>
      <c r="BP10" s="38" t="str">
        <f ca="1">+IF(Salida!BN$1=$A10,RIGHT(CELL("direccion",Salida!BN$1),LEN(CELL("direccion",Salida!BN$1))-FIND("!",CELL("direccion",Salida!BN$1)))," ")</f>
        <v xml:space="preserve"> </v>
      </c>
      <c r="BQ10" s="38" t="str">
        <f ca="1">+IF(Salida!BO$1=$A10,RIGHT(CELL("direccion",Salida!BO$1),LEN(CELL("direccion",Salida!BO$1))-FIND("!",CELL("direccion",Salida!BO$1)))," ")</f>
        <v xml:space="preserve"> </v>
      </c>
      <c r="BR10" s="38" t="str">
        <f ca="1">+IF(Salida!BP$1=$A10,RIGHT(CELL("direccion",Salida!BP$1),LEN(CELL("direccion",Salida!BP$1))-FIND("!",CELL("direccion",Salida!BP$1)))," ")</f>
        <v xml:space="preserve"> </v>
      </c>
      <c r="BS10" s="38" t="str">
        <f ca="1">+IF(Salida!BQ$1=$A10,RIGHT(CELL("direccion",Salida!BQ$1),LEN(CELL("direccion",Salida!BQ$1))-FIND("!",CELL("direccion",Salida!BQ$1)))," ")</f>
        <v xml:space="preserve"> </v>
      </c>
      <c r="BT10" s="38" t="str">
        <f ca="1">+IF(Salida!BR$1=$A10,RIGHT(CELL("direccion",Salida!BR$1),LEN(CELL("direccion",Salida!BR$1))-FIND("!",CELL("direccion",Salida!BR$1)))," ")</f>
        <v xml:space="preserve"> </v>
      </c>
      <c r="BU10" s="38" t="str">
        <f ca="1">+IF(Salida!BS$1=$A10,RIGHT(CELL("direccion",Salida!BS$1),LEN(CELL("direccion",Salida!BS$1))-FIND("!",CELL("direccion",Salida!BS$1)))," ")</f>
        <v xml:space="preserve"> </v>
      </c>
      <c r="BV10" s="38" t="str">
        <f ca="1">+IF(Salida!BT$1=$A10,RIGHT(CELL("direccion",Salida!BT$1),LEN(CELL("direccion",Salida!BT$1))-FIND("!",CELL("direccion",Salida!BT$1)))," ")</f>
        <v xml:space="preserve"> </v>
      </c>
      <c r="BW10" s="38" t="str">
        <f ca="1">+IF(Salida!BU$1=$A10,RIGHT(CELL("direccion",Salida!BU$1),LEN(CELL("direccion",Salida!BU$1))-FIND("!",CELL("direccion",Salida!BU$1)))," ")</f>
        <v xml:space="preserve"> </v>
      </c>
      <c r="BX10" s="38" t="str">
        <f ca="1">+IF(Salida!BV$1=$A10,RIGHT(CELL("direccion",Salida!BV$1),LEN(CELL("direccion",Salida!BV$1))-FIND("!",CELL("direccion",Salida!BV$1)))," ")</f>
        <v xml:space="preserve"> </v>
      </c>
      <c r="BY10" s="38" t="str">
        <f ca="1">+IF(Salida!BW$1=$A10,RIGHT(CELL("direccion",Salida!BW$1),LEN(CELL("direccion",Salida!BW$1))-FIND("!",CELL("direccion",Salida!BW$1)))," ")</f>
        <v xml:space="preserve"> </v>
      </c>
      <c r="BZ10" s="38" t="str">
        <f ca="1">+IF(Salida!BX$1=$A10,RIGHT(CELL("direccion",Salida!BX$1),LEN(CELL("direccion",Salida!BX$1))-FIND("!",CELL("direccion",Salida!BX$1)))," ")</f>
        <v xml:space="preserve"> </v>
      </c>
      <c r="CA10" s="38" t="str">
        <f ca="1">+IF(Salida!BY$1=$A10,RIGHT(CELL("direccion",Salida!BY$1),LEN(CELL("direccion",Salida!BY$1))-FIND("!",CELL("direccion",Salida!BY$1)))," ")</f>
        <v xml:space="preserve"> </v>
      </c>
      <c r="CB10" s="38" t="str">
        <f ca="1">+IF(Salida!BZ$1=$A10,RIGHT(CELL("direccion",Salida!BZ$1),LEN(CELL("direccion",Salida!BZ$1))-FIND("!",CELL("direccion",Salida!BZ$1)))," ")</f>
        <v xml:space="preserve"> </v>
      </c>
      <c r="CC10" s="38" t="str">
        <f ca="1">+IF(Salida!CA$1=$A10,RIGHT(CELL("direccion",Salida!CA$1),LEN(CELL("direccion",Salida!CA$1))-FIND("!",CELL("direccion",Salida!CA$1)))," ")</f>
        <v xml:space="preserve"> </v>
      </c>
      <c r="CD10" s="38" t="str">
        <f ca="1">+IF(Salida!CB$1=$A10,RIGHT(CELL("direccion",Salida!CB$1),LEN(CELL("direccion",Salida!CB$1))-FIND("!",CELL("direccion",Salida!CB$1)))," ")</f>
        <v xml:space="preserve"> </v>
      </c>
      <c r="CE10" s="38" t="str">
        <f ca="1">+IF(Salida!CC$1=$A10,RIGHT(CELL("direccion",Salida!CC$1),LEN(CELL("direccion",Salida!CC$1))-FIND("!",CELL("direccion",Salida!CC$1)))," ")</f>
        <v xml:space="preserve"> </v>
      </c>
      <c r="CF10" s="38" t="str">
        <f ca="1">+IF(Salida!CD$1=$A10,RIGHT(CELL("direccion",Salida!CD$1),LEN(CELL("direccion",Salida!CD$1))-FIND("!",CELL("direccion",Salida!CD$1)))," ")</f>
        <v xml:space="preserve"> </v>
      </c>
      <c r="CG10" s="38" t="str">
        <f ca="1">+IF(Salida!CE$1=$A10,RIGHT(CELL("direccion",Salida!CE$1),LEN(CELL("direccion",Salida!CE$1))-FIND("!",CELL("direccion",Salida!CE$1)))," ")</f>
        <v xml:space="preserve"> </v>
      </c>
      <c r="CH10" s="38" t="str">
        <f ca="1">+IF(Salida!CF$1=$A10,RIGHT(CELL("direccion",Salida!CF$1),LEN(CELL("direccion",Salida!CF$1))-FIND("!",CELL("direccion",Salida!CF$1)))," ")</f>
        <v xml:space="preserve"> </v>
      </c>
      <c r="CI10" s="38" t="str">
        <f ca="1">+IF(Salida!CG$1=$A10,RIGHT(CELL("direccion",Salida!CG$1),LEN(CELL("direccion",Salida!CG$1))-FIND("!",CELL("direccion",Salida!CG$1)))," ")</f>
        <v xml:space="preserve"> </v>
      </c>
      <c r="CJ10" s="38" t="str">
        <f ca="1">+IF(Salida!CH$1=$A10,RIGHT(CELL("direccion",Salida!CH$1),LEN(CELL("direccion",Salida!CH$1))-FIND("!",CELL("direccion",Salida!CH$1)))," ")</f>
        <v xml:space="preserve"> </v>
      </c>
      <c r="CK10" s="38" t="str">
        <f ca="1">+IF(Salida!CI$1=$A10,RIGHT(CELL("direccion",Salida!CI$1),LEN(CELL("direccion",Salida!CI$1))-FIND("!",CELL("direccion",Salida!CI$1)))," ")</f>
        <v xml:space="preserve"> </v>
      </c>
      <c r="CL10" s="38" t="str">
        <f ca="1">+IF(Salida!CJ$1=$A10,RIGHT(CELL("direccion",Salida!CJ$1),LEN(CELL("direccion",Salida!CJ$1))-FIND("!",CELL("direccion",Salida!CJ$1)))," ")</f>
        <v xml:space="preserve"> </v>
      </c>
      <c r="CM10" s="38" t="str">
        <f ca="1">+IF(Salida!CK$1=$A10,RIGHT(CELL("direccion",Salida!CK$1),LEN(CELL("direccion",Salida!CK$1))-FIND("!",CELL("direccion",Salida!CK$1)))," ")</f>
        <v xml:space="preserve"> </v>
      </c>
      <c r="CN10" s="38" t="str">
        <f ca="1">+IF(Salida!CL$1=$A10,RIGHT(CELL("direccion",Salida!CL$1),LEN(CELL("direccion",Salida!CL$1))-FIND("!",CELL("direccion",Salida!CL$1)))," ")</f>
        <v xml:space="preserve"> </v>
      </c>
      <c r="CO10" s="38" t="str">
        <f ca="1">+IF(Salida!CM$1=$A10,RIGHT(CELL("direccion",Salida!CM$1),LEN(CELL("direccion",Salida!CM$1))-FIND("!",CELL("direccion",Salida!CM$1)))," ")</f>
        <v xml:space="preserve"> </v>
      </c>
      <c r="CP10" s="38" t="str">
        <f ca="1">+IF(Salida!CN$1=$A10,RIGHT(CELL("direccion",Salida!CN$1),LEN(CELL("direccion",Salida!CN$1))-FIND("!",CELL("direccion",Salida!CN$1)))," ")</f>
        <v xml:space="preserve"> </v>
      </c>
      <c r="CQ10" s="38" t="str">
        <f ca="1">+IF(Salida!CO$1=$A10,RIGHT(CELL("direccion",Salida!CO$1),LEN(CELL("direccion",Salida!CO$1))-FIND("!",CELL("direccion",Salida!CO$1)))," ")</f>
        <v xml:space="preserve"> </v>
      </c>
      <c r="CR10" s="38" t="str">
        <f ca="1">+IF(Salida!CP$1=$A10,RIGHT(CELL("direccion",Salida!CP$1),LEN(CELL("direccion",Salida!CP$1))-FIND("!",CELL("direccion",Salida!CP$1)))," ")</f>
        <v xml:space="preserve"> </v>
      </c>
      <c r="CS10" s="38" t="str">
        <f ca="1">+IF(Salida!CQ$1=$A10,RIGHT(CELL("direccion",Salida!CQ$1),LEN(CELL("direccion",Salida!CQ$1))-FIND("!",CELL("direccion",Salida!CQ$1)))," ")</f>
        <v xml:space="preserve"> </v>
      </c>
      <c r="CT10" s="38" t="str">
        <f ca="1">+IF(Salida!CR$1=$A10,RIGHT(CELL("direccion",Salida!CR$1),LEN(CELL("direccion",Salida!CR$1))-FIND("!",CELL("direccion",Salida!CR$1)))," ")</f>
        <v xml:space="preserve"> </v>
      </c>
      <c r="CU10" s="38" t="str">
        <f ca="1">+IF(Salida!CS$1=$A10,RIGHT(CELL("direccion",Salida!CS$1),LEN(CELL("direccion",Salida!CS$1))-FIND("!",CELL("direccion",Salida!CS$1)))," ")</f>
        <v xml:space="preserve"> </v>
      </c>
      <c r="CV10" s="38" t="str">
        <f ca="1">+IF(Salida!CT$1=$A10,RIGHT(CELL("direccion",Salida!CT$1),LEN(CELL("direccion",Salida!CT$1))-FIND("!",CELL("direccion",Salida!CT$1)))," ")</f>
        <v xml:space="preserve"> </v>
      </c>
      <c r="CW10" s="38" t="str">
        <f ca="1">+IF(Salida!CU$1=$A10,RIGHT(CELL("direccion",Salida!CU$1),LEN(CELL("direccion",Salida!CU$1))-FIND("!",CELL("direccion",Salida!CU$1)))," ")</f>
        <v xml:space="preserve"> </v>
      </c>
      <c r="CX10" s="38" t="str">
        <f ca="1">+IF(Salida!CV$1=$A10,RIGHT(CELL("direccion",Salida!CV$1),LEN(CELL("direccion",Salida!CV$1))-FIND("!",CELL("direccion",Salida!CV$1)))," ")</f>
        <v xml:space="preserve"> </v>
      </c>
      <c r="CY10" s="38" t="str">
        <f ca="1">+IF(Salida!CW$1=$A10,RIGHT(CELL("direccion",Salida!CW$1),LEN(CELL("direccion",Salida!CW$1))-FIND("!",CELL("direccion",Salida!CW$1)))," ")</f>
        <v xml:space="preserve"> </v>
      </c>
      <c r="CZ10" s="38" t="str">
        <f ca="1">+IF(Salida!CX$1=$A10,RIGHT(CELL("direccion",Salida!CX$1),LEN(CELL("direccion",Salida!CX$1))-FIND("!",CELL("direccion",Salida!CX$1)))," ")</f>
        <v xml:space="preserve"> </v>
      </c>
      <c r="DA10" s="38" t="str">
        <f ca="1">+IF(Salida!CY$1=$A10,RIGHT(CELL("direccion",Salida!CY$1),LEN(CELL("direccion",Salida!CY$1))-FIND("!",CELL("direccion",Salida!CY$1)))," ")</f>
        <v xml:space="preserve"> </v>
      </c>
      <c r="DB10" s="38" t="str">
        <f ca="1">+IF(Salida!CZ$1=$A10,RIGHT(CELL("direccion",Salida!CZ$1),LEN(CELL("direccion",Salida!CZ$1))-FIND("!",CELL("direccion",Salida!CZ$1)))," ")</f>
        <v xml:space="preserve"> </v>
      </c>
      <c r="DC10" s="38" t="str">
        <f ca="1">+IF(Salida!DA$1=$A10,RIGHT(CELL("direccion",Salida!DA$1),LEN(CELL("direccion",Salida!DA$1))-FIND("!",CELL("direccion",Salida!DA$1)))," ")</f>
        <v xml:space="preserve"> </v>
      </c>
      <c r="DD10" s="38" t="str">
        <f ca="1">+IF(Salida!DB$1=$A10,RIGHT(CELL("direccion",Salida!DB$1),LEN(CELL("direccion",Salida!DB$1))-FIND("!",CELL("direccion",Salida!DB$1)))," ")</f>
        <v xml:space="preserve"> </v>
      </c>
      <c r="DE10" s="38" t="str">
        <f ca="1">+IF(Salida!DC$1=$A10,RIGHT(CELL("direccion",Salida!DC$1),LEN(CELL("direccion",Salida!DC$1))-FIND("!",CELL("direccion",Salida!DC$1)))," ")</f>
        <v xml:space="preserve"> </v>
      </c>
      <c r="DF10" s="38" t="str">
        <f ca="1">+IF(Salida!DD$1=$A10,RIGHT(CELL("direccion",Salida!DD$1),LEN(CELL("direccion",Salida!DD$1))-FIND("!",CELL("direccion",Salida!DD$1)))," ")</f>
        <v xml:space="preserve"> </v>
      </c>
      <c r="DG10" s="38" t="str">
        <f ca="1">+IF(Salida!DE$1=$A10,RIGHT(CELL("direccion",Salida!DE$1),LEN(CELL("direccion",Salida!DE$1))-FIND("!",CELL("direccion",Salida!DE$1)))," ")</f>
        <v xml:space="preserve"> </v>
      </c>
      <c r="DH10" s="38" t="str">
        <f ca="1">+IF(Salida!DF$1=$A10,RIGHT(CELL("direccion",Salida!DF$1),LEN(CELL("direccion",Salida!DF$1))-FIND("!",CELL("direccion",Salida!DF$1)))," ")</f>
        <v xml:space="preserve"> </v>
      </c>
      <c r="DI10" s="38" t="str">
        <f ca="1">+IF(Salida!DG$1=$A10,RIGHT(CELL("direccion",Salida!DG$1),LEN(CELL("direccion",Salida!DG$1))-FIND("!",CELL("direccion",Salida!DG$1)))," ")</f>
        <v xml:space="preserve"> </v>
      </c>
      <c r="DJ10" s="38" t="str">
        <f ca="1">+IF(Salida!DH$1=$A10,RIGHT(CELL("direccion",Salida!DH$1),LEN(CELL("direccion",Salida!DH$1))-FIND("!",CELL("direccion",Salida!DH$1)))," ")</f>
        <v xml:space="preserve"> </v>
      </c>
      <c r="DK10" s="38" t="str">
        <f ca="1">+IF(Salida!DI$1=$A10,RIGHT(CELL("direccion",Salida!DI$1),LEN(CELL("direccion",Salida!DI$1))-FIND("!",CELL("direccion",Salida!DI$1)))," ")</f>
        <v xml:space="preserve"> </v>
      </c>
      <c r="DL10" s="121" t="str">
        <f ca="1">+IF(Salida!DJ$1=$A10,RIGHT(CELL("direccion",Salida!DJ$1),LEN(CELL("direccion",Salida!DJ$1))-FIND("!",CELL("direccion",Salida!DJ$1)))," ")</f>
        <v xml:space="preserve"> </v>
      </c>
    </row>
    <row r="11" spans="1:116" x14ac:dyDescent="0.25">
      <c r="A11" s="122" t="s">
        <v>9180</v>
      </c>
      <c r="B11" s="38" t="str">
        <f t="shared" ca="1" si="0"/>
        <v>$BD$2:$BF$168</v>
      </c>
      <c r="C11" s="38" t="str">
        <f ca="1">+IF(Salida!A$1=$A11,RIGHT(CELL("direccion",Salida!A$1),LEN(CELL("direccion",Salida!A$1))-FIND("!",CELL("direccion",Salida!A$1)))," ")</f>
        <v xml:space="preserve"> </v>
      </c>
      <c r="D11" s="38" t="str">
        <f ca="1">+IF(Salida!B$1=$A11,RIGHT(CELL("direccion",Salida!B$1),LEN(CELL("direccion",Salida!B$1))-FIND("!",CELL("direccion",Salida!B$1)))," ")</f>
        <v xml:space="preserve"> </v>
      </c>
      <c r="E11" s="38" t="str">
        <f ca="1">+IF(Salida!C$1=$A11,RIGHT(CELL("direccion",Salida!C$1),LEN(CELL("direccion",Salida!C$1))-FIND("!",CELL("direccion",Salida!C$1)))," ")</f>
        <v xml:space="preserve"> </v>
      </c>
      <c r="F11" s="38" t="str">
        <f ca="1">+IF(Salida!D$1=$A11,RIGHT(CELL("direccion",Salida!D$1),LEN(CELL("direccion",Salida!D$1))-FIND("!",CELL("direccion",Salida!D$1)))," ")</f>
        <v xml:space="preserve"> </v>
      </c>
      <c r="G11" s="38" t="str">
        <f ca="1">+IF(Salida!E$1=$A11,RIGHT(CELL("direccion",Salida!E$1),LEN(CELL("direccion",Salida!E$1))-FIND("!",CELL("direccion",Salida!E$1)))," ")</f>
        <v xml:space="preserve"> </v>
      </c>
      <c r="H11" s="38" t="str">
        <f ca="1">+IF(Salida!F$1=$A11,RIGHT(CELL("direccion",Salida!F$1),LEN(CELL("direccion",Salida!F$1))-FIND("!",CELL("direccion",Salida!F$1)))," ")</f>
        <v xml:space="preserve"> </v>
      </c>
      <c r="I11" s="38" t="str">
        <f ca="1">+IF(Salida!G$1=$A11,RIGHT(CELL("direccion",Salida!G$1),LEN(CELL("direccion",Salida!G$1))-FIND("!",CELL("direccion",Salida!G$1)))," ")</f>
        <v xml:space="preserve"> </v>
      </c>
      <c r="J11" s="38" t="str">
        <f ca="1">+IF(Salida!H$1=$A11,RIGHT(CELL("direccion",Salida!H$1),LEN(CELL("direccion",Salida!H$1))-FIND("!",CELL("direccion",Salida!H$1)))," ")</f>
        <v xml:space="preserve"> </v>
      </c>
      <c r="K11" s="38" t="str">
        <f ca="1">+IF(Salida!I$1=$A11,RIGHT(CELL("direccion",Salida!I$1),LEN(CELL("direccion",Salida!I$1))-FIND("!",CELL("direccion",Salida!I$1)))," ")</f>
        <v xml:space="preserve"> </v>
      </c>
      <c r="L11" s="38" t="str">
        <f ca="1">+IF(Salida!J$1=$A11,RIGHT(CELL("direccion",Salida!J$1),LEN(CELL("direccion",Salida!J$1))-FIND("!",CELL("direccion",Salida!J$1)))," ")</f>
        <v xml:space="preserve"> </v>
      </c>
      <c r="M11" s="38" t="str">
        <f ca="1">+IF(Salida!K$1=$A11,RIGHT(CELL("direccion",Salida!K$1),LEN(CELL("direccion",Salida!K$1))-FIND("!",CELL("direccion",Salida!K$1)))," ")</f>
        <v xml:space="preserve"> </v>
      </c>
      <c r="N11" s="38" t="str">
        <f ca="1">+IF(Salida!L$1=$A11,RIGHT(CELL("direccion",Salida!L$1),LEN(CELL("direccion",Salida!L$1))-FIND("!",CELL("direccion",Salida!L$1)))," ")</f>
        <v xml:space="preserve"> </v>
      </c>
      <c r="O11" s="38" t="str">
        <f ca="1">+IF(Salida!M$1=$A11,RIGHT(CELL("direccion",Salida!M$1),LEN(CELL("direccion",Salida!M$1))-FIND("!",CELL("direccion",Salida!M$1)))," ")</f>
        <v xml:space="preserve"> </v>
      </c>
      <c r="P11" s="38" t="str">
        <f ca="1">+IF(Salida!N$1=$A11,RIGHT(CELL("direccion",Salida!N$1),LEN(CELL("direccion",Salida!N$1))-FIND("!",CELL("direccion",Salida!N$1)))," ")</f>
        <v xml:space="preserve"> </v>
      </c>
      <c r="Q11" s="38" t="str">
        <f ca="1">+IF(Salida!O$1=$A11,RIGHT(CELL("direccion",Salida!O$1),LEN(CELL("direccion",Salida!O$1))-FIND("!",CELL("direccion",Salida!O$1)))," ")</f>
        <v xml:space="preserve"> </v>
      </c>
      <c r="R11" s="38" t="str">
        <f ca="1">+IF(Salida!P$1=$A11,RIGHT(CELL("direccion",Salida!P$1),LEN(CELL("direccion",Salida!P$1))-FIND("!",CELL("direccion",Salida!P$1)))," ")</f>
        <v xml:space="preserve"> </v>
      </c>
      <c r="S11" s="38" t="str">
        <f ca="1">+IF(Salida!Q$1=$A11,RIGHT(CELL("direccion",Salida!Q$1),LEN(CELL("direccion",Salida!Q$1))-FIND("!",CELL("direccion",Salida!Q$1)))," ")</f>
        <v xml:space="preserve"> </v>
      </c>
      <c r="T11" s="38" t="str">
        <f ca="1">+IF(Salida!R$1=$A11,RIGHT(CELL("direccion",Salida!R$1),LEN(CELL("direccion",Salida!R$1))-FIND("!",CELL("direccion",Salida!R$1)))," ")</f>
        <v xml:space="preserve"> </v>
      </c>
      <c r="U11" s="38" t="str">
        <f ca="1">+IF(Salida!S$1=$A11,RIGHT(CELL("direccion",Salida!S$1),LEN(CELL("direccion",Salida!S$1))-FIND("!",CELL("direccion",Salida!S$1)))," ")</f>
        <v xml:space="preserve"> </v>
      </c>
      <c r="V11" s="38" t="str">
        <f ca="1">+IF(Salida!T$1=$A11,RIGHT(CELL("direccion",Salida!T$1),LEN(CELL("direccion",Salida!T$1))-FIND("!",CELL("direccion",Salida!T$1)))," ")</f>
        <v xml:space="preserve"> </v>
      </c>
      <c r="W11" s="38" t="str">
        <f ca="1">+IF(Salida!U$1=$A11,RIGHT(CELL("direccion",Salida!U$1),LEN(CELL("direccion",Salida!U$1))-FIND("!",CELL("direccion",Salida!U$1)))," ")</f>
        <v xml:space="preserve"> </v>
      </c>
      <c r="X11" s="38" t="str">
        <f ca="1">+IF(Salida!V$1=$A11,RIGHT(CELL("direccion",Salida!V$1),LEN(CELL("direccion",Salida!V$1))-FIND("!",CELL("direccion",Salida!V$1)))," ")</f>
        <v xml:space="preserve"> </v>
      </c>
      <c r="Y11" s="38" t="str">
        <f ca="1">+IF(Salida!W$1=$A11,RIGHT(CELL("direccion",Salida!W$1),LEN(CELL("direccion",Salida!W$1))-FIND("!",CELL("direccion",Salida!W$1)))," ")</f>
        <v xml:space="preserve"> </v>
      </c>
      <c r="Z11" s="38" t="str">
        <f ca="1">+IF(Salida!X$1=$A11,RIGHT(CELL("direccion",Salida!X$1),LEN(CELL("direccion",Salida!X$1))-FIND("!",CELL("direccion",Salida!X$1)))," ")</f>
        <v xml:space="preserve"> </v>
      </c>
      <c r="AA11" s="38" t="str">
        <f ca="1">+IF(Salida!Y$1=$A11,RIGHT(CELL("direccion",Salida!Y$1),LEN(CELL("direccion",Salida!Y$1))-FIND("!",CELL("direccion",Salida!Y$1)))," ")</f>
        <v xml:space="preserve"> </v>
      </c>
      <c r="AB11" s="38" t="str">
        <f ca="1">+IF(Salida!Z$1=$A11,RIGHT(CELL("direccion",Salida!Z$1),LEN(CELL("direccion",Salida!Z$1))-FIND("!",CELL("direccion",Salida!Z$1)))," ")</f>
        <v xml:space="preserve"> </v>
      </c>
      <c r="AC11" s="38" t="str">
        <f ca="1">+IF(Salida!AA$1=$A11,RIGHT(CELL("direccion",Salida!AA$1),LEN(CELL("direccion",Salida!AA$1))-FIND("!",CELL("direccion",Salida!AA$1)))," ")</f>
        <v xml:space="preserve"> </v>
      </c>
      <c r="AD11" s="38" t="str">
        <f ca="1">+IF(Salida!AB$1=$A11,RIGHT(CELL("direccion",Salida!AB$1),LEN(CELL("direccion",Salida!AB$1))-FIND("!",CELL("direccion",Salida!AB$1)))," ")</f>
        <v xml:space="preserve"> </v>
      </c>
      <c r="AE11" s="38" t="str">
        <f ca="1">+IF(Salida!AC$1=$A11,RIGHT(CELL("direccion",Salida!AC$1),LEN(CELL("direccion",Salida!AC$1))-FIND("!",CELL("direccion",Salida!AC$1)))," ")</f>
        <v xml:space="preserve"> </v>
      </c>
      <c r="AF11" s="38" t="str">
        <f ca="1">+IF(Salida!AD$1=$A11,RIGHT(CELL("direccion",Salida!AD$1),LEN(CELL("direccion",Salida!AD$1))-FIND("!",CELL("direccion",Salida!AD$1)))," ")</f>
        <v xml:space="preserve"> </v>
      </c>
      <c r="AG11" s="38" t="str">
        <f ca="1">+IF(Salida!AE$1=$A11,RIGHT(CELL("direccion",Salida!AE$1),LEN(CELL("direccion",Salida!AE$1))-FIND("!",CELL("direccion",Salida!AE$1)))," ")</f>
        <v xml:space="preserve"> </v>
      </c>
      <c r="AH11" s="38" t="str">
        <f ca="1">+IF(Salida!AF$1=$A11,RIGHT(CELL("direccion",Salida!AF$1),LEN(CELL("direccion",Salida!AF$1))-FIND("!",CELL("direccion",Salida!AF$1)))," ")</f>
        <v xml:space="preserve"> </v>
      </c>
      <c r="AI11" s="38" t="str">
        <f ca="1">+IF(Salida!AG$1=$A11,RIGHT(CELL("direccion",Salida!AG$1),LEN(CELL("direccion",Salida!AG$1))-FIND("!",CELL("direccion",Salida!AG$1)))," ")</f>
        <v xml:space="preserve"> </v>
      </c>
      <c r="AJ11" s="38" t="str">
        <f ca="1">+IF(Salida!AH$1=$A11,RIGHT(CELL("direccion",Salida!AH$1),LEN(CELL("direccion",Salida!AH$1))-FIND("!",CELL("direccion",Salida!AH$1)))," ")</f>
        <v xml:space="preserve"> </v>
      </c>
      <c r="AK11" s="38" t="str">
        <f ca="1">+IF(Salida!AI$1=$A11,RIGHT(CELL("direccion",Salida!AI$1),LEN(CELL("direccion",Salida!AI$1))-FIND("!",CELL("direccion",Salida!AI$1)))," ")</f>
        <v xml:space="preserve"> </v>
      </c>
      <c r="AL11" s="38" t="str">
        <f ca="1">+IF(Salida!AJ$1=$A11,RIGHT(CELL("direccion",Salida!AJ$1),LEN(CELL("direccion",Salida!AJ$1))-FIND("!",CELL("direccion",Salida!AJ$1)))," ")</f>
        <v xml:space="preserve"> </v>
      </c>
      <c r="AM11" s="38" t="str">
        <f ca="1">+IF(Salida!AK$1=$A11,RIGHT(CELL("direccion",Salida!AK$1),LEN(CELL("direccion",Salida!AK$1))-FIND("!",CELL("direccion",Salida!AK$1)))," ")</f>
        <v xml:space="preserve"> </v>
      </c>
      <c r="AN11" s="38" t="str">
        <f ca="1">+IF(Salida!AL$1=$A11,RIGHT(CELL("direccion",Salida!AL$1),LEN(CELL("direccion",Salida!AL$1))-FIND("!",CELL("direccion",Salida!AL$1)))," ")</f>
        <v xml:space="preserve"> </v>
      </c>
      <c r="AO11" s="38" t="str">
        <f ca="1">+IF(Salida!AM$1=$A11,RIGHT(CELL("direccion",Salida!AM$1),LEN(CELL("direccion",Salida!AM$1))-FIND("!",CELL("direccion",Salida!AM$1)))," ")</f>
        <v xml:space="preserve"> </v>
      </c>
      <c r="AP11" s="38" t="str">
        <f ca="1">+IF(Salida!AN$1=$A11,RIGHT(CELL("direccion",Salida!AN$1),LEN(CELL("direccion",Salida!AN$1))-FIND("!",CELL("direccion",Salida!AN$1)))," ")</f>
        <v xml:space="preserve"> </v>
      </c>
      <c r="AQ11" s="38" t="str">
        <f ca="1">+IF(Salida!AO$1=$A11,RIGHT(CELL("direccion",Salida!AO$1),LEN(CELL("direccion",Salida!AO$1))-FIND("!",CELL("direccion",Salida!AO$1)))," ")</f>
        <v xml:space="preserve"> </v>
      </c>
      <c r="AR11" s="38" t="str">
        <f ca="1">+IF(Salida!AP$1=$A11,RIGHT(CELL("direccion",Salida!AP$1),LEN(CELL("direccion",Salida!AP$1))-FIND("!",CELL("direccion",Salida!AP$1)))," ")</f>
        <v xml:space="preserve"> </v>
      </c>
      <c r="AS11" s="38" t="str">
        <f ca="1">+IF(Salida!AQ$1=$A11,RIGHT(CELL("direccion",Salida!AQ$1),LEN(CELL("direccion",Salida!AQ$1))-FIND("!",CELL("direccion",Salida!AQ$1)))," ")</f>
        <v xml:space="preserve"> </v>
      </c>
      <c r="AT11" s="38" t="str">
        <f ca="1">+IF(Salida!AR$1=$A11,RIGHT(CELL("direccion",Salida!AR$1),LEN(CELL("direccion",Salida!AR$1))-FIND("!",CELL("direccion",Salida!AR$1)))," ")</f>
        <v xml:space="preserve"> </v>
      </c>
      <c r="AU11" s="38" t="str">
        <f ca="1">+IF(Salida!AS$1=$A11,RIGHT(CELL("direccion",Salida!AS$1),LEN(CELL("direccion",Salida!AS$1))-FIND("!",CELL("direccion",Salida!AS$1)))," ")</f>
        <v xml:space="preserve"> </v>
      </c>
      <c r="AV11" s="38" t="str">
        <f ca="1">+IF(Salida!AT$1=$A11,RIGHT(CELL("direccion",Salida!AT$1),LEN(CELL("direccion",Salida!AT$1))-FIND("!",CELL("direccion",Salida!AT$1)))," ")</f>
        <v xml:space="preserve"> </v>
      </c>
      <c r="AW11" s="38" t="str">
        <f ca="1">+IF(Salida!AU$1=$A11,RIGHT(CELL("direccion",Salida!AU$1),LEN(CELL("direccion",Salida!AU$1))-FIND("!",CELL("direccion",Salida!AU$1)))," ")</f>
        <v xml:space="preserve"> </v>
      </c>
      <c r="AX11" s="38" t="str">
        <f ca="1">+IF(Salida!AV$1=$A11,RIGHT(CELL("direccion",Salida!AV$1),LEN(CELL("direccion",Salida!AV$1))-FIND("!",CELL("direccion",Salida!AV$1)))," ")</f>
        <v xml:space="preserve"> </v>
      </c>
      <c r="AY11" s="38" t="str">
        <f ca="1">+IF(Salida!AW$1=$A11,RIGHT(CELL("direccion",Salida!AW$1),LEN(CELL("direccion",Salida!AW$1))-FIND("!",CELL("direccion",Salida!AW$1)))," ")</f>
        <v xml:space="preserve"> </v>
      </c>
      <c r="AZ11" s="38" t="str">
        <f ca="1">+IF(Salida!AX$1=$A11,RIGHT(CELL("direccion",Salida!AX$1),LEN(CELL("direccion",Salida!AX$1))-FIND("!",CELL("direccion",Salida!AX$1)))," ")</f>
        <v xml:space="preserve"> </v>
      </c>
      <c r="BA11" s="38" t="str">
        <f ca="1">+IF(Salida!AY$1=$A11,RIGHT(CELL("direccion",Salida!AY$1),LEN(CELL("direccion",Salida!AY$1))-FIND("!",CELL("direccion",Salida!AY$1)))," ")</f>
        <v xml:space="preserve"> </v>
      </c>
      <c r="BB11" s="38" t="str">
        <f ca="1">+IF(Salida!AZ$1=$A11,RIGHT(CELL("direccion",Salida!AZ$1),LEN(CELL("direccion",Salida!AZ$1))-FIND("!",CELL("direccion",Salida!AZ$1)))," ")</f>
        <v xml:space="preserve"> </v>
      </c>
      <c r="BC11" s="38" t="str">
        <f ca="1">+IF(Salida!BA$1=$A11,RIGHT(CELL("direccion",Salida!BA$1),LEN(CELL("direccion",Salida!BA$1))-FIND("!",CELL("direccion",Salida!BA$1)))," ")</f>
        <v xml:space="preserve"> </v>
      </c>
      <c r="BD11" s="38" t="str">
        <f ca="1">+IF(Salida!BB$1=$A11,RIGHT(CELL("direccion",Salida!BB$1),LEN(CELL("direccion",Salida!BB$1))-FIND("!",CELL("direccion",Salida!BB$1)))," ")</f>
        <v xml:space="preserve"> </v>
      </c>
      <c r="BE11" s="38" t="str">
        <f ca="1">+IF(Salida!BC$1=$A11,RIGHT(CELL("direccion",Salida!BC$1),LEN(CELL("direccion",Salida!BC$1))-FIND("!",CELL("direccion",Salida!BC$1)))," ")</f>
        <v xml:space="preserve"> </v>
      </c>
      <c r="BF11" s="38" t="str">
        <f ca="1">+IF(Salida!BD$1=$A11,RIGHT(CELL("direccion",Salida!BD$1),LEN(CELL("direccion",Salida!BD$1))-FIND("!",CELL("direccion",Salida!BD$1)))," ")</f>
        <v>$BD$1</v>
      </c>
      <c r="BG11" s="38" t="str">
        <f ca="1">+IF(Salida!BE$1=$A11,RIGHT(CELL("direccion",Salida!BE$1),LEN(CELL("direccion",Salida!BE$1))-FIND("!",CELL("direccion",Salida!BE$1)))," ")</f>
        <v>$BE$1</v>
      </c>
      <c r="BH11" s="38" t="str">
        <f ca="1">+IF(Salida!BF$1=$A11,RIGHT(CELL("direccion",Salida!BF$1),LEN(CELL("direccion",Salida!BF$1))-FIND("!",CELL("direccion",Salida!BF$1)))," ")</f>
        <v>$BF$1</v>
      </c>
      <c r="BI11" s="38" t="str">
        <f ca="1">+IF(Salida!BG$1=$A11,RIGHT(CELL("direccion",Salida!BG$1),LEN(CELL("direccion",Salida!BG$1))-FIND("!",CELL("direccion",Salida!BG$1)))," ")</f>
        <v xml:space="preserve"> </v>
      </c>
      <c r="BJ11" s="38" t="str">
        <f ca="1">+IF(Salida!BH$1=$A11,RIGHT(CELL("direccion",Salida!BH$1),LEN(CELL("direccion",Salida!BH$1))-FIND("!",CELL("direccion",Salida!BH$1)))," ")</f>
        <v xml:space="preserve"> </v>
      </c>
      <c r="BK11" s="38" t="str">
        <f ca="1">+IF(Salida!BI$1=$A11,RIGHT(CELL("direccion",Salida!BI$1),LEN(CELL("direccion",Salida!BI$1))-FIND("!",CELL("direccion",Salida!BI$1)))," ")</f>
        <v xml:space="preserve"> </v>
      </c>
      <c r="BL11" s="38" t="str">
        <f ca="1">+IF(Salida!BJ$1=$A11,RIGHT(CELL("direccion",Salida!BJ$1),LEN(CELL("direccion",Salida!BJ$1))-FIND("!",CELL("direccion",Salida!BJ$1)))," ")</f>
        <v xml:space="preserve"> </v>
      </c>
      <c r="BM11" s="38" t="str">
        <f ca="1">+IF(Salida!BK$1=$A11,RIGHT(CELL("direccion",Salida!BK$1),LEN(CELL("direccion",Salida!BK$1))-FIND("!",CELL("direccion",Salida!BK$1)))," ")</f>
        <v xml:space="preserve"> </v>
      </c>
      <c r="BN11" s="38" t="str">
        <f ca="1">+IF(Salida!BL$1=$A11,RIGHT(CELL("direccion",Salida!BL$1),LEN(CELL("direccion",Salida!BL$1))-FIND("!",CELL("direccion",Salida!BL$1)))," ")</f>
        <v xml:space="preserve"> </v>
      </c>
      <c r="BO11" s="38" t="str">
        <f ca="1">+IF(Salida!BM$1=$A11,RIGHT(CELL("direccion",Salida!BM$1),LEN(CELL("direccion",Salida!BM$1))-FIND("!",CELL("direccion",Salida!BM$1)))," ")</f>
        <v xml:space="preserve"> </v>
      </c>
      <c r="BP11" s="38" t="str">
        <f ca="1">+IF(Salida!BN$1=$A11,RIGHT(CELL("direccion",Salida!BN$1),LEN(CELL("direccion",Salida!BN$1))-FIND("!",CELL("direccion",Salida!BN$1)))," ")</f>
        <v xml:space="preserve"> </v>
      </c>
      <c r="BQ11" s="38" t="str">
        <f ca="1">+IF(Salida!BO$1=$A11,RIGHT(CELL("direccion",Salida!BO$1),LEN(CELL("direccion",Salida!BO$1))-FIND("!",CELL("direccion",Salida!BO$1)))," ")</f>
        <v xml:space="preserve"> </v>
      </c>
      <c r="BR11" s="38" t="str">
        <f ca="1">+IF(Salida!BP$1=$A11,RIGHT(CELL("direccion",Salida!BP$1),LEN(CELL("direccion",Salida!BP$1))-FIND("!",CELL("direccion",Salida!BP$1)))," ")</f>
        <v xml:space="preserve"> </v>
      </c>
      <c r="BS11" s="38" t="str">
        <f ca="1">+IF(Salida!BQ$1=$A11,RIGHT(CELL("direccion",Salida!BQ$1),LEN(CELL("direccion",Salida!BQ$1))-FIND("!",CELL("direccion",Salida!BQ$1)))," ")</f>
        <v xml:space="preserve"> </v>
      </c>
      <c r="BT11" s="38" t="str">
        <f ca="1">+IF(Salida!BR$1=$A11,RIGHT(CELL("direccion",Salida!BR$1),LEN(CELL("direccion",Salida!BR$1))-FIND("!",CELL("direccion",Salida!BR$1)))," ")</f>
        <v xml:space="preserve"> </v>
      </c>
      <c r="BU11" s="38" t="str">
        <f ca="1">+IF(Salida!BS$1=$A11,RIGHT(CELL("direccion",Salida!BS$1),LEN(CELL("direccion",Salida!BS$1))-FIND("!",CELL("direccion",Salida!BS$1)))," ")</f>
        <v xml:space="preserve"> </v>
      </c>
      <c r="BV11" s="38" t="str">
        <f ca="1">+IF(Salida!BT$1=$A11,RIGHT(CELL("direccion",Salida!BT$1),LEN(CELL("direccion",Salida!BT$1))-FIND("!",CELL("direccion",Salida!BT$1)))," ")</f>
        <v xml:space="preserve"> </v>
      </c>
      <c r="BW11" s="38" t="str">
        <f ca="1">+IF(Salida!BU$1=$A11,RIGHT(CELL("direccion",Salida!BU$1),LEN(CELL("direccion",Salida!BU$1))-FIND("!",CELL("direccion",Salida!BU$1)))," ")</f>
        <v xml:space="preserve"> </v>
      </c>
      <c r="BX11" s="38" t="str">
        <f ca="1">+IF(Salida!BV$1=$A11,RIGHT(CELL("direccion",Salida!BV$1),LEN(CELL("direccion",Salida!BV$1))-FIND("!",CELL("direccion",Salida!BV$1)))," ")</f>
        <v xml:space="preserve"> </v>
      </c>
      <c r="BY11" s="38" t="str">
        <f ca="1">+IF(Salida!BW$1=$A11,RIGHT(CELL("direccion",Salida!BW$1),LEN(CELL("direccion",Salida!BW$1))-FIND("!",CELL("direccion",Salida!BW$1)))," ")</f>
        <v xml:space="preserve"> </v>
      </c>
      <c r="BZ11" s="38" t="str">
        <f ca="1">+IF(Salida!BX$1=$A11,RIGHT(CELL("direccion",Salida!BX$1),LEN(CELL("direccion",Salida!BX$1))-FIND("!",CELL("direccion",Salida!BX$1)))," ")</f>
        <v xml:space="preserve"> </v>
      </c>
      <c r="CA11" s="38" t="str">
        <f ca="1">+IF(Salida!BY$1=$A11,RIGHT(CELL("direccion",Salida!BY$1),LEN(CELL("direccion",Salida!BY$1))-FIND("!",CELL("direccion",Salida!BY$1)))," ")</f>
        <v xml:space="preserve"> </v>
      </c>
      <c r="CB11" s="38" t="str">
        <f ca="1">+IF(Salida!BZ$1=$A11,RIGHT(CELL("direccion",Salida!BZ$1),LEN(CELL("direccion",Salida!BZ$1))-FIND("!",CELL("direccion",Salida!BZ$1)))," ")</f>
        <v xml:space="preserve"> </v>
      </c>
      <c r="CC11" s="38" t="str">
        <f ca="1">+IF(Salida!CA$1=$A11,RIGHT(CELL("direccion",Salida!CA$1),LEN(CELL("direccion",Salida!CA$1))-FIND("!",CELL("direccion",Salida!CA$1)))," ")</f>
        <v xml:space="preserve"> </v>
      </c>
      <c r="CD11" s="38" t="str">
        <f ca="1">+IF(Salida!CB$1=$A11,RIGHT(CELL("direccion",Salida!CB$1),LEN(CELL("direccion",Salida!CB$1))-FIND("!",CELL("direccion",Salida!CB$1)))," ")</f>
        <v xml:space="preserve"> </v>
      </c>
      <c r="CE11" s="38" t="str">
        <f ca="1">+IF(Salida!CC$1=$A11,RIGHT(CELL("direccion",Salida!CC$1),LEN(CELL("direccion",Salida!CC$1))-FIND("!",CELL("direccion",Salida!CC$1)))," ")</f>
        <v xml:space="preserve"> </v>
      </c>
      <c r="CF11" s="38" t="str">
        <f ca="1">+IF(Salida!CD$1=$A11,RIGHT(CELL("direccion",Salida!CD$1),LEN(CELL("direccion",Salida!CD$1))-FIND("!",CELL("direccion",Salida!CD$1)))," ")</f>
        <v xml:space="preserve"> </v>
      </c>
      <c r="CG11" s="38" t="str">
        <f ca="1">+IF(Salida!CE$1=$A11,RIGHT(CELL("direccion",Salida!CE$1),LEN(CELL("direccion",Salida!CE$1))-FIND("!",CELL("direccion",Salida!CE$1)))," ")</f>
        <v xml:space="preserve"> </v>
      </c>
      <c r="CH11" s="38" t="str">
        <f ca="1">+IF(Salida!CF$1=$A11,RIGHT(CELL("direccion",Salida!CF$1),LEN(CELL("direccion",Salida!CF$1))-FIND("!",CELL("direccion",Salida!CF$1)))," ")</f>
        <v xml:space="preserve"> </v>
      </c>
      <c r="CI11" s="38" t="str">
        <f ca="1">+IF(Salida!CG$1=$A11,RIGHT(CELL("direccion",Salida!CG$1),LEN(CELL("direccion",Salida!CG$1))-FIND("!",CELL("direccion",Salida!CG$1)))," ")</f>
        <v xml:space="preserve"> </v>
      </c>
      <c r="CJ11" s="38" t="str">
        <f ca="1">+IF(Salida!CH$1=$A11,RIGHT(CELL("direccion",Salida!CH$1),LEN(CELL("direccion",Salida!CH$1))-FIND("!",CELL("direccion",Salida!CH$1)))," ")</f>
        <v xml:space="preserve"> </v>
      </c>
      <c r="CK11" s="38" t="str">
        <f ca="1">+IF(Salida!CI$1=$A11,RIGHT(CELL("direccion",Salida!CI$1),LEN(CELL("direccion",Salida!CI$1))-FIND("!",CELL("direccion",Salida!CI$1)))," ")</f>
        <v xml:space="preserve"> </v>
      </c>
      <c r="CL11" s="38" t="str">
        <f ca="1">+IF(Salida!CJ$1=$A11,RIGHT(CELL("direccion",Salida!CJ$1),LEN(CELL("direccion",Salida!CJ$1))-FIND("!",CELL("direccion",Salida!CJ$1)))," ")</f>
        <v xml:space="preserve"> </v>
      </c>
      <c r="CM11" s="38" t="str">
        <f ca="1">+IF(Salida!CK$1=$A11,RIGHT(CELL("direccion",Salida!CK$1),LEN(CELL("direccion",Salida!CK$1))-FIND("!",CELL("direccion",Salida!CK$1)))," ")</f>
        <v xml:space="preserve"> </v>
      </c>
      <c r="CN11" s="38" t="str">
        <f ca="1">+IF(Salida!CL$1=$A11,RIGHT(CELL("direccion",Salida!CL$1),LEN(CELL("direccion",Salida!CL$1))-FIND("!",CELL("direccion",Salida!CL$1)))," ")</f>
        <v xml:space="preserve"> </v>
      </c>
      <c r="CO11" s="38" t="str">
        <f ca="1">+IF(Salida!CM$1=$A11,RIGHT(CELL("direccion",Salida!CM$1),LEN(CELL("direccion",Salida!CM$1))-FIND("!",CELL("direccion",Salida!CM$1)))," ")</f>
        <v xml:space="preserve"> </v>
      </c>
      <c r="CP11" s="38" t="str">
        <f ca="1">+IF(Salida!CN$1=$A11,RIGHT(CELL("direccion",Salida!CN$1),LEN(CELL("direccion",Salida!CN$1))-FIND("!",CELL("direccion",Salida!CN$1)))," ")</f>
        <v xml:space="preserve"> </v>
      </c>
      <c r="CQ11" s="38" t="str">
        <f ca="1">+IF(Salida!CO$1=$A11,RIGHT(CELL("direccion",Salida!CO$1),LEN(CELL("direccion",Salida!CO$1))-FIND("!",CELL("direccion",Salida!CO$1)))," ")</f>
        <v xml:space="preserve"> </v>
      </c>
      <c r="CR11" s="38" t="str">
        <f ca="1">+IF(Salida!CP$1=$A11,RIGHT(CELL("direccion",Salida!CP$1),LEN(CELL("direccion",Salida!CP$1))-FIND("!",CELL("direccion",Salida!CP$1)))," ")</f>
        <v xml:space="preserve"> </v>
      </c>
      <c r="CS11" s="38" t="str">
        <f ca="1">+IF(Salida!CQ$1=$A11,RIGHT(CELL("direccion",Salida!CQ$1),LEN(CELL("direccion",Salida!CQ$1))-FIND("!",CELL("direccion",Salida!CQ$1)))," ")</f>
        <v xml:space="preserve"> </v>
      </c>
      <c r="CT11" s="38" t="str">
        <f ca="1">+IF(Salida!CR$1=$A11,RIGHT(CELL("direccion",Salida!CR$1),LEN(CELL("direccion",Salida!CR$1))-FIND("!",CELL("direccion",Salida!CR$1)))," ")</f>
        <v xml:space="preserve"> </v>
      </c>
      <c r="CU11" s="38" t="str">
        <f ca="1">+IF(Salida!CS$1=$A11,RIGHT(CELL("direccion",Salida!CS$1),LEN(CELL("direccion",Salida!CS$1))-FIND("!",CELL("direccion",Salida!CS$1)))," ")</f>
        <v xml:space="preserve"> </v>
      </c>
      <c r="CV11" s="38" t="str">
        <f ca="1">+IF(Salida!CT$1=$A11,RIGHT(CELL("direccion",Salida!CT$1),LEN(CELL("direccion",Salida!CT$1))-FIND("!",CELL("direccion",Salida!CT$1)))," ")</f>
        <v xml:space="preserve"> </v>
      </c>
      <c r="CW11" s="38" t="str">
        <f ca="1">+IF(Salida!CU$1=$A11,RIGHT(CELL("direccion",Salida!CU$1),LEN(CELL("direccion",Salida!CU$1))-FIND("!",CELL("direccion",Salida!CU$1)))," ")</f>
        <v xml:space="preserve"> </v>
      </c>
      <c r="CX11" s="38" t="str">
        <f ca="1">+IF(Salida!CV$1=$A11,RIGHT(CELL("direccion",Salida!CV$1),LEN(CELL("direccion",Salida!CV$1))-FIND("!",CELL("direccion",Salida!CV$1)))," ")</f>
        <v xml:space="preserve"> </v>
      </c>
      <c r="CY11" s="38" t="str">
        <f ca="1">+IF(Salida!CW$1=$A11,RIGHT(CELL("direccion",Salida!CW$1),LEN(CELL("direccion",Salida!CW$1))-FIND("!",CELL("direccion",Salida!CW$1)))," ")</f>
        <v xml:space="preserve"> </v>
      </c>
      <c r="CZ11" s="38" t="str">
        <f ca="1">+IF(Salida!CX$1=$A11,RIGHT(CELL("direccion",Salida!CX$1),LEN(CELL("direccion",Salida!CX$1))-FIND("!",CELL("direccion",Salida!CX$1)))," ")</f>
        <v xml:space="preserve"> </v>
      </c>
      <c r="DA11" s="38" t="str">
        <f ca="1">+IF(Salida!CY$1=$A11,RIGHT(CELL("direccion",Salida!CY$1),LEN(CELL("direccion",Salida!CY$1))-FIND("!",CELL("direccion",Salida!CY$1)))," ")</f>
        <v xml:space="preserve"> </v>
      </c>
      <c r="DB11" s="38" t="str">
        <f ca="1">+IF(Salida!CZ$1=$A11,RIGHT(CELL("direccion",Salida!CZ$1),LEN(CELL("direccion",Salida!CZ$1))-FIND("!",CELL("direccion",Salida!CZ$1)))," ")</f>
        <v xml:space="preserve"> </v>
      </c>
      <c r="DC11" s="38" t="str">
        <f ca="1">+IF(Salida!DA$1=$A11,RIGHT(CELL("direccion",Salida!DA$1),LEN(CELL("direccion",Salida!DA$1))-FIND("!",CELL("direccion",Salida!DA$1)))," ")</f>
        <v xml:space="preserve"> </v>
      </c>
      <c r="DD11" s="38" t="str">
        <f ca="1">+IF(Salida!DB$1=$A11,RIGHT(CELL("direccion",Salida!DB$1),LEN(CELL("direccion",Salida!DB$1))-FIND("!",CELL("direccion",Salida!DB$1)))," ")</f>
        <v xml:space="preserve"> </v>
      </c>
      <c r="DE11" s="38" t="str">
        <f ca="1">+IF(Salida!DC$1=$A11,RIGHT(CELL("direccion",Salida!DC$1),LEN(CELL("direccion",Salida!DC$1))-FIND("!",CELL("direccion",Salida!DC$1)))," ")</f>
        <v xml:space="preserve"> </v>
      </c>
      <c r="DF11" s="38" t="str">
        <f ca="1">+IF(Salida!DD$1=$A11,RIGHT(CELL("direccion",Salida!DD$1),LEN(CELL("direccion",Salida!DD$1))-FIND("!",CELL("direccion",Salida!DD$1)))," ")</f>
        <v xml:space="preserve"> </v>
      </c>
      <c r="DG11" s="38" t="str">
        <f ca="1">+IF(Salida!DE$1=$A11,RIGHT(CELL("direccion",Salida!DE$1),LEN(CELL("direccion",Salida!DE$1))-FIND("!",CELL("direccion",Salida!DE$1)))," ")</f>
        <v xml:space="preserve"> </v>
      </c>
      <c r="DH11" s="38" t="str">
        <f ca="1">+IF(Salida!DF$1=$A11,RIGHT(CELL("direccion",Salida!DF$1),LEN(CELL("direccion",Salida!DF$1))-FIND("!",CELL("direccion",Salida!DF$1)))," ")</f>
        <v xml:space="preserve"> </v>
      </c>
      <c r="DI11" s="38" t="str">
        <f ca="1">+IF(Salida!DG$1=$A11,RIGHT(CELL("direccion",Salida!DG$1),LEN(CELL("direccion",Salida!DG$1))-FIND("!",CELL("direccion",Salida!DG$1)))," ")</f>
        <v xml:space="preserve"> </v>
      </c>
      <c r="DJ11" s="38" t="str">
        <f ca="1">+IF(Salida!DH$1=$A11,RIGHT(CELL("direccion",Salida!DH$1),LEN(CELL("direccion",Salida!DH$1))-FIND("!",CELL("direccion",Salida!DH$1)))," ")</f>
        <v xml:space="preserve"> </v>
      </c>
      <c r="DK11" s="38" t="str">
        <f ca="1">+IF(Salida!DI$1=$A11,RIGHT(CELL("direccion",Salida!DI$1),LEN(CELL("direccion",Salida!DI$1))-FIND("!",CELL("direccion",Salida!DI$1)))," ")</f>
        <v xml:space="preserve"> </v>
      </c>
      <c r="DL11" s="121" t="str">
        <f ca="1">+IF(Salida!DJ$1=$A11,RIGHT(CELL("direccion",Salida!DJ$1),LEN(CELL("direccion",Salida!DJ$1))-FIND("!",CELL("direccion",Salida!DJ$1)))," ")</f>
        <v xml:space="preserve"> </v>
      </c>
    </row>
    <row r="12" spans="1:116" x14ac:dyDescent="0.25">
      <c r="A12" s="122" t="s">
        <v>325</v>
      </c>
      <c r="B12" s="38" t="str">
        <f t="shared" ca="1" si="0"/>
        <v>$BH$2:$BJ$168</v>
      </c>
      <c r="C12" s="38" t="str">
        <f ca="1">+IF(Salida!A$1=$A12,RIGHT(CELL("direccion",Salida!A$1),LEN(CELL("direccion",Salida!A$1))-FIND("!",CELL("direccion",Salida!A$1)))," ")</f>
        <v xml:space="preserve"> </v>
      </c>
      <c r="D12" s="38" t="str">
        <f ca="1">+IF(Salida!B$1=$A12,RIGHT(CELL("direccion",Salida!B$1),LEN(CELL("direccion",Salida!B$1))-FIND("!",CELL("direccion",Salida!B$1)))," ")</f>
        <v xml:space="preserve"> </v>
      </c>
      <c r="E12" s="38" t="str">
        <f ca="1">+IF(Salida!C$1=$A12,RIGHT(CELL("direccion",Salida!C$1),LEN(CELL("direccion",Salida!C$1))-FIND("!",CELL("direccion",Salida!C$1)))," ")</f>
        <v xml:space="preserve"> </v>
      </c>
      <c r="F12" s="38" t="str">
        <f ca="1">+IF(Salida!D$1=$A12,RIGHT(CELL("direccion",Salida!D$1),LEN(CELL("direccion",Salida!D$1))-FIND("!",CELL("direccion",Salida!D$1)))," ")</f>
        <v xml:space="preserve"> </v>
      </c>
      <c r="G12" s="38" t="str">
        <f ca="1">+IF(Salida!E$1=$A12,RIGHT(CELL("direccion",Salida!E$1),LEN(CELL("direccion",Salida!E$1))-FIND("!",CELL("direccion",Salida!E$1)))," ")</f>
        <v xml:space="preserve"> </v>
      </c>
      <c r="H12" s="38" t="str">
        <f ca="1">+IF(Salida!F$1=$A12,RIGHT(CELL("direccion",Salida!F$1),LEN(CELL("direccion",Salida!F$1))-FIND("!",CELL("direccion",Salida!F$1)))," ")</f>
        <v xml:space="preserve"> </v>
      </c>
      <c r="I12" s="38" t="str">
        <f ca="1">+IF(Salida!G$1=$A12,RIGHT(CELL("direccion",Salida!G$1),LEN(CELL("direccion",Salida!G$1))-FIND("!",CELL("direccion",Salida!G$1)))," ")</f>
        <v xml:space="preserve"> </v>
      </c>
      <c r="J12" s="38" t="str">
        <f ca="1">+IF(Salida!H$1=$A12,RIGHT(CELL("direccion",Salida!H$1),LEN(CELL("direccion",Salida!H$1))-FIND("!",CELL("direccion",Salida!H$1)))," ")</f>
        <v xml:space="preserve"> </v>
      </c>
      <c r="K12" s="38" t="str">
        <f ca="1">+IF(Salida!I$1=$A12,RIGHT(CELL("direccion",Salida!I$1),LEN(CELL("direccion",Salida!I$1))-FIND("!",CELL("direccion",Salida!I$1)))," ")</f>
        <v xml:space="preserve"> </v>
      </c>
      <c r="L12" s="38" t="str">
        <f ca="1">+IF(Salida!J$1=$A12,RIGHT(CELL("direccion",Salida!J$1),LEN(CELL("direccion",Salida!J$1))-FIND("!",CELL("direccion",Salida!J$1)))," ")</f>
        <v xml:space="preserve"> </v>
      </c>
      <c r="M12" s="38" t="str">
        <f ca="1">+IF(Salida!K$1=$A12,RIGHT(CELL("direccion",Salida!K$1),LEN(CELL("direccion",Salida!K$1))-FIND("!",CELL("direccion",Salida!K$1)))," ")</f>
        <v xml:space="preserve"> </v>
      </c>
      <c r="N12" s="38" t="str">
        <f ca="1">+IF(Salida!L$1=$A12,RIGHT(CELL("direccion",Salida!L$1),LEN(CELL("direccion",Salida!L$1))-FIND("!",CELL("direccion",Salida!L$1)))," ")</f>
        <v xml:space="preserve"> </v>
      </c>
      <c r="O12" s="38" t="str">
        <f ca="1">+IF(Salida!M$1=$A12,RIGHT(CELL("direccion",Salida!M$1),LEN(CELL("direccion",Salida!M$1))-FIND("!",CELL("direccion",Salida!M$1)))," ")</f>
        <v xml:space="preserve"> </v>
      </c>
      <c r="P12" s="38" t="str">
        <f ca="1">+IF(Salida!N$1=$A12,RIGHT(CELL("direccion",Salida!N$1),LEN(CELL("direccion",Salida!N$1))-FIND("!",CELL("direccion",Salida!N$1)))," ")</f>
        <v xml:space="preserve"> </v>
      </c>
      <c r="Q12" s="38" t="str">
        <f ca="1">+IF(Salida!O$1=$A12,RIGHT(CELL("direccion",Salida!O$1),LEN(CELL("direccion",Salida!O$1))-FIND("!",CELL("direccion",Salida!O$1)))," ")</f>
        <v xml:space="preserve"> </v>
      </c>
      <c r="R12" s="38" t="str">
        <f ca="1">+IF(Salida!P$1=$A12,RIGHT(CELL("direccion",Salida!P$1),LEN(CELL("direccion",Salida!P$1))-FIND("!",CELL("direccion",Salida!P$1)))," ")</f>
        <v xml:space="preserve"> </v>
      </c>
      <c r="S12" s="38" t="str">
        <f ca="1">+IF(Salida!Q$1=$A12,RIGHT(CELL("direccion",Salida!Q$1),LEN(CELL("direccion",Salida!Q$1))-FIND("!",CELL("direccion",Salida!Q$1)))," ")</f>
        <v xml:space="preserve"> </v>
      </c>
      <c r="T12" s="38" t="str">
        <f ca="1">+IF(Salida!R$1=$A12,RIGHT(CELL("direccion",Salida!R$1),LEN(CELL("direccion",Salida!R$1))-FIND("!",CELL("direccion",Salida!R$1)))," ")</f>
        <v xml:space="preserve"> </v>
      </c>
      <c r="U12" s="38" t="str">
        <f ca="1">+IF(Salida!S$1=$A12,RIGHT(CELL("direccion",Salida!S$1),LEN(CELL("direccion",Salida!S$1))-FIND("!",CELL("direccion",Salida!S$1)))," ")</f>
        <v xml:space="preserve"> </v>
      </c>
      <c r="V12" s="38" t="str">
        <f ca="1">+IF(Salida!T$1=$A12,RIGHT(CELL("direccion",Salida!T$1),LEN(CELL("direccion",Salida!T$1))-FIND("!",CELL("direccion",Salida!T$1)))," ")</f>
        <v xml:space="preserve"> </v>
      </c>
      <c r="W12" s="38" t="str">
        <f ca="1">+IF(Salida!U$1=$A12,RIGHT(CELL("direccion",Salida!U$1),LEN(CELL("direccion",Salida!U$1))-FIND("!",CELL("direccion",Salida!U$1)))," ")</f>
        <v xml:space="preserve"> </v>
      </c>
      <c r="X12" s="38" t="str">
        <f ca="1">+IF(Salida!V$1=$A12,RIGHT(CELL("direccion",Salida!V$1),LEN(CELL("direccion",Salida!V$1))-FIND("!",CELL("direccion",Salida!V$1)))," ")</f>
        <v xml:space="preserve"> </v>
      </c>
      <c r="Y12" s="38" t="str">
        <f ca="1">+IF(Salida!W$1=$A12,RIGHT(CELL("direccion",Salida!W$1),LEN(CELL("direccion",Salida!W$1))-FIND("!",CELL("direccion",Salida!W$1)))," ")</f>
        <v xml:space="preserve"> </v>
      </c>
      <c r="Z12" s="38" t="str">
        <f ca="1">+IF(Salida!X$1=$A12,RIGHT(CELL("direccion",Salida!X$1),LEN(CELL("direccion",Salida!X$1))-FIND("!",CELL("direccion",Salida!X$1)))," ")</f>
        <v xml:space="preserve"> </v>
      </c>
      <c r="AA12" s="38" t="str">
        <f ca="1">+IF(Salida!Y$1=$A12,RIGHT(CELL("direccion",Salida!Y$1),LEN(CELL("direccion",Salida!Y$1))-FIND("!",CELL("direccion",Salida!Y$1)))," ")</f>
        <v xml:space="preserve"> </v>
      </c>
      <c r="AB12" s="38" t="str">
        <f ca="1">+IF(Salida!Z$1=$A12,RIGHT(CELL("direccion",Salida!Z$1),LEN(CELL("direccion",Salida!Z$1))-FIND("!",CELL("direccion",Salida!Z$1)))," ")</f>
        <v xml:space="preserve"> </v>
      </c>
      <c r="AC12" s="38" t="str">
        <f ca="1">+IF(Salida!AA$1=$A12,RIGHT(CELL("direccion",Salida!AA$1),LEN(CELL("direccion",Salida!AA$1))-FIND("!",CELL("direccion",Salida!AA$1)))," ")</f>
        <v xml:space="preserve"> </v>
      </c>
      <c r="AD12" s="38" t="str">
        <f ca="1">+IF(Salida!AB$1=$A12,RIGHT(CELL("direccion",Salida!AB$1),LEN(CELL("direccion",Salida!AB$1))-FIND("!",CELL("direccion",Salida!AB$1)))," ")</f>
        <v xml:space="preserve"> </v>
      </c>
      <c r="AE12" s="38" t="str">
        <f ca="1">+IF(Salida!AC$1=$A12,RIGHT(CELL("direccion",Salida!AC$1),LEN(CELL("direccion",Salida!AC$1))-FIND("!",CELL("direccion",Salida!AC$1)))," ")</f>
        <v xml:space="preserve"> </v>
      </c>
      <c r="AF12" s="38" t="str">
        <f ca="1">+IF(Salida!AD$1=$A12,RIGHT(CELL("direccion",Salida!AD$1),LEN(CELL("direccion",Salida!AD$1))-FIND("!",CELL("direccion",Salida!AD$1)))," ")</f>
        <v xml:space="preserve"> </v>
      </c>
      <c r="AG12" s="38" t="str">
        <f ca="1">+IF(Salida!AE$1=$A12,RIGHT(CELL("direccion",Salida!AE$1),LEN(CELL("direccion",Salida!AE$1))-FIND("!",CELL("direccion",Salida!AE$1)))," ")</f>
        <v xml:space="preserve"> </v>
      </c>
      <c r="AH12" s="38" t="str">
        <f ca="1">+IF(Salida!AF$1=$A12,RIGHT(CELL("direccion",Salida!AF$1),LEN(CELL("direccion",Salida!AF$1))-FIND("!",CELL("direccion",Salida!AF$1)))," ")</f>
        <v xml:space="preserve"> </v>
      </c>
      <c r="AI12" s="38" t="str">
        <f ca="1">+IF(Salida!AG$1=$A12,RIGHT(CELL("direccion",Salida!AG$1),LEN(CELL("direccion",Salida!AG$1))-FIND("!",CELL("direccion",Salida!AG$1)))," ")</f>
        <v xml:space="preserve"> </v>
      </c>
      <c r="AJ12" s="38" t="str">
        <f ca="1">+IF(Salida!AH$1=$A12,RIGHT(CELL("direccion",Salida!AH$1),LEN(CELL("direccion",Salida!AH$1))-FIND("!",CELL("direccion",Salida!AH$1)))," ")</f>
        <v xml:space="preserve"> </v>
      </c>
      <c r="AK12" s="38" t="str">
        <f ca="1">+IF(Salida!AI$1=$A12,RIGHT(CELL("direccion",Salida!AI$1),LEN(CELL("direccion",Salida!AI$1))-FIND("!",CELL("direccion",Salida!AI$1)))," ")</f>
        <v xml:space="preserve"> </v>
      </c>
      <c r="AL12" s="38" t="str">
        <f ca="1">+IF(Salida!AJ$1=$A12,RIGHT(CELL("direccion",Salida!AJ$1),LEN(CELL("direccion",Salida!AJ$1))-FIND("!",CELL("direccion",Salida!AJ$1)))," ")</f>
        <v xml:space="preserve"> </v>
      </c>
      <c r="AM12" s="38" t="str">
        <f ca="1">+IF(Salida!AK$1=$A12,RIGHT(CELL("direccion",Salida!AK$1),LEN(CELL("direccion",Salida!AK$1))-FIND("!",CELL("direccion",Salida!AK$1)))," ")</f>
        <v xml:space="preserve"> </v>
      </c>
      <c r="AN12" s="38" t="str">
        <f ca="1">+IF(Salida!AL$1=$A12,RIGHT(CELL("direccion",Salida!AL$1),LEN(CELL("direccion",Salida!AL$1))-FIND("!",CELL("direccion",Salida!AL$1)))," ")</f>
        <v xml:space="preserve"> </v>
      </c>
      <c r="AO12" s="38" t="str">
        <f ca="1">+IF(Salida!AM$1=$A12,RIGHT(CELL("direccion",Salida!AM$1),LEN(CELL("direccion",Salida!AM$1))-FIND("!",CELL("direccion",Salida!AM$1)))," ")</f>
        <v xml:space="preserve"> </v>
      </c>
      <c r="AP12" s="38" t="str">
        <f ca="1">+IF(Salida!AN$1=$A12,RIGHT(CELL("direccion",Salida!AN$1),LEN(CELL("direccion",Salida!AN$1))-FIND("!",CELL("direccion",Salida!AN$1)))," ")</f>
        <v xml:space="preserve"> </v>
      </c>
      <c r="AQ12" s="38" t="str">
        <f ca="1">+IF(Salida!AO$1=$A12,RIGHT(CELL("direccion",Salida!AO$1),LEN(CELL("direccion",Salida!AO$1))-FIND("!",CELL("direccion",Salida!AO$1)))," ")</f>
        <v xml:space="preserve"> </v>
      </c>
      <c r="AR12" s="38" t="str">
        <f ca="1">+IF(Salida!AP$1=$A12,RIGHT(CELL("direccion",Salida!AP$1),LEN(CELL("direccion",Salida!AP$1))-FIND("!",CELL("direccion",Salida!AP$1)))," ")</f>
        <v xml:space="preserve"> </v>
      </c>
      <c r="AS12" s="38" t="str">
        <f ca="1">+IF(Salida!AQ$1=$A12,RIGHT(CELL("direccion",Salida!AQ$1),LEN(CELL("direccion",Salida!AQ$1))-FIND("!",CELL("direccion",Salida!AQ$1)))," ")</f>
        <v xml:space="preserve"> </v>
      </c>
      <c r="AT12" s="38" t="str">
        <f ca="1">+IF(Salida!AR$1=$A12,RIGHT(CELL("direccion",Salida!AR$1),LEN(CELL("direccion",Salida!AR$1))-FIND("!",CELL("direccion",Salida!AR$1)))," ")</f>
        <v xml:space="preserve"> </v>
      </c>
      <c r="AU12" s="38" t="str">
        <f ca="1">+IF(Salida!AS$1=$A12,RIGHT(CELL("direccion",Salida!AS$1),LEN(CELL("direccion",Salida!AS$1))-FIND("!",CELL("direccion",Salida!AS$1)))," ")</f>
        <v xml:space="preserve"> </v>
      </c>
      <c r="AV12" s="38" t="str">
        <f ca="1">+IF(Salida!AT$1=$A12,RIGHT(CELL("direccion",Salida!AT$1),LEN(CELL("direccion",Salida!AT$1))-FIND("!",CELL("direccion",Salida!AT$1)))," ")</f>
        <v xml:space="preserve"> </v>
      </c>
      <c r="AW12" s="38" t="str">
        <f ca="1">+IF(Salida!AU$1=$A12,RIGHT(CELL("direccion",Salida!AU$1),LEN(CELL("direccion",Salida!AU$1))-FIND("!",CELL("direccion",Salida!AU$1)))," ")</f>
        <v xml:space="preserve"> </v>
      </c>
      <c r="AX12" s="38" t="str">
        <f ca="1">+IF(Salida!AV$1=$A12,RIGHT(CELL("direccion",Salida!AV$1),LEN(CELL("direccion",Salida!AV$1))-FIND("!",CELL("direccion",Salida!AV$1)))," ")</f>
        <v xml:space="preserve"> </v>
      </c>
      <c r="AY12" s="38" t="str">
        <f ca="1">+IF(Salida!AW$1=$A12,RIGHT(CELL("direccion",Salida!AW$1),LEN(CELL("direccion",Salida!AW$1))-FIND("!",CELL("direccion",Salida!AW$1)))," ")</f>
        <v xml:space="preserve"> </v>
      </c>
      <c r="AZ12" s="38" t="str">
        <f ca="1">+IF(Salida!AX$1=$A12,RIGHT(CELL("direccion",Salida!AX$1),LEN(CELL("direccion",Salida!AX$1))-FIND("!",CELL("direccion",Salida!AX$1)))," ")</f>
        <v xml:space="preserve"> </v>
      </c>
      <c r="BA12" s="38" t="str">
        <f ca="1">+IF(Salida!AY$1=$A12,RIGHT(CELL("direccion",Salida!AY$1),LEN(CELL("direccion",Salida!AY$1))-FIND("!",CELL("direccion",Salida!AY$1)))," ")</f>
        <v xml:space="preserve"> </v>
      </c>
      <c r="BB12" s="38" t="str">
        <f ca="1">+IF(Salida!AZ$1=$A12,RIGHT(CELL("direccion",Salida!AZ$1),LEN(CELL("direccion",Salida!AZ$1))-FIND("!",CELL("direccion",Salida!AZ$1)))," ")</f>
        <v xml:space="preserve"> </v>
      </c>
      <c r="BC12" s="38" t="str">
        <f ca="1">+IF(Salida!BA$1=$A12,RIGHT(CELL("direccion",Salida!BA$1),LEN(CELL("direccion",Salida!BA$1))-FIND("!",CELL("direccion",Salida!BA$1)))," ")</f>
        <v xml:space="preserve"> </v>
      </c>
      <c r="BD12" s="38" t="str">
        <f ca="1">+IF(Salida!BB$1=$A12,RIGHT(CELL("direccion",Salida!BB$1),LEN(CELL("direccion",Salida!BB$1))-FIND("!",CELL("direccion",Salida!BB$1)))," ")</f>
        <v xml:space="preserve"> </v>
      </c>
      <c r="BE12" s="38" t="str">
        <f ca="1">+IF(Salida!BC$1=$A12,RIGHT(CELL("direccion",Salida!BC$1),LEN(CELL("direccion",Salida!BC$1))-FIND("!",CELL("direccion",Salida!BC$1)))," ")</f>
        <v xml:space="preserve"> </v>
      </c>
      <c r="BF12" s="38" t="str">
        <f ca="1">+IF(Salida!BD$1=$A12,RIGHT(CELL("direccion",Salida!BD$1),LEN(CELL("direccion",Salida!BD$1))-FIND("!",CELL("direccion",Salida!BD$1)))," ")</f>
        <v xml:space="preserve"> </v>
      </c>
      <c r="BG12" s="38" t="str">
        <f ca="1">+IF(Salida!BE$1=$A12,RIGHT(CELL("direccion",Salida!BE$1),LEN(CELL("direccion",Salida!BE$1))-FIND("!",CELL("direccion",Salida!BE$1)))," ")</f>
        <v xml:space="preserve"> </v>
      </c>
      <c r="BH12" s="38" t="str">
        <f ca="1">+IF(Salida!BF$1=$A12,RIGHT(CELL("direccion",Salida!BF$1),LEN(CELL("direccion",Salida!BF$1))-FIND("!",CELL("direccion",Salida!BF$1)))," ")</f>
        <v xml:space="preserve"> </v>
      </c>
      <c r="BI12" s="38" t="str">
        <f ca="1">+IF(Salida!BG$1=$A12,RIGHT(CELL("direccion",Salida!BG$1),LEN(CELL("direccion",Salida!BG$1))-FIND("!",CELL("direccion",Salida!BG$1)))," ")</f>
        <v xml:space="preserve"> </v>
      </c>
      <c r="BJ12" s="38" t="str">
        <f ca="1">+IF(Salida!BH$1=$A12,RIGHT(CELL("direccion",Salida!BH$1),LEN(CELL("direccion",Salida!BH$1))-FIND("!",CELL("direccion",Salida!BH$1)))," ")</f>
        <v>$BH$1</v>
      </c>
      <c r="BK12" s="38" t="str">
        <f ca="1">+IF(Salida!BI$1=$A12,RIGHT(CELL("direccion",Salida!BI$1),LEN(CELL("direccion",Salida!BI$1))-FIND("!",CELL("direccion",Salida!BI$1)))," ")</f>
        <v>$BI$1</v>
      </c>
      <c r="BL12" s="38" t="str">
        <f ca="1">+IF(Salida!BJ$1=$A12,RIGHT(CELL("direccion",Salida!BJ$1),LEN(CELL("direccion",Salida!BJ$1))-FIND("!",CELL("direccion",Salida!BJ$1)))," ")</f>
        <v>$BJ$1</v>
      </c>
      <c r="BM12" s="38" t="str">
        <f ca="1">+IF(Salida!BK$1=$A12,RIGHT(CELL("direccion",Salida!BK$1),LEN(CELL("direccion",Salida!BK$1))-FIND("!",CELL("direccion",Salida!BK$1)))," ")</f>
        <v xml:space="preserve"> </v>
      </c>
      <c r="BN12" s="38" t="str">
        <f ca="1">+IF(Salida!BL$1=$A12,RIGHT(CELL("direccion",Salida!BL$1),LEN(CELL("direccion",Salida!BL$1))-FIND("!",CELL("direccion",Salida!BL$1)))," ")</f>
        <v xml:space="preserve"> </v>
      </c>
      <c r="BO12" s="38" t="str">
        <f ca="1">+IF(Salida!BM$1=$A12,RIGHT(CELL("direccion",Salida!BM$1),LEN(CELL("direccion",Salida!BM$1))-FIND("!",CELL("direccion",Salida!BM$1)))," ")</f>
        <v xml:space="preserve"> </v>
      </c>
      <c r="BP12" s="38" t="str">
        <f ca="1">+IF(Salida!BN$1=$A12,RIGHT(CELL("direccion",Salida!BN$1),LEN(CELL("direccion",Salida!BN$1))-FIND("!",CELL("direccion",Salida!BN$1)))," ")</f>
        <v xml:space="preserve"> </v>
      </c>
      <c r="BQ12" s="38" t="str">
        <f ca="1">+IF(Salida!BO$1=$A12,RIGHT(CELL("direccion",Salida!BO$1),LEN(CELL("direccion",Salida!BO$1))-FIND("!",CELL("direccion",Salida!BO$1)))," ")</f>
        <v xml:space="preserve"> </v>
      </c>
      <c r="BR12" s="38" t="str">
        <f ca="1">+IF(Salida!BP$1=$A12,RIGHT(CELL("direccion",Salida!BP$1),LEN(CELL("direccion",Salida!BP$1))-FIND("!",CELL("direccion",Salida!BP$1)))," ")</f>
        <v xml:space="preserve"> </v>
      </c>
      <c r="BS12" s="38" t="str">
        <f ca="1">+IF(Salida!BQ$1=$A12,RIGHT(CELL("direccion",Salida!BQ$1),LEN(CELL("direccion",Salida!BQ$1))-FIND("!",CELL("direccion",Salida!BQ$1)))," ")</f>
        <v xml:space="preserve"> </v>
      </c>
      <c r="BT12" s="38" t="str">
        <f ca="1">+IF(Salida!BR$1=$A12,RIGHT(CELL("direccion",Salida!BR$1),LEN(CELL("direccion",Salida!BR$1))-FIND("!",CELL("direccion",Salida!BR$1)))," ")</f>
        <v xml:space="preserve"> </v>
      </c>
      <c r="BU12" s="38" t="str">
        <f ca="1">+IF(Salida!BS$1=$A12,RIGHT(CELL("direccion",Salida!BS$1),LEN(CELL("direccion",Salida!BS$1))-FIND("!",CELL("direccion",Salida!BS$1)))," ")</f>
        <v xml:space="preserve"> </v>
      </c>
      <c r="BV12" s="38" t="str">
        <f ca="1">+IF(Salida!BT$1=$A12,RIGHT(CELL("direccion",Salida!BT$1),LEN(CELL("direccion",Salida!BT$1))-FIND("!",CELL("direccion",Salida!BT$1)))," ")</f>
        <v xml:space="preserve"> </v>
      </c>
      <c r="BW12" s="38" t="str">
        <f ca="1">+IF(Salida!BU$1=$A12,RIGHT(CELL("direccion",Salida!BU$1),LEN(CELL("direccion",Salida!BU$1))-FIND("!",CELL("direccion",Salida!BU$1)))," ")</f>
        <v xml:space="preserve"> </v>
      </c>
      <c r="BX12" s="38" t="str">
        <f ca="1">+IF(Salida!BV$1=$A12,RIGHT(CELL("direccion",Salida!BV$1),LEN(CELL("direccion",Salida!BV$1))-FIND("!",CELL("direccion",Salida!BV$1)))," ")</f>
        <v xml:space="preserve"> </v>
      </c>
      <c r="BY12" s="38" t="str">
        <f ca="1">+IF(Salida!BW$1=$A12,RIGHT(CELL("direccion",Salida!BW$1),LEN(CELL("direccion",Salida!BW$1))-FIND("!",CELL("direccion",Salida!BW$1)))," ")</f>
        <v xml:space="preserve"> </v>
      </c>
      <c r="BZ12" s="38" t="str">
        <f ca="1">+IF(Salida!BX$1=$A12,RIGHT(CELL("direccion",Salida!BX$1),LEN(CELL("direccion",Salida!BX$1))-FIND("!",CELL("direccion",Salida!BX$1)))," ")</f>
        <v xml:space="preserve"> </v>
      </c>
      <c r="CA12" s="38" t="str">
        <f ca="1">+IF(Salida!BY$1=$A12,RIGHT(CELL("direccion",Salida!BY$1),LEN(CELL("direccion",Salida!BY$1))-FIND("!",CELL("direccion",Salida!BY$1)))," ")</f>
        <v xml:space="preserve"> </v>
      </c>
      <c r="CB12" s="38" t="str">
        <f ca="1">+IF(Salida!BZ$1=$A12,RIGHT(CELL("direccion",Salida!BZ$1),LEN(CELL("direccion",Salida!BZ$1))-FIND("!",CELL("direccion",Salida!BZ$1)))," ")</f>
        <v xml:space="preserve"> </v>
      </c>
      <c r="CC12" s="38" t="str">
        <f ca="1">+IF(Salida!CA$1=$A12,RIGHT(CELL("direccion",Salida!CA$1),LEN(CELL("direccion",Salida!CA$1))-FIND("!",CELL("direccion",Salida!CA$1)))," ")</f>
        <v xml:space="preserve"> </v>
      </c>
      <c r="CD12" s="38" t="str">
        <f ca="1">+IF(Salida!CB$1=$A12,RIGHT(CELL("direccion",Salida!CB$1),LEN(CELL("direccion",Salida!CB$1))-FIND("!",CELL("direccion",Salida!CB$1)))," ")</f>
        <v xml:space="preserve"> </v>
      </c>
      <c r="CE12" s="38" t="str">
        <f ca="1">+IF(Salida!CC$1=$A12,RIGHT(CELL("direccion",Salida!CC$1),LEN(CELL("direccion",Salida!CC$1))-FIND("!",CELL("direccion",Salida!CC$1)))," ")</f>
        <v xml:space="preserve"> </v>
      </c>
      <c r="CF12" s="38" t="str">
        <f ca="1">+IF(Salida!CD$1=$A12,RIGHT(CELL("direccion",Salida!CD$1),LEN(CELL("direccion",Salida!CD$1))-FIND("!",CELL("direccion",Salida!CD$1)))," ")</f>
        <v xml:space="preserve"> </v>
      </c>
      <c r="CG12" s="38" t="str">
        <f ca="1">+IF(Salida!CE$1=$A12,RIGHT(CELL("direccion",Salida!CE$1),LEN(CELL("direccion",Salida!CE$1))-FIND("!",CELL("direccion",Salida!CE$1)))," ")</f>
        <v xml:space="preserve"> </v>
      </c>
      <c r="CH12" s="38" t="str">
        <f ca="1">+IF(Salida!CF$1=$A12,RIGHT(CELL("direccion",Salida!CF$1),LEN(CELL("direccion",Salida!CF$1))-FIND("!",CELL("direccion",Salida!CF$1)))," ")</f>
        <v xml:space="preserve"> </v>
      </c>
      <c r="CI12" s="38" t="str">
        <f ca="1">+IF(Salida!CG$1=$A12,RIGHT(CELL("direccion",Salida!CG$1),LEN(CELL("direccion",Salida!CG$1))-FIND("!",CELL("direccion",Salida!CG$1)))," ")</f>
        <v xml:space="preserve"> </v>
      </c>
      <c r="CJ12" s="38" t="str">
        <f ca="1">+IF(Salida!CH$1=$A12,RIGHT(CELL("direccion",Salida!CH$1),LEN(CELL("direccion",Salida!CH$1))-FIND("!",CELL("direccion",Salida!CH$1)))," ")</f>
        <v xml:space="preserve"> </v>
      </c>
      <c r="CK12" s="38" t="str">
        <f ca="1">+IF(Salida!CI$1=$A12,RIGHT(CELL("direccion",Salida!CI$1),LEN(CELL("direccion",Salida!CI$1))-FIND("!",CELL("direccion",Salida!CI$1)))," ")</f>
        <v xml:space="preserve"> </v>
      </c>
      <c r="CL12" s="38" t="str">
        <f ca="1">+IF(Salida!CJ$1=$A12,RIGHT(CELL("direccion",Salida!CJ$1),LEN(CELL("direccion",Salida!CJ$1))-FIND("!",CELL("direccion",Salida!CJ$1)))," ")</f>
        <v xml:space="preserve"> </v>
      </c>
      <c r="CM12" s="38" t="str">
        <f ca="1">+IF(Salida!CK$1=$A12,RIGHT(CELL("direccion",Salida!CK$1),LEN(CELL("direccion",Salida!CK$1))-FIND("!",CELL("direccion",Salida!CK$1)))," ")</f>
        <v xml:space="preserve"> </v>
      </c>
      <c r="CN12" s="38" t="str">
        <f ca="1">+IF(Salida!CL$1=$A12,RIGHT(CELL("direccion",Salida!CL$1),LEN(CELL("direccion",Salida!CL$1))-FIND("!",CELL("direccion",Salida!CL$1)))," ")</f>
        <v xml:space="preserve"> </v>
      </c>
      <c r="CO12" s="38" t="str">
        <f ca="1">+IF(Salida!CM$1=$A12,RIGHT(CELL("direccion",Salida!CM$1),LEN(CELL("direccion",Salida!CM$1))-FIND("!",CELL("direccion",Salida!CM$1)))," ")</f>
        <v xml:space="preserve"> </v>
      </c>
      <c r="CP12" s="38" t="str">
        <f ca="1">+IF(Salida!CN$1=$A12,RIGHT(CELL("direccion",Salida!CN$1),LEN(CELL("direccion",Salida!CN$1))-FIND("!",CELL("direccion",Salida!CN$1)))," ")</f>
        <v xml:space="preserve"> </v>
      </c>
      <c r="CQ12" s="38" t="str">
        <f ca="1">+IF(Salida!CO$1=$A12,RIGHT(CELL("direccion",Salida!CO$1),LEN(CELL("direccion",Salida!CO$1))-FIND("!",CELL("direccion",Salida!CO$1)))," ")</f>
        <v xml:space="preserve"> </v>
      </c>
      <c r="CR12" s="38" t="str">
        <f ca="1">+IF(Salida!CP$1=$A12,RIGHT(CELL("direccion",Salida!CP$1),LEN(CELL("direccion",Salida!CP$1))-FIND("!",CELL("direccion",Salida!CP$1)))," ")</f>
        <v xml:space="preserve"> </v>
      </c>
      <c r="CS12" s="38" t="str">
        <f ca="1">+IF(Salida!CQ$1=$A12,RIGHT(CELL("direccion",Salida!CQ$1),LEN(CELL("direccion",Salida!CQ$1))-FIND("!",CELL("direccion",Salida!CQ$1)))," ")</f>
        <v xml:space="preserve"> </v>
      </c>
      <c r="CT12" s="38" t="str">
        <f ca="1">+IF(Salida!CR$1=$A12,RIGHT(CELL("direccion",Salida!CR$1),LEN(CELL("direccion",Salida!CR$1))-FIND("!",CELL("direccion",Salida!CR$1)))," ")</f>
        <v xml:space="preserve"> </v>
      </c>
      <c r="CU12" s="38" t="str">
        <f ca="1">+IF(Salida!CS$1=$A12,RIGHT(CELL("direccion",Salida!CS$1),LEN(CELL("direccion",Salida!CS$1))-FIND("!",CELL("direccion",Salida!CS$1)))," ")</f>
        <v xml:space="preserve"> </v>
      </c>
      <c r="CV12" s="38" t="str">
        <f ca="1">+IF(Salida!CT$1=$A12,RIGHT(CELL("direccion",Salida!CT$1),LEN(CELL("direccion",Salida!CT$1))-FIND("!",CELL("direccion",Salida!CT$1)))," ")</f>
        <v xml:space="preserve"> </v>
      </c>
      <c r="CW12" s="38" t="str">
        <f ca="1">+IF(Salida!CU$1=$A12,RIGHT(CELL("direccion",Salida!CU$1),LEN(CELL("direccion",Salida!CU$1))-FIND("!",CELL("direccion",Salida!CU$1)))," ")</f>
        <v xml:space="preserve"> </v>
      </c>
      <c r="CX12" s="38" t="str">
        <f ca="1">+IF(Salida!CV$1=$A12,RIGHT(CELL("direccion",Salida!CV$1),LEN(CELL("direccion",Salida!CV$1))-FIND("!",CELL("direccion",Salida!CV$1)))," ")</f>
        <v xml:space="preserve"> </v>
      </c>
      <c r="CY12" s="38" t="str">
        <f ca="1">+IF(Salida!CW$1=$A12,RIGHT(CELL("direccion",Salida!CW$1),LEN(CELL("direccion",Salida!CW$1))-FIND("!",CELL("direccion",Salida!CW$1)))," ")</f>
        <v xml:space="preserve"> </v>
      </c>
      <c r="CZ12" s="38" t="str">
        <f ca="1">+IF(Salida!CX$1=$A12,RIGHT(CELL("direccion",Salida!CX$1),LEN(CELL("direccion",Salida!CX$1))-FIND("!",CELL("direccion",Salida!CX$1)))," ")</f>
        <v xml:space="preserve"> </v>
      </c>
      <c r="DA12" s="38" t="str">
        <f ca="1">+IF(Salida!CY$1=$A12,RIGHT(CELL("direccion",Salida!CY$1),LEN(CELL("direccion",Salida!CY$1))-FIND("!",CELL("direccion",Salida!CY$1)))," ")</f>
        <v xml:space="preserve"> </v>
      </c>
      <c r="DB12" s="38" t="str">
        <f ca="1">+IF(Salida!CZ$1=$A12,RIGHT(CELL("direccion",Salida!CZ$1),LEN(CELL("direccion",Salida!CZ$1))-FIND("!",CELL("direccion",Salida!CZ$1)))," ")</f>
        <v xml:space="preserve"> </v>
      </c>
      <c r="DC12" s="38" t="str">
        <f ca="1">+IF(Salida!DA$1=$A12,RIGHT(CELL("direccion",Salida!DA$1),LEN(CELL("direccion",Salida!DA$1))-FIND("!",CELL("direccion",Salida!DA$1)))," ")</f>
        <v xml:space="preserve"> </v>
      </c>
      <c r="DD12" s="38" t="str">
        <f ca="1">+IF(Salida!DB$1=$A12,RIGHT(CELL("direccion",Salida!DB$1),LEN(CELL("direccion",Salida!DB$1))-FIND("!",CELL("direccion",Salida!DB$1)))," ")</f>
        <v xml:space="preserve"> </v>
      </c>
      <c r="DE12" s="38" t="str">
        <f ca="1">+IF(Salida!DC$1=$A12,RIGHT(CELL("direccion",Salida!DC$1),LEN(CELL("direccion",Salida!DC$1))-FIND("!",CELL("direccion",Salida!DC$1)))," ")</f>
        <v xml:space="preserve"> </v>
      </c>
      <c r="DF12" s="38" t="str">
        <f ca="1">+IF(Salida!DD$1=$A12,RIGHT(CELL("direccion",Salida!DD$1),LEN(CELL("direccion",Salida!DD$1))-FIND("!",CELL("direccion",Salida!DD$1)))," ")</f>
        <v xml:space="preserve"> </v>
      </c>
      <c r="DG12" s="38" t="str">
        <f ca="1">+IF(Salida!DE$1=$A12,RIGHT(CELL("direccion",Salida!DE$1),LEN(CELL("direccion",Salida!DE$1))-FIND("!",CELL("direccion",Salida!DE$1)))," ")</f>
        <v xml:space="preserve"> </v>
      </c>
      <c r="DH12" s="38" t="str">
        <f ca="1">+IF(Salida!DF$1=$A12,RIGHT(CELL("direccion",Salida!DF$1),LEN(CELL("direccion",Salida!DF$1))-FIND("!",CELL("direccion",Salida!DF$1)))," ")</f>
        <v xml:space="preserve"> </v>
      </c>
      <c r="DI12" s="38" t="str">
        <f ca="1">+IF(Salida!DG$1=$A12,RIGHT(CELL("direccion",Salida!DG$1),LEN(CELL("direccion",Salida!DG$1))-FIND("!",CELL("direccion",Salida!DG$1)))," ")</f>
        <v xml:space="preserve"> </v>
      </c>
      <c r="DJ12" s="38" t="str">
        <f ca="1">+IF(Salida!DH$1=$A12,RIGHT(CELL("direccion",Salida!DH$1),LEN(CELL("direccion",Salida!DH$1))-FIND("!",CELL("direccion",Salida!DH$1)))," ")</f>
        <v xml:space="preserve"> </v>
      </c>
      <c r="DK12" s="38" t="str">
        <f ca="1">+IF(Salida!DI$1=$A12,RIGHT(CELL("direccion",Salida!DI$1),LEN(CELL("direccion",Salida!DI$1))-FIND("!",CELL("direccion",Salida!DI$1)))," ")</f>
        <v xml:space="preserve"> </v>
      </c>
      <c r="DL12" s="121" t="str">
        <f ca="1">+IF(Salida!DJ$1=$A12,RIGHT(CELL("direccion",Salida!DJ$1),LEN(CELL("direccion",Salida!DJ$1))-FIND("!",CELL("direccion",Salida!DJ$1)))," ")</f>
        <v xml:space="preserve"> </v>
      </c>
    </row>
    <row r="13" spans="1:116" x14ac:dyDescent="0.25">
      <c r="A13" s="122" t="s">
        <v>147</v>
      </c>
      <c r="B13" s="38" t="str">
        <f t="shared" ca="1" si="0"/>
        <v>$BL$2:$BN$168</v>
      </c>
      <c r="C13" s="38" t="str">
        <f ca="1">+IF(Salida!A$1=$A13,RIGHT(CELL("direccion",Salida!A$1),LEN(CELL("direccion",Salida!A$1))-FIND("!",CELL("direccion",Salida!A$1)))," ")</f>
        <v xml:space="preserve"> </v>
      </c>
      <c r="D13" s="38" t="str">
        <f ca="1">+IF(Salida!B$1=$A13,RIGHT(CELL("direccion",Salida!B$1),LEN(CELL("direccion",Salida!B$1))-FIND("!",CELL("direccion",Salida!B$1)))," ")</f>
        <v xml:space="preserve"> </v>
      </c>
      <c r="E13" s="38" t="str">
        <f ca="1">+IF(Salida!C$1=$A13,RIGHT(CELL("direccion",Salida!C$1),LEN(CELL("direccion",Salida!C$1))-FIND("!",CELL("direccion",Salida!C$1)))," ")</f>
        <v xml:space="preserve"> </v>
      </c>
      <c r="F13" s="38" t="str">
        <f ca="1">+IF(Salida!D$1=$A13,RIGHT(CELL("direccion",Salida!D$1),LEN(CELL("direccion",Salida!D$1))-FIND("!",CELL("direccion",Salida!D$1)))," ")</f>
        <v xml:space="preserve"> </v>
      </c>
      <c r="G13" s="38" t="str">
        <f ca="1">+IF(Salida!E$1=$A13,RIGHT(CELL("direccion",Salida!E$1),LEN(CELL("direccion",Salida!E$1))-FIND("!",CELL("direccion",Salida!E$1)))," ")</f>
        <v xml:space="preserve"> </v>
      </c>
      <c r="H13" s="38" t="str">
        <f ca="1">+IF(Salida!F$1=$A13,RIGHT(CELL("direccion",Salida!F$1),LEN(CELL("direccion",Salida!F$1))-FIND("!",CELL("direccion",Salida!F$1)))," ")</f>
        <v xml:space="preserve"> </v>
      </c>
      <c r="I13" s="38" t="str">
        <f ca="1">+IF(Salida!G$1=$A13,RIGHT(CELL("direccion",Salida!G$1),LEN(CELL("direccion",Salida!G$1))-FIND("!",CELL("direccion",Salida!G$1)))," ")</f>
        <v xml:space="preserve"> </v>
      </c>
      <c r="J13" s="38" t="str">
        <f ca="1">+IF(Salida!H$1=$A13,RIGHT(CELL("direccion",Salida!H$1),LEN(CELL("direccion",Salida!H$1))-FIND("!",CELL("direccion",Salida!H$1)))," ")</f>
        <v xml:space="preserve"> </v>
      </c>
      <c r="K13" s="38" t="str">
        <f ca="1">+IF(Salida!I$1=$A13,RIGHT(CELL("direccion",Salida!I$1),LEN(CELL("direccion",Salida!I$1))-FIND("!",CELL("direccion",Salida!I$1)))," ")</f>
        <v xml:space="preserve"> </v>
      </c>
      <c r="L13" s="38" t="str">
        <f ca="1">+IF(Salida!J$1=$A13,RIGHT(CELL("direccion",Salida!J$1),LEN(CELL("direccion",Salida!J$1))-FIND("!",CELL("direccion",Salida!J$1)))," ")</f>
        <v xml:space="preserve"> </v>
      </c>
      <c r="M13" s="38" t="str">
        <f ca="1">+IF(Salida!K$1=$A13,RIGHT(CELL("direccion",Salida!K$1),LEN(CELL("direccion",Salida!K$1))-FIND("!",CELL("direccion",Salida!K$1)))," ")</f>
        <v xml:space="preserve"> </v>
      </c>
      <c r="N13" s="38" t="str">
        <f ca="1">+IF(Salida!L$1=$A13,RIGHT(CELL("direccion",Salida!L$1),LEN(CELL("direccion",Salida!L$1))-FIND("!",CELL("direccion",Salida!L$1)))," ")</f>
        <v xml:space="preserve"> </v>
      </c>
      <c r="O13" s="38" t="str">
        <f ca="1">+IF(Salida!M$1=$A13,RIGHT(CELL("direccion",Salida!M$1),LEN(CELL("direccion",Salida!M$1))-FIND("!",CELL("direccion",Salida!M$1)))," ")</f>
        <v xml:space="preserve"> </v>
      </c>
      <c r="P13" s="38" t="str">
        <f ca="1">+IF(Salida!N$1=$A13,RIGHT(CELL("direccion",Salida!N$1),LEN(CELL("direccion",Salida!N$1))-FIND("!",CELL("direccion",Salida!N$1)))," ")</f>
        <v xml:space="preserve"> </v>
      </c>
      <c r="Q13" s="38" t="str">
        <f ca="1">+IF(Salida!O$1=$A13,RIGHT(CELL("direccion",Salida!O$1),LEN(CELL("direccion",Salida!O$1))-FIND("!",CELL("direccion",Salida!O$1)))," ")</f>
        <v xml:space="preserve"> </v>
      </c>
      <c r="R13" s="38" t="str">
        <f ca="1">+IF(Salida!P$1=$A13,RIGHT(CELL("direccion",Salida!P$1),LEN(CELL("direccion",Salida!P$1))-FIND("!",CELL("direccion",Salida!P$1)))," ")</f>
        <v xml:space="preserve"> </v>
      </c>
      <c r="S13" s="38" t="str">
        <f ca="1">+IF(Salida!Q$1=$A13,RIGHT(CELL("direccion",Salida!Q$1),LEN(CELL("direccion",Salida!Q$1))-FIND("!",CELL("direccion",Salida!Q$1)))," ")</f>
        <v xml:space="preserve"> </v>
      </c>
      <c r="T13" s="38" t="str">
        <f ca="1">+IF(Salida!R$1=$A13,RIGHT(CELL("direccion",Salida!R$1),LEN(CELL("direccion",Salida!R$1))-FIND("!",CELL("direccion",Salida!R$1)))," ")</f>
        <v xml:space="preserve"> </v>
      </c>
      <c r="U13" s="38" t="str">
        <f ca="1">+IF(Salida!S$1=$A13,RIGHT(CELL("direccion",Salida!S$1),LEN(CELL("direccion",Salida!S$1))-FIND("!",CELL("direccion",Salida!S$1)))," ")</f>
        <v xml:space="preserve"> </v>
      </c>
      <c r="V13" s="38" t="str">
        <f ca="1">+IF(Salida!T$1=$A13,RIGHT(CELL("direccion",Salida!T$1),LEN(CELL("direccion",Salida!T$1))-FIND("!",CELL("direccion",Salida!T$1)))," ")</f>
        <v xml:space="preserve"> </v>
      </c>
      <c r="W13" s="38" t="str">
        <f ca="1">+IF(Salida!U$1=$A13,RIGHT(CELL("direccion",Salida!U$1),LEN(CELL("direccion",Salida!U$1))-FIND("!",CELL("direccion",Salida!U$1)))," ")</f>
        <v xml:space="preserve"> </v>
      </c>
      <c r="X13" s="38" t="str">
        <f ca="1">+IF(Salida!V$1=$A13,RIGHT(CELL("direccion",Salida!V$1),LEN(CELL("direccion",Salida!V$1))-FIND("!",CELL("direccion",Salida!V$1)))," ")</f>
        <v xml:space="preserve"> </v>
      </c>
      <c r="Y13" s="38" t="str">
        <f ca="1">+IF(Salida!W$1=$A13,RIGHT(CELL("direccion",Salida!W$1),LEN(CELL("direccion",Salida!W$1))-FIND("!",CELL("direccion",Salida!W$1)))," ")</f>
        <v xml:space="preserve"> </v>
      </c>
      <c r="Z13" s="38" t="str">
        <f ca="1">+IF(Salida!X$1=$A13,RIGHT(CELL("direccion",Salida!X$1),LEN(CELL("direccion",Salida!X$1))-FIND("!",CELL("direccion",Salida!X$1)))," ")</f>
        <v xml:space="preserve"> </v>
      </c>
      <c r="AA13" s="38" t="str">
        <f ca="1">+IF(Salida!Y$1=$A13,RIGHT(CELL("direccion",Salida!Y$1),LEN(CELL("direccion",Salida!Y$1))-FIND("!",CELL("direccion",Salida!Y$1)))," ")</f>
        <v xml:space="preserve"> </v>
      </c>
      <c r="AB13" s="38" t="str">
        <f ca="1">+IF(Salida!Z$1=$A13,RIGHT(CELL("direccion",Salida!Z$1),LEN(CELL("direccion",Salida!Z$1))-FIND("!",CELL("direccion",Salida!Z$1)))," ")</f>
        <v xml:space="preserve"> </v>
      </c>
      <c r="AC13" s="38" t="str">
        <f ca="1">+IF(Salida!AA$1=$A13,RIGHT(CELL("direccion",Salida!AA$1),LEN(CELL("direccion",Salida!AA$1))-FIND("!",CELL("direccion",Salida!AA$1)))," ")</f>
        <v xml:space="preserve"> </v>
      </c>
      <c r="AD13" s="38" t="str">
        <f ca="1">+IF(Salida!AB$1=$A13,RIGHT(CELL("direccion",Salida!AB$1),LEN(CELL("direccion",Salida!AB$1))-FIND("!",CELL("direccion",Salida!AB$1)))," ")</f>
        <v xml:space="preserve"> </v>
      </c>
      <c r="AE13" s="38" t="str">
        <f ca="1">+IF(Salida!AC$1=$A13,RIGHT(CELL("direccion",Salida!AC$1),LEN(CELL("direccion",Salida!AC$1))-FIND("!",CELL("direccion",Salida!AC$1)))," ")</f>
        <v xml:space="preserve"> </v>
      </c>
      <c r="AF13" s="38" t="str">
        <f ca="1">+IF(Salida!AD$1=$A13,RIGHT(CELL("direccion",Salida!AD$1),LEN(CELL("direccion",Salida!AD$1))-FIND("!",CELL("direccion",Salida!AD$1)))," ")</f>
        <v xml:space="preserve"> </v>
      </c>
      <c r="AG13" s="38" t="str">
        <f ca="1">+IF(Salida!AE$1=$A13,RIGHT(CELL("direccion",Salida!AE$1),LEN(CELL("direccion",Salida!AE$1))-FIND("!",CELL("direccion",Salida!AE$1)))," ")</f>
        <v xml:space="preserve"> </v>
      </c>
      <c r="AH13" s="38" t="str">
        <f ca="1">+IF(Salida!AF$1=$A13,RIGHT(CELL("direccion",Salida!AF$1),LEN(CELL("direccion",Salida!AF$1))-FIND("!",CELL("direccion",Salida!AF$1)))," ")</f>
        <v xml:space="preserve"> </v>
      </c>
      <c r="AI13" s="38" t="str">
        <f ca="1">+IF(Salida!AG$1=$A13,RIGHT(CELL("direccion",Salida!AG$1),LEN(CELL("direccion",Salida!AG$1))-FIND("!",CELL("direccion",Salida!AG$1)))," ")</f>
        <v xml:space="preserve"> </v>
      </c>
      <c r="AJ13" s="38" t="str">
        <f ca="1">+IF(Salida!AH$1=$A13,RIGHT(CELL("direccion",Salida!AH$1),LEN(CELL("direccion",Salida!AH$1))-FIND("!",CELL("direccion",Salida!AH$1)))," ")</f>
        <v xml:space="preserve"> </v>
      </c>
      <c r="AK13" s="38" t="str">
        <f ca="1">+IF(Salida!AI$1=$A13,RIGHT(CELL("direccion",Salida!AI$1),LEN(CELL("direccion",Salida!AI$1))-FIND("!",CELL("direccion",Salida!AI$1)))," ")</f>
        <v xml:space="preserve"> </v>
      </c>
      <c r="AL13" s="38" t="str">
        <f ca="1">+IF(Salida!AJ$1=$A13,RIGHT(CELL("direccion",Salida!AJ$1),LEN(CELL("direccion",Salida!AJ$1))-FIND("!",CELL("direccion",Salida!AJ$1)))," ")</f>
        <v xml:space="preserve"> </v>
      </c>
      <c r="AM13" s="38" t="str">
        <f ca="1">+IF(Salida!AK$1=$A13,RIGHT(CELL("direccion",Salida!AK$1),LEN(CELL("direccion",Salida!AK$1))-FIND("!",CELL("direccion",Salida!AK$1)))," ")</f>
        <v xml:space="preserve"> </v>
      </c>
      <c r="AN13" s="38" t="str">
        <f ca="1">+IF(Salida!AL$1=$A13,RIGHT(CELL("direccion",Salida!AL$1),LEN(CELL("direccion",Salida!AL$1))-FIND("!",CELL("direccion",Salida!AL$1)))," ")</f>
        <v xml:space="preserve"> </v>
      </c>
      <c r="AO13" s="38" t="str">
        <f ca="1">+IF(Salida!AM$1=$A13,RIGHT(CELL("direccion",Salida!AM$1),LEN(CELL("direccion",Salida!AM$1))-FIND("!",CELL("direccion",Salida!AM$1)))," ")</f>
        <v xml:space="preserve"> </v>
      </c>
      <c r="AP13" s="38" t="str">
        <f ca="1">+IF(Salida!AN$1=$A13,RIGHT(CELL("direccion",Salida!AN$1),LEN(CELL("direccion",Salida!AN$1))-FIND("!",CELL("direccion",Salida!AN$1)))," ")</f>
        <v xml:space="preserve"> </v>
      </c>
      <c r="AQ13" s="38" t="str">
        <f ca="1">+IF(Salida!AO$1=$A13,RIGHT(CELL("direccion",Salida!AO$1),LEN(CELL("direccion",Salida!AO$1))-FIND("!",CELL("direccion",Salida!AO$1)))," ")</f>
        <v xml:space="preserve"> </v>
      </c>
      <c r="AR13" s="38" t="str">
        <f ca="1">+IF(Salida!AP$1=$A13,RIGHT(CELL("direccion",Salida!AP$1),LEN(CELL("direccion",Salida!AP$1))-FIND("!",CELL("direccion",Salida!AP$1)))," ")</f>
        <v xml:space="preserve"> </v>
      </c>
      <c r="AS13" s="38" t="str">
        <f ca="1">+IF(Salida!AQ$1=$A13,RIGHT(CELL("direccion",Salida!AQ$1),LEN(CELL("direccion",Salida!AQ$1))-FIND("!",CELL("direccion",Salida!AQ$1)))," ")</f>
        <v xml:space="preserve"> </v>
      </c>
      <c r="AT13" s="38" t="str">
        <f ca="1">+IF(Salida!AR$1=$A13,RIGHT(CELL("direccion",Salida!AR$1),LEN(CELL("direccion",Salida!AR$1))-FIND("!",CELL("direccion",Salida!AR$1)))," ")</f>
        <v xml:space="preserve"> </v>
      </c>
      <c r="AU13" s="38" t="str">
        <f ca="1">+IF(Salida!AS$1=$A13,RIGHT(CELL("direccion",Salida!AS$1),LEN(CELL("direccion",Salida!AS$1))-FIND("!",CELL("direccion",Salida!AS$1)))," ")</f>
        <v xml:space="preserve"> </v>
      </c>
      <c r="AV13" s="38" t="str">
        <f ca="1">+IF(Salida!AT$1=$A13,RIGHT(CELL("direccion",Salida!AT$1),LEN(CELL("direccion",Salida!AT$1))-FIND("!",CELL("direccion",Salida!AT$1)))," ")</f>
        <v xml:space="preserve"> </v>
      </c>
      <c r="AW13" s="38" t="str">
        <f ca="1">+IF(Salida!AU$1=$A13,RIGHT(CELL("direccion",Salida!AU$1),LEN(CELL("direccion",Salida!AU$1))-FIND("!",CELL("direccion",Salida!AU$1)))," ")</f>
        <v xml:space="preserve"> </v>
      </c>
      <c r="AX13" s="38" t="str">
        <f ca="1">+IF(Salida!AV$1=$A13,RIGHT(CELL("direccion",Salida!AV$1),LEN(CELL("direccion",Salida!AV$1))-FIND("!",CELL("direccion",Salida!AV$1)))," ")</f>
        <v xml:space="preserve"> </v>
      </c>
      <c r="AY13" s="38" t="str">
        <f ca="1">+IF(Salida!AW$1=$A13,RIGHT(CELL("direccion",Salida!AW$1),LEN(CELL("direccion",Salida!AW$1))-FIND("!",CELL("direccion",Salida!AW$1)))," ")</f>
        <v xml:space="preserve"> </v>
      </c>
      <c r="AZ13" s="38" t="str">
        <f ca="1">+IF(Salida!AX$1=$A13,RIGHT(CELL("direccion",Salida!AX$1),LEN(CELL("direccion",Salida!AX$1))-FIND("!",CELL("direccion",Salida!AX$1)))," ")</f>
        <v xml:space="preserve"> </v>
      </c>
      <c r="BA13" s="38" t="str">
        <f ca="1">+IF(Salida!AY$1=$A13,RIGHT(CELL("direccion",Salida!AY$1),LEN(CELL("direccion",Salida!AY$1))-FIND("!",CELL("direccion",Salida!AY$1)))," ")</f>
        <v xml:space="preserve"> </v>
      </c>
      <c r="BB13" s="38" t="str">
        <f ca="1">+IF(Salida!AZ$1=$A13,RIGHT(CELL("direccion",Salida!AZ$1),LEN(CELL("direccion",Salida!AZ$1))-FIND("!",CELL("direccion",Salida!AZ$1)))," ")</f>
        <v xml:space="preserve"> </v>
      </c>
      <c r="BC13" s="38" t="str">
        <f ca="1">+IF(Salida!BA$1=$A13,RIGHT(CELL("direccion",Salida!BA$1),LEN(CELL("direccion",Salida!BA$1))-FIND("!",CELL("direccion",Salida!BA$1)))," ")</f>
        <v xml:space="preserve"> </v>
      </c>
      <c r="BD13" s="38" t="str">
        <f ca="1">+IF(Salida!BB$1=$A13,RIGHT(CELL("direccion",Salida!BB$1),LEN(CELL("direccion",Salida!BB$1))-FIND("!",CELL("direccion",Salida!BB$1)))," ")</f>
        <v xml:space="preserve"> </v>
      </c>
      <c r="BE13" s="38" t="str">
        <f ca="1">+IF(Salida!BC$1=$A13,RIGHT(CELL("direccion",Salida!BC$1),LEN(CELL("direccion",Salida!BC$1))-FIND("!",CELL("direccion",Salida!BC$1)))," ")</f>
        <v xml:space="preserve"> </v>
      </c>
      <c r="BF13" s="38" t="str">
        <f ca="1">+IF(Salida!BD$1=$A13,RIGHT(CELL("direccion",Salida!BD$1),LEN(CELL("direccion",Salida!BD$1))-FIND("!",CELL("direccion",Salida!BD$1)))," ")</f>
        <v xml:space="preserve"> </v>
      </c>
      <c r="BG13" s="38" t="str">
        <f ca="1">+IF(Salida!BE$1=$A13,RIGHT(CELL("direccion",Salida!BE$1),LEN(CELL("direccion",Salida!BE$1))-FIND("!",CELL("direccion",Salida!BE$1)))," ")</f>
        <v xml:space="preserve"> </v>
      </c>
      <c r="BH13" s="38" t="str">
        <f ca="1">+IF(Salida!BF$1=$A13,RIGHT(CELL("direccion",Salida!BF$1),LEN(CELL("direccion",Salida!BF$1))-FIND("!",CELL("direccion",Salida!BF$1)))," ")</f>
        <v xml:space="preserve"> </v>
      </c>
      <c r="BI13" s="38" t="str">
        <f ca="1">+IF(Salida!BG$1=$A13,RIGHT(CELL("direccion",Salida!BG$1),LEN(CELL("direccion",Salida!BG$1))-FIND("!",CELL("direccion",Salida!BG$1)))," ")</f>
        <v xml:space="preserve"> </v>
      </c>
      <c r="BJ13" s="38" t="str">
        <f ca="1">+IF(Salida!BH$1=$A13,RIGHT(CELL("direccion",Salida!BH$1),LEN(CELL("direccion",Salida!BH$1))-FIND("!",CELL("direccion",Salida!BH$1)))," ")</f>
        <v xml:space="preserve"> </v>
      </c>
      <c r="BK13" s="38" t="str">
        <f ca="1">+IF(Salida!BI$1=$A13,RIGHT(CELL("direccion",Salida!BI$1),LEN(CELL("direccion",Salida!BI$1))-FIND("!",CELL("direccion",Salida!BI$1)))," ")</f>
        <v xml:space="preserve"> </v>
      </c>
      <c r="BL13" s="38" t="str">
        <f ca="1">+IF(Salida!BJ$1=$A13,RIGHT(CELL("direccion",Salida!BJ$1),LEN(CELL("direccion",Salida!BJ$1))-FIND("!",CELL("direccion",Salida!BJ$1)))," ")</f>
        <v xml:space="preserve"> </v>
      </c>
      <c r="BM13" s="38" t="str">
        <f ca="1">+IF(Salida!BK$1=$A13,RIGHT(CELL("direccion",Salida!BK$1),LEN(CELL("direccion",Salida!BK$1))-FIND("!",CELL("direccion",Salida!BK$1)))," ")</f>
        <v xml:space="preserve"> </v>
      </c>
      <c r="BN13" s="38" t="str">
        <f ca="1">+IF(Salida!BL$1=$A13,RIGHT(CELL("direccion",Salida!BL$1),LEN(CELL("direccion",Salida!BL$1))-FIND("!",CELL("direccion",Salida!BL$1)))," ")</f>
        <v>$BL$1</v>
      </c>
      <c r="BO13" s="38" t="str">
        <f ca="1">+IF(Salida!BM$1=$A13,RIGHT(CELL("direccion",Salida!BM$1),LEN(CELL("direccion",Salida!BM$1))-FIND("!",CELL("direccion",Salida!BM$1)))," ")</f>
        <v>$BM$1</v>
      </c>
      <c r="BP13" s="38" t="str">
        <f ca="1">+IF(Salida!BN$1=$A13,RIGHT(CELL("direccion",Salida!BN$1),LEN(CELL("direccion",Salida!BN$1))-FIND("!",CELL("direccion",Salida!BN$1)))," ")</f>
        <v>$BN$1</v>
      </c>
      <c r="BQ13" s="38" t="str">
        <f ca="1">+IF(Salida!BO$1=$A13,RIGHT(CELL("direccion",Salida!BO$1),LEN(CELL("direccion",Salida!BO$1))-FIND("!",CELL("direccion",Salida!BO$1)))," ")</f>
        <v xml:space="preserve"> </v>
      </c>
      <c r="BR13" s="38" t="str">
        <f ca="1">+IF(Salida!BP$1=$A13,RIGHT(CELL("direccion",Salida!BP$1),LEN(CELL("direccion",Salida!BP$1))-FIND("!",CELL("direccion",Salida!BP$1)))," ")</f>
        <v xml:space="preserve"> </v>
      </c>
      <c r="BS13" s="38" t="str">
        <f ca="1">+IF(Salida!BQ$1=$A13,RIGHT(CELL("direccion",Salida!BQ$1),LEN(CELL("direccion",Salida!BQ$1))-FIND("!",CELL("direccion",Salida!BQ$1)))," ")</f>
        <v xml:space="preserve"> </v>
      </c>
      <c r="BT13" s="38" t="str">
        <f ca="1">+IF(Salida!BR$1=$A13,RIGHT(CELL("direccion",Salida!BR$1),LEN(CELL("direccion",Salida!BR$1))-FIND("!",CELL("direccion",Salida!BR$1)))," ")</f>
        <v xml:space="preserve"> </v>
      </c>
      <c r="BU13" s="38" t="str">
        <f ca="1">+IF(Salida!BS$1=$A13,RIGHT(CELL("direccion",Salida!BS$1),LEN(CELL("direccion",Salida!BS$1))-FIND("!",CELL("direccion",Salida!BS$1)))," ")</f>
        <v xml:space="preserve"> </v>
      </c>
      <c r="BV13" s="38" t="str">
        <f ca="1">+IF(Salida!BT$1=$A13,RIGHT(CELL("direccion",Salida!BT$1),LEN(CELL("direccion",Salida!BT$1))-FIND("!",CELL("direccion",Salida!BT$1)))," ")</f>
        <v xml:space="preserve"> </v>
      </c>
      <c r="BW13" s="38" t="str">
        <f ca="1">+IF(Salida!BU$1=$A13,RIGHT(CELL("direccion",Salida!BU$1),LEN(CELL("direccion",Salida!BU$1))-FIND("!",CELL("direccion",Salida!BU$1)))," ")</f>
        <v xml:space="preserve"> </v>
      </c>
      <c r="BX13" s="38" t="str">
        <f ca="1">+IF(Salida!BV$1=$A13,RIGHT(CELL("direccion",Salida!BV$1),LEN(CELL("direccion",Salida!BV$1))-FIND("!",CELL("direccion",Salida!BV$1)))," ")</f>
        <v xml:space="preserve"> </v>
      </c>
      <c r="BY13" s="38" t="str">
        <f ca="1">+IF(Salida!BW$1=$A13,RIGHT(CELL("direccion",Salida!BW$1),LEN(CELL("direccion",Salida!BW$1))-FIND("!",CELL("direccion",Salida!BW$1)))," ")</f>
        <v xml:space="preserve"> </v>
      </c>
      <c r="BZ13" s="38" t="str">
        <f ca="1">+IF(Salida!BX$1=$A13,RIGHT(CELL("direccion",Salida!BX$1),LEN(CELL("direccion",Salida!BX$1))-FIND("!",CELL("direccion",Salida!BX$1)))," ")</f>
        <v xml:space="preserve"> </v>
      </c>
      <c r="CA13" s="38" t="str">
        <f ca="1">+IF(Salida!BY$1=$A13,RIGHT(CELL("direccion",Salida!BY$1),LEN(CELL("direccion",Salida!BY$1))-FIND("!",CELL("direccion",Salida!BY$1)))," ")</f>
        <v xml:space="preserve"> </v>
      </c>
      <c r="CB13" s="38" t="str">
        <f ca="1">+IF(Salida!BZ$1=$A13,RIGHT(CELL("direccion",Salida!BZ$1),LEN(CELL("direccion",Salida!BZ$1))-FIND("!",CELL("direccion",Salida!BZ$1)))," ")</f>
        <v xml:space="preserve"> </v>
      </c>
      <c r="CC13" s="38" t="str">
        <f ca="1">+IF(Salida!CA$1=$A13,RIGHT(CELL("direccion",Salida!CA$1),LEN(CELL("direccion",Salida!CA$1))-FIND("!",CELL("direccion",Salida!CA$1)))," ")</f>
        <v xml:space="preserve"> </v>
      </c>
      <c r="CD13" s="38" t="str">
        <f ca="1">+IF(Salida!CB$1=$A13,RIGHT(CELL("direccion",Salida!CB$1),LEN(CELL("direccion",Salida!CB$1))-FIND("!",CELL("direccion",Salida!CB$1)))," ")</f>
        <v xml:space="preserve"> </v>
      </c>
      <c r="CE13" s="38" t="str">
        <f ca="1">+IF(Salida!CC$1=$A13,RIGHT(CELL("direccion",Salida!CC$1),LEN(CELL("direccion",Salida!CC$1))-FIND("!",CELL("direccion",Salida!CC$1)))," ")</f>
        <v xml:space="preserve"> </v>
      </c>
      <c r="CF13" s="38" t="str">
        <f ca="1">+IF(Salida!CD$1=$A13,RIGHT(CELL("direccion",Salida!CD$1),LEN(CELL("direccion",Salida!CD$1))-FIND("!",CELL("direccion",Salida!CD$1)))," ")</f>
        <v xml:space="preserve"> </v>
      </c>
      <c r="CG13" s="38" t="str">
        <f ca="1">+IF(Salida!CE$1=$A13,RIGHT(CELL("direccion",Salida!CE$1),LEN(CELL("direccion",Salida!CE$1))-FIND("!",CELL("direccion",Salida!CE$1)))," ")</f>
        <v xml:space="preserve"> </v>
      </c>
      <c r="CH13" s="38" t="str">
        <f ca="1">+IF(Salida!CF$1=$A13,RIGHT(CELL("direccion",Salida!CF$1),LEN(CELL("direccion",Salida!CF$1))-FIND("!",CELL("direccion",Salida!CF$1)))," ")</f>
        <v xml:space="preserve"> </v>
      </c>
      <c r="CI13" s="38" t="str">
        <f ca="1">+IF(Salida!CG$1=$A13,RIGHT(CELL("direccion",Salida!CG$1),LEN(CELL("direccion",Salida!CG$1))-FIND("!",CELL("direccion",Salida!CG$1)))," ")</f>
        <v xml:space="preserve"> </v>
      </c>
      <c r="CJ13" s="38" t="str">
        <f ca="1">+IF(Salida!CH$1=$A13,RIGHT(CELL("direccion",Salida!CH$1),LEN(CELL("direccion",Salida!CH$1))-FIND("!",CELL("direccion",Salida!CH$1)))," ")</f>
        <v xml:space="preserve"> </v>
      </c>
      <c r="CK13" s="38" t="str">
        <f ca="1">+IF(Salida!CI$1=$A13,RIGHT(CELL("direccion",Salida!CI$1),LEN(CELL("direccion",Salida!CI$1))-FIND("!",CELL("direccion",Salida!CI$1)))," ")</f>
        <v xml:space="preserve"> </v>
      </c>
      <c r="CL13" s="38" t="str">
        <f ca="1">+IF(Salida!CJ$1=$A13,RIGHT(CELL("direccion",Salida!CJ$1),LEN(CELL("direccion",Salida!CJ$1))-FIND("!",CELL("direccion",Salida!CJ$1)))," ")</f>
        <v xml:space="preserve"> </v>
      </c>
      <c r="CM13" s="38" t="str">
        <f ca="1">+IF(Salida!CK$1=$A13,RIGHT(CELL("direccion",Salida!CK$1),LEN(CELL("direccion",Salida!CK$1))-FIND("!",CELL("direccion",Salida!CK$1)))," ")</f>
        <v xml:space="preserve"> </v>
      </c>
      <c r="CN13" s="38" t="str">
        <f ca="1">+IF(Salida!CL$1=$A13,RIGHT(CELL("direccion",Salida!CL$1),LEN(CELL("direccion",Salida!CL$1))-FIND("!",CELL("direccion",Salida!CL$1)))," ")</f>
        <v xml:space="preserve"> </v>
      </c>
      <c r="CO13" s="38" t="str">
        <f ca="1">+IF(Salida!CM$1=$A13,RIGHT(CELL("direccion",Salida!CM$1),LEN(CELL("direccion",Salida!CM$1))-FIND("!",CELL("direccion",Salida!CM$1)))," ")</f>
        <v xml:space="preserve"> </v>
      </c>
      <c r="CP13" s="38" t="str">
        <f ca="1">+IF(Salida!CN$1=$A13,RIGHT(CELL("direccion",Salida!CN$1),LEN(CELL("direccion",Salida!CN$1))-FIND("!",CELL("direccion",Salida!CN$1)))," ")</f>
        <v xml:space="preserve"> </v>
      </c>
      <c r="CQ13" s="38" t="str">
        <f ca="1">+IF(Salida!CO$1=$A13,RIGHT(CELL("direccion",Salida!CO$1),LEN(CELL("direccion",Salida!CO$1))-FIND("!",CELL("direccion",Salida!CO$1)))," ")</f>
        <v xml:space="preserve"> </v>
      </c>
      <c r="CR13" s="38" t="str">
        <f ca="1">+IF(Salida!CP$1=$A13,RIGHT(CELL("direccion",Salida!CP$1),LEN(CELL("direccion",Salida!CP$1))-FIND("!",CELL("direccion",Salida!CP$1)))," ")</f>
        <v xml:space="preserve"> </v>
      </c>
      <c r="CS13" s="38" t="str">
        <f ca="1">+IF(Salida!CQ$1=$A13,RIGHT(CELL("direccion",Salida!CQ$1),LEN(CELL("direccion",Salida!CQ$1))-FIND("!",CELL("direccion",Salida!CQ$1)))," ")</f>
        <v xml:space="preserve"> </v>
      </c>
      <c r="CT13" s="38" t="str">
        <f ca="1">+IF(Salida!CR$1=$A13,RIGHT(CELL("direccion",Salida!CR$1),LEN(CELL("direccion",Salida!CR$1))-FIND("!",CELL("direccion",Salida!CR$1)))," ")</f>
        <v xml:space="preserve"> </v>
      </c>
      <c r="CU13" s="38" t="str">
        <f ca="1">+IF(Salida!CS$1=$A13,RIGHT(CELL("direccion",Salida!CS$1),LEN(CELL("direccion",Salida!CS$1))-FIND("!",CELL("direccion",Salida!CS$1)))," ")</f>
        <v xml:space="preserve"> </v>
      </c>
      <c r="CV13" s="38" t="str">
        <f ca="1">+IF(Salida!CT$1=$A13,RIGHT(CELL("direccion",Salida!CT$1),LEN(CELL("direccion",Salida!CT$1))-FIND("!",CELL("direccion",Salida!CT$1)))," ")</f>
        <v xml:space="preserve"> </v>
      </c>
      <c r="CW13" s="38" t="str">
        <f ca="1">+IF(Salida!CU$1=$A13,RIGHT(CELL("direccion",Salida!CU$1),LEN(CELL("direccion",Salida!CU$1))-FIND("!",CELL("direccion",Salida!CU$1)))," ")</f>
        <v xml:space="preserve"> </v>
      </c>
      <c r="CX13" s="38" t="str">
        <f ca="1">+IF(Salida!CV$1=$A13,RIGHT(CELL("direccion",Salida!CV$1),LEN(CELL("direccion",Salida!CV$1))-FIND("!",CELL("direccion",Salida!CV$1)))," ")</f>
        <v xml:space="preserve"> </v>
      </c>
      <c r="CY13" s="38" t="str">
        <f ca="1">+IF(Salida!CW$1=$A13,RIGHT(CELL("direccion",Salida!CW$1),LEN(CELL("direccion",Salida!CW$1))-FIND("!",CELL("direccion",Salida!CW$1)))," ")</f>
        <v xml:space="preserve"> </v>
      </c>
      <c r="CZ13" s="38" t="str">
        <f ca="1">+IF(Salida!CX$1=$A13,RIGHT(CELL("direccion",Salida!CX$1),LEN(CELL("direccion",Salida!CX$1))-FIND("!",CELL("direccion",Salida!CX$1)))," ")</f>
        <v xml:space="preserve"> </v>
      </c>
      <c r="DA13" s="38" t="str">
        <f ca="1">+IF(Salida!CY$1=$A13,RIGHT(CELL("direccion",Salida!CY$1),LEN(CELL("direccion",Salida!CY$1))-FIND("!",CELL("direccion",Salida!CY$1)))," ")</f>
        <v xml:space="preserve"> </v>
      </c>
      <c r="DB13" s="38" t="str">
        <f ca="1">+IF(Salida!CZ$1=$A13,RIGHT(CELL("direccion",Salida!CZ$1),LEN(CELL("direccion",Salida!CZ$1))-FIND("!",CELL("direccion",Salida!CZ$1)))," ")</f>
        <v xml:space="preserve"> </v>
      </c>
      <c r="DC13" s="38" t="str">
        <f ca="1">+IF(Salida!DA$1=$A13,RIGHT(CELL("direccion",Salida!DA$1),LEN(CELL("direccion",Salida!DA$1))-FIND("!",CELL("direccion",Salida!DA$1)))," ")</f>
        <v xml:space="preserve"> </v>
      </c>
      <c r="DD13" s="38" t="str">
        <f ca="1">+IF(Salida!DB$1=$A13,RIGHT(CELL("direccion",Salida!DB$1),LEN(CELL("direccion",Salida!DB$1))-FIND("!",CELL("direccion",Salida!DB$1)))," ")</f>
        <v xml:space="preserve"> </v>
      </c>
      <c r="DE13" s="38" t="str">
        <f ca="1">+IF(Salida!DC$1=$A13,RIGHT(CELL("direccion",Salida!DC$1),LEN(CELL("direccion",Salida!DC$1))-FIND("!",CELL("direccion",Salida!DC$1)))," ")</f>
        <v xml:space="preserve"> </v>
      </c>
      <c r="DF13" s="38" t="str">
        <f ca="1">+IF(Salida!DD$1=$A13,RIGHT(CELL("direccion",Salida!DD$1),LEN(CELL("direccion",Salida!DD$1))-FIND("!",CELL("direccion",Salida!DD$1)))," ")</f>
        <v xml:space="preserve"> </v>
      </c>
      <c r="DG13" s="38" t="str">
        <f ca="1">+IF(Salida!DE$1=$A13,RIGHT(CELL("direccion",Salida!DE$1),LEN(CELL("direccion",Salida!DE$1))-FIND("!",CELL("direccion",Salida!DE$1)))," ")</f>
        <v xml:space="preserve"> </v>
      </c>
      <c r="DH13" s="38" t="str">
        <f ca="1">+IF(Salida!DF$1=$A13,RIGHT(CELL("direccion",Salida!DF$1),LEN(CELL("direccion",Salida!DF$1))-FIND("!",CELL("direccion",Salida!DF$1)))," ")</f>
        <v xml:space="preserve"> </v>
      </c>
      <c r="DI13" s="38" t="str">
        <f ca="1">+IF(Salida!DG$1=$A13,RIGHT(CELL("direccion",Salida!DG$1),LEN(CELL("direccion",Salida!DG$1))-FIND("!",CELL("direccion",Salida!DG$1)))," ")</f>
        <v xml:space="preserve"> </v>
      </c>
      <c r="DJ13" s="38" t="str">
        <f ca="1">+IF(Salida!DH$1=$A13,RIGHT(CELL("direccion",Salida!DH$1),LEN(CELL("direccion",Salida!DH$1))-FIND("!",CELL("direccion",Salida!DH$1)))," ")</f>
        <v xml:space="preserve"> </v>
      </c>
      <c r="DK13" s="38" t="str">
        <f ca="1">+IF(Salida!DI$1=$A13,RIGHT(CELL("direccion",Salida!DI$1),LEN(CELL("direccion",Salida!DI$1))-FIND("!",CELL("direccion",Salida!DI$1)))," ")</f>
        <v xml:space="preserve"> </v>
      </c>
      <c r="DL13" s="121" t="str">
        <f ca="1">+IF(Salida!DJ$1=$A13,RIGHT(CELL("direccion",Salida!DJ$1),LEN(CELL("direccion",Salida!DJ$1))-FIND("!",CELL("direccion",Salida!DJ$1)))," ")</f>
        <v xml:space="preserve"> </v>
      </c>
    </row>
    <row r="14" spans="1:116" x14ac:dyDescent="0.25">
      <c r="A14" s="122" t="s">
        <v>148</v>
      </c>
      <c r="B14" s="38" t="str">
        <f t="shared" ca="1" si="0"/>
        <v>$BP$2:$BR$168</v>
      </c>
      <c r="C14" s="38" t="str">
        <f ca="1">+IF(Salida!A$1=$A14,RIGHT(CELL("direccion",Salida!A$1),LEN(CELL("direccion",Salida!A$1))-FIND("!",CELL("direccion",Salida!A$1)))," ")</f>
        <v xml:space="preserve"> </v>
      </c>
      <c r="D14" s="38" t="str">
        <f ca="1">+IF(Salida!B$1=$A14,RIGHT(CELL("direccion",Salida!B$1),LEN(CELL("direccion",Salida!B$1))-FIND("!",CELL("direccion",Salida!B$1)))," ")</f>
        <v xml:space="preserve"> </v>
      </c>
      <c r="E14" s="38" t="str">
        <f ca="1">+IF(Salida!C$1=$A14,RIGHT(CELL("direccion",Salida!C$1),LEN(CELL("direccion",Salida!C$1))-FIND("!",CELL("direccion",Salida!C$1)))," ")</f>
        <v xml:space="preserve"> </v>
      </c>
      <c r="F14" s="38" t="str">
        <f ca="1">+IF(Salida!D$1=$A14,RIGHT(CELL("direccion",Salida!D$1),LEN(CELL("direccion",Salida!D$1))-FIND("!",CELL("direccion",Salida!D$1)))," ")</f>
        <v xml:space="preserve"> </v>
      </c>
      <c r="G14" s="38" t="str">
        <f ca="1">+IF(Salida!E$1=$A14,RIGHT(CELL("direccion",Salida!E$1),LEN(CELL("direccion",Salida!E$1))-FIND("!",CELL("direccion",Salida!E$1)))," ")</f>
        <v xml:space="preserve"> </v>
      </c>
      <c r="H14" s="38" t="str">
        <f ca="1">+IF(Salida!F$1=$A14,RIGHT(CELL("direccion",Salida!F$1),LEN(CELL("direccion",Salida!F$1))-FIND("!",CELL("direccion",Salida!F$1)))," ")</f>
        <v xml:space="preserve"> </v>
      </c>
      <c r="I14" s="38" t="str">
        <f ca="1">+IF(Salida!G$1=$A14,RIGHT(CELL("direccion",Salida!G$1),LEN(CELL("direccion",Salida!G$1))-FIND("!",CELL("direccion",Salida!G$1)))," ")</f>
        <v xml:space="preserve"> </v>
      </c>
      <c r="J14" s="38" t="str">
        <f ca="1">+IF(Salida!H$1=$A14,RIGHT(CELL("direccion",Salida!H$1),LEN(CELL("direccion",Salida!H$1))-FIND("!",CELL("direccion",Salida!H$1)))," ")</f>
        <v xml:space="preserve"> </v>
      </c>
      <c r="K14" s="38" t="str">
        <f ca="1">+IF(Salida!I$1=$A14,RIGHT(CELL("direccion",Salida!I$1),LEN(CELL("direccion",Salida!I$1))-FIND("!",CELL("direccion",Salida!I$1)))," ")</f>
        <v xml:space="preserve"> </v>
      </c>
      <c r="L14" s="38" t="str">
        <f ca="1">+IF(Salida!J$1=$A14,RIGHT(CELL("direccion",Salida!J$1),LEN(CELL("direccion",Salida!J$1))-FIND("!",CELL("direccion",Salida!J$1)))," ")</f>
        <v xml:space="preserve"> </v>
      </c>
      <c r="M14" s="38" t="str">
        <f ca="1">+IF(Salida!K$1=$A14,RIGHT(CELL("direccion",Salida!K$1),LEN(CELL("direccion",Salida!K$1))-FIND("!",CELL("direccion",Salida!K$1)))," ")</f>
        <v xml:space="preserve"> </v>
      </c>
      <c r="N14" s="38" t="str">
        <f ca="1">+IF(Salida!L$1=$A14,RIGHT(CELL("direccion",Salida!L$1),LEN(CELL("direccion",Salida!L$1))-FIND("!",CELL("direccion",Salida!L$1)))," ")</f>
        <v xml:space="preserve"> </v>
      </c>
      <c r="O14" s="38" t="str">
        <f ca="1">+IF(Salida!M$1=$A14,RIGHT(CELL("direccion",Salida!M$1),LEN(CELL("direccion",Salida!M$1))-FIND("!",CELL("direccion",Salida!M$1)))," ")</f>
        <v xml:space="preserve"> </v>
      </c>
      <c r="P14" s="38" t="str">
        <f ca="1">+IF(Salida!N$1=$A14,RIGHT(CELL("direccion",Salida!N$1),LEN(CELL("direccion",Salida!N$1))-FIND("!",CELL("direccion",Salida!N$1)))," ")</f>
        <v xml:space="preserve"> </v>
      </c>
      <c r="Q14" s="38" t="str">
        <f ca="1">+IF(Salida!O$1=$A14,RIGHT(CELL("direccion",Salida!O$1),LEN(CELL("direccion",Salida!O$1))-FIND("!",CELL("direccion",Salida!O$1)))," ")</f>
        <v xml:space="preserve"> </v>
      </c>
      <c r="R14" s="38" t="str">
        <f ca="1">+IF(Salida!P$1=$A14,RIGHT(CELL("direccion",Salida!P$1),LEN(CELL("direccion",Salida!P$1))-FIND("!",CELL("direccion",Salida!P$1)))," ")</f>
        <v xml:space="preserve"> </v>
      </c>
      <c r="S14" s="38" t="str">
        <f ca="1">+IF(Salida!Q$1=$A14,RIGHT(CELL("direccion",Salida!Q$1),LEN(CELL("direccion",Salida!Q$1))-FIND("!",CELL("direccion",Salida!Q$1)))," ")</f>
        <v xml:space="preserve"> </v>
      </c>
      <c r="T14" s="38" t="str">
        <f ca="1">+IF(Salida!R$1=$A14,RIGHT(CELL("direccion",Salida!R$1),LEN(CELL("direccion",Salida!R$1))-FIND("!",CELL("direccion",Salida!R$1)))," ")</f>
        <v xml:space="preserve"> </v>
      </c>
      <c r="U14" s="38" t="str">
        <f ca="1">+IF(Salida!S$1=$A14,RIGHT(CELL("direccion",Salida!S$1),LEN(CELL("direccion",Salida!S$1))-FIND("!",CELL("direccion",Salida!S$1)))," ")</f>
        <v xml:space="preserve"> </v>
      </c>
      <c r="V14" s="38" t="str">
        <f ca="1">+IF(Salida!T$1=$A14,RIGHT(CELL("direccion",Salida!T$1),LEN(CELL("direccion",Salida!T$1))-FIND("!",CELL("direccion",Salida!T$1)))," ")</f>
        <v xml:space="preserve"> </v>
      </c>
      <c r="W14" s="38" t="str">
        <f ca="1">+IF(Salida!U$1=$A14,RIGHT(CELL("direccion",Salida!U$1),LEN(CELL("direccion",Salida!U$1))-FIND("!",CELL("direccion",Salida!U$1)))," ")</f>
        <v xml:space="preserve"> </v>
      </c>
      <c r="X14" s="38" t="str">
        <f ca="1">+IF(Salida!V$1=$A14,RIGHT(CELL("direccion",Salida!V$1),LEN(CELL("direccion",Salida!V$1))-FIND("!",CELL("direccion",Salida!V$1)))," ")</f>
        <v xml:space="preserve"> </v>
      </c>
      <c r="Y14" s="38" t="str">
        <f ca="1">+IF(Salida!W$1=$A14,RIGHT(CELL("direccion",Salida!W$1),LEN(CELL("direccion",Salida!W$1))-FIND("!",CELL("direccion",Salida!W$1)))," ")</f>
        <v xml:space="preserve"> </v>
      </c>
      <c r="Z14" s="38" t="str">
        <f ca="1">+IF(Salida!X$1=$A14,RIGHT(CELL("direccion",Salida!X$1),LEN(CELL("direccion",Salida!X$1))-FIND("!",CELL("direccion",Salida!X$1)))," ")</f>
        <v xml:space="preserve"> </v>
      </c>
      <c r="AA14" s="38" t="str">
        <f ca="1">+IF(Salida!Y$1=$A14,RIGHT(CELL("direccion",Salida!Y$1),LEN(CELL("direccion",Salida!Y$1))-FIND("!",CELL("direccion",Salida!Y$1)))," ")</f>
        <v xml:space="preserve"> </v>
      </c>
      <c r="AB14" s="38" t="str">
        <f ca="1">+IF(Salida!Z$1=$A14,RIGHT(CELL("direccion",Salida!Z$1),LEN(CELL("direccion",Salida!Z$1))-FIND("!",CELL("direccion",Salida!Z$1)))," ")</f>
        <v xml:space="preserve"> </v>
      </c>
      <c r="AC14" s="38" t="str">
        <f ca="1">+IF(Salida!AA$1=$A14,RIGHT(CELL("direccion",Salida!AA$1),LEN(CELL("direccion",Salida!AA$1))-FIND("!",CELL("direccion",Salida!AA$1)))," ")</f>
        <v xml:space="preserve"> </v>
      </c>
      <c r="AD14" s="38" t="str">
        <f ca="1">+IF(Salida!AB$1=$A14,RIGHT(CELL("direccion",Salida!AB$1),LEN(CELL("direccion",Salida!AB$1))-FIND("!",CELL("direccion",Salida!AB$1)))," ")</f>
        <v xml:space="preserve"> </v>
      </c>
      <c r="AE14" s="38" t="str">
        <f ca="1">+IF(Salida!AC$1=$A14,RIGHT(CELL("direccion",Salida!AC$1),LEN(CELL("direccion",Salida!AC$1))-FIND("!",CELL("direccion",Salida!AC$1)))," ")</f>
        <v xml:space="preserve"> </v>
      </c>
      <c r="AF14" s="38" t="str">
        <f ca="1">+IF(Salida!AD$1=$A14,RIGHT(CELL("direccion",Salida!AD$1),LEN(CELL("direccion",Salida!AD$1))-FIND("!",CELL("direccion",Salida!AD$1)))," ")</f>
        <v xml:space="preserve"> </v>
      </c>
      <c r="AG14" s="38" t="str">
        <f ca="1">+IF(Salida!AE$1=$A14,RIGHT(CELL("direccion",Salida!AE$1),LEN(CELL("direccion",Salida!AE$1))-FIND("!",CELL("direccion",Salida!AE$1)))," ")</f>
        <v xml:space="preserve"> </v>
      </c>
      <c r="AH14" s="38" t="str">
        <f ca="1">+IF(Salida!AF$1=$A14,RIGHT(CELL("direccion",Salida!AF$1),LEN(CELL("direccion",Salida!AF$1))-FIND("!",CELL("direccion",Salida!AF$1)))," ")</f>
        <v xml:space="preserve"> </v>
      </c>
      <c r="AI14" s="38" t="str">
        <f ca="1">+IF(Salida!AG$1=$A14,RIGHT(CELL("direccion",Salida!AG$1),LEN(CELL("direccion",Salida!AG$1))-FIND("!",CELL("direccion",Salida!AG$1)))," ")</f>
        <v xml:space="preserve"> </v>
      </c>
      <c r="AJ14" s="38" t="str">
        <f ca="1">+IF(Salida!AH$1=$A14,RIGHT(CELL("direccion",Salida!AH$1),LEN(CELL("direccion",Salida!AH$1))-FIND("!",CELL("direccion",Salida!AH$1)))," ")</f>
        <v xml:space="preserve"> </v>
      </c>
      <c r="AK14" s="38" t="str">
        <f ca="1">+IF(Salida!AI$1=$A14,RIGHT(CELL("direccion",Salida!AI$1),LEN(CELL("direccion",Salida!AI$1))-FIND("!",CELL("direccion",Salida!AI$1)))," ")</f>
        <v xml:space="preserve"> </v>
      </c>
      <c r="AL14" s="38" t="str">
        <f ca="1">+IF(Salida!AJ$1=$A14,RIGHT(CELL("direccion",Salida!AJ$1),LEN(CELL("direccion",Salida!AJ$1))-FIND("!",CELL("direccion",Salida!AJ$1)))," ")</f>
        <v xml:space="preserve"> </v>
      </c>
      <c r="AM14" s="38" t="str">
        <f ca="1">+IF(Salida!AK$1=$A14,RIGHT(CELL("direccion",Salida!AK$1),LEN(CELL("direccion",Salida!AK$1))-FIND("!",CELL("direccion",Salida!AK$1)))," ")</f>
        <v xml:space="preserve"> </v>
      </c>
      <c r="AN14" s="38" t="str">
        <f ca="1">+IF(Salida!AL$1=$A14,RIGHT(CELL("direccion",Salida!AL$1),LEN(CELL("direccion",Salida!AL$1))-FIND("!",CELL("direccion",Salida!AL$1)))," ")</f>
        <v xml:space="preserve"> </v>
      </c>
      <c r="AO14" s="38" t="str">
        <f ca="1">+IF(Salida!AM$1=$A14,RIGHT(CELL("direccion",Salida!AM$1),LEN(CELL("direccion",Salida!AM$1))-FIND("!",CELL("direccion",Salida!AM$1)))," ")</f>
        <v xml:space="preserve"> </v>
      </c>
      <c r="AP14" s="38" t="str">
        <f ca="1">+IF(Salida!AN$1=$A14,RIGHT(CELL("direccion",Salida!AN$1),LEN(CELL("direccion",Salida!AN$1))-FIND("!",CELL("direccion",Salida!AN$1)))," ")</f>
        <v xml:space="preserve"> </v>
      </c>
      <c r="AQ14" s="38" t="str">
        <f ca="1">+IF(Salida!AO$1=$A14,RIGHT(CELL("direccion",Salida!AO$1),LEN(CELL("direccion",Salida!AO$1))-FIND("!",CELL("direccion",Salida!AO$1)))," ")</f>
        <v xml:space="preserve"> </v>
      </c>
      <c r="AR14" s="38" t="str">
        <f ca="1">+IF(Salida!AP$1=$A14,RIGHT(CELL("direccion",Salida!AP$1),LEN(CELL("direccion",Salida!AP$1))-FIND("!",CELL("direccion",Salida!AP$1)))," ")</f>
        <v xml:space="preserve"> </v>
      </c>
      <c r="AS14" s="38" t="str">
        <f ca="1">+IF(Salida!AQ$1=$A14,RIGHT(CELL("direccion",Salida!AQ$1),LEN(CELL("direccion",Salida!AQ$1))-FIND("!",CELL("direccion",Salida!AQ$1)))," ")</f>
        <v xml:space="preserve"> </v>
      </c>
      <c r="AT14" s="38" t="str">
        <f ca="1">+IF(Salida!AR$1=$A14,RIGHT(CELL("direccion",Salida!AR$1),LEN(CELL("direccion",Salida!AR$1))-FIND("!",CELL("direccion",Salida!AR$1)))," ")</f>
        <v xml:space="preserve"> </v>
      </c>
      <c r="AU14" s="38" t="str">
        <f ca="1">+IF(Salida!AS$1=$A14,RIGHT(CELL("direccion",Salida!AS$1),LEN(CELL("direccion",Salida!AS$1))-FIND("!",CELL("direccion",Salida!AS$1)))," ")</f>
        <v xml:space="preserve"> </v>
      </c>
      <c r="AV14" s="38" t="str">
        <f ca="1">+IF(Salida!AT$1=$A14,RIGHT(CELL("direccion",Salida!AT$1),LEN(CELL("direccion",Salida!AT$1))-FIND("!",CELL("direccion",Salida!AT$1)))," ")</f>
        <v xml:space="preserve"> </v>
      </c>
      <c r="AW14" s="38" t="str">
        <f ca="1">+IF(Salida!AU$1=$A14,RIGHT(CELL("direccion",Salida!AU$1),LEN(CELL("direccion",Salida!AU$1))-FIND("!",CELL("direccion",Salida!AU$1)))," ")</f>
        <v xml:space="preserve"> </v>
      </c>
      <c r="AX14" s="38" t="str">
        <f ca="1">+IF(Salida!AV$1=$A14,RIGHT(CELL("direccion",Salida!AV$1),LEN(CELL("direccion",Salida!AV$1))-FIND("!",CELL("direccion",Salida!AV$1)))," ")</f>
        <v xml:space="preserve"> </v>
      </c>
      <c r="AY14" s="38" t="str">
        <f ca="1">+IF(Salida!AW$1=$A14,RIGHT(CELL("direccion",Salida!AW$1),LEN(CELL("direccion",Salida!AW$1))-FIND("!",CELL("direccion",Salida!AW$1)))," ")</f>
        <v xml:space="preserve"> </v>
      </c>
      <c r="AZ14" s="38" t="str">
        <f ca="1">+IF(Salida!AX$1=$A14,RIGHT(CELL("direccion",Salida!AX$1),LEN(CELL("direccion",Salida!AX$1))-FIND("!",CELL("direccion",Salida!AX$1)))," ")</f>
        <v xml:space="preserve"> </v>
      </c>
      <c r="BA14" s="38" t="str">
        <f ca="1">+IF(Salida!AY$1=$A14,RIGHT(CELL("direccion",Salida!AY$1),LEN(CELL("direccion",Salida!AY$1))-FIND("!",CELL("direccion",Salida!AY$1)))," ")</f>
        <v xml:space="preserve"> </v>
      </c>
      <c r="BB14" s="38" t="str">
        <f ca="1">+IF(Salida!AZ$1=$A14,RIGHT(CELL("direccion",Salida!AZ$1),LEN(CELL("direccion",Salida!AZ$1))-FIND("!",CELL("direccion",Salida!AZ$1)))," ")</f>
        <v xml:space="preserve"> </v>
      </c>
      <c r="BC14" s="38" t="str">
        <f ca="1">+IF(Salida!BA$1=$A14,RIGHT(CELL("direccion",Salida!BA$1),LEN(CELL("direccion",Salida!BA$1))-FIND("!",CELL("direccion",Salida!BA$1)))," ")</f>
        <v xml:space="preserve"> </v>
      </c>
      <c r="BD14" s="38" t="str">
        <f ca="1">+IF(Salida!BB$1=$A14,RIGHT(CELL("direccion",Salida!BB$1),LEN(CELL("direccion",Salida!BB$1))-FIND("!",CELL("direccion",Salida!BB$1)))," ")</f>
        <v xml:space="preserve"> </v>
      </c>
      <c r="BE14" s="38" t="str">
        <f ca="1">+IF(Salida!BC$1=$A14,RIGHT(CELL("direccion",Salida!BC$1),LEN(CELL("direccion",Salida!BC$1))-FIND("!",CELL("direccion",Salida!BC$1)))," ")</f>
        <v xml:space="preserve"> </v>
      </c>
      <c r="BF14" s="38" t="str">
        <f ca="1">+IF(Salida!BD$1=$A14,RIGHT(CELL("direccion",Salida!BD$1),LEN(CELL("direccion",Salida!BD$1))-FIND("!",CELL("direccion",Salida!BD$1)))," ")</f>
        <v xml:space="preserve"> </v>
      </c>
      <c r="BG14" s="38" t="str">
        <f ca="1">+IF(Salida!BE$1=$A14,RIGHT(CELL("direccion",Salida!BE$1),LEN(CELL("direccion",Salida!BE$1))-FIND("!",CELL("direccion",Salida!BE$1)))," ")</f>
        <v xml:space="preserve"> </v>
      </c>
      <c r="BH14" s="38" t="str">
        <f ca="1">+IF(Salida!BF$1=$A14,RIGHT(CELL("direccion",Salida!BF$1),LEN(CELL("direccion",Salida!BF$1))-FIND("!",CELL("direccion",Salida!BF$1)))," ")</f>
        <v xml:space="preserve"> </v>
      </c>
      <c r="BI14" s="38" t="str">
        <f ca="1">+IF(Salida!BG$1=$A14,RIGHT(CELL("direccion",Salida!BG$1),LEN(CELL("direccion",Salida!BG$1))-FIND("!",CELL("direccion",Salida!BG$1)))," ")</f>
        <v xml:space="preserve"> </v>
      </c>
      <c r="BJ14" s="38" t="str">
        <f ca="1">+IF(Salida!BH$1=$A14,RIGHT(CELL("direccion",Salida!BH$1),LEN(CELL("direccion",Salida!BH$1))-FIND("!",CELL("direccion",Salida!BH$1)))," ")</f>
        <v xml:space="preserve"> </v>
      </c>
      <c r="BK14" s="38" t="str">
        <f ca="1">+IF(Salida!BI$1=$A14,RIGHT(CELL("direccion",Salida!BI$1),LEN(CELL("direccion",Salida!BI$1))-FIND("!",CELL("direccion",Salida!BI$1)))," ")</f>
        <v xml:space="preserve"> </v>
      </c>
      <c r="BL14" s="38" t="str">
        <f ca="1">+IF(Salida!BJ$1=$A14,RIGHT(CELL("direccion",Salida!BJ$1),LEN(CELL("direccion",Salida!BJ$1))-FIND("!",CELL("direccion",Salida!BJ$1)))," ")</f>
        <v xml:space="preserve"> </v>
      </c>
      <c r="BM14" s="38" t="str">
        <f ca="1">+IF(Salida!BK$1=$A14,RIGHT(CELL("direccion",Salida!BK$1),LEN(CELL("direccion",Salida!BK$1))-FIND("!",CELL("direccion",Salida!BK$1)))," ")</f>
        <v xml:space="preserve"> </v>
      </c>
      <c r="BN14" s="38" t="str">
        <f ca="1">+IF(Salida!BL$1=$A14,RIGHT(CELL("direccion",Salida!BL$1),LEN(CELL("direccion",Salida!BL$1))-FIND("!",CELL("direccion",Salida!BL$1)))," ")</f>
        <v xml:space="preserve"> </v>
      </c>
      <c r="BO14" s="38" t="str">
        <f ca="1">+IF(Salida!BM$1=$A14,RIGHT(CELL("direccion",Salida!BM$1),LEN(CELL("direccion",Salida!BM$1))-FIND("!",CELL("direccion",Salida!BM$1)))," ")</f>
        <v xml:space="preserve"> </v>
      </c>
      <c r="BP14" s="38" t="str">
        <f ca="1">+IF(Salida!BN$1=$A14,RIGHT(CELL("direccion",Salida!BN$1),LEN(CELL("direccion",Salida!BN$1))-FIND("!",CELL("direccion",Salida!BN$1)))," ")</f>
        <v xml:space="preserve"> </v>
      </c>
      <c r="BQ14" s="38" t="str">
        <f ca="1">+IF(Salida!BO$1=$A14,RIGHT(CELL("direccion",Salida!BO$1),LEN(CELL("direccion",Salida!BO$1))-FIND("!",CELL("direccion",Salida!BO$1)))," ")</f>
        <v xml:space="preserve"> </v>
      </c>
      <c r="BR14" s="38" t="str">
        <f ca="1">+IF(Salida!BP$1=$A14,RIGHT(CELL("direccion",Salida!BP$1),LEN(CELL("direccion",Salida!BP$1))-FIND("!",CELL("direccion",Salida!BP$1)))," ")</f>
        <v>$BP$1</v>
      </c>
      <c r="BS14" s="38" t="str">
        <f ca="1">+IF(Salida!BQ$1=$A14,RIGHT(CELL("direccion",Salida!BQ$1),LEN(CELL("direccion",Salida!BQ$1))-FIND("!",CELL("direccion",Salida!BQ$1)))," ")</f>
        <v>$BQ$1</v>
      </c>
      <c r="BT14" s="38" t="str">
        <f ca="1">+IF(Salida!BR$1=$A14,RIGHT(CELL("direccion",Salida!BR$1),LEN(CELL("direccion",Salida!BR$1))-FIND("!",CELL("direccion",Salida!BR$1)))," ")</f>
        <v>$BR$1</v>
      </c>
      <c r="BU14" s="38" t="str">
        <f ca="1">+IF(Salida!BS$1=$A14,RIGHT(CELL("direccion",Salida!BS$1),LEN(CELL("direccion",Salida!BS$1))-FIND("!",CELL("direccion",Salida!BS$1)))," ")</f>
        <v xml:space="preserve"> </v>
      </c>
      <c r="BV14" s="38" t="str">
        <f ca="1">+IF(Salida!BT$1=$A14,RIGHT(CELL("direccion",Salida!BT$1),LEN(CELL("direccion",Salida!BT$1))-FIND("!",CELL("direccion",Salida!BT$1)))," ")</f>
        <v xml:space="preserve"> </v>
      </c>
      <c r="BW14" s="38" t="str">
        <f ca="1">+IF(Salida!BU$1=$A14,RIGHT(CELL("direccion",Salida!BU$1),LEN(CELL("direccion",Salida!BU$1))-FIND("!",CELL("direccion",Salida!BU$1)))," ")</f>
        <v xml:space="preserve"> </v>
      </c>
      <c r="BX14" s="38" t="str">
        <f ca="1">+IF(Salida!BV$1=$A14,RIGHT(CELL("direccion",Salida!BV$1),LEN(CELL("direccion",Salida!BV$1))-FIND("!",CELL("direccion",Salida!BV$1)))," ")</f>
        <v xml:space="preserve"> </v>
      </c>
      <c r="BY14" s="38" t="str">
        <f ca="1">+IF(Salida!BW$1=$A14,RIGHT(CELL("direccion",Salida!BW$1),LEN(CELL("direccion",Salida!BW$1))-FIND("!",CELL("direccion",Salida!BW$1)))," ")</f>
        <v xml:space="preserve"> </v>
      </c>
      <c r="BZ14" s="38" t="str">
        <f ca="1">+IF(Salida!BX$1=$A14,RIGHT(CELL("direccion",Salida!BX$1),LEN(CELL("direccion",Salida!BX$1))-FIND("!",CELL("direccion",Salida!BX$1)))," ")</f>
        <v xml:space="preserve"> </v>
      </c>
      <c r="CA14" s="38" t="str">
        <f ca="1">+IF(Salida!BY$1=$A14,RIGHT(CELL("direccion",Salida!BY$1),LEN(CELL("direccion",Salida!BY$1))-FIND("!",CELL("direccion",Salida!BY$1)))," ")</f>
        <v xml:space="preserve"> </v>
      </c>
      <c r="CB14" s="38" t="str">
        <f ca="1">+IF(Salida!BZ$1=$A14,RIGHT(CELL("direccion",Salida!BZ$1),LEN(CELL("direccion",Salida!BZ$1))-FIND("!",CELL("direccion",Salida!BZ$1)))," ")</f>
        <v xml:space="preserve"> </v>
      </c>
      <c r="CC14" s="38" t="str">
        <f ca="1">+IF(Salida!CA$1=$A14,RIGHT(CELL("direccion",Salida!CA$1),LEN(CELL("direccion",Salida!CA$1))-FIND("!",CELL("direccion",Salida!CA$1)))," ")</f>
        <v xml:space="preserve"> </v>
      </c>
      <c r="CD14" s="38" t="str">
        <f ca="1">+IF(Salida!CB$1=$A14,RIGHT(CELL("direccion",Salida!CB$1),LEN(CELL("direccion",Salida!CB$1))-FIND("!",CELL("direccion",Salida!CB$1)))," ")</f>
        <v xml:space="preserve"> </v>
      </c>
      <c r="CE14" s="38" t="str">
        <f ca="1">+IF(Salida!CC$1=$A14,RIGHT(CELL("direccion",Salida!CC$1),LEN(CELL("direccion",Salida!CC$1))-FIND("!",CELL("direccion",Salida!CC$1)))," ")</f>
        <v xml:space="preserve"> </v>
      </c>
      <c r="CF14" s="38" t="str">
        <f ca="1">+IF(Salida!CD$1=$A14,RIGHT(CELL("direccion",Salida!CD$1),LEN(CELL("direccion",Salida!CD$1))-FIND("!",CELL("direccion",Salida!CD$1)))," ")</f>
        <v xml:space="preserve"> </v>
      </c>
      <c r="CG14" s="38" t="str">
        <f ca="1">+IF(Salida!CE$1=$A14,RIGHT(CELL("direccion",Salida!CE$1),LEN(CELL("direccion",Salida!CE$1))-FIND("!",CELL("direccion",Salida!CE$1)))," ")</f>
        <v xml:space="preserve"> </v>
      </c>
      <c r="CH14" s="38" t="str">
        <f ca="1">+IF(Salida!CF$1=$A14,RIGHT(CELL("direccion",Salida!CF$1),LEN(CELL("direccion",Salida!CF$1))-FIND("!",CELL("direccion",Salida!CF$1)))," ")</f>
        <v xml:space="preserve"> </v>
      </c>
      <c r="CI14" s="38" t="str">
        <f ca="1">+IF(Salida!CG$1=$A14,RIGHT(CELL("direccion",Salida!CG$1),LEN(CELL("direccion",Salida!CG$1))-FIND("!",CELL("direccion",Salida!CG$1)))," ")</f>
        <v xml:space="preserve"> </v>
      </c>
      <c r="CJ14" s="38" t="str">
        <f ca="1">+IF(Salida!CH$1=$A14,RIGHT(CELL("direccion",Salida!CH$1),LEN(CELL("direccion",Salida!CH$1))-FIND("!",CELL("direccion",Salida!CH$1)))," ")</f>
        <v xml:space="preserve"> </v>
      </c>
      <c r="CK14" s="38" t="str">
        <f ca="1">+IF(Salida!CI$1=$A14,RIGHT(CELL("direccion",Salida!CI$1),LEN(CELL("direccion",Salida!CI$1))-FIND("!",CELL("direccion",Salida!CI$1)))," ")</f>
        <v xml:space="preserve"> </v>
      </c>
      <c r="CL14" s="38" t="str">
        <f ca="1">+IF(Salida!CJ$1=$A14,RIGHT(CELL("direccion",Salida!CJ$1),LEN(CELL("direccion",Salida!CJ$1))-FIND("!",CELL("direccion",Salida!CJ$1)))," ")</f>
        <v xml:space="preserve"> </v>
      </c>
      <c r="CM14" s="38" t="str">
        <f ca="1">+IF(Salida!CK$1=$A14,RIGHT(CELL("direccion",Salida!CK$1),LEN(CELL("direccion",Salida!CK$1))-FIND("!",CELL("direccion",Salida!CK$1)))," ")</f>
        <v xml:space="preserve"> </v>
      </c>
      <c r="CN14" s="38" t="str">
        <f ca="1">+IF(Salida!CL$1=$A14,RIGHT(CELL("direccion",Salida!CL$1),LEN(CELL("direccion",Salida!CL$1))-FIND("!",CELL("direccion",Salida!CL$1)))," ")</f>
        <v xml:space="preserve"> </v>
      </c>
      <c r="CO14" s="38" t="str">
        <f ca="1">+IF(Salida!CM$1=$A14,RIGHT(CELL("direccion",Salida!CM$1),LEN(CELL("direccion",Salida!CM$1))-FIND("!",CELL("direccion",Salida!CM$1)))," ")</f>
        <v xml:space="preserve"> </v>
      </c>
      <c r="CP14" s="38" t="str">
        <f ca="1">+IF(Salida!CN$1=$A14,RIGHT(CELL("direccion",Salida!CN$1),LEN(CELL("direccion",Salida!CN$1))-FIND("!",CELL("direccion",Salida!CN$1)))," ")</f>
        <v xml:space="preserve"> </v>
      </c>
      <c r="CQ14" s="38" t="str">
        <f ca="1">+IF(Salida!CO$1=$A14,RIGHT(CELL("direccion",Salida!CO$1),LEN(CELL("direccion",Salida!CO$1))-FIND("!",CELL("direccion",Salida!CO$1)))," ")</f>
        <v xml:space="preserve"> </v>
      </c>
      <c r="CR14" s="38" t="str">
        <f ca="1">+IF(Salida!CP$1=$A14,RIGHT(CELL("direccion",Salida!CP$1),LEN(CELL("direccion",Salida!CP$1))-FIND("!",CELL("direccion",Salida!CP$1)))," ")</f>
        <v xml:space="preserve"> </v>
      </c>
      <c r="CS14" s="38" t="str">
        <f ca="1">+IF(Salida!CQ$1=$A14,RIGHT(CELL("direccion",Salida!CQ$1),LEN(CELL("direccion",Salida!CQ$1))-FIND("!",CELL("direccion",Salida!CQ$1)))," ")</f>
        <v xml:space="preserve"> </v>
      </c>
      <c r="CT14" s="38" t="str">
        <f ca="1">+IF(Salida!CR$1=$A14,RIGHT(CELL("direccion",Salida!CR$1),LEN(CELL("direccion",Salida!CR$1))-FIND("!",CELL("direccion",Salida!CR$1)))," ")</f>
        <v xml:space="preserve"> </v>
      </c>
      <c r="CU14" s="38" t="str">
        <f ca="1">+IF(Salida!CS$1=$A14,RIGHT(CELL("direccion",Salida!CS$1),LEN(CELL("direccion",Salida!CS$1))-FIND("!",CELL("direccion",Salida!CS$1)))," ")</f>
        <v xml:space="preserve"> </v>
      </c>
      <c r="CV14" s="38" t="str">
        <f ca="1">+IF(Salida!CT$1=$A14,RIGHT(CELL("direccion",Salida!CT$1),LEN(CELL("direccion",Salida!CT$1))-FIND("!",CELL("direccion",Salida!CT$1)))," ")</f>
        <v xml:space="preserve"> </v>
      </c>
      <c r="CW14" s="38" t="str">
        <f ca="1">+IF(Salida!CU$1=$A14,RIGHT(CELL("direccion",Salida!CU$1),LEN(CELL("direccion",Salida!CU$1))-FIND("!",CELL("direccion",Salida!CU$1)))," ")</f>
        <v xml:space="preserve"> </v>
      </c>
      <c r="CX14" s="38" t="str">
        <f ca="1">+IF(Salida!CV$1=$A14,RIGHT(CELL("direccion",Salida!CV$1),LEN(CELL("direccion",Salida!CV$1))-FIND("!",CELL("direccion",Salida!CV$1)))," ")</f>
        <v xml:space="preserve"> </v>
      </c>
      <c r="CY14" s="38" t="str">
        <f ca="1">+IF(Salida!CW$1=$A14,RIGHT(CELL("direccion",Salida!CW$1),LEN(CELL("direccion",Salida!CW$1))-FIND("!",CELL("direccion",Salida!CW$1)))," ")</f>
        <v xml:space="preserve"> </v>
      </c>
      <c r="CZ14" s="38" t="str">
        <f ca="1">+IF(Salida!CX$1=$A14,RIGHT(CELL("direccion",Salida!CX$1),LEN(CELL("direccion",Salida!CX$1))-FIND("!",CELL("direccion",Salida!CX$1)))," ")</f>
        <v xml:space="preserve"> </v>
      </c>
      <c r="DA14" s="38" t="str">
        <f ca="1">+IF(Salida!CY$1=$A14,RIGHT(CELL("direccion",Salida!CY$1),LEN(CELL("direccion",Salida!CY$1))-FIND("!",CELL("direccion",Salida!CY$1)))," ")</f>
        <v xml:space="preserve"> </v>
      </c>
      <c r="DB14" s="38" t="str">
        <f ca="1">+IF(Salida!CZ$1=$A14,RIGHT(CELL("direccion",Salida!CZ$1),LEN(CELL("direccion",Salida!CZ$1))-FIND("!",CELL("direccion",Salida!CZ$1)))," ")</f>
        <v xml:space="preserve"> </v>
      </c>
      <c r="DC14" s="38" t="str">
        <f ca="1">+IF(Salida!DA$1=$A14,RIGHT(CELL("direccion",Salida!DA$1),LEN(CELL("direccion",Salida!DA$1))-FIND("!",CELL("direccion",Salida!DA$1)))," ")</f>
        <v xml:space="preserve"> </v>
      </c>
      <c r="DD14" s="38" t="str">
        <f ca="1">+IF(Salida!DB$1=$A14,RIGHT(CELL("direccion",Salida!DB$1),LEN(CELL("direccion",Salida!DB$1))-FIND("!",CELL("direccion",Salida!DB$1)))," ")</f>
        <v xml:space="preserve"> </v>
      </c>
      <c r="DE14" s="38" t="str">
        <f ca="1">+IF(Salida!DC$1=$A14,RIGHT(CELL("direccion",Salida!DC$1),LEN(CELL("direccion",Salida!DC$1))-FIND("!",CELL("direccion",Salida!DC$1)))," ")</f>
        <v xml:space="preserve"> </v>
      </c>
      <c r="DF14" s="38" t="str">
        <f ca="1">+IF(Salida!DD$1=$A14,RIGHT(CELL("direccion",Salida!DD$1),LEN(CELL("direccion",Salida!DD$1))-FIND("!",CELL("direccion",Salida!DD$1)))," ")</f>
        <v xml:space="preserve"> </v>
      </c>
      <c r="DG14" s="38" t="str">
        <f ca="1">+IF(Salida!DE$1=$A14,RIGHT(CELL("direccion",Salida!DE$1),LEN(CELL("direccion",Salida!DE$1))-FIND("!",CELL("direccion",Salida!DE$1)))," ")</f>
        <v xml:space="preserve"> </v>
      </c>
      <c r="DH14" s="38" t="str">
        <f ca="1">+IF(Salida!DF$1=$A14,RIGHT(CELL("direccion",Salida!DF$1),LEN(CELL("direccion",Salida!DF$1))-FIND("!",CELL("direccion",Salida!DF$1)))," ")</f>
        <v xml:space="preserve"> </v>
      </c>
      <c r="DI14" s="38" t="str">
        <f ca="1">+IF(Salida!DG$1=$A14,RIGHT(CELL("direccion",Salida!DG$1),LEN(CELL("direccion",Salida!DG$1))-FIND("!",CELL("direccion",Salida!DG$1)))," ")</f>
        <v xml:space="preserve"> </v>
      </c>
      <c r="DJ14" s="38" t="str">
        <f ca="1">+IF(Salida!DH$1=$A14,RIGHT(CELL("direccion",Salida!DH$1),LEN(CELL("direccion",Salida!DH$1))-FIND("!",CELL("direccion",Salida!DH$1)))," ")</f>
        <v xml:space="preserve"> </v>
      </c>
      <c r="DK14" s="38" t="str">
        <f ca="1">+IF(Salida!DI$1=$A14,RIGHT(CELL("direccion",Salida!DI$1),LEN(CELL("direccion",Salida!DI$1))-FIND("!",CELL("direccion",Salida!DI$1)))," ")</f>
        <v xml:space="preserve"> </v>
      </c>
      <c r="DL14" s="121" t="str">
        <f ca="1">+IF(Salida!DJ$1=$A14,RIGHT(CELL("direccion",Salida!DJ$1),LEN(CELL("direccion",Salida!DJ$1))-FIND("!",CELL("direccion",Salida!DJ$1)))," ")</f>
        <v xml:space="preserve"> </v>
      </c>
    </row>
    <row r="15" spans="1:116" x14ac:dyDescent="0.25">
      <c r="A15" s="122" t="s">
        <v>150</v>
      </c>
      <c r="B15" s="38" t="str">
        <f t="shared" ca="1" si="0"/>
        <v>$BT$2:$BV$168</v>
      </c>
      <c r="C15" s="38" t="str">
        <f ca="1">+IF(Salida!A$1=$A15,RIGHT(CELL("direccion",Salida!A$1),LEN(CELL("direccion",Salida!A$1))-FIND("!",CELL("direccion",Salida!A$1)))," ")</f>
        <v xml:space="preserve"> </v>
      </c>
      <c r="D15" s="38" t="str">
        <f ca="1">+IF(Salida!B$1=$A15,RIGHT(CELL("direccion",Salida!B$1),LEN(CELL("direccion",Salida!B$1))-FIND("!",CELL("direccion",Salida!B$1)))," ")</f>
        <v xml:space="preserve"> </v>
      </c>
      <c r="E15" s="38" t="str">
        <f ca="1">+IF(Salida!C$1=$A15,RIGHT(CELL("direccion",Salida!C$1),LEN(CELL("direccion",Salida!C$1))-FIND("!",CELL("direccion",Salida!C$1)))," ")</f>
        <v xml:space="preserve"> </v>
      </c>
      <c r="F15" s="38" t="str">
        <f ca="1">+IF(Salida!D$1=$A15,RIGHT(CELL("direccion",Salida!D$1),LEN(CELL("direccion",Salida!D$1))-FIND("!",CELL("direccion",Salida!D$1)))," ")</f>
        <v xml:space="preserve"> </v>
      </c>
      <c r="G15" s="38" t="str">
        <f ca="1">+IF(Salida!E$1=$A15,RIGHT(CELL("direccion",Salida!E$1),LEN(CELL("direccion",Salida!E$1))-FIND("!",CELL("direccion",Salida!E$1)))," ")</f>
        <v xml:space="preserve"> </v>
      </c>
      <c r="H15" s="38" t="str">
        <f ca="1">+IF(Salida!F$1=$A15,RIGHT(CELL("direccion",Salida!F$1),LEN(CELL("direccion",Salida!F$1))-FIND("!",CELL("direccion",Salida!F$1)))," ")</f>
        <v xml:space="preserve"> </v>
      </c>
      <c r="I15" s="38" t="str">
        <f ca="1">+IF(Salida!G$1=$A15,RIGHT(CELL("direccion",Salida!G$1),LEN(CELL("direccion",Salida!G$1))-FIND("!",CELL("direccion",Salida!G$1)))," ")</f>
        <v xml:space="preserve"> </v>
      </c>
      <c r="J15" s="38" t="str">
        <f ca="1">+IF(Salida!H$1=$A15,RIGHT(CELL("direccion",Salida!H$1),LEN(CELL("direccion",Salida!H$1))-FIND("!",CELL("direccion",Salida!H$1)))," ")</f>
        <v xml:space="preserve"> </v>
      </c>
      <c r="K15" s="38" t="str">
        <f ca="1">+IF(Salida!I$1=$A15,RIGHT(CELL("direccion",Salida!I$1),LEN(CELL("direccion",Salida!I$1))-FIND("!",CELL("direccion",Salida!I$1)))," ")</f>
        <v xml:space="preserve"> </v>
      </c>
      <c r="L15" s="38" t="str">
        <f ca="1">+IF(Salida!J$1=$A15,RIGHT(CELL("direccion",Salida!J$1),LEN(CELL("direccion",Salida!J$1))-FIND("!",CELL("direccion",Salida!J$1)))," ")</f>
        <v xml:space="preserve"> </v>
      </c>
      <c r="M15" s="38" t="str">
        <f ca="1">+IF(Salida!K$1=$A15,RIGHT(CELL("direccion",Salida!K$1),LEN(CELL("direccion",Salida!K$1))-FIND("!",CELL("direccion",Salida!K$1)))," ")</f>
        <v xml:space="preserve"> </v>
      </c>
      <c r="N15" s="38" t="str">
        <f ca="1">+IF(Salida!L$1=$A15,RIGHT(CELL("direccion",Salida!L$1),LEN(CELL("direccion",Salida!L$1))-FIND("!",CELL("direccion",Salida!L$1)))," ")</f>
        <v xml:space="preserve"> </v>
      </c>
      <c r="O15" s="38" t="str">
        <f ca="1">+IF(Salida!M$1=$A15,RIGHT(CELL("direccion",Salida!M$1),LEN(CELL("direccion",Salida!M$1))-FIND("!",CELL("direccion",Salida!M$1)))," ")</f>
        <v xml:space="preserve"> </v>
      </c>
      <c r="P15" s="38" t="str">
        <f ca="1">+IF(Salida!N$1=$A15,RIGHT(CELL("direccion",Salida!N$1),LEN(CELL("direccion",Salida!N$1))-FIND("!",CELL("direccion",Salida!N$1)))," ")</f>
        <v xml:space="preserve"> </v>
      </c>
      <c r="Q15" s="38" t="str">
        <f ca="1">+IF(Salida!O$1=$A15,RIGHT(CELL("direccion",Salida!O$1),LEN(CELL("direccion",Salida!O$1))-FIND("!",CELL("direccion",Salida!O$1)))," ")</f>
        <v xml:space="preserve"> </v>
      </c>
      <c r="R15" s="38" t="str">
        <f ca="1">+IF(Salida!P$1=$A15,RIGHT(CELL("direccion",Salida!P$1),LEN(CELL("direccion",Salida!P$1))-FIND("!",CELL("direccion",Salida!P$1)))," ")</f>
        <v xml:space="preserve"> </v>
      </c>
      <c r="S15" s="38" t="str">
        <f ca="1">+IF(Salida!Q$1=$A15,RIGHT(CELL("direccion",Salida!Q$1),LEN(CELL("direccion",Salida!Q$1))-FIND("!",CELL("direccion",Salida!Q$1)))," ")</f>
        <v xml:space="preserve"> </v>
      </c>
      <c r="T15" s="38" t="str">
        <f ca="1">+IF(Salida!R$1=$A15,RIGHT(CELL("direccion",Salida!R$1),LEN(CELL("direccion",Salida!R$1))-FIND("!",CELL("direccion",Salida!R$1)))," ")</f>
        <v xml:space="preserve"> </v>
      </c>
      <c r="U15" s="38" t="str">
        <f ca="1">+IF(Salida!S$1=$A15,RIGHT(CELL("direccion",Salida!S$1),LEN(CELL("direccion",Salida!S$1))-FIND("!",CELL("direccion",Salida!S$1)))," ")</f>
        <v xml:space="preserve"> </v>
      </c>
      <c r="V15" s="38" t="str">
        <f ca="1">+IF(Salida!T$1=$A15,RIGHT(CELL("direccion",Salida!T$1),LEN(CELL("direccion",Salida!T$1))-FIND("!",CELL("direccion",Salida!T$1)))," ")</f>
        <v xml:space="preserve"> </v>
      </c>
      <c r="W15" s="38" t="str">
        <f ca="1">+IF(Salida!U$1=$A15,RIGHT(CELL("direccion",Salida!U$1),LEN(CELL("direccion",Salida!U$1))-FIND("!",CELL("direccion",Salida!U$1)))," ")</f>
        <v xml:space="preserve"> </v>
      </c>
      <c r="X15" s="38" t="str">
        <f ca="1">+IF(Salida!V$1=$A15,RIGHT(CELL("direccion",Salida!V$1),LEN(CELL("direccion",Salida!V$1))-FIND("!",CELL("direccion",Salida!V$1)))," ")</f>
        <v xml:space="preserve"> </v>
      </c>
      <c r="Y15" s="38" t="str">
        <f ca="1">+IF(Salida!W$1=$A15,RIGHT(CELL("direccion",Salida!W$1),LEN(CELL("direccion",Salida!W$1))-FIND("!",CELL("direccion",Salida!W$1)))," ")</f>
        <v xml:space="preserve"> </v>
      </c>
      <c r="Z15" s="38" t="str">
        <f ca="1">+IF(Salida!X$1=$A15,RIGHT(CELL("direccion",Salida!X$1),LEN(CELL("direccion",Salida!X$1))-FIND("!",CELL("direccion",Salida!X$1)))," ")</f>
        <v xml:space="preserve"> </v>
      </c>
      <c r="AA15" s="38" t="str">
        <f ca="1">+IF(Salida!Y$1=$A15,RIGHT(CELL("direccion",Salida!Y$1),LEN(CELL("direccion",Salida!Y$1))-FIND("!",CELL("direccion",Salida!Y$1)))," ")</f>
        <v xml:space="preserve"> </v>
      </c>
      <c r="AB15" s="38" t="str">
        <f ca="1">+IF(Salida!Z$1=$A15,RIGHT(CELL("direccion",Salida!Z$1),LEN(CELL("direccion",Salida!Z$1))-FIND("!",CELL("direccion",Salida!Z$1)))," ")</f>
        <v xml:space="preserve"> </v>
      </c>
      <c r="AC15" s="38" t="str">
        <f ca="1">+IF(Salida!AA$1=$A15,RIGHT(CELL("direccion",Salida!AA$1),LEN(CELL("direccion",Salida!AA$1))-FIND("!",CELL("direccion",Salida!AA$1)))," ")</f>
        <v xml:space="preserve"> </v>
      </c>
      <c r="AD15" s="38" t="str">
        <f ca="1">+IF(Salida!AB$1=$A15,RIGHT(CELL("direccion",Salida!AB$1),LEN(CELL("direccion",Salida!AB$1))-FIND("!",CELL("direccion",Salida!AB$1)))," ")</f>
        <v xml:space="preserve"> </v>
      </c>
      <c r="AE15" s="38" t="str">
        <f ca="1">+IF(Salida!AC$1=$A15,RIGHT(CELL("direccion",Salida!AC$1),LEN(CELL("direccion",Salida!AC$1))-FIND("!",CELL("direccion",Salida!AC$1)))," ")</f>
        <v xml:space="preserve"> </v>
      </c>
      <c r="AF15" s="38" t="str">
        <f ca="1">+IF(Salida!AD$1=$A15,RIGHT(CELL("direccion",Salida!AD$1),LEN(CELL("direccion",Salida!AD$1))-FIND("!",CELL("direccion",Salida!AD$1)))," ")</f>
        <v xml:space="preserve"> </v>
      </c>
      <c r="AG15" s="38" t="str">
        <f ca="1">+IF(Salida!AE$1=$A15,RIGHT(CELL("direccion",Salida!AE$1),LEN(CELL("direccion",Salida!AE$1))-FIND("!",CELL("direccion",Salida!AE$1)))," ")</f>
        <v xml:space="preserve"> </v>
      </c>
      <c r="AH15" s="38" t="str">
        <f ca="1">+IF(Salida!AF$1=$A15,RIGHT(CELL("direccion",Salida!AF$1),LEN(CELL("direccion",Salida!AF$1))-FIND("!",CELL("direccion",Salida!AF$1)))," ")</f>
        <v xml:space="preserve"> </v>
      </c>
      <c r="AI15" s="38" t="str">
        <f ca="1">+IF(Salida!AG$1=$A15,RIGHT(CELL("direccion",Salida!AG$1),LEN(CELL("direccion",Salida!AG$1))-FIND("!",CELL("direccion",Salida!AG$1)))," ")</f>
        <v xml:space="preserve"> </v>
      </c>
      <c r="AJ15" s="38" t="str">
        <f ca="1">+IF(Salida!AH$1=$A15,RIGHT(CELL("direccion",Salida!AH$1),LEN(CELL("direccion",Salida!AH$1))-FIND("!",CELL("direccion",Salida!AH$1)))," ")</f>
        <v xml:space="preserve"> </v>
      </c>
      <c r="AK15" s="38" t="str">
        <f ca="1">+IF(Salida!AI$1=$A15,RIGHT(CELL("direccion",Salida!AI$1),LEN(CELL("direccion",Salida!AI$1))-FIND("!",CELL("direccion",Salida!AI$1)))," ")</f>
        <v xml:space="preserve"> </v>
      </c>
      <c r="AL15" s="38" t="str">
        <f ca="1">+IF(Salida!AJ$1=$A15,RIGHT(CELL("direccion",Salida!AJ$1),LEN(CELL("direccion",Salida!AJ$1))-FIND("!",CELL("direccion",Salida!AJ$1)))," ")</f>
        <v xml:space="preserve"> </v>
      </c>
      <c r="AM15" s="38" t="str">
        <f ca="1">+IF(Salida!AK$1=$A15,RIGHT(CELL("direccion",Salida!AK$1),LEN(CELL("direccion",Salida!AK$1))-FIND("!",CELL("direccion",Salida!AK$1)))," ")</f>
        <v xml:space="preserve"> </v>
      </c>
      <c r="AN15" s="38" t="str">
        <f ca="1">+IF(Salida!AL$1=$A15,RIGHT(CELL("direccion",Salida!AL$1),LEN(CELL("direccion",Salida!AL$1))-FIND("!",CELL("direccion",Salida!AL$1)))," ")</f>
        <v xml:space="preserve"> </v>
      </c>
      <c r="AO15" s="38" t="str">
        <f ca="1">+IF(Salida!AM$1=$A15,RIGHT(CELL("direccion",Salida!AM$1),LEN(CELL("direccion",Salida!AM$1))-FIND("!",CELL("direccion",Salida!AM$1)))," ")</f>
        <v xml:space="preserve"> </v>
      </c>
      <c r="AP15" s="38" t="str">
        <f ca="1">+IF(Salida!AN$1=$A15,RIGHT(CELL("direccion",Salida!AN$1),LEN(CELL("direccion",Salida!AN$1))-FIND("!",CELL("direccion",Salida!AN$1)))," ")</f>
        <v xml:space="preserve"> </v>
      </c>
      <c r="AQ15" s="38" t="str">
        <f ca="1">+IF(Salida!AO$1=$A15,RIGHT(CELL("direccion",Salida!AO$1),LEN(CELL("direccion",Salida!AO$1))-FIND("!",CELL("direccion",Salida!AO$1)))," ")</f>
        <v xml:space="preserve"> </v>
      </c>
      <c r="AR15" s="38" t="str">
        <f ca="1">+IF(Salida!AP$1=$A15,RIGHT(CELL("direccion",Salida!AP$1),LEN(CELL("direccion",Salida!AP$1))-FIND("!",CELL("direccion",Salida!AP$1)))," ")</f>
        <v xml:space="preserve"> </v>
      </c>
      <c r="AS15" s="38" t="str">
        <f ca="1">+IF(Salida!AQ$1=$A15,RIGHT(CELL("direccion",Salida!AQ$1),LEN(CELL("direccion",Salida!AQ$1))-FIND("!",CELL("direccion",Salida!AQ$1)))," ")</f>
        <v xml:space="preserve"> </v>
      </c>
      <c r="AT15" s="38" t="str">
        <f ca="1">+IF(Salida!AR$1=$A15,RIGHT(CELL("direccion",Salida!AR$1),LEN(CELL("direccion",Salida!AR$1))-FIND("!",CELL("direccion",Salida!AR$1)))," ")</f>
        <v xml:space="preserve"> </v>
      </c>
      <c r="AU15" s="38" t="str">
        <f ca="1">+IF(Salida!AS$1=$A15,RIGHT(CELL("direccion",Salida!AS$1),LEN(CELL("direccion",Salida!AS$1))-FIND("!",CELL("direccion",Salida!AS$1)))," ")</f>
        <v xml:space="preserve"> </v>
      </c>
      <c r="AV15" s="38" t="str">
        <f ca="1">+IF(Salida!AT$1=$A15,RIGHT(CELL("direccion",Salida!AT$1),LEN(CELL("direccion",Salida!AT$1))-FIND("!",CELL("direccion",Salida!AT$1)))," ")</f>
        <v xml:space="preserve"> </v>
      </c>
      <c r="AW15" s="38" t="str">
        <f ca="1">+IF(Salida!AU$1=$A15,RIGHT(CELL("direccion",Salida!AU$1),LEN(CELL("direccion",Salida!AU$1))-FIND("!",CELL("direccion",Salida!AU$1)))," ")</f>
        <v xml:space="preserve"> </v>
      </c>
      <c r="AX15" s="38" t="str">
        <f ca="1">+IF(Salida!AV$1=$A15,RIGHT(CELL("direccion",Salida!AV$1),LEN(CELL("direccion",Salida!AV$1))-FIND("!",CELL("direccion",Salida!AV$1)))," ")</f>
        <v xml:space="preserve"> </v>
      </c>
      <c r="AY15" s="38" t="str">
        <f ca="1">+IF(Salida!AW$1=$A15,RIGHT(CELL("direccion",Salida!AW$1),LEN(CELL("direccion",Salida!AW$1))-FIND("!",CELL("direccion",Salida!AW$1)))," ")</f>
        <v xml:space="preserve"> </v>
      </c>
      <c r="AZ15" s="38" t="str">
        <f ca="1">+IF(Salida!AX$1=$A15,RIGHT(CELL("direccion",Salida!AX$1),LEN(CELL("direccion",Salida!AX$1))-FIND("!",CELL("direccion",Salida!AX$1)))," ")</f>
        <v xml:space="preserve"> </v>
      </c>
      <c r="BA15" s="38" t="str">
        <f ca="1">+IF(Salida!AY$1=$A15,RIGHT(CELL("direccion",Salida!AY$1),LEN(CELL("direccion",Salida!AY$1))-FIND("!",CELL("direccion",Salida!AY$1)))," ")</f>
        <v xml:space="preserve"> </v>
      </c>
      <c r="BB15" s="38" t="str">
        <f ca="1">+IF(Salida!AZ$1=$A15,RIGHT(CELL("direccion",Salida!AZ$1),LEN(CELL("direccion",Salida!AZ$1))-FIND("!",CELL("direccion",Salida!AZ$1)))," ")</f>
        <v xml:space="preserve"> </v>
      </c>
      <c r="BC15" s="38" t="str">
        <f ca="1">+IF(Salida!BA$1=$A15,RIGHT(CELL("direccion",Salida!BA$1),LEN(CELL("direccion",Salida!BA$1))-FIND("!",CELL("direccion",Salida!BA$1)))," ")</f>
        <v xml:space="preserve"> </v>
      </c>
      <c r="BD15" s="38" t="str">
        <f ca="1">+IF(Salida!BB$1=$A15,RIGHT(CELL("direccion",Salida!BB$1),LEN(CELL("direccion",Salida!BB$1))-FIND("!",CELL("direccion",Salida!BB$1)))," ")</f>
        <v xml:space="preserve"> </v>
      </c>
      <c r="BE15" s="38" t="str">
        <f ca="1">+IF(Salida!BC$1=$A15,RIGHT(CELL("direccion",Salida!BC$1),LEN(CELL("direccion",Salida!BC$1))-FIND("!",CELL("direccion",Salida!BC$1)))," ")</f>
        <v xml:space="preserve"> </v>
      </c>
      <c r="BF15" s="38" t="str">
        <f ca="1">+IF(Salida!BD$1=$A15,RIGHT(CELL("direccion",Salida!BD$1),LEN(CELL("direccion",Salida!BD$1))-FIND("!",CELL("direccion",Salida!BD$1)))," ")</f>
        <v xml:space="preserve"> </v>
      </c>
      <c r="BG15" s="38" t="str">
        <f ca="1">+IF(Salida!BE$1=$A15,RIGHT(CELL("direccion",Salida!BE$1),LEN(CELL("direccion",Salida!BE$1))-FIND("!",CELL("direccion",Salida!BE$1)))," ")</f>
        <v xml:space="preserve"> </v>
      </c>
      <c r="BH15" s="38" t="str">
        <f ca="1">+IF(Salida!BF$1=$A15,RIGHT(CELL("direccion",Salida!BF$1),LEN(CELL("direccion",Salida!BF$1))-FIND("!",CELL("direccion",Salida!BF$1)))," ")</f>
        <v xml:space="preserve"> </v>
      </c>
      <c r="BI15" s="38" t="str">
        <f ca="1">+IF(Salida!BG$1=$A15,RIGHT(CELL("direccion",Salida!BG$1),LEN(CELL("direccion",Salida!BG$1))-FIND("!",CELL("direccion",Salida!BG$1)))," ")</f>
        <v xml:space="preserve"> </v>
      </c>
      <c r="BJ15" s="38" t="str">
        <f ca="1">+IF(Salida!BH$1=$A15,RIGHT(CELL("direccion",Salida!BH$1),LEN(CELL("direccion",Salida!BH$1))-FIND("!",CELL("direccion",Salida!BH$1)))," ")</f>
        <v xml:space="preserve"> </v>
      </c>
      <c r="BK15" s="38" t="str">
        <f ca="1">+IF(Salida!BI$1=$A15,RIGHT(CELL("direccion",Salida!BI$1),LEN(CELL("direccion",Salida!BI$1))-FIND("!",CELL("direccion",Salida!BI$1)))," ")</f>
        <v xml:space="preserve"> </v>
      </c>
      <c r="BL15" s="38" t="str">
        <f ca="1">+IF(Salida!BJ$1=$A15,RIGHT(CELL("direccion",Salida!BJ$1),LEN(CELL("direccion",Salida!BJ$1))-FIND("!",CELL("direccion",Salida!BJ$1)))," ")</f>
        <v xml:space="preserve"> </v>
      </c>
      <c r="BM15" s="38" t="str">
        <f ca="1">+IF(Salida!BK$1=$A15,RIGHT(CELL("direccion",Salida!BK$1),LEN(CELL("direccion",Salida!BK$1))-FIND("!",CELL("direccion",Salida!BK$1)))," ")</f>
        <v xml:space="preserve"> </v>
      </c>
      <c r="BN15" s="38" t="str">
        <f ca="1">+IF(Salida!BL$1=$A15,RIGHT(CELL("direccion",Salida!BL$1),LEN(CELL("direccion",Salida!BL$1))-FIND("!",CELL("direccion",Salida!BL$1)))," ")</f>
        <v xml:space="preserve"> </v>
      </c>
      <c r="BO15" s="38" t="str">
        <f ca="1">+IF(Salida!BM$1=$A15,RIGHT(CELL("direccion",Salida!BM$1),LEN(CELL("direccion",Salida!BM$1))-FIND("!",CELL("direccion",Salida!BM$1)))," ")</f>
        <v xml:space="preserve"> </v>
      </c>
      <c r="BP15" s="38" t="str">
        <f ca="1">+IF(Salida!BN$1=$A15,RIGHT(CELL("direccion",Salida!BN$1),LEN(CELL("direccion",Salida!BN$1))-FIND("!",CELL("direccion",Salida!BN$1)))," ")</f>
        <v xml:space="preserve"> </v>
      </c>
      <c r="BQ15" s="38" t="str">
        <f ca="1">+IF(Salida!BO$1=$A15,RIGHT(CELL("direccion",Salida!BO$1),LEN(CELL("direccion",Salida!BO$1))-FIND("!",CELL("direccion",Salida!BO$1)))," ")</f>
        <v xml:space="preserve"> </v>
      </c>
      <c r="BR15" s="38" t="str">
        <f ca="1">+IF(Salida!BP$1=$A15,RIGHT(CELL("direccion",Salida!BP$1),LEN(CELL("direccion",Salida!BP$1))-FIND("!",CELL("direccion",Salida!BP$1)))," ")</f>
        <v xml:space="preserve"> </v>
      </c>
      <c r="BS15" s="38" t="str">
        <f ca="1">+IF(Salida!BQ$1=$A15,RIGHT(CELL("direccion",Salida!BQ$1),LEN(CELL("direccion",Salida!BQ$1))-FIND("!",CELL("direccion",Salida!BQ$1)))," ")</f>
        <v xml:space="preserve"> </v>
      </c>
      <c r="BT15" s="38" t="str">
        <f ca="1">+IF(Salida!BR$1=$A15,RIGHT(CELL("direccion",Salida!BR$1),LEN(CELL("direccion",Salida!BR$1))-FIND("!",CELL("direccion",Salida!BR$1)))," ")</f>
        <v xml:space="preserve"> </v>
      </c>
      <c r="BU15" s="38" t="str">
        <f ca="1">+IF(Salida!BS$1=$A15,RIGHT(CELL("direccion",Salida!BS$1),LEN(CELL("direccion",Salida!BS$1))-FIND("!",CELL("direccion",Salida!BS$1)))," ")</f>
        <v xml:space="preserve"> </v>
      </c>
      <c r="BV15" s="38" t="str">
        <f ca="1">+IF(Salida!BT$1=$A15,RIGHT(CELL("direccion",Salida!BT$1),LEN(CELL("direccion",Salida!BT$1))-FIND("!",CELL("direccion",Salida!BT$1)))," ")</f>
        <v>$BT$1</v>
      </c>
      <c r="BW15" s="38" t="str">
        <f ca="1">+IF(Salida!BU$1=$A15,RIGHT(CELL("direccion",Salida!BU$1),LEN(CELL("direccion",Salida!BU$1))-FIND("!",CELL("direccion",Salida!BU$1)))," ")</f>
        <v>$BU$1</v>
      </c>
      <c r="BX15" s="38" t="str">
        <f ca="1">+IF(Salida!BV$1=$A15,RIGHT(CELL("direccion",Salida!BV$1),LEN(CELL("direccion",Salida!BV$1))-FIND("!",CELL("direccion",Salida!BV$1)))," ")</f>
        <v>$BV$1</v>
      </c>
      <c r="BY15" s="38" t="str">
        <f ca="1">+IF(Salida!BW$1=$A15,RIGHT(CELL("direccion",Salida!BW$1),LEN(CELL("direccion",Salida!BW$1))-FIND("!",CELL("direccion",Salida!BW$1)))," ")</f>
        <v xml:space="preserve"> </v>
      </c>
      <c r="BZ15" s="38" t="str">
        <f ca="1">+IF(Salida!BX$1=$A15,RIGHT(CELL("direccion",Salida!BX$1),LEN(CELL("direccion",Salida!BX$1))-FIND("!",CELL("direccion",Salida!BX$1)))," ")</f>
        <v xml:space="preserve"> </v>
      </c>
      <c r="CA15" s="38" t="str">
        <f ca="1">+IF(Salida!BY$1=$A15,RIGHT(CELL("direccion",Salida!BY$1),LEN(CELL("direccion",Salida!BY$1))-FIND("!",CELL("direccion",Salida!BY$1)))," ")</f>
        <v xml:space="preserve"> </v>
      </c>
      <c r="CB15" s="38" t="str">
        <f ca="1">+IF(Salida!BZ$1=$A15,RIGHT(CELL("direccion",Salida!BZ$1),LEN(CELL("direccion",Salida!BZ$1))-FIND("!",CELL("direccion",Salida!BZ$1)))," ")</f>
        <v xml:space="preserve"> </v>
      </c>
      <c r="CC15" s="38" t="str">
        <f ca="1">+IF(Salida!CA$1=$A15,RIGHT(CELL("direccion",Salida!CA$1),LEN(CELL("direccion",Salida!CA$1))-FIND("!",CELL("direccion",Salida!CA$1)))," ")</f>
        <v xml:space="preserve"> </v>
      </c>
      <c r="CD15" s="38" t="str">
        <f ca="1">+IF(Salida!CB$1=$A15,RIGHT(CELL("direccion",Salida!CB$1),LEN(CELL("direccion",Salida!CB$1))-FIND("!",CELL("direccion",Salida!CB$1)))," ")</f>
        <v xml:space="preserve"> </v>
      </c>
      <c r="CE15" s="38" t="str">
        <f ca="1">+IF(Salida!CC$1=$A15,RIGHT(CELL("direccion",Salida!CC$1),LEN(CELL("direccion",Salida!CC$1))-FIND("!",CELL("direccion",Salida!CC$1)))," ")</f>
        <v xml:space="preserve"> </v>
      </c>
      <c r="CF15" s="38" t="str">
        <f ca="1">+IF(Salida!CD$1=$A15,RIGHT(CELL("direccion",Salida!CD$1),LEN(CELL("direccion",Salida!CD$1))-FIND("!",CELL("direccion",Salida!CD$1)))," ")</f>
        <v xml:space="preserve"> </v>
      </c>
      <c r="CG15" s="38" t="str">
        <f ca="1">+IF(Salida!CE$1=$A15,RIGHT(CELL("direccion",Salida!CE$1),LEN(CELL("direccion",Salida!CE$1))-FIND("!",CELL("direccion",Salida!CE$1)))," ")</f>
        <v xml:space="preserve"> </v>
      </c>
      <c r="CH15" s="38" t="str">
        <f ca="1">+IF(Salida!CF$1=$A15,RIGHT(CELL("direccion",Salida!CF$1),LEN(CELL("direccion",Salida!CF$1))-FIND("!",CELL("direccion",Salida!CF$1)))," ")</f>
        <v xml:space="preserve"> </v>
      </c>
      <c r="CI15" s="38" t="str">
        <f ca="1">+IF(Salida!CG$1=$A15,RIGHT(CELL("direccion",Salida!CG$1),LEN(CELL("direccion",Salida!CG$1))-FIND("!",CELL("direccion",Salida!CG$1)))," ")</f>
        <v xml:space="preserve"> </v>
      </c>
      <c r="CJ15" s="38" t="str">
        <f ca="1">+IF(Salida!CH$1=$A15,RIGHT(CELL("direccion",Salida!CH$1),LEN(CELL("direccion",Salida!CH$1))-FIND("!",CELL("direccion",Salida!CH$1)))," ")</f>
        <v xml:space="preserve"> </v>
      </c>
      <c r="CK15" s="38" t="str">
        <f ca="1">+IF(Salida!CI$1=$A15,RIGHT(CELL("direccion",Salida!CI$1),LEN(CELL("direccion",Salida!CI$1))-FIND("!",CELL("direccion",Salida!CI$1)))," ")</f>
        <v xml:space="preserve"> </v>
      </c>
      <c r="CL15" s="38" t="str">
        <f ca="1">+IF(Salida!CJ$1=$A15,RIGHT(CELL("direccion",Salida!CJ$1),LEN(CELL("direccion",Salida!CJ$1))-FIND("!",CELL("direccion",Salida!CJ$1)))," ")</f>
        <v xml:space="preserve"> </v>
      </c>
      <c r="CM15" s="38" t="str">
        <f ca="1">+IF(Salida!CK$1=$A15,RIGHT(CELL("direccion",Salida!CK$1),LEN(CELL("direccion",Salida!CK$1))-FIND("!",CELL("direccion",Salida!CK$1)))," ")</f>
        <v xml:space="preserve"> </v>
      </c>
      <c r="CN15" s="38" t="str">
        <f ca="1">+IF(Salida!CL$1=$A15,RIGHT(CELL("direccion",Salida!CL$1),LEN(CELL("direccion",Salida!CL$1))-FIND("!",CELL("direccion",Salida!CL$1)))," ")</f>
        <v xml:space="preserve"> </v>
      </c>
      <c r="CO15" s="38" t="str">
        <f ca="1">+IF(Salida!CM$1=$A15,RIGHT(CELL("direccion",Salida!CM$1),LEN(CELL("direccion",Salida!CM$1))-FIND("!",CELL("direccion",Salida!CM$1)))," ")</f>
        <v xml:space="preserve"> </v>
      </c>
      <c r="CP15" s="38" t="str">
        <f ca="1">+IF(Salida!CN$1=$A15,RIGHT(CELL("direccion",Salida!CN$1),LEN(CELL("direccion",Salida!CN$1))-FIND("!",CELL("direccion",Salida!CN$1)))," ")</f>
        <v xml:space="preserve"> </v>
      </c>
      <c r="CQ15" s="38" t="str">
        <f ca="1">+IF(Salida!CO$1=$A15,RIGHT(CELL("direccion",Salida!CO$1),LEN(CELL("direccion",Salida!CO$1))-FIND("!",CELL("direccion",Salida!CO$1)))," ")</f>
        <v xml:space="preserve"> </v>
      </c>
      <c r="CR15" s="38" t="str">
        <f ca="1">+IF(Salida!CP$1=$A15,RIGHT(CELL("direccion",Salida!CP$1),LEN(CELL("direccion",Salida!CP$1))-FIND("!",CELL("direccion",Salida!CP$1)))," ")</f>
        <v xml:space="preserve"> </v>
      </c>
      <c r="CS15" s="38" t="str">
        <f ca="1">+IF(Salida!CQ$1=$A15,RIGHT(CELL("direccion",Salida!CQ$1),LEN(CELL("direccion",Salida!CQ$1))-FIND("!",CELL("direccion",Salida!CQ$1)))," ")</f>
        <v xml:space="preserve"> </v>
      </c>
      <c r="CT15" s="38" t="str">
        <f ca="1">+IF(Salida!CR$1=$A15,RIGHT(CELL("direccion",Salida!CR$1),LEN(CELL("direccion",Salida!CR$1))-FIND("!",CELL("direccion",Salida!CR$1)))," ")</f>
        <v xml:space="preserve"> </v>
      </c>
      <c r="CU15" s="38" t="str">
        <f ca="1">+IF(Salida!CS$1=$A15,RIGHT(CELL("direccion",Salida!CS$1),LEN(CELL("direccion",Salida!CS$1))-FIND("!",CELL("direccion",Salida!CS$1)))," ")</f>
        <v xml:space="preserve"> </v>
      </c>
      <c r="CV15" s="38" t="str">
        <f ca="1">+IF(Salida!CT$1=$A15,RIGHT(CELL("direccion",Salida!CT$1),LEN(CELL("direccion",Salida!CT$1))-FIND("!",CELL("direccion",Salida!CT$1)))," ")</f>
        <v xml:space="preserve"> </v>
      </c>
      <c r="CW15" s="38" t="str">
        <f ca="1">+IF(Salida!CU$1=$A15,RIGHT(CELL("direccion",Salida!CU$1),LEN(CELL("direccion",Salida!CU$1))-FIND("!",CELL("direccion",Salida!CU$1)))," ")</f>
        <v xml:space="preserve"> </v>
      </c>
      <c r="CX15" s="38" t="str">
        <f ca="1">+IF(Salida!CV$1=$A15,RIGHT(CELL("direccion",Salida!CV$1),LEN(CELL("direccion",Salida!CV$1))-FIND("!",CELL("direccion",Salida!CV$1)))," ")</f>
        <v xml:space="preserve"> </v>
      </c>
      <c r="CY15" s="38" t="str">
        <f ca="1">+IF(Salida!CW$1=$A15,RIGHT(CELL("direccion",Salida!CW$1),LEN(CELL("direccion",Salida!CW$1))-FIND("!",CELL("direccion",Salida!CW$1)))," ")</f>
        <v xml:space="preserve"> </v>
      </c>
      <c r="CZ15" s="38" t="str">
        <f ca="1">+IF(Salida!CX$1=$A15,RIGHT(CELL("direccion",Salida!CX$1),LEN(CELL("direccion",Salida!CX$1))-FIND("!",CELL("direccion",Salida!CX$1)))," ")</f>
        <v xml:space="preserve"> </v>
      </c>
      <c r="DA15" s="38" t="str">
        <f ca="1">+IF(Salida!CY$1=$A15,RIGHT(CELL("direccion",Salida!CY$1),LEN(CELL("direccion",Salida!CY$1))-FIND("!",CELL("direccion",Salida!CY$1)))," ")</f>
        <v xml:space="preserve"> </v>
      </c>
      <c r="DB15" s="38" t="str">
        <f ca="1">+IF(Salida!CZ$1=$A15,RIGHT(CELL("direccion",Salida!CZ$1),LEN(CELL("direccion",Salida!CZ$1))-FIND("!",CELL("direccion",Salida!CZ$1)))," ")</f>
        <v xml:space="preserve"> </v>
      </c>
      <c r="DC15" s="38" t="str">
        <f ca="1">+IF(Salida!DA$1=$A15,RIGHT(CELL("direccion",Salida!DA$1),LEN(CELL("direccion",Salida!DA$1))-FIND("!",CELL("direccion",Salida!DA$1)))," ")</f>
        <v xml:space="preserve"> </v>
      </c>
      <c r="DD15" s="38" t="str">
        <f ca="1">+IF(Salida!DB$1=$A15,RIGHT(CELL("direccion",Salida!DB$1),LEN(CELL("direccion",Salida!DB$1))-FIND("!",CELL("direccion",Salida!DB$1)))," ")</f>
        <v xml:space="preserve"> </v>
      </c>
      <c r="DE15" s="38" t="str">
        <f ca="1">+IF(Salida!DC$1=$A15,RIGHT(CELL("direccion",Salida!DC$1),LEN(CELL("direccion",Salida!DC$1))-FIND("!",CELL("direccion",Salida!DC$1)))," ")</f>
        <v xml:space="preserve"> </v>
      </c>
      <c r="DF15" s="38" t="str">
        <f ca="1">+IF(Salida!DD$1=$A15,RIGHT(CELL("direccion",Salida!DD$1),LEN(CELL("direccion",Salida!DD$1))-FIND("!",CELL("direccion",Salida!DD$1)))," ")</f>
        <v xml:space="preserve"> </v>
      </c>
      <c r="DG15" s="38" t="str">
        <f ca="1">+IF(Salida!DE$1=$A15,RIGHT(CELL("direccion",Salida!DE$1),LEN(CELL("direccion",Salida!DE$1))-FIND("!",CELL("direccion",Salida!DE$1)))," ")</f>
        <v xml:space="preserve"> </v>
      </c>
      <c r="DH15" s="38" t="str">
        <f ca="1">+IF(Salida!DF$1=$A15,RIGHT(CELL("direccion",Salida!DF$1),LEN(CELL("direccion",Salida!DF$1))-FIND("!",CELL("direccion",Salida!DF$1)))," ")</f>
        <v xml:space="preserve"> </v>
      </c>
      <c r="DI15" s="38" t="str">
        <f ca="1">+IF(Salida!DG$1=$A15,RIGHT(CELL("direccion",Salida!DG$1),LEN(CELL("direccion",Salida!DG$1))-FIND("!",CELL("direccion",Salida!DG$1)))," ")</f>
        <v xml:space="preserve"> </v>
      </c>
      <c r="DJ15" s="38" t="str">
        <f ca="1">+IF(Salida!DH$1=$A15,RIGHT(CELL("direccion",Salida!DH$1),LEN(CELL("direccion",Salida!DH$1))-FIND("!",CELL("direccion",Salida!DH$1)))," ")</f>
        <v xml:space="preserve"> </v>
      </c>
      <c r="DK15" s="38" t="str">
        <f ca="1">+IF(Salida!DI$1=$A15,RIGHT(CELL("direccion",Salida!DI$1),LEN(CELL("direccion",Salida!DI$1))-FIND("!",CELL("direccion",Salida!DI$1)))," ")</f>
        <v xml:space="preserve"> </v>
      </c>
      <c r="DL15" s="121" t="str">
        <f ca="1">+IF(Salida!DJ$1=$A15,RIGHT(CELL("direccion",Salida!DJ$1),LEN(CELL("direccion",Salida!DJ$1))-FIND("!",CELL("direccion",Salida!DJ$1)))," ")</f>
        <v xml:space="preserve"> </v>
      </c>
    </row>
    <row r="16" spans="1:116" x14ac:dyDescent="0.25">
      <c r="A16" s="122" t="s">
        <v>149</v>
      </c>
      <c r="B16" s="38" t="str">
        <f t="shared" ca="1" si="0"/>
        <v>$CB$2:$CD$168</v>
      </c>
      <c r="C16" s="38" t="str">
        <f ca="1">+IF(Salida!A$1=$A16,RIGHT(CELL("direccion",Salida!A$1),LEN(CELL("direccion",Salida!A$1))-FIND("!",CELL("direccion",Salida!A$1)))," ")</f>
        <v xml:space="preserve"> </v>
      </c>
      <c r="D16" s="38" t="str">
        <f ca="1">+IF(Salida!B$1=$A16,RIGHT(CELL("direccion",Salida!B$1),LEN(CELL("direccion",Salida!B$1))-FIND("!",CELL("direccion",Salida!B$1)))," ")</f>
        <v xml:space="preserve"> </v>
      </c>
      <c r="E16" s="38" t="str">
        <f ca="1">+IF(Salida!C$1=$A16,RIGHT(CELL("direccion",Salida!C$1),LEN(CELL("direccion",Salida!C$1))-FIND("!",CELL("direccion",Salida!C$1)))," ")</f>
        <v xml:space="preserve"> </v>
      </c>
      <c r="F16" s="38" t="str">
        <f ca="1">+IF(Salida!D$1=$A16,RIGHT(CELL("direccion",Salida!D$1),LEN(CELL("direccion",Salida!D$1))-FIND("!",CELL("direccion",Salida!D$1)))," ")</f>
        <v xml:space="preserve"> </v>
      </c>
      <c r="G16" s="38" t="str">
        <f ca="1">+IF(Salida!E$1=$A16,RIGHT(CELL("direccion",Salida!E$1),LEN(CELL("direccion",Salida!E$1))-FIND("!",CELL("direccion",Salida!E$1)))," ")</f>
        <v xml:space="preserve"> </v>
      </c>
      <c r="H16" s="38" t="str">
        <f ca="1">+IF(Salida!F$1=$A16,RIGHT(CELL("direccion",Salida!F$1),LEN(CELL("direccion",Salida!F$1))-FIND("!",CELL("direccion",Salida!F$1)))," ")</f>
        <v xml:space="preserve"> </v>
      </c>
      <c r="I16" s="38" t="str">
        <f ca="1">+IF(Salida!G$1=$A16,RIGHT(CELL("direccion",Salida!G$1),LEN(CELL("direccion",Salida!G$1))-FIND("!",CELL("direccion",Salida!G$1)))," ")</f>
        <v xml:space="preserve"> </v>
      </c>
      <c r="J16" s="38" t="str">
        <f ca="1">+IF(Salida!H$1=$A16,RIGHT(CELL("direccion",Salida!H$1),LEN(CELL("direccion",Salida!H$1))-FIND("!",CELL("direccion",Salida!H$1)))," ")</f>
        <v xml:space="preserve"> </v>
      </c>
      <c r="K16" s="38" t="str">
        <f ca="1">+IF(Salida!I$1=$A16,RIGHT(CELL("direccion",Salida!I$1),LEN(CELL("direccion",Salida!I$1))-FIND("!",CELL("direccion",Salida!I$1)))," ")</f>
        <v xml:space="preserve"> </v>
      </c>
      <c r="L16" s="38" t="str">
        <f ca="1">+IF(Salida!J$1=$A16,RIGHT(CELL("direccion",Salida!J$1),LEN(CELL("direccion",Salida!J$1))-FIND("!",CELL("direccion",Salida!J$1)))," ")</f>
        <v xml:space="preserve"> </v>
      </c>
      <c r="M16" s="38" t="str">
        <f ca="1">+IF(Salida!K$1=$A16,RIGHT(CELL("direccion",Salida!K$1),LEN(CELL("direccion",Salida!K$1))-FIND("!",CELL("direccion",Salida!K$1)))," ")</f>
        <v xml:space="preserve"> </v>
      </c>
      <c r="N16" s="38" t="str">
        <f ca="1">+IF(Salida!L$1=$A16,RIGHT(CELL("direccion",Salida!L$1),LEN(CELL("direccion",Salida!L$1))-FIND("!",CELL("direccion",Salida!L$1)))," ")</f>
        <v xml:space="preserve"> </v>
      </c>
      <c r="O16" s="38" t="str">
        <f ca="1">+IF(Salida!M$1=$A16,RIGHT(CELL("direccion",Salida!M$1),LEN(CELL("direccion",Salida!M$1))-FIND("!",CELL("direccion",Salida!M$1)))," ")</f>
        <v xml:space="preserve"> </v>
      </c>
      <c r="P16" s="38" t="str">
        <f ca="1">+IF(Salida!N$1=$A16,RIGHT(CELL("direccion",Salida!N$1),LEN(CELL("direccion",Salida!N$1))-FIND("!",CELL("direccion",Salida!N$1)))," ")</f>
        <v xml:space="preserve"> </v>
      </c>
      <c r="Q16" s="38" t="str">
        <f ca="1">+IF(Salida!O$1=$A16,RIGHT(CELL("direccion",Salida!O$1),LEN(CELL("direccion",Salida!O$1))-FIND("!",CELL("direccion",Salida!O$1)))," ")</f>
        <v xml:space="preserve"> </v>
      </c>
      <c r="R16" s="38" t="str">
        <f ca="1">+IF(Salida!P$1=$A16,RIGHT(CELL("direccion",Salida!P$1),LEN(CELL("direccion",Salida!P$1))-FIND("!",CELL("direccion",Salida!P$1)))," ")</f>
        <v xml:space="preserve"> </v>
      </c>
      <c r="S16" s="38" t="str">
        <f ca="1">+IF(Salida!Q$1=$A16,RIGHT(CELL("direccion",Salida!Q$1),LEN(CELL("direccion",Salida!Q$1))-FIND("!",CELL("direccion",Salida!Q$1)))," ")</f>
        <v xml:space="preserve"> </v>
      </c>
      <c r="T16" s="38" t="str">
        <f ca="1">+IF(Salida!R$1=$A16,RIGHT(CELL("direccion",Salida!R$1),LEN(CELL("direccion",Salida!R$1))-FIND("!",CELL("direccion",Salida!R$1)))," ")</f>
        <v xml:space="preserve"> </v>
      </c>
      <c r="U16" s="38" t="str">
        <f ca="1">+IF(Salida!S$1=$A16,RIGHT(CELL("direccion",Salida!S$1),LEN(CELL("direccion",Salida!S$1))-FIND("!",CELL("direccion",Salida!S$1)))," ")</f>
        <v xml:space="preserve"> </v>
      </c>
      <c r="V16" s="38" t="str">
        <f ca="1">+IF(Salida!T$1=$A16,RIGHT(CELL("direccion",Salida!T$1),LEN(CELL("direccion",Salida!T$1))-FIND("!",CELL("direccion",Salida!T$1)))," ")</f>
        <v xml:space="preserve"> </v>
      </c>
      <c r="W16" s="38" t="str">
        <f ca="1">+IF(Salida!U$1=$A16,RIGHT(CELL("direccion",Salida!U$1),LEN(CELL("direccion",Salida!U$1))-FIND("!",CELL("direccion",Salida!U$1)))," ")</f>
        <v xml:space="preserve"> </v>
      </c>
      <c r="X16" s="38" t="str">
        <f ca="1">+IF(Salida!V$1=$A16,RIGHT(CELL("direccion",Salida!V$1),LEN(CELL("direccion",Salida!V$1))-FIND("!",CELL("direccion",Salida!V$1)))," ")</f>
        <v xml:space="preserve"> </v>
      </c>
      <c r="Y16" s="38" t="str">
        <f ca="1">+IF(Salida!W$1=$A16,RIGHT(CELL("direccion",Salida!W$1),LEN(CELL("direccion",Salida!W$1))-FIND("!",CELL("direccion",Salida!W$1)))," ")</f>
        <v xml:space="preserve"> </v>
      </c>
      <c r="Z16" s="38" t="str">
        <f ca="1">+IF(Salida!X$1=$A16,RIGHT(CELL("direccion",Salida!X$1),LEN(CELL("direccion",Salida!X$1))-FIND("!",CELL("direccion",Salida!X$1)))," ")</f>
        <v xml:space="preserve"> </v>
      </c>
      <c r="AA16" s="38" t="str">
        <f ca="1">+IF(Salida!Y$1=$A16,RIGHT(CELL("direccion",Salida!Y$1),LEN(CELL("direccion",Salida!Y$1))-FIND("!",CELL("direccion",Salida!Y$1)))," ")</f>
        <v xml:space="preserve"> </v>
      </c>
      <c r="AB16" s="38" t="str">
        <f ca="1">+IF(Salida!Z$1=$A16,RIGHT(CELL("direccion",Salida!Z$1),LEN(CELL("direccion",Salida!Z$1))-FIND("!",CELL("direccion",Salida!Z$1)))," ")</f>
        <v xml:space="preserve"> </v>
      </c>
      <c r="AC16" s="38" t="str">
        <f ca="1">+IF(Salida!AA$1=$A16,RIGHT(CELL("direccion",Salida!AA$1),LEN(CELL("direccion",Salida!AA$1))-FIND("!",CELL("direccion",Salida!AA$1)))," ")</f>
        <v xml:space="preserve"> </v>
      </c>
      <c r="AD16" s="38" t="str">
        <f ca="1">+IF(Salida!AB$1=$A16,RIGHT(CELL("direccion",Salida!AB$1),LEN(CELL("direccion",Salida!AB$1))-FIND("!",CELL("direccion",Salida!AB$1)))," ")</f>
        <v xml:space="preserve"> </v>
      </c>
      <c r="AE16" s="38" t="str">
        <f ca="1">+IF(Salida!AC$1=$A16,RIGHT(CELL("direccion",Salida!AC$1),LEN(CELL("direccion",Salida!AC$1))-FIND("!",CELL("direccion",Salida!AC$1)))," ")</f>
        <v xml:space="preserve"> </v>
      </c>
      <c r="AF16" s="38" t="str">
        <f ca="1">+IF(Salida!AD$1=$A16,RIGHT(CELL("direccion",Salida!AD$1),LEN(CELL("direccion",Salida!AD$1))-FIND("!",CELL("direccion",Salida!AD$1)))," ")</f>
        <v xml:space="preserve"> </v>
      </c>
      <c r="AG16" s="38" t="str">
        <f ca="1">+IF(Salida!AE$1=$A16,RIGHT(CELL("direccion",Salida!AE$1),LEN(CELL("direccion",Salida!AE$1))-FIND("!",CELL("direccion",Salida!AE$1)))," ")</f>
        <v xml:space="preserve"> </v>
      </c>
      <c r="AH16" s="38" t="str">
        <f ca="1">+IF(Salida!AF$1=$A16,RIGHT(CELL("direccion",Salida!AF$1),LEN(CELL("direccion",Salida!AF$1))-FIND("!",CELL("direccion",Salida!AF$1)))," ")</f>
        <v xml:space="preserve"> </v>
      </c>
      <c r="AI16" s="38" t="str">
        <f ca="1">+IF(Salida!AG$1=$A16,RIGHT(CELL("direccion",Salida!AG$1),LEN(CELL("direccion",Salida!AG$1))-FIND("!",CELL("direccion",Salida!AG$1)))," ")</f>
        <v xml:space="preserve"> </v>
      </c>
      <c r="AJ16" s="38" t="str">
        <f ca="1">+IF(Salida!AH$1=$A16,RIGHT(CELL("direccion",Salida!AH$1),LEN(CELL("direccion",Salida!AH$1))-FIND("!",CELL("direccion",Salida!AH$1)))," ")</f>
        <v xml:space="preserve"> </v>
      </c>
      <c r="AK16" s="38" t="str">
        <f ca="1">+IF(Salida!AI$1=$A16,RIGHT(CELL("direccion",Salida!AI$1),LEN(CELL("direccion",Salida!AI$1))-FIND("!",CELL("direccion",Salida!AI$1)))," ")</f>
        <v xml:space="preserve"> </v>
      </c>
      <c r="AL16" s="38" t="str">
        <f ca="1">+IF(Salida!AJ$1=$A16,RIGHT(CELL("direccion",Salida!AJ$1),LEN(CELL("direccion",Salida!AJ$1))-FIND("!",CELL("direccion",Salida!AJ$1)))," ")</f>
        <v xml:space="preserve"> </v>
      </c>
      <c r="AM16" s="38" t="str">
        <f ca="1">+IF(Salida!AK$1=$A16,RIGHT(CELL("direccion",Salida!AK$1),LEN(CELL("direccion",Salida!AK$1))-FIND("!",CELL("direccion",Salida!AK$1)))," ")</f>
        <v xml:space="preserve"> </v>
      </c>
      <c r="AN16" s="38" t="str">
        <f ca="1">+IF(Salida!AL$1=$A16,RIGHT(CELL("direccion",Salida!AL$1),LEN(CELL("direccion",Salida!AL$1))-FIND("!",CELL("direccion",Salida!AL$1)))," ")</f>
        <v xml:space="preserve"> </v>
      </c>
      <c r="AO16" s="38" t="str">
        <f ca="1">+IF(Salida!AM$1=$A16,RIGHT(CELL("direccion",Salida!AM$1),LEN(CELL("direccion",Salida!AM$1))-FIND("!",CELL("direccion",Salida!AM$1)))," ")</f>
        <v xml:space="preserve"> </v>
      </c>
      <c r="AP16" s="38" t="str">
        <f ca="1">+IF(Salida!AN$1=$A16,RIGHT(CELL("direccion",Salida!AN$1),LEN(CELL("direccion",Salida!AN$1))-FIND("!",CELL("direccion",Salida!AN$1)))," ")</f>
        <v xml:space="preserve"> </v>
      </c>
      <c r="AQ16" s="38" t="str">
        <f ca="1">+IF(Salida!AO$1=$A16,RIGHT(CELL("direccion",Salida!AO$1),LEN(CELL("direccion",Salida!AO$1))-FIND("!",CELL("direccion",Salida!AO$1)))," ")</f>
        <v xml:space="preserve"> </v>
      </c>
      <c r="AR16" s="38" t="str">
        <f ca="1">+IF(Salida!AP$1=$A16,RIGHT(CELL("direccion",Salida!AP$1),LEN(CELL("direccion",Salida!AP$1))-FIND("!",CELL("direccion",Salida!AP$1)))," ")</f>
        <v xml:space="preserve"> </v>
      </c>
      <c r="AS16" s="38" t="str">
        <f ca="1">+IF(Salida!AQ$1=$A16,RIGHT(CELL("direccion",Salida!AQ$1),LEN(CELL("direccion",Salida!AQ$1))-FIND("!",CELL("direccion",Salida!AQ$1)))," ")</f>
        <v xml:space="preserve"> </v>
      </c>
      <c r="AT16" s="38" t="str">
        <f ca="1">+IF(Salida!AR$1=$A16,RIGHT(CELL("direccion",Salida!AR$1),LEN(CELL("direccion",Salida!AR$1))-FIND("!",CELL("direccion",Salida!AR$1)))," ")</f>
        <v xml:space="preserve"> </v>
      </c>
      <c r="AU16" s="38" t="str">
        <f ca="1">+IF(Salida!AS$1=$A16,RIGHT(CELL("direccion",Salida!AS$1),LEN(CELL("direccion",Salida!AS$1))-FIND("!",CELL("direccion",Salida!AS$1)))," ")</f>
        <v xml:space="preserve"> </v>
      </c>
      <c r="AV16" s="38" t="str">
        <f ca="1">+IF(Salida!AT$1=$A16,RIGHT(CELL("direccion",Salida!AT$1),LEN(CELL("direccion",Salida!AT$1))-FIND("!",CELL("direccion",Salida!AT$1)))," ")</f>
        <v xml:space="preserve"> </v>
      </c>
      <c r="AW16" s="38" t="str">
        <f ca="1">+IF(Salida!AU$1=$A16,RIGHT(CELL("direccion",Salida!AU$1),LEN(CELL("direccion",Salida!AU$1))-FIND("!",CELL("direccion",Salida!AU$1)))," ")</f>
        <v xml:space="preserve"> </v>
      </c>
      <c r="AX16" s="38" t="str">
        <f ca="1">+IF(Salida!AV$1=$A16,RIGHT(CELL("direccion",Salida!AV$1),LEN(CELL("direccion",Salida!AV$1))-FIND("!",CELL("direccion",Salida!AV$1)))," ")</f>
        <v xml:space="preserve"> </v>
      </c>
      <c r="AY16" s="38" t="str">
        <f ca="1">+IF(Salida!AW$1=$A16,RIGHT(CELL("direccion",Salida!AW$1),LEN(CELL("direccion",Salida!AW$1))-FIND("!",CELL("direccion",Salida!AW$1)))," ")</f>
        <v xml:space="preserve"> </v>
      </c>
      <c r="AZ16" s="38" t="str">
        <f ca="1">+IF(Salida!AX$1=$A16,RIGHT(CELL("direccion",Salida!AX$1),LEN(CELL("direccion",Salida!AX$1))-FIND("!",CELL("direccion",Salida!AX$1)))," ")</f>
        <v xml:space="preserve"> </v>
      </c>
      <c r="BA16" s="38" t="str">
        <f ca="1">+IF(Salida!AY$1=$A16,RIGHT(CELL("direccion",Salida!AY$1),LEN(CELL("direccion",Salida!AY$1))-FIND("!",CELL("direccion",Salida!AY$1)))," ")</f>
        <v xml:space="preserve"> </v>
      </c>
      <c r="BB16" s="38" t="str">
        <f ca="1">+IF(Salida!AZ$1=$A16,RIGHT(CELL("direccion",Salida!AZ$1),LEN(CELL("direccion",Salida!AZ$1))-FIND("!",CELL("direccion",Salida!AZ$1)))," ")</f>
        <v xml:space="preserve"> </v>
      </c>
      <c r="BC16" s="38" t="str">
        <f ca="1">+IF(Salida!BA$1=$A16,RIGHT(CELL("direccion",Salida!BA$1),LEN(CELL("direccion",Salida!BA$1))-FIND("!",CELL("direccion",Salida!BA$1)))," ")</f>
        <v xml:space="preserve"> </v>
      </c>
      <c r="BD16" s="38" t="str">
        <f ca="1">+IF(Salida!BB$1=$A16,RIGHT(CELL("direccion",Salida!BB$1),LEN(CELL("direccion",Salida!BB$1))-FIND("!",CELL("direccion",Salida!BB$1)))," ")</f>
        <v xml:space="preserve"> </v>
      </c>
      <c r="BE16" s="38" t="str">
        <f ca="1">+IF(Salida!BC$1=$A16,RIGHT(CELL("direccion",Salida!BC$1),LEN(CELL("direccion",Salida!BC$1))-FIND("!",CELL("direccion",Salida!BC$1)))," ")</f>
        <v xml:space="preserve"> </v>
      </c>
      <c r="BF16" s="38" t="str">
        <f ca="1">+IF(Salida!BD$1=$A16,RIGHT(CELL("direccion",Salida!BD$1),LEN(CELL("direccion",Salida!BD$1))-FIND("!",CELL("direccion",Salida!BD$1)))," ")</f>
        <v xml:space="preserve"> </v>
      </c>
      <c r="BG16" s="38" t="str">
        <f ca="1">+IF(Salida!BE$1=$A16,RIGHT(CELL("direccion",Salida!BE$1),LEN(CELL("direccion",Salida!BE$1))-FIND("!",CELL("direccion",Salida!BE$1)))," ")</f>
        <v xml:space="preserve"> </v>
      </c>
      <c r="BH16" s="38" t="str">
        <f ca="1">+IF(Salida!BF$1=$A16,RIGHT(CELL("direccion",Salida!BF$1),LEN(CELL("direccion",Salida!BF$1))-FIND("!",CELL("direccion",Salida!BF$1)))," ")</f>
        <v xml:space="preserve"> </v>
      </c>
      <c r="BI16" s="38" t="str">
        <f ca="1">+IF(Salida!BG$1=$A16,RIGHT(CELL("direccion",Salida!BG$1),LEN(CELL("direccion",Salida!BG$1))-FIND("!",CELL("direccion",Salida!BG$1)))," ")</f>
        <v xml:space="preserve"> </v>
      </c>
      <c r="BJ16" s="38" t="str">
        <f ca="1">+IF(Salida!BH$1=$A16,RIGHT(CELL("direccion",Salida!BH$1),LEN(CELL("direccion",Salida!BH$1))-FIND("!",CELL("direccion",Salida!BH$1)))," ")</f>
        <v xml:space="preserve"> </v>
      </c>
      <c r="BK16" s="38" t="str">
        <f ca="1">+IF(Salida!BI$1=$A16,RIGHT(CELL("direccion",Salida!BI$1),LEN(CELL("direccion",Salida!BI$1))-FIND("!",CELL("direccion",Salida!BI$1)))," ")</f>
        <v xml:space="preserve"> </v>
      </c>
      <c r="BL16" s="38" t="str">
        <f ca="1">+IF(Salida!BJ$1=$A16,RIGHT(CELL("direccion",Salida!BJ$1),LEN(CELL("direccion",Salida!BJ$1))-FIND("!",CELL("direccion",Salida!BJ$1)))," ")</f>
        <v xml:space="preserve"> </v>
      </c>
      <c r="BM16" s="38" t="str">
        <f ca="1">+IF(Salida!BK$1=$A16,RIGHT(CELL("direccion",Salida!BK$1),LEN(CELL("direccion",Salida!BK$1))-FIND("!",CELL("direccion",Salida!BK$1)))," ")</f>
        <v xml:space="preserve"> </v>
      </c>
      <c r="BN16" s="38" t="str">
        <f ca="1">+IF(Salida!BL$1=$A16,RIGHT(CELL("direccion",Salida!BL$1),LEN(CELL("direccion",Salida!BL$1))-FIND("!",CELL("direccion",Salida!BL$1)))," ")</f>
        <v xml:space="preserve"> </v>
      </c>
      <c r="BO16" s="38" t="str">
        <f ca="1">+IF(Salida!BM$1=$A16,RIGHT(CELL("direccion",Salida!BM$1),LEN(CELL("direccion",Salida!BM$1))-FIND("!",CELL("direccion",Salida!BM$1)))," ")</f>
        <v xml:space="preserve"> </v>
      </c>
      <c r="BP16" s="38" t="str">
        <f ca="1">+IF(Salida!BN$1=$A16,RIGHT(CELL("direccion",Salida!BN$1),LEN(CELL("direccion",Salida!BN$1))-FIND("!",CELL("direccion",Salida!BN$1)))," ")</f>
        <v xml:space="preserve"> </v>
      </c>
      <c r="BQ16" s="38" t="str">
        <f ca="1">+IF(Salida!BO$1=$A16,RIGHT(CELL("direccion",Salida!BO$1),LEN(CELL("direccion",Salida!BO$1))-FIND("!",CELL("direccion",Salida!BO$1)))," ")</f>
        <v xml:space="preserve"> </v>
      </c>
      <c r="BR16" s="38" t="str">
        <f ca="1">+IF(Salida!BP$1=$A16,RIGHT(CELL("direccion",Salida!BP$1),LEN(CELL("direccion",Salida!BP$1))-FIND("!",CELL("direccion",Salida!BP$1)))," ")</f>
        <v xml:space="preserve"> </v>
      </c>
      <c r="BS16" s="38" t="str">
        <f ca="1">+IF(Salida!BQ$1=$A16,RIGHT(CELL("direccion",Salida!BQ$1),LEN(CELL("direccion",Salida!BQ$1))-FIND("!",CELL("direccion",Salida!BQ$1)))," ")</f>
        <v xml:space="preserve"> </v>
      </c>
      <c r="BT16" s="38" t="str">
        <f ca="1">+IF(Salida!BR$1=$A16,RIGHT(CELL("direccion",Salida!BR$1),LEN(CELL("direccion",Salida!BR$1))-FIND("!",CELL("direccion",Salida!BR$1)))," ")</f>
        <v xml:space="preserve"> </v>
      </c>
      <c r="BU16" s="38" t="str">
        <f ca="1">+IF(Salida!BS$1=$A16,RIGHT(CELL("direccion",Salida!BS$1),LEN(CELL("direccion",Salida!BS$1))-FIND("!",CELL("direccion",Salida!BS$1)))," ")</f>
        <v xml:space="preserve"> </v>
      </c>
      <c r="BV16" s="38" t="str">
        <f ca="1">+IF(Salida!BT$1=$A16,RIGHT(CELL("direccion",Salida!BT$1),LEN(CELL("direccion",Salida!BT$1))-FIND("!",CELL("direccion",Salida!BT$1)))," ")</f>
        <v xml:space="preserve"> </v>
      </c>
      <c r="BW16" s="38" t="str">
        <f ca="1">+IF(Salida!BU$1=$A16,RIGHT(CELL("direccion",Salida!BU$1),LEN(CELL("direccion",Salida!BU$1))-FIND("!",CELL("direccion",Salida!BU$1)))," ")</f>
        <v xml:space="preserve"> </v>
      </c>
      <c r="BX16" s="38" t="str">
        <f ca="1">+IF(Salida!BV$1=$A16,RIGHT(CELL("direccion",Salida!BV$1),LEN(CELL("direccion",Salida!BV$1))-FIND("!",CELL("direccion",Salida!BV$1)))," ")</f>
        <v xml:space="preserve"> </v>
      </c>
      <c r="BY16" s="38" t="str">
        <f ca="1">+IF(Salida!BW$1=$A16,RIGHT(CELL("direccion",Salida!BW$1),LEN(CELL("direccion",Salida!BW$1))-FIND("!",CELL("direccion",Salida!BW$1)))," ")</f>
        <v xml:space="preserve"> </v>
      </c>
      <c r="BZ16" s="38" t="str">
        <f ca="1">+IF(Salida!BX$1=$A16,RIGHT(CELL("direccion",Salida!BX$1),LEN(CELL("direccion",Salida!BX$1))-FIND("!",CELL("direccion",Salida!BX$1)))," ")</f>
        <v xml:space="preserve"> </v>
      </c>
      <c r="CA16" s="38" t="str">
        <f ca="1">+IF(Salida!BY$1=$A16,RIGHT(CELL("direccion",Salida!BY$1),LEN(CELL("direccion",Salida!BY$1))-FIND("!",CELL("direccion",Salida!BY$1)))," ")</f>
        <v xml:space="preserve"> </v>
      </c>
      <c r="CB16" s="38" t="str">
        <f ca="1">+IF(Salida!BZ$1=$A16,RIGHT(CELL("direccion",Salida!BZ$1),LEN(CELL("direccion",Salida!BZ$1))-FIND("!",CELL("direccion",Salida!BZ$1)))," ")</f>
        <v xml:space="preserve"> </v>
      </c>
      <c r="CC16" s="38" t="str">
        <f ca="1">+IF(Salida!CA$1=$A16,RIGHT(CELL("direccion",Salida!CA$1),LEN(CELL("direccion",Salida!CA$1))-FIND("!",CELL("direccion",Salida!CA$1)))," ")</f>
        <v xml:space="preserve"> </v>
      </c>
      <c r="CD16" s="38" t="str">
        <f ca="1">+IF(Salida!CB$1=$A16,RIGHT(CELL("direccion",Salida!CB$1),LEN(CELL("direccion",Salida!CB$1))-FIND("!",CELL("direccion",Salida!CB$1)))," ")</f>
        <v>$CB$1</v>
      </c>
      <c r="CE16" s="38" t="str">
        <f ca="1">+IF(Salida!CC$1=$A16,RIGHT(CELL("direccion",Salida!CC$1),LEN(CELL("direccion",Salida!CC$1))-FIND("!",CELL("direccion",Salida!CC$1)))," ")</f>
        <v>$CC$1</v>
      </c>
      <c r="CF16" s="38" t="str">
        <f ca="1">+IF(Salida!CD$1=$A16,RIGHT(CELL("direccion",Salida!CD$1),LEN(CELL("direccion",Salida!CD$1))-FIND("!",CELL("direccion",Salida!CD$1)))," ")</f>
        <v>$CD$1</v>
      </c>
      <c r="CG16" s="38" t="str">
        <f ca="1">+IF(Salida!CE$1=$A16,RIGHT(CELL("direccion",Salida!CE$1),LEN(CELL("direccion",Salida!CE$1))-FIND("!",CELL("direccion",Salida!CE$1)))," ")</f>
        <v xml:space="preserve"> </v>
      </c>
      <c r="CH16" s="38" t="str">
        <f ca="1">+IF(Salida!CF$1=$A16,RIGHT(CELL("direccion",Salida!CF$1),LEN(CELL("direccion",Salida!CF$1))-FIND("!",CELL("direccion",Salida!CF$1)))," ")</f>
        <v xml:space="preserve"> </v>
      </c>
      <c r="CI16" s="38" t="str">
        <f ca="1">+IF(Salida!CG$1=$A16,RIGHT(CELL("direccion",Salida!CG$1),LEN(CELL("direccion",Salida!CG$1))-FIND("!",CELL("direccion",Salida!CG$1)))," ")</f>
        <v xml:space="preserve"> </v>
      </c>
      <c r="CJ16" s="38" t="str">
        <f ca="1">+IF(Salida!CH$1=$A16,RIGHT(CELL("direccion",Salida!CH$1),LEN(CELL("direccion",Salida!CH$1))-FIND("!",CELL("direccion",Salida!CH$1)))," ")</f>
        <v xml:space="preserve"> </v>
      </c>
      <c r="CK16" s="38" t="str">
        <f ca="1">+IF(Salida!CI$1=$A16,RIGHT(CELL("direccion",Salida!CI$1),LEN(CELL("direccion",Salida!CI$1))-FIND("!",CELL("direccion",Salida!CI$1)))," ")</f>
        <v xml:space="preserve"> </v>
      </c>
      <c r="CL16" s="38" t="str">
        <f ca="1">+IF(Salida!CJ$1=$A16,RIGHT(CELL("direccion",Salida!CJ$1),LEN(CELL("direccion",Salida!CJ$1))-FIND("!",CELL("direccion",Salida!CJ$1)))," ")</f>
        <v xml:space="preserve"> </v>
      </c>
      <c r="CM16" s="38" t="str">
        <f ca="1">+IF(Salida!CK$1=$A16,RIGHT(CELL("direccion",Salida!CK$1),LEN(CELL("direccion",Salida!CK$1))-FIND("!",CELL("direccion",Salida!CK$1)))," ")</f>
        <v xml:space="preserve"> </v>
      </c>
      <c r="CN16" s="38" t="str">
        <f ca="1">+IF(Salida!CL$1=$A16,RIGHT(CELL("direccion",Salida!CL$1),LEN(CELL("direccion",Salida!CL$1))-FIND("!",CELL("direccion",Salida!CL$1)))," ")</f>
        <v xml:space="preserve"> </v>
      </c>
      <c r="CO16" s="38" t="str">
        <f ca="1">+IF(Salida!CM$1=$A16,RIGHT(CELL("direccion",Salida!CM$1),LEN(CELL("direccion",Salida!CM$1))-FIND("!",CELL("direccion",Salida!CM$1)))," ")</f>
        <v xml:space="preserve"> </v>
      </c>
      <c r="CP16" s="38" t="str">
        <f ca="1">+IF(Salida!CN$1=$A16,RIGHT(CELL("direccion",Salida!CN$1),LEN(CELL("direccion",Salida!CN$1))-FIND("!",CELL("direccion",Salida!CN$1)))," ")</f>
        <v xml:space="preserve"> </v>
      </c>
      <c r="CQ16" s="38" t="str">
        <f ca="1">+IF(Salida!CO$1=$A16,RIGHT(CELL("direccion",Salida!CO$1),LEN(CELL("direccion",Salida!CO$1))-FIND("!",CELL("direccion",Salida!CO$1)))," ")</f>
        <v xml:space="preserve"> </v>
      </c>
      <c r="CR16" s="38" t="str">
        <f ca="1">+IF(Salida!CP$1=$A16,RIGHT(CELL("direccion",Salida!CP$1),LEN(CELL("direccion",Salida!CP$1))-FIND("!",CELL("direccion",Salida!CP$1)))," ")</f>
        <v xml:space="preserve"> </v>
      </c>
      <c r="CS16" s="38" t="str">
        <f ca="1">+IF(Salida!CQ$1=$A16,RIGHT(CELL("direccion",Salida!CQ$1),LEN(CELL("direccion",Salida!CQ$1))-FIND("!",CELL("direccion",Salida!CQ$1)))," ")</f>
        <v xml:space="preserve"> </v>
      </c>
      <c r="CT16" s="38" t="str">
        <f ca="1">+IF(Salida!CR$1=$A16,RIGHT(CELL("direccion",Salida!CR$1),LEN(CELL("direccion",Salida!CR$1))-FIND("!",CELL("direccion",Salida!CR$1)))," ")</f>
        <v xml:space="preserve"> </v>
      </c>
      <c r="CU16" s="38" t="str">
        <f ca="1">+IF(Salida!CS$1=$A16,RIGHT(CELL("direccion",Salida!CS$1),LEN(CELL("direccion",Salida!CS$1))-FIND("!",CELL("direccion",Salida!CS$1)))," ")</f>
        <v xml:space="preserve"> </v>
      </c>
      <c r="CV16" s="38" t="str">
        <f ca="1">+IF(Salida!CT$1=$A16,RIGHT(CELL("direccion",Salida!CT$1),LEN(CELL("direccion",Salida!CT$1))-FIND("!",CELL("direccion",Salida!CT$1)))," ")</f>
        <v xml:space="preserve"> </v>
      </c>
      <c r="CW16" s="38" t="str">
        <f ca="1">+IF(Salida!CU$1=$A16,RIGHT(CELL("direccion",Salida!CU$1),LEN(CELL("direccion",Salida!CU$1))-FIND("!",CELL("direccion",Salida!CU$1)))," ")</f>
        <v xml:space="preserve"> </v>
      </c>
      <c r="CX16" s="38" t="str">
        <f ca="1">+IF(Salida!CV$1=$A16,RIGHT(CELL("direccion",Salida!CV$1),LEN(CELL("direccion",Salida!CV$1))-FIND("!",CELL("direccion",Salida!CV$1)))," ")</f>
        <v xml:space="preserve"> </v>
      </c>
      <c r="CY16" s="38" t="str">
        <f ca="1">+IF(Salida!CW$1=$A16,RIGHT(CELL("direccion",Salida!CW$1),LEN(CELL("direccion",Salida!CW$1))-FIND("!",CELL("direccion",Salida!CW$1)))," ")</f>
        <v xml:space="preserve"> </v>
      </c>
      <c r="CZ16" s="38" t="str">
        <f ca="1">+IF(Salida!CX$1=$A16,RIGHT(CELL("direccion",Salida!CX$1),LEN(CELL("direccion",Salida!CX$1))-FIND("!",CELL("direccion",Salida!CX$1)))," ")</f>
        <v xml:space="preserve"> </v>
      </c>
      <c r="DA16" s="38" t="str">
        <f ca="1">+IF(Salida!CY$1=$A16,RIGHT(CELL("direccion",Salida!CY$1),LEN(CELL("direccion",Salida!CY$1))-FIND("!",CELL("direccion",Salida!CY$1)))," ")</f>
        <v xml:space="preserve"> </v>
      </c>
      <c r="DB16" s="38" t="str">
        <f ca="1">+IF(Salida!CZ$1=$A16,RIGHT(CELL("direccion",Salida!CZ$1),LEN(CELL("direccion",Salida!CZ$1))-FIND("!",CELL("direccion",Salida!CZ$1)))," ")</f>
        <v xml:space="preserve"> </v>
      </c>
      <c r="DC16" s="38" t="str">
        <f ca="1">+IF(Salida!DA$1=$A16,RIGHT(CELL("direccion",Salida!DA$1),LEN(CELL("direccion",Salida!DA$1))-FIND("!",CELL("direccion",Salida!DA$1)))," ")</f>
        <v xml:space="preserve"> </v>
      </c>
      <c r="DD16" s="38" t="str">
        <f ca="1">+IF(Salida!DB$1=$A16,RIGHT(CELL("direccion",Salida!DB$1),LEN(CELL("direccion",Salida!DB$1))-FIND("!",CELL("direccion",Salida!DB$1)))," ")</f>
        <v xml:space="preserve"> </v>
      </c>
      <c r="DE16" s="38" t="str">
        <f ca="1">+IF(Salida!DC$1=$A16,RIGHT(CELL("direccion",Salida!DC$1),LEN(CELL("direccion",Salida!DC$1))-FIND("!",CELL("direccion",Salida!DC$1)))," ")</f>
        <v xml:space="preserve"> </v>
      </c>
      <c r="DF16" s="38" t="str">
        <f ca="1">+IF(Salida!DD$1=$A16,RIGHT(CELL("direccion",Salida!DD$1),LEN(CELL("direccion",Salida!DD$1))-FIND("!",CELL("direccion",Salida!DD$1)))," ")</f>
        <v xml:space="preserve"> </v>
      </c>
      <c r="DG16" s="38" t="str">
        <f ca="1">+IF(Salida!DE$1=$A16,RIGHT(CELL("direccion",Salida!DE$1),LEN(CELL("direccion",Salida!DE$1))-FIND("!",CELL("direccion",Salida!DE$1)))," ")</f>
        <v xml:space="preserve"> </v>
      </c>
      <c r="DH16" s="38" t="str">
        <f ca="1">+IF(Salida!DF$1=$A16,RIGHT(CELL("direccion",Salida!DF$1),LEN(CELL("direccion",Salida!DF$1))-FIND("!",CELL("direccion",Salida!DF$1)))," ")</f>
        <v xml:space="preserve"> </v>
      </c>
      <c r="DI16" s="38" t="str">
        <f ca="1">+IF(Salida!DG$1=$A16,RIGHT(CELL("direccion",Salida!DG$1),LEN(CELL("direccion",Salida!DG$1))-FIND("!",CELL("direccion",Salida!DG$1)))," ")</f>
        <v xml:space="preserve"> </v>
      </c>
      <c r="DJ16" s="38" t="str">
        <f ca="1">+IF(Salida!DH$1=$A16,RIGHT(CELL("direccion",Salida!DH$1),LEN(CELL("direccion",Salida!DH$1))-FIND("!",CELL("direccion",Salida!DH$1)))," ")</f>
        <v xml:space="preserve"> </v>
      </c>
      <c r="DK16" s="38" t="str">
        <f ca="1">+IF(Salida!DI$1=$A16,RIGHT(CELL("direccion",Salida!DI$1),LEN(CELL("direccion",Salida!DI$1))-FIND("!",CELL("direccion",Salida!DI$1)))," ")</f>
        <v xml:space="preserve"> </v>
      </c>
      <c r="DL16" s="121" t="str">
        <f ca="1">+IF(Salida!DJ$1=$A16,RIGHT(CELL("direccion",Salida!DJ$1),LEN(CELL("direccion",Salida!DJ$1))-FIND("!",CELL("direccion",Salida!DJ$1)))," ")</f>
        <v xml:space="preserve"> </v>
      </c>
    </row>
    <row r="17" spans="1:116" x14ac:dyDescent="0.25">
      <c r="A17" s="122" t="s">
        <v>326</v>
      </c>
      <c r="B17" s="38" t="str">
        <f t="shared" ca="1" si="0"/>
        <v>$CF$2:$CH$168</v>
      </c>
      <c r="C17" s="38" t="str">
        <f ca="1">+IF(Salida!A$1=$A17,RIGHT(CELL("direccion",Salida!A$1),LEN(CELL("direccion",Salida!A$1))-FIND("!",CELL("direccion",Salida!A$1)))," ")</f>
        <v xml:space="preserve"> </v>
      </c>
      <c r="D17" s="38" t="str">
        <f ca="1">+IF(Salida!B$1=$A17,RIGHT(CELL("direccion",Salida!B$1),LEN(CELL("direccion",Salida!B$1))-FIND("!",CELL("direccion",Salida!B$1)))," ")</f>
        <v xml:space="preserve"> </v>
      </c>
      <c r="E17" s="38" t="str">
        <f ca="1">+IF(Salida!C$1=$A17,RIGHT(CELL("direccion",Salida!C$1),LEN(CELL("direccion",Salida!C$1))-FIND("!",CELL("direccion",Salida!C$1)))," ")</f>
        <v xml:space="preserve"> </v>
      </c>
      <c r="F17" s="38" t="str">
        <f ca="1">+IF(Salida!D$1=$A17,RIGHT(CELL("direccion",Salida!D$1),LEN(CELL("direccion",Salida!D$1))-FIND("!",CELL("direccion",Salida!D$1)))," ")</f>
        <v xml:space="preserve"> </v>
      </c>
      <c r="G17" s="38" t="str">
        <f ca="1">+IF(Salida!E$1=$A17,RIGHT(CELL("direccion",Salida!E$1),LEN(CELL("direccion",Salida!E$1))-FIND("!",CELL("direccion",Salida!E$1)))," ")</f>
        <v xml:space="preserve"> </v>
      </c>
      <c r="H17" s="38" t="str">
        <f ca="1">+IF(Salida!F$1=$A17,RIGHT(CELL("direccion",Salida!F$1),LEN(CELL("direccion",Salida!F$1))-FIND("!",CELL("direccion",Salida!F$1)))," ")</f>
        <v xml:space="preserve"> </v>
      </c>
      <c r="I17" s="38" t="str">
        <f ca="1">+IF(Salida!G$1=$A17,RIGHT(CELL("direccion",Salida!G$1),LEN(CELL("direccion",Salida!G$1))-FIND("!",CELL("direccion",Salida!G$1)))," ")</f>
        <v xml:space="preserve"> </v>
      </c>
      <c r="J17" s="38" t="str">
        <f ca="1">+IF(Salida!H$1=$A17,RIGHT(CELL("direccion",Salida!H$1),LEN(CELL("direccion",Salida!H$1))-FIND("!",CELL("direccion",Salida!H$1)))," ")</f>
        <v xml:space="preserve"> </v>
      </c>
      <c r="K17" s="38" t="str">
        <f ca="1">+IF(Salida!I$1=$A17,RIGHT(CELL("direccion",Salida!I$1),LEN(CELL("direccion",Salida!I$1))-FIND("!",CELL("direccion",Salida!I$1)))," ")</f>
        <v xml:space="preserve"> </v>
      </c>
      <c r="L17" s="38" t="str">
        <f ca="1">+IF(Salida!J$1=$A17,RIGHT(CELL("direccion",Salida!J$1),LEN(CELL("direccion",Salida!J$1))-FIND("!",CELL("direccion",Salida!J$1)))," ")</f>
        <v xml:space="preserve"> </v>
      </c>
      <c r="M17" s="38" t="str">
        <f ca="1">+IF(Salida!K$1=$A17,RIGHT(CELL("direccion",Salida!K$1),LEN(CELL("direccion",Salida!K$1))-FIND("!",CELL("direccion",Salida!K$1)))," ")</f>
        <v xml:space="preserve"> </v>
      </c>
      <c r="N17" s="38" t="str">
        <f ca="1">+IF(Salida!L$1=$A17,RIGHT(CELL("direccion",Salida!L$1),LEN(CELL("direccion",Salida!L$1))-FIND("!",CELL("direccion",Salida!L$1)))," ")</f>
        <v xml:space="preserve"> </v>
      </c>
      <c r="O17" s="38" t="str">
        <f ca="1">+IF(Salida!M$1=$A17,RIGHT(CELL("direccion",Salida!M$1),LEN(CELL("direccion",Salida!M$1))-FIND("!",CELL("direccion",Salida!M$1)))," ")</f>
        <v xml:space="preserve"> </v>
      </c>
      <c r="P17" s="38" t="str">
        <f ca="1">+IF(Salida!N$1=$A17,RIGHT(CELL("direccion",Salida!N$1),LEN(CELL("direccion",Salida!N$1))-FIND("!",CELL("direccion",Salida!N$1)))," ")</f>
        <v xml:space="preserve"> </v>
      </c>
      <c r="Q17" s="38" t="str">
        <f ca="1">+IF(Salida!O$1=$A17,RIGHT(CELL("direccion",Salida!O$1),LEN(CELL("direccion",Salida!O$1))-FIND("!",CELL("direccion",Salida!O$1)))," ")</f>
        <v xml:space="preserve"> </v>
      </c>
      <c r="R17" s="38" t="str">
        <f ca="1">+IF(Salida!P$1=$A17,RIGHT(CELL("direccion",Salida!P$1),LEN(CELL("direccion",Salida!P$1))-FIND("!",CELL("direccion",Salida!P$1)))," ")</f>
        <v xml:space="preserve"> </v>
      </c>
      <c r="S17" s="38" t="str">
        <f ca="1">+IF(Salida!Q$1=$A17,RIGHT(CELL("direccion",Salida!Q$1),LEN(CELL("direccion",Salida!Q$1))-FIND("!",CELL("direccion",Salida!Q$1)))," ")</f>
        <v xml:space="preserve"> </v>
      </c>
      <c r="T17" s="38" t="str">
        <f ca="1">+IF(Salida!R$1=$A17,RIGHT(CELL("direccion",Salida!R$1),LEN(CELL("direccion",Salida!R$1))-FIND("!",CELL("direccion",Salida!R$1)))," ")</f>
        <v xml:space="preserve"> </v>
      </c>
      <c r="U17" s="38" t="str">
        <f ca="1">+IF(Salida!S$1=$A17,RIGHT(CELL("direccion",Salida!S$1),LEN(CELL("direccion",Salida!S$1))-FIND("!",CELL("direccion",Salida!S$1)))," ")</f>
        <v xml:space="preserve"> </v>
      </c>
      <c r="V17" s="38" t="str">
        <f ca="1">+IF(Salida!T$1=$A17,RIGHT(CELL("direccion",Salida!T$1),LEN(CELL("direccion",Salida!T$1))-FIND("!",CELL("direccion",Salida!T$1)))," ")</f>
        <v xml:space="preserve"> </v>
      </c>
      <c r="W17" s="38" t="str">
        <f ca="1">+IF(Salida!U$1=$A17,RIGHT(CELL("direccion",Salida!U$1),LEN(CELL("direccion",Salida!U$1))-FIND("!",CELL("direccion",Salida!U$1)))," ")</f>
        <v xml:space="preserve"> </v>
      </c>
      <c r="X17" s="38" t="str">
        <f ca="1">+IF(Salida!V$1=$A17,RIGHT(CELL("direccion",Salida!V$1),LEN(CELL("direccion",Salida!V$1))-FIND("!",CELL("direccion",Salida!V$1)))," ")</f>
        <v xml:space="preserve"> </v>
      </c>
      <c r="Y17" s="38" t="str">
        <f ca="1">+IF(Salida!W$1=$A17,RIGHT(CELL("direccion",Salida!W$1),LEN(CELL("direccion",Salida!W$1))-FIND("!",CELL("direccion",Salida!W$1)))," ")</f>
        <v xml:space="preserve"> </v>
      </c>
      <c r="Z17" s="38" t="str">
        <f ca="1">+IF(Salida!X$1=$A17,RIGHT(CELL("direccion",Salida!X$1),LEN(CELL("direccion",Salida!X$1))-FIND("!",CELL("direccion",Salida!X$1)))," ")</f>
        <v xml:space="preserve"> </v>
      </c>
      <c r="AA17" s="38" t="str">
        <f ca="1">+IF(Salida!Y$1=$A17,RIGHT(CELL("direccion",Salida!Y$1),LEN(CELL("direccion",Salida!Y$1))-FIND("!",CELL("direccion",Salida!Y$1)))," ")</f>
        <v xml:space="preserve"> </v>
      </c>
      <c r="AB17" s="38" t="str">
        <f ca="1">+IF(Salida!Z$1=$A17,RIGHT(CELL("direccion",Salida!Z$1),LEN(CELL("direccion",Salida!Z$1))-FIND("!",CELL("direccion",Salida!Z$1)))," ")</f>
        <v xml:space="preserve"> </v>
      </c>
      <c r="AC17" s="38" t="str">
        <f ca="1">+IF(Salida!AA$1=$A17,RIGHT(CELL("direccion",Salida!AA$1),LEN(CELL("direccion",Salida!AA$1))-FIND("!",CELL("direccion",Salida!AA$1)))," ")</f>
        <v xml:space="preserve"> </v>
      </c>
      <c r="AD17" s="38" t="str">
        <f ca="1">+IF(Salida!AB$1=$A17,RIGHT(CELL("direccion",Salida!AB$1),LEN(CELL("direccion",Salida!AB$1))-FIND("!",CELL("direccion",Salida!AB$1)))," ")</f>
        <v xml:space="preserve"> </v>
      </c>
      <c r="AE17" s="38" t="str">
        <f ca="1">+IF(Salida!AC$1=$A17,RIGHT(CELL("direccion",Salida!AC$1),LEN(CELL("direccion",Salida!AC$1))-FIND("!",CELL("direccion",Salida!AC$1)))," ")</f>
        <v xml:space="preserve"> </v>
      </c>
      <c r="AF17" s="38" t="str">
        <f ca="1">+IF(Salida!AD$1=$A17,RIGHT(CELL("direccion",Salida!AD$1),LEN(CELL("direccion",Salida!AD$1))-FIND("!",CELL("direccion",Salida!AD$1)))," ")</f>
        <v xml:space="preserve"> </v>
      </c>
      <c r="AG17" s="38" t="str">
        <f ca="1">+IF(Salida!AE$1=$A17,RIGHT(CELL("direccion",Salida!AE$1),LEN(CELL("direccion",Salida!AE$1))-FIND("!",CELL("direccion",Salida!AE$1)))," ")</f>
        <v xml:space="preserve"> </v>
      </c>
      <c r="AH17" s="38" t="str">
        <f ca="1">+IF(Salida!AF$1=$A17,RIGHT(CELL("direccion",Salida!AF$1),LEN(CELL("direccion",Salida!AF$1))-FIND("!",CELL("direccion",Salida!AF$1)))," ")</f>
        <v xml:space="preserve"> </v>
      </c>
      <c r="AI17" s="38" t="str">
        <f ca="1">+IF(Salida!AG$1=$A17,RIGHT(CELL("direccion",Salida!AG$1),LEN(CELL("direccion",Salida!AG$1))-FIND("!",CELL("direccion",Salida!AG$1)))," ")</f>
        <v xml:space="preserve"> </v>
      </c>
      <c r="AJ17" s="38" t="str">
        <f ca="1">+IF(Salida!AH$1=$A17,RIGHT(CELL("direccion",Salida!AH$1),LEN(CELL("direccion",Salida!AH$1))-FIND("!",CELL("direccion",Salida!AH$1)))," ")</f>
        <v xml:space="preserve"> </v>
      </c>
      <c r="AK17" s="38" t="str">
        <f ca="1">+IF(Salida!AI$1=$A17,RIGHT(CELL("direccion",Salida!AI$1),LEN(CELL("direccion",Salida!AI$1))-FIND("!",CELL("direccion",Salida!AI$1)))," ")</f>
        <v xml:space="preserve"> </v>
      </c>
      <c r="AL17" s="38" t="str">
        <f ca="1">+IF(Salida!AJ$1=$A17,RIGHT(CELL("direccion",Salida!AJ$1),LEN(CELL("direccion",Salida!AJ$1))-FIND("!",CELL("direccion",Salida!AJ$1)))," ")</f>
        <v xml:space="preserve"> </v>
      </c>
      <c r="AM17" s="38" t="str">
        <f ca="1">+IF(Salida!AK$1=$A17,RIGHT(CELL("direccion",Salida!AK$1),LEN(CELL("direccion",Salida!AK$1))-FIND("!",CELL("direccion",Salida!AK$1)))," ")</f>
        <v xml:space="preserve"> </v>
      </c>
      <c r="AN17" s="38" t="str">
        <f ca="1">+IF(Salida!AL$1=$A17,RIGHT(CELL("direccion",Salida!AL$1),LEN(CELL("direccion",Salida!AL$1))-FIND("!",CELL("direccion",Salida!AL$1)))," ")</f>
        <v xml:space="preserve"> </v>
      </c>
      <c r="AO17" s="38" t="str">
        <f ca="1">+IF(Salida!AM$1=$A17,RIGHT(CELL("direccion",Salida!AM$1),LEN(CELL("direccion",Salida!AM$1))-FIND("!",CELL("direccion",Salida!AM$1)))," ")</f>
        <v xml:space="preserve"> </v>
      </c>
      <c r="AP17" s="38" t="str">
        <f ca="1">+IF(Salida!AN$1=$A17,RIGHT(CELL("direccion",Salida!AN$1),LEN(CELL("direccion",Salida!AN$1))-FIND("!",CELL("direccion",Salida!AN$1)))," ")</f>
        <v xml:space="preserve"> </v>
      </c>
      <c r="AQ17" s="38" t="str">
        <f ca="1">+IF(Salida!AO$1=$A17,RIGHT(CELL("direccion",Salida!AO$1),LEN(CELL("direccion",Salida!AO$1))-FIND("!",CELL("direccion",Salida!AO$1)))," ")</f>
        <v xml:space="preserve"> </v>
      </c>
      <c r="AR17" s="38" t="str">
        <f ca="1">+IF(Salida!AP$1=$A17,RIGHT(CELL("direccion",Salida!AP$1),LEN(CELL("direccion",Salida!AP$1))-FIND("!",CELL("direccion",Salida!AP$1)))," ")</f>
        <v xml:space="preserve"> </v>
      </c>
      <c r="AS17" s="38" t="str">
        <f ca="1">+IF(Salida!AQ$1=$A17,RIGHT(CELL("direccion",Salida!AQ$1),LEN(CELL("direccion",Salida!AQ$1))-FIND("!",CELL("direccion",Salida!AQ$1)))," ")</f>
        <v xml:space="preserve"> </v>
      </c>
      <c r="AT17" s="38" t="str">
        <f ca="1">+IF(Salida!AR$1=$A17,RIGHT(CELL("direccion",Salida!AR$1),LEN(CELL("direccion",Salida!AR$1))-FIND("!",CELL("direccion",Salida!AR$1)))," ")</f>
        <v xml:space="preserve"> </v>
      </c>
      <c r="AU17" s="38" t="str">
        <f ca="1">+IF(Salida!AS$1=$A17,RIGHT(CELL("direccion",Salida!AS$1),LEN(CELL("direccion",Salida!AS$1))-FIND("!",CELL("direccion",Salida!AS$1)))," ")</f>
        <v xml:space="preserve"> </v>
      </c>
      <c r="AV17" s="38" t="str">
        <f ca="1">+IF(Salida!AT$1=$A17,RIGHT(CELL("direccion",Salida!AT$1),LEN(CELL("direccion",Salida!AT$1))-FIND("!",CELL("direccion",Salida!AT$1)))," ")</f>
        <v xml:space="preserve"> </v>
      </c>
      <c r="AW17" s="38" t="str">
        <f ca="1">+IF(Salida!AU$1=$A17,RIGHT(CELL("direccion",Salida!AU$1),LEN(CELL("direccion",Salida!AU$1))-FIND("!",CELL("direccion",Salida!AU$1)))," ")</f>
        <v xml:space="preserve"> </v>
      </c>
      <c r="AX17" s="38" t="str">
        <f ca="1">+IF(Salida!AV$1=$A17,RIGHT(CELL("direccion",Salida!AV$1),LEN(CELL("direccion",Salida!AV$1))-FIND("!",CELL("direccion",Salida!AV$1)))," ")</f>
        <v xml:space="preserve"> </v>
      </c>
      <c r="AY17" s="38" t="str">
        <f ca="1">+IF(Salida!AW$1=$A17,RIGHT(CELL("direccion",Salida!AW$1),LEN(CELL("direccion",Salida!AW$1))-FIND("!",CELL("direccion",Salida!AW$1)))," ")</f>
        <v xml:space="preserve"> </v>
      </c>
      <c r="AZ17" s="38" t="str">
        <f ca="1">+IF(Salida!AX$1=$A17,RIGHT(CELL("direccion",Salida!AX$1),LEN(CELL("direccion",Salida!AX$1))-FIND("!",CELL("direccion",Salida!AX$1)))," ")</f>
        <v xml:space="preserve"> </v>
      </c>
      <c r="BA17" s="38" t="str">
        <f ca="1">+IF(Salida!AY$1=$A17,RIGHT(CELL("direccion",Salida!AY$1),LEN(CELL("direccion",Salida!AY$1))-FIND("!",CELL("direccion",Salida!AY$1)))," ")</f>
        <v xml:space="preserve"> </v>
      </c>
      <c r="BB17" s="38" t="str">
        <f ca="1">+IF(Salida!AZ$1=$A17,RIGHT(CELL("direccion",Salida!AZ$1),LEN(CELL("direccion",Salida!AZ$1))-FIND("!",CELL("direccion",Salida!AZ$1)))," ")</f>
        <v xml:space="preserve"> </v>
      </c>
      <c r="BC17" s="38" t="str">
        <f ca="1">+IF(Salida!BA$1=$A17,RIGHT(CELL("direccion",Salida!BA$1),LEN(CELL("direccion",Salida!BA$1))-FIND("!",CELL("direccion",Salida!BA$1)))," ")</f>
        <v xml:space="preserve"> </v>
      </c>
      <c r="BD17" s="38" t="str">
        <f ca="1">+IF(Salida!BB$1=$A17,RIGHT(CELL("direccion",Salida!BB$1),LEN(CELL("direccion",Salida!BB$1))-FIND("!",CELL("direccion",Salida!BB$1)))," ")</f>
        <v xml:space="preserve"> </v>
      </c>
      <c r="BE17" s="38" t="str">
        <f ca="1">+IF(Salida!BC$1=$A17,RIGHT(CELL("direccion",Salida!BC$1),LEN(CELL("direccion",Salida!BC$1))-FIND("!",CELL("direccion",Salida!BC$1)))," ")</f>
        <v xml:space="preserve"> </v>
      </c>
      <c r="BF17" s="38" t="str">
        <f ca="1">+IF(Salida!BD$1=$A17,RIGHT(CELL("direccion",Salida!BD$1),LEN(CELL("direccion",Salida!BD$1))-FIND("!",CELL("direccion",Salida!BD$1)))," ")</f>
        <v xml:space="preserve"> </v>
      </c>
      <c r="BG17" s="38" t="str">
        <f ca="1">+IF(Salida!BE$1=$A17,RIGHT(CELL("direccion",Salida!BE$1),LEN(CELL("direccion",Salida!BE$1))-FIND("!",CELL("direccion",Salida!BE$1)))," ")</f>
        <v xml:space="preserve"> </v>
      </c>
      <c r="BH17" s="38" t="str">
        <f ca="1">+IF(Salida!BF$1=$A17,RIGHT(CELL("direccion",Salida!BF$1),LEN(CELL("direccion",Salida!BF$1))-FIND("!",CELL("direccion",Salida!BF$1)))," ")</f>
        <v xml:space="preserve"> </v>
      </c>
      <c r="BI17" s="38" t="str">
        <f ca="1">+IF(Salida!BG$1=$A17,RIGHT(CELL("direccion",Salida!BG$1),LEN(CELL("direccion",Salida!BG$1))-FIND("!",CELL("direccion",Salida!BG$1)))," ")</f>
        <v xml:space="preserve"> </v>
      </c>
      <c r="BJ17" s="38" t="str">
        <f ca="1">+IF(Salida!BH$1=$A17,RIGHT(CELL("direccion",Salida!BH$1),LEN(CELL("direccion",Salida!BH$1))-FIND("!",CELL("direccion",Salida!BH$1)))," ")</f>
        <v xml:space="preserve"> </v>
      </c>
      <c r="BK17" s="38" t="str">
        <f ca="1">+IF(Salida!BI$1=$A17,RIGHT(CELL("direccion",Salida!BI$1),LEN(CELL("direccion",Salida!BI$1))-FIND("!",CELL("direccion",Salida!BI$1)))," ")</f>
        <v xml:space="preserve"> </v>
      </c>
      <c r="BL17" s="38" t="str">
        <f ca="1">+IF(Salida!BJ$1=$A17,RIGHT(CELL("direccion",Salida!BJ$1),LEN(CELL("direccion",Salida!BJ$1))-FIND("!",CELL("direccion",Salida!BJ$1)))," ")</f>
        <v xml:space="preserve"> </v>
      </c>
      <c r="BM17" s="38" t="str">
        <f ca="1">+IF(Salida!BK$1=$A17,RIGHT(CELL("direccion",Salida!BK$1),LEN(CELL("direccion",Salida!BK$1))-FIND("!",CELL("direccion",Salida!BK$1)))," ")</f>
        <v xml:space="preserve"> </v>
      </c>
      <c r="BN17" s="38" t="str">
        <f ca="1">+IF(Salida!BL$1=$A17,RIGHT(CELL("direccion",Salida!BL$1),LEN(CELL("direccion",Salida!BL$1))-FIND("!",CELL("direccion",Salida!BL$1)))," ")</f>
        <v xml:space="preserve"> </v>
      </c>
      <c r="BO17" s="38" t="str">
        <f ca="1">+IF(Salida!BM$1=$A17,RIGHT(CELL("direccion",Salida!BM$1),LEN(CELL("direccion",Salida!BM$1))-FIND("!",CELL("direccion",Salida!BM$1)))," ")</f>
        <v xml:space="preserve"> </v>
      </c>
      <c r="BP17" s="38" t="str">
        <f ca="1">+IF(Salida!BN$1=$A17,RIGHT(CELL("direccion",Salida!BN$1),LEN(CELL("direccion",Salida!BN$1))-FIND("!",CELL("direccion",Salida!BN$1)))," ")</f>
        <v xml:space="preserve"> </v>
      </c>
      <c r="BQ17" s="38" t="str">
        <f ca="1">+IF(Salida!BO$1=$A17,RIGHT(CELL("direccion",Salida!BO$1),LEN(CELL("direccion",Salida!BO$1))-FIND("!",CELL("direccion",Salida!BO$1)))," ")</f>
        <v xml:space="preserve"> </v>
      </c>
      <c r="BR17" s="38" t="str">
        <f ca="1">+IF(Salida!BP$1=$A17,RIGHT(CELL("direccion",Salida!BP$1),LEN(CELL("direccion",Salida!BP$1))-FIND("!",CELL("direccion",Salida!BP$1)))," ")</f>
        <v xml:space="preserve"> </v>
      </c>
      <c r="BS17" s="38" t="str">
        <f ca="1">+IF(Salida!BQ$1=$A17,RIGHT(CELL("direccion",Salida!BQ$1),LEN(CELL("direccion",Salida!BQ$1))-FIND("!",CELL("direccion",Salida!BQ$1)))," ")</f>
        <v xml:space="preserve"> </v>
      </c>
      <c r="BT17" s="38" t="str">
        <f ca="1">+IF(Salida!BR$1=$A17,RIGHT(CELL("direccion",Salida!BR$1),LEN(CELL("direccion",Salida!BR$1))-FIND("!",CELL("direccion",Salida!BR$1)))," ")</f>
        <v xml:space="preserve"> </v>
      </c>
      <c r="BU17" s="38" t="str">
        <f ca="1">+IF(Salida!BS$1=$A17,RIGHT(CELL("direccion",Salida!BS$1),LEN(CELL("direccion",Salida!BS$1))-FIND("!",CELL("direccion",Salida!BS$1)))," ")</f>
        <v xml:space="preserve"> </v>
      </c>
      <c r="BV17" s="38" t="str">
        <f ca="1">+IF(Salida!BT$1=$A17,RIGHT(CELL("direccion",Salida!BT$1),LEN(CELL("direccion",Salida!BT$1))-FIND("!",CELL("direccion",Salida!BT$1)))," ")</f>
        <v xml:space="preserve"> </v>
      </c>
      <c r="BW17" s="38" t="str">
        <f ca="1">+IF(Salida!BU$1=$A17,RIGHT(CELL("direccion",Salida!BU$1),LEN(CELL("direccion",Salida!BU$1))-FIND("!",CELL("direccion",Salida!BU$1)))," ")</f>
        <v xml:space="preserve"> </v>
      </c>
      <c r="BX17" s="38" t="str">
        <f ca="1">+IF(Salida!BV$1=$A17,RIGHT(CELL("direccion",Salida!BV$1),LEN(CELL("direccion",Salida!BV$1))-FIND("!",CELL("direccion",Salida!BV$1)))," ")</f>
        <v xml:space="preserve"> </v>
      </c>
      <c r="BY17" s="38" t="str">
        <f ca="1">+IF(Salida!BW$1=$A17,RIGHT(CELL("direccion",Salida!BW$1),LEN(CELL("direccion",Salida!BW$1))-FIND("!",CELL("direccion",Salida!BW$1)))," ")</f>
        <v xml:space="preserve"> </v>
      </c>
      <c r="BZ17" s="38" t="str">
        <f ca="1">+IF(Salida!BX$1=$A17,RIGHT(CELL("direccion",Salida!BX$1),LEN(CELL("direccion",Salida!BX$1))-FIND("!",CELL("direccion",Salida!BX$1)))," ")</f>
        <v xml:space="preserve"> </v>
      </c>
      <c r="CA17" s="38" t="str">
        <f ca="1">+IF(Salida!BY$1=$A17,RIGHT(CELL("direccion",Salida!BY$1),LEN(CELL("direccion",Salida!BY$1))-FIND("!",CELL("direccion",Salida!BY$1)))," ")</f>
        <v xml:space="preserve"> </v>
      </c>
      <c r="CB17" s="38" t="str">
        <f ca="1">+IF(Salida!BZ$1=$A17,RIGHT(CELL("direccion",Salida!BZ$1),LEN(CELL("direccion",Salida!BZ$1))-FIND("!",CELL("direccion",Salida!BZ$1)))," ")</f>
        <v xml:space="preserve"> </v>
      </c>
      <c r="CC17" s="38" t="str">
        <f ca="1">+IF(Salida!CA$1=$A17,RIGHT(CELL("direccion",Salida!CA$1),LEN(CELL("direccion",Salida!CA$1))-FIND("!",CELL("direccion",Salida!CA$1)))," ")</f>
        <v xml:space="preserve"> </v>
      </c>
      <c r="CD17" s="38" t="str">
        <f ca="1">+IF(Salida!CB$1=$A17,RIGHT(CELL("direccion",Salida!CB$1),LEN(CELL("direccion",Salida!CB$1))-FIND("!",CELL("direccion",Salida!CB$1)))," ")</f>
        <v xml:space="preserve"> </v>
      </c>
      <c r="CE17" s="38" t="str">
        <f ca="1">+IF(Salida!CC$1=$A17,RIGHT(CELL("direccion",Salida!CC$1),LEN(CELL("direccion",Salida!CC$1))-FIND("!",CELL("direccion",Salida!CC$1)))," ")</f>
        <v xml:space="preserve"> </v>
      </c>
      <c r="CF17" s="38" t="str">
        <f ca="1">+IF(Salida!CD$1=$A17,RIGHT(CELL("direccion",Salida!CD$1),LEN(CELL("direccion",Salida!CD$1))-FIND("!",CELL("direccion",Salida!CD$1)))," ")</f>
        <v xml:space="preserve"> </v>
      </c>
      <c r="CG17" s="38" t="str">
        <f ca="1">+IF(Salida!CE$1=$A17,RIGHT(CELL("direccion",Salida!CE$1),LEN(CELL("direccion",Salida!CE$1))-FIND("!",CELL("direccion",Salida!CE$1)))," ")</f>
        <v xml:space="preserve"> </v>
      </c>
      <c r="CH17" s="38" t="str">
        <f ca="1">+IF(Salida!CF$1=$A17,RIGHT(CELL("direccion",Salida!CF$1),LEN(CELL("direccion",Salida!CF$1))-FIND("!",CELL("direccion",Salida!CF$1)))," ")</f>
        <v>$CF$1</v>
      </c>
      <c r="CI17" s="38" t="str">
        <f ca="1">+IF(Salida!CG$1=$A17,RIGHT(CELL("direccion",Salida!CG$1),LEN(CELL("direccion",Salida!CG$1))-FIND("!",CELL("direccion",Salida!CG$1)))," ")</f>
        <v>$CG$1</v>
      </c>
      <c r="CJ17" s="38" t="str">
        <f ca="1">+IF(Salida!CH$1=$A17,RIGHT(CELL("direccion",Salida!CH$1),LEN(CELL("direccion",Salida!CH$1))-FIND("!",CELL("direccion",Salida!CH$1)))," ")</f>
        <v>$CH$1</v>
      </c>
      <c r="CK17" s="38" t="str">
        <f ca="1">+IF(Salida!CI$1=$A17,RIGHT(CELL("direccion",Salida!CI$1),LEN(CELL("direccion",Salida!CI$1))-FIND("!",CELL("direccion",Salida!CI$1)))," ")</f>
        <v xml:space="preserve"> </v>
      </c>
      <c r="CL17" s="38" t="str">
        <f ca="1">+IF(Salida!CJ$1=$A17,RIGHT(CELL("direccion",Salida!CJ$1),LEN(CELL("direccion",Salida!CJ$1))-FIND("!",CELL("direccion",Salida!CJ$1)))," ")</f>
        <v xml:space="preserve"> </v>
      </c>
      <c r="CM17" s="38" t="str">
        <f ca="1">+IF(Salida!CK$1=$A17,RIGHT(CELL("direccion",Salida!CK$1),LEN(CELL("direccion",Salida!CK$1))-FIND("!",CELL("direccion",Salida!CK$1)))," ")</f>
        <v xml:space="preserve"> </v>
      </c>
      <c r="CN17" s="38" t="str">
        <f ca="1">+IF(Salida!CL$1=$A17,RIGHT(CELL("direccion",Salida!CL$1),LEN(CELL("direccion",Salida!CL$1))-FIND("!",CELL("direccion",Salida!CL$1)))," ")</f>
        <v xml:space="preserve"> </v>
      </c>
      <c r="CO17" s="38" t="str">
        <f ca="1">+IF(Salida!CM$1=$A17,RIGHT(CELL("direccion",Salida!CM$1),LEN(CELL("direccion",Salida!CM$1))-FIND("!",CELL("direccion",Salida!CM$1)))," ")</f>
        <v xml:space="preserve"> </v>
      </c>
      <c r="CP17" s="38" t="str">
        <f ca="1">+IF(Salida!CN$1=$A17,RIGHT(CELL("direccion",Salida!CN$1),LEN(CELL("direccion",Salida!CN$1))-FIND("!",CELL("direccion",Salida!CN$1)))," ")</f>
        <v xml:space="preserve"> </v>
      </c>
      <c r="CQ17" s="38" t="str">
        <f ca="1">+IF(Salida!CO$1=$A17,RIGHT(CELL("direccion",Salida!CO$1),LEN(CELL("direccion",Salida!CO$1))-FIND("!",CELL("direccion",Salida!CO$1)))," ")</f>
        <v xml:space="preserve"> </v>
      </c>
      <c r="CR17" s="38" t="str">
        <f ca="1">+IF(Salida!CP$1=$A17,RIGHT(CELL("direccion",Salida!CP$1),LEN(CELL("direccion",Salida!CP$1))-FIND("!",CELL("direccion",Salida!CP$1)))," ")</f>
        <v xml:space="preserve"> </v>
      </c>
      <c r="CS17" s="38" t="str">
        <f ca="1">+IF(Salida!CQ$1=$A17,RIGHT(CELL("direccion",Salida!CQ$1),LEN(CELL("direccion",Salida!CQ$1))-FIND("!",CELL("direccion",Salida!CQ$1)))," ")</f>
        <v xml:space="preserve"> </v>
      </c>
      <c r="CT17" s="38" t="str">
        <f ca="1">+IF(Salida!CR$1=$A17,RIGHT(CELL("direccion",Salida!CR$1),LEN(CELL("direccion",Salida!CR$1))-FIND("!",CELL("direccion",Salida!CR$1)))," ")</f>
        <v xml:space="preserve"> </v>
      </c>
      <c r="CU17" s="38" t="str">
        <f ca="1">+IF(Salida!CS$1=$A17,RIGHT(CELL("direccion",Salida!CS$1),LEN(CELL("direccion",Salida!CS$1))-FIND("!",CELL("direccion",Salida!CS$1)))," ")</f>
        <v xml:space="preserve"> </v>
      </c>
      <c r="CV17" s="38" t="str">
        <f ca="1">+IF(Salida!CT$1=$A17,RIGHT(CELL("direccion",Salida!CT$1),LEN(CELL("direccion",Salida!CT$1))-FIND("!",CELL("direccion",Salida!CT$1)))," ")</f>
        <v xml:space="preserve"> </v>
      </c>
      <c r="CW17" s="38" t="str">
        <f ca="1">+IF(Salida!CU$1=$A17,RIGHT(CELL("direccion",Salida!CU$1),LEN(CELL("direccion",Salida!CU$1))-FIND("!",CELL("direccion",Salida!CU$1)))," ")</f>
        <v xml:space="preserve"> </v>
      </c>
      <c r="CX17" s="38" t="str">
        <f ca="1">+IF(Salida!CV$1=$A17,RIGHT(CELL("direccion",Salida!CV$1),LEN(CELL("direccion",Salida!CV$1))-FIND("!",CELL("direccion",Salida!CV$1)))," ")</f>
        <v xml:space="preserve"> </v>
      </c>
      <c r="CY17" s="38" t="str">
        <f ca="1">+IF(Salida!CW$1=$A17,RIGHT(CELL("direccion",Salida!CW$1),LEN(CELL("direccion",Salida!CW$1))-FIND("!",CELL("direccion",Salida!CW$1)))," ")</f>
        <v xml:space="preserve"> </v>
      </c>
      <c r="CZ17" s="38" t="str">
        <f ca="1">+IF(Salida!CX$1=$A17,RIGHT(CELL("direccion",Salida!CX$1),LEN(CELL("direccion",Salida!CX$1))-FIND("!",CELL("direccion",Salida!CX$1)))," ")</f>
        <v xml:space="preserve"> </v>
      </c>
      <c r="DA17" s="38" t="str">
        <f ca="1">+IF(Salida!CY$1=$A17,RIGHT(CELL("direccion",Salida!CY$1),LEN(CELL("direccion",Salida!CY$1))-FIND("!",CELL("direccion",Salida!CY$1)))," ")</f>
        <v xml:space="preserve"> </v>
      </c>
      <c r="DB17" s="38" t="str">
        <f ca="1">+IF(Salida!CZ$1=$A17,RIGHT(CELL("direccion",Salida!CZ$1),LEN(CELL("direccion",Salida!CZ$1))-FIND("!",CELL("direccion",Salida!CZ$1)))," ")</f>
        <v xml:space="preserve"> </v>
      </c>
      <c r="DC17" s="38" t="str">
        <f ca="1">+IF(Salida!DA$1=$A17,RIGHT(CELL("direccion",Salida!DA$1),LEN(CELL("direccion",Salida!DA$1))-FIND("!",CELL("direccion",Salida!DA$1)))," ")</f>
        <v xml:space="preserve"> </v>
      </c>
      <c r="DD17" s="38" t="str">
        <f ca="1">+IF(Salida!DB$1=$A17,RIGHT(CELL("direccion",Salida!DB$1),LEN(CELL("direccion",Salida!DB$1))-FIND("!",CELL("direccion",Salida!DB$1)))," ")</f>
        <v xml:space="preserve"> </v>
      </c>
      <c r="DE17" s="38" t="str">
        <f ca="1">+IF(Salida!DC$1=$A17,RIGHT(CELL("direccion",Salida!DC$1),LEN(CELL("direccion",Salida!DC$1))-FIND("!",CELL("direccion",Salida!DC$1)))," ")</f>
        <v xml:space="preserve"> </v>
      </c>
      <c r="DF17" s="38" t="str">
        <f ca="1">+IF(Salida!DD$1=$A17,RIGHT(CELL("direccion",Salida!DD$1),LEN(CELL("direccion",Salida!DD$1))-FIND("!",CELL("direccion",Salida!DD$1)))," ")</f>
        <v xml:space="preserve"> </v>
      </c>
      <c r="DG17" s="38" t="str">
        <f ca="1">+IF(Salida!DE$1=$A17,RIGHT(CELL("direccion",Salida!DE$1),LEN(CELL("direccion",Salida!DE$1))-FIND("!",CELL("direccion",Salida!DE$1)))," ")</f>
        <v xml:space="preserve"> </v>
      </c>
      <c r="DH17" s="38" t="str">
        <f ca="1">+IF(Salida!DF$1=$A17,RIGHT(CELL("direccion",Salida!DF$1),LEN(CELL("direccion",Salida!DF$1))-FIND("!",CELL("direccion",Salida!DF$1)))," ")</f>
        <v xml:space="preserve"> </v>
      </c>
      <c r="DI17" s="38" t="str">
        <f ca="1">+IF(Salida!DG$1=$A17,RIGHT(CELL("direccion",Salida!DG$1),LEN(CELL("direccion",Salida!DG$1))-FIND("!",CELL("direccion",Salida!DG$1)))," ")</f>
        <v xml:space="preserve"> </v>
      </c>
      <c r="DJ17" s="38" t="str">
        <f ca="1">+IF(Salida!DH$1=$A17,RIGHT(CELL("direccion",Salida!DH$1),LEN(CELL("direccion",Salida!DH$1))-FIND("!",CELL("direccion",Salida!DH$1)))," ")</f>
        <v xml:space="preserve"> </v>
      </c>
      <c r="DK17" s="38" t="str">
        <f ca="1">+IF(Salida!DI$1=$A17,RIGHT(CELL("direccion",Salida!DI$1),LEN(CELL("direccion",Salida!DI$1))-FIND("!",CELL("direccion",Salida!DI$1)))," ")</f>
        <v xml:space="preserve"> </v>
      </c>
      <c r="DL17" s="121" t="str">
        <f ca="1">+IF(Salida!DJ$1=$A17,RIGHT(CELL("direccion",Salida!DJ$1),LEN(CELL("direccion",Salida!DJ$1))-FIND("!",CELL("direccion",Salida!DJ$1)))," ")</f>
        <v xml:space="preserve"> </v>
      </c>
    </row>
    <row r="18" spans="1:116" x14ac:dyDescent="0.25">
      <c r="A18" s="122" t="s">
        <v>327</v>
      </c>
      <c r="B18" s="38" t="str">
        <f t="shared" ca="1" si="0"/>
        <v>$BX$2:$BZ$168</v>
      </c>
      <c r="C18" s="38" t="str">
        <f ca="1">+IF(Salida!A$1=$A18,RIGHT(CELL("direccion",Salida!A$1),LEN(CELL("direccion",Salida!A$1))-FIND("!",CELL("direccion",Salida!A$1)))," ")</f>
        <v xml:space="preserve"> </v>
      </c>
      <c r="D18" s="38" t="str">
        <f ca="1">+IF(Salida!B$1=$A18,RIGHT(CELL("direccion",Salida!B$1),LEN(CELL("direccion",Salida!B$1))-FIND("!",CELL("direccion",Salida!B$1)))," ")</f>
        <v xml:space="preserve"> </v>
      </c>
      <c r="E18" s="38" t="str">
        <f ca="1">+IF(Salida!C$1=$A18,RIGHT(CELL("direccion",Salida!C$1),LEN(CELL("direccion",Salida!C$1))-FIND("!",CELL("direccion",Salida!C$1)))," ")</f>
        <v xml:space="preserve"> </v>
      </c>
      <c r="F18" s="38" t="str">
        <f ca="1">+IF(Salida!D$1=$A18,RIGHT(CELL("direccion",Salida!D$1),LEN(CELL("direccion",Salida!D$1))-FIND("!",CELL("direccion",Salida!D$1)))," ")</f>
        <v xml:space="preserve"> </v>
      </c>
      <c r="G18" s="38" t="str">
        <f ca="1">+IF(Salida!E$1=$A18,RIGHT(CELL("direccion",Salida!E$1),LEN(CELL("direccion",Salida!E$1))-FIND("!",CELL("direccion",Salida!E$1)))," ")</f>
        <v xml:space="preserve"> </v>
      </c>
      <c r="H18" s="38" t="str">
        <f ca="1">+IF(Salida!F$1=$A18,RIGHT(CELL("direccion",Salida!F$1),LEN(CELL("direccion",Salida!F$1))-FIND("!",CELL("direccion",Salida!F$1)))," ")</f>
        <v xml:space="preserve"> </v>
      </c>
      <c r="I18" s="38" t="str">
        <f ca="1">+IF(Salida!G$1=$A18,RIGHT(CELL("direccion",Salida!G$1),LEN(CELL("direccion",Salida!G$1))-FIND("!",CELL("direccion",Salida!G$1)))," ")</f>
        <v xml:space="preserve"> </v>
      </c>
      <c r="J18" s="38" t="str">
        <f ca="1">+IF(Salida!H$1=$A18,RIGHT(CELL("direccion",Salida!H$1),LEN(CELL("direccion",Salida!H$1))-FIND("!",CELL("direccion",Salida!H$1)))," ")</f>
        <v xml:space="preserve"> </v>
      </c>
      <c r="K18" s="38" t="str">
        <f ca="1">+IF(Salida!I$1=$A18,RIGHT(CELL("direccion",Salida!I$1),LEN(CELL("direccion",Salida!I$1))-FIND("!",CELL("direccion",Salida!I$1)))," ")</f>
        <v xml:space="preserve"> </v>
      </c>
      <c r="L18" s="38" t="str">
        <f ca="1">+IF(Salida!J$1=$A18,RIGHT(CELL("direccion",Salida!J$1),LEN(CELL("direccion",Salida!J$1))-FIND("!",CELL("direccion",Salida!J$1)))," ")</f>
        <v xml:space="preserve"> </v>
      </c>
      <c r="M18" s="38" t="str">
        <f ca="1">+IF(Salida!K$1=$A18,RIGHT(CELL("direccion",Salida!K$1),LEN(CELL("direccion",Salida!K$1))-FIND("!",CELL("direccion",Salida!K$1)))," ")</f>
        <v xml:space="preserve"> </v>
      </c>
      <c r="N18" s="38" t="str">
        <f ca="1">+IF(Salida!L$1=$A18,RIGHT(CELL("direccion",Salida!L$1),LEN(CELL("direccion",Salida!L$1))-FIND("!",CELL("direccion",Salida!L$1)))," ")</f>
        <v xml:space="preserve"> </v>
      </c>
      <c r="O18" s="38" t="str">
        <f ca="1">+IF(Salida!M$1=$A18,RIGHT(CELL("direccion",Salida!M$1),LEN(CELL("direccion",Salida!M$1))-FIND("!",CELL("direccion",Salida!M$1)))," ")</f>
        <v xml:space="preserve"> </v>
      </c>
      <c r="P18" s="38" t="str">
        <f ca="1">+IF(Salida!N$1=$A18,RIGHT(CELL("direccion",Salida!N$1),LEN(CELL("direccion",Salida!N$1))-FIND("!",CELL("direccion",Salida!N$1)))," ")</f>
        <v xml:space="preserve"> </v>
      </c>
      <c r="Q18" s="38" t="str">
        <f ca="1">+IF(Salida!O$1=$A18,RIGHT(CELL("direccion",Salida!O$1),LEN(CELL("direccion",Salida!O$1))-FIND("!",CELL("direccion",Salida!O$1)))," ")</f>
        <v xml:space="preserve"> </v>
      </c>
      <c r="R18" s="38" t="str">
        <f ca="1">+IF(Salida!P$1=$A18,RIGHT(CELL("direccion",Salida!P$1),LEN(CELL("direccion",Salida!P$1))-FIND("!",CELL("direccion",Salida!P$1)))," ")</f>
        <v xml:space="preserve"> </v>
      </c>
      <c r="S18" s="38" t="str">
        <f ca="1">+IF(Salida!Q$1=$A18,RIGHT(CELL("direccion",Salida!Q$1),LEN(CELL("direccion",Salida!Q$1))-FIND("!",CELL("direccion",Salida!Q$1)))," ")</f>
        <v xml:space="preserve"> </v>
      </c>
      <c r="T18" s="38" t="str">
        <f ca="1">+IF(Salida!R$1=$A18,RIGHT(CELL("direccion",Salida!R$1),LEN(CELL("direccion",Salida!R$1))-FIND("!",CELL("direccion",Salida!R$1)))," ")</f>
        <v xml:space="preserve"> </v>
      </c>
      <c r="U18" s="38" t="str">
        <f ca="1">+IF(Salida!S$1=$A18,RIGHT(CELL("direccion",Salida!S$1),LEN(CELL("direccion",Salida!S$1))-FIND("!",CELL("direccion",Salida!S$1)))," ")</f>
        <v xml:space="preserve"> </v>
      </c>
      <c r="V18" s="38" t="str">
        <f ca="1">+IF(Salida!T$1=$A18,RIGHT(CELL("direccion",Salida!T$1),LEN(CELL("direccion",Salida!T$1))-FIND("!",CELL("direccion",Salida!T$1)))," ")</f>
        <v xml:space="preserve"> </v>
      </c>
      <c r="W18" s="38" t="str">
        <f ca="1">+IF(Salida!U$1=$A18,RIGHT(CELL("direccion",Salida!U$1),LEN(CELL("direccion",Salida!U$1))-FIND("!",CELL("direccion",Salida!U$1)))," ")</f>
        <v xml:space="preserve"> </v>
      </c>
      <c r="X18" s="38" t="str">
        <f ca="1">+IF(Salida!V$1=$A18,RIGHT(CELL("direccion",Salida!V$1),LEN(CELL("direccion",Salida!V$1))-FIND("!",CELL("direccion",Salida!V$1)))," ")</f>
        <v xml:space="preserve"> </v>
      </c>
      <c r="Y18" s="38" t="str">
        <f ca="1">+IF(Salida!W$1=$A18,RIGHT(CELL("direccion",Salida!W$1),LEN(CELL("direccion",Salida!W$1))-FIND("!",CELL("direccion",Salida!W$1)))," ")</f>
        <v xml:space="preserve"> </v>
      </c>
      <c r="Z18" s="38" t="str">
        <f ca="1">+IF(Salida!X$1=$A18,RIGHT(CELL("direccion",Salida!X$1),LEN(CELL("direccion",Salida!X$1))-FIND("!",CELL("direccion",Salida!X$1)))," ")</f>
        <v xml:space="preserve"> </v>
      </c>
      <c r="AA18" s="38" t="str">
        <f ca="1">+IF(Salida!Y$1=$A18,RIGHT(CELL("direccion",Salida!Y$1),LEN(CELL("direccion",Salida!Y$1))-FIND("!",CELL("direccion",Salida!Y$1)))," ")</f>
        <v xml:space="preserve"> </v>
      </c>
      <c r="AB18" s="38" t="str">
        <f ca="1">+IF(Salida!Z$1=$A18,RIGHT(CELL("direccion",Salida!Z$1),LEN(CELL("direccion",Salida!Z$1))-FIND("!",CELL("direccion",Salida!Z$1)))," ")</f>
        <v xml:space="preserve"> </v>
      </c>
      <c r="AC18" s="38" t="str">
        <f ca="1">+IF(Salida!AA$1=$A18,RIGHT(CELL("direccion",Salida!AA$1),LEN(CELL("direccion",Salida!AA$1))-FIND("!",CELL("direccion",Salida!AA$1)))," ")</f>
        <v xml:space="preserve"> </v>
      </c>
      <c r="AD18" s="38" t="str">
        <f ca="1">+IF(Salida!AB$1=$A18,RIGHT(CELL("direccion",Salida!AB$1),LEN(CELL("direccion",Salida!AB$1))-FIND("!",CELL("direccion",Salida!AB$1)))," ")</f>
        <v xml:space="preserve"> </v>
      </c>
      <c r="AE18" s="38" t="str">
        <f ca="1">+IF(Salida!AC$1=$A18,RIGHT(CELL("direccion",Salida!AC$1),LEN(CELL("direccion",Salida!AC$1))-FIND("!",CELL("direccion",Salida!AC$1)))," ")</f>
        <v xml:space="preserve"> </v>
      </c>
      <c r="AF18" s="38" t="str">
        <f ca="1">+IF(Salida!AD$1=$A18,RIGHT(CELL("direccion",Salida!AD$1),LEN(CELL("direccion",Salida!AD$1))-FIND("!",CELL("direccion",Salida!AD$1)))," ")</f>
        <v xml:space="preserve"> </v>
      </c>
      <c r="AG18" s="38" t="str">
        <f ca="1">+IF(Salida!AE$1=$A18,RIGHT(CELL("direccion",Salida!AE$1),LEN(CELL("direccion",Salida!AE$1))-FIND("!",CELL("direccion",Salida!AE$1)))," ")</f>
        <v xml:space="preserve"> </v>
      </c>
      <c r="AH18" s="38" t="str">
        <f ca="1">+IF(Salida!AF$1=$A18,RIGHT(CELL("direccion",Salida!AF$1),LEN(CELL("direccion",Salida!AF$1))-FIND("!",CELL("direccion",Salida!AF$1)))," ")</f>
        <v xml:space="preserve"> </v>
      </c>
      <c r="AI18" s="38" t="str">
        <f ca="1">+IF(Salida!AG$1=$A18,RIGHT(CELL("direccion",Salida!AG$1),LEN(CELL("direccion",Salida!AG$1))-FIND("!",CELL("direccion",Salida!AG$1)))," ")</f>
        <v xml:space="preserve"> </v>
      </c>
      <c r="AJ18" s="38" t="str">
        <f ca="1">+IF(Salida!AH$1=$A18,RIGHT(CELL("direccion",Salida!AH$1),LEN(CELL("direccion",Salida!AH$1))-FIND("!",CELL("direccion",Salida!AH$1)))," ")</f>
        <v xml:space="preserve"> </v>
      </c>
      <c r="AK18" s="38" t="str">
        <f ca="1">+IF(Salida!AI$1=$A18,RIGHT(CELL("direccion",Salida!AI$1),LEN(CELL("direccion",Salida!AI$1))-FIND("!",CELL("direccion",Salida!AI$1)))," ")</f>
        <v xml:space="preserve"> </v>
      </c>
      <c r="AL18" s="38" t="str">
        <f ca="1">+IF(Salida!AJ$1=$A18,RIGHT(CELL("direccion",Salida!AJ$1),LEN(CELL("direccion",Salida!AJ$1))-FIND("!",CELL("direccion",Salida!AJ$1)))," ")</f>
        <v xml:space="preserve"> </v>
      </c>
      <c r="AM18" s="38" t="str">
        <f ca="1">+IF(Salida!AK$1=$A18,RIGHT(CELL("direccion",Salida!AK$1),LEN(CELL("direccion",Salida!AK$1))-FIND("!",CELL("direccion",Salida!AK$1)))," ")</f>
        <v xml:space="preserve"> </v>
      </c>
      <c r="AN18" s="38" t="str">
        <f ca="1">+IF(Salida!AL$1=$A18,RIGHT(CELL("direccion",Salida!AL$1),LEN(CELL("direccion",Salida!AL$1))-FIND("!",CELL("direccion",Salida!AL$1)))," ")</f>
        <v xml:space="preserve"> </v>
      </c>
      <c r="AO18" s="38" t="str">
        <f ca="1">+IF(Salida!AM$1=$A18,RIGHT(CELL("direccion",Salida!AM$1),LEN(CELL("direccion",Salida!AM$1))-FIND("!",CELL("direccion",Salida!AM$1)))," ")</f>
        <v xml:space="preserve"> </v>
      </c>
      <c r="AP18" s="38" t="str">
        <f ca="1">+IF(Salida!AN$1=$A18,RIGHT(CELL("direccion",Salida!AN$1),LEN(CELL("direccion",Salida!AN$1))-FIND("!",CELL("direccion",Salida!AN$1)))," ")</f>
        <v xml:space="preserve"> </v>
      </c>
      <c r="AQ18" s="38" t="str">
        <f ca="1">+IF(Salida!AO$1=$A18,RIGHT(CELL("direccion",Salida!AO$1),LEN(CELL("direccion",Salida!AO$1))-FIND("!",CELL("direccion",Salida!AO$1)))," ")</f>
        <v xml:space="preserve"> </v>
      </c>
      <c r="AR18" s="38" t="str">
        <f ca="1">+IF(Salida!AP$1=$A18,RIGHT(CELL("direccion",Salida!AP$1),LEN(CELL("direccion",Salida!AP$1))-FIND("!",CELL("direccion",Salida!AP$1)))," ")</f>
        <v xml:space="preserve"> </v>
      </c>
      <c r="AS18" s="38" t="str">
        <f ca="1">+IF(Salida!AQ$1=$A18,RIGHT(CELL("direccion",Salida!AQ$1),LEN(CELL("direccion",Salida!AQ$1))-FIND("!",CELL("direccion",Salida!AQ$1)))," ")</f>
        <v xml:space="preserve"> </v>
      </c>
      <c r="AT18" s="38" t="str">
        <f ca="1">+IF(Salida!AR$1=$A18,RIGHT(CELL("direccion",Salida!AR$1),LEN(CELL("direccion",Salida!AR$1))-FIND("!",CELL("direccion",Salida!AR$1)))," ")</f>
        <v xml:space="preserve"> </v>
      </c>
      <c r="AU18" s="38" t="str">
        <f ca="1">+IF(Salida!AS$1=$A18,RIGHT(CELL("direccion",Salida!AS$1),LEN(CELL("direccion",Salida!AS$1))-FIND("!",CELL("direccion",Salida!AS$1)))," ")</f>
        <v xml:space="preserve"> </v>
      </c>
      <c r="AV18" s="38" t="str">
        <f ca="1">+IF(Salida!AT$1=$A18,RIGHT(CELL("direccion",Salida!AT$1),LEN(CELL("direccion",Salida!AT$1))-FIND("!",CELL("direccion",Salida!AT$1)))," ")</f>
        <v xml:space="preserve"> </v>
      </c>
      <c r="AW18" s="38" t="str">
        <f ca="1">+IF(Salida!AU$1=$A18,RIGHT(CELL("direccion",Salida!AU$1),LEN(CELL("direccion",Salida!AU$1))-FIND("!",CELL("direccion",Salida!AU$1)))," ")</f>
        <v xml:space="preserve"> </v>
      </c>
      <c r="AX18" s="38" t="str">
        <f ca="1">+IF(Salida!AV$1=$A18,RIGHT(CELL("direccion",Salida!AV$1),LEN(CELL("direccion",Salida!AV$1))-FIND("!",CELL("direccion",Salida!AV$1)))," ")</f>
        <v xml:space="preserve"> </v>
      </c>
      <c r="AY18" s="38" t="str">
        <f ca="1">+IF(Salida!AW$1=$A18,RIGHT(CELL("direccion",Salida!AW$1),LEN(CELL("direccion",Salida!AW$1))-FIND("!",CELL("direccion",Salida!AW$1)))," ")</f>
        <v xml:space="preserve"> </v>
      </c>
      <c r="AZ18" s="38" t="str">
        <f ca="1">+IF(Salida!AX$1=$A18,RIGHT(CELL("direccion",Salida!AX$1),LEN(CELL("direccion",Salida!AX$1))-FIND("!",CELL("direccion",Salida!AX$1)))," ")</f>
        <v xml:space="preserve"> </v>
      </c>
      <c r="BA18" s="38" t="str">
        <f ca="1">+IF(Salida!AY$1=$A18,RIGHT(CELL("direccion",Salida!AY$1),LEN(CELL("direccion",Salida!AY$1))-FIND("!",CELL("direccion",Salida!AY$1)))," ")</f>
        <v xml:space="preserve"> </v>
      </c>
      <c r="BB18" s="38" t="str">
        <f ca="1">+IF(Salida!AZ$1=$A18,RIGHT(CELL("direccion",Salida!AZ$1),LEN(CELL("direccion",Salida!AZ$1))-FIND("!",CELL("direccion",Salida!AZ$1)))," ")</f>
        <v xml:space="preserve"> </v>
      </c>
      <c r="BC18" s="38" t="str">
        <f ca="1">+IF(Salida!BA$1=$A18,RIGHT(CELL("direccion",Salida!BA$1),LEN(CELL("direccion",Salida!BA$1))-FIND("!",CELL("direccion",Salida!BA$1)))," ")</f>
        <v xml:space="preserve"> </v>
      </c>
      <c r="BD18" s="38" t="str">
        <f ca="1">+IF(Salida!BB$1=$A18,RIGHT(CELL("direccion",Salida!BB$1),LEN(CELL("direccion",Salida!BB$1))-FIND("!",CELL("direccion",Salida!BB$1)))," ")</f>
        <v xml:space="preserve"> </v>
      </c>
      <c r="BE18" s="38" t="str">
        <f ca="1">+IF(Salida!BC$1=$A18,RIGHT(CELL("direccion",Salida!BC$1),LEN(CELL("direccion",Salida!BC$1))-FIND("!",CELL("direccion",Salida!BC$1)))," ")</f>
        <v xml:space="preserve"> </v>
      </c>
      <c r="BF18" s="38" t="str">
        <f ca="1">+IF(Salida!BD$1=$A18,RIGHT(CELL("direccion",Salida!BD$1),LEN(CELL("direccion",Salida!BD$1))-FIND("!",CELL("direccion",Salida!BD$1)))," ")</f>
        <v xml:space="preserve"> </v>
      </c>
      <c r="BG18" s="38" t="str">
        <f ca="1">+IF(Salida!BE$1=$A18,RIGHT(CELL("direccion",Salida!BE$1),LEN(CELL("direccion",Salida!BE$1))-FIND("!",CELL("direccion",Salida!BE$1)))," ")</f>
        <v xml:space="preserve"> </v>
      </c>
      <c r="BH18" s="38" t="str">
        <f ca="1">+IF(Salida!BF$1=$A18,RIGHT(CELL("direccion",Salida!BF$1),LEN(CELL("direccion",Salida!BF$1))-FIND("!",CELL("direccion",Salida!BF$1)))," ")</f>
        <v xml:space="preserve"> </v>
      </c>
      <c r="BI18" s="38" t="str">
        <f ca="1">+IF(Salida!BG$1=$A18,RIGHT(CELL("direccion",Salida!BG$1),LEN(CELL("direccion",Salida!BG$1))-FIND("!",CELL("direccion",Salida!BG$1)))," ")</f>
        <v xml:space="preserve"> </v>
      </c>
      <c r="BJ18" s="38" t="str">
        <f ca="1">+IF(Salida!BH$1=$A18,RIGHT(CELL("direccion",Salida!BH$1),LEN(CELL("direccion",Salida!BH$1))-FIND("!",CELL("direccion",Salida!BH$1)))," ")</f>
        <v xml:space="preserve"> </v>
      </c>
      <c r="BK18" s="38" t="str">
        <f ca="1">+IF(Salida!BI$1=$A18,RIGHT(CELL("direccion",Salida!BI$1),LEN(CELL("direccion",Salida!BI$1))-FIND("!",CELL("direccion",Salida!BI$1)))," ")</f>
        <v xml:space="preserve"> </v>
      </c>
      <c r="BL18" s="38" t="str">
        <f ca="1">+IF(Salida!BJ$1=$A18,RIGHT(CELL("direccion",Salida!BJ$1),LEN(CELL("direccion",Salida!BJ$1))-FIND("!",CELL("direccion",Salida!BJ$1)))," ")</f>
        <v xml:space="preserve"> </v>
      </c>
      <c r="BM18" s="38" t="str">
        <f ca="1">+IF(Salida!BK$1=$A18,RIGHT(CELL("direccion",Salida!BK$1),LEN(CELL("direccion",Salida!BK$1))-FIND("!",CELL("direccion",Salida!BK$1)))," ")</f>
        <v xml:space="preserve"> </v>
      </c>
      <c r="BN18" s="38" t="str">
        <f ca="1">+IF(Salida!BL$1=$A18,RIGHT(CELL("direccion",Salida!BL$1),LEN(CELL("direccion",Salida!BL$1))-FIND("!",CELL("direccion",Salida!BL$1)))," ")</f>
        <v xml:space="preserve"> </v>
      </c>
      <c r="BO18" s="38" t="str">
        <f ca="1">+IF(Salida!BM$1=$A18,RIGHT(CELL("direccion",Salida!BM$1),LEN(CELL("direccion",Salida!BM$1))-FIND("!",CELL("direccion",Salida!BM$1)))," ")</f>
        <v xml:space="preserve"> </v>
      </c>
      <c r="BP18" s="38" t="str">
        <f ca="1">+IF(Salida!BN$1=$A18,RIGHT(CELL("direccion",Salida!BN$1),LEN(CELL("direccion",Salida!BN$1))-FIND("!",CELL("direccion",Salida!BN$1)))," ")</f>
        <v xml:space="preserve"> </v>
      </c>
      <c r="BQ18" s="38" t="str">
        <f ca="1">+IF(Salida!BO$1=$A18,RIGHT(CELL("direccion",Salida!BO$1),LEN(CELL("direccion",Salida!BO$1))-FIND("!",CELL("direccion",Salida!BO$1)))," ")</f>
        <v xml:space="preserve"> </v>
      </c>
      <c r="BR18" s="38" t="str">
        <f ca="1">+IF(Salida!BP$1=$A18,RIGHT(CELL("direccion",Salida!BP$1),LEN(CELL("direccion",Salida!BP$1))-FIND("!",CELL("direccion",Salida!BP$1)))," ")</f>
        <v xml:space="preserve"> </v>
      </c>
      <c r="BS18" s="38" t="str">
        <f ca="1">+IF(Salida!BQ$1=$A18,RIGHT(CELL("direccion",Salida!BQ$1),LEN(CELL("direccion",Salida!BQ$1))-FIND("!",CELL("direccion",Salida!BQ$1)))," ")</f>
        <v xml:space="preserve"> </v>
      </c>
      <c r="BT18" s="38" t="str">
        <f ca="1">+IF(Salida!BR$1=$A18,RIGHT(CELL("direccion",Salida!BR$1),LEN(CELL("direccion",Salida!BR$1))-FIND("!",CELL("direccion",Salida!BR$1)))," ")</f>
        <v xml:space="preserve"> </v>
      </c>
      <c r="BU18" s="38" t="str">
        <f ca="1">+IF(Salida!BS$1=$A18,RIGHT(CELL("direccion",Salida!BS$1),LEN(CELL("direccion",Salida!BS$1))-FIND("!",CELL("direccion",Salida!BS$1)))," ")</f>
        <v xml:space="preserve"> </v>
      </c>
      <c r="BV18" s="38" t="str">
        <f ca="1">+IF(Salida!BT$1=$A18,RIGHT(CELL("direccion",Salida!BT$1),LEN(CELL("direccion",Salida!BT$1))-FIND("!",CELL("direccion",Salida!BT$1)))," ")</f>
        <v xml:space="preserve"> </v>
      </c>
      <c r="BW18" s="38" t="str">
        <f ca="1">+IF(Salida!BU$1=$A18,RIGHT(CELL("direccion",Salida!BU$1),LEN(CELL("direccion",Salida!BU$1))-FIND("!",CELL("direccion",Salida!BU$1)))," ")</f>
        <v xml:space="preserve"> </v>
      </c>
      <c r="BX18" s="38" t="str">
        <f ca="1">+IF(Salida!BV$1=$A18,RIGHT(CELL("direccion",Salida!BV$1),LEN(CELL("direccion",Salida!BV$1))-FIND("!",CELL("direccion",Salida!BV$1)))," ")</f>
        <v xml:space="preserve"> </v>
      </c>
      <c r="BY18" s="38" t="str">
        <f ca="1">+IF(Salida!BW$1=$A18,RIGHT(CELL("direccion",Salida!BW$1),LEN(CELL("direccion",Salida!BW$1))-FIND("!",CELL("direccion",Salida!BW$1)))," ")</f>
        <v xml:space="preserve"> </v>
      </c>
      <c r="BZ18" s="38" t="str">
        <f ca="1">+IF(Salida!BX$1=$A18,RIGHT(CELL("direccion",Salida!BX$1),LEN(CELL("direccion",Salida!BX$1))-FIND("!",CELL("direccion",Salida!BX$1)))," ")</f>
        <v>$BX$1</v>
      </c>
      <c r="CA18" s="38" t="str">
        <f ca="1">+IF(Salida!BY$1=$A18,RIGHT(CELL("direccion",Salida!BY$1),LEN(CELL("direccion",Salida!BY$1))-FIND("!",CELL("direccion",Salida!BY$1)))," ")</f>
        <v>$BY$1</v>
      </c>
      <c r="CB18" s="38" t="str">
        <f ca="1">+IF(Salida!BZ$1=$A18,RIGHT(CELL("direccion",Salida!BZ$1),LEN(CELL("direccion",Salida!BZ$1))-FIND("!",CELL("direccion",Salida!BZ$1)))," ")</f>
        <v>$BZ$1</v>
      </c>
      <c r="CC18" s="38" t="str">
        <f ca="1">+IF(Salida!CA$1=$A18,RIGHT(CELL("direccion",Salida!CA$1),LEN(CELL("direccion",Salida!CA$1))-FIND("!",CELL("direccion",Salida!CA$1)))," ")</f>
        <v xml:space="preserve"> </v>
      </c>
      <c r="CD18" s="38" t="str">
        <f ca="1">+IF(Salida!CB$1=$A18,RIGHT(CELL("direccion",Salida!CB$1),LEN(CELL("direccion",Salida!CB$1))-FIND("!",CELL("direccion",Salida!CB$1)))," ")</f>
        <v xml:space="preserve"> </v>
      </c>
      <c r="CE18" s="38" t="str">
        <f ca="1">+IF(Salida!CC$1=$A18,RIGHT(CELL("direccion",Salida!CC$1),LEN(CELL("direccion",Salida!CC$1))-FIND("!",CELL("direccion",Salida!CC$1)))," ")</f>
        <v xml:space="preserve"> </v>
      </c>
      <c r="CF18" s="38" t="str">
        <f ca="1">+IF(Salida!CD$1=$A18,RIGHT(CELL("direccion",Salida!CD$1),LEN(CELL("direccion",Salida!CD$1))-FIND("!",CELL("direccion",Salida!CD$1)))," ")</f>
        <v xml:space="preserve"> </v>
      </c>
      <c r="CG18" s="38" t="str">
        <f ca="1">+IF(Salida!CE$1=$A18,RIGHT(CELL("direccion",Salida!CE$1),LEN(CELL("direccion",Salida!CE$1))-FIND("!",CELL("direccion",Salida!CE$1)))," ")</f>
        <v xml:space="preserve"> </v>
      </c>
      <c r="CH18" s="38" t="str">
        <f ca="1">+IF(Salida!CF$1=$A18,RIGHT(CELL("direccion",Salida!CF$1),LEN(CELL("direccion",Salida!CF$1))-FIND("!",CELL("direccion",Salida!CF$1)))," ")</f>
        <v xml:space="preserve"> </v>
      </c>
      <c r="CI18" s="38" t="str">
        <f ca="1">+IF(Salida!CG$1=$A18,RIGHT(CELL("direccion",Salida!CG$1),LEN(CELL("direccion",Salida!CG$1))-FIND("!",CELL("direccion",Salida!CG$1)))," ")</f>
        <v xml:space="preserve"> </v>
      </c>
      <c r="CJ18" s="38" t="str">
        <f ca="1">+IF(Salida!CH$1=$A18,RIGHT(CELL("direccion",Salida!CH$1),LEN(CELL("direccion",Salida!CH$1))-FIND("!",CELL("direccion",Salida!CH$1)))," ")</f>
        <v xml:space="preserve"> </v>
      </c>
      <c r="CK18" s="38" t="str">
        <f ca="1">+IF(Salida!CI$1=$A18,RIGHT(CELL("direccion",Salida!CI$1),LEN(CELL("direccion",Salida!CI$1))-FIND("!",CELL("direccion",Salida!CI$1)))," ")</f>
        <v xml:space="preserve"> </v>
      </c>
      <c r="CL18" s="38" t="str">
        <f ca="1">+IF(Salida!CJ$1=$A18,RIGHT(CELL("direccion",Salida!CJ$1),LEN(CELL("direccion",Salida!CJ$1))-FIND("!",CELL("direccion",Salida!CJ$1)))," ")</f>
        <v xml:space="preserve"> </v>
      </c>
      <c r="CM18" s="38" t="str">
        <f ca="1">+IF(Salida!CK$1=$A18,RIGHT(CELL("direccion",Salida!CK$1),LEN(CELL("direccion",Salida!CK$1))-FIND("!",CELL("direccion",Salida!CK$1)))," ")</f>
        <v xml:space="preserve"> </v>
      </c>
      <c r="CN18" s="38" t="str">
        <f ca="1">+IF(Salida!CL$1=$A18,RIGHT(CELL("direccion",Salida!CL$1),LEN(CELL("direccion",Salida!CL$1))-FIND("!",CELL("direccion",Salida!CL$1)))," ")</f>
        <v xml:space="preserve"> </v>
      </c>
      <c r="CO18" s="38" t="str">
        <f ca="1">+IF(Salida!CM$1=$A18,RIGHT(CELL("direccion",Salida!CM$1),LEN(CELL("direccion",Salida!CM$1))-FIND("!",CELL("direccion",Salida!CM$1)))," ")</f>
        <v xml:space="preserve"> </v>
      </c>
      <c r="CP18" s="38" t="str">
        <f ca="1">+IF(Salida!CN$1=$A18,RIGHT(CELL("direccion",Salida!CN$1),LEN(CELL("direccion",Salida!CN$1))-FIND("!",CELL("direccion",Salida!CN$1)))," ")</f>
        <v xml:space="preserve"> </v>
      </c>
      <c r="CQ18" s="38" t="str">
        <f ca="1">+IF(Salida!CO$1=$A18,RIGHT(CELL("direccion",Salida!CO$1),LEN(CELL("direccion",Salida!CO$1))-FIND("!",CELL("direccion",Salida!CO$1)))," ")</f>
        <v xml:space="preserve"> </v>
      </c>
      <c r="CR18" s="38" t="str">
        <f ca="1">+IF(Salida!CP$1=$A18,RIGHT(CELL("direccion",Salida!CP$1),LEN(CELL("direccion",Salida!CP$1))-FIND("!",CELL("direccion",Salida!CP$1)))," ")</f>
        <v xml:space="preserve"> </v>
      </c>
      <c r="CS18" s="38" t="str">
        <f ca="1">+IF(Salida!CQ$1=$A18,RIGHT(CELL("direccion",Salida!CQ$1),LEN(CELL("direccion",Salida!CQ$1))-FIND("!",CELL("direccion",Salida!CQ$1)))," ")</f>
        <v xml:space="preserve"> </v>
      </c>
      <c r="CT18" s="38" t="str">
        <f ca="1">+IF(Salida!CR$1=$A18,RIGHT(CELL("direccion",Salida!CR$1),LEN(CELL("direccion",Salida!CR$1))-FIND("!",CELL("direccion",Salida!CR$1)))," ")</f>
        <v xml:space="preserve"> </v>
      </c>
      <c r="CU18" s="38" t="str">
        <f ca="1">+IF(Salida!CS$1=$A18,RIGHT(CELL("direccion",Salida!CS$1),LEN(CELL("direccion",Salida!CS$1))-FIND("!",CELL("direccion",Salida!CS$1)))," ")</f>
        <v xml:space="preserve"> </v>
      </c>
      <c r="CV18" s="38" t="str">
        <f ca="1">+IF(Salida!CT$1=$A18,RIGHT(CELL("direccion",Salida!CT$1),LEN(CELL("direccion",Salida!CT$1))-FIND("!",CELL("direccion",Salida!CT$1)))," ")</f>
        <v xml:space="preserve"> </v>
      </c>
      <c r="CW18" s="38" t="str">
        <f ca="1">+IF(Salida!CU$1=$A18,RIGHT(CELL("direccion",Salida!CU$1),LEN(CELL("direccion",Salida!CU$1))-FIND("!",CELL("direccion",Salida!CU$1)))," ")</f>
        <v xml:space="preserve"> </v>
      </c>
      <c r="CX18" s="38" t="str">
        <f ca="1">+IF(Salida!CV$1=$A18,RIGHT(CELL("direccion",Salida!CV$1),LEN(CELL("direccion",Salida!CV$1))-FIND("!",CELL("direccion",Salida!CV$1)))," ")</f>
        <v xml:space="preserve"> </v>
      </c>
      <c r="CY18" s="38" t="str">
        <f ca="1">+IF(Salida!CW$1=$A18,RIGHT(CELL("direccion",Salida!CW$1),LEN(CELL("direccion",Salida!CW$1))-FIND("!",CELL("direccion",Salida!CW$1)))," ")</f>
        <v xml:space="preserve"> </v>
      </c>
      <c r="CZ18" s="38" t="str">
        <f ca="1">+IF(Salida!CX$1=$A18,RIGHT(CELL("direccion",Salida!CX$1),LEN(CELL("direccion",Salida!CX$1))-FIND("!",CELL("direccion",Salida!CX$1)))," ")</f>
        <v xml:space="preserve"> </v>
      </c>
      <c r="DA18" s="38" t="str">
        <f ca="1">+IF(Salida!CY$1=$A18,RIGHT(CELL("direccion",Salida!CY$1),LEN(CELL("direccion",Salida!CY$1))-FIND("!",CELL("direccion",Salida!CY$1)))," ")</f>
        <v xml:space="preserve"> </v>
      </c>
      <c r="DB18" s="38" t="str">
        <f ca="1">+IF(Salida!CZ$1=$A18,RIGHT(CELL("direccion",Salida!CZ$1),LEN(CELL("direccion",Salida!CZ$1))-FIND("!",CELL("direccion",Salida!CZ$1)))," ")</f>
        <v xml:space="preserve"> </v>
      </c>
      <c r="DC18" s="38" t="str">
        <f ca="1">+IF(Salida!DA$1=$A18,RIGHT(CELL("direccion",Salida!DA$1),LEN(CELL("direccion",Salida!DA$1))-FIND("!",CELL("direccion",Salida!DA$1)))," ")</f>
        <v xml:space="preserve"> </v>
      </c>
      <c r="DD18" s="38" t="str">
        <f ca="1">+IF(Salida!DB$1=$A18,RIGHT(CELL("direccion",Salida!DB$1),LEN(CELL("direccion",Salida!DB$1))-FIND("!",CELL("direccion",Salida!DB$1)))," ")</f>
        <v xml:space="preserve"> </v>
      </c>
      <c r="DE18" s="38" t="str">
        <f ca="1">+IF(Salida!DC$1=$A18,RIGHT(CELL("direccion",Salida!DC$1),LEN(CELL("direccion",Salida!DC$1))-FIND("!",CELL("direccion",Salida!DC$1)))," ")</f>
        <v xml:space="preserve"> </v>
      </c>
      <c r="DF18" s="38" t="str">
        <f ca="1">+IF(Salida!DD$1=$A18,RIGHT(CELL("direccion",Salida!DD$1),LEN(CELL("direccion",Salida!DD$1))-FIND("!",CELL("direccion",Salida!DD$1)))," ")</f>
        <v xml:space="preserve"> </v>
      </c>
      <c r="DG18" s="38" t="str">
        <f ca="1">+IF(Salida!DE$1=$A18,RIGHT(CELL("direccion",Salida!DE$1),LEN(CELL("direccion",Salida!DE$1))-FIND("!",CELL("direccion",Salida!DE$1)))," ")</f>
        <v xml:space="preserve"> </v>
      </c>
      <c r="DH18" s="38" t="str">
        <f ca="1">+IF(Salida!DF$1=$A18,RIGHT(CELL("direccion",Salida!DF$1),LEN(CELL("direccion",Salida!DF$1))-FIND("!",CELL("direccion",Salida!DF$1)))," ")</f>
        <v xml:space="preserve"> </v>
      </c>
      <c r="DI18" s="38" t="str">
        <f ca="1">+IF(Salida!DG$1=$A18,RIGHT(CELL("direccion",Salida!DG$1),LEN(CELL("direccion",Salida!DG$1))-FIND("!",CELL("direccion",Salida!DG$1)))," ")</f>
        <v xml:space="preserve"> </v>
      </c>
      <c r="DJ18" s="38" t="str">
        <f ca="1">+IF(Salida!DH$1=$A18,RIGHT(CELL("direccion",Salida!DH$1),LEN(CELL("direccion",Salida!DH$1))-FIND("!",CELL("direccion",Salida!DH$1)))," ")</f>
        <v xml:space="preserve"> </v>
      </c>
      <c r="DK18" s="38" t="str">
        <f ca="1">+IF(Salida!DI$1=$A18,RIGHT(CELL("direccion",Salida!DI$1),LEN(CELL("direccion",Salida!DI$1))-FIND("!",CELL("direccion",Salida!DI$1)))," ")</f>
        <v xml:space="preserve"> </v>
      </c>
      <c r="DL18" s="121" t="str">
        <f ca="1">+IF(Salida!DJ$1=$A18,RIGHT(CELL("direccion",Salida!DJ$1),LEN(CELL("direccion",Salida!DJ$1))-FIND("!",CELL("direccion",Salida!DJ$1)))," ")</f>
        <v xml:space="preserve"> </v>
      </c>
    </row>
    <row r="19" spans="1:116" x14ac:dyDescent="0.25">
      <c r="A19" s="120" t="s">
        <v>328</v>
      </c>
      <c r="B19" s="38" t="str">
        <f t="shared" ca="1" si="0"/>
        <v>$CI$2:$CI$168</v>
      </c>
      <c r="C19" s="38" t="str">
        <f ca="1">+IF(Salida!A$1=$A19,RIGHT(CELL("direccion",Salida!A$1),LEN(CELL("direccion",Salida!A$1))-FIND("!",CELL("direccion",Salida!A$1)))," ")</f>
        <v xml:space="preserve"> </v>
      </c>
      <c r="D19" s="38" t="str">
        <f ca="1">+IF(Salida!B$1=$A19,RIGHT(CELL("direccion",Salida!B$1),LEN(CELL("direccion",Salida!B$1))-FIND("!",CELL("direccion",Salida!B$1)))," ")</f>
        <v xml:space="preserve"> </v>
      </c>
      <c r="E19" s="38" t="str">
        <f ca="1">+IF(Salida!C$1=$A19,RIGHT(CELL("direccion",Salida!C$1),LEN(CELL("direccion",Salida!C$1))-FIND("!",CELL("direccion",Salida!C$1)))," ")</f>
        <v xml:space="preserve"> </v>
      </c>
      <c r="F19" s="38" t="str">
        <f ca="1">+IF(Salida!D$1=$A19,RIGHT(CELL("direccion",Salida!D$1),LEN(CELL("direccion",Salida!D$1))-FIND("!",CELL("direccion",Salida!D$1)))," ")</f>
        <v xml:space="preserve"> </v>
      </c>
      <c r="G19" s="38" t="str">
        <f ca="1">+IF(Salida!E$1=$A19,RIGHT(CELL("direccion",Salida!E$1),LEN(CELL("direccion",Salida!E$1))-FIND("!",CELL("direccion",Salida!E$1)))," ")</f>
        <v xml:space="preserve"> </v>
      </c>
      <c r="H19" s="38" t="str">
        <f ca="1">+IF(Salida!F$1=$A19,RIGHT(CELL("direccion",Salida!F$1),LEN(CELL("direccion",Salida!F$1))-FIND("!",CELL("direccion",Salida!F$1)))," ")</f>
        <v xml:space="preserve"> </v>
      </c>
      <c r="I19" s="38" t="str">
        <f ca="1">+IF(Salida!G$1=$A19,RIGHT(CELL("direccion",Salida!G$1),LEN(CELL("direccion",Salida!G$1))-FIND("!",CELL("direccion",Salida!G$1)))," ")</f>
        <v xml:space="preserve"> </v>
      </c>
      <c r="J19" s="38" t="str">
        <f ca="1">+IF(Salida!H$1=$A19,RIGHT(CELL("direccion",Salida!H$1),LEN(CELL("direccion",Salida!H$1))-FIND("!",CELL("direccion",Salida!H$1)))," ")</f>
        <v xml:space="preserve"> </v>
      </c>
      <c r="K19" s="38" t="str">
        <f ca="1">+IF(Salida!I$1=$A19,RIGHT(CELL("direccion",Salida!I$1),LEN(CELL("direccion",Salida!I$1))-FIND("!",CELL("direccion",Salida!I$1)))," ")</f>
        <v xml:space="preserve"> </v>
      </c>
      <c r="L19" s="38" t="str">
        <f ca="1">+IF(Salida!J$1=$A19,RIGHT(CELL("direccion",Salida!J$1),LEN(CELL("direccion",Salida!J$1))-FIND("!",CELL("direccion",Salida!J$1)))," ")</f>
        <v xml:space="preserve"> </v>
      </c>
      <c r="M19" s="38" t="str">
        <f ca="1">+IF(Salida!K$1=$A19,RIGHT(CELL("direccion",Salida!K$1),LEN(CELL("direccion",Salida!K$1))-FIND("!",CELL("direccion",Salida!K$1)))," ")</f>
        <v xml:space="preserve"> </v>
      </c>
      <c r="N19" s="38" t="str">
        <f ca="1">+IF(Salida!L$1=$A19,RIGHT(CELL("direccion",Salida!L$1),LEN(CELL("direccion",Salida!L$1))-FIND("!",CELL("direccion",Salida!L$1)))," ")</f>
        <v xml:space="preserve"> </v>
      </c>
      <c r="O19" s="38" t="str">
        <f ca="1">+IF(Salida!M$1=$A19,RIGHT(CELL("direccion",Salida!M$1),LEN(CELL("direccion",Salida!M$1))-FIND("!",CELL("direccion",Salida!M$1)))," ")</f>
        <v xml:space="preserve"> </v>
      </c>
      <c r="P19" s="38" t="str">
        <f ca="1">+IF(Salida!N$1=$A19,RIGHT(CELL("direccion",Salida!N$1),LEN(CELL("direccion",Salida!N$1))-FIND("!",CELL("direccion",Salida!N$1)))," ")</f>
        <v xml:space="preserve"> </v>
      </c>
      <c r="Q19" s="38" t="str">
        <f ca="1">+IF(Salida!O$1=$A19,RIGHT(CELL("direccion",Salida!O$1),LEN(CELL("direccion",Salida!O$1))-FIND("!",CELL("direccion",Salida!O$1)))," ")</f>
        <v xml:space="preserve"> </v>
      </c>
      <c r="R19" s="38" t="str">
        <f ca="1">+IF(Salida!P$1=$A19,RIGHT(CELL("direccion",Salida!P$1),LEN(CELL("direccion",Salida!P$1))-FIND("!",CELL("direccion",Salida!P$1)))," ")</f>
        <v xml:space="preserve"> </v>
      </c>
      <c r="S19" s="38" t="str">
        <f ca="1">+IF(Salida!Q$1=$A19,RIGHT(CELL("direccion",Salida!Q$1),LEN(CELL("direccion",Salida!Q$1))-FIND("!",CELL("direccion",Salida!Q$1)))," ")</f>
        <v xml:space="preserve"> </v>
      </c>
      <c r="T19" s="38" t="str">
        <f ca="1">+IF(Salida!R$1=$A19,RIGHT(CELL("direccion",Salida!R$1),LEN(CELL("direccion",Salida!R$1))-FIND("!",CELL("direccion",Salida!R$1)))," ")</f>
        <v xml:space="preserve"> </v>
      </c>
      <c r="U19" s="38" t="str">
        <f ca="1">+IF(Salida!S$1=$A19,RIGHT(CELL("direccion",Salida!S$1),LEN(CELL("direccion",Salida!S$1))-FIND("!",CELL("direccion",Salida!S$1)))," ")</f>
        <v xml:space="preserve"> </v>
      </c>
      <c r="V19" s="38" t="str">
        <f ca="1">+IF(Salida!T$1=$A19,RIGHT(CELL("direccion",Salida!T$1),LEN(CELL("direccion",Salida!T$1))-FIND("!",CELL("direccion",Salida!T$1)))," ")</f>
        <v xml:space="preserve"> </v>
      </c>
      <c r="W19" s="38" t="str">
        <f ca="1">+IF(Salida!U$1=$A19,RIGHT(CELL("direccion",Salida!U$1),LEN(CELL("direccion",Salida!U$1))-FIND("!",CELL("direccion",Salida!U$1)))," ")</f>
        <v xml:space="preserve"> </v>
      </c>
      <c r="X19" s="38" t="str">
        <f ca="1">+IF(Salida!V$1=$A19,RIGHT(CELL("direccion",Salida!V$1),LEN(CELL("direccion",Salida!V$1))-FIND("!",CELL("direccion",Salida!V$1)))," ")</f>
        <v xml:space="preserve"> </v>
      </c>
      <c r="Y19" s="38" t="str">
        <f ca="1">+IF(Salida!W$1=$A19,RIGHT(CELL("direccion",Salida!W$1),LEN(CELL("direccion",Salida!W$1))-FIND("!",CELL("direccion",Salida!W$1)))," ")</f>
        <v xml:space="preserve"> </v>
      </c>
      <c r="Z19" s="38" t="str">
        <f ca="1">+IF(Salida!X$1=$A19,RIGHT(CELL("direccion",Salida!X$1),LEN(CELL("direccion",Salida!X$1))-FIND("!",CELL("direccion",Salida!X$1)))," ")</f>
        <v xml:space="preserve"> </v>
      </c>
      <c r="AA19" s="38" t="str">
        <f ca="1">+IF(Salida!Y$1=$A19,RIGHT(CELL("direccion",Salida!Y$1),LEN(CELL("direccion",Salida!Y$1))-FIND("!",CELL("direccion",Salida!Y$1)))," ")</f>
        <v xml:space="preserve"> </v>
      </c>
      <c r="AB19" s="38" t="str">
        <f ca="1">+IF(Salida!Z$1=$A19,RIGHT(CELL("direccion",Salida!Z$1),LEN(CELL("direccion",Salida!Z$1))-FIND("!",CELL("direccion",Salida!Z$1)))," ")</f>
        <v xml:space="preserve"> </v>
      </c>
      <c r="AC19" s="38" t="str">
        <f ca="1">+IF(Salida!AA$1=$A19,RIGHT(CELL("direccion",Salida!AA$1),LEN(CELL("direccion",Salida!AA$1))-FIND("!",CELL("direccion",Salida!AA$1)))," ")</f>
        <v xml:space="preserve"> </v>
      </c>
      <c r="AD19" s="38" t="str">
        <f ca="1">+IF(Salida!AB$1=$A19,RIGHT(CELL("direccion",Salida!AB$1),LEN(CELL("direccion",Salida!AB$1))-FIND("!",CELL("direccion",Salida!AB$1)))," ")</f>
        <v xml:space="preserve"> </v>
      </c>
      <c r="AE19" s="38" t="str">
        <f ca="1">+IF(Salida!AC$1=$A19,RIGHT(CELL("direccion",Salida!AC$1),LEN(CELL("direccion",Salida!AC$1))-FIND("!",CELL("direccion",Salida!AC$1)))," ")</f>
        <v xml:space="preserve"> </v>
      </c>
      <c r="AF19" s="38" t="str">
        <f ca="1">+IF(Salida!AD$1=$A19,RIGHT(CELL("direccion",Salida!AD$1),LEN(CELL("direccion",Salida!AD$1))-FIND("!",CELL("direccion",Salida!AD$1)))," ")</f>
        <v xml:space="preserve"> </v>
      </c>
      <c r="AG19" s="38" t="str">
        <f ca="1">+IF(Salida!AE$1=$A19,RIGHT(CELL("direccion",Salida!AE$1),LEN(CELL("direccion",Salida!AE$1))-FIND("!",CELL("direccion",Salida!AE$1)))," ")</f>
        <v xml:space="preserve"> </v>
      </c>
      <c r="AH19" s="38" t="str">
        <f ca="1">+IF(Salida!AF$1=$A19,RIGHT(CELL("direccion",Salida!AF$1),LEN(CELL("direccion",Salida!AF$1))-FIND("!",CELL("direccion",Salida!AF$1)))," ")</f>
        <v xml:space="preserve"> </v>
      </c>
      <c r="AI19" s="38" t="str">
        <f ca="1">+IF(Salida!AG$1=$A19,RIGHT(CELL("direccion",Salida!AG$1),LEN(CELL("direccion",Salida!AG$1))-FIND("!",CELL("direccion",Salida!AG$1)))," ")</f>
        <v xml:space="preserve"> </v>
      </c>
      <c r="AJ19" s="38" t="str">
        <f ca="1">+IF(Salida!AH$1=$A19,RIGHT(CELL("direccion",Salida!AH$1),LEN(CELL("direccion",Salida!AH$1))-FIND("!",CELL("direccion",Salida!AH$1)))," ")</f>
        <v xml:space="preserve"> </v>
      </c>
      <c r="AK19" s="38" t="str">
        <f ca="1">+IF(Salida!AI$1=$A19,RIGHT(CELL("direccion",Salida!AI$1),LEN(CELL("direccion",Salida!AI$1))-FIND("!",CELL("direccion",Salida!AI$1)))," ")</f>
        <v xml:space="preserve"> </v>
      </c>
      <c r="AL19" s="38" t="str">
        <f ca="1">+IF(Salida!AJ$1=$A19,RIGHT(CELL("direccion",Salida!AJ$1),LEN(CELL("direccion",Salida!AJ$1))-FIND("!",CELL("direccion",Salida!AJ$1)))," ")</f>
        <v xml:space="preserve"> </v>
      </c>
      <c r="AM19" s="38" t="str">
        <f ca="1">+IF(Salida!AK$1=$A19,RIGHT(CELL("direccion",Salida!AK$1),LEN(CELL("direccion",Salida!AK$1))-FIND("!",CELL("direccion",Salida!AK$1)))," ")</f>
        <v xml:space="preserve"> </v>
      </c>
      <c r="AN19" s="38" t="str">
        <f ca="1">+IF(Salida!AL$1=$A19,RIGHT(CELL("direccion",Salida!AL$1),LEN(CELL("direccion",Salida!AL$1))-FIND("!",CELL("direccion",Salida!AL$1)))," ")</f>
        <v xml:space="preserve"> </v>
      </c>
      <c r="AO19" s="38" t="str">
        <f ca="1">+IF(Salida!AM$1=$A19,RIGHT(CELL("direccion",Salida!AM$1),LEN(CELL("direccion",Salida!AM$1))-FIND("!",CELL("direccion",Salida!AM$1)))," ")</f>
        <v xml:space="preserve"> </v>
      </c>
      <c r="AP19" s="38" t="str">
        <f ca="1">+IF(Salida!AN$1=$A19,RIGHT(CELL("direccion",Salida!AN$1),LEN(CELL("direccion",Salida!AN$1))-FIND("!",CELL("direccion",Salida!AN$1)))," ")</f>
        <v xml:space="preserve"> </v>
      </c>
      <c r="AQ19" s="38" t="str">
        <f ca="1">+IF(Salida!AO$1=$A19,RIGHT(CELL("direccion",Salida!AO$1),LEN(CELL("direccion",Salida!AO$1))-FIND("!",CELL("direccion",Salida!AO$1)))," ")</f>
        <v xml:space="preserve"> </v>
      </c>
      <c r="AR19" s="38" t="str">
        <f ca="1">+IF(Salida!AP$1=$A19,RIGHT(CELL("direccion",Salida!AP$1),LEN(CELL("direccion",Salida!AP$1))-FIND("!",CELL("direccion",Salida!AP$1)))," ")</f>
        <v xml:space="preserve"> </v>
      </c>
      <c r="AS19" s="38" t="str">
        <f ca="1">+IF(Salida!AQ$1=$A19,RIGHT(CELL("direccion",Salida!AQ$1),LEN(CELL("direccion",Salida!AQ$1))-FIND("!",CELL("direccion",Salida!AQ$1)))," ")</f>
        <v xml:space="preserve"> </v>
      </c>
      <c r="AT19" s="38" t="str">
        <f ca="1">+IF(Salida!AR$1=$A19,RIGHT(CELL("direccion",Salida!AR$1),LEN(CELL("direccion",Salida!AR$1))-FIND("!",CELL("direccion",Salida!AR$1)))," ")</f>
        <v xml:space="preserve"> </v>
      </c>
      <c r="AU19" s="38" t="str">
        <f ca="1">+IF(Salida!AS$1=$A19,RIGHT(CELL("direccion",Salida!AS$1),LEN(CELL("direccion",Salida!AS$1))-FIND("!",CELL("direccion",Salida!AS$1)))," ")</f>
        <v xml:space="preserve"> </v>
      </c>
      <c r="AV19" s="38" t="str">
        <f ca="1">+IF(Salida!AT$1=$A19,RIGHT(CELL("direccion",Salida!AT$1),LEN(CELL("direccion",Salida!AT$1))-FIND("!",CELL("direccion",Salida!AT$1)))," ")</f>
        <v xml:space="preserve"> </v>
      </c>
      <c r="AW19" s="38" t="str">
        <f ca="1">+IF(Salida!AU$1=$A19,RIGHT(CELL("direccion",Salida!AU$1),LEN(CELL("direccion",Salida!AU$1))-FIND("!",CELL("direccion",Salida!AU$1)))," ")</f>
        <v xml:space="preserve"> </v>
      </c>
      <c r="AX19" s="38" t="str">
        <f ca="1">+IF(Salida!AV$1=$A19,RIGHT(CELL("direccion",Salida!AV$1),LEN(CELL("direccion",Salida!AV$1))-FIND("!",CELL("direccion",Salida!AV$1)))," ")</f>
        <v xml:space="preserve"> </v>
      </c>
      <c r="AY19" s="38" t="str">
        <f ca="1">+IF(Salida!AW$1=$A19,RIGHT(CELL("direccion",Salida!AW$1),LEN(CELL("direccion",Salida!AW$1))-FIND("!",CELL("direccion",Salida!AW$1)))," ")</f>
        <v xml:space="preserve"> </v>
      </c>
      <c r="AZ19" s="38" t="str">
        <f ca="1">+IF(Salida!AX$1=$A19,RIGHT(CELL("direccion",Salida!AX$1),LEN(CELL("direccion",Salida!AX$1))-FIND("!",CELL("direccion",Salida!AX$1)))," ")</f>
        <v xml:space="preserve"> </v>
      </c>
      <c r="BA19" s="38" t="str">
        <f ca="1">+IF(Salida!AY$1=$A19,RIGHT(CELL("direccion",Salida!AY$1),LEN(CELL("direccion",Salida!AY$1))-FIND("!",CELL("direccion",Salida!AY$1)))," ")</f>
        <v xml:space="preserve"> </v>
      </c>
      <c r="BB19" s="38" t="str">
        <f ca="1">+IF(Salida!AZ$1=$A19,RIGHT(CELL("direccion",Salida!AZ$1),LEN(CELL("direccion",Salida!AZ$1))-FIND("!",CELL("direccion",Salida!AZ$1)))," ")</f>
        <v xml:space="preserve"> </v>
      </c>
      <c r="BC19" s="38" t="str">
        <f ca="1">+IF(Salida!BA$1=$A19,RIGHT(CELL("direccion",Salida!BA$1),LEN(CELL("direccion",Salida!BA$1))-FIND("!",CELL("direccion",Salida!BA$1)))," ")</f>
        <v xml:space="preserve"> </v>
      </c>
      <c r="BD19" s="38" t="str">
        <f ca="1">+IF(Salida!BB$1=$A19,RIGHT(CELL("direccion",Salida!BB$1),LEN(CELL("direccion",Salida!BB$1))-FIND("!",CELL("direccion",Salida!BB$1)))," ")</f>
        <v xml:space="preserve"> </v>
      </c>
      <c r="BE19" s="38" t="str">
        <f ca="1">+IF(Salida!BC$1=$A19,RIGHT(CELL("direccion",Salida!BC$1),LEN(CELL("direccion",Salida!BC$1))-FIND("!",CELL("direccion",Salida!BC$1)))," ")</f>
        <v xml:space="preserve"> </v>
      </c>
      <c r="BF19" s="38" t="str">
        <f ca="1">+IF(Salida!BD$1=$A19,RIGHT(CELL("direccion",Salida!BD$1),LEN(CELL("direccion",Salida!BD$1))-FIND("!",CELL("direccion",Salida!BD$1)))," ")</f>
        <v xml:space="preserve"> </v>
      </c>
      <c r="BG19" s="38" t="str">
        <f ca="1">+IF(Salida!BE$1=$A19,RIGHT(CELL("direccion",Salida!BE$1),LEN(CELL("direccion",Salida!BE$1))-FIND("!",CELL("direccion",Salida!BE$1)))," ")</f>
        <v xml:space="preserve"> </v>
      </c>
      <c r="BH19" s="38" t="str">
        <f ca="1">+IF(Salida!BF$1=$A19,RIGHT(CELL("direccion",Salida!BF$1),LEN(CELL("direccion",Salida!BF$1))-FIND("!",CELL("direccion",Salida!BF$1)))," ")</f>
        <v xml:space="preserve"> </v>
      </c>
      <c r="BI19" s="38" t="str">
        <f ca="1">+IF(Salida!BG$1=$A19,RIGHT(CELL("direccion",Salida!BG$1),LEN(CELL("direccion",Salida!BG$1))-FIND("!",CELL("direccion",Salida!BG$1)))," ")</f>
        <v xml:space="preserve"> </v>
      </c>
      <c r="BJ19" s="38" t="str">
        <f ca="1">+IF(Salida!BH$1=$A19,RIGHT(CELL("direccion",Salida!BH$1),LEN(CELL("direccion",Salida!BH$1))-FIND("!",CELL("direccion",Salida!BH$1)))," ")</f>
        <v xml:space="preserve"> </v>
      </c>
      <c r="BK19" s="38" t="str">
        <f ca="1">+IF(Salida!BI$1=$A19,RIGHT(CELL("direccion",Salida!BI$1),LEN(CELL("direccion",Salida!BI$1))-FIND("!",CELL("direccion",Salida!BI$1)))," ")</f>
        <v xml:space="preserve"> </v>
      </c>
      <c r="BL19" s="38" t="str">
        <f ca="1">+IF(Salida!BJ$1=$A19,RIGHT(CELL("direccion",Salida!BJ$1),LEN(CELL("direccion",Salida!BJ$1))-FIND("!",CELL("direccion",Salida!BJ$1)))," ")</f>
        <v xml:space="preserve"> </v>
      </c>
      <c r="BM19" s="38" t="str">
        <f ca="1">+IF(Salida!BK$1=$A19,RIGHT(CELL("direccion",Salida!BK$1),LEN(CELL("direccion",Salida!BK$1))-FIND("!",CELL("direccion",Salida!BK$1)))," ")</f>
        <v xml:space="preserve"> </v>
      </c>
      <c r="BN19" s="38" t="str">
        <f ca="1">+IF(Salida!BL$1=$A19,RIGHT(CELL("direccion",Salida!BL$1),LEN(CELL("direccion",Salida!BL$1))-FIND("!",CELL("direccion",Salida!BL$1)))," ")</f>
        <v xml:space="preserve"> </v>
      </c>
      <c r="BO19" s="38" t="str">
        <f ca="1">+IF(Salida!BM$1=$A19,RIGHT(CELL("direccion",Salida!BM$1),LEN(CELL("direccion",Salida!BM$1))-FIND("!",CELL("direccion",Salida!BM$1)))," ")</f>
        <v xml:space="preserve"> </v>
      </c>
      <c r="BP19" s="38" t="str">
        <f ca="1">+IF(Salida!BN$1=$A19,RIGHT(CELL("direccion",Salida!BN$1),LEN(CELL("direccion",Salida!BN$1))-FIND("!",CELL("direccion",Salida!BN$1)))," ")</f>
        <v xml:space="preserve"> </v>
      </c>
      <c r="BQ19" s="38" t="str">
        <f ca="1">+IF(Salida!BO$1=$A19,RIGHT(CELL("direccion",Salida!BO$1),LEN(CELL("direccion",Salida!BO$1))-FIND("!",CELL("direccion",Salida!BO$1)))," ")</f>
        <v xml:space="preserve"> </v>
      </c>
      <c r="BR19" s="38" t="str">
        <f ca="1">+IF(Salida!BP$1=$A19,RIGHT(CELL("direccion",Salida!BP$1),LEN(CELL("direccion",Salida!BP$1))-FIND("!",CELL("direccion",Salida!BP$1)))," ")</f>
        <v xml:space="preserve"> </v>
      </c>
      <c r="BS19" s="38" t="str">
        <f ca="1">+IF(Salida!BQ$1=$A19,RIGHT(CELL("direccion",Salida!BQ$1),LEN(CELL("direccion",Salida!BQ$1))-FIND("!",CELL("direccion",Salida!BQ$1)))," ")</f>
        <v xml:space="preserve"> </v>
      </c>
      <c r="BT19" s="38" t="str">
        <f ca="1">+IF(Salida!BR$1=$A19,RIGHT(CELL("direccion",Salida!BR$1),LEN(CELL("direccion",Salida!BR$1))-FIND("!",CELL("direccion",Salida!BR$1)))," ")</f>
        <v xml:space="preserve"> </v>
      </c>
      <c r="BU19" s="38" t="str">
        <f ca="1">+IF(Salida!BS$1=$A19,RIGHT(CELL("direccion",Salida!BS$1),LEN(CELL("direccion",Salida!BS$1))-FIND("!",CELL("direccion",Salida!BS$1)))," ")</f>
        <v xml:space="preserve"> </v>
      </c>
      <c r="BV19" s="38" t="str">
        <f ca="1">+IF(Salida!BT$1=$A19,RIGHT(CELL("direccion",Salida!BT$1),LEN(CELL("direccion",Salida!BT$1))-FIND("!",CELL("direccion",Salida!BT$1)))," ")</f>
        <v xml:space="preserve"> </v>
      </c>
      <c r="BW19" s="38" t="str">
        <f ca="1">+IF(Salida!BU$1=$A19,RIGHT(CELL("direccion",Salida!BU$1),LEN(CELL("direccion",Salida!BU$1))-FIND("!",CELL("direccion",Salida!BU$1)))," ")</f>
        <v xml:space="preserve"> </v>
      </c>
      <c r="BX19" s="38" t="str">
        <f ca="1">+IF(Salida!BV$1=$A19,RIGHT(CELL("direccion",Salida!BV$1),LEN(CELL("direccion",Salida!BV$1))-FIND("!",CELL("direccion",Salida!BV$1)))," ")</f>
        <v xml:space="preserve"> </v>
      </c>
      <c r="BY19" s="38" t="str">
        <f ca="1">+IF(Salida!BW$1=$A19,RIGHT(CELL("direccion",Salida!BW$1),LEN(CELL("direccion",Salida!BW$1))-FIND("!",CELL("direccion",Salida!BW$1)))," ")</f>
        <v xml:space="preserve"> </v>
      </c>
      <c r="BZ19" s="38" t="str">
        <f ca="1">+IF(Salida!BX$1=$A19,RIGHT(CELL("direccion",Salida!BX$1),LEN(CELL("direccion",Salida!BX$1))-FIND("!",CELL("direccion",Salida!BX$1)))," ")</f>
        <v xml:space="preserve"> </v>
      </c>
      <c r="CA19" s="38" t="str">
        <f ca="1">+IF(Salida!BY$1=$A19,RIGHT(CELL("direccion",Salida!BY$1),LEN(CELL("direccion",Salida!BY$1))-FIND("!",CELL("direccion",Salida!BY$1)))," ")</f>
        <v xml:space="preserve"> </v>
      </c>
      <c r="CB19" s="38" t="str">
        <f ca="1">+IF(Salida!BZ$1=$A19,RIGHT(CELL("direccion",Salida!BZ$1),LEN(CELL("direccion",Salida!BZ$1))-FIND("!",CELL("direccion",Salida!BZ$1)))," ")</f>
        <v xml:space="preserve"> </v>
      </c>
      <c r="CC19" s="38" t="str">
        <f ca="1">+IF(Salida!CA$1=$A19,RIGHT(CELL("direccion",Salida!CA$1),LEN(CELL("direccion",Salida!CA$1))-FIND("!",CELL("direccion",Salida!CA$1)))," ")</f>
        <v xml:space="preserve"> </v>
      </c>
      <c r="CD19" s="38" t="str">
        <f ca="1">+IF(Salida!CB$1=$A19,RIGHT(CELL("direccion",Salida!CB$1),LEN(CELL("direccion",Salida!CB$1))-FIND("!",CELL("direccion",Salida!CB$1)))," ")</f>
        <v xml:space="preserve"> </v>
      </c>
      <c r="CE19" s="38" t="str">
        <f ca="1">+IF(Salida!CC$1=$A19,RIGHT(CELL("direccion",Salida!CC$1),LEN(CELL("direccion",Salida!CC$1))-FIND("!",CELL("direccion",Salida!CC$1)))," ")</f>
        <v xml:space="preserve"> </v>
      </c>
      <c r="CF19" s="38" t="str">
        <f ca="1">+IF(Salida!CD$1=$A19,RIGHT(CELL("direccion",Salida!CD$1),LEN(CELL("direccion",Salida!CD$1))-FIND("!",CELL("direccion",Salida!CD$1)))," ")</f>
        <v xml:space="preserve"> </v>
      </c>
      <c r="CG19" s="38" t="str">
        <f ca="1">+IF(Salida!CE$1=$A19,RIGHT(CELL("direccion",Salida!CE$1),LEN(CELL("direccion",Salida!CE$1))-FIND("!",CELL("direccion",Salida!CE$1)))," ")</f>
        <v xml:space="preserve"> </v>
      </c>
      <c r="CH19" s="38" t="str">
        <f ca="1">+IF(Salida!CF$1=$A19,RIGHT(CELL("direccion",Salida!CF$1),LEN(CELL("direccion",Salida!CF$1))-FIND("!",CELL("direccion",Salida!CF$1)))," ")</f>
        <v xml:space="preserve"> </v>
      </c>
      <c r="CI19" s="38" t="str">
        <f ca="1">+IF(Salida!CG$1=$A19,RIGHT(CELL("direccion",Salida!CG$1),LEN(CELL("direccion",Salida!CG$1))-FIND("!",CELL("direccion",Salida!CG$1)))," ")</f>
        <v xml:space="preserve"> </v>
      </c>
      <c r="CJ19" s="38" t="str">
        <f ca="1">+IF(Salida!CH$1=$A19,RIGHT(CELL("direccion",Salida!CH$1),LEN(CELL("direccion",Salida!CH$1))-FIND("!",CELL("direccion",Salida!CH$1)))," ")</f>
        <v xml:space="preserve"> </v>
      </c>
      <c r="CK19" s="38" t="str">
        <f ca="1">+IF(Salida!CI$1=$A19,RIGHT(CELL("direccion",Salida!CI$1),LEN(CELL("direccion",Salida!CI$1))-FIND("!",CELL("direccion",Salida!CI$1)))," ")</f>
        <v>$CI$1</v>
      </c>
      <c r="CL19" s="38" t="str">
        <f ca="1">+IF(Salida!CJ$1=$A19,RIGHT(CELL("direccion",Salida!CJ$1),LEN(CELL("direccion",Salida!CJ$1))-FIND("!",CELL("direccion",Salida!CJ$1)))," ")</f>
        <v xml:space="preserve"> </v>
      </c>
      <c r="CM19" s="38" t="str">
        <f ca="1">+IF(Salida!CK$1=$A19,RIGHT(CELL("direccion",Salida!CK$1),LEN(CELL("direccion",Salida!CK$1))-FIND("!",CELL("direccion",Salida!CK$1)))," ")</f>
        <v xml:space="preserve"> </v>
      </c>
      <c r="CN19" s="38" t="str">
        <f ca="1">+IF(Salida!CL$1=$A19,RIGHT(CELL("direccion",Salida!CL$1),LEN(CELL("direccion",Salida!CL$1))-FIND("!",CELL("direccion",Salida!CL$1)))," ")</f>
        <v xml:space="preserve"> </v>
      </c>
      <c r="CO19" s="38" t="str">
        <f ca="1">+IF(Salida!CM$1=$A19,RIGHT(CELL("direccion",Salida!CM$1),LEN(CELL("direccion",Salida!CM$1))-FIND("!",CELL("direccion",Salida!CM$1)))," ")</f>
        <v xml:space="preserve"> </v>
      </c>
      <c r="CP19" s="38" t="str">
        <f ca="1">+IF(Salida!CN$1=$A19,RIGHT(CELL("direccion",Salida!CN$1),LEN(CELL("direccion",Salida!CN$1))-FIND("!",CELL("direccion",Salida!CN$1)))," ")</f>
        <v xml:space="preserve"> </v>
      </c>
      <c r="CQ19" s="38" t="str">
        <f ca="1">+IF(Salida!CO$1=$A19,RIGHT(CELL("direccion",Salida!CO$1),LEN(CELL("direccion",Salida!CO$1))-FIND("!",CELL("direccion",Salida!CO$1)))," ")</f>
        <v xml:space="preserve"> </v>
      </c>
      <c r="CR19" s="38" t="str">
        <f ca="1">+IF(Salida!CP$1=$A19,RIGHT(CELL("direccion",Salida!CP$1),LEN(CELL("direccion",Salida!CP$1))-FIND("!",CELL("direccion",Salida!CP$1)))," ")</f>
        <v xml:space="preserve"> </v>
      </c>
      <c r="CS19" s="38" t="str">
        <f ca="1">+IF(Salida!CQ$1=$A19,RIGHT(CELL("direccion",Salida!CQ$1),LEN(CELL("direccion",Salida!CQ$1))-FIND("!",CELL("direccion",Salida!CQ$1)))," ")</f>
        <v xml:space="preserve"> </v>
      </c>
      <c r="CT19" s="38" t="str">
        <f ca="1">+IF(Salida!CR$1=$A19,RIGHT(CELL("direccion",Salida!CR$1),LEN(CELL("direccion",Salida!CR$1))-FIND("!",CELL("direccion",Salida!CR$1)))," ")</f>
        <v xml:space="preserve"> </v>
      </c>
      <c r="CU19" s="38" t="str">
        <f ca="1">+IF(Salida!CS$1=$A19,RIGHT(CELL("direccion",Salida!CS$1),LEN(CELL("direccion",Salida!CS$1))-FIND("!",CELL("direccion",Salida!CS$1)))," ")</f>
        <v xml:space="preserve"> </v>
      </c>
      <c r="CV19" s="38" t="str">
        <f ca="1">+IF(Salida!CT$1=$A19,RIGHT(CELL("direccion",Salida!CT$1),LEN(CELL("direccion",Salida!CT$1))-FIND("!",CELL("direccion",Salida!CT$1)))," ")</f>
        <v xml:space="preserve"> </v>
      </c>
      <c r="CW19" s="38" t="str">
        <f ca="1">+IF(Salida!CU$1=$A19,RIGHT(CELL("direccion",Salida!CU$1),LEN(CELL("direccion",Salida!CU$1))-FIND("!",CELL("direccion",Salida!CU$1)))," ")</f>
        <v xml:space="preserve"> </v>
      </c>
      <c r="CX19" s="38" t="str">
        <f ca="1">+IF(Salida!CV$1=$A19,RIGHT(CELL("direccion",Salida!CV$1),LEN(CELL("direccion",Salida!CV$1))-FIND("!",CELL("direccion",Salida!CV$1)))," ")</f>
        <v xml:space="preserve"> </v>
      </c>
      <c r="CY19" s="38" t="str">
        <f ca="1">+IF(Salida!CW$1=$A19,RIGHT(CELL("direccion",Salida!CW$1),LEN(CELL("direccion",Salida!CW$1))-FIND("!",CELL("direccion",Salida!CW$1)))," ")</f>
        <v xml:space="preserve"> </v>
      </c>
      <c r="CZ19" s="38" t="str">
        <f ca="1">+IF(Salida!CX$1=$A19,RIGHT(CELL("direccion",Salida!CX$1),LEN(CELL("direccion",Salida!CX$1))-FIND("!",CELL("direccion",Salida!CX$1)))," ")</f>
        <v xml:space="preserve"> </v>
      </c>
      <c r="DA19" s="38" t="str">
        <f ca="1">+IF(Salida!CY$1=$A19,RIGHT(CELL("direccion",Salida!CY$1),LEN(CELL("direccion",Salida!CY$1))-FIND("!",CELL("direccion",Salida!CY$1)))," ")</f>
        <v xml:space="preserve"> </v>
      </c>
      <c r="DB19" s="38" t="str">
        <f ca="1">+IF(Salida!CZ$1=$A19,RIGHT(CELL("direccion",Salida!CZ$1),LEN(CELL("direccion",Salida!CZ$1))-FIND("!",CELL("direccion",Salida!CZ$1)))," ")</f>
        <v xml:space="preserve"> </v>
      </c>
      <c r="DC19" s="38" t="str">
        <f ca="1">+IF(Salida!DA$1=$A19,RIGHT(CELL("direccion",Salida!DA$1),LEN(CELL("direccion",Salida!DA$1))-FIND("!",CELL("direccion",Salida!DA$1)))," ")</f>
        <v xml:space="preserve"> </v>
      </c>
      <c r="DD19" s="38" t="str">
        <f ca="1">+IF(Salida!DB$1=$A19,RIGHT(CELL("direccion",Salida!DB$1),LEN(CELL("direccion",Salida!DB$1))-FIND("!",CELL("direccion",Salida!DB$1)))," ")</f>
        <v xml:space="preserve"> </v>
      </c>
      <c r="DE19" s="38" t="str">
        <f ca="1">+IF(Salida!DC$1=$A19,RIGHT(CELL("direccion",Salida!DC$1),LEN(CELL("direccion",Salida!DC$1))-FIND("!",CELL("direccion",Salida!DC$1)))," ")</f>
        <v xml:space="preserve"> </v>
      </c>
      <c r="DF19" s="38" t="str">
        <f ca="1">+IF(Salida!DD$1=$A19,RIGHT(CELL("direccion",Salida!DD$1),LEN(CELL("direccion",Salida!DD$1))-FIND("!",CELL("direccion",Salida!DD$1)))," ")</f>
        <v xml:space="preserve"> </v>
      </c>
      <c r="DG19" s="38" t="str">
        <f ca="1">+IF(Salida!DE$1=$A19,RIGHT(CELL("direccion",Salida!DE$1),LEN(CELL("direccion",Salida!DE$1))-FIND("!",CELL("direccion",Salida!DE$1)))," ")</f>
        <v xml:space="preserve"> </v>
      </c>
      <c r="DH19" s="38" t="str">
        <f ca="1">+IF(Salida!DF$1=$A19,RIGHT(CELL("direccion",Salida!DF$1),LEN(CELL("direccion",Salida!DF$1))-FIND("!",CELL("direccion",Salida!DF$1)))," ")</f>
        <v xml:space="preserve"> </v>
      </c>
      <c r="DI19" s="38" t="str">
        <f ca="1">+IF(Salida!DG$1=$A19,RIGHT(CELL("direccion",Salida!DG$1),LEN(CELL("direccion",Salida!DG$1))-FIND("!",CELL("direccion",Salida!DG$1)))," ")</f>
        <v xml:space="preserve"> </v>
      </c>
      <c r="DJ19" s="38" t="str">
        <f ca="1">+IF(Salida!DH$1=$A19,RIGHT(CELL("direccion",Salida!DH$1),LEN(CELL("direccion",Salida!DH$1))-FIND("!",CELL("direccion",Salida!DH$1)))," ")</f>
        <v xml:space="preserve"> </v>
      </c>
      <c r="DK19" s="38" t="str">
        <f ca="1">+IF(Salida!DI$1=$A19,RIGHT(CELL("direccion",Salida!DI$1),LEN(CELL("direccion",Salida!DI$1))-FIND("!",CELL("direccion",Salida!DI$1)))," ")</f>
        <v xml:space="preserve"> </v>
      </c>
      <c r="DL19" s="121" t="str">
        <f ca="1">+IF(Salida!DJ$1=$A19,RIGHT(CELL("direccion",Salida!DJ$1),LEN(CELL("direccion",Salida!DJ$1))-FIND("!",CELL("direccion",Salida!DJ$1)))," ")</f>
        <v xml:space="preserve"> </v>
      </c>
    </row>
    <row r="20" spans="1:116" x14ac:dyDescent="0.25">
      <c r="A20" s="120" t="s">
        <v>329</v>
      </c>
      <c r="B20" s="38" t="str">
        <f t="shared" ca="1" si="0"/>
        <v>$CJ$2:$CN$168</v>
      </c>
      <c r="C20" s="38" t="str">
        <f ca="1">+IF(Salida!A$1=$A20,RIGHT(CELL("direccion",Salida!A$1),LEN(CELL("direccion",Salida!A$1))-FIND("!",CELL("direccion",Salida!A$1)))," ")</f>
        <v xml:space="preserve"> </v>
      </c>
      <c r="D20" s="38" t="str">
        <f ca="1">+IF(Salida!B$1=$A20,RIGHT(CELL("direccion",Salida!B$1),LEN(CELL("direccion",Salida!B$1))-FIND("!",CELL("direccion",Salida!B$1)))," ")</f>
        <v xml:space="preserve"> </v>
      </c>
      <c r="E20" s="38" t="str">
        <f ca="1">+IF(Salida!C$1=$A20,RIGHT(CELL("direccion",Salida!C$1),LEN(CELL("direccion",Salida!C$1))-FIND("!",CELL("direccion",Salida!C$1)))," ")</f>
        <v xml:space="preserve"> </v>
      </c>
      <c r="F20" s="38" t="str">
        <f ca="1">+IF(Salida!D$1=$A20,RIGHT(CELL("direccion",Salida!D$1),LEN(CELL("direccion",Salida!D$1))-FIND("!",CELL("direccion",Salida!D$1)))," ")</f>
        <v xml:space="preserve"> </v>
      </c>
      <c r="G20" s="38" t="str">
        <f ca="1">+IF(Salida!E$1=$A20,RIGHT(CELL("direccion",Salida!E$1),LEN(CELL("direccion",Salida!E$1))-FIND("!",CELL("direccion",Salida!E$1)))," ")</f>
        <v xml:space="preserve"> </v>
      </c>
      <c r="H20" s="38" t="str">
        <f ca="1">+IF(Salida!F$1=$A20,RIGHT(CELL("direccion",Salida!F$1),LEN(CELL("direccion",Salida!F$1))-FIND("!",CELL("direccion",Salida!F$1)))," ")</f>
        <v xml:space="preserve"> </v>
      </c>
      <c r="I20" s="38" t="str">
        <f ca="1">+IF(Salida!G$1=$A20,RIGHT(CELL("direccion",Salida!G$1),LEN(CELL("direccion",Salida!G$1))-FIND("!",CELL("direccion",Salida!G$1)))," ")</f>
        <v xml:space="preserve"> </v>
      </c>
      <c r="J20" s="38" t="str">
        <f ca="1">+IF(Salida!H$1=$A20,RIGHT(CELL("direccion",Salida!H$1),LEN(CELL("direccion",Salida!H$1))-FIND("!",CELL("direccion",Salida!H$1)))," ")</f>
        <v xml:space="preserve"> </v>
      </c>
      <c r="K20" s="38" t="str">
        <f ca="1">+IF(Salida!I$1=$A20,RIGHT(CELL("direccion",Salida!I$1),LEN(CELL("direccion",Salida!I$1))-FIND("!",CELL("direccion",Salida!I$1)))," ")</f>
        <v xml:space="preserve"> </v>
      </c>
      <c r="L20" s="38" t="str">
        <f ca="1">+IF(Salida!J$1=$A20,RIGHT(CELL("direccion",Salida!J$1),LEN(CELL("direccion",Salida!J$1))-FIND("!",CELL("direccion",Salida!J$1)))," ")</f>
        <v xml:space="preserve"> </v>
      </c>
      <c r="M20" s="38" t="str">
        <f ca="1">+IF(Salida!K$1=$A20,RIGHT(CELL("direccion",Salida!K$1),LEN(CELL("direccion",Salida!K$1))-FIND("!",CELL("direccion",Salida!K$1)))," ")</f>
        <v xml:space="preserve"> </v>
      </c>
      <c r="N20" s="38" t="str">
        <f ca="1">+IF(Salida!L$1=$A20,RIGHT(CELL("direccion",Salida!L$1),LEN(CELL("direccion",Salida!L$1))-FIND("!",CELL("direccion",Salida!L$1)))," ")</f>
        <v xml:space="preserve"> </v>
      </c>
      <c r="O20" s="38" t="str">
        <f ca="1">+IF(Salida!M$1=$A20,RIGHT(CELL("direccion",Salida!M$1),LEN(CELL("direccion",Salida!M$1))-FIND("!",CELL("direccion",Salida!M$1)))," ")</f>
        <v xml:space="preserve"> </v>
      </c>
      <c r="P20" s="38" t="str">
        <f ca="1">+IF(Salida!N$1=$A20,RIGHT(CELL("direccion",Salida!N$1),LEN(CELL("direccion",Salida!N$1))-FIND("!",CELL("direccion",Salida!N$1)))," ")</f>
        <v xml:space="preserve"> </v>
      </c>
      <c r="Q20" s="38" t="str">
        <f ca="1">+IF(Salida!O$1=$A20,RIGHT(CELL("direccion",Salida!O$1),LEN(CELL("direccion",Salida!O$1))-FIND("!",CELL("direccion",Salida!O$1)))," ")</f>
        <v xml:space="preserve"> </v>
      </c>
      <c r="R20" s="38" t="str">
        <f ca="1">+IF(Salida!P$1=$A20,RIGHT(CELL("direccion",Salida!P$1),LEN(CELL("direccion",Salida!P$1))-FIND("!",CELL("direccion",Salida!P$1)))," ")</f>
        <v xml:space="preserve"> </v>
      </c>
      <c r="S20" s="38" t="str">
        <f ca="1">+IF(Salida!Q$1=$A20,RIGHT(CELL("direccion",Salida!Q$1),LEN(CELL("direccion",Salida!Q$1))-FIND("!",CELL("direccion",Salida!Q$1)))," ")</f>
        <v xml:space="preserve"> </v>
      </c>
      <c r="T20" s="38" t="str">
        <f ca="1">+IF(Salida!R$1=$A20,RIGHT(CELL("direccion",Salida!R$1),LEN(CELL("direccion",Salida!R$1))-FIND("!",CELL("direccion",Salida!R$1)))," ")</f>
        <v xml:space="preserve"> </v>
      </c>
      <c r="U20" s="38" t="str">
        <f ca="1">+IF(Salida!S$1=$A20,RIGHT(CELL("direccion",Salida!S$1),LEN(CELL("direccion",Salida!S$1))-FIND("!",CELL("direccion",Salida!S$1)))," ")</f>
        <v xml:space="preserve"> </v>
      </c>
      <c r="V20" s="38" t="str">
        <f ca="1">+IF(Salida!T$1=$A20,RIGHT(CELL("direccion",Salida!T$1),LEN(CELL("direccion",Salida!T$1))-FIND("!",CELL("direccion",Salida!T$1)))," ")</f>
        <v xml:space="preserve"> </v>
      </c>
      <c r="W20" s="38" t="str">
        <f ca="1">+IF(Salida!U$1=$A20,RIGHT(CELL("direccion",Salida!U$1),LEN(CELL("direccion",Salida!U$1))-FIND("!",CELL("direccion",Salida!U$1)))," ")</f>
        <v xml:space="preserve"> </v>
      </c>
      <c r="X20" s="38" t="str">
        <f ca="1">+IF(Salida!V$1=$A20,RIGHT(CELL("direccion",Salida!V$1),LEN(CELL("direccion",Salida!V$1))-FIND("!",CELL("direccion",Salida!V$1)))," ")</f>
        <v xml:space="preserve"> </v>
      </c>
      <c r="Y20" s="38" t="str">
        <f ca="1">+IF(Salida!W$1=$A20,RIGHT(CELL("direccion",Salida!W$1),LEN(CELL("direccion",Salida!W$1))-FIND("!",CELL("direccion",Salida!W$1)))," ")</f>
        <v xml:space="preserve"> </v>
      </c>
      <c r="Z20" s="38" t="str">
        <f ca="1">+IF(Salida!X$1=$A20,RIGHT(CELL("direccion",Salida!X$1),LEN(CELL("direccion",Salida!X$1))-FIND("!",CELL("direccion",Salida!X$1)))," ")</f>
        <v xml:space="preserve"> </v>
      </c>
      <c r="AA20" s="38" t="str">
        <f ca="1">+IF(Salida!Y$1=$A20,RIGHT(CELL("direccion",Salida!Y$1),LEN(CELL("direccion",Salida!Y$1))-FIND("!",CELL("direccion",Salida!Y$1)))," ")</f>
        <v xml:space="preserve"> </v>
      </c>
      <c r="AB20" s="38" t="str">
        <f ca="1">+IF(Salida!Z$1=$A20,RIGHT(CELL("direccion",Salida!Z$1),LEN(CELL("direccion",Salida!Z$1))-FIND("!",CELL("direccion",Salida!Z$1)))," ")</f>
        <v xml:space="preserve"> </v>
      </c>
      <c r="AC20" s="38" t="str">
        <f ca="1">+IF(Salida!AA$1=$A20,RIGHT(CELL("direccion",Salida!AA$1),LEN(CELL("direccion",Salida!AA$1))-FIND("!",CELL("direccion",Salida!AA$1)))," ")</f>
        <v xml:space="preserve"> </v>
      </c>
      <c r="AD20" s="38" t="str">
        <f ca="1">+IF(Salida!AB$1=$A20,RIGHT(CELL("direccion",Salida!AB$1),LEN(CELL("direccion",Salida!AB$1))-FIND("!",CELL("direccion",Salida!AB$1)))," ")</f>
        <v xml:space="preserve"> </v>
      </c>
      <c r="AE20" s="38" t="str">
        <f ca="1">+IF(Salida!AC$1=$A20,RIGHT(CELL("direccion",Salida!AC$1),LEN(CELL("direccion",Salida!AC$1))-FIND("!",CELL("direccion",Salida!AC$1)))," ")</f>
        <v xml:space="preserve"> </v>
      </c>
      <c r="AF20" s="38" t="str">
        <f ca="1">+IF(Salida!AD$1=$A20,RIGHT(CELL("direccion",Salida!AD$1),LEN(CELL("direccion",Salida!AD$1))-FIND("!",CELL("direccion",Salida!AD$1)))," ")</f>
        <v xml:space="preserve"> </v>
      </c>
      <c r="AG20" s="38" t="str">
        <f ca="1">+IF(Salida!AE$1=$A20,RIGHT(CELL("direccion",Salida!AE$1),LEN(CELL("direccion",Salida!AE$1))-FIND("!",CELL("direccion",Salida!AE$1)))," ")</f>
        <v xml:space="preserve"> </v>
      </c>
      <c r="AH20" s="38" t="str">
        <f ca="1">+IF(Salida!AF$1=$A20,RIGHT(CELL("direccion",Salida!AF$1),LEN(CELL("direccion",Salida!AF$1))-FIND("!",CELL("direccion",Salida!AF$1)))," ")</f>
        <v xml:space="preserve"> </v>
      </c>
      <c r="AI20" s="38" t="str">
        <f ca="1">+IF(Salida!AG$1=$A20,RIGHT(CELL("direccion",Salida!AG$1),LEN(CELL("direccion",Salida!AG$1))-FIND("!",CELL("direccion",Salida!AG$1)))," ")</f>
        <v xml:space="preserve"> </v>
      </c>
      <c r="AJ20" s="38" t="str">
        <f ca="1">+IF(Salida!AH$1=$A20,RIGHT(CELL("direccion",Salida!AH$1),LEN(CELL("direccion",Salida!AH$1))-FIND("!",CELL("direccion",Salida!AH$1)))," ")</f>
        <v xml:space="preserve"> </v>
      </c>
      <c r="AK20" s="38" t="str">
        <f ca="1">+IF(Salida!AI$1=$A20,RIGHT(CELL("direccion",Salida!AI$1),LEN(CELL("direccion",Salida!AI$1))-FIND("!",CELL("direccion",Salida!AI$1)))," ")</f>
        <v xml:space="preserve"> </v>
      </c>
      <c r="AL20" s="38" t="str">
        <f ca="1">+IF(Salida!AJ$1=$A20,RIGHT(CELL("direccion",Salida!AJ$1),LEN(CELL("direccion",Salida!AJ$1))-FIND("!",CELL("direccion",Salida!AJ$1)))," ")</f>
        <v xml:space="preserve"> </v>
      </c>
      <c r="AM20" s="38" t="str">
        <f ca="1">+IF(Salida!AK$1=$A20,RIGHT(CELL("direccion",Salida!AK$1),LEN(CELL("direccion",Salida!AK$1))-FIND("!",CELL("direccion",Salida!AK$1)))," ")</f>
        <v xml:space="preserve"> </v>
      </c>
      <c r="AN20" s="38" t="str">
        <f ca="1">+IF(Salida!AL$1=$A20,RIGHT(CELL("direccion",Salida!AL$1),LEN(CELL("direccion",Salida!AL$1))-FIND("!",CELL("direccion",Salida!AL$1)))," ")</f>
        <v xml:space="preserve"> </v>
      </c>
      <c r="AO20" s="38" t="str">
        <f ca="1">+IF(Salida!AM$1=$A20,RIGHT(CELL("direccion",Salida!AM$1),LEN(CELL("direccion",Salida!AM$1))-FIND("!",CELL("direccion",Salida!AM$1)))," ")</f>
        <v xml:space="preserve"> </v>
      </c>
      <c r="AP20" s="38" t="str">
        <f ca="1">+IF(Salida!AN$1=$A20,RIGHT(CELL("direccion",Salida!AN$1),LEN(CELL("direccion",Salida!AN$1))-FIND("!",CELL("direccion",Salida!AN$1)))," ")</f>
        <v xml:space="preserve"> </v>
      </c>
      <c r="AQ20" s="38" t="str">
        <f ca="1">+IF(Salida!AO$1=$A20,RIGHT(CELL("direccion",Salida!AO$1),LEN(CELL("direccion",Salida!AO$1))-FIND("!",CELL("direccion",Salida!AO$1)))," ")</f>
        <v xml:space="preserve"> </v>
      </c>
      <c r="AR20" s="38" t="str">
        <f ca="1">+IF(Salida!AP$1=$A20,RIGHT(CELL("direccion",Salida!AP$1),LEN(CELL("direccion",Salida!AP$1))-FIND("!",CELL("direccion",Salida!AP$1)))," ")</f>
        <v xml:space="preserve"> </v>
      </c>
      <c r="AS20" s="38" t="str">
        <f ca="1">+IF(Salida!AQ$1=$A20,RIGHT(CELL("direccion",Salida!AQ$1),LEN(CELL("direccion",Salida!AQ$1))-FIND("!",CELL("direccion",Salida!AQ$1)))," ")</f>
        <v xml:space="preserve"> </v>
      </c>
      <c r="AT20" s="38" t="str">
        <f ca="1">+IF(Salida!AR$1=$A20,RIGHT(CELL("direccion",Salida!AR$1),LEN(CELL("direccion",Salida!AR$1))-FIND("!",CELL("direccion",Salida!AR$1)))," ")</f>
        <v xml:space="preserve"> </v>
      </c>
      <c r="AU20" s="38" t="str">
        <f ca="1">+IF(Salida!AS$1=$A20,RIGHT(CELL("direccion",Salida!AS$1),LEN(CELL("direccion",Salida!AS$1))-FIND("!",CELL("direccion",Salida!AS$1)))," ")</f>
        <v xml:space="preserve"> </v>
      </c>
      <c r="AV20" s="38" t="str">
        <f ca="1">+IF(Salida!AT$1=$A20,RIGHT(CELL("direccion",Salida!AT$1),LEN(CELL("direccion",Salida!AT$1))-FIND("!",CELL("direccion",Salida!AT$1)))," ")</f>
        <v xml:space="preserve"> </v>
      </c>
      <c r="AW20" s="38" t="str">
        <f ca="1">+IF(Salida!AU$1=$A20,RIGHT(CELL("direccion",Salida!AU$1),LEN(CELL("direccion",Salida!AU$1))-FIND("!",CELL("direccion",Salida!AU$1)))," ")</f>
        <v xml:space="preserve"> </v>
      </c>
      <c r="AX20" s="38" t="str">
        <f ca="1">+IF(Salida!AV$1=$A20,RIGHT(CELL("direccion",Salida!AV$1),LEN(CELL("direccion",Salida!AV$1))-FIND("!",CELL("direccion",Salida!AV$1)))," ")</f>
        <v xml:space="preserve"> </v>
      </c>
      <c r="AY20" s="38" t="str">
        <f ca="1">+IF(Salida!AW$1=$A20,RIGHT(CELL("direccion",Salida!AW$1),LEN(CELL("direccion",Salida!AW$1))-FIND("!",CELL("direccion",Salida!AW$1)))," ")</f>
        <v xml:space="preserve"> </v>
      </c>
      <c r="AZ20" s="38" t="str">
        <f ca="1">+IF(Salida!AX$1=$A20,RIGHT(CELL("direccion",Salida!AX$1),LEN(CELL("direccion",Salida!AX$1))-FIND("!",CELL("direccion",Salida!AX$1)))," ")</f>
        <v xml:space="preserve"> </v>
      </c>
      <c r="BA20" s="38" t="str">
        <f ca="1">+IF(Salida!AY$1=$A20,RIGHT(CELL("direccion",Salida!AY$1),LEN(CELL("direccion",Salida!AY$1))-FIND("!",CELL("direccion",Salida!AY$1)))," ")</f>
        <v xml:space="preserve"> </v>
      </c>
      <c r="BB20" s="38" t="str">
        <f ca="1">+IF(Salida!AZ$1=$A20,RIGHT(CELL("direccion",Salida!AZ$1),LEN(CELL("direccion",Salida!AZ$1))-FIND("!",CELL("direccion",Salida!AZ$1)))," ")</f>
        <v xml:space="preserve"> </v>
      </c>
      <c r="BC20" s="38" t="str">
        <f ca="1">+IF(Salida!BA$1=$A20,RIGHT(CELL("direccion",Salida!BA$1),LEN(CELL("direccion",Salida!BA$1))-FIND("!",CELL("direccion",Salida!BA$1)))," ")</f>
        <v xml:space="preserve"> </v>
      </c>
      <c r="BD20" s="38" t="str">
        <f ca="1">+IF(Salida!BB$1=$A20,RIGHT(CELL("direccion",Salida!BB$1),LEN(CELL("direccion",Salida!BB$1))-FIND("!",CELL("direccion",Salida!BB$1)))," ")</f>
        <v xml:space="preserve"> </v>
      </c>
      <c r="BE20" s="38" t="str">
        <f ca="1">+IF(Salida!BC$1=$A20,RIGHT(CELL("direccion",Salida!BC$1),LEN(CELL("direccion",Salida!BC$1))-FIND("!",CELL("direccion",Salida!BC$1)))," ")</f>
        <v xml:space="preserve"> </v>
      </c>
      <c r="BF20" s="38" t="str">
        <f ca="1">+IF(Salida!BD$1=$A20,RIGHT(CELL("direccion",Salida!BD$1),LEN(CELL("direccion",Salida!BD$1))-FIND("!",CELL("direccion",Salida!BD$1)))," ")</f>
        <v xml:space="preserve"> </v>
      </c>
      <c r="BG20" s="38" t="str">
        <f ca="1">+IF(Salida!BE$1=$A20,RIGHT(CELL("direccion",Salida!BE$1),LEN(CELL("direccion",Salida!BE$1))-FIND("!",CELL("direccion",Salida!BE$1)))," ")</f>
        <v xml:space="preserve"> </v>
      </c>
      <c r="BH20" s="38" t="str">
        <f ca="1">+IF(Salida!BF$1=$A20,RIGHT(CELL("direccion",Salida!BF$1),LEN(CELL("direccion",Salida!BF$1))-FIND("!",CELL("direccion",Salida!BF$1)))," ")</f>
        <v xml:space="preserve"> </v>
      </c>
      <c r="BI20" s="38" t="str">
        <f ca="1">+IF(Salida!BG$1=$A20,RIGHT(CELL("direccion",Salida!BG$1),LEN(CELL("direccion",Salida!BG$1))-FIND("!",CELL("direccion",Salida!BG$1)))," ")</f>
        <v xml:space="preserve"> </v>
      </c>
      <c r="BJ20" s="38" t="str">
        <f ca="1">+IF(Salida!BH$1=$A20,RIGHT(CELL("direccion",Salida!BH$1),LEN(CELL("direccion",Salida!BH$1))-FIND("!",CELL("direccion",Salida!BH$1)))," ")</f>
        <v xml:space="preserve"> </v>
      </c>
      <c r="BK20" s="38" t="str">
        <f ca="1">+IF(Salida!BI$1=$A20,RIGHT(CELL("direccion",Salida!BI$1),LEN(CELL("direccion",Salida!BI$1))-FIND("!",CELL("direccion",Salida!BI$1)))," ")</f>
        <v xml:space="preserve"> </v>
      </c>
      <c r="BL20" s="38" t="str">
        <f ca="1">+IF(Salida!BJ$1=$A20,RIGHT(CELL("direccion",Salida!BJ$1),LEN(CELL("direccion",Salida!BJ$1))-FIND("!",CELL("direccion",Salida!BJ$1)))," ")</f>
        <v xml:space="preserve"> </v>
      </c>
      <c r="BM20" s="38" t="str">
        <f ca="1">+IF(Salida!BK$1=$A20,RIGHT(CELL("direccion",Salida!BK$1),LEN(CELL("direccion",Salida!BK$1))-FIND("!",CELL("direccion",Salida!BK$1)))," ")</f>
        <v xml:space="preserve"> </v>
      </c>
      <c r="BN20" s="38" t="str">
        <f ca="1">+IF(Salida!BL$1=$A20,RIGHT(CELL("direccion",Salida!BL$1),LEN(CELL("direccion",Salida!BL$1))-FIND("!",CELL("direccion",Salida!BL$1)))," ")</f>
        <v xml:space="preserve"> </v>
      </c>
      <c r="BO20" s="38" t="str">
        <f ca="1">+IF(Salida!BM$1=$A20,RIGHT(CELL("direccion",Salida!BM$1),LEN(CELL("direccion",Salida!BM$1))-FIND("!",CELL("direccion",Salida!BM$1)))," ")</f>
        <v xml:space="preserve"> </v>
      </c>
      <c r="BP20" s="38" t="str">
        <f ca="1">+IF(Salida!BN$1=$A20,RIGHT(CELL("direccion",Salida!BN$1),LEN(CELL("direccion",Salida!BN$1))-FIND("!",CELL("direccion",Salida!BN$1)))," ")</f>
        <v xml:space="preserve"> </v>
      </c>
      <c r="BQ20" s="38" t="str">
        <f ca="1">+IF(Salida!BO$1=$A20,RIGHT(CELL("direccion",Salida!BO$1),LEN(CELL("direccion",Salida!BO$1))-FIND("!",CELL("direccion",Salida!BO$1)))," ")</f>
        <v xml:space="preserve"> </v>
      </c>
      <c r="BR20" s="38" t="str">
        <f ca="1">+IF(Salida!BP$1=$A20,RIGHT(CELL("direccion",Salida!BP$1),LEN(CELL("direccion",Salida!BP$1))-FIND("!",CELL("direccion",Salida!BP$1)))," ")</f>
        <v xml:space="preserve"> </v>
      </c>
      <c r="BS20" s="38" t="str">
        <f ca="1">+IF(Salida!BQ$1=$A20,RIGHT(CELL("direccion",Salida!BQ$1),LEN(CELL("direccion",Salida!BQ$1))-FIND("!",CELL("direccion",Salida!BQ$1)))," ")</f>
        <v xml:space="preserve"> </v>
      </c>
      <c r="BT20" s="38" t="str">
        <f ca="1">+IF(Salida!BR$1=$A20,RIGHT(CELL("direccion",Salida!BR$1),LEN(CELL("direccion",Salida!BR$1))-FIND("!",CELL("direccion",Salida!BR$1)))," ")</f>
        <v xml:space="preserve"> </v>
      </c>
      <c r="BU20" s="38" t="str">
        <f ca="1">+IF(Salida!BS$1=$A20,RIGHT(CELL("direccion",Salida!BS$1),LEN(CELL("direccion",Salida!BS$1))-FIND("!",CELL("direccion",Salida!BS$1)))," ")</f>
        <v xml:space="preserve"> </v>
      </c>
      <c r="BV20" s="38" t="str">
        <f ca="1">+IF(Salida!BT$1=$A20,RIGHT(CELL("direccion",Salida!BT$1),LEN(CELL("direccion",Salida!BT$1))-FIND("!",CELL("direccion",Salida!BT$1)))," ")</f>
        <v xml:space="preserve"> </v>
      </c>
      <c r="BW20" s="38" t="str">
        <f ca="1">+IF(Salida!BU$1=$A20,RIGHT(CELL("direccion",Salida!BU$1),LEN(CELL("direccion",Salida!BU$1))-FIND("!",CELL("direccion",Salida!BU$1)))," ")</f>
        <v xml:space="preserve"> </v>
      </c>
      <c r="BX20" s="38" t="str">
        <f ca="1">+IF(Salida!BV$1=$A20,RIGHT(CELL("direccion",Salida!BV$1),LEN(CELL("direccion",Salida!BV$1))-FIND("!",CELL("direccion",Salida!BV$1)))," ")</f>
        <v xml:space="preserve"> </v>
      </c>
      <c r="BY20" s="38" t="str">
        <f ca="1">+IF(Salida!BW$1=$A20,RIGHT(CELL("direccion",Salida!BW$1),LEN(CELL("direccion",Salida!BW$1))-FIND("!",CELL("direccion",Salida!BW$1)))," ")</f>
        <v xml:space="preserve"> </v>
      </c>
      <c r="BZ20" s="38" t="str">
        <f ca="1">+IF(Salida!BX$1=$A20,RIGHT(CELL("direccion",Salida!BX$1),LEN(CELL("direccion",Salida!BX$1))-FIND("!",CELL("direccion",Salida!BX$1)))," ")</f>
        <v xml:space="preserve"> </v>
      </c>
      <c r="CA20" s="38" t="str">
        <f ca="1">+IF(Salida!BY$1=$A20,RIGHT(CELL("direccion",Salida!BY$1),LEN(CELL("direccion",Salida!BY$1))-FIND("!",CELL("direccion",Salida!BY$1)))," ")</f>
        <v xml:space="preserve"> </v>
      </c>
      <c r="CB20" s="38" t="str">
        <f ca="1">+IF(Salida!BZ$1=$A20,RIGHT(CELL("direccion",Salida!BZ$1),LEN(CELL("direccion",Salida!BZ$1))-FIND("!",CELL("direccion",Salida!BZ$1)))," ")</f>
        <v xml:space="preserve"> </v>
      </c>
      <c r="CC20" s="38" t="str">
        <f ca="1">+IF(Salida!CA$1=$A20,RIGHT(CELL("direccion",Salida!CA$1),LEN(CELL("direccion",Salida!CA$1))-FIND("!",CELL("direccion",Salida!CA$1)))," ")</f>
        <v xml:space="preserve"> </v>
      </c>
      <c r="CD20" s="38" t="str">
        <f ca="1">+IF(Salida!CB$1=$A20,RIGHT(CELL("direccion",Salida!CB$1),LEN(CELL("direccion",Salida!CB$1))-FIND("!",CELL("direccion",Salida!CB$1)))," ")</f>
        <v xml:space="preserve"> </v>
      </c>
      <c r="CE20" s="38" t="str">
        <f ca="1">+IF(Salida!CC$1=$A20,RIGHT(CELL("direccion",Salida!CC$1),LEN(CELL("direccion",Salida!CC$1))-FIND("!",CELL("direccion",Salida!CC$1)))," ")</f>
        <v xml:space="preserve"> </v>
      </c>
      <c r="CF20" s="38" t="str">
        <f ca="1">+IF(Salida!CD$1=$A20,RIGHT(CELL("direccion",Salida!CD$1),LEN(CELL("direccion",Salida!CD$1))-FIND("!",CELL("direccion",Salida!CD$1)))," ")</f>
        <v xml:space="preserve"> </v>
      </c>
      <c r="CG20" s="38" t="str">
        <f ca="1">+IF(Salida!CE$1=$A20,RIGHT(CELL("direccion",Salida!CE$1),LEN(CELL("direccion",Salida!CE$1))-FIND("!",CELL("direccion",Salida!CE$1)))," ")</f>
        <v xml:space="preserve"> </v>
      </c>
      <c r="CH20" s="38" t="str">
        <f ca="1">+IF(Salida!CF$1=$A20,RIGHT(CELL("direccion",Salida!CF$1),LEN(CELL("direccion",Salida!CF$1))-FIND("!",CELL("direccion",Salida!CF$1)))," ")</f>
        <v xml:space="preserve"> </v>
      </c>
      <c r="CI20" s="38" t="str">
        <f ca="1">+IF(Salida!CG$1=$A20,RIGHT(CELL("direccion",Salida!CG$1),LEN(CELL("direccion",Salida!CG$1))-FIND("!",CELL("direccion",Salida!CG$1)))," ")</f>
        <v xml:space="preserve"> </v>
      </c>
      <c r="CJ20" s="38" t="str">
        <f ca="1">+IF(Salida!CH$1=$A20,RIGHT(CELL("direccion",Salida!CH$1),LEN(CELL("direccion",Salida!CH$1))-FIND("!",CELL("direccion",Salida!CH$1)))," ")</f>
        <v xml:space="preserve"> </v>
      </c>
      <c r="CK20" s="38" t="str">
        <f ca="1">+IF(Salida!CI$1=$A20,RIGHT(CELL("direccion",Salida!CI$1),LEN(CELL("direccion",Salida!CI$1))-FIND("!",CELL("direccion",Salida!CI$1)))," ")</f>
        <v xml:space="preserve"> </v>
      </c>
      <c r="CL20" s="38" t="str">
        <f ca="1">+IF(Salida!CJ$1=$A20,RIGHT(CELL("direccion",Salida!CJ$1),LEN(CELL("direccion",Salida!CJ$1))-FIND("!",CELL("direccion",Salida!CJ$1)))," ")</f>
        <v>$CJ$1</v>
      </c>
      <c r="CM20" s="38" t="str">
        <f ca="1">+IF(Salida!CK$1=$A20,RIGHT(CELL("direccion",Salida!CK$1),LEN(CELL("direccion",Salida!CK$1))-FIND("!",CELL("direccion",Salida!CK$1)))," ")</f>
        <v>$CK$1</v>
      </c>
      <c r="CN20" s="38" t="str">
        <f ca="1">+IF(Salida!CL$1=$A20,RIGHT(CELL("direccion",Salida!CL$1),LEN(CELL("direccion",Salida!CL$1))-FIND("!",CELL("direccion",Salida!CL$1)))," ")</f>
        <v>$CL$1</v>
      </c>
      <c r="CO20" s="38" t="str">
        <f ca="1">+IF(Salida!CM$1=$A20,RIGHT(CELL("direccion",Salida!CM$1),LEN(CELL("direccion",Salida!CM$1))-FIND("!",CELL("direccion",Salida!CM$1)))," ")</f>
        <v>$CM$1</v>
      </c>
      <c r="CP20" s="38" t="str">
        <f ca="1">+IF(Salida!CN$1=$A20,RIGHT(CELL("direccion",Salida!CN$1),LEN(CELL("direccion",Salida!CN$1))-FIND("!",CELL("direccion",Salida!CN$1)))," ")</f>
        <v>$CN$1</v>
      </c>
      <c r="CQ20" s="38" t="str">
        <f ca="1">+IF(Salida!CO$1=$A20,RIGHT(CELL("direccion",Salida!CO$1),LEN(CELL("direccion",Salida!CO$1))-FIND("!",CELL("direccion",Salida!CO$1)))," ")</f>
        <v xml:space="preserve"> </v>
      </c>
      <c r="CR20" s="38" t="str">
        <f ca="1">+IF(Salida!CP$1=$A20,RIGHT(CELL("direccion",Salida!CP$1),LEN(CELL("direccion",Salida!CP$1))-FIND("!",CELL("direccion",Salida!CP$1)))," ")</f>
        <v xml:space="preserve"> </v>
      </c>
      <c r="CS20" s="38" t="str">
        <f ca="1">+IF(Salida!CQ$1=$A20,RIGHT(CELL("direccion",Salida!CQ$1),LEN(CELL("direccion",Salida!CQ$1))-FIND("!",CELL("direccion",Salida!CQ$1)))," ")</f>
        <v xml:space="preserve"> </v>
      </c>
      <c r="CT20" s="38" t="str">
        <f ca="1">+IF(Salida!CR$1=$A20,RIGHT(CELL("direccion",Salida!CR$1),LEN(CELL("direccion",Salida!CR$1))-FIND("!",CELL("direccion",Salida!CR$1)))," ")</f>
        <v xml:space="preserve"> </v>
      </c>
      <c r="CU20" s="38" t="str">
        <f ca="1">+IF(Salida!CS$1=$A20,RIGHT(CELL("direccion",Salida!CS$1),LEN(CELL("direccion",Salida!CS$1))-FIND("!",CELL("direccion",Salida!CS$1)))," ")</f>
        <v xml:space="preserve"> </v>
      </c>
      <c r="CV20" s="38" t="str">
        <f ca="1">+IF(Salida!CT$1=$A20,RIGHT(CELL("direccion",Salida!CT$1),LEN(CELL("direccion",Salida!CT$1))-FIND("!",CELL("direccion",Salida!CT$1)))," ")</f>
        <v xml:space="preserve"> </v>
      </c>
      <c r="CW20" s="38" t="str">
        <f ca="1">+IF(Salida!CU$1=$A20,RIGHT(CELL("direccion",Salida!CU$1),LEN(CELL("direccion",Salida!CU$1))-FIND("!",CELL("direccion",Salida!CU$1)))," ")</f>
        <v xml:space="preserve"> </v>
      </c>
      <c r="CX20" s="38" t="str">
        <f ca="1">+IF(Salida!CV$1=$A20,RIGHT(CELL("direccion",Salida!CV$1),LEN(CELL("direccion",Salida!CV$1))-FIND("!",CELL("direccion",Salida!CV$1)))," ")</f>
        <v xml:space="preserve"> </v>
      </c>
      <c r="CY20" s="38" t="str">
        <f ca="1">+IF(Salida!CW$1=$A20,RIGHT(CELL("direccion",Salida!CW$1),LEN(CELL("direccion",Salida!CW$1))-FIND("!",CELL("direccion",Salida!CW$1)))," ")</f>
        <v xml:space="preserve"> </v>
      </c>
      <c r="CZ20" s="38" t="str">
        <f ca="1">+IF(Salida!CX$1=$A20,RIGHT(CELL("direccion",Salida!CX$1),LEN(CELL("direccion",Salida!CX$1))-FIND("!",CELL("direccion",Salida!CX$1)))," ")</f>
        <v xml:space="preserve"> </v>
      </c>
      <c r="DA20" s="38" t="str">
        <f ca="1">+IF(Salida!CY$1=$A20,RIGHT(CELL("direccion",Salida!CY$1),LEN(CELL("direccion",Salida!CY$1))-FIND("!",CELL("direccion",Salida!CY$1)))," ")</f>
        <v xml:space="preserve"> </v>
      </c>
      <c r="DB20" s="38" t="str">
        <f ca="1">+IF(Salida!CZ$1=$A20,RIGHT(CELL("direccion",Salida!CZ$1),LEN(CELL("direccion",Salida!CZ$1))-FIND("!",CELL("direccion",Salida!CZ$1)))," ")</f>
        <v xml:space="preserve"> </v>
      </c>
      <c r="DC20" s="38" t="str">
        <f ca="1">+IF(Salida!DA$1=$A20,RIGHT(CELL("direccion",Salida!DA$1),LEN(CELL("direccion",Salida!DA$1))-FIND("!",CELL("direccion",Salida!DA$1)))," ")</f>
        <v xml:space="preserve"> </v>
      </c>
      <c r="DD20" s="38" t="str">
        <f ca="1">+IF(Salida!DB$1=$A20,RIGHT(CELL("direccion",Salida!DB$1),LEN(CELL("direccion",Salida!DB$1))-FIND("!",CELL("direccion",Salida!DB$1)))," ")</f>
        <v xml:space="preserve"> </v>
      </c>
      <c r="DE20" s="38" t="str">
        <f ca="1">+IF(Salida!DC$1=$A20,RIGHT(CELL("direccion",Salida!DC$1),LEN(CELL("direccion",Salida!DC$1))-FIND("!",CELL("direccion",Salida!DC$1)))," ")</f>
        <v xml:space="preserve"> </v>
      </c>
      <c r="DF20" s="38" t="str">
        <f ca="1">+IF(Salida!DD$1=$A20,RIGHT(CELL("direccion",Salida!DD$1),LEN(CELL("direccion",Salida!DD$1))-FIND("!",CELL("direccion",Salida!DD$1)))," ")</f>
        <v xml:space="preserve"> </v>
      </c>
      <c r="DG20" s="38" t="str">
        <f ca="1">+IF(Salida!DE$1=$A20,RIGHT(CELL("direccion",Salida!DE$1),LEN(CELL("direccion",Salida!DE$1))-FIND("!",CELL("direccion",Salida!DE$1)))," ")</f>
        <v xml:space="preserve"> </v>
      </c>
      <c r="DH20" s="38" t="str">
        <f ca="1">+IF(Salida!DF$1=$A20,RIGHT(CELL("direccion",Salida!DF$1),LEN(CELL("direccion",Salida!DF$1))-FIND("!",CELL("direccion",Salida!DF$1)))," ")</f>
        <v xml:space="preserve"> </v>
      </c>
      <c r="DI20" s="38" t="str">
        <f ca="1">+IF(Salida!DG$1=$A20,RIGHT(CELL("direccion",Salida!DG$1),LEN(CELL("direccion",Salida!DG$1))-FIND("!",CELL("direccion",Salida!DG$1)))," ")</f>
        <v xml:space="preserve"> </v>
      </c>
      <c r="DJ20" s="38" t="str">
        <f ca="1">+IF(Salida!DH$1=$A20,RIGHT(CELL("direccion",Salida!DH$1),LEN(CELL("direccion",Salida!DH$1))-FIND("!",CELL("direccion",Salida!DH$1)))," ")</f>
        <v xml:space="preserve"> </v>
      </c>
      <c r="DK20" s="38" t="str">
        <f ca="1">+IF(Salida!DI$1=$A20,RIGHT(CELL("direccion",Salida!DI$1),LEN(CELL("direccion",Salida!DI$1))-FIND("!",CELL("direccion",Salida!DI$1)))," ")</f>
        <v xml:space="preserve"> </v>
      </c>
      <c r="DL20" s="121" t="str">
        <f ca="1">+IF(Salida!DJ$1=$A20,RIGHT(CELL("direccion",Salida!DJ$1),LEN(CELL("direccion",Salida!DJ$1))-FIND("!",CELL("direccion",Salida!DJ$1)))," ")</f>
        <v xml:space="preserve"> </v>
      </c>
    </row>
    <row r="21" spans="1:116" x14ac:dyDescent="0.25">
      <c r="A21" s="120" t="s">
        <v>330</v>
      </c>
      <c r="B21" s="38" t="str">
        <f t="shared" ca="1" si="0"/>
        <v>$CP$2:$CT$168</v>
      </c>
      <c r="C21" s="38" t="str">
        <f ca="1">+IF(Salida!A$1=$A21,RIGHT(CELL("direccion",Salida!A$1),LEN(CELL("direccion",Salida!A$1))-FIND("!",CELL("direccion",Salida!A$1)))," ")</f>
        <v xml:space="preserve"> </v>
      </c>
      <c r="D21" s="38" t="str">
        <f ca="1">+IF(Salida!B$1=$A21,RIGHT(CELL("direccion",Salida!B$1),LEN(CELL("direccion",Salida!B$1))-FIND("!",CELL("direccion",Salida!B$1)))," ")</f>
        <v xml:space="preserve"> </v>
      </c>
      <c r="E21" s="38" t="str">
        <f ca="1">+IF(Salida!C$1=$A21,RIGHT(CELL("direccion",Salida!C$1),LEN(CELL("direccion",Salida!C$1))-FIND("!",CELL("direccion",Salida!C$1)))," ")</f>
        <v xml:space="preserve"> </v>
      </c>
      <c r="F21" s="38" t="str">
        <f ca="1">+IF(Salida!D$1=$A21,RIGHT(CELL("direccion",Salida!D$1),LEN(CELL("direccion",Salida!D$1))-FIND("!",CELL("direccion",Salida!D$1)))," ")</f>
        <v xml:space="preserve"> </v>
      </c>
      <c r="G21" s="38" t="str">
        <f ca="1">+IF(Salida!E$1=$A21,RIGHT(CELL("direccion",Salida!E$1),LEN(CELL("direccion",Salida!E$1))-FIND("!",CELL("direccion",Salida!E$1)))," ")</f>
        <v xml:space="preserve"> </v>
      </c>
      <c r="H21" s="38" t="str">
        <f ca="1">+IF(Salida!F$1=$A21,RIGHT(CELL("direccion",Salida!F$1),LEN(CELL("direccion",Salida!F$1))-FIND("!",CELL("direccion",Salida!F$1)))," ")</f>
        <v xml:space="preserve"> </v>
      </c>
      <c r="I21" s="38" t="str">
        <f ca="1">+IF(Salida!G$1=$A21,RIGHT(CELL("direccion",Salida!G$1),LEN(CELL("direccion",Salida!G$1))-FIND("!",CELL("direccion",Salida!G$1)))," ")</f>
        <v xml:space="preserve"> </v>
      </c>
      <c r="J21" s="38" t="str">
        <f ca="1">+IF(Salida!H$1=$A21,RIGHT(CELL("direccion",Salida!H$1),LEN(CELL("direccion",Salida!H$1))-FIND("!",CELL("direccion",Salida!H$1)))," ")</f>
        <v xml:space="preserve"> </v>
      </c>
      <c r="K21" s="38" t="str">
        <f ca="1">+IF(Salida!I$1=$A21,RIGHT(CELL("direccion",Salida!I$1),LEN(CELL("direccion",Salida!I$1))-FIND("!",CELL("direccion",Salida!I$1)))," ")</f>
        <v xml:space="preserve"> </v>
      </c>
      <c r="L21" s="38" t="str">
        <f ca="1">+IF(Salida!J$1=$A21,RIGHT(CELL("direccion",Salida!J$1),LEN(CELL("direccion",Salida!J$1))-FIND("!",CELL("direccion",Salida!J$1)))," ")</f>
        <v xml:space="preserve"> </v>
      </c>
      <c r="M21" s="38" t="str">
        <f ca="1">+IF(Salida!K$1=$A21,RIGHT(CELL("direccion",Salida!K$1),LEN(CELL("direccion",Salida!K$1))-FIND("!",CELL("direccion",Salida!K$1)))," ")</f>
        <v xml:space="preserve"> </v>
      </c>
      <c r="N21" s="38" t="str">
        <f ca="1">+IF(Salida!L$1=$A21,RIGHT(CELL("direccion",Salida!L$1),LEN(CELL("direccion",Salida!L$1))-FIND("!",CELL("direccion",Salida!L$1)))," ")</f>
        <v xml:space="preserve"> </v>
      </c>
      <c r="O21" s="38" t="str">
        <f ca="1">+IF(Salida!M$1=$A21,RIGHT(CELL("direccion",Salida!M$1),LEN(CELL("direccion",Salida!M$1))-FIND("!",CELL("direccion",Salida!M$1)))," ")</f>
        <v xml:space="preserve"> </v>
      </c>
      <c r="P21" s="38" t="str">
        <f ca="1">+IF(Salida!N$1=$A21,RIGHT(CELL("direccion",Salida!N$1),LEN(CELL("direccion",Salida!N$1))-FIND("!",CELL("direccion",Salida!N$1)))," ")</f>
        <v xml:space="preserve"> </v>
      </c>
      <c r="Q21" s="38" t="str">
        <f ca="1">+IF(Salida!O$1=$A21,RIGHT(CELL("direccion",Salida!O$1),LEN(CELL("direccion",Salida!O$1))-FIND("!",CELL("direccion",Salida!O$1)))," ")</f>
        <v xml:space="preserve"> </v>
      </c>
      <c r="R21" s="38" t="str">
        <f ca="1">+IF(Salida!P$1=$A21,RIGHT(CELL("direccion",Salida!P$1),LEN(CELL("direccion",Salida!P$1))-FIND("!",CELL("direccion",Salida!P$1)))," ")</f>
        <v xml:space="preserve"> </v>
      </c>
      <c r="S21" s="38" t="str">
        <f ca="1">+IF(Salida!Q$1=$A21,RIGHT(CELL("direccion",Salida!Q$1),LEN(CELL("direccion",Salida!Q$1))-FIND("!",CELL("direccion",Salida!Q$1)))," ")</f>
        <v xml:space="preserve"> </v>
      </c>
      <c r="T21" s="38" t="str">
        <f ca="1">+IF(Salida!R$1=$A21,RIGHT(CELL("direccion",Salida!R$1),LEN(CELL("direccion",Salida!R$1))-FIND("!",CELL("direccion",Salida!R$1)))," ")</f>
        <v xml:space="preserve"> </v>
      </c>
      <c r="U21" s="38" t="str">
        <f ca="1">+IF(Salida!S$1=$A21,RIGHT(CELL("direccion",Salida!S$1),LEN(CELL("direccion",Salida!S$1))-FIND("!",CELL("direccion",Salida!S$1)))," ")</f>
        <v xml:space="preserve"> </v>
      </c>
      <c r="V21" s="38" t="str">
        <f ca="1">+IF(Salida!T$1=$A21,RIGHT(CELL("direccion",Salida!T$1),LEN(CELL("direccion",Salida!T$1))-FIND("!",CELL("direccion",Salida!T$1)))," ")</f>
        <v xml:space="preserve"> </v>
      </c>
      <c r="W21" s="38" t="str">
        <f ca="1">+IF(Salida!U$1=$A21,RIGHT(CELL("direccion",Salida!U$1),LEN(CELL("direccion",Salida!U$1))-FIND("!",CELL("direccion",Salida!U$1)))," ")</f>
        <v xml:space="preserve"> </v>
      </c>
      <c r="X21" s="38" t="str">
        <f ca="1">+IF(Salida!V$1=$A21,RIGHT(CELL("direccion",Salida!V$1),LEN(CELL("direccion",Salida!V$1))-FIND("!",CELL("direccion",Salida!V$1)))," ")</f>
        <v xml:space="preserve"> </v>
      </c>
      <c r="Y21" s="38" t="str">
        <f ca="1">+IF(Salida!W$1=$A21,RIGHT(CELL("direccion",Salida!W$1),LEN(CELL("direccion",Salida!W$1))-FIND("!",CELL("direccion",Salida!W$1)))," ")</f>
        <v xml:space="preserve"> </v>
      </c>
      <c r="Z21" s="38" t="str">
        <f ca="1">+IF(Salida!X$1=$A21,RIGHT(CELL("direccion",Salida!X$1),LEN(CELL("direccion",Salida!X$1))-FIND("!",CELL("direccion",Salida!X$1)))," ")</f>
        <v xml:space="preserve"> </v>
      </c>
      <c r="AA21" s="38" t="str">
        <f ca="1">+IF(Salida!Y$1=$A21,RIGHT(CELL("direccion",Salida!Y$1),LEN(CELL("direccion",Salida!Y$1))-FIND("!",CELL("direccion",Salida!Y$1)))," ")</f>
        <v xml:space="preserve"> </v>
      </c>
      <c r="AB21" s="38" t="str">
        <f ca="1">+IF(Salida!Z$1=$A21,RIGHT(CELL("direccion",Salida!Z$1),LEN(CELL("direccion",Salida!Z$1))-FIND("!",CELL("direccion",Salida!Z$1)))," ")</f>
        <v xml:space="preserve"> </v>
      </c>
      <c r="AC21" s="38" t="str">
        <f ca="1">+IF(Salida!AA$1=$A21,RIGHT(CELL("direccion",Salida!AA$1),LEN(CELL("direccion",Salida!AA$1))-FIND("!",CELL("direccion",Salida!AA$1)))," ")</f>
        <v xml:space="preserve"> </v>
      </c>
      <c r="AD21" s="38" t="str">
        <f ca="1">+IF(Salida!AB$1=$A21,RIGHT(CELL("direccion",Salida!AB$1),LEN(CELL("direccion",Salida!AB$1))-FIND("!",CELL("direccion",Salida!AB$1)))," ")</f>
        <v xml:space="preserve"> </v>
      </c>
      <c r="AE21" s="38" t="str">
        <f ca="1">+IF(Salida!AC$1=$A21,RIGHT(CELL("direccion",Salida!AC$1),LEN(CELL("direccion",Salida!AC$1))-FIND("!",CELL("direccion",Salida!AC$1)))," ")</f>
        <v xml:space="preserve"> </v>
      </c>
      <c r="AF21" s="38" t="str">
        <f ca="1">+IF(Salida!AD$1=$A21,RIGHT(CELL("direccion",Salida!AD$1),LEN(CELL("direccion",Salida!AD$1))-FIND("!",CELL("direccion",Salida!AD$1)))," ")</f>
        <v xml:space="preserve"> </v>
      </c>
      <c r="AG21" s="38" t="str">
        <f ca="1">+IF(Salida!AE$1=$A21,RIGHT(CELL("direccion",Salida!AE$1),LEN(CELL("direccion",Salida!AE$1))-FIND("!",CELL("direccion",Salida!AE$1)))," ")</f>
        <v xml:space="preserve"> </v>
      </c>
      <c r="AH21" s="38" t="str">
        <f ca="1">+IF(Salida!AF$1=$A21,RIGHT(CELL("direccion",Salida!AF$1),LEN(CELL("direccion",Salida!AF$1))-FIND("!",CELL("direccion",Salida!AF$1)))," ")</f>
        <v xml:space="preserve"> </v>
      </c>
      <c r="AI21" s="38" t="str">
        <f ca="1">+IF(Salida!AG$1=$A21,RIGHT(CELL("direccion",Salida!AG$1),LEN(CELL("direccion",Salida!AG$1))-FIND("!",CELL("direccion",Salida!AG$1)))," ")</f>
        <v xml:space="preserve"> </v>
      </c>
      <c r="AJ21" s="38" t="str">
        <f ca="1">+IF(Salida!AH$1=$A21,RIGHT(CELL("direccion",Salida!AH$1),LEN(CELL("direccion",Salida!AH$1))-FIND("!",CELL("direccion",Salida!AH$1)))," ")</f>
        <v xml:space="preserve"> </v>
      </c>
      <c r="AK21" s="38" t="str">
        <f ca="1">+IF(Salida!AI$1=$A21,RIGHT(CELL("direccion",Salida!AI$1),LEN(CELL("direccion",Salida!AI$1))-FIND("!",CELL("direccion",Salida!AI$1)))," ")</f>
        <v xml:space="preserve"> </v>
      </c>
      <c r="AL21" s="38" t="str">
        <f ca="1">+IF(Salida!AJ$1=$A21,RIGHT(CELL("direccion",Salida!AJ$1),LEN(CELL("direccion",Salida!AJ$1))-FIND("!",CELL("direccion",Salida!AJ$1)))," ")</f>
        <v xml:space="preserve"> </v>
      </c>
      <c r="AM21" s="38" t="str">
        <f ca="1">+IF(Salida!AK$1=$A21,RIGHT(CELL("direccion",Salida!AK$1),LEN(CELL("direccion",Salida!AK$1))-FIND("!",CELL("direccion",Salida!AK$1)))," ")</f>
        <v xml:space="preserve"> </v>
      </c>
      <c r="AN21" s="38" t="str">
        <f ca="1">+IF(Salida!AL$1=$A21,RIGHT(CELL("direccion",Salida!AL$1),LEN(CELL("direccion",Salida!AL$1))-FIND("!",CELL("direccion",Salida!AL$1)))," ")</f>
        <v xml:space="preserve"> </v>
      </c>
      <c r="AO21" s="38" t="str">
        <f ca="1">+IF(Salida!AM$1=$A21,RIGHT(CELL("direccion",Salida!AM$1),LEN(CELL("direccion",Salida!AM$1))-FIND("!",CELL("direccion",Salida!AM$1)))," ")</f>
        <v xml:space="preserve"> </v>
      </c>
      <c r="AP21" s="38" t="str">
        <f ca="1">+IF(Salida!AN$1=$A21,RIGHT(CELL("direccion",Salida!AN$1),LEN(CELL("direccion",Salida!AN$1))-FIND("!",CELL("direccion",Salida!AN$1)))," ")</f>
        <v xml:space="preserve"> </v>
      </c>
      <c r="AQ21" s="38" t="str">
        <f ca="1">+IF(Salida!AO$1=$A21,RIGHT(CELL("direccion",Salida!AO$1),LEN(CELL("direccion",Salida!AO$1))-FIND("!",CELL("direccion",Salida!AO$1)))," ")</f>
        <v xml:space="preserve"> </v>
      </c>
      <c r="AR21" s="38" t="str">
        <f ca="1">+IF(Salida!AP$1=$A21,RIGHT(CELL("direccion",Salida!AP$1),LEN(CELL("direccion",Salida!AP$1))-FIND("!",CELL("direccion",Salida!AP$1)))," ")</f>
        <v xml:space="preserve"> </v>
      </c>
      <c r="AS21" s="38" t="str">
        <f ca="1">+IF(Salida!AQ$1=$A21,RIGHT(CELL("direccion",Salida!AQ$1),LEN(CELL("direccion",Salida!AQ$1))-FIND("!",CELL("direccion",Salida!AQ$1)))," ")</f>
        <v xml:space="preserve"> </v>
      </c>
      <c r="AT21" s="38" t="str">
        <f ca="1">+IF(Salida!AR$1=$A21,RIGHT(CELL("direccion",Salida!AR$1),LEN(CELL("direccion",Salida!AR$1))-FIND("!",CELL("direccion",Salida!AR$1)))," ")</f>
        <v xml:space="preserve"> </v>
      </c>
      <c r="AU21" s="38" t="str">
        <f ca="1">+IF(Salida!AS$1=$A21,RIGHT(CELL("direccion",Salida!AS$1),LEN(CELL("direccion",Salida!AS$1))-FIND("!",CELL("direccion",Salida!AS$1)))," ")</f>
        <v xml:space="preserve"> </v>
      </c>
      <c r="AV21" s="38" t="str">
        <f ca="1">+IF(Salida!AT$1=$A21,RIGHT(CELL("direccion",Salida!AT$1),LEN(CELL("direccion",Salida!AT$1))-FIND("!",CELL("direccion",Salida!AT$1)))," ")</f>
        <v xml:space="preserve"> </v>
      </c>
      <c r="AW21" s="38" t="str">
        <f ca="1">+IF(Salida!AU$1=$A21,RIGHT(CELL("direccion",Salida!AU$1),LEN(CELL("direccion",Salida!AU$1))-FIND("!",CELL("direccion",Salida!AU$1)))," ")</f>
        <v xml:space="preserve"> </v>
      </c>
      <c r="AX21" s="38" t="str">
        <f ca="1">+IF(Salida!AV$1=$A21,RIGHT(CELL("direccion",Salida!AV$1),LEN(CELL("direccion",Salida!AV$1))-FIND("!",CELL("direccion",Salida!AV$1)))," ")</f>
        <v xml:space="preserve"> </v>
      </c>
      <c r="AY21" s="38" t="str">
        <f ca="1">+IF(Salida!AW$1=$A21,RIGHT(CELL("direccion",Salida!AW$1),LEN(CELL("direccion",Salida!AW$1))-FIND("!",CELL("direccion",Salida!AW$1)))," ")</f>
        <v xml:space="preserve"> </v>
      </c>
      <c r="AZ21" s="38" t="str">
        <f ca="1">+IF(Salida!AX$1=$A21,RIGHT(CELL("direccion",Salida!AX$1),LEN(CELL("direccion",Salida!AX$1))-FIND("!",CELL("direccion",Salida!AX$1)))," ")</f>
        <v xml:space="preserve"> </v>
      </c>
      <c r="BA21" s="38" t="str">
        <f ca="1">+IF(Salida!AY$1=$A21,RIGHT(CELL("direccion",Salida!AY$1),LEN(CELL("direccion",Salida!AY$1))-FIND("!",CELL("direccion",Salida!AY$1)))," ")</f>
        <v xml:space="preserve"> </v>
      </c>
      <c r="BB21" s="38" t="str">
        <f ca="1">+IF(Salida!AZ$1=$A21,RIGHT(CELL("direccion",Salida!AZ$1),LEN(CELL("direccion",Salida!AZ$1))-FIND("!",CELL("direccion",Salida!AZ$1)))," ")</f>
        <v xml:space="preserve"> </v>
      </c>
      <c r="BC21" s="38" t="str">
        <f ca="1">+IF(Salida!BA$1=$A21,RIGHT(CELL("direccion",Salida!BA$1),LEN(CELL("direccion",Salida!BA$1))-FIND("!",CELL("direccion",Salida!BA$1)))," ")</f>
        <v xml:space="preserve"> </v>
      </c>
      <c r="BD21" s="38" t="str">
        <f ca="1">+IF(Salida!BB$1=$A21,RIGHT(CELL("direccion",Salida!BB$1),LEN(CELL("direccion",Salida!BB$1))-FIND("!",CELL("direccion",Salida!BB$1)))," ")</f>
        <v xml:space="preserve"> </v>
      </c>
      <c r="BE21" s="38" t="str">
        <f ca="1">+IF(Salida!BC$1=$A21,RIGHT(CELL("direccion",Salida!BC$1),LEN(CELL("direccion",Salida!BC$1))-FIND("!",CELL("direccion",Salida!BC$1)))," ")</f>
        <v xml:space="preserve"> </v>
      </c>
      <c r="BF21" s="38" t="str">
        <f ca="1">+IF(Salida!BD$1=$A21,RIGHT(CELL("direccion",Salida!BD$1),LEN(CELL("direccion",Salida!BD$1))-FIND("!",CELL("direccion",Salida!BD$1)))," ")</f>
        <v xml:space="preserve"> </v>
      </c>
      <c r="BG21" s="38" t="str">
        <f ca="1">+IF(Salida!BE$1=$A21,RIGHT(CELL("direccion",Salida!BE$1),LEN(CELL("direccion",Salida!BE$1))-FIND("!",CELL("direccion",Salida!BE$1)))," ")</f>
        <v xml:space="preserve"> </v>
      </c>
      <c r="BH21" s="38" t="str">
        <f ca="1">+IF(Salida!BF$1=$A21,RIGHT(CELL("direccion",Salida!BF$1),LEN(CELL("direccion",Salida!BF$1))-FIND("!",CELL("direccion",Salida!BF$1)))," ")</f>
        <v xml:space="preserve"> </v>
      </c>
      <c r="BI21" s="38" t="str">
        <f ca="1">+IF(Salida!BG$1=$A21,RIGHT(CELL("direccion",Salida!BG$1),LEN(CELL("direccion",Salida!BG$1))-FIND("!",CELL("direccion",Salida!BG$1)))," ")</f>
        <v xml:space="preserve"> </v>
      </c>
      <c r="BJ21" s="38" t="str">
        <f ca="1">+IF(Salida!BH$1=$A21,RIGHT(CELL("direccion",Salida!BH$1),LEN(CELL("direccion",Salida!BH$1))-FIND("!",CELL("direccion",Salida!BH$1)))," ")</f>
        <v xml:space="preserve"> </v>
      </c>
      <c r="BK21" s="38" t="str">
        <f ca="1">+IF(Salida!BI$1=$A21,RIGHT(CELL("direccion",Salida!BI$1),LEN(CELL("direccion",Salida!BI$1))-FIND("!",CELL("direccion",Salida!BI$1)))," ")</f>
        <v xml:space="preserve"> </v>
      </c>
      <c r="BL21" s="38" t="str">
        <f ca="1">+IF(Salida!BJ$1=$A21,RIGHT(CELL("direccion",Salida!BJ$1),LEN(CELL("direccion",Salida!BJ$1))-FIND("!",CELL("direccion",Salida!BJ$1)))," ")</f>
        <v xml:space="preserve"> </v>
      </c>
      <c r="BM21" s="38" t="str">
        <f ca="1">+IF(Salida!BK$1=$A21,RIGHT(CELL("direccion",Salida!BK$1),LEN(CELL("direccion",Salida!BK$1))-FIND("!",CELL("direccion",Salida!BK$1)))," ")</f>
        <v xml:space="preserve"> </v>
      </c>
      <c r="BN21" s="38" t="str">
        <f ca="1">+IF(Salida!BL$1=$A21,RIGHT(CELL("direccion",Salida!BL$1),LEN(CELL("direccion",Salida!BL$1))-FIND("!",CELL("direccion",Salida!BL$1)))," ")</f>
        <v xml:space="preserve"> </v>
      </c>
      <c r="BO21" s="38" t="str">
        <f ca="1">+IF(Salida!BM$1=$A21,RIGHT(CELL("direccion",Salida!BM$1),LEN(CELL("direccion",Salida!BM$1))-FIND("!",CELL("direccion",Salida!BM$1)))," ")</f>
        <v xml:space="preserve"> </v>
      </c>
      <c r="BP21" s="38" t="str">
        <f ca="1">+IF(Salida!BN$1=$A21,RIGHT(CELL("direccion",Salida!BN$1),LEN(CELL("direccion",Salida!BN$1))-FIND("!",CELL("direccion",Salida!BN$1)))," ")</f>
        <v xml:space="preserve"> </v>
      </c>
      <c r="BQ21" s="38" t="str">
        <f ca="1">+IF(Salida!BO$1=$A21,RIGHT(CELL("direccion",Salida!BO$1),LEN(CELL("direccion",Salida!BO$1))-FIND("!",CELL("direccion",Salida!BO$1)))," ")</f>
        <v xml:space="preserve"> </v>
      </c>
      <c r="BR21" s="38" t="str">
        <f ca="1">+IF(Salida!BP$1=$A21,RIGHT(CELL("direccion",Salida!BP$1),LEN(CELL("direccion",Salida!BP$1))-FIND("!",CELL("direccion",Salida!BP$1)))," ")</f>
        <v xml:space="preserve"> </v>
      </c>
      <c r="BS21" s="38" t="str">
        <f ca="1">+IF(Salida!BQ$1=$A21,RIGHT(CELL("direccion",Salida!BQ$1),LEN(CELL("direccion",Salida!BQ$1))-FIND("!",CELL("direccion",Salida!BQ$1)))," ")</f>
        <v xml:space="preserve"> </v>
      </c>
      <c r="BT21" s="38" t="str">
        <f ca="1">+IF(Salida!BR$1=$A21,RIGHT(CELL("direccion",Salida!BR$1),LEN(CELL("direccion",Salida!BR$1))-FIND("!",CELL("direccion",Salida!BR$1)))," ")</f>
        <v xml:space="preserve"> </v>
      </c>
      <c r="BU21" s="38" t="str">
        <f ca="1">+IF(Salida!BS$1=$A21,RIGHT(CELL("direccion",Salida!BS$1),LEN(CELL("direccion",Salida!BS$1))-FIND("!",CELL("direccion",Salida!BS$1)))," ")</f>
        <v xml:space="preserve"> </v>
      </c>
      <c r="BV21" s="38" t="str">
        <f ca="1">+IF(Salida!BT$1=$A21,RIGHT(CELL("direccion",Salida!BT$1),LEN(CELL("direccion",Salida!BT$1))-FIND("!",CELL("direccion",Salida!BT$1)))," ")</f>
        <v xml:space="preserve"> </v>
      </c>
      <c r="BW21" s="38" t="str">
        <f ca="1">+IF(Salida!BU$1=$A21,RIGHT(CELL("direccion",Salida!BU$1),LEN(CELL("direccion",Salida!BU$1))-FIND("!",CELL("direccion",Salida!BU$1)))," ")</f>
        <v xml:space="preserve"> </v>
      </c>
      <c r="BX21" s="38" t="str">
        <f ca="1">+IF(Salida!BV$1=$A21,RIGHT(CELL("direccion",Salida!BV$1),LEN(CELL("direccion",Salida!BV$1))-FIND("!",CELL("direccion",Salida!BV$1)))," ")</f>
        <v xml:space="preserve"> </v>
      </c>
      <c r="BY21" s="38" t="str">
        <f ca="1">+IF(Salida!BW$1=$A21,RIGHT(CELL("direccion",Salida!BW$1),LEN(CELL("direccion",Salida!BW$1))-FIND("!",CELL("direccion",Salida!BW$1)))," ")</f>
        <v xml:space="preserve"> </v>
      </c>
      <c r="BZ21" s="38" t="str">
        <f ca="1">+IF(Salida!BX$1=$A21,RIGHT(CELL("direccion",Salida!BX$1),LEN(CELL("direccion",Salida!BX$1))-FIND("!",CELL("direccion",Salida!BX$1)))," ")</f>
        <v xml:space="preserve"> </v>
      </c>
      <c r="CA21" s="38" t="str">
        <f ca="1">+IF(Salida!BY$1=$A21,RIGHT(CELL("direccion",Salida!BY$1),LEN(CELL("direccion",Salida!BY$1))-FIND("!",CELL("direccion",Salida!BY$1)))," ")</f>
        <v xml:space="preserve"> </v>
      </c>
      <c r="CB21" s="38" t="str">
        <f ca="1">+IF(Salida!BZ$1=$A21,RIGHT(CELL("direccion",Salida!BZ$1),LEN(CELL("direccion",Salida!BZ$1))-FIND("!",CELL("direccion",Salida!BZ$1)))," ")</f>
        <v xml:space="preserve"> </v>
      </c>
      <c r="CC21" s="38" t="str">
        <f ca="1">+IF(Salida!CA$1=$A21,RIGHT(CELL("direccion",Salida!CA$1),LEN(CELL("direccion",Salida!CA$1))-FIND("!",CELL("direccion",Salida!CA$1)))," ")</f>
        <v xml:space="preserve"> </v>
      </c>
      <c r="CD21" s="38" t="str">
        <f ca="1">+IF(Salida!CB$1=$A21,RIGHT(CELL("direccion",Salida!CB$1),LEN(CELL("direccion",Salida!CB$1))-FIND("!",CELL("direccion",Salida!CB$1)))," ")</f>
        <v xml:space="preserve"> </v>
      </c>
      <c r="CE21" s="38" t="str">
        <f ca="1">+IF(Salida!CC$1=$A21,RIGHT(CELL("direccion",Salida!CC$1),LEN(CELL("direccion",Salida!CC$1))-FIND("!",CELL("direccion",Salida!CC$1)))," ")</f>
        <v xml:space="preserve"> </v>
      </c>
      <c r="CF21" s="38" t="str">
        <f ca="1">+IF(Salida!CD$1=$A21,RIGHT(CELL("direccion",Salida!CD$1),LEN(CELL("direccion",Salida!CD$1))-FIND("!",CELL("direccion",Salida!CD$1)))," ")</f>
        <v xml:space="preserve"> </v>
      </c>
      <c r="CG21" s="38" t="str">
        <f ca="1">+IF(Salida!CE$1=$A21,RIGHT(CELL("direccion",Salida!CE$1),LEN(CELL("direccion",Salida!CE$1))-FIND("!",CELL("direccion",Salida!CE$1)))," ")</f>
        <v xml:space="preserve"> </v>
      </c>
      <c r="CH21" s="38" t="str">
        <f ca="1">+IF(Salida!CF$1=$A21,RIGHT(CELL("direccion",Salida!CF$1),LEN(CELL("direccion",Salida!CF$1))-FIND("!",CELL("direccion",Salida!CF$1)))," ")</f>
        <v xml:space="preserve"> </v>
      </c>
      <c r="CI21" s="38" t="str">
        <f ca="1">+IF(Salida!CG$1=$A21,RIGHT(CELL("direccion",Salida!CG$1),LEN(CELL("direccion",Salida!CG$1))-FIND("!",CELL("direccion",Salida!CG$1)))," ")</f>
        <v xml:space="preserve"> </v>
      </c>
      <c r="CJ21" s="38" t="str">
        <f ca="1">+IF(Salida!CH$1=$A21,RIGHT(CELL("direccion",Salida!CH$1),LEN(CELL("direccion",Salida!CH$1))-FIND("!",CELL("direccion",Salida!CH$1)))," ")</f>
        <v xml:space="preserve"> </v>
      </c>
      <c r="CK21" s="38" t="str">
        <f ca="1">+IF(Salida!CI$1=$A21,RIGHT(CELL("direccion",Salida!CI$1),LEN(CELL("direccion",Salida!CI$1))-FIND("!",CELL("direccion",Salida!CI$1)))," ")</f>
        <v xml:space="preserve"> </v>
      </c>
      <c r="CL21" s="38" t="str">
        <f ca="1">+IF(Salida!CJ$1=$A21,RIGHT(CELL("direccion",Salida!CJ$1),LEN(CELL("direccion",Salida!CJ$1))-FIND("!",CELL("direccion",Salida!CJ$1)))," ")</f>
        <v xml:space="preserve"> </v>
      </c>
      <c r="CM21" s="38" t="str">
        <f ca="1">+IF(Salida!CK$1=$A21,RIGHT(CELL("direccion",Salida!CK$1),LEN(CELL("direccion",Salida!CK$1))-FIND("!",CELL("direccion",Salida!CK$1)))," ")</f>
        <v xml:space="preserve"> </v>
      </c>
      <c r="CN21" s="38" t="str">
        <f ca="1">+IF(Salida!CL$1=$A21,RIGHT(CELL("direccion",Salida!CL$1),LEN(CELL("direccion",Salida!CL$1))-FIND("!",CELL("direccion",Salida!CL$1)))," ")</f>
        <v xml:space="preserve"> </v>
      </c>
      <c r="CO21" s="38" t="str">
        <f ca="1">+IF(Salida!CM$1=$A21,RIGHT(CELL("direccion",Salida!CM$1),LEN(CELL("direccion",Salida!CM$1))-FIND("!",CELL("direccion",Salida!CM$1)))," ")</f>
        <v xml:space="preserve"> </v>
      </c>
      <c r="CP21" s="38" t="str">
        <f ca="1">+IF(Salida!CN$1=$A21,RIGHT(CELL("direccion",Salida!CN$1),LEN(CELL("direccion",Salida!CN$1))-FIND("!",CELL("direccion",Salida!CN$1)))," ")</f>
        <v xml:space="preserve"> </v>
      </c>
      <c r="CQ21" s="38" t="str">
        <f ca="1">+IF(Salida!CO$1=$A21,RIGHT(CELL("direccion",Salida!CO$1),LEN(CELL("direccion",Salida!CO$1))-FIND("!",CELL("direccion",Salida!CO$1)))," ")</f>
        <v xml:space="preserve"> </v>
      </c>
      <c r="CR21" s="38" t="str">
        <f ca="1">+IF(Salida!CP$1=$A21,RIGHT(CELL("direccion",Salida!CP$1),LEN(CELL("direccion",Salida!CP$1))-FIND("!",CELL("direccion",Salida!CP$1)))," ")</f>
        <v>$CP$1</v>
      </c>
      <c r="CS21" s="38" t="str">
        <f ca="1">+IF(Salida!CQ$1=$A21,RIGHT(CELL("direccion",Salida!CQ$1),LEN(CELL("direccion",Salida!CQ$1))-FIND("!",CELL("direccion",Salida!CQ$1)))," ")</f>
        <v>$CQ$1</v>
      </c>
      <c r="CT21" s="38" t="str">
        <f ca="1">+IF(Salida!CR$1=$A21,RIGHT(CELL("direccion",Salida!CR$1),LEN(CELL("direccion",Salida!CR$1))-FIND("!",CELL("direccion",Salida!CR$1)))," ")</f>
        <v>$CR$1</v>
      </c>
      <c r="CU21" s="38" t="str">
        <f ca="1">+IF(Salida!CS$1=$A21,RIGHT(CELL("direccion",Salida!CS$1),LEN(CELL("direccion",Salida!CS$1))-FIND("!",CELL("direccion",Salida!CS$1)))," ")</f>
        <v>$CS$1</v>
      </c>
      <c r="CV21" s="38" t="str">
        <f ca="1">+IF(Salida!CT$1=$A21,RIGHT(CELL("direccion",Salida!CT$1),LEN(CELL("direccion",Salida!CT$1))-FIND("!",CELL("direccion",Salida!CT$1)))," ")</f>
        <v>$CT$1</v>
      </c>
      <c r="CW21" s="38" t="str">
        <f ca="1">+IF(Salida!CU$1=$A21,RIGHT(CELL("direccion",Salida!CU$1),LEN(CELL("direccion",Salida!CU$1))-FIND("!",CELL("direccion",Salida!CU$1)))," ")</f>
        <v xml:space="preserve"> </v>
      </c>
      <c r="CX21" s="38" t="str">
        <f ca="1">+IF(Salida!CV$1=$A21,RIGHT(CELL("direccion",Salida!CV$1),LEN(CELL("direccion",Salida!CV$1))-FIND("!",CELL("direccion",Salida!CV$1)))," ")</f>
        <v xml:space="preserve"> </v>
      </c>
      <c r="CY21" s="38" t="str">
        <f ca="1">+IF(Salida!CW$1=$A21,RIGHT(CELL("direccion",Salida!CW$1),LEN(CELL("direccion",Salida!CW$1))-FIND("!",CELL("direccion",Salida!CW$1)))," ")</f>
        <v xml:space="preserve"> </v>
      </c>
      <c r="CZ21" s="38" t="str">
        <f ca="1">+IF(Salida!CX$1=$A21,RIGHT(CELL("direccion",Salida!CX$1),LEN(CELL("direccion",Salida!CX$1))-FIND("!",CELL("direccion",Salida!CX$1)))," ")</f>
        <v xml:space="preserve"> </v>
      </c>
      <c r="DA21" s="38" t="str">
        <f ca="1">+IF(Salida!CY$1=$A21,RIGHT(CELL("direccion",Salida!CY$1),LEN(CELL("direccion",Salida!CY$1))-FIND("!",CELL("direccion",Salida!CY$1)))," ")</f>
        <v xml:space="preserve"> </v>
      </c>
      <c r="DB21" s="38" t="str">
        <f ca="1">+IF(Salida!CZ$1=$A21,RIGHT(CELL("direccion",Salida!CZ$1),LEN(CELL("direccion",Salida!CZ$1))-FIND("!",CELL("direccion",Salida!CZ$1)))," ")</f>
        <v xml:space="preserve"> </v>
      </c>
      <c r="DC21" s="38" t="str">
        <f ca="1">+IF(Salida!DA$1=$A21,RIGHT(CELL("direccion",Salida!DA$1),LEN(CELL("direccion",Salida!DA$1))-FIND("!",CELL("direccion",Salida!DA$1)))," ")</f>
        <v xml:space="preserve"> </v>
      </c>
      <c r="DD21" s="38" t="str">
        <f ca="1">+IF(Salida!DB$1=$A21,RIGHT(CELL("direccion",Salida!DB$1),LEN(CELL("direccion",Salida!DB$1))-FIND("!",CELL("direccion",Salida!DB$1)))," ")</f>
        <v xml:space="preserve"> </v>
      </c>
      <c r="DE21" s="38" t="str">
        <f ca="1">+IF(Salida!DC$1=$A21,RIGHT(CELL("direccion",Salida!DC$1),LEN(CELL("direccion",Salida!DC$1))-FIND("!",CELL("direccion",Salida!DC$1)))," ")</f>
        <v xml:space="preserve"> </v>
      </c>
      <c r="DF21" s="38" t="str">
        <f ca="1">+IF(Salida!DD$1=$A21,RIGHT(CELL("direccion",Salida!DD$1),LEN(CELL("direccion",Salida!DD$1))-FIND("!",CELL("direccion",Salida!DD$1)))," ")</f>
        <v xml:space="preserve"> </v>
      </c>
      <c r="DG21" s="38" t="str">
        <f ca="1">+IF(Salida!DE$1=$A21,RIGHT(CELL("direccion",Salida!DE$1),LEN(CELL("direccion",Salida!DE$1))-FIND("!",CELL("direccion",Salida!DE$1)))," ")</f>
        <v xml:space="preserve"> </v>
      </c>
      <c r="DH21" s="38" t="str">
        <f ca="1">+IF(Salida!DF$1=$A21,RIGHT(CELL("direccion",Salida!DF$1),LEN(CELL("direccion",Salida!DF$1))-FIND("!",CELL("direccion",Salida!DF$1)))," ")</f>
        <v xml:space="preserve"> </v>
      </c>
      <c r="DI21" s="38" t="str">
        <f ca="1">+IF(Salida!DG$1=$A21,RIGHT(CELL("direccion",Salida!DG$1),LEN(CELL("direccion",Salida!DG$1))-FIND("!",CELL("direccion",Salida!DG$1)))," ")</f>
        <v xml:space="preserve"> </v>
      </c>
      <c r="DJ21" s="38" t="str">
        <f ca="1">+IF(Salida!DH$1=$A21,RIGHT(CELL("direccion",Salida!DH$1),LEN(CELL("direccion",Salida!DH$1))-FIND("!",CELL("direccion",Salida!DH$1)))," ")</f>
        <v xml:space="preserve"> </v>
      </c>
      <c r="DK21" s="38" t="str">
        <f ca="1">+IF(Salida!DI$1=$A21,RIGHT(CELL("direccion",Salida!DI$1),LEN(CELL("direccion",Salida!DI$1))-FIND("!",CELL("direccion",Salida!DI$1)))," ")</f>
        <v xml:space="preserve"> </v>
      </c>
      <c r="DL21" s="121" t="str">
        <f ca="1">+IF(Salida!DJ$1=$A21,RIGHT(CELL("direccion",Salida!DJ$1),LEN(CELL("direccion",Salida!DJ$1))-FIND("!",CELL("direccion",Salida!DJ$1)))," ")</f>
        <v xml:space="preserve"> </v>
      </c>
    </row>
    <row r="22" spans="1:116" ht="15.75" thickBot="1" x14ac:dyDescent="0.3">
      <c r="A22" s="123" t="s">
        <v>331</v>
      </c>
      <c r="B22" s="124" t="str">
        <f t="shared" ca="1" si="0"/>
        <v>$CV$2:$CZ$168</v>
      </c>
      <c r="C22" s="124" t="str">
        <f ca="1">+IF(Salida!A$1=$A22,RIGHT(CELL("direccion",Salida!A$1),LEN(CELL("direccion",Salida!A$1))-FIND("!",CELL("direccion",Salida!A$1)))," ")</f>
        <v xml:space="preserve"> </v>
      </c>
      <c r="D22" s="124" t="str">
        <f ca="1">+IF(Salida!B$1=$A22,RIGHT(CELL("direccion",Salida!B$1),LEN(CELL("direccion",Salida!B$1))-FIND("!",CELL("direccion",Salida!B$1)))," ")</f>
        <v xml:space="preserve"> </v>
      </c>
      <c r="E22" s="124" t="str">
        <f ca="1">+IF(Salida!C$1=$A22,RIGHT(CELL("direccion",Salida!C$1),LEN(CELL("direccion",Salida!C$1))-FIND("!",CELL("direccion",Salida!C$1)))," ")</f>
        <v xml:space="preserve"> </v>
      </c>
      <c r="F22" s="124" t="str">
        <f ca="1">+IF(Salida!D$1=$A22,RIGHT(CELL("direccion",Salida!D$1),LEN(CELL("direccion",Salida!D$1))-FIND("!",CELL("direccion",Salida!D$1)))," ")</f>
        <v xml:space="preserve"> </v>
      </c>
      <c r="G22" s="124" t="str">
        <f ca="1">+IF(Salida!E$1=$A22,RIGHT(CELL("direccion",Salida!E$1),LEN(CELL("direccion",Salida!E$1))-FIND("!",CELL("direccion",Salida!E$1)))," ")</f>
        <v xml:space="preserve"> </v>
      </c>
      <c r="H22" s="124" t="str">
        <f ca="1">+IF(Salida!F$1=$A22,RIGHT(CELL("direccion",Salida!F$1),LEN(CELL("direccion",Salida!F$1))-FIND("!",CELL("direccion",Salida!F$1)))," ")</f>
        <v xml:space="preserve"> </v>
      </c>
      <c r="I22" s="124" t="str">
        <f ca="1">+IF(Salida!G$1=$A22,RIGHT(CELL("direccion",Salida!G$1),LEN(CELL("direccion",Salida!G$1))-FIND("!",CELL("direccion",Salida!G$1)))," ")</f>
        <v xml:space="preserve"> </v>
      </c>
      <c r="J22" s="124" t="str">
        <f ca="1">+IF(Salida!H$1=$A22,RIGHT(CELL("direccion",Salida!H$1),LEN(CELL("direccion",Salida!H$1))-FIND("!",CELL("direccion",Salida!H$1)))," ")</f>
        <v xml:space="preserve"> </v>
      </c>
      <c r="K22" s="124" t="str">
        <f ca="1">+IF(Salida!I$1=$A22,RIGHT(CELL("direccion",Salida!I$1),LEN(CELL("direccion",Salida!I$1))-FIND("!",CELL("direccion",Salida!I$1)))," ")</f>
        <v xml:space="preserve"> </v>
      </c>
      <c r="L22" s="124" t="str">
        <f ca="1">+IF(Salida!J$1=$A22,RIGHT(CELL("direccion",Salida!J$1),LEN(CELL("direccion",Salida!J$1))-FIND("!",CELL("direccion",Salida!J$1)))," ")</f>
        <v xml:space="preserve"> </v>
      </c>
      <c r="M22" s="124" t="str">
        <f ca="1">+IF(Salida!K$1=$A22,RIGHT(CELL("direccion",Salida!K$1),LEN(CELL("direccion",Salida!K$1))-FIND("!",CELL("direccion",Salida!K$1)))," ")</f>
        <v xml:space="preserve"> </v>
      </c>
      <c r="N22" s="124" t="str">
        <f ca="1">+IF(Salida!L$1=$A22,RIGHT(CELL("direccion",Salida!L$1),LEN(CELL("direccion",Salida!L$1))-FIND("!",CELL("direccion",Salida!L$1)))," ")</f>
        <v xml:space="preserve"> </v>
      </c>
      <c r="O22" s="124" t="str">
        <f ca="1">+IF(Salida!M$1=$A22,RIGHT(CELL("direccion",Salida!M$1),LEN(CELL("direccion",Salida!M$1))-FIND("!",CELL("direccion",Salida!M$1)))," ")</f>
        <v xml:space="preserve"> </v>
      </c>
      <c r="P22" s="124" t="str">
        <f ca="1">+IF(Salida!N$1=$A22,RIGHT(CELL("direccion",Salida!N$1),LEN(CELL("direccion",Salida!N$1))-FIND("!",CELL("direccion",Salida!N$1)))," ")</f>
        <v xml:space="preserve"> </v>
      </c>
      <c r="Q22" s="124" t="str">
        <f ca="1">+IF(Salida!O$1=$A22,RIGHT(CELL("direccion",Salida!O$1),LEN(CELL("direccion",Salida!O$1))-FIND("!",CELL("direccion",Salida!O$1)))," ")</f>
        <v xml:space="preserve"> </v>
      </c>
      <c r="R22" s="124" t="str">
        <f ca="1">+IF(Salida!P$1=$A22,RIGHT(CELL("direccion",Salida!P$1),LEN(CELL("direccion",Salida!P$1))-FIND("!",CELL("direccion",Salida!P$1)))," ")</f>
        <v xml:space="preserve"> </v>
      </c>
      <c r="S22" s="124" t="str">
        <f ca="1">+IF(Salida!Q$1=$A22,RIGHT(CELL("direccion",Salida!Q$1),LEN(CELL("direccion",Salida!Q$1))-FIND("!",CELL("direccion",Salida!Q$1)))," ")</f>
        <v xml:space="preserve"> </v>
      </c>
      <c r="T22" s="124" t="str">
        <f ca="1">+IF(Salida!R$1=$A22,RIGHT(CELL("direccion",Salida!R$1),LEN(CELL("direccion",Salida!R$1))-FIND("!",CELL("direccion",Salida!R$1)))," ")</f>
        <v xml:space="preserve"> </v>
      </c>
      <c r="U22" s="124" t="str">
        <f ca="1">+IF(Salida!S$1=$A22,RIGHT(CELL("direccion",Salida!S$1),LEN(CELL("direccion",Salida!S$1))-FIND("!",CELL("direccion",Salida!S$1)))," ")</f>
        <v xml:space="preserve"> </v>
      </c>
      <c r="V22" s="124" t="str">
        <f ca="1">+IF(Salida!T$1=$A22,RIGHT(CELL("direccion",Salida!T$1),LEN(CELL("direccion",Salida!T$1))-FIND("!",CELL("direccion",Salida!T$1)))," ")</f>
        <v xml:space="preserve"> </v>
      </c>
      <c r="W22" s="124" t="str">
        <f ca="1">+IF(Salida!U$1=$A22,RIGHT(CELL("direccion",Salida!U$1),LEN(CELL("direccion",Salida!U$1))-FIND("!",CELL("direccion",Salida!U$1)))," ")</f>
        <v xml:space="preserve"> </v>
      </c>
      <c r="X22" s="124" t="str">
        <f ca="1">+IF(Salida!V$1=$A22,RIGHT(CELL("direccion",Salida!V$1),LEN(CELL("direccion",Salida!V$1))-FIND("!",CELL("direccion",Salida!V$1)))," ")</f>
        <v xml:space="preserve"> </v>
      </c>
      <c r="Y22" s="124" t="str">
        <f ca="1">+IF(Salida!W$1=$A22,RIGHT(CELL("direccion",Salida!W$1),LEN(CELL("direccion",Salida!W$1))-FIND("!",CELL("direccion",Salida!W$1)))," ")</f>
        <v xml:space="preserve"> </v>
      </c>
      <c r="Z22" s="124" t="str">
        <f ca="1">+IF(Salida!X$1=$A22,RIGHT(CELL("direccion",Salida!X$1),LEN(CELL("direccion",Salida!X$1))-FIND("!",CELL("direccion",Salida!X$1)))," ")</f>
        <v xml:space="preserve"> </v>
      </c>
      <c r="AA22" s="124" t="str">
        <f ca="1">+IF(Salida!Y$1=$A22,RIGHT(CELL("direccion",Salida!Y$1),LEN(CELL("direccion",Salida!Y$1))-FIND("!",CELL("direccion",Salida!Y$1)))," ")</f>
        <v xml:space="preserve"> </v>
      </c>
      <c r="AB22" s="124" t="str">
        <f ca="1">+IF(Salida!Z$1=$A22,RIGHT(CELL("direccion",Salida!Z$1),LEN(CELL("direccion",Salida!Z$1))-FIND("!",CELL("direccion",Salida!Z$1)))," ")</f>
        <v xml:space="preserve"> </v>
      </c>
      <c r="AC22" s="124" t="str">
        <f ca="1">+IF(Salida!AA$1=$A22,RIGHT(CELL("direccion",Salida!AA$1),LEN(CELL("direccion",Salida!AA$1))-FIND("!",CELL("direccion",Salida!AA$1)))," ")</f>
        <v xml:space="preserve"> </v>
      </c>
      <c r="AD22" s="124" t="str">
        <f ca="1">+IF(Salida!AB$1=$A22,RIGHT(CELL("direccion",Salida!AB$1),LEN(CELL("direccion",Salida!AB$1))-FIND("!",CELL("direccion",Salida!AB$1)))," ")</f>
        <v xml:space="preserve"> </v>
      </c>
      <c r="AE22" s="124" t="str">
        <f ca="1">+IF(Salida!AC$1=$A22,RIGHT(CELL("direccion",Salida!AC$1),LEN(CELL("direccion",Salida!AC$1))-FIND("!",CELL("direccion",Salida!AC$1)))," ")</f>
        <v xml:space="preserve"> </v>
      </c>
      <c r="AF22" s="124" t="str">
        <f ca="1">+IF(Salida!AD$1=$A22,RIGHT(CELL("direccion",Salida!AD$1),LEN(CELL("direccion",Salida!AD$1))-FIND("!",CELL("direccion",Salida!AD$1)))," ")</f>
        <v xml:space="preserve"> </v>
      </c>
      <c r="AG22" s="124" t="str">
        <f ca="1">+IF(Salida!AE$1=$A22,RIGHT(CELL("direccion",Salida!AE$1),LEN(CELL("direccion",Salida!AE$1))-FIND("!",CELL("direccion",Salida!AE$1)))," ")</f>
        <v xml:space="preserve"> </v>
      </c>
      <c r="AH22" s="124" t="str">
        <f ca="1">+IF(Salida!AF$1=$A22,RIGHT(CELL("direccion",Salida!AF$1),LEN(CELL("direccion",Salida!AF$1))-FIND("!",CELL("direccion",Salida!AF$1)))," ")</f>
        <v xml:space="preserve"> </v>
      </c>
      <c r="AI22" s="124" t="str">
        <f ca="1">+IF(Salida!AG$1=$A22,RIGHT(CELL("direccion",Salida!AG$1),LEN(CELL("direccion",Salida!AG$1))-FIND("!",CELL("direccion",Salida!AG$1)))," ")</f>
        <v xml:space="preserve"> </v>
      </c>
      <c r="AJ22" s="124" t="str">
        <f ca="1">+IF(Salida!AH$1=$A22,RIGHT(CELL("direccion",Salida!AH$1),LEN(CELL("direccion",Salida!AH$1))-FIND("!",CELL("direccion",Salida!AH$1)))," ")</f>
        <v xml:space="preserve"> </v>
      </c>
      <c r="AK22" s="124" t="str">
        <f ca="1">+IF(Salida!AI$1=$A22,RIGHT(CELL("direccion",Salida!AI$1),LEN(CELL("direccion",Salida!AI$1))-FIND("!",CELL("direccion",Salida!AI$1)))," ")</f>
        <v xml:space="preserve"> </v>
      </c>
      <c r="AL22" s="124" t="str">
        <f ca="1">+IF(Salida!AJ$1=$A22,RIGHT(CELL("direccion",Salida!AJ$1),LEN(CELL("direccion",Salida!AJ$1))-FIND("!",CELL("direccion",Salida!AJ$1)))," ")</f>
        <v xml:space="preserve"> </v>
      </c>
      <c r="AM22" s="124" t="str">
        <f ca="1">+IF(Salida!AK$1=$A22,RIGHT(CELL("direccion",Salida!AK$1),LEN(CELL("direccion",Salida!AK$1))-FIND("!",CELL("direccion",Salida!AK$1)))," ")</f>
        <v xml:space="preserve"> </v>
      </c>
      <c r="AN22" s="124" t="str">
        <f ca="1">+IF(Salida!AL$1=$A22,RIGHT(CELL("direccion",Salida!AL$1),LEN(CELL("direccion",Salida!AL$1))-FIND("!",CELL("direccion",Salida!AL$1)))," ")</f>
        <v xml:space="preserve"> </v>
      </c>
      <c r="AO22" s="124" t="str">
        <f ca="1">+IF(Salida!AM$1=$A22,RIGHT(CELL("direccion",Salida!AM$1),LEN(CELL("direccion",Salida!AM$1))-FIND("!",CELL("direccion",Salida!AM$1)))," ")</f>
        <v xml:space="preserve"> </v>
      </c>
      <c r="AP22" s="124" t="str">
        <f ca="1">+IF(Salida!AN$1=$A22,RIGHT(CELL("direccion",Salida!AN$1),LEN(CELL("direccion",Salida!AN$1))-FIND("!",CELL("direccion",Salida!AN$1)))," ")</f>
        <v xml:space="preserve"> </v>
      </c>
      <c r="AQ22" s="124" t="str">
        <f ca="1">+IF(Salida!AO$1=$A22,RIGHT(CELL("direccion",Salida!AO$1),LEN(CELL("direccion",Salida!AO$1))-FIND("!",CELL("direccion",Salida!AO$1)))," ")</f>
        <v xml:space="preserve"> </v>
      </c>
      <c r="AR22" s="124" t="str">
        <f ca="1">+IF(Salida!AP$1=$A22,RIGHT(CELL("direccion",Salida!AP$1),LEN(CELL("direccion",Salida!AP$1))-FIND("!",CELL("direccion",Salida!AP$1)))," ")</f>
        <v xml:space="preserve"> </v>
      </c>
      <c r="AS22" s="124" t="str">
        <f ca="1">+IF(Salida!AQ$1=$A22,RIGHT(CELL("direccion",Salida!AQ$1),LEN(CELL("direccion",Salida!AQ$1))-FIND("!",CELL("direccion",Salida!AQ$1)))," ")</f>
        <v xml:space="preserve"> </v>
      </c>
      <c r="AT22" s="124" t="str">
        <f ca="1">+IF(Salida!AR$1=$A22,RIGHT(CELL("direccion",Salida!AR$1),LEN(CELL("direccion",Salida!AR$1))-FIND("!",CELL("direccion",Salida!AR$1)))," ")</f>
        <v xml:space="preserve"> </v>
      </c>
      <c r="AU22" s="124" t="str">
        <f ca="1">+IF(Salida!AS$1=$A22,RIGHT(CELL("direccion",Salida!AS$1),LEN(CELL("direccion",Salida!AS$1))-FIND("!",CELL("direccion",Salida!AS$1)))," ")</f>
        <v xml:space="preserve"> </v>
      </c>
      <c r="AV22" s="124" t="str">
        <f ca="1">+IF(Salida!AT$1=$A22,RIGHT(CELL("direccion",Salida!AT$1),LEN(CELL("direccion",Salida!AT$1))-FIND("!",CELL("direccion",Salida!AT$1)))," ")</f>
        <v xml:space="preserve"> </v>
      </c>
      <c r="AW22" s="124" t="str">
        <f ca="1">+IF(Salida!AU$1=$A22,RIGHT(CELL("direccion",Salida!AU$1),LEN(CELL("direccion",Salida!AU$1))-FIND("!",CELL("direccion",Salida!AU$1)))," ")</f>
        <v xml:space="preserve"> </v>
      </c>
      <c r="AX22" s="124" t="str">
        <f ca="1">+IF(Salida!AV$1=$A22,RIGHT(CELL("direccion",Salida!AV$1),LEN(CELL("direccion",Salida!AV$1))-FIND("!",CELL("direccion",Salida!AV$1)))," ")</f>
        <v xml:space="preserve"> </v>
      </c>
      <c r="AY22" s="124" t="str">
        <f ca="1">+IF(Salida!AW$1=$A22,RIGHT(CELL("direccion",Salida!AW$1),LEN(CELL("direccion",Salida!AW$1))-FIND("!",CELL("direccion",Salida!AW$1)))," ")</f>
        <v xml:space="preserve"> </v>
      </c>
      <c r="AZ22" s="124" t="str">
        <f ca="1">+IF(Salida!AX$1=$A22,RIGHT(CELL("direccion",Salida!AX$1),LEN(CELL("direccion",Salida!AX$1))-FIND("!",CELL("direccion",Salida!AX$1)))," ")</f>
        <v xml:space="preserve"> </v>
      </c>
      <c r="BA22" s="124" t="str">
        <f ca="1">+IF(Salida!AY$1=$A22,RIGHT(CELL("direccion",Salida!AY$1),LEN(CELL("direccion",Salida!AY$1))-FIND("!",CELL("direccion",Salida!AY$1)))," ")</f>
        <v xml:space="preserve"> </v>
      </c>
      <c r="BB22" s="124" t="str">
        <f ca="1">+IF(Salida!AZ$1=$A22,RIGHT(CELL("direccion",Salida!AZ$1),LEN(CELL("direccion",Salida!AZ$1))-FIND("!",CELL("direccion",Salida!AZ$1)))," ")</f>
        <v xml:space="preserve"> </v>
      </c>
      <c r="BC22" s="124" t="str">
        <f ca="1">+IF(Salida!BA$1=$A22,RIGHT(CELL("direccion",Salida!BA$1),LEN(CELL("direccion",Salida!BA$1))-FIND("!",CELL("direccion",Salida!BA$1)))," ")</f>
        <v xml:space="preserve"> </v>
      </c>
      <c r="BD22" s="124" t="str">
        <f ca="1">+IF(Salida!BB$1=$A22,RIGHT(CELL("direccion",Salida!BB$1),LEN(CELL("direccion",Salida!BB$1))-FIND("!",CELL("direccion",Salida!BB$1)))," ")</f>
        <v xml:space="preserve"> </v>
      </c>
      <c r="BE22" s="124" t="str">
        <f ca="1">+IF(Salida!BC$1=$A22,RIGHT(CELL("direccion",Salida!BC$1),LEN(CELL("direccion",Salida!BC$1))-FIND("!",CELL("direccion",Salida!BC$1)))," ")</f>
        <v xml:space="preserve"> </v>
      </c>
      <c r="BF22" s="124" t="str">
        <f ca="1">+IF(Salida!BD$1=$A22,RIGHT(CELL("direccion",Salida!BD$1),LEN(CELL("direccion",Salida!BD$1))-FIND("!",CELL("direccion",Salida!BD$1)))," ")</f>
        <v xml:space="preserve"> </v>
      </c>
      <c r="BG22" s="124" t="str">
        <f ca="1">+IF(Salida!BE$1=$A22,RIGHT(CELL("direccion",Salida!BE$1),LEN(CELL("direccion",Salida!BE$1))-FIND("!",CELL("direccion",Salida!BE$1)))," ")</f>
        <v xml:space="preserve"> </v>
      </c>
      <c r="BH22" s="124" t="str">
        <f ca="1">+IF(Salida!BF$1=$A22,RIGHT(CELL("direccion",Salida!BF$1),LEN(CELL("direccion",Salida!BF$1))-FIND("!",CELL("direccion",Salida!BF$1)))," ")</f>
        <v xml:space="preserve"> </v>
      </c>
      <c r="BI22" s="124" t="str">
        <f ca="1">+IF(Salida!BG$1=$A22,RIGHT(CELL("direccion",Salida!BG$1),LEN(CELL("direccion",Salida!BG$1))-FIND("!",CELL("direccion",Salida!BG$1)))," ")</f>
        <v xml:space="preserve"> </v>
      </c>
      <c r="BJ22" s="124" t="str">
        <f ca="1">+IF(Salida!BH$1=$A22,RIGHT(CELL("direccion",Salida!BH$1),LEN(CELL("direccion",Salida!BH$1))-FIND("!",CELL("direccion",Salida!BH$1)))," ")</f>
        <v xml:space="preserve"> </v>
      </c>
      <c r="BK22" s="124" t="str">
        <f ca="1">+IF(Salida!BI$1=$A22,RIGHT(CELL("direccion",Salida!BI$1),LEN(CELL("direccion",Salida!BI$1))-FIND("!",CELL("direccion",Salida!BI$1)))," ")</f>
        <v xml:space="preserve"> </v>
      </c>
      <c r="BL22" s="124" t="str">
        <f ca="1">+IF(Salida!BJ$1=$A22,RIGHT(CELL("direccion",Salida!BJ$1),LEN(CELL("direccion",Salida!BJ$1))-FIND("!",CELL("direccion",Salida!BJ$1)))," ")</f>
        <v xml:space="preserve"> </v>
      </c>
      <c r="BM22" s="124" t="str">
        <f ca="1">+IF(Salida!BK$1=$A22,RIGHT(CELL("direccion",Salida!BK$1),LEN(CELL("direccion",Salida!BK$1))-FIND("!",CELL("direccion",Salida!BK$1)))," ")</f>
        <v xml:space="preserve"> </v>
      </c>
      <c r="BN22" s="124" t="str">
        <f ca="1">+IF(Salida!BL$1=$A22,RIGHT(CELL("direccion",Salida!BL$1),LEN(CELL("direccion",Salida!BL$1))-FIND("!",CELL("direccion",Salida!BL$1)))," ")</f>
        <v xml:space="preserve"> </v>
      </c>
      <c r="BO22" s="124" t="str">
        <f ca="1">+IF(Salida!BM$1=$A22,RIGHT(CELL("direccion",Salida!BM$1),LEN(CELL("direccion",Salida!BM$1))-FIND("!",CELL("direccion",Salida!BM$1)))," ")</f>
        <v xml:space="preserve"> </v>
      </c>
      <c r="BP22" s="124" t="str">
        <f ca="1">+IF(Salida!BN$1=$A22,RIGHT(CELL("direccion",Salida!BN$1),LEN(CELL("direccion",Salida!BN$1))-FIND("!",CELL("direccion",Salida!BN$1)))," ")</f>
        <v xml:space="preserve"> </v>
      </c>
      <c r="BQ22" s="124" t="str">
        <f ca="1">+IF(Salida!BO$1=$A22,RIGHT(CELL("direccion",Salida!BO$1),LEN(CELL("direccion",Salida!BO$1))-FIND("!",CELL("direccion",Salida!BO$1)))," ")</f>
        <v xml:space="preserve"> </v>
      </c>
      <c r="BR22" s="124" t="str">
        <f ca="1">+IF(Salida!BP$1=$A22,RIGHT(CELL("direccion",Salida!BP$1),LEN(CELL("direccion",Salida!BP$1))-FIND("!",CELL("direccion",Salida!BP$1)))," ")</f>
        <v xml:space="preserve"> </v>
      </c>
      <c r="BS22" s="124" t="str">
        <f ca="1">+IF(Salida!BQ$1=$A22,RIGHT(CELL("direccion",Salida!BQ$1),LEN(CELL("direccion",Salida!BQ$1))-FIND("!",CELL("direccion",Salida!BQ$1)))," ")</f>
        <v xml:space="preserve"> </v>
      </c>
      <c r="BT22" s="124" t="str">
        <f ca="1">+IF(Salida!BR$1=$A22,RIGHT(CELL("direccion",Salida!BR$1),LEN(CELL("direccion",Salida!BR$1))-FIND("!",CELL("direccion",Salida!BR$1)))," ")</f>
        <v xml:space="preserve"> </v>
      </c>
      <c r="BU22" s="124" t="str">
        <f ca="1">+IF(Salida!BS$1=$A22,RIGHT(CELL("direccion",Salida!BS$1),LEN(CELL("direccion",Salida!BS$1))-FIND("!",CELL("direccion",Salida!BS$1)))," ")</f>
        <v xml:space="preserve"> </v>
      </c>
      <c r="BV22" s="124" t="str">
        <f ca="1">+IF(Salida!BT$1=$A22,RIGHT(CELL("direccion",Salida!BT$1),LEN(CELL("direccion",Salida!BT$1))-FIND("!",CELL("direccion",Salida!BT$1)))," ")</f>
        <v xml:space="preserve"> </v>
      </c>
      <c r="BW22" s="124" t="str">
        <f ca="1">+IF(Salida!BU$1=$A22,RIGHT(CELL("direccion",Salida!BU$1),LEN(CELL("direccion",Salida!BU$1))-FIND("!",CELL("direccion",Salida!BU$1)))," ")</f>
        <v xml:space="preserve"> </v>
      </c>
      <c r="BX22" s="124" t="str">
        <f ca="1">+IF(Salida!BV$1=$A22,RIGHT(CELL("direccion",Salida!BV$1),LEN(CELL("direccion",Salida!BV$1))-FIND("!",CELL("direccion",Salida!BV$1)))," ")</f>
        <v xml:space="preserve"> </v>
      </c>
      <c r="BY22" s="124" t="str">
        <f ca="1">+IF(Salida!BW$1=$A22,RIGHT(CELL("direccion",Salida!BW$1),LEN(CELL("direccion",Salida!BW$1))-FIND("!",CELL("direccion",Salida!BW$1)))," ")</f>
        <v xml:space="preserve"> </v>
      </c>
      <c r="BZ22" s="124" t="str">
        <f ca="1">+IF(Salida!BX$1=$A22,RIGHT(CELL("direccion",Salida!BX$1),LEN(CELL("direccion",Salida!BX$1))-FIND("!",CELL("direccion",Salida!BX$1)))," ")</f>
        <v xml:space="preserve"> </v>
      </c>
      <c r="CA22" s="124" t="str">
        <f ca="1">+IF(Salida!BY$1=$A22,RIGHT(CELL("direccion",Salida!BY$1),LEN(CELL("direccion",Salida!BY$1))-FIND("!",CELL("direccion",Salida!BY$1)))," ")</f>
        <v xml:space="preserve"> </v>
      </c>
      <c r="CB22" s="124" t="str">
        <f ca="1">+IF(Salida!BZ$1=$A22,RIGHT(CELL("direccion",Salida!BZ$1),LEN(CELL("direccion",Salida!BZ$1))-FIND("!",CELL("direccion",Salida!BZ$1)))," ")</f>
        <v xml:space="preserve"> </v>
      </c>
      <c r="CC22" s="124" t="str">
        <f ca="1">+IF(Salida!CA$1=$A22,RIGHT(CELL("direccion",Salida!CA$1),LEN(CELL("direccion",Salida!CA$1))-FIND("!",CELL("direccion",Salida!CA$1)))," ")</f>
        <v xml:space="preserve"> </v>
      </c>
      <c r="CD22" s="124" t="str">
        <f ca="1">+IF(Salida!CB$1=$A22,RIGHT(CELL("direccion",Salida!CB$1),LEN(CELL("direccion",Salida!CB$1))-FIND("!",CELL("direccion",Salida!CB$1)))," ")</f>
        <v xml:space="preserve"> </v>
      </c>
      <c r="CE22" s="124" t="str">
        <f ca="1">+IF(Salida!CC$1=$A22,RIGHT(CELL("direccion",Salida!CC$1),LEN(CELL("direccion",Salida!CC$1))-FIND("!",CELL("direccion",Salida!CC$1)))," ")</f>
        <v xml:space="preserve"> </v>
      </c>
      <c r="CF22" s="124" t="str">
        <f ca="1">+IF(Salida!CD$1=$A22,RIGHT(CELL("direccion",Salida!CD$1),LEN(CELL("direccion",Salida!CD$1))-FIND("!",CELL("direccion",Salida!CD$1)))," ")</f>
        <v xml:space="preserve"> </v>
      </c>
      <c r="CG22" s="124" t="str">
        <f ca="1">+IF(Salida!CE$1=$A22,RIGHT(CELL("direccion",Salida!CE$1),LEN(CELL("direccion",Salida!CE$1))-FIND("!",CELL("direccion",Salida!CE$1)))," ")</f>
        <v xml:space="preserve"> </v>
      </c>
      <c r="CH22" s="124" t="str">
        <f ca="1">+IF(Salida!CF$1=$A22,RIGHT(CELL("direccion",Salida!CF$1),LEN(CELL("direccion",Salida!CF$1))-FIND("!",CELL("direccion",Salida!CF$1)))," ")</f>
        <v xml:space="preserve"> </v>
      </c>
      <c r="CI22" s="124" t="str">
        <f ca="1">+IF(Salida!CG$1=$A22,RIGHT(CELL("direccion",Salida!CG$1),LEN(CELL("direccion",Salida!CG$1))-FIND("!",CELL("direccion",Salida!CG$1)))," ")</f>
        <v xml:space="preserve"> </v>
      </c>
      <c r="CJ22" s="124" t="str">
        <f ca="1">+IF(Salida!CH$1=$A22,RIGHT(CELL("direccion",Salida!CH$1),LEN(CELL("direccion",Salida!CH$1))-FIND("!",CELL("direccion",Salida!CH$1)))," ")</f>
        <v xml:space="preserve"> </v>
      </c>
      <c r="CK22" s="124" t="str">
        <f ca="1">+IF(Salida!CI$1=$A22,RIGHT(CELL("direccion",Salida!CI$1),LEN(CELL("direccion",Salida!CI$1))-FIND("!",CELL("direccion",Salida!CI$1)))," ")</f>
        <v xml:space="preserve"> </v>
      </c>
      <c r="CL22" s="124" t="str">
        <f ca="1">+IF(Salida!CJ$1=$A22,RIGHT(CELL("direccion",Salida!CJ$1),LEN(CELL("direccion",Salida!CJ$1))-FIND("!",CELL("direccion",Salida!CJ$1)))," ")</f>
        <v xml:space="preserve"> </v>
      </c>
      <c r="CM22" s="124" t="str">
        <f ca="1">+IF(Salida!CK$1=$A22,RIGHT(CELL("direccion",Salida!CK$1),LEN(CELL("direccion",Salida!CK$1))-FIND("!",CELL("direccion",Salida!CK$1)))," ")</f>
        <v xml:space="preserve"> </v>
      </c>
      <c r="CN22" s="124" t="str">
        <f ca="1">+IF(Salida!CL$1=$A22,RIGHT(CELL("direccion",Salida!CL$1),LEN(CELL("direccion",Salida!CL$1))-FIND("!",CELL("direccion",Salida!CL$1)))," ")</f>
        <v xml:space="preserve"> </v>
      </c>
      <c r="CO22" s="124" t="str">
        <f ca="1">+IF(Salida!CM$1=$A22,RIGHT(CELL("direccion",Salida!CM$1),LEN(CELL("direccion",Salida!CM$1))-FIND("!",CELL("direccion",Salida!CM$1)))," ")</f>
        <v xml:space="preserve"> </v>
      </c>
      <c r="CP22" s="124" t="str">
        <f ca="1">+IF(Salida!CN$1=$A22,RIGHT(CELL("direccion",Salida!CN$1),LEN(CELL("direccion",Salida!CN$1))-FIND("!",CELL("direccion",Salida!CN$1)))," ")</f>
        <v xml:space="preserve"> </v>
      </c>
      <c r="CQ22" s="124" t="str">
        <f ca="1">+IF(Salida!CO$1=$A22,RIGHT(CELL("direccion",Salida!CO$1),LEN(CELL("direccion",Salida!CO$1))-FIND("!",CELL("direccion",Salida!CO$1)))," ")</f>
        <v xml:space="preserve"> </v>
      </c>
      <c r="CR22" s="124" t="str">
        <f ca="1">+IF(Salida!CP$1=$A22,RIGHT(CELL("direccion",Salida!CP$1),LEN(CELL("direccion",Salida!CP$1))-FIND("!",CELL("direccion",Salida!CP$1)))," ")</f>
        <v xml:space="preserve"> </v>
      </c>
      <c r="CS22" s="124" t="str">
        <f ca="1">+IF(Salida!CQ$1=$A22,RIGHT(CELL("direccion",Salida!CQ$1),LEN(CELL("direccion",Salida!CQ$1))-FIND("!",CELL("direccion",Salida!CQ$1)))," ")</f>
        <v xml:space="preserve"> </v>
      </c>
      <c r="CT22" s="124" t="str">
        <f ca="1">+IF(Salida!CR$1=$A22,RIGHT(CELL("direccion",Salida!CR$1),LEN(CELL("direccion",Salida!CR$1))-FIND("!",CELL("direccion",Salida!CR$1)))," ")</f>
        <v xml:space="preserve"> </v>
      </c>
      <c r="CU22" s="124" t="str">
        <f ca="1">+IF(Salida!CS$1=$A22,RIGHT(CELL("direccion",Salida!CS$1),LEN(CELL("direccion",Salida!CS$1))-FIND("!",CELL("direccion",Salida!CS$1)))," ")</f>
        <v xml:space="preserve"> </v>
      </c>
      <c r="CV22" s="124" t="str">
        <f ca="1">+IF(Salida!CT$1=$A22,RIGHT(CELL("direccion",Salida!CT$1),LEN(CELL("direccion",Salida!CT$1))-FIND("!",CELL("direccion",Salida!CT$1)))," ")</f>
        <v xml:space="preserve"> </v>
      </c>
      <c r="CW22" s="124" t="str">
        <f ca="1">+IF(Salida!CU$1=$A22,RIGHT(CELL("direccion",Salida!CU$1),LEN(CELL("direccion",Salida!CU$1))-FIND("!",CELL("direccion",Salida!CU$1)))," ")</f>
        <v xml:space="preserve"> </v>
      </c>
      <c r="CX22" s="124" t="str">
        <f ca="1">+IF(Salida!CV$1=$A22,RIGHT(CELL("direccion",Salida!CV$1),LEN(CELL("direccion",Salida!CV$1))-FIND("!",CELL("direccion",Salida!CV$1)))," ")</f>
        <v>$CV$1</v>
      </c>
      <c r="CY22" s="124" t="str">
        <f ca="1">+IF(Salida!CW$1=$A22,RIGHT(CELL("direccion",Salida!CW$1),LEN(CELL("direccion",Salida!CW$1))-FIND("!",CELL("direccion",Salida!CW$1)))," ")</f>
        <v>$CW$1</v>
      </c>
      <c r="CZ22" s="124" t="str">
        <f ca="1">+IF(Salida!CX$1=$A22,RIGHT(CELL("direccion",Salida!CX$1),LEN(CELL("direccion",Salida!CX$1))-FIND("!",CELL("direccion",Salida!CX$1)))," ")</f>
        <v>$CX$1</v>
      </c>
      <c r="DA22" s="124" t="str">
        <f ca="1">+IF(Salida!CY$1=$A22,RIGHT(CELL("direccion",Salida!CY$1),LEN(CELL("direccion",Salida!CY$1))-FIND("!",CELL("direccion",Salida!CY$1)))," ")</f>
        <v>$CY$1</v>
      </c>
      <c r="DB22" s="124" t="str">
        <f ca="1">+IF(Salida!CZ$1=$A22,RIGHT(CELL("direccion",Salida!CZ$1),LEN(CELL("direccion",Salida!CZ$1))-FIND("!",CELL("direccion",Salida!CZ$1)))," ")</f>
        <v>$CZ$1</v>
      </c>
      <c r="DC22" s="124" t="str">
        <f ca="1">+IF(Salida!DA$1=$A22,RIGHT(CELL("direccion",Salida!DA$1),LEN(CELL("direccion",Salida!DA$1))-FIND("!",CELL("direccion",Salida!DA$1)))," ")</f>
        <v xml:space="preserve"> </v>
      </c>
      <c r="DD22" s="124" t="str">
        <f ca="1">+IF(Salida!DB$1=$A22,RIGHT(CELL("direccion",Salida!DB$1),LEN(CELL("direccion",Salida!DB$1))-FIND("!",CELL("direccion",Salida!DB$1)))," ")</f>
        <v xml:space="preserve"> </v>
      </c>
      <c r="DE22" s="124" t="str">
        <f ca="1">+IF(Salida!DC$1=$A22,RIGHT(CELL("direccion",Salida!DC$1),LEN(CELL("direccion",Salida!DC$1))-FIND("!",CELL("direccion",Salida!DC$1)))," ")</f>
        <v xml:space="preserve"> </v>
      </c>
      <c r="DF22" s="124" t="str">
        <f ca="1">+IF(Salida!DD$1=$A22,RIGHT(CELL("direccion",Salida!DD$1),LEN(CELL("direccion",Salida!DD$1))-FIND("!",CELL("direccion",Salida!DD$1)))," ")</f>
        <v xml:space="preserve"> </v>
      </c>
      <c r="DG22" s="124" t="str">
        <f ca="1">+IF(Salida!DE$1=$A22,RIGHT(CELL("direccion",Salida!DE$1),LEN(CELL("direccion",Salida!DE$1))-FIND("!",CELL("direccion",Salida!DE$1)))," ")</f>
        <v xml:space="preserve"> </v>
      </c>
      <c r="DH22" s="124" t="str">
        <f ca="1">+IF(Salida!DF$1=$A22,RIGHT(CELL("direccion",Salida!DF$1),LEN(CELL("direccion",Salida!DF$1))-FIND("!",CELL("direccion",Salida!DF$1)))," ")</f>
        <v xml:space="preserve"> </v>
      </c>
      <c r="DI22" s="124" t="str">
        <f ca="1">+IF(Salida!DG$1=$A22,RIGHT(CELL("direccion",Salida!DG$1),LEN(CELL("direccion",Salida!DG$1))-FIND("!",CELL("direccion",Salida!DG$1)))," ")</f>
        <v xml:space="preserve"> </v>
      </c>
      <c r="DJ22" s="124" t="str">
        <f ca="1">+IF(Salida!DH$1=$A22,RIGHT(CELL("direccion",Salida!DH$1),LEN(CELL("direccion",Salida!DH$1))-FIND("!",CELL("direccion",Salida!DH$1)))," ")</f>
        <v xml:space="preserve"> </v>
      </c>
      <c r="DK22" s="124" t="str">
        <f ca="1">+IF(Salida!DI$1=$A22,RIGHT(CELL("direccion",Salida!DI$1),LEN(CELL("direccion",Salida!DI$1))-FIND("!",CELL("direccion",Salida!DI$1)))," ")</f>
        <v xml:space="preserve"> </v>
      </c>
      <c r="DL22" s="125" t="str">
        <f ca="1">+IF(Salida!DJ$1=$A22,RIGHT(CELL("direccion",Salida!DJ$1),LEN(CELL("direccion",Salida!DJ$1))-FIND("!",CELL("direccion",Salida!DJ$1)))," ")</f>
        <v xml:space="preserve"> </v>
      </c>
    </row>
    <row r="24" spans="1:116" ht="15.75" thickBot="1" x14ac:dyDescent="0.3"/>
    <row r="25" spans="1:116" x14ac:dyDescent="0.25">
      <c r="A25" s="117" t="s">
        <v>319</v>
      </c>
      <c r="B25" s="118"/>
      <c r="C25" s="118">
        <f t="shared" ref="C25" ca="1" si="1">+IF(C2&lt;&gt;" ",COLUMN(),"")</f>
        <v>3</v>
      </c>
      <c r="D25" s="118">
        <f t="shared" ref="D25:BO25" ca="1" si="2">+IF(D2&lt;&gt;" ",COLUMN(),"")</f>
        <v>4</v>
      </c>
      <c r="E25" s="118">
        <f t="shared" ca="1" si="2"/>
        <v>5</v>
      </c>
      <c r="F25" s="118">
        <f t="shared" ca="1" si="2"/>
        <v>6</v>
      </c>
      <c r="G25" s="118">
        <f t="shared" ca="1" si="2"/>
        <v>7</v>
      </c>
      <c r="H25" s="118">
        <f t="shared" ca="1" si="2"/>
        <v>8</v>
      </c>
      <c r="I25" s="118">
        <f t="shared" ca="1" si="2"/>
        <v>9</v>
      </c>
      <c r="J25" s="118">
        <f t="shared" ca="1" si="2"/>
        <v>10</v>
      </c>
      <c r="K25" s="118">
        <f t="shared" ca="1" si="2"/>
        <v>11</v>
      </c>
      <c r="L25" s="118" t="str">
        <f t="shared" ca="1" si="2"/>
        <v/>
      </c>
      <c r="M25" s="118" t="str">
        <f t="shared" ca="1" si="2"/>
        <v/>
      </c>
      <c r="N25" s="118" t="str">
        <f t="shared" ca="1" si="2"/>
        <v/>
      </c>
      <c r="O25" s="118" t="str">
        <f t="shared" ca="1" si="2"/>
        <v/>
      </c>
      <c r="P25" s="118" t="str">
        <f t="shared" ca="1" si="2"/>
        <v/>
      </c>
      <c r="Q25" s="118" t="str">
        <f t="shared" ca="1" si="2"/>
        <v/>
      </c>
      <c r="R25" s="118" t="str">
        <f t="shared" ca="1" si="2"/>
        <v/>
      </c>
      <c r="S25" s="118" t="str">
        <f t="shared" ca="1" si="2"/>
        <v/>
      </c>
      <c r="T25" s="118" t="str">
        <f t="shared" ca="1" si="2"/>
        <v/>
      </c>
      <c r="U25" s="118" t="str">
        <f t="shared" ca="1" si="2"/>
        <v/>
      </c>
      <c r="V25" s="118" t="str">
        <f t="shared" ca="1" si="2"/>
        <v/>
      </c>
      <c r="W25" s="118" t="str">
        <f t="shared" ca="1" si="2"/>
        <v/>
      </c>
      <c r="X25" s="118" t="str">
        <f t="shared" ca="1" si="2"/>
        <v/>
      </c>
      <c r="Y25" s="118" t="str">
        <f t="shared" ca="1" si="2"/>
        <v/>
      </c>
      <c r="Z25" s="118" t="str">
        <f t="shared" ca="1" si="2"/>
        <v/>
      </c>
      <c r="AA25" s="118" t="str">
        <f t="shared" ca="1" si="2"/>
        <v/>
      </c>
      <c r="AB25" s="118" t="str">
        <f t="shared" ca="1" si="2"/>
        <v/>
      </c>
      <c r="AC25" s="118" t="str">
        <f t="shared" ca="1" si="2"/>
        <v/>
      </c>
      <c r="AD25" s="118" t="str">
        <f t="shared" ca="1" si="2"/>
        <v/>
      </c>
      <c r="AE25" s="118" t="str">
        <f t="shared" ca="1" si="2"/>
        <v/>
      </c>
      <c r="AF25" s="118" t="str">
        <f t="shared" ca="1" si="2"/>
        <v/>
      </c>
      <c r="AG25" s="118" t="str">
        <f t="shared" ca="1" si="2"/>
        <v/>
      </c>
      <c r="AH25" s="118" t="str">
        <f t="shared" ca="1" si="2"/>
        <v/>
      </c>
      <c r="AI25" s="118" t="str">
        <f t="shared" ca="1" si="2"/>
        <v/>
      </c>
      <c r="AJ25" s="118" t="str">
        <f t="shared" ca="1" si="2"/>
        <v/>
      </c>
      <c r="AK25" s="118" t="str">
        <f t="shared" ca="1" si="2"/>
        <v/>
      </c>
      <c r="AL25" s="118" t="str">
        <f t="shared" ca="1" si="2"/>
        <v/>
      </c>
      <c r="AM25" s="118" t="str">
        <f t="shared" ca="1" si="2"/>
        <v/>
      </c>
      <c r="AN25" s="118" t="str">
        <f t="shared" ca="1" si="2"/>
        <v/>
      </c>
      <c r="AO25" s="118" t="str">
        <f t="shared" ca="1" si="2"/>
        <v/>
      </c>
      <c r="AP25" s="118" t="str">
        <f t="shared" ca="1" si="2"/>
        <v/>
      </c>
      <c r="AQ25" s="118" t="str">
        <f t="shared" ca="1" si="2"/>
        <v/>
      </c>
      <c r="AR25" s="118" t="str">
        <f t="shared" ca="1" si="2"/>
        <v/>
      </c>
      <c r="AS25" s="118" t="str">
        <f t="shared" ca="1" si="2"/>
        <v/>
      </c>
      <c r="AT25" s="118" t="str">
        <f t="shared" ca="1" si="2"/>
        <v/>
      </c>
      <c r="AU25" s="118" t="str">
        <f t="shared" ca="1" si="2"/>
        <v/>
      </c>
      <c r="AV25" s="118" t="str">
        <f t="shared" ca="1" si="2"/>
        <v/>
      </c>
      <c r="AW25" s="118" t="str">
        <f t="shared" ca="1" si="2"/>
        <v/>
      </c>
      <c r="AX25" s="118" t="str">
        <f t="shared" ca="1" si="2"/>
        <v/>
      </c>
      <c r="AY25" s="118" t="str">
        <f t="shared" ca="1" si="2"/>
        <v/>
      </c>
      <c r="AZ25" s="118" t="str">
        <f t="shared" ca="1" si="2"/>
        <v/>
      </c>
      <c r="BA25" s="118" t="str">
        <f t="shared" ca="1" si="2"/>
        <v/>
      </c>
      <c r="BB25" s="118" t="str">
        <f t="shared" ca="1" si="2"/>
        <v/>
      </c>
      <c r="BC25" s="118" t="str">
        <f t="shared" ca="1" si="2"/>
        <v/>
      </c>
      <c r="BD25" s="118" t="str">
        <f t="shared" ca="1" si="2"/>
        <v/>
      </c>
      <c r="BE25" s="118" t="str">
        <f t="shared" ca="1" si="2"/>
        <v/>
      </c>
      <c r="BF25" s="118" t="str">
        <f t="shared" ca="1" si="2"/>
        <v/>
      </c>
      <c r="BG25" s="118" t="str">
        <f t="shared" ca="1" si="2"/>
        <v/>
      </c>
      <c r="BH25" s="118" t="str">
        <f t="shared" ca="1" si="2"/>
        <v/>
      </c>
      <c r="BI25" s="118" t="str">
        <f t="shared" ca="1" si="2"/>
        <v/>
      </c>
      <c r="BJ25" s="118" t="str">
        <f t="shared" ca="1" si="2"/>
        <v/>
      </c>
      <c r="BK25" s="118" t="str">
        <f t="shared" ca="1" si="2"/>
        <v/>
      </c>
      <c r="BL25" s="118" t="str">
        <f t="shared" ca="1" si="2"/>
        <v/>
      </c>
      <c r="BM25" s="118" t="str">
        <f t="shared" ca="1" si="2"/>
        <v/>
      </c>
      <c r="BN25" s="118" t="str">
        <f t="shared" ca="1" si="2"/>
        <v/>
      </c>
      <c r="BO25" s="118" t="str">
        <f t="shared" ca="1" si="2"/>
        <v/>
      </c>
      <c r="BP25" s="118" t="str">
        <f t="shared" ref="BP25:DL25" ca="1" si="3">+IF(BP2&lt;&gt;" ",COLUMN(),"")</f>
        <v/>
      </c>
      <c r="BQ25" s="118" t="str">
        <f t="shared" ca="1" si="3"/>
        <v/>
      </c>
      <c r="BR25" s="118" t="str">
        <f t="shared" ca="1" si="3"/>
        <v/>
      </c>
      <c r="BS25" s="118" t="str">
        <f t="shared" ca="1" si="3"/>
        <v/>
      </c>
      <c r="BT25" s="118" t="str">
        <f t="shared" ca="1" si="3"/>
        <v/>
      </c>
      <c r="BU25" s="118" t="str">
        <f t="shared" ca="1" si="3"/>
        <v/>
      </c>
      <c r="BV25" s="118" t="str">
        <f t="shared" ca="1" si="3"/>
        <v/>
      </c>
      <c r="BW25" s="118" t="str">
        <f t="shared" ca="1" si="3"/>
        <v/>
      </c>
      <c r="BX25" s="118" t="str">
        <f t="shared" ca="1" si="3"/>
        <v/>
      </c>
      <c r="BY25" s="118" t="str">
        <f t="shared" ca="1" si="3"/>
        <v/>
      </c>
      <c r="BZ25" s="118" t="str">
        <f t="shared" ca="1" si="3"/>
        <v/>
      </c>
      <c r="CA25" s="118" t="str">
        <f t="shared" ca="1" si="3"/>
        <v/>
      </c>
      <c r="CB25" s="118" t="str">
        <f t="shared" ca="1" si="3"/>
        <v/>
      </c>
      <c r="CC25" s="118" t="str">
        <f t="shared" ca="1" si="3"/>
        <v/>
      </c>
      <c r="CD25" s="118" t="str">
        <f t="shared" ca="1" si="3"/>
        <v/>
      </c>
      <c r="CE25" s="118" t="str">
        <f t="shared" ca="1" si="3"/>
        <v/>
      </c>
      <c r="CF25" s="118" t="str">
        <f t="shared" ca="1" si="3"/>
        <v/>
      </c>
      <c r="CG25" s="118" t="str">
        <f t="shared" ca="1" si="3"/>
        <v/>
      </c>
      <c r="CH25" s="118" t="str">
        <f t="shared" ca="1" si="3"/>
        <v/>
      </c>
      <c r="CI25" s="118" t="str">
        <f t="shared" ca="1" si="3"/>
        <v/>
      </c>
      <c r="CJ25" s="118" t="str">
        <f t="shared" ca="1" si="3"/>
        <v/>
      </c>
      <c r="CK25" s="118" t="str">
        <f t="shared" ca="1" si="3"/>
        <v/>
      </c>
      <c r="CL25" s="118" t="str">
        <f t="shared" ca="1" si="3"/>
        <v/>
      </c>
      <c r="CM25" s="118" t="str">
        <f t="shared" ca="1" si="3"/>
        <v/>
      </c>
      <c r="CN25" s="118" t="str">
        <f t="shared" ca="1" si="3"/>
        <v/>
      </c>
      <c r="CO25" s="118" t="str">
        <f t="shared" ca="1" si="3"/>
        <v/>
      </c>
      <c r="CP25" s="118" t="str">
        <f t="shared" ca="1" si="3"/>
        <v/>
      </c>
      <c r="CQ25" s="118" t="str">
        <f t="shared" ca="1" si="3"/>
        <v/>
      </c>
      <c r="CR25" s="118" t="str">
        <f t="shared" ca="1" si="3"/>
        <v/>
      </c>
      <c r="CS25" s="118" t="str">
        <f t="shared" ca="1" si="3"/>
        <v/>
      </c>
      <c r="CT25" s="118" t="str">
        <f t="shared" ca="1" si="3"/>
        <v/>
      </c>
      <c r="CU25" s="118" t="str">
        <f t="shared" ca="1" si="3"/>
        <v/>
      </c>
      <c r="CV25" s="118" t="str">
        <f t="shared" ca="1" si="3"/>
        <v/>
      </c>
      <c r="CW25" s="118" t="str">
        <f t="shared" ca="1" si="3"/>
        <v/>
      </c>
      <c r="CX25" s="118" t="str">
        <f t="shared" ca="1" si="3"/>
        <v/>
      </c>
      <c r="CY25" s="118" t="str">
        <f t="shared" ca="1" si="3"/>
        <v/>
      </c>
      <c r="CZ25" s="118" t="str">
        <f t="shared" ca="1" si="3"/>
        <v/>
      </c>
      <c r="DA25" s="118" t="str">
        <f t="shared" ca="1" si="3"/>
        <v/>
      </c>
      <c r="DB25" s="118" t="str">
        <f t="shared" ca="1" si="3"/>
        <v/>
      </c>
      <c r="DC25" s="118" t="str">
        <f t="shared" ca="1" si="3"/>
        <v/>
      </c>
      <c r="DD25" s="118" t="str">
        <f t="shared" ca="1" si="3"/>
        <v/>
      </c>
      <c r="DE25" s="118" t="str">
        <f t="shared" ca="1" si="3"/>
        <v/>
      </c>
      <c r="DF25" s="118" t="str">
        <f t="shared" ca="1" si="3"/>
        <v/>
      </c>
      <c r="DG25" s="118" t="str">
        <f t="shared" ca="1" si="3"/>
        <v/>
      </c>
      <c r="DH25" s="118" t="str">
        <f t="shared" ca="1" si="3"/>
        <v/>
      </c>
      <c r="DI25" s="118" t="str">
        <f t="shared" ca="1" si="3"/>
        <v/>
      </c>
      <c r="DJ25" s="118" t="str">
        <f t="shared" ca="1" si="3"/>
        <v/>
      </c>
      <c r="DK25" s="118" t="str">
        <f t="shared" ca="1" si="3"/>
        <v/>
      </c>
      <c r="DL25" s="119" t="str">
        <f t="shared" ca="1" si="3"/>
        <v/>
      </c>
    </row>
    <row r="26" spans="1:116" x14ac:dyDescent="0.25">
      <c r="A26" s="120" t="s">
        <v>320</v>
      </c>
      <c r="C26" s="38" t="str">
        <f t="shared" ref="C26:BN26" ca="1" si="4">+IF(C3&lt;&gt;" ",COLUMN(),"")</f>
        <v/>
      </c>
      <c r="D26" s="38" t="str">
        <f t="shared" ca="1" si="4"/>
        <v/>
      </c>
      <c r="E26" s="38" t="str">
        <f t="shared" ca="1" si="4"/>
        <v/>
      </c>
      <c r="F26" s="38" t="str">
        <f t="shared" ca="1" si="4"/>
        <v/>
      </c>
      <c r="G26" s="38" t="str">
        <f t="shared" ca="1" si="4"/>
        <v/>
      </c>
      <c r="H26" s="38" t="str">
        <f t="shared" ca="1" si="4"/>
        <v/>
      </c>
      <c r="I26" s="38" t="str">
        <f t="shared" ca="1" si="4"/>
        <v/>
      </c>
      <c r="J26" s="38" t="str">
        <f t="shared" ca="1" si="4"/>
        <v/>
      </c>
      <c r="K26" s="38" t="str">
        <f t="shared" ca="1" si="4"/>
        <v/>
      </c>
      <c r="L26" s="38" t="str">
        <f t="shared" ca="1" si="4"/>
        <v/>
      </c>
      <c r="M26" s="38">
        <f t="shared" ca="1" si="4"/>
        <v>13</v>
      </c>
      <c r="N26" s="38">
        <f t="shared" ca="1" si="4"/>
        <v>14</v>
      </c>
      <c r="O26" s="38">
        <f t="shared" ca="1" si="4"/>
        <v>15</v>
      </c>
      <c r="P26" s="38">
        <f t="shared" ca="1" si="4"/>
        <v>16</v>
      </c>
      <c r="Q26" s="38">
        <f t="shared" ca="1" si="4"/>
        <v>17</v>
      </c>
      <c r="R26" s="38">
        <f t="shared" ca="1" si="4"/>
        <v>18</v>
      </c>
      <c r="S26" s="38">
        <f t="shared" ca="1" si="4"/>
        <v>19</v>
      </c>
      <c r="T26" s="38">
        <f t="shared" ca="1" si="4"/>
        <v>20</v>
      </c>
      <c r="U26" s="38">
        <f t="shared" ca="1" si="4"/>
        <v>21</v>
      </c>
      <c r="V26" s="38">
        <f t="shared" ca="1" si="4"/>
        <v>22</v>
      </c>
      <c r="W26" s="38">
        <f t="shared" ca="1" si="4"/>
        <v>23</v>
      </c>
      <c r="X26" s="38">
        <f t="shared" ca="1" si="4"/>
        <v>24</v>
      </c>
      <c r="Y26" s="38">
        <f t="shared" ca="1" si="4"/>
        <v>25</v>
      </c>
      <c r="Z26" s="38">
        <f t="shared" ca="1" si="4"/>
        <v>26</v>
      </c>
      <c r="AA26" s="38" t="str">
        <f t="shared" ca="1" si="4"/>
        <v/>
      </c>
      <c r="AB26" s="38" t="str">
        <f t="shared" ca="1" si="4"/>
        <v/>
      </c>
      <c r="AC26" s="38" t="str">
        <f t="shared" ca="1" si="4"/>
        <v/>
      </c>
      <c r="AD26" s="38" t="str">
        <f t="shared" ca="1" si="4"/>
        <v/>
      </c>
      <c r="AE26" s="38" t="str">
        <f t="shared" ca="1" si="4"/>
        <v/>
      </c>
      <c r="AF26" s="38" t="str">
        <f t="shared" ca="1" si="4"/>
        <v/>
      </c>
      <c r="AG26" s="38" t="str">
        <f t="shared" ca="1" si="4"/>
        <v/>
      </c>
      <c r="AH26" s="38" t="str">
        <f t="shared" ca="1" si="4"/>
        <v/>
      </c>
      <c r="AI26" s="38" t="str">
        <f t="shared" ca="1" si="4"/>
        <v/>
      </c>
      <c r="AJ26" s="38" t="str">
        <f t="shared" ca="1" si="4"/>
        <v/>
      </c>
      <c r="AK26" s="38" t="str">
        <f t="shared" ca="1" si="4"/>
        <v/>
      </c>
      <c r="AL26" s="38" t="str">
        <f t="shared" ca="1" si="4"/>
        <v/>
      </c>
      <c r="AM26" s="38" t="str">
        <f t="shared" ca="1" si="4"/>
        <v/>
      </c>
      <c r="AN26" s="38" t="str">
        <f t="shared" ca="1" si="4"/>
        <v/>
      </c>
      <c r="AO26" s="38" t="str">
        <f t="shared" ca="1" si="4"/>
        <v/>
      </c>
      <c r="AP26" s="38" t="str">
        <f t="shared" ca="1" si="4"/>
        <v/>
      </c>
      <c r="AQ26" s="38" t="str">
        <f t="shared" ca="1" si="4"/>
        <v/>
      </c>
      <c r="AR26" s="38" t="str">
        <f t="shared" ca="1" si="4"/>
        <v/>
      </c>
      <c r="AS26" s="38" t="str">
        <f t="shared" ca="1" si="4"/>
        <v/>
      </c>
      <c r="AT26" s="38" t="str">
        <f t="shared" ca="1" si="4"/>
        <v/>
      </c>
      <c r="AU26" s="38" t="str">
        <f t="shared" ca="1" si="4"/>
        <v/>
      </c>
      <c r="AV26" s="38" t="str">
        <f t="shared" ca="1" si="4"/>
        <v/>
      </c>
      <c r="AW26" s="38" t="str">
        <f t="shared" ca="1" si="4"/>
        <v/>
      </c>
      <c r="AX26" s="38" t="str">
        <f t="shared" ca="1" si="4"/>
        <v/>
      </c>
      <c r="AY26" s="38" t="str">
        <f t="shared" ca="1" si="4"/>
        <v/>
      </c>
      <c r="AZ26" s="38" t="str">
        <f t="shared" ca="1" si="4"/>
        <v/>
      </c>
      <c r="BA26" s="38" t="str">
        <f t="shared" ca="1" si="4"/>
        <v/>
      </c>
      <c r="BB26" s="38" t="str">
        <f t="shared" ca="1" si="4"/>
        <v/>
      </c>
      <c r="BC26" s="38" t="str">
        <f t="shared" ca="1" si="4"/>
        <v/>
      </c>
      <c r="BD26" s="38" t="str">
        <f t="shared" ca="1" si="4"/>
        <v/>
      </c>
      <c r="BE26" s="38" t="str">
        <f t="shared" ca="1" si="4"/>
        <v/>
      </c>
      <c r="BF26" s="38" t="str">
        <f t="shared" ca="1" si="4"/>
        <v/>
      </c>
      <c r="BG26" s="38" t="str">
        <f t="shared" ca="1" si="4"/>
        <v/>
      </c>
      <c r="BH26" s="38" t="str">
        <f t="shared" ca="1" si="4"/>
        <v/>
      </c>
      <c r="BI26" s="38" t="str">
        <f t="shared" ca="1" si="4"/>
        <v/>
      </c>
      <c r="BJ26" s="38" t="str">
        <f t="shared" ca="1" si="4"/>
        <v/>
      </c>
      <c r="BK26" s="38" t="str">
        <f t="shared" ca="1" si="4"/>
        <v/>
      </c>
      <c r="BL26" s="38" t="str">
        <f t="shared" ca="1" si="4"/>
        <v/>
      </c>
      <c r="BM26" s="38" t="str">
        <f t="shared" ca="1" si="4"/>
        <v/>
      </c>
      <c r="BN26" s="38" t="str">
        <f t="shared" ca="1" si="4"/>
        <v/>
      </c>
      <c r="BO26" s="38" t="str">
        <f t="shared" ref="BO26:DL26" ca="1" si="5">+IF(BO3&lt;&gt;" ",COLUMN(),"")</f>
        <v/>
      </c>
      <c r="BP26" s="38" t="str">
        <f t="shared" ca="1" si="5"/>
        <v/>
      </c>
      <c r="BQ26" s="38" t="str">
        <f t="shared" ca="1" si="5"/>
        <v/>
      </c>
      <c r="BR26" s="38" t="str">
        <f t="shared" ca="1" si="5"/>
        <v/>
      </c>
      <c r="BS26" s="38" t="str">
        <f t="shared" ca="1" si="5"/>
        <v/>
      </c>
      <c r="BT26" s="38" t="str">
        <f t="shared" ca="1" si="5"/>
        <v/>
      </c>
      <c r="BU26" s="38" t="str">
        <f t="shared" ca="1" si="5"/>
        <v/>
      </c>
      <c r="BV26" s="38" t="str">
        <f t="shared" ca="1" si="5"/>
        <v/>
      </c>
      <c r="BW26" s="38" t="str">
        <f t="shared" ca="1" si="5"/>
        <v/>
      </c>
      <c r="BX26" s="38" t="str">
        <f t="shared" ca="1" si="5"/>
        <v/>
      </c>
      <c r="BY26" s="38" t="str">
        <f t="shared" ca="1" si="5"/>
        <v/>
      </c>
      <c r="BZ26" s="38" t="str">
        <f t="shared" ca="1" si="5"/>
        <v/>
      </c>
      <c r="CA26" s="38" t="str">
        <f t="shared" ca="1" si="5"/>
        <v/>
      </c>
      <c r="CB26" s="38" t="str">
        <f t="shared" ca="1" si="5"/>
        <v/>
      </c>
      <c r="CC26" s="38" t="str">
        <f t="shared" ca="1" si="5"/>
        <v/>
      </c>
      <c r="CD26" s="38" t="str">
        <f t="shared" ca="1" si="5"/>
        <v/>
      </c>
      <c r="CE26" s="38" t="str">
        <f t="shared" ca="1" si="5"/>
        <v/>
      </c>
      <c r="CF26" s="38" t="str">
        <f t="shared" ca="1" si="5"/>
        <v/>
      </c>
      <c r="CG26" s="38" t="str">
        <f t="shared" ca="1" si="5"/>
        <v/>
      </c>
      <c r="CH26" s="38" t="str">
        <f t="shared" ca="1" si="5"/>
        <v/>
      </c>
      <c r="CI26" s="38" t="str">
        <f t="shared" ca="1" si="5"/>
        <v/>
      </c>
      <c r="CJ26" s="38" t="str">
        <f t="shared" ca="1" si="5"/>
        <v/>
      </c>
      <c r="CK26" s="38" t="str">
        <f t="shared" ca="1" si="5"/>
        <v/>
      </c>
      <c r="CL26" s="38" t="str">
        <f t="shared" ca="1" si="5"/>
        <v/>
      </c>
      <c r="CM26" s="38" t="str">
        <f t="shared" ca="1" si="5"/>
        <v/>
      </c>
      <c r="CN26" s="38" t="str">
        <f t="shared" ca="1" si="5"/>
        <v/>
      </c>
      <c r="CO26" s="38" t="str">
        <f t="shared" ca="1" si="5"/>
        <v/>
      </c>
      <c r="CP26" s="38" t="str">
        <f t="shared" ca="1" si="5"/>
        <v/>
      </c>
      <c r="CQ26" s="38" t="str">
        <f t="shared" ca="1" si="5"/>
        <v/>
      </c>
      <c r="CR26" s="38" t="str">
        <f t="shared" ca="1" si="5"/>
        <v/>
      </c>
      <c r="CS26" s="38" t="str">
        <f t="shared" ca="1" si="5"/>
        <v/>
      </c>
      <c r="CT26" s="38" t="str">
        <f t="shared" ca="1" si="5"/>
        <v/>
      </c>
      <c r="CU26" s="38" t="str">
        <f t="shared" ca="1" si="5"/>
        <v/>
      </c>
      <c r="CV26" s="38" t="str">
        <f t="shared" ca="1" si="5"/>
        <v/>
      </c>
      <c r="CW26" s="38" t="str">
        <f t="shared" ca="1" si="5"/>
        <v/>
      </c>
      <c r="CX26" s="38" t="str">
        <f t="shared" ca="1" si="5"/>
        <v/>
      </c>
      <c r="CY26" s="38" t="str">
        <f t="shared" ca="1" si="5"/>
        <v/>
      </c>
      <c r="CZ26" s="38" t="str">
        <f t="shared" ca="1" si="5"/>
        <v/>
      </c>
      <c r="DA26" s="38" t="str">
        <f t="shared" ca="1" si="5"/>
        <v/>
      </c>
      <c r="DB26" s="38" t="str">
        <f t="shared" ca="1" si="5"/>
        <v/>
      </c>
      <c r="DC26" s="38" t="str">
        <f t="shared" ca="1" si="5"/>
        <v/>
      </c>
      <c r="DD26" s="38" t="str">
        <f t="shared" ca="1" si="5"/>
        <v/>
      </c>
      <c r="DE26" s="38" t="str">
        <f t="shared" ca="1" si="5"/>
        <v/>
      </c>
      <c r="DF26" s="38" t="str">
        <f t="shared" ca="1" si="5"/>
        <v/>
      </c>
      <c r="DG26" s="38" t="str">
        <f t="shared" ca="1" si="5"/>
        <v/>
      </c>
      <c r="DH26" s="38" t="str">
        <f t="shared" ca="1" si="5"/>
        <v/>
      </c>
      <c r="DI26" s="38" t="str">
        <f t="shared" ca="1" si="5"/>
        <v/>
      </c>
      <c r="DJ26" s="38" t="str">
        <f t="shared" ca="1" si="5"/>
        <v/>
      </c>
      <c r="DK26" s="38" t="str">
        <f t="shared" ca="1" si="5"/>
        <v/>
      </c>
      <c r="DL26" s="121" t="str">
        <f t="shared" ca="1" si="5"/>
        <v/>
      </c>
    </row>
    <row r="27" spans="1:116" x14ac:dyDescent="0.25">
      <c r="A27" s="120" t="s">
        <v>321</v>
      </c>
      <c r="C27" s="38" t="str">
        <f t="shared" ref="C27:BN27" ca="1" si="6">+IF(C4&lt;&gt;" ",COLUMN(),"")</f>
        <v/>
      </c>
      <c r="D27" s="38" t="str">
        <f t="shared" ca="1" si="6"/>
        <v/>
      </c>
      <c r="E27" s="38" t="str">
        <f t="shared" ca="1" si="6"/>
        <v/>
      </c>
      <c r="F27" s="38" t="str">
        <f t="shared" ca="1" si="6"/>
        <v/>
      </c>
      <c r="G27" s="38" t="str">
        <f t="shared" ca="1" si="6"/>
        <v/>
      </c>
      <c r="H27" s="38" t="str">
        <f t="shared" ca="1" si="6"/>
        <v/>
      </c>
      <c r="I27" s="38" t="str">
        <f t="shared" ca="1" si="6"/>
        <v/>
      </c>
      <c r="J27" s="38" t="str">
        <f t="shared" ca="1" si="6"/>
        <v/>
      </c>
      <c r="K27" s="38" t="str">
        <f t="shared" ca="1" si="6"/>
        <v/>
      </c>
      <c r="L27" s="38" t="str">
        <f t="shared" ca="1" si="6"/>
        <v/>
      </c>
      <c r="M27" s="38" t="str">
        <f t="shared" ca="1" si="6"/>
        <v/>
      </c>
      <c r="N27" s="38" t="str">
        <f t="shared" ca="1" si="6"/>
        <v/>
      </c>
      <c r="O27" s="38" t="str">
        <f t="shared" ca="1" si="6"/>
        <v/>
      </c>
      <c r="P27" s="38" t="str">
        <f t="shared" ca="1" si="6"/>
        <v/>
      </c>
      <c r="Q27" s="38" t="str">
        <f t="shared" ca="1" si="6"/>
        <v/>
      </c>
      <c r="R27" s="38" t="str">
        <f t="shared" ca="1" si="6"/>
        <v/>
      </c>
      <c r="S27" s="38" t="str">
        <f t="shared" ca="1" si="6"/>
        <v/>
      </c>
      <c r="T27" s="38" t="str">
        <f t="shared" ca="1" si="6"/>
        <v/>
      </c>
      <c r="U27" s="38" t="str">
        <f t="shared" ca="1" si="6"/>
        <v/>
      </c>
      <c r="V27" s="38" t="str">
        <f t="shared" ca="1" si="6"/>
        <v/>
      </c>
      <c r="W27" s="38" t="str">
        <f t="shared" ca="1" si="6"/>
        <v/>
      </c>
      <c r="X27" s="38" t="str">
        <f t="shared" ca="1" si="6"/>
        <v/>
      </c>
      <c r="Y27" s="38" t="str">
        <f t="shared" ca="1" si="6"/>
        <v/>
      </c>
      <c r="Z27" s="38" t="str">
        <f t="shared" ca="1" si="6"/>
        <v/>
      </c>
      <c r="AA27" s="38" t="str">
        <f t="shared" ca="1" si="6"/>
        <v/>
      </c>
      <c r="AB27" s="38">
        <f t="shared" ca="1" si="6"/>
        <v>28</v>
      </c>
      <c r="AC27" s="38" t="str">
        <f t="shared" ca="1" si="6"/>
        <v/>
      </c>
      <c r="AD27" s="38" t="str">
        <f t="shared" ca="1" si="6"/>
        <v/>
      </c>
      <c r="AE27" s="38" t="str">
        <f t="shared" ca="1" si="6"/>
        <v/>
      </c>
      <c r="AF27" s="38" t="str">
        <f t="shared" ca="1" si="6"/>
        <v/>
      </c>
      <c r="AG27" s="38" t="str">
        <f t="shared" ca="1" si="6"/>
        <v/>
      </c>
      <c r="AH27" s="38" t="str">
        <f t="shared" ca="1" si="6"/>
        <v/>
      </c>
      <c r="AI27" s="38" t="str">
        <f t="shared" ca="1" si="6"/>
        <v/>
      </c>
      <c r="AJ27" s="38" t="str">
        <f t="shared" ca="1" si="6"/>
        <v/>
      </c>
      <c r="AK27" s="38" t="str">
        <f t="shared" ca="1" si="6"/>
        <v/>
      </c>
      <c r="AL27" s="38" t="str">
        <f t="shared" ca="1" si="6"/>
        <v/>
      </c>
      <c r="AM27" s="38" t="str">
        <f t="shared" ca="1" si="6"/>
        <v/>
      </c>
      <c r="AN27" s="38" t="str">
        <f t="shared" ca="1" si="6"/>
        <v/>
      </c>
      <c r="AO27" s="38" t="str">
        <f t="shared" ca="1" si="6"/>
        <v/>
      </c>
      <c r="AP27" s="38" t="str">
        <f t="shared" ca="1" si="6"/>
        <v/>
      </c>
      <c r="AQ27" s="38" t="str">
        <f t="shared" ca="1" si="6"/>
        <v/>
      </c>
      <c r="AR27" s="38" t="str">
        <f t="shared" ca="1" si="6"/>
        <v/>
      </c>
      <c r="AS27" s="38" t="str">
        <f t="shared" ca="1" si="6"/>
        <v/>
      </c>
      <c r="AT27" s="38" t="str">
        <f t="shared" ca="1" si="6"/>
        <v/>
      </c>
      <c r="AU27" s="38" t="str">
        <f t="shared" ca="1" si="6"/>
        <v/>
      </c>
      <c r="AV27" s="38" t="str">
        <f t="shared" ca="1" si="6"/>
        <v/>
      </c>
      <c r="AW27" s="38" t="str">
        <f t="shared" ca="1" si="6"/>
        <v/>
      </c>
      <c r="AX27" s="38" t="str">
        <f t="shared" ca="1" si="6"/>
        <v/>
      </c>
      <c r="AY27" s="38" t="str">
        <f t="shared" ca="1" si="6"/>
        <v/>
      </c>
      <c r="AZ27" s="38" t="str">
        <f t="shared" ca="1" si="6"/>
        <v/>
      </c>
      <c r="BA27" s="38" t="str">
        <f t="shared" ca="1" si="6"/>
        <v/>
      </c>
      <c r="BB27" s="38" t="str">
        <f t="shared" ca="1" si="6"/>
        <v/>
      </c>
      <c r="BC27" s="38" t="str">
        <f t="shared" ca="1" si="6"/>
        <v/>
      </c>
      <c r="BD27" s="38" t="str">
        <f t="shared" ca="1" si="6"/>
        <v/>
      </c>
      <c r="BE27" s="38" t="str">
        <f t="shared" ca="1" si="6"/>
        <v/>
      </c>
      <c r="BF27" s="38" t="str">
        <f t="shared" ca="1" si="6"/>
        <v/>
      </c>
      <c r="BG27" s="38" t="str">
        <f t="shared" ca="1" si="6"/>
        <v/>
      </c>
      <c r="BH27" s="38" t="str">
        <f t="shared" ca="1" si="6"/>
        <v/>
      </c>
      <c r="BI27" s="38" t="str">
        <f t="shared" ca="1" si="6"/>
        <v/>
      </c>
      <c r="BJ27" s="38" t="str">
        <f t="shared" ca="1" si="6"/>
        <v/>
      </c>
      <c r="BK27" s="38" t="str">
        <f t="shared" ca="1" si="6"/>
        <v/>
      </c>
      <c r="BL27" s="38" t="str">
        <f t="shared" ca="1" si="6"/>
        <v/>
      </c>
      <c r="BM27" s="38" t="str">
        <f t="shared" ca="1" si="6"/>
        <v/>
      </c>
      <c r="BN27" s="38" t="str">
        <f t="shared" ca="1" si="6"/>
        <v/>
      </c>
      <c r="BO27" s="38" t="str">
        <f t="shared" ref="BO27:DL27" ca="1" si="7">+IF(BO4&lt;&gt;" ",COLUMN(),"")</f>
        <v/>
      </c>
      <c r="BP27" s="38" t="str">
        <f t="shared" ca="1" si="7"/>
        <v/>
      </c>
      <c r="BQ27" s="38" t="str">
        <f t="shared" ca="1" si="7"/>
        <v/>
      </c>
      <c r="BR27" s="38" t="str">
        <f t="shared" ca="1" si="7"/>
        <v/>
      </c>
      <c r="BS27" s="38" t="str">
        <f t="shared" ca="1" si="7"/>
        <v/>
      </c>
      <c r="BT27" s="38" t="str">
        <f t="shared" ca="1" si="7"/>
        <v/>
      </c>
      <c r="BU27" s="38" t="str">
        <f t="shared" ca="1" si="7"/>
        <v/>
      </c>
      <c r="BV27" s="38" t="str">
        <f t="shared" ca="1" si="7"/>
        <v/>
      </c>
      <c r="BW27" s="38" t="str">
        <f t="shared" ca="1" si="7"/>
        <v/>
      </c>
      <c r="BX27" s="38" t="str">
        <f t="shared" ca="1" si="7"/>
        <v/>
      </c>
      <c r="BY27" s="38" t="str">
        <f t="shared" ca="1" si="7"/>
        <v/>
      </c>
      <c r="BZ27" s="38" t="str">
        <f t="shared" ca="1" si="7"/>
        <v/>
      </c>
      <c r="CA27" s="38" t="str">
        <f t="shared" ca="1" si="7"/>
        <v/>
      </c>
      <c r="CB27" s="38" t="str">
        <f t="shared" ca="1" si="7"/>
        <v/>
      </c>
      <c r="CC27" s="38" t="str">
        <f t="shared" ca="1" si="7"/>
        <v/>
      </c>
      <c r="CD27" s="38" t="str">
        <f t="shared" ca="1" si="7"/>
        <v/>
      </c>
      <c r="CE27" s="38" t="str">
        <f t="shared" ca="1" si="7"/>
        <v/>
      </c>
      <c r="CF27" s="38" t="str">
        <f t="shared" ca="1" si="7"/>
        <v/>
      </c>
      <c r="CG27" s="38" t="str">
        <f t="shared" ca="1" si="7"/>
        <v/>
      </c>
      <c r="CH27" s="38" t="str">
        <f t="shared" ca="1" si="7"/>
        <v/>
      </c>
      <c r="CI27" s="38" t="str">
        <f t="shared" ca="1" si="7"/>
        <v/>
      </c>
      <c r="CJ27" s="38" t="str">
        <f t="shared" ca="1" si="7"/>
        <v/>
      </c>
      <c r="CK27" s="38" t="str">
        <f t="shared" ca="1" si="7"/>
        <v/>
      </c>
      <c r="CL27" s="38" t="str">
        <f t="shared" ca="1" si="7"/>
        <v/>
      </c>
      <c r="CM27" s="38" t="str">
        <f t="shared" ca="1" si="7"/>
        <v/>
      </c>
      <c r="CN27" s="38" t="str">
        <f t="shared" ca="1" si="7"/>
        <v/>
      </c>
      <c r="CO27" s="38" t="str">
        <f t="shared" ca="1" si="7"/>
        <v/>
      </c>
      <c r="CP27" s="38" t="str">
        <f t="shared" ca="1" si="7"/>
        <v/>
      </c>
      <c r="CQ27" s="38" t="str">
        <f t="shared" ca="1" si="7"/>
        <v/>
      </c>
      <c r="CR27" s="38" t="str">
        <f t="shared" ca="1" si="7"/>
        <v/>
      </c>
      <c r="CS27" s="38" t="str">
        <f t="shared" ca="1" si="7"/>
        <v/>
      </c>
      <c r="CT27" s="38" t="str">
        <f t="shared" ca="1" si="7"/>
        <v/>
      </c>
      <c r="CU27" s="38" t="str">
        <f t="shared" ca="1" si="7"/>
        <v/>
      </c>
      <c r="CV27" s="38" t="str">
        <f t="shared" ca="1" si="7"/>
        <v/>
      </c>
      <c r="CW27" s="38" t="str">
        <f t="shared" ca="1" si="7"/>
        <v/>
      </c>
      <c r="CX27" s="38" t="str">
        <f t="shared" ca="1" si="7"/>
        <v/>
      </c>
      <c r="CY27" s="38" t="str">
        <f t="shared" ca="1" si="7"/>
        <v/>
      </c>
      <c r="CZ27" s="38" t="str">
        <f t="shared" ca="1" si="7"/>
        <v/>
      </c>
      <c r="DA27" s="38" t="str">
        <f t="shared" ca="1" si="7"/>
        <v/>
      </c>
      <c r="DB27" s="38" t="str">
        <f t="shared" ca="1" si="7"/>
        <v/>
      </c>
      <c r="DC27" s="38" t="str">
        <f t="shared" ca="1" si="7"/>
        <v/>
      </c>
      <c r="DD27" s="38" t="str">
        <f t="shared" ca="1" si="7"/>
        <v/>
      </c>
      <c r="DE27" s="38" t="str">
        <f t="shared" ca="1" si="7"/>
        <v/>
      </c>
      <c r="DF27" s="38" t="str">
        <f t="shared" ca="1" si="7"/>
        <v/>
      </c>
      <c r="DG27" s="38" t="str">
        <f t="shared" ca="1" si="7"/>
        <v/>
      </c>
      <c r="DH27" s="38" t="str">
        <f t="shared" ca="1" si="7"/>
        <v/>
      </c>
      <c r="DI27" s="38" t="str">
        <f t="shared" ca="1" si="7"/>
        <v/>
      </c>
      <c r="DJ27" s="38" t="str">
        <f t="shared" ca="1" si="7"/>
        <v/>
      </c>
      <c r="DK27" s="38" t="str">
        <f t="shared" ca="1" si="7"/>
        <v/>
      </c>
      <c r="DL27" s="121" t="str">
        <f t="shared" ca="1" si="7"/>
        <v/>
      </c>
    </row>
    <row r="28" spans="1:116" x14ac:dyDescent="0.25">
      <c r="A28" s="120" t="s">
        <v>322</v>
      </c>
      <c r="C28" s="38" t="str">
        <f t="shared" ref="C28:BN28" ca="1" si="8">+IF(C5&lt;&gt;" ",COLUMN(),"")</f>
        <v/>
      </c>
      <c r="D28" s="38" t="str">
        <f t="shared" ca="1" si="8"/>
        <v/>
      </c>
      <c r="E28" s="38" t="str">
        <f t="shared" ca="1" si="8"/>
        <v/>
      </c>
      <c r="F28" s="38" t="str">
        <f t="shared" ca="1" si="8"/>
        <v/>
      </c>
      <c r="G28" s="38" t="str">
        <f t="shared" ca="1" si="8"/>
        <v/>
      </c>
      <c r="H28" s="38" t="str">
        <f t="shared" ca="1" si="8"/>
        <v/>
      </c>
      <c r="I28" s="38" t="str">
        <f t="shared" ca="1" si="8"/>
        <v/>
      </c>
      <c r="J28" s="38" t="str">
        <f t="shared" ca="1" si="8"/>
        <v/>
      </c>
      <c r="K28" s="38" t="str">
        <f t="shared" ca="1" si="8"/>
        <v/>
      </c>
      <c r="L28" s="38" t="str">
        <f t="shared" ca="1" si="8"/>
        <v/>
      </c>
      <c r="M28" s="38" t="str">
        <f t="shared" ca="1" si="8"/>
        <v/>
      </c>
      <c r="N28" s="38" t="str">
        <f t="shared" ca="1" si="8"/>
        <v/>
      </c>
      <c r="O28" s="38" t="str">
        <f t="shared" ca="1" si="8"/>
        <v/>
      </c>
      <c r="P28" s="38" t="str">
        <f t="shared" ca="1" si="8"/>
        <v/>
      </c>
      <c r="Q28" s="38" t="str">
        <f t="shared" ca="1" si="8"/>
        <v/>
      </c>
      <c r="R28" s="38" t="str">
        <f t="shared" ca="1" si="8"/>
        <v/>
      </c>
      <c r="S28" s="38" t="str">
        <f t="shared" ca="1" si="8"/>
        <v/>
      </c>
      <c r="T28" s="38" t="str">
        <f t="shared" ca="1" si="8"/>
        <v/>
      </c>
      <c r="U28" s="38" t="str">
        <f t="shared" ca="1" si="8"/>
        <v/>
      </c>
      <c r="V28" s="38" t="str">
        <f t="shared" ca="1" si="8"/>
        <v/>
      </c>
      <c r="W28" s="38" t="str">
        <f t="shared" ca="1" si="8"/>
        <v/>
      </c>
      <c r="X28" s="38" t="str">
        <f t="shared" ca="1" si="8"/>
        <v/>
      </c>
      <c r="Y28" s="38" t="str">
        <f t="shared" ca="1" si="8"/>
        <v/>
      </c>
      <c r="Z28" s="38" t="str">
        <f t="shared" ca="1" si="8"/>
        <v/>
      </c>
      <c r="AA28" s="38" t="str">
        <f t="shared" ca="1" si="8"/>
        <v/>
      </c>
      <c r="AB28" s="38" t="str">
        <f t="shared" ca="1" si="8"/>
        <v/>
      </c>
      <c r="AC28" s="38" t="str">
        <f t="shared" ca="1" si="8"/>
        <v/>
      </c>
      <c r="AD28" s="38">
        <f t="shared" ca="1" si="8"/>
        <v>30</v>
      </c>
      <c r="AE28" s="38">
        <f t="shared" ca="1" si="8"/>
        <v>31</v>
      </c>
      <c r="AF28" s="38" t="str">
        <f t="shared" ca="1" si="8"/>
        <v/>
      </c>
      <c r="AG28" s="38" t="str">
        <f t="shared" ca="1" si="8"/>
        <v/>
      </c>
      <c r="AH28" s="38" t="str">
        <f t="shared" ca="1" si="8"/>
        <v/>
      </c>
      <c r="AI28" s="38" t="str">
        <f t="shared" ca="1" si="8"/>
        <v/>
      </c>
      <c r="AJ28" s="38" t="str">
        <f t="shared" ca="1" si="8"/>
        <v/>
      </c>
      <c r="AK28" s="38" t="str">
        <f t="shared" ca="1" si="8"/>
        <v/>
      </c>
      <c r="AL28" s="38" t="str">
        <f t="shared" ca="1" si="8"/>
        <v/>
      </c>
      <c r="AM28" s="38" t="str">
        <f t="shared" ca="1" si="8"/>
        <v/>
      </c>
      <c r="AN28" s="38" t="str">
        <f t="shared" ca="1" si="8"/>
        <v/>
      </c>
      <c r="AO28" s="38" t="str">
        <f t="shared" ca="1" si="8"/>
        <v/>
      </c>
      <c r="AP28" s="38" t="str">
        <f t="shared" ca="1" si="8"/>
        <v/>
      </c>
      <c r="AQ28" s="38" t="str">
        <f t="shared" ca="1" si="8"/>
        <v/>
      </c>
      <c r="AR28" s="38" t="str">
        <f t="shared" ca="1" si="8"/>
        <v/>
      </c>
      <c r="AS28" s="38" t="str">
        <f t="shared" ca="1" si="8"/>
        <v/>
      </c>
      <c r="AT28" s="38" t="str">
        <f t="shared" ca="1" si="8"/>
        <v/>
      </c>
      <c r="AU28" s="38" t="str">
        <f t="shared" ca="1" si="8"/>
        <v/>
      </c>
      <c r="AV28" s="38" t="str">
        <f t="shared" ca="1" si="8"/>
        <v/>
      </c>
      <c r="AW28" s="38" t="str">
        <f t="shared" ca="1" si="8"/>
        <v/>
      </c>
      <c r="AX28" s="38" t="str">
        <f t="shared" ca="1" si="8"/>
        <v/>
      </c>
      <c r="AY28" s="38" t="str">
        <f t="shared" ca="1" si="8"/>
        <v/>
      </c>
      <c r="AZ28" s="38" t="str">
        <f t="shared" ca="1" si="8"/>
        <v/>
      </c>
      <c r="BA28" s="38" t="str">
        <f t="shared" ca="1" si="8"/>
        <v/>
      </c>
      <c r="BB28" s="38" t="str">
        <f t="shared" ca="1" si="8"/>
        <v/>
      </c>
      <c r="BC28" s="38" t="str">
        <f t="shared" ca="1" si="8"/>
        <v/>
      </c>
      <c r="BD28" s="38" t="str">
        <f t="shared" ca="1" si="8"/>
        <v/>
      </c>
      <c r="BE28" s="38" t="str">
        <f t="shared" ca="1" si="8"/>
        <v/>
      </c>
      <c r="BF28" s="38" t="str">
        <f t="shared" ca="1" si="8"/>
        <v/>
      </c>
      <c r="BG28" s="38" t="str">
        <f t="shared" ca="1" si="8"/>
        <v/>
      </c>
      <c r="BH28" s="38" t="str">
        <f t="shared" ca="1" si="8"/>
        <v/>
      </c>
      <c r="BI28" s="38" t="str">
        <f t="shared" ca="1" si="8"/>
        <v/>
      </c>
      <c r="BJ28" s="38" t="str">
        <f t="shared" ca="1" si="8"/>
        <v/>
      </c>
      <c r="BK28" s="38" t="str">
        <f t="shared" ca="1" si="8"/>
        <v/>
      </c>
      <c r="BL28" s="38" t="str">
        <f t="shared" ca="1" si="8"/>
        <v/>
      </c>
      <c r="BM28" s="38" t="str">
        <f t="shared" ca="1" si="8"/>
        <v/>
      </c>
      <c r="BN28" s="38" t="str">
        <f t="shared" ca="1" si="8"/>
        <v/>
      </c>
      <c r="BO28" s="38" t="str">
        <f t="shared" ref="BO28:DL28" ca="1" si="9">+IF(BO5&lt;&gt;" ",COLUMN(),"")</f>
        <v/>
      </c>
      <c r="BP28" s="38" t="str">
        <f t="shared" ca="1" si="9"/>
        <v/>
      </c>
      <c r="BQ28" s="38" t="str">
        <f t="shared" ca="1" si="9"/>
        <v/>
      </c>
      <c r="BR28" s="38" t="str">
        <f t="shared" ca="1" si="9"/>
        <v/>
      </c>
      <c r="BS28" s="38" t="str">
        <f t="shared" ca="1" si="9"/>
        <v/>
      </c>
      <c r="BT28" s="38" t="str">
        <f t="shared" ca="1" si="9"/>
        <v/>
      </c>
      <c r="BU28" s="38" t="str">
        <f t="shared" ca="1" si="9"/>
        <v/>
      </c>
      <c r="BV28" s="38" t="str">
        <f t="shared" ca="1" si="9"/>
        <v/>
      </c>
      <c r="BW28" s="38" t="str">
        <f t="shared" ca="1" si="9"/>
        <v/>
      </c>
      <c r="BX28" s="38" t="str">
        <f t="shared" ca="1" si="9"/>
        <v/>
      </c>
      <c r="BY28" s="38" t="str">
        <f t="shared" ca="1" si="9"/>
        <v/>
      </c>
      <c r="BZ28" s="38" t="str">
        <f t="shared" ca="1" si="9"/>
        <v/>
      </c>
      <c r="CA28" s="38" t="str">
        <f t="shared" ca="1" si="9"/>
        <v/>
      </c>
      <c r="CB28" s="38" t="str">
        <f t="shared" ca="1" si="9"/>
        <v/>
      </c>
      <c r="CC28" s="38" t="str">
        <f t="shared" ca="1" si="9"/>
        <v/>
      </c>
      <c r="CD28" s="38" t="str">
        <f t="shared" ca="1" si="9"/>
        <v/>
      </c>
      <c r="CE28" s="38" t="str">
        <f t="shared" ca="1" si="9"/>
        <v/>
      </c>
      <c r="CF28" s="38" t="str">
        <f t="shared" ca="1" si="9"/>
        <v/>
      </c>
      <c r="CG28" s="38" t="str">
        <f t="shared" ca="1" si="9"/>
        <v/>
      </c>
      <c r="CH28" s="38" t="str">
        <f t="shared" ca="1" si="9"/>
        <v/>
      </c>
      <c r="CI28" s="38" t="str">
        <f t="shared" ca="1" si="9"/>
        <v/>
      </c>
      <c r="CJ28" s="38" t="str">
        <f t="shared" ca="1" si="9"/>
        <v/>
      </c>
      <c r="CK28" s="38" t="str">
        <f t="shared" ca="1" si="9"/>
        <v/>
      </c>
      <c r="CL28" s="38" t="str">
        <f t="shared" ca="1" si="9"/>
        <v/>
      </c>
      <c r="CM28" s="38" t="str">
        <f t="shared" ca="1" si="9"/>
        <v/>
      </c>
      <c r="CN28" s="38" t="str">
        <f t="shared" ca="1" si="9"/>
        <v/>
      </c>
      <c r="CO28" s="38" t="str">
        <f t="shared" ca="1" si="9"/>
        <v/>
      </c>
      <c r="CP28" s="38" t="str">
        <f t="shared" ca="1" si="9"/>
        <v/>
      </c>
      <c r="CQ28" s="38" t="str">
        <f t="shared" ca="1" si="9"/>
        <v/>
      </c>
      <c r="CR28" s="38" t="str">
        <f t="shared" ca="1" si="9"/>
        <v/>
      </c>
      <c r="CS28" s="38" t="str">
        <f t="shared" ca="1" si="9"/>
        <v/>
      </c>
      <c r="CT28" s="38" t="str">
        <f t="shared" ca="1" si="9"/>
        <v/>
      </c>
      <c r="CU28" s="38" t="str">
        <f t="shared" ca="1" si="9"/>
        <v/>
      </c>
      <c r="CV28" s="38" t="str">
        <f t="shared" ca="1" si="9"/>
        <v/>
      </c>
      <c r="CW28" s="38" t="str">
        <f t="shared" ca="1" si="9"/>
        <v/>
      </c>
      <c r="CX28" s="38" t="str">
        <f t="shared" ca="1" si="9"/>
        <v/>
      </c>
      <c r="CY28" s="38" t="str">
        <f t="shared" ca="1" si="9"/>
        <v/>
      </c>
      <c r="CZ28" s="38" t="str">
        <f t="shared" ca="1" si="9"/>
        <v/>
      </c>
      <c r="DA28" s="38" t="str">
        <f t="shared" ca="1" si="9"/>
        <v/>
      </c>
      <c r="DB28" s="38" t="str">
        <f t="shared" ca="1" si="9"/>
        <v/>
      </c>
      <c r="DC28" s="38" t="str">
        <f t="shared" ca="1" si="9"/>
        <v/>
      </c>
      <c r="DD28" s="38" t="str">
        <f t="shared" ca="1" si="9"/>
        <v/>
      </c>
      <c r="DE28" s="38" t="str">
        <f t="shared" ca="1" si="9"/>
        <v/>
      </c>
      <c r="DF28" s="38" t="str">
        <f t="shared" ca="1" si="9"/>
        <v/>
      </c>
      <c r="DG28" s="38" t="str">
        <f t="shared" ca="1" si="9"/>
        <v/>
      </c>
      <c r="DH28" s="38" t="str">
        <f t="shared" ca="1" si="9"/>
        <v/>
      </c>
      <c r="DI28" s="38" t="str">
        <f t="shared" ca="1" si="9"/>
        <v/>
      </c>
      <c r="DJ28" s="38" t="str">
        <f t="shared" ca="1" si="9"/>
        <v/>
      </c>
      <c r="DK28" s="38" t="str">
        <f t="shared" ca="1" si="9"/>
        <v/>
      </c>
      <c r="DL28" s="121" t="str">
        <f t="shared" ca="1" si="9"/>
        <v/>
      </c>
    </row>
    <row r="29" spans="1:116" x14ac:dyDescent="0.25">
      <c r="A29" s="120" t="s">
        <v>323</v>
      </c>
      <c r="C29" s="38" t="str">
        <f t="shared" ref="C29:BN29" ca="1" si="10">+IF(C6&lt;&gt;" ",COLUMN(),"")</f>
        <v/>
      </c>
      <c r="D29" s="38" t="str">
        <f t="shared" ca="1" si="10"/>
        <v/>
      </c>
      <c r="E29" s="38" t="str">
        <f t="shared" ca="1" si="10"/>
        <v/>
      </c>
      <c r="F29" s="38" t="str">
        <f t="shared" ca="1" si="10"/>
        <v/>
      </c>
      <c r="G29" s="38" t="str">
        <f t="shared" ca="1" si="10"/>
        <v/>
      </c>
      <c r="H29" s="38" t="str">
        <f t="shared" ca="1" si="10"/>
        <v/>
      </c>
      <c r="I29" s="38" t="str">
        <f t="shared" ca="1" si="10"/>
        <v/>
      </c>
      <c r="J29" s="38" t="str">
        <f t="shared" ca="1" si="10"/>
        <v/>
      </c>
      <c r="K29" s="38" t="str">
        <f t="shared" ca="1" si="10"/>
        <v/>
      </c>
      <c r="L29" s="38" t="str">
        <f t="shared" ca="1" si="10"/>
        <v/>
      </c>
      <c r="M29" s="38" t="str">
        <f t="shared" ca="1" si="10"/>
        <v/>
      </c>
      <c r="N29" s="38" t="str">
        <f t="shared" ca="1" si="10"/>
        <v/>
      </c>
      <c r="O29" s="38" t="str">
        <f t="shared" ca="1" si="10"/>
        <v/>
      </c>
      <c r="P29" s="38" t="str">
        <f t="shared" ca="1" si="10"/>
        <v/>
      </c>
      <c r="Q29" s="38" t="str">
        <f t="shared" ca="1" si="10"/>
        <v/>
      </c>
      <c r="R29" s="38" t="str">
        <f t="shared" ca="1" si="10"/>
        <v/>
      </c>
      <c r="S29" s="38" t="str">
        <f t="shared" ca="1" si="10"/>
        <v/>
      </c>
      <c r="T29" s="38" t="str">
        <f t="shared" ca="1" si="10"/>
        <v/>
      </c>
      <c r="U29" s="38" t="str">
        <f t="shared" ca="1" si="10"/>
        <v/>
      </c>
      <c r="V29" s="38" t="str">
        <f t="shared" ca="1" si="10"/>
        <v/>
      </c>
      <c r="W29" s="38" t="str">
        <f t="shared" ca="1" si="10"/>
        <v/>
      </c>
      <c r="X29" s="38" t="str">
        <f t="shared" ca="1" si="10"/>
        <v/>
      </c>
      <c r="Y29" s="38" t="str">
        <f t="shared" ca="1" si="10"/>
        <v/>
      </c>
      <c r="Z29" s="38" t="str">
        <f t="shared" ca="1" si="10"/>
        <v/>
      </c>
      <c r="AA29" s="38" t="str">
        <f t="shared" ca="1" si="10"/>
        <v/>
      </c>
      <c r="AB29" s="38" t="str">
        <f t="shared" ca="1" si="10"/>
        <v/>
      </c>
      <c r="AC29" s="38" t="str">
        <f t="shared" ca="1" si="10"/>
        <v/>
      </c>
      <c r="AD29" s="38" t="str">
        <f t="shared" ca="1" si="10"/>
        <v/>
      </c>
      <c r="AE29" s="38" t="str">
        <f t="shared" ca="1" si="10"/>
        <v/>
      </c>
      <c r="AF29" s="38" t="str">
        <f t="shared" ca="1" si="10"/>
        <v/>
      </c>
      <c r="AG29" s="38">
        <f t="shared" ca="1" si="10"/>
        <v>33</v>
      </c>
      <c r="AH29" s="38">
        <f t="shared" ca="1" si="10"/>
        <v>34</v>
      </c>
      <c r="AI29" s="38">
        <f t="shared" ca="1" si="10"/>
        <v>35</v>
      </c>
      <c r="AJ29" s="38">
        <f t="shared" ca="1" si="10"/>
        <v>36</v>
      </c>
      <c r="AK29" s="38">
        <f t="shared" ca="1" si="10"/>
        <v>37</v>
      </c>
      <c r="AL29" s="38">
        <f t="shared" ca="1" si="10"/>
        <v>38</v>
      </c>
      <c r="AM29" s="38" t="str">
        <f t="shared" ca="1" si="10"/>
        <v/>
      </c>
      <c r="AN29" s="38" t="str">
        <f t="shared" ca="1" si="10"/>
        <v/>
      </c>
      <c r="AO29" s="38" t="str">
        <f t="shared" ca="1" si="10"/>
        <v/>
      </c>
      <c r="AP29" s="38" t="str">
        <f t="shared" ca="1" si="10"/>
        <v/>
      </c>
      <c r="AQ29" s="38" t="str">
        <f t="shared" ca="1" si="10"/>
        <v/>
      </c>
      <c r="AR29" s="38" t="str">
        <f t="shared" ca="1" si="10"/>
        <v/>
      </c>
      <c r="AS29" s="38" t="str">
        <f t="shared" ca="1" si="10"/>
        <v/>
      </c>
      <c r="AT29" s="38" t="str">
        <f t="shared" ca="1" si="10"/>
        <v/>
      </c>
      <c r="AU29" s="38" t="str">
        <f t="shared" ca="1" si="10"/>
        <v/>
      </c>
      <c r="AV29" s="38" t="str">
        <f t="shared" ca="1" si="10"/>
        <v/>
      </c>
      <c r="AW29" s="38" t="str">
        <f t="shared" ca="1" si="10"/>
        <v/>
      </c>
      <c r="AX29" s="38" t="str">
        <f t="shared" ca="1" si="10"/>
        <v/>
      </c>
      <c r="AY29" s="38" t="str">
        <f t="shared" ca="1" si="10"/>
        <v/>
      </c>
      <c r="AZ29" s="38" t="str">
        <f t="shared" ca="1" si="10"/>
        <v/>
      </c>
      <c r="BA29" s="38" t="str">
        <f t="shared" ca="1" si="10"/>
        <v/>
      </c>
      <c r="BB29" s="38" t="str">
        <f t="shared" ca="1" si="10"/>
        <v/>
      </c>
      <c r="BC29" s="38" t="str">
        <f t="shared" ca="1" si="10"/>
        <v/>
      </c>
      <c r="BD29" s="38" t="str">
        <f t="shared" ca="1" si="10"/>
        <v/>
      </c>
      <c r="BE29" s="38" t="str">
        <f t="shared" ca="1" si="10"/>
        <v/>
      </c>
      <c r="BF29" s="38" t="str">
        <f t="shared" ca="1" si="10"/>
        <v/>
      </c>
      <c r="BG29" s="38" t="str">
        <f t="shared" ca="1" si="10"/>
        <v/>
      </c>
      <c r="BH29" s="38" t="str">
        <f t="shared" ca="1" si="10"/>
        <v/>
      </c>
      <c r="BI29" s="38" t="str">
        <f t="shared" ca="1" si="10"/>
        <v/>
      </c>
      <c r="BJ29" s="38" t="str">
        <f t="shared" ca="1" si="10"/>
        <v/>
      </c>
      <c r="BK29" s="38" t="str">
        <f t="shared" ca="1" si="10"/>
        <v/>
      </c>
      <c r="BL29" s="38" t="str">
        <f t="shared" ca="1" si="10"/>
        <v/>
      </c>
      <c r="BM29" s="38" t="str">
        <f t="shared" ca="1" si="10"/>
        <v/>
      </c>
      <c r="BN29" s="38" t="str">
        <f t="shared" ca="1" si="10"/>
        <v/>
      </c>
      <c r="BO29" s="38" t="str">
        <f t="shared" ref="BO29:DL29" ca="1" si="11">+IF(BO6&lt;&gt;" ",COLUMN(),"")</f>
        <v/>
      </c>
      <c r="BP29" s="38" t="str">
        <f t="shared" ca="1" si="11"/>
        <v/>
      </c>
      <c r="BQ29" s="38" t="str">
        <f t="shared" ca="1" si="11"/>
        <v/>
      </c>
      <c r="BR29" s="38" t="str">
        <f t="shared" ca="1" si="11"/>
        <v/>
      </c>
      <c r="BS29" s="38" t="str">
        <f t="shared" ca="1" si="11"/>
        <v/>
      </c>
      <c r="BT29" s="38" t="str">
        <f t="shared" ca="1" si="11"/>
        <v/>
      </c>
      <c r="BU29" s="38" t="str">
        <f t="shared" ca="1" si="11"/>
        <v/>
      </c>
      <c r="BV29" s="38" t="str">
        <f t="shared" ca="1" si="11"/>
        <v/>
      </c>
      <c r="BW29" s="38" t="str">
        <f t="shared" ca="1" si="11"/>
        <v/>
      </c>
      <c r="BX29" s="38" t="str">
        <f t="shared" ca="1" si="11"/>
        <v/>
      </c>
      <c r="BY29" s="38" t="str">
        <f t="shared" ca="1" si="11"/>
        <v/>
      </c>
      <c r="BZ29" s="38" t="str">
        <f t="shared" ca="1" si="11"/>
        <v/>
      </c>
      <c r="CA29" s="38" t="str">
        <f t="shared" ca="1" si="11"/>
        <v/>
      </c>
      <c r="CB29" s="38" t="str">
        <f t="shared" ca="1" si="11"/>
        <v/>
      </c>
      <c r="CC29" s="38" t="str">
        <f t="shared" ca="1" si="11"/>
        <v/>
      </c>
      <c r="CD29" s="38" t="str">
        <f t="shared" ca="1" si="11"/>
        <v/>
      </c>
      <c r="CE29" s="38" t="str">
        <f t="shared" ca="1" si="11"/>
        <v/>
      </c>
      <c r="CF29" s="38" t="str">
        <f t="shared" ca="1" si="11"/>
        <v/>
      </c>
      <c r="CG29" s="38" t="str">
        <f t="shared" ca="1" si="11"/>
        <v/>
      </c>
      <c r="CH29" s="38" t="str">
        <f t="shared" ca="1" si="11"/>
        <v/>
      </c>
      <c r="CI29" s="38" t="str">
        <f t="shared" ca="1" si="11"/>
        <v/>
      </c>
      <c r="CJ29" s="38" t="str">
        <f t="shared" ca="1" si="11"/>
        <v/>
      </c>
      <c r="CK29" s="38" t="str">
        <f t="shared" ca="1" si="11"/>
        <v/>
      </c>
      <c r="CL29" s="38" t="str">
        <f t="shared" ca="1" si="11"/>
        <v/>
      </c>
      <c r="CM29" s="38" t="str">
        <f t="shared" ca="1" si="11"/>
        <v/>
      </c>
      <c r="CN29" s="38" t="str">
        <f t="shared" ca="1" si="11"/>
        <v/>
      </c>
      <c r="CO29" s="38" t="str">
        <f t="shared" ca="1" si="11"/>
        <v/>
      </c>
      <c r="CP29" s="38" t="str">
        <f t="shared" ca="1" si="11"/>
        <v/>
      </c>
      <c r="CQ29" s="38" t="str">
        <f t="shared" ca="1" si="11"/>
        <v/>
      </c>
      <c r="CR29" s="38" t="str">
        <f t="shared" ca="1" si="11"/>
        <v/>
      </c>
      <c r="CS29" s="38" t="str">
        <f t="shared" ca="1" si="11"/>
        <v/>
      </c>
      <c r="CT29" s="38" t="str">
        <f t="shared" ca="1" si="11"/>
        <v/>
      </c>
      <c r="CU29" s="38" t="str">
        <f t="shared" ca="1" si="11"/>
        <v/>
      </c>
      <c r="CV29" s="38" t="str">
        <f t="shared" ca="1" si="11"/>
        <v/>
      </c>
      <c r="CW29" s="38" t="str">
        <f t="shared" ca="1" si="11"/>
        <v/>
      </c>
      <c r="CX29" s="38" t="str">
        <f t="shared" ca="1" si="11"/>
        <v/>
      </c>
      <c r="CY29" s="38" t="str">
        <f t="shared" ca="1" si="11"/>
        <v/>
      </c>
      <c r="CZ29" s="38" t="str">
        <f t="shared" ca="1" si="11"/>
        <v/>
      </c>
      <c r="DA29" s="38" t="str">
        <f t="shared" ca="1" si="11"/>
        <v/>
      </c>
      <c r="DB29" s="38" t="str">
        <f t="shared" ca="1" si="11"/>
        <v/>
      </c>
      <c r="DC29" s="38" t="str">
        <f t="shared" ca="1" si="11"/>
        <v/>
      </c>
      <c r="DD29" s="38" t="str">
        <f t="shared" ca="1" si="11"/>
        <v/>
      </c>
      <c r="DE29" s="38" t="str">
        <f t="shared" ca="1" si="11"/>
        <v/>
      </c>
      <c r="DF29" s="38" t="str">
        <f t="shared" ca="1" si="11"/>
        <v/>
      </c>
      <c r="DG29" s="38" t="str">
        <f t="shared" ca="1" si="11"/>
        <v/>
      </c>
      <c r="DH29" s="38" t="str">
        <f t="shared" ca="1" si="11"/>
        <v/>
      </c>
      <c r="DI29" s="38" t="str">
        <f t="shared" ca="1" si="11"/>
        <v/>
      </c>
      <c r="DJ29" s="38" t="str">
        <f t="shared" ca="1" si="11"/>
        <v/>
      </c>
      <c r="DK29" s="38" t="str">
        <f t="shared" ca="1" si="11"/>
        <v/>
      </c>
      <c r="DL29" s="121" t="str">
        <f t="shared" ca="1" si="11"/>
        <v/>
      </c>
    </row>
    <row r="30" spans="1:116" x14ac:dyDescent="0.25">
      <c r="A30" s="120" t="s">
        <v>324</v>
      </c>
      <c r="C30" s="38" t="str">
        <f t="shared" ref="C30:BN30" ca="1" si="12">+IF(C7&lt;&gt;" ",COLUMN(),"")</f>
        <v/>
      </c>
      <c r="D30" s="38" t="str">
        <f t="shared" ca="1" si="12"/>
        <v/>
      </c>
      <c r="E30" s="38" t="str">
        <f t="shared" ca="1" si="12"/>
        <v/>
      </c>
      <c r="F30" s="38" t="str">
        <f t="shared" ca="1" si="12"/>
        <v/>
      </c>
      <c r="G30" s="38" t="str">
        <f t="shared" ca="1" si="12"/>
        <v/>
      </c>
      <c r="H30" s="38" t="str">
        <f t="shared" ca="1" si="12"/>
        <v/>
      </c>
      <c r="I30" s="38" t="str">
        <f t="shared" ca="1" si="12"/>
        <v/>
      </c>
      <c r="J30" s="38" t="str">
        <f t="shared" ca="1" si="12"/>
        <v/>
      </c>
      <c r="K30" s="38" t="str">
        <f t="shared" ca="1" si="12"/>
        <v/>
      </c>
      <c r="L30" s="38" t="str">
        <f t="shared" ca="1" si="12"/>
        <v/>
      </c>
      <c r="M30" s="38" t="str">
        <f t="shared" ca="1" si="12"/>
        <v/>
      </c>
      <c r="N30" s="38" t="str">
        <f t="shared" ca="1" si="12"/>
        <v/>
      </c>
      <c r="O30" s="38" t="str">
        <f t="shared" ca="1" si="12"/>
        <v/>
      </c>
      <c r="P30" s="38" t="str">
        <f t="shared" ca="1" si="12"/>
        <v/>
      </c>
      <c r="Q30" s="38" t="str">
        <f t="shared" ca="1" si="12"/>
        <v/>
      </c>
      <c r="R30" s="38" t="str">
        <f t="shared" ca="1" si="12"/>
        <v/>
      </c>
      <c r="S30" s="38" t="str">
        <f t="shared" ca="1" si="12"/>
        <v/>
      </c>
      <c r="T30" s="38" t="str">
        <f t="shared" ca="1" si="12"/>
        <v/>
      </c>
      <c r="U30" s="38" t="str">
        <f t="shared" ca="1" si="12"/>
        <v/>
      </c>
      <c r="V30" s="38" t="str">
        <f t="shared" ca="1" si="12"/>
        <v/>
      </c>
      <c r="W30" s="38" t="str">
        <f t="shared" ca="1" si="12"/>
        <v/>
      </c>
      <c r="X30" s="38" t="str">
        <f t="shared" ca="1" si="12"/>
        <v/>
      </c>
      <c r="Y30" s="38" t="str">
        <f t="shared" ca="1" si="12"/>
        <v/>
      </c>
      <c r="Z30" s="38" t="str">
        <f t="shared" ca="1" si="12"/>
        <v/>
      </c>
      <c r="AA30" s="38" t="str">
        <f t="shared" ca="1" si="12"/>
        <v/>
      </c>
      <c r="AB30" s="38" t="str">
        <f t="shared" ca="1" si="12"/>
        <v/>
      </c>
      <c r="AC30" s="38" t="str">
        <f t="shared" ca="1" si="12"/>
        <v/>
      </c>
      <c r="AD30" s="38" t="str">
        <f t="shared" ca="1" si="12"/>
        <v/>
      </c>
      <c r="AE30" s="38" t="str">
        <f t="shared" ca="1" si="12"/>
        <v/>
      </c>
      <c r="AF30" s="38" t="str">
        <f t="shared" ca="1" si="12"/>
        <v/>
      </c>
      <c r="AG30" s="38" t="str">
        <f t="shared" ca="1" si="12"/>
        <v/>
      </c>
      <c r="AH30" s="38" t="str">
        <f t="shared" ca="1" si="12"/>
        <v/>
      </c>
      <c r="AI30" s="38" t="str">
        <f t="shared" ca="1" si="12"/>
        <v/>
      </c>
      <c r="AJ30" s="38" t="str">
        <f t="shared" ca="1" si="12"/>
        <v/>
      </c>
      <c r="AK30" s="38" t="str">
        <f t="shared" ca="1" si="12"/>
        <v/>
      </c>
      <c r="AL30" s="38" t="str">
        <f t="shared" ca="1" si="12"/>
        <v/>
      </c>
      <c r="AM30" s="38" t="str">
        <f t="shared" ca="1" si="12"/>
        <v/>
      </c>
      <c r="AN30" s="38">
        <f t="shared" ca="1" si="12"/>
        <v>40</v>
      </c>
      <c r="AO30" s="38" t="str">
        <f t="shared" ca="1" si="12"/>
        <v/>
      </c>
      <c r="AP30" s="38" t="str">
        <f t="shared" ca="1" si="12"/>
        <v/>
      </c>
      <c r="AQ30" s="38" t="str">
        <f t="shared" ca="1" si="12"/>
        <v/>
      </c>
      <c r="AR30" s="38" t="str">
        <f t="shared" ca="1" si="12"/>
        <v/>
      </c>
      <c r="AS30" s="38" t="str">
        <f t="shared" ca="1" si="12"/>
        <v/>
      </c>
      <c r="AT30" s="38" t="str">
        <f t="shared" ca="1" si="12"/>
        <v/>
      </c>
      <c r="AU30" s="38" t="str">
        <f t="shared" ca="1" si="12"/>
        <v/>
      </c>
      <c r="AV30" s="38" t="str">
        <f t="shared" ca="1" si="12"/>
        <v/>
      </c>
      <c r="AW30" s="38" t="str">
        <f t="shared" ca="1" si="12"/>
        <v/>
      </c>
      <c r="AX30" s="38" t="str">
        <f t="shared" ca="1" si="12"/>
        <v/>
      </c>
      <c r="AY30" s="38" t="str">
        <f t="shared" ca="1" si="12"/>
        <v/>
      </c>
      <c r="AZ30" s="38" t="str">
        <f t="shared" ca="1" si="12"/>
        <v/>
      </c>
      <c r="BA30" s="38" t="str">
        <f t="shared" ca="1" si="12"/>
        <v/>
      </c>
      <c r="BB30" s="38" t="str">
        <f t="shared" ca="1" si="12"/>
        <v/>
      </c>
      <c r="BC30" s="38" t="str">
        <f t="shared" ca="1" si="12"/>
        <v/>
      </c>
      <c r="BD30" s="38" t="str">
        <f t="shared" ca="1" si="12"/>
        <v/>
      </c>
      <c r="BE30" s="38" t="str">
        <f t="shared" ca="1" si="12"/>
        <v/>
      </c>
      <c r="BF30" s="38" t="str">
        <f t="shared" ca="1" si="12"/>
        <v/>
      </c>
      <c r="BG30" s="38" t="str">
        <f t="shared" ca="1" si="12"/>
        <v/>
      </c>
      <c r="BH30" s="38" t="str">
        <f t="shared" ca="1" si="12"/>
        <v/>
      </c>
      <c r="BI30" s="38" t="str">
        <f t="shared" ca="1" si="12"/>
        <v/>
      </c>
      <c r="BJ30" s="38" t="str">
        <f t="shared" ca="1" si="12"/>
        <v/>
      </c>
      <c r="BK30" s="38" t="str">
        <f t="shared" ca="1" si="12"/>
        <v/>
      </c>
      <c r="BL30" s="38" t="str">
        <f t="shared" ca="1" si="12"/>
        <v/>
      </c>
      <c r="BM30" s="38" t="str">
        <f t="shared" ca="1" si="12"/>
        <v/>
      </c>
      <c r="BN30" s="38" t="str">
        <f t="shared" ca="1" si="12"/>
        <v/>
      </c>
      <c r="BO30" s="38" t="str">
        <f t="shared" ref="BO30:DL30" ca="1" si="13">+IF(BO7&lt;&gt;" ",COLUMN(),"")</f>
        <v/>
      </c>
      <c r="BP30" s="38" t="str">
        <f t="shared" ca="1" si="13"/>
        <v/>
      </c>
      <c r="BQ30" s="38" t="str">
        <f t="shared" ca="1" si="13"/>
        <v/>
      </c>
      <c r="BR30" s="38" t="str">
        <f t="shared" ca="1" si="13"/>
        <v/>
      </c>
      <c r="BS30" s="38" t="str">
        <f t="shared" ca="1" si="13"/>
        <v/>
      </c>
      <c r="BT30" s="38" t="str">
        <f t="shared" ca="1" si="13"/>
        <v/>
      </c>
      <c r="BU30" s="38" t="str">
        <f t="shared" ca="1" si="13"/>
        <v/>
      </c>
      <c r="BV30" s="38" t="str">
        <f t="shared" ca="1" si="13"/>
        <v/>
      </c>
      <c r="BW30" s="38" t="str">
        <f t="shared" ca="1" si="13"/>
        <v/>
      </c>
      <c r="BX30" s="38" t="str">
        <f t="shared" ca="1" si="13"/>
        <v/>
      </c>
      <c r="BY30" s="38" t="str">
        <f t="shared" ca="1" si="13"/>
        <v/>
      </c>
      <c r="BZ30" s="38" t="str">
        <f t="shared" ca="1" si="13"/>
        <v/>
      </c>
      <c r="CA30" s="38" t="str">
        <f t="shared" ca="1" si="13"/>
        <v/>
      </c>
      <c r="CB30" s="38" t="str">
        <f t="shared" ca="1" si="13"/>
        <v/>
      </c>
      <c r="CC30" s="38" t="str">
        <f t="shared" ca="1" si="13"/>
        <v/>
      </c>
      <c r="CD30" s="38" t="str">
        <f t="shared" ca="1" si="13"/>
        <v/>
      </c>
      <c r="CE30" s="38" t="str">
        <f t="shared" ca="1" si="13"/>
        <v/>
      </c>
      <c r="CF30" s="38" t="str">
        <f t="shared" ca="1" si="13"/>
        <v/>
      </c>
      <c r="CG30" s="38" t="str">
        <f t="shared" ca="1" si="13"/>
        <v/>
      </c>
      <c r="CH30" s="38" t="str">
        <f t="shared" ca="1" si="13"/>
        <v/>
      </c>
      <c r="CI30" s="38" t="str">
        <f t="shared" ca="1" si="13"/>
        <v/>
      </c>
      <c r="CJ30" s="38" t="str">
        <f t="shared" ca="1" si="13"/>
        <v/>
      </c>
      <c r="CK30" s="38" t="str">
        <f t="shared" ca="1" si="13"/>
        <v/>
      </c>
      <c r="CL30" s="38" t="str">
        <f t="shared" ca="1" si="13"/>
        <v/>
      </c>
      <c r="CM30" s="38" t="str">
        <f t="shared" ca="1" si="13"/>
        <v/>
      </c>
      <c r="CN30" s="38" t="str">
        <f t="shared" ca="1" si="13"/>
        <v/>
      </c>
      <c r="CO30" s="38" t="str">
        <f t="shared" ca="1" si="13"/>
        <v/>
      </c>
      <c r="CP30" s="38" t="str">
        <f t="shared" ca="1" si="13"/>
        <v/>
      </c>
      <c r="CQ30" s="38" t="str">
        <f t="shared" ca="1" si="13"/>
        <v/>
      </c>
      <c r="CR30" s="38" t="str">
        <f t="shared" ca="1" si="13"/>
        <v/>
      </c>
      <c r="CS30" s="38" t="str">
        <f t="shared" ca="1" si="13"/>
        <v/>
      </c>
      <c r="CT30" s="38" t="str">
        <f t="shared" ca="1" si="13"/>
        <v/>
      </c>
      <c r="CU30" s="38" t="str">
        <f t="shared" ca="1" si="13"/>
        <v/>
      </c>
      <c r="CV30" s="38" t="str">
        <f t="shared" ca="1" si="13"/>
        <v/>
      </c>
      <c r="CW30" s="38" t="str">
        <f t="shared" ca="1" si="13"/>
        <v/>
      </c>
      <c r="CX30" s="38" t="str">
        <f t="shared" ca="1" si="13"/>
        <v/>
      </c>
      <c r="CY30" s="38" t="str">
        <f t="shared" ca="1" si="13"/>
        <v/>
      </c>
      <c r="CZ30" s="38" t="str">
        <f t="shared" ca="1" si="13"/>
        <v/>
      </c>
      <c r="DA30" s="38" t="str">
        <f t="shared" ca="1" si="13"/>
        <v/>
      </c>
      <c r="DB30" s="38" t="str">
        <f t="shared" ca="1" si="13"/>
        <v/>
      </c>
      <c r="DC30" s="38" t="str">
        <f t="shared" ca="1" si="13"/>
        <v/>
      </c>
      <c r="DD30" s="38" t="str">
        <f t="shared" ca="1" si="13"/>
        <v/>
      </c>
      <c r="DE30" s="38" t="str">
        <f t="shared" ca="1" si="13"/>
        <v/>
      </c>
      <c r="DF30" s="38" t="str">
        <f t="shared" ca="1" si="13"/>
        <v/>
      </c>
      <c r="DG30" s="38" t="str">
        <f t="shared" ca="1" si="13"/>
        <v/>
      </c>
      <c r="DH30" s="38" t="str">
        <f t="shared" ca="1" si="13"/>
        <v/>
      </c>
      <c r="DI30" s="38" t="str">
        <f t="shared" ca="1" si="13"/>
        <v/>
      </c>
      <c r="DJ30" s="38" t="str">
        <f t="shared" ca="1" si="13"/>
        <v/>
      </c>
      <c r="DK30" s="38" t="str">
        <f t="shared" ca="1" si="13"/>
        <v/>
      </c>
      <c r="DL30" s="121" t="str">
        <f t="shared" ca="1" si="13"/>
        <v/>
      </c>
    </row>
    <row r="31" spans="1:116" x14ac:dyDescent="0.25">
      <c r="A31" s="122" t="s">
        <v>23</v>
      </c>
      <c r="C31" s="38" t="str">
        <f t="shared" ref="C31:BN31" ca="1" si="14">+IF(C8&lt;&gt;" ",COLUMN(),"")</f>
        <v/>
      </c>
      <c r="D31" s="38" t="str">
        <f t="shared" ca="1" si="14"/>
        <v/>
      </c>
      <c r="E31" s="38" t="str">
        <f t="shared" ca="1" si="14"/>
        <v/>
      </c>
      <c r="F31" s="38" t="str">
        <f t="shared" ca="1" si="14"/>
        <v/>
      </c>
      <c r="G31" s="38" t="str">
        <f t="shared" ca="1" si="14"/>
        <v/>
      </c>
      <c r="H31" s="38" t="str">
        <f t="shared" ca="1" si="14"/>
        <v/>
      </c>
      <c r="I31" s="38" t="str">
        <f t="shared" ca="1" si="14"/>
        <v/>
      </c>
      <c r="J31" s="38" t="str">
        <f t="shared" ca="1" si="14"/>
        <v/>
      </c>
      <c r="K31" s="38" t="str">
        <f t="shared" ca="1" si="14"/>
        <v/>
      </c>
      <c r="L31" s="38" t="str">
        <f t="shared" ca="1" si="14"/>
        <v/>
      </c>
      <c r="M31" s="38" t="str">
        <f t="shared" ca="1" si="14"/>
        <v/>
      </c>
      <c r="N31" s="38" t="str">
        <f t="shared" ca="1" si="14"/>
        <v/>
      </c>
      <c r="O31" s="38" t="str">
        <f t="shared" ca="1" si="14"/>
        <v/>
      </c>
      <c r="P31" s="38" t="str">
        <f t="shared" ca="1" si="14"/>
        <v/>
      </c>
      <c r="Q31" s="38" t="str">
        <f t="shared" ca="1" si="14"/>
        <v/>
      </c>
      <c r="R31" s="38" t="str">
        <f t="shared" ca="1" si="14"/>
        <v/>
      </c>
      <c r="S31" s="38" t="str">
        <f t="shared" ca="1" si="14"/>
        <v/>
      </c>
      <c r="T31" s="38" t="str">
        <f t="shared" ca="1" si="14"/>
        <v/>
      </c>
      <c r="U31" s="38" t="str">
        <f t="shared" ca="1" si="14"/>
        <v/>
      </c>
      <c r="V31" s="38" t="str">
        <f t="shared" ca="1" si="14"/>
        <v/>
      </c>
      <c r="W31" s="38" t="str">
        <f t="shared" ca="1" si="14"/>
        <v/>
      </c>
      <c r="X31" s="38" t="str">
        <f t="shared" ca="1" si="14"/>
        <v/>
      </c>
      <c r="Y31" s="38" t="str">
        <f t="shared" ca="1" si="14"/>
        <v/>
      </c>
      <c r="Z31" s="38" t="str">
        <f t="shared" ca="1" si="14"/>
        <v/>
      </c>
      <c r="AA31" s="38" t="str">
        <f t="shared" ca="1" si="14"/>
        <v/>
      </c>
      <c r="AB31" s="38" t="str">
        <f t="shared" ca="1" si="14"/>
        <v/>
      </c>
      <c r="AC31" s="38" t="str">
        <f t="shared" ca="1" si="14"/>
        <v/>
      </c>
      <c r="AD31" s="38" t="str">
        <f t="shared" ca="1" si="14"/>
        <v/>
      </c>
      <c r="AE31" s="38" t="str">
        <f t="shared" ca="1" si="14"/>
        <v/>
      </c>
      <c r="AF31" s="38" t="str">
        <f t="shared" ca="1" si="14"/>
        <v/>
      </c>
      <c r="AG31" s="38" t="str">
        <f t="shared" ca="1" si="14"/>
        <v/>
      </c>
      <c r="AH31" s="38" t="str">
        <f t="shared" ca="1" si="14"/>
        <v/>
      </c>
      <c r="AI31" s="38" t="str">
        <f t="shared" ca="1" si="14"/>
        <v/>
      </c>
      <c r="AJ31" s="38" t="str">
        <f t="shared" ca="1" si="14"/>
        <v/>
      </c>
      <c r="AK31" s="38" t="str">
        <f t="shared" ca="1" si="14"/>
        <v/>
      </c>
      <c r="AL31" s="38" t="str">
        <f t="shared" ca="1" si="14"/>
        <v/>
      </c>
      <c r="AM31" s="38" t="str">
        <f t="shared" ca="1" si="14"/>
        <v/>
      </c>
      <c r="AN31" s="38" t="str">
        <f t="shared" ca="1" si="14"/>
        <v/>
      </c>
      <c r="AO31" s="38">
        <f t="shared" ca="1" si="14"/>
        <v>41</v>
      </c>
      <c r="AP31" s="38">
        <f t="shared" ca="1" si="14"/>
        <v>42</v>
      </c>
      <c r="AQ31" s="38">
        <f t="shared" ca="1" si="14"/>
        <v>43</v>
      </c>
      <c r="AR31" s="38">
        <f t="shared" ca="1" si="14"/>
        <v>44</v>
      </c>
      <c r="AS31" s="38">
        <f t="shared" ca="1" si="14"/>
        <v>45</v>
      </c>
      <c r="AT31" s="38" t="str">
        <f t="shared" ca="1" si="14"/>
        <v/>
      </c>
      <c r="AU31" s="38" t="str">
        <f t="shared" ca="1" si="14"/>
        <v/>
      </c>
      <c r="AV31" s="38" t="str">
        <f t="shared" ca="1" si="14"/>
        <v/>
      </c>
      <c r="AW31" s="38" t="str">
        <f t="shared" ca="1" si="14"/>
        <v/>
      </c>
      <c r="AX31" s="38" t="str">
        <f t="shared" ca="1" si="14"/>
        <v/>
      </c>
      <c r="AY31" s="38" t="str">
        <f t="shared" ca="1" si="14"/>
        <v/>
      </c>
      <c r="AZ31" s="38" t="str">
        <f t="shared" ca="1" si="14"/>
        <v/>
      </c>
      <c r="BA31" s="38" t="str">
        <f t="shared" ca="1" si="14"/>
        <v/>
      </c>
      <c r="BB31" s="38" t="str">
        <f t="shared" ca="1" si="14"/>
        <v/>
      </c>
      <c r="BC31" s="38" t="str">
        <f t="shared" ca="1" si="14"/>
        <v/>
      </c>
      <c r="BD31" s="38" t="str">
        <f t="shared" ca="1" si="14"/>
        <v/>
      </c>
      <c r="BE31" s="38" t="str">
        <f t="shared" ca="1" si="14"/>
        <v/>
      </c>
      <c r="BF31" s="38" t="str">
        <f t="shared" ca="1" si="14"/>
        <v/>
      </c>
      <c r="BG31" s="38" t="str">
        <f t="shared" ca="1" si="14"/>
        <v/>
      </c>
      <c r="BH31" s="38" t="str">
        <f t="shared" ca="1" si="14"/>
        <v/>
      </c>
      <c r="BI31" s="38" t="str">
        <f t="shared" ca="1" si="14"/>
        <v/>
      </c>
      <c r="BJ31" s="38" t="str">
        <f t="shared" ca="1" si="14"/>
        <v/>
      </c>
      <c r="BK31" s="38" t="str">
        <f t="shared" ca="1" si="14"/>
        <v/>
      </c>
      <c r="BL31" s="38" t="str">
        <f t="shared" ca="1" si="14"/>
        <v/>
      </c>
      <c r="BM31" s="38" t="str">
        <f t="shared" ca="1" si="14"/>
        <v/>
      </c>
      <c r="BN31" s="38" t="str">
        <f t="shared" ca="1" si="14"/>
        <v/>
      </c>
      <c r="BO31" s="38" t="str">
        <f t="shared" ref="BO31:DL31" ca="1" si="15">+IF(BO8&lt;&gt;" ",COLUMN(),"")</f>
        <v/>
      </c>
      <c r="BP31" s="38" t="str">
        <f t="shared" ca="1" si="15"/>
        <v/>
      </c>
      <c r="BQ31" s="38" t="str">
        <f t="shared" ca="1" si="15"/>
        <v/>
      </c>
      <c r="BR31" s="38" t="str">
        <f t="shared" ca="1" si="15"/>
        <v/>
      </c>
      <c r="BS31" s="38" t="str">
        <f t="shared" ca="1" si="15"/>
        <v/>
      </c>
      <c r="BT31" s="38" t="str">
        <f t="shared" ca="1" si="15"/>
        <v/>
      </c>
      <c r="BU31" s="38" t="str">
        <f t="shared" ca="1" si="15"/>
        <v/>
      </c>
      <c r="BV31" s="38" t="str">
        <f t="shared" ca="1" si="15"/>
        <v/>
      </c>
      <c r="BW31" s="38" t="str">
        <f t="shared" ca="1" si="15"/>
        <v/>
      </c>
      <c r="BX31" s="38" t="str">
        <f t="shared" ca="1" si="15"/>
        <v/>
      </c>
      <c r="BY31" s="38" t="str">
        <f t="shared" ca="1" si="15"/>
        <v/>
      </c>
      <c r="BZ31" s="38" t="str">
        <f t="shared" ca="1" si="15"/>
        <v/>
      </c>
      <c r="CA31" s="38" t="str">
        <f t="shared" ca="1" si="15"/>
        <v/>
      </c>
      <c r="CB31" s="38" t="str">
        <f t="shared" ca="1" si="15"/>
        <v/>
      </c>
      <c r="CC31" s="38" t="str">
        <f t="shared" ca="1" si="15"/>
        <v/>
      </c>
      <c r="CD31" s="38" t="str">
        <f t="shared" ca="1" si="15"/>
        <v/>
      </c>
      <c r="CE31" s="38" t="str">
        <f t="shared" ca="1" si="15"/>
        <v/>
      </c>
      <c r="CF31" s="38" t="str">
        <f t="shared" ca="1" si="15"/>
        <v/>
      </c>
      <c r="CG31" s="38" t="str">
        <f t="shared" ca="1" si="15"/>
        <v/>
      </c>
      <c r="CH31" s="38" t="str">
        <f t="shared" ca="1" si="15"/>
        <v/>
      </c>
      <c r="CI31" s="38" t="str">
        <f t="shared" ca="1" si="15"/>
        <v/>
      </c>
      <c r="CJ31" s="38" t="str">
        <f t="shared" ca="1" si="15"/>
        <v/>
      </c>
      <c r="CK31" s="38" t="str">
        <f t="shared" ca="1" si="15"/>
        <v/>
      </c>
      <c r="CL31" s="38" t="str">
        <f t="shared" ca="1" si="15"/>
        <v/>
      </c>
      <c r="CM31" s="38" t="str">
        <f t="shared" ca="1" si="15"/>
        <v/>
      </c>
      <c r="CN31" s="38" t="str">
        <f t="shared" ca="1" si="15"/>
        <v/>
      </c>
      <c r="CO31" s="38" t="str">
        <f t="shared" ca="1" si="15"/>
        <v/>
      </c>
      <c r="CP31" s="38" t="str">
        <f t="shared" ca="1" si="15"/>
        <v/>
      </c>
      <c r="CQ31" s="38" t="str">
        <f t="shared" ca="1" si="15"/>
        <v/>
      </c>
      <c r="CR31" s="38" t="str">
        <f t="shared" ca="1" si="15"/>
        <v/>
      </c>
      <c r="CS31" s="38" t="str">
        <f t="shared" ca="1" si="15"/>
        <v/>
      </c>
      <c r="CT31" s="38" t="str">
        <f t="shared" ca="1" si="15"/>
        <v/>
      </c>
      <c r="CU31" s="38" t="str">
        <f t="shared" ca="1" si="15"/>
        <v/>
      </c>
      <c r="CV31" s="38" t="str">
        <f t="shared" ca="1" si="15"/>
        <v/>
      </c>
      <c r="CW31" s="38" t="str">
        <f t="shared" ca="1" si="15"/>
        <v/>
      </c>
      <c r="CX31" s="38" t="str">
        <f t="shared" ca="1" si="15"/>
        <v/>
      </c>
      <c r="CY31" s="38" t="str">
        <f t="shared" ca="1" si="15"/>
        <v/>
      </c>
      <c r="CZ31" s="38" t="str">
        <f t="shared" ca="1" si="15"/>
        <v/>
      </c>
      <c r="DA31" s="38" t="str">
        <f t="shared" ca="1" si="15"/>
        <v/>
      </c>
      <c r="DB31" s="38" t="str">
        <f t="shared" ca="1" si="15"/>
        <v/>
      </c>
      <c r="DC31" s="38" t="str">
        <f t="shared" ca="1" si="15"/>
        <v/>
      </c>
      <c r="DD31" s="38" t="str">
        <f t="shared" ca="1" si="15"/>
        <v/>
      </c>
      <c r="DE31" s="38" t="str">
        <f t="shared" ca="1" si="15"/>
        <v/>
      </c>
      <c r="DF31" s="38" t="str">
        <f t="shared" ca="1" si="15"/>
        <v/>
      </c>
      <c r="DG31" s="38" t="str">
        <f t="shared" ca="1" si="15"/>
        <v/>
      </c>
      <c r="DH31" s="38" t="str">
        <f t="shared" ca="1" si="15"/>
        <v/>
      </c>
      <c r="DI31" s="38" t="str">
        <f t="shared" ca="1" si="15"/>
        <v/>
      </c>
      <c r="DJ31" s="38" t="str">
        <f t="shared" ca="1" si="15"/>
        <v/>
      </c>
      <c r="DK31" s="38" t="str">
        <f t="shared" ca="1" si="15"/>
        <v/>
      </c>
      <c r="DL31" s="121" t="str">
        <f t="shared" ca="1" si="15"/>
        <v/>
      </c>
    </row>
    <row r="32" spans="1:116" ht="14.25" customHeight="1" x14ac:dyDescent="0.25">
      <c r="A32" s="122" t="s">
        <v>229</v>
      </c>
      <c r="C32" s="38" t="str">
        <f t="shared" ref="C32:BN32" ca="1" si="16">+IF(C9&lt;&gt;" ",COLUMN(),"")</f>
        <v/>
      </c>
      <c r="D32" s="38" t="str">
        <f t="shared" ca="1" si="16"/>
        <v/>
      </c>
      <c r="E32" s="38" t="str">
        <f t="shared" ca="1" si="16"/>
        <v/>
      </c>
      <c r="F32" s="38" t="str">
        <f t="shared" ca="1" si="16"/>
        <v/>
      </c>
      <c r="G32" s="38" t="str">
        <f t="shared" ca="1" si="16"/>
        <v/>
      </c>
      <c r="H32" s="38" t="str">
        <f t="shared" ca="1" si="16"/>
        <v/>
      </c>
      <c r="I32" s="38" t="str">
        <f t="shared" ca="1" si="16"/>
        <v/>
      </c>
      <c r="J32" s="38" t="str">
        <f t="shared" ca="1" si="16"/>
        <v/>
      </c>
      <c r="K32" s="38" t="str">
        <f t="shared" ca="1" si="16"/>
        <v/>
      </c>
      <c r="L32" s="38" t="str">
        <f t="shared" ca="1" si="16"/>
        <v/>
      </c>
      <c r="M32" s="38" t="str">
        <f t="shared" ca="1" si="16"/>
        <v/>
      </c>
      <c r="N32" s="38" t="str">
        <f t="shared" ca="1" si="16"/>
        <v/>
      </c>
      <c r="O32" s="38" t="str">
        <f t="shared" ca="1" si="16"/>
        <v/>
      </c>
      <c r="P32" s="38" t="str">
        <f t="shared" ca="1" si="16"/>
        <v/>
      </c>
      <c r="Q32" s="38" t="str">
        <f t="shared" ca="1" si="16"/>
        <v/>
      </c>
      <c r="R32" s="38" t="str">
        <f t="shared" ca="1" si="16"/>
        <v/>
      </c>
      <c r="S32" s="38" t="str">
        <f t="shared" ca="1" si="16"/>
        <v/>
      </c>
      <c r="T32" s="38" t="str">
        <f t="shared" ca="1" si="16"/>
        <v/>
      </c>
      <c r="U32" s="38" t="str">
        <f t="shared" ca="1" si="16"/>
        <v/>
      </c>
      <c r="V32" s="38" t="str">
        <f t="shared" ca="1" si="16"/>
        <v/>
      </c>
      <c r="W32" s="38" t="str">
        <f t="shared" ca="1" si="16"/>
        <v/>
      </c>
      <c r="X32" s="38" t="str">
        <f t="shared" ca="1" si="16"/>
        <v/>
      </c>
      <c r="Y32" s="38" t="str">
        <f t="shared" ca="1" si="16"/>
        <v/>
      </c>
      <c r="Z32" s="38" t="str">
        <f t="shared" ca="1" si="16"/>
        <v/>
      </c>
      <c r="AA32" s="38" t="str">
        <f t="shared" ca="1" si="16"/>
        <v/>
      </c>
      <c r="AB32" s="38" t="str">
        <f t="shared" ca="1" si="16"/>
        <v/>
      </c>
      <c r="AC32" s="38" t="str">
        <f t="shared" ca="1" si="16"/>
        <v/>
      </c>
      <c r="AD32" s="38" t="str">
        <f t="shared" ca="1" si="16"/>
        <v/>
      </c>
      <c r="AE32" s="38" t="str">
        <f t="shared" ca="1" si="16"/>
        <v/>
      </c>
      <c r="AF32" s="38" t="str">
        <f t="shared" ca="1" si="16"/>
        <v/>
      </c>
      <c r="AG32" s="38" t="str">
        <f t="shared" ca="1" si="16"/>
        <v/>
      </c>
      <c r="AH32" s="38" t="str">
        <f t="shared" ca="1" si="16"/>
        <v/>
      </c>
      <c r="AI32" s="38" t="str">
        <f t="shared" ca="1" si="16"/>
        <v/>
      </c>
      <c r="AJ32" s="38" t="str">
        <f t="shared" ca="1" si="16"/>
        <v/>
      </c>
      <c r="AK32" s="38" t="str">
        <f t="shared" ca="1" si="16"/>
        <v/>
      </c>
      <c r="AL32" s="38" t="str">
        <f t="shared" ca="1" si="16"/>
        <v/>
      </c>
      <c r="AM32" s="38" t="str">
        <f t="shared" ca="1" si="16"/>
        <v/>
      </c>
      <c r="AN32" s="38" t="str">
        <f t="shared" ca="1" si="16"/>
        <v/>
      </c>
      <c r="AO32" s="38" t="str">
        <f t="shared" ca="1" si="16"/>
        <v/>
      </c>
      <c r="AP32" s="38" t="str">
        <f t="shared" ca="1" si="16"/>
        <v/>
      </c>
      <c r="AQ32" s="38" t="str">
        <f t="shared" ca="1" si="16"/>
        <v/>
      </c>
      <c r="AR32" s="38" t="str">
        <f t="shared" ca="1" si="16"/>
        <v/>
      </c>
      <c r="AS32" s="38" t="str">
        <f t="shared" ca="1" si="16"/>
        <v/>
      </c>
      <c r="AT32" s="38" t="str">
        <f t="shared" ca="1" si="16"/>
        <v/>
      </c>
      <c r="AU32" s="38">
        <f t="shared" ca="1" si="16"/>
        <v>47</v>
      </c>
      <c r="AV32" s="38">
        <f t="shared" ca="1" si="16"/>
        <v>48</v>
      </c>
      <c r="AW32" s="38">
        <f t="shared" ca="1" si="16"/>
        <v>49</v>
      </c>
      <c r="AX32" s="38">
        <f t="shared" ca="1" si="16"/>
        <v>50</v>
      </c>
      <c r="AY32" s="38">
        <f t="shared" ca="1" si="16"/>
        <v>51</v>
      </c>
      <c r="AZ32" s="38" t="str">
        <f t="shared" ca="1" si="16"/>
        <v/>
      </c>
      <c r="BA32" s="38" t="str">
        <f t="shared" ca="1" si="16"/>
        <v/>
      </c>
      <c r="BB32" s="38" t="str">
        <f t="shared" ca="1" si="16"/>
        <v/>
      </c>
      <c r="BC32" s="38" t="str">
        <f t="shared" ca="1" si="16"/>
        <v/>
      </c>
      <c r="BD32" s="38" t="str">
        <f t="shared" ca="1" si="16"/>
        <v/>
      </c>
      <c r="BE32" s="38" t="str">
        <f t="shared" ca="1" si="16"/>
        <v/>
      </c>
      <c r="BF32" s="38" t="str">
        <f t="shared" ca="1" si="16"/>
        <v/>
      </c>
      <c r="BG32" s="38" t="str">
        <f t="shared" ca="1" si="16"/>
        <v/>
      </c>
      <c r="BH32" s="38" t="str">
        <f t="shared" ca="1" si="16"/>
        <v/>
      </c>
      <c r="BI32" s="38" t="str">
        <f t="shared" ca="1" si="16"/>
        <v/>
      </c>
      <c r="BJ32" s="38" t="str">
        <f t="shared" ca="1" si="16"/>
        <v/>
      </c>
      <c r="BK32" s="38" t="str">
        <f t="shared" ca="1" si="16"/>
        <v/>
      </c>
      <c r="BL32" s="38" t="str">
        <f t="shared" ca="1" si="16"/>
        <v/>
      </c>
      <c r="BM32" s="38" t="str">
        <f t="shared" ca="1" si="16"/>
        <v/>
      </c>
      <c r="BN32" s="38" t="str">
        <f t="shared" ca="1" si="16"/>
        <v/>
      </c>
      <c r="BO32" s="38" t="str">
        <f t="shared" ref="BO32:DL32" ca="1" si="17">+IF(BO9&lt;&gt;" ",COLUMN(),"")</f>
        <v/>
      </c>
      <c r="BP32" s="38" t="str">
        <f t="shared" ca="1" si="17"/>
        <v/>
      </c>
      <c r="BQ32" s="38" t="str">
        <f t="shared" ca="1" si="17"/>
        <v/>
      </c>
      <c r="BR32" s="38" t="str">
        <f t="shared" ca="1" si="17"/>
        <v/>
      </c>
      <c r="BS32" s="38" t="str">
        <f t="shared" ca="1" si="17"/>
        <v/>
      </c>
      <c r="BT32" s="38" t="str">
        <f t="shared" ca="1" si="17"/>
        <v/>
      </c>
      <c r="BU32" s="38" t="str">
        <f t="shared" ca="1" si="17"/>
        <v/>
      </c>
      <c r="BV32" s="38" t="str">
        <f t="shared" ca="1" si="17"/>
        <v/>
      </c>
      <c r="BW32" s="38" t="str">
        <f t="shared" ca="1" si="17"/>
        <v/>
      </c>
      <c r="BX32" s="38" t="str">
        <f t="shared" ca="1" si="17"/>
        <v/>
      </c>
      <c r="BY32" s="38" t="str">
        <f t="shared" ca="1" si="17"/>
        <v/>
      </c>
      <c r="BZ32" s="38" t="str">
        <f t="shared" ca="1" si="17"/>
        <v/>
      </c>
      <c r="CA32" s="38" t="str">
        <f t="shared" ca="1" si="17"/>
        <v/>
      </c>
      <c r="CB32" s="38" t="str">
        <f t="shared" ca="1" si="17"/>
        <v/>
      </c>
      <c r="CC32" s="38" t="str">
        <f t="shared" ca="1" si="17"/>
        <v/>
      </c>
      <c r="CD32" s="38" t="str">
        <f t="shared" ca="1" si="17"/>
        <v/>
      </c>
      <c r="CE32" s="38" t="str">
        <f t="shared" ca="1" si="17"/>
        <v/>
      </c>
      <c r="CF32" s="38" t="str">
        <f t="shared" ca="1" si="17"/>
        <v/>
      </c>
      <c r="CG32" s="38" t="str">
        <f t="shared" ca="1" si="17"/>
        <v/>
      </c>
      <c r="CH32" s="38" t="str">
        <f t="shared" ca="1" si="17"/>
        <v/>
      </c>
      <c r="CI32" s="38" t="str">
        <f t="shared" ca="1" si="17"/>
        <v/>
      </c>
      <c r="CJ32" s="38" t="str">
        <f t="shared" ca="1" si="17"/>
        <v/>
      </c>
      <c r="CK32" s="38" t="str">
        <f t="shared" ca="1" si="17"/>
        <v/>
      </c>
      <c r="CL32" s="38" t="str">
        <f t="shared" ca="1" si="17"/>
        <v/>
      </c>
      <c r="CM32" s="38" t="str">
        <f t="shared" ca="1" si="17"/>
        <v/>
      </c>
      <c r="CN32" s="38" t="str">
        <f t="shared" ca="1" si="17"/>
        <v/>
      </c>
      <c r="CO32" s="38" t="str">
        <f t="shared" ca="1" si="17"/>
        <v/>
      </c>
      <c r="CP32" s="38" t="str">
        <f t="shared" ca="1" si="17"/>
        <v/>
      </c>
      <c r="CQ32" s="38" t="str">
        <f t="shared" ca="1" si="17"/>
        <v/>
      </c>
      <c r="CR32" s="38" t="str">
        <f t="shared" ca="1" si="17"/>
        <v/>
      </c>
      <c r="CS32" s="38" t="str">
        <f t="shared" ca="1" si="17"/>
        <v/>
      </c>
      <c r="CT32" s="38" t="str">
        <f t="shared" ca="1" si="17"/>
        <v/>
      </c>
      <c r="CU32" s="38" t="str">
        <f t="shared" ca="1" si="17"/>
        <v/>
      </c>
      <c r="CV32" s="38" t="str">
        <f t="shared" ca="1" si="17"/>
        <v/>
      </c>
      <c r="CW32" s="38" t="str">
        <f t="shared" ca="1" si="17"/>
        <v/>
      </c>
      <c r="CX32" s="38" t="str">
        <f t="shared" ca="1" si="17"/>
        <v/>
      </c>
      <c r="CY32" s="38" t="str">
        <f t="shared" ca="1" si="17"/>
        <v/>
      </c>
      <c r="CZ32" s="38" t="str">
        <f t="shared" ca="1" si="17"/>
        <v/>
      </c>
      <c r="DA32" s="38" t="str">
        <f t="shared" ca="1" si="17"/>
        <v/>
      </c>
      <c r="DB32" s="38" t="str">
        <f t="shared" ca="1" si="17"/>
        <v/>
      </c>
      <c r="DC32" s="38" t="str">
        <f t="shared" ca="1" si="17"/>
        <v/>
      </c>
      <c r="DD32" s="38" t="str">
        <f t="shared" ca="1" si="17"/>
        <v/>
      </c>
      <c r="DE32" s="38" t="str">
        <f t="shared" ca="1" si="17"/>
        <v/>
      </c>
      <c r="DF32" s="38" t="str">
        <f t="shared" ca="1" si="17"/>
        <v/>
      </c>
      <c r="DG32" s="38" t="str">
        <f t="shared" ca="1" si="17"/>
        <v/>
      </c>
      <c r="DH32" s="38" t="str">
        <f t="shared" ca="1" si="17"/>
        <v/>
      </c>
      <c r="DI32" s="38" t="str">
        <f t="shared" ca="1" si="17"/>
        <v/>
      </c>
      <c r="DJ32" s="38" t="str">
        <f t="shared" ca="1" si="17"/>
        <v/>
      </c>
      <c r="DK32" s="38" t="str">
        <f t="shared" ca="1" si="17"/>
        <v/>
      </c>
      <c r="DL32" s="121" t="str">
        <f t="shared" ca="1" si="17"/>
        <v/>
      </c>
    </row>
    <row r="33" spans="1:116" ht="14.25" customHeight="1" x14ac:dyDescent="0.25">
      <c r="A33" s="122" t="s">
        <v>237</v>
      </c>
      <c r="C33" s="38" t="str">
        <f t="shared" ref="C33:BN33" ca="1" si="18">+IF(C10&lt;&gt;" ",COLUMN(),"")</f>
        <v/>
      </c>
      <c r="D33" s="38" t="str">
        <f t="shared" ca="1" si="18"/>
        <v/>
      </c>
      <c r="E33" s="38" t="str">
        <f t="shared" ca="1" si="18"/>
        <v/>
      </c>
      <c r="F33" s="38" t="str">
        <f t="shared" ca="1" si="18"/>
        <v/>
      </c>
      <c r="G33" s="38" t="str">
        <f t="shared" ca="1" si="18"/>
        <v/>
      </c>
      <c r="H33" s="38" t="str">
        <f t="shared" ca="1" si="18"/>
        <v/>
      </c>
      <c r="I33" s="38" t="str">
        <f t="shared" ca="1" si="18"/>
        <v/>
      </c>
      <c r="J33" s="38" t="str">
        <f t="shared" ca="1" si="18"/>
        <v/>
      </c>
      <c r="K33" s="38" t="str">
        <f t="shared" ca="1" si="18"/>
        <v/>
      </c>
      <c r="L33" s="38" t="str">
        <f t="shared" ca="1" si="18"/>
        <v/>
      </c>
      <c r="M33" s="38" t="str">
        <f t="shared" ca="1" si="18"/>
        <v/>
      </c>
      <c r="N33" s="38" t="str">
        <f t="shared" ca="1" si="18"/>
        <v/>
      </c>
      <c r="O33" s="38" t="str">
        <f t="shared" ca="1" si="18"/>
        <v/>
      </c>
      <c r="P33" s="38" t="str">
        <f t="shared" ca="1" si="18"/>
        <v/>
      </c>
      <c r="Q33" s="38" t="str">
        <f t="shared" ca="1" si="18"/>
        <v/>
      </c>
      <c r="R33" s="38" t="str">
        <f t="shared" ca="1" si="18"/>
        <v/>
      </c>
      <c r="S33" s="38" t="str">
        <f t="shared" ca="1" si="18"/>
        <v/>
      </c>
      <c r="T33" s="38" t="str">
        <f t="shared" ca="1" si="18"/>
        <v/>
      </c>
      <c r="U33" s="38" t="str">
        <f t="shared" ca="1" si="18"/>
        <v/>
      </c>
      <c r="V33" s="38" t="str">
        <f t="shared" ca="1" si="18"/>
        <v/>
      </c>
      <c r="W33" s="38" t="str">
        <f t="shared" ca="1" si="18"/>
        <v/>
      </c>
      <c r="X33" s="38" t="str">
        <f t="shared" ca="1" si="18"/>
        <v/>
      </c>
      <c r="Y33" s="38" t="str">
        <f t="shared" ca="1" si="18"/>
        <v/>
      </c>
      <c r="Z33" s="38" t="str">
        <f t="shared" ca="1" si="18"/>
        <v/>
      </c>
      <c r="AA33" s="38" t="str">
        <f t="shared" ca="1" si="18"/>
        <v/>
      </c>
      <c r="AB33" s="38" t="str">
        <f t="shared" ca="1" si="18"/>
        <v/>
      </c>
      <c r="AC33" s="38" t="str">
        <f t="shared" ca="1" si="18"/>
        <v/>
      </c>
      <c r="AD33" s="38" t="str">
        <f t="shared" ca="1" si="18"/>
        <v/>
      </c>
      <c r="AE33" s="38" t="str">
        <f t="shared" ca="1" si="18"/>
        <v/>
      </c>
      <c r="AF33" s="38" t="str">
        <f t="shared" ca="1" si="18"/>
        <v/>
      </c>
      <c r="AG33" s="38" t="str">
        <f t="shared" ca="1" si="18"/>
        <v/>
      </c>
      <c r="AH33" s="38" t="str">
        <f t="shared" ca="1" si="18"/>
        <v/>
      </c>
      <c r="AI33" s="38" t="str">
        <f t="shared" ca="1" si="18"/>
        <v/>
      </c>
      <c r="AJ33" s="38" t="str">
        <f t="shared" ca="1" si="18"/>
        <v/>
      </c>
      <c r="AK33" s="38" t="str">
        <f t="shared" ca="1" si="18"/>
        <v/>
      </c>
      <c r="AL33" s="38" t="str">
        <f t="shared" ca="1" si="18"/>
        <v/>
      </c>
      <c r="AM33" s="38" t="str">
        <f t="shared" ca="1" si="18"/>
        <v/>
      </c>
      <c r="AN33" s="38" t="str">
        <f t="shared" ca="1" si="18"/>
        <v/>
      </c>
      <c r="AO33" s="38" t="str">
        <f t="shared" ca="1" si="18"/>
        <v/>
      </c>
      <c r="AP33" s="38" t="str">
        <f t="shared" ca="1" si="18"/>
        <v/>
      </c>
      <c r="AQ33" s="38" t="str">
        <f t="shared" ca="1" si="18"/>
        <v/>
      </c>
      <c r="AR33" s="38" t="str">
        <f t="shared" ca="1" si="18"/>
        <v/>
      </c>
      <c r="AS33" s="38" t="str">
        <f t="shared" ca="1" si="18"/>
        <v/>
      </c>
      <c r="AT33" s="38" t="str">
        <f t="shared" ca="1" si="18"/>
        <v/>
      </c>
      <c r="AU33" s="38" t="str">
        <f t="shared" ca="1" si="18"/>
        <v/>
      </c>
      <c r="AV33" s="38" t="str">
        <f t="shared" ca="1" si="18"/>
        <v/>
      </c>
      <c r="AW33" s="38" t="str">
        <f t="shared" ca="1" si="18"/>
        <v/>
      </c>
      <c r="AX33" s="38" t="str">
        <f t="shared" ca="1" si="18"/>
        <v/>
      </c>
      <c r="AY33" s="38" t="str">
        <f t="shared" ca="1" si="18"/>
        <v/>
      </c>
      <c r="AZ33" s="38" t="str">
        <f t="shared" ca="1" si="18"/>
        <v/>
      </c>
      <c r="BA33" s="38">
        <f t="shared" ca="1" si="18"/>
        <v>53</v>
      </c>
      <c r="BB33" s="38">
        <f t="shared" ca="1" si="18"/>
        <v>54</v>
      </c>
      <c r="BC33" s="38">
        <f t="shared" ca="1" si="18"/>
        <v>55</v>
      </c>
      <c r="BD33" s="38">
        <f t="shared" ca="1" si="18"/>
        <v>56</v>
      </c>
      <c r="BE33" s="38" t="str">
        <f t="shared" ca="1" si="18"/>
        <v/>
      </c>
      <c r="BF33" s="38" t="str">
        <f t="shared" ca="1" si="18"/>
        <v/>
      </c>
      <c r="BG33" s="38" t="str">
        <f t="shared" ca="1" si="18"/>
        <v/>
      </c>
      <c r="BH33" s="38" t="str">
        <f t="shared" ca="1" si="18"/>
        <v/>
      </c>
      <c r="BI33" s="38" t="str">
        <f t="shared" ca="1" si="18"/>
        <v/>
      </c>
      <c r="BJ33" s="38" t="str">
        <f t="shared" ca="1" si="18"/>
        <v/>
      </c>
      <c r="BK33" s="38" t="str">
        <f t="shared" ca="1" si="18"/>
        <v/>
      </c>
      <c r="BL33" s="38" t="str">
        <f t="shared" ca="1" si="18"/>
        <v/>
      </c>
      <c r="BM33" s="38" t="str">
        <f t="shared" ca="1" si="18"/>
        <v/>
      </c>
      <c r="BN33" s="38" t="str">
        <f t="shared" ca="1" si="18"/>
        <v/>
      </c>
      <c r="BO33" s="38" t="str">
        <f t="shared" ref="BO33:DL33" ca="1" si="19">+IF(BO10&lt;&gt;" ",COLUMN(),"")</f>
        <v/>
      </c>
      <c r="BP33" s="38" t="str">
        <f t="shared" ca="1" si="19"/>
        <v/>
      </c>
      <c r="BQ33" s="38" t="str">
        <f t="shared" ca="1" si="19"/>
        <v/>
      </c>
      <c r="BR33" s="38" t="str">
        <f t="shared" ca="1" si="19"/>
        <v/>
      </c>
      <c r="BS33" s="38" t="str">
        <f t="shared" ca="1" si="19"/>
        <v/>
      </c>
      <c r="BT33" s="38" t="str">
        <f t="shared" ca="1" si="19"/>
        <v/>
      </c>
      <c r="BU33" s="38" t="str">
        <f t="shared" ca="1" si="19"/>
        <v/>
      </c>
      <c r="BV33" s="38" t="str">
        <f t="shared" ca="1" si="19"/>
        <v/>
      </c>
      <c r="BW33" s="38" t="str">
        <f t="shared" ca="1" si="19"/>
        <v/>
      </c>
      <c r="BX33" s="38" t="str">
        <f t="shared" ca="1" si="19"/>
        <v/>
      </c>
      <c r="BY33" s="38" t="str">
        <f t="shared" ca="1" si="19"/>
        <v/>
      </c>
      <c r="BZ33" s="38" t="str">
        <f t="shared" ca="1" si="19"/>
        <v/>
      </c>
      <c r="CA33" s="38" t="str">
        <f t="shared" ca="1" si="19"/>
        <v/>
      </c>
      <c r="CB33" s="38" t="str">
        <f t="shared" ca="1" si="19"/>
        <v/>
      </c>
      <c r="CC33" s="38" t="str">
        <f t="shared" ca="1" si="19"/>
        <v/>
      </c>
      <c r="CD33" s="38" t="str">
        <f t="shared" ca="1" si="19"/>
        <v/>
      </c>
      <c r="CE33" s="38" t="str">
        <f t="shared" ca="1" si="19"/>
        <v/>
      </c>
      <c r="CF33" s="38" t="str">
        <f t="shared" ca="1" si="19"/>
        <v/>
      </c>
      <c r="CG33" s="38" t="str">
        <f t="shared" ca="1" si="19"/>
        <v/>
      </c>
      <c r="CH33" s="38" t="str">
        <f t="shared" ca="1" si="19"/>
        <v/>
      </c>
      <c r="CI33" s="38" t="str">
        <f t="shared" ca="1" si="19"/>
        <v/>
      </c>
      <c r="CJ33" s="38" t="str">
        <f t="shared" ca="1" si="19"/>
        <v/>
      </c>
      <c r="CK33" s="38" t="str">
        <f t="shared" ca="1" si="19"/>
        <v/>
      </c>
      <c r="CL33" s="38" t="str">
        <f t="shared" ca="1" si="19"/>
        <v/>
      </c>
      <c r="CM33" s="38" t="str">
        <f t="shared" ca="1" si="19"/>
        <v/>
      </c>
      <c r="CN33" s="38" t="str">
        <f t="shared" ca="1" si="19"/>
        <v/>
      </c>
      <c r="CO33" s="38" t="str">
        <f t="shared" ca="1" si="19"/>
        <v/>
      </c>
      <c r="CP33" s="38" t="str">
        <f t="shared" ca="1" si="19"/>
        <v/>
      </c>
      <c r="CQ33" s="38" t="str">
        <f t="shared" ca="1" si="19"/>
        <v/>
      </c>
      <c r="CR33" s="38" t="str">
        <f t="shared" ca="1" si="19"/>
        <v/>
      </c>
      <c r="CS33" s="38" t="str">
        <f t="shared" ca="1" si="19"/>
        <v/>
      </c>
      <c r="CT33" s="38" t="str">
        <f t="shared" ca="1" si="19"/>
        <v/>
      </c>
      <c r="CU33" s="38" t="str">
        <f t="shared" ca="1" si="19"/>
        <v/>
      </c>
      <c r="CV33" s="38" t="str">
        <f t="shared" ca="1" si="19"/>
        <v/>
      </c>
      <c r="CW33" s="38" t="str">
        <f t="shared" ca="1" si="19"/>
        <v/>
      </c>
      <c r="CX33" s="38" t="str">
        <f t="shared" ca="1" si="19"/>
        <v/>
      </c>
      <c r="CY33" s="38" t="str">
        <f t="shared" ca="1" si="19"/>
        <v/>
      </c>
      <c r="CZ33" s="38" t="str">
        <f t="shared" ca="1" si="19"/>
        <v/>
      </c>
      <c r="DA33" s="38" t="str">
        <f t="shared" ca="1" si="19"/>
        <v/>
      </c>
      <c r="DB33" s="38" t="str">
        <f t="shared" ca="1" si="19"/>
        <v/>
      </c>
      <c r="DC33" s="38" t="str">
        <f t="shared" ca="1" si="19"/>
        <v/>
      </c>
      <c r="DD33" s="38" t="str">
        <f t="shared" ca="1" si="19"/>
        <v/>
      </c>
      <c r="DE33" s="38" t="str">
        <f t="shared" ca="1" si="19"/>
        <v/>
      </c>
      <c r="DF33" s="38" t="str">
        <f t="shared" ca="1" si="19"/>
        <v/>
      </c>
      <c r="DG33" s="38" t="str">
        <f t="shared" ca="1" si="19"/>
        <v/>
      </c>
      <c r="DH33" s="38" t="str">
        <f t="shared" ca="1" si="19"/>
        <v/>
      </c>
      <c r="DI33" s="38" t="str">
        <f t="shared" ca="1" si="19"/>
        <v/>
      </c>
      <c r="DJ33" s="38" t="str">
        <f t="shared" ca="1" si="19"/>
        <v/>
      </c>
      <c r="DK33" s="38" t="str">
        <f t="shared" ca="1" si="19"/>
        <v/>
      </c>
      <c r="DL33" s="121" t="str">
        <f t="shared" ca="1" si="19"/>
        <v/>
      </c>
    </row>
    <row r="34" spans="1:116" ht="14.25" customHeight="1" x14ac:dyDescent="0.25">
      <c r="A34" s="122" t="s">
        <v>9180</v>
      </c>
      <c r="C34" s="38" t="str">
        <f t="shared" ref="C34:BN34" ca="1" si="20">+IF(C11&lt;&gt;" ",COLUMN(),"")</f>
        <v/>
      </c>
      <c r="D34" s="38" t="str">
        <f t="shared" ca="1" si="20"/>
        <v/>
      </c>
      <c r="E34" s="38" t="str">
        <f t="shared" ca="1" si="20"/>
        <v/>
      </c>
      <c r="F34" s="38" t="str">
        <f t="shared" ca="1" si="20"/>
        <v/>
      </c>
      <c r="G34" s="38" t="str">
        <f t="shared" ca="1" si="20"/>
        <v/>
      </c>
      <c r="H34" s="38" t="str">
        <f t="shared" ca="1" si="20"/>
        <v/>
      </c>
      <c r="I34" s="38" t="str">
        <f t="shared" ca="1" si="20"/>
        <v/>
      </c>
      <c r="J34" s="38" t="str">
        <f t="shared" ca="1" si="20"/>
        <v/>
      </c>
      <c r="K34" s="38" t="str">
        <f t="shared" ca="1" si="20"/>
        <v/>
      </c>
      <c r="L34" s="38" t="str">
        <f t="shared" ca="1" si="20"/>
        <v/>
      </c>
      <c r="M34" s="38" t="str">
        <f t="shared" ca="1" si="20"/>
        <v/>
      </c>
      <c r="N34" s="38" t="str">
        <f t="shared" ca="1" si="20"/>
        <v/>
      </c>
      <c r="O34" s="38" t="str">
        <f t="shared" ca="1" si="20"/>
        <v/>
      </c>
      <c r="P34" s="38" t="str">
        <f t="shared" ca="1" si="20"/>
        <v/>
      </c>
      <c r="Q34" s="38" t="str">
        <f t="shared" ca="1" si="20"/>
        <v/>
      </c>
      <c r="R34" s="38" t="str">
        <f t="shared" ca="1" si="20"/>
        <v/>
      </c>
      <c r="S34" s="38" t="str">
        <f t="shared" ca="1" si="20"/>
        <v/>
      </c>
      <c r="T34" s="38" t="str">
        <f t="shared" ca="1" si="20"/>
        <v/>
      </c>
      <c r="U34" s="38" t="str">
        <f t="shared" ca="1" si="20"/>
        <v/>
      </c>
      <c r="V34" s="38" t="str">
        <f t="shared" ca="1" si="20"/>
        <v/>
      </c>
      <c r="W34" s="38" t="str">
        <f t="shared" ca="1" si="20"/>
        <v/>
      </c>
      <c r="X34" s="38" t="str">
        <f t="shared" ca="1" si="20"/>
        <v/>
      </c>
      <c r="Y34" s="38" t="str">
        <f t="shared" ca="1" si="20"/>
        <v/>
      </c>
      <c r="Z34" s="38" t="str">
        <f t="shared" ca="1" si="20"/>
        <v/>
      </c>
      <c r="AA34" s="38" t="str">
        <f t="shared" ca="1" si="20"/>
        <v/>
      </c>
      <c r="AB34" s="38" t="str">
        <f t="shared" ca="1" si="20"/>
        <v/>
      </c>
      <c r="AC34" s="38" t="str">
        <f t="shared" ca="1" si="20"/>
        <v/>
      </c>
      <c r="AD34" s="38" t="str">
        <f t="shared" ca="1" si="20"/>
        <v/>
      </c>
      <c r="AE34" s="38" t="str">
        <f t="shared" ca="1" si="20"/>
        <v/>
      </c>
      <c r="AF34" s="38" t="str">
        <f t="shared" ca="1" si="20"/>
        <v/>
      </c>
      <c r="AG34" s="38" t="str">
        <f t="shared" ca="1" si="20"/>
        <v/>
      </c>
      <c r="AH34" s="38" t="str">
        <f t="shared" ca="1" si="20"/>
        <v/>
      </c>
      <c r="AI34" s="38" t="str">
        <f t="shared" ca="1" si="20"/>
        <v/>
      </c>
      <c r="AJ34" s="38" t="str">
        <f t="shared" ca="1" si="20"/>
        <v/>
      </c>
      <c r="AK34" s="38" t="str">
        <f t="shared" ca="1" si="20"/>
        <v/>
      </c>
      <c r="AL34" s="38" t="str">
        <f t="shared" ca="1" si="20"/>
        <v/>
      </c>
      <c r="AM34" s="38" t="str">
        <f t="shared" ca="1" si="20"/>
        <v/>
      </c>
      <c r="AN34" s="38" t="str">
        <f t="shared" ca="1" si="20"/>
        <v/>
      </c>
      <c r="AO34" s="38" t="str">
        <f t="shared" ca="1" si="20"/>
        <v/>
      </c>
      <c r="AP34" s="38" t="str">
        <f t="shared" ca="1" si="20"/>
        <v/>
      </c>
      <c r="AQ34" s="38" t="str">
        <f t="shared" ca="1" si="20"/>
        <v/>
      </c>
      <c r="AR34" s="38" t="str">
        <f t="shared" ca="1" si="20"/>
        <v/>
      </c>
      <c r="AS34" s="38" t="str">
        <f t="shared" ca="1" si="20"/>
        <v/>
      </c>
      <c r="AT34" s="38" t="str">
        <f t="shared" ca="1" si="20"/>
        <v/>
      </c>
      <c r="AU34" s="38" t="str">
        <f t="shared" ca="1" si="20"/>
        <v/>
      </c>
      <c r="AV34" s="38" t="str">
        <f t="shared" ca="1" si="20"/>
        <v/>
      </c>
      <c r="AW34" s="38" t="str">
        <f t="shared" ca="1" si="20"/>
        <v/>
      </c>
      <c r="AX34" s="38" t="str">
        <f t="shared" ca="1" si="20"/>
        <v/>
      </c>
      <c r="AY34" s="38" t="str">
        <f t="shared" ca="1" si="20"/>
        <v/>
      </c>
      <c r="AZ34" s="38" t="str">
        <f t="shared" ca="1" si="20"/>
        <v/>
      </c>
      <c r="BA34" s="38" t="str">
        <f t="shared" ca="1" si="20"/>
        <v/>
      </c>
      <c r="BB34" s="38" t="str">
        <f t="shared" ca="1" si="20"/>
        <v/>
      </c>
      <c r="BC34" s="38" t="str">
        <f t="shared" ca="1" si="20"/>
        <v/>
      </c>
      <c r="BD34" s="38" t="str">
        <f t="shared" ca="1" si="20"/>
        <v/>
      </c>
      <c r="BE34" s="38" t="str">
        <f t="shared" ca="1" si="20"/>
        <v/>
      </c>
      <c r="BF34" s="38">
        <f t="shared" ca="1" si="20"/>
        <v>58</v>
      </c>
      <c r="BG34" s="38">
        <f t="shared" ca="1" si="20"/>
        <v>59</v>
      </c>
      <c r="BH34" s="38">
        <f t="shared" ca="1" si="20"/>
        <v>60</v>
      </c>
      <c r="BI34" s="38" t="str">
        <f t="shared" ca="1" si="20"/>
        <v/>
      </c>
      <c r="BJ34" s="38" t="str">
        <f t="shared" ca="1" si="20"/>
        <v/>
      </c>
      <c r="BK34" s="38" t="str">
        <f t="shared" ca="1" si="20"/>
        <v/>
      </c>
      <c r="BL34" s="38" t="str">
        <f t="shared" ca="1" si="20"/>
        <v/>
      </c>
      <c r="BM34" s="38" t="str">
        <f t="shared" ca="1" si="20"/>
        <v/>
      </c>
      <c r="BN34" s="38" t="str">
        <f t="shared" ca="1" si="20"/>
        <v/>
      </c>
      <c r="BO34" s="38" t="str">
        <f t="shared" ref="BO34:DL34" ca="1" si="21">+IF(BO11&lt;&gt;" ",COLUMN(),"")</f>
        <v/>
      </c>
      <c r="BP34" s="38" t="str">
        <f t="shared" ca="1" si="21"/>
        <v/>
      </c>
      <c r="BQ34" s="38" t="str">
        <f t="shared" ca="1" si="21"/>
        <v/>
      </c>
      <c r="BR34" s="38" t="str">
        <f t="shared" ca="1" si="21"/>
        <v/>
      </c>
      <c r="BS34" s="38" t="str">
        <f t="shared" ca="1" si="21"/>
        <v/>
      </c>
      <c r="BT34" s="38" t="str">
        <f t="shared" ca="1" si="21"/>
        <v/>
      </c>
      <c r="BU34" s="38" t="str">
        <f t="shared" ca="1" si="21"/>
        <v/>
      </c>
      <c r="BV34" s="38" t="str">
        <f t="shared" ca="1" si="21"/>
        <v/>
      </c>
      <c r="BW34" s="38" t="str">
        <f t="shared" ca="1" si="21"/>
        <v/>
      </c>
      <c r="BX34" s="38" t="str">
        <f t="shared" ca="1" si="21"/>
        <v/>
      </c>
      <c r="BY34" s="38" t="str">
        <f t="shared" ca="1" si="21"/>
        <v/>
      </c>
      <c r="BZ34" s="38" t="str">
        <f t="shared" ca="1" si="21"/>
        <v/>
      </c>
      <c r="CA34" s="38" t="str">
        <f t="shared" ca="1" si="21"/>
        <v/>
      </c>
      <c r="CB34" s="38" t="str">
        <f t="shared" ca="1" si="21"/>
        <v/>
      </c>
      <c r="CC34" s="38" t="str">
        <f t="shared" ca="1" si="21"/>
        <v/>
      </c>
      <c r="CD34" s="38" t="str">
        <f t="shared" ca="1" si="21"/>
        <v/>
      </c>
      <c r="CE34" s="38" t="str">
        <f t="shared" ca="1" si="21"/>
        <v/>
      </c>
      <c r="CF34" s="38" t="str">
        <f t="shared" ca="1" si="21"/>
        <v/>
      </c>
      <c r="CG34" s="38" t="str">
        <f t="shared" ca="1" si="21"/>
        <v/>
      </c>
      <c r="CH34" s="38" t="str">
        <f t="shared" ca="1" si="21"/>
        <v/>
      </c>
      <c r="CI34" s="38" t="str">
        <f t="shared" ca="1" si="21"/>
        <v/>
      </c>
      <c r="CJ34" s="38" t="str">
        <f t="shared" ca="1" si="21"/>
        <v/>
      </c>
      <c r="CK34" s="38" t="str">
        <f t="shared" ca="1" si="21"/>
        <v/>
      </c>
      <c r="CL34" s="38" t="str">
        <f t="shared" ca="1" si="21"/>
        <v/>
      </c>
      <c r="CM34" s="38" t="str">
        <f t="shared" ca="1" si="21"/>
        <v/>
      </c>
      <c r="CN34" s="38" t="str">
        <f t="shared" ca="1" si="21"/>
        <v/>
      </c>
      <c r="CO34" s="38" t="str">
        <f t="shared" ca="1" si="21"/>
        <v/>
      </c>
      <c r="CP34" s="38" t="str">
        <f t="shared" ca="1" si="21"/>
        <v/>
      </c>
      <c r="CQ34" s="38" t="str">
        <f t="shared" ca="1" si="21"/>
        <v/>
      </c>
      <c r="CR34" s="38" t="str">
        <f t="shared" ca="1" si="21"/>
        <v/>
      </c>
      <c r="CS34" s="38" t="str">
        <f t="shared" ca="1" si="21"/>
        <v/>
      </c>
      <c r="CT34" s="38" t="str">
        <f t="shared" ca="1" si="21"/>
        <v/>
      </c>
      <c r="CU34" s="38" t="str">
        <f t="shared" ca="1" si="21"/>
        <v/>
      </c>
      <c r="CV34" s="38" t="str">
        <f t="shared" ca="1" si="21"/>
        <v/>
      </c>
      <c r="CW34" s="38" t="str">
        <f t="shared" ca="1" si="21"/>
        <v/>
      </c>
      <c r="CX34" s="38" t="str">
        <f t="shared" ca="1" si="21"/>
        <v/>
      </c>
      <c r="CY34" s="38" t="str">
        <f t="shared" ca="1" si="21"/>
        <v/>
      </c>
      <c r="CZ34" s="38" t="str">
        <f t="shared" ca="1" si="21"/>
        <v/>
      </c>
      <c r="DA34" s="38" t="str">
        <f t="shared" ca="1" si="21"/>
        <v/>
      </c>
      <c r="DB34" s="38" t="str">
        <f t="shared" ca="1" si="21"/>
        <v/>
      </c>
      <c r="DC34" s="38" t="str">
        <f t="shared" ca="1" si="21"/>
        <v/>
      </c>
      <c r="DD34" s="38" t="str">
        <f t="shared" ca="1" si="21"/>
        <v/>
      </c>
      <c r="DE34" s="38" t="str">
        <f t="shared" ca="1" si="21"/>
        <v/>
      </c>
      <c r="DF34" s="38" t="str">
        <f t="shared" ca="1" si="21"/>
        <v/>
      </c>
      <c r="DG34" s="38" t="str">
        <f t="shared" ca="1" si="21"/>
        <v/>
      </c>
      <c r="DH34" s="38" t="str">
        <f t="shared" ca="1" si="21"/>
        <v/>
      </c>
      <c r="DI34" s="38" t="str">
        <f t="shared" ca="1" si="21"/>
        <v/>
      </c>
      <c r="DJ34" s="38" t="str">
        <f t="shared" ca="1" si="21"/>
        <v/>
      </c>
      <c r="DK34" s="38" t="str">
        <f t="shared" ca="1" si="21"/>
        <v/>
      </c>
      <c r="DL34" s="121" t="str">
        <f t="shared" ca="1" si="21"/>
        <v/>
      </c>
    </row>
    <row r="35" spans="1:116" x14ac:dyDescent="0.25">
      <c r="A35" s="122" t="s">
        <v>325</v>
      </c>
      <c r="C35" s="38" t="str">
        <f t="shared" ref="C35:BN35" ca="1" si="22">+IF(C12&lt;&gt;" ",COLUMN(),"")</f>
        <v/>
      </c>
      <c r="D35" s="38" t="str">
        <f t="shared" ca="1" si="22"/>
        <v/>
      </c>
      <c r="E35" s="38" t="str">
        <f t="shared" ca="1" si="22"/>
        <v/>
      </c>
      <c r="F35" s="38" t="str">
        <f t="shared" ca="1" si="22"/>
        <v/>
      </c>
      <c r="G35" s="38" t="str">
        <f t="shared" ca="1" si="22"/>
        <v/>
      </c>
      <c r="H35" s="38" t="str">
        <f t="shared" ca="1" si="22"/>
        <v/>
      </c>
      <c r="I35" s="38" t="str">
        <f t="shared" ca="1" si="22"/>
        <v/>
      </c>
      <c r="J35" s="38" t="str">
        <f t="shared" ca="1" si="22"/>
        <v/>
      </c>
      <c r="K35" s="38" t="str">
        <f t="shared" ca="1" si="22"/>
        <v/>
      </c>
      <c r="L35" s="38" t="str">
        <f t="shared" ca="1" si="22"/>
        <v/>
      </c>
      <c r="M35" s="38" t="str">
        <f t="shared" ca="1" si="22"/>
        <v/>
      </c>
      <c r="N35" s="38" t="str">
        <f t="shared" ca="1" si="22"/>
        <v/>
      </c>
      <c r="O35" s="38" t="str">
        <f t="shared" ca="1" si="22"/>
        <v/>
      </c>
      <c r="P35" s="38" t="str">
        <f t="shared" ca="1" si="22"/>
        <v/>
      </c>
      <c r="Q35" s="38" t="str">
        <f t="shared" ca="1" si="22"/>
        <v/>
      </c>
      <c r="R35" s="38" t="str">
        <f t="shared" ca="1" si="22"/>
        <v/>
      </c>
      <c r="S35" s="38" t="str">
        <f t="shared" ca="1" si="22"/>
        <v/>
      </c>
      <c r="T35" s="38" t="str">
        <f t="shared" ca="1" si="22"/>
        <v/>
      </c>
      <c r="U35" s="38" t="str">
        <f t="shared" ca="1" si="22"/>
        <v/>
      </c>
      <c r="V35" s="38" t="str">
        <f t="shared" ca="1" si="22"/>
        <v/>
      </c>
      <c r="W35" s="38" t="str">
        <f t="shared" ca="1" si="22"/>
        <v/>
      </c>
      <c r="X35" s="38" t="str">
        <f t="shared" ca="1" si="22"/>
        <v/>
      </c>
      <c r="Y35" s="38" t="str">
        <f t="shared" ca="1" si="22"/>
        <v/>
      </c>
      <c r="Z35" s="38" t="str">
        <f t="shared" ca="1" si="22"/>
        <v/>
      </c>
      <c r="AA35" s="38" t="str">
        <f t="shared" ca="1" si="22"/>
        <v/>
      </c>
      <c r="AB35" s="38" t="str">
        <f t="shared" ca="1" si="22"/>
        <v/>
      </c>
      <c r="AC35" s="38" t="str">
        <f t="shared" ca="1" si="22"/>
        <v/>
      </c>
      <c r="AD35" s="38" t="str">
        <f t="shared" ca="1" si="22"/>
        <v/>
      </c>
      <c r="AE35" s="38" t="str">
        <f t="shared" ca="1" si="22"/>
        <v/>
      </c>
      <c r="AF35" s="38" t="str">
        <f t="shared" ca="1" si="22"/>
        <v/>
      </c>
      <c r="AG35" s="38" t="str">
        <f t="shared" ca="1" si="22"/>
        <v/>
      </c>
      <c r="AH35" s="38" t="str">
        <f t="shared" ca="1" si="22"/>
        <v/>
      </c>
      <c r="AI35" s="38" t="str">
        <f t="shared" ca="1" si="22"/>
        <v/>
      </c>
      <c r="AJ35" s="38" t="str">
        <f t="shared" ca="1" si="22"/>
        <v/>
      </c>
      <c r="AK35" s="38" t="str">
        <f t="shared" ca="1" si="22"/>
        <v/>
      </c>
      <c r="AL35" s="38" t="str">
        <f t="shared" ca="1" si="22"/>
        <v/>
      </c>
      <c r="AM35" s="38" t="str">
        <f t="shared" ca="1" si="22"/>
        <v/>
      </c>
      <c r="AN35" s="38" t="str">
        <f t="shared" ca="1" si="22"/>
        <v/>
      </c>
      <c r="AO35" s="38" t="str">
        <f t="shared" ca="1" si="22"/>
        <v/>
      </c>
      <c r="AP35" s="38" t="str">
        <f t="shared" ca="1" si="22"/>
        <v/>
      </c>
      <c r="AQ35" s="38" t="str">
        <f t="shared" ca="1" si="22"/>
        <v/>
      </c>
      <c r="AR35" s="38" t="str">
        <f t="shared" ca="1" si="22"/>
        <v/>
      </c>
      <c r="AS35" s="38" t="str">
        <f t="shared" ca="1" si="22"/>
        <v/>
      </c>
      <c r="AT35" s="38" t="str">
        <f t="shared" ca="1" si="22"/>
        <v/>
      </c>
      <c r="AU35" s="38" t="str">
        <f t="shared" ca="1" si="22"/>
        <v/>
      </c>
      <c r="AV35" s="38" t="str">
        <f t="shared" ca="1" si="22"/>
        <v/>
      </c>
      <c r="AW35" s="38" t="str">
        <f t="shared" ca="1" si="22"/>
        <v/>
      </c>
      <c r="AX35" s="38" t="str">
        <f t="shared" ca="1" si="22"/>
        <v/>
      </c>
      <c r="AY35" s="38" t="str">
        <f t="shared" ca="1" si="22"/>
        <v/>
      </c>
      <c r="AZ35" s="38" t="str">
        <f t="shared" ca="1" si="22"/>
        <v/>
      </c>
      <c r="BA35" s="38" t="str">
        <f t="shared" ca="1" si="22"/>
        <v/>
      </c>
      <c r="BB35" s="38" t="str">
        <f t="shared" ca="1" si="22"/>
        <v/>
      </c>
      <c r="BC35" s="38" t="str">
        <f t="shared" ca="1" si="22"/>
        <v/>
      </c>
      <c r="BD35" s="38" t="str">
        <f t="shared" ca="1" si="22"/>
        <v/>
      </c>
      <c r="BE35" s="38" t="str">
        <f t="shared" ca="1" si="22"/>
        <v/>
      </c>
      <c r="BF35" s="38" t="str">
        <f t="shared" ca="1" si="22"/>
        <v/>
      </c>
      <c r="BG35" s="38" t="str">
        <f t="shared" ca="1" si="22"/>
        <v/>
      </c>
      <c r="BH35" s="38" t="str">
        <f t="shared" ca="1" si="22"/>
        <v/>
      </c>
      <c r="BI35" s="38" t="str">
        <f t="shared" ca="1" si="22"/>
        <v/>
      </c>
      <c r="BJ35" s="38">
        <f t="shared" ca="1" si="22"/>
        <v>62</v>
      </c>
      <c r="BK35" s="38">
        <f t="shared" ca="1" si="22"/>
        <v>63</v>
      </c>
      <c r="BL35" s="38">
        <f t="shared" ca="1" si="22"/>
        <v>64</v>
      </c>
      <c r="BM35" s="38" t="str">
        <f t="shared" ca="1" si="22"/>
        <v/>
      </c>
      <c r="BN35" s="38" t="str">
        <f t="shared" ca="1" si="22"/>
        <v/>
      </c>
      <c r="BO35" s="38" t="str">
        <f t="shared" ref="BO35:DL35" ca="1" si="23">+IF(BO12&lt;&gt;" ",COLUMN(),"")</f>
        <v/>
      </c>
      <c r="BP35" s="38" t="str">
        <f t="shared" ca="1" si="23"/>
        <v/>
      </c>
      <c r="BQ35" s="38" t="str">
        <f t="shared" ca="1" si="23"/>
        <v/>
      </c>
      <c r="BR35" s="38" t="str">
        <f t="shared" ca="1" si="23"/>
        <v/>
      </c>
      <c r="BS35" s="38" t="str">
        <f t="shared" ca="1" si="23"/>
        <v/>
      </c>
      <c r="BT35" s="38" t="str">
        <f t="shared" ca="1" si="23"/>
        <v/>
      </c>
      <c r="BU35" s="38" t="str">
        <f t="shared" ca="1" si="23"/>
        <v/>
      </c>
      <c r="BV35" s="38" t="str">
        <f t="shared" ca="1" si="23"/>
        <v/>
      </c>
      <c r="BW35" s="38" t="str">
        <f t="shared" ca="1" si="23"/>
        <v/>
      </c>
      <c r="BX35" s="38" t="str">
        <f t="shared" ca="1" si="23"/>
        <v/>
      </c>
      <c r="BY35" s="38" t="str">
        <f t="shared" ca="1" si="23"/>
        <v/>
      </c>
      <c r="BZ35" s="38" t="str">
        <f t="shared" ca="1" si="23"/>
        <v/>
      </c>
      <c r="CA35" s="38" t="str">
        <f t="shared" ca="1" si="23"/>
        <v/>
      </c>
      <c r="CB35" s="38" t="str">
        <f t="shared" ca="1" si="23"/>
        <v/>
      </c>
      <c r="CC35" s="38" t="str">
        <f t="shared" ca="1" si="23"/>
        <v/>
      </c>
      <c r="CD35" s="38" t="str">
        <f t="shared" ca="1" si="23"/>
        <v/>
      </c>
      <c r="CE35" s="38" t="str">
        <f t="shared" ca="1" si="23"/>
        <v/>
      </c>
      <c r="CF35" s="38" t="str">
        <f t="shared" ca="1" si="23"/>
        <v/>
      </c>
      <c r="CG35" s="38" t="str">
        <f t="shared" ca="1" si="23"/>
        <v/>
      </c>
      <c r="CH35" s="38" t="str">
        <f t="shared" ca="1" si="23"/>
        <v/>
      </c>
      <c r="CI35" s="38" t="str">
        <f t="shared" ca="1" si="23"/>
        <v/>
      </c>
      <c r="CJ35" s="38" t="str">
        <f t="shared" ca="1" si="23"/>
        <v/>
      </c>
      <c r="CK35" s="38" t="str">
        <f t="shared" ca="1" si="23"/>
        <v/>
      </c>
      <c r="CL35" s="38" t="str">
        <f t="shared" ca="1" si="23"/>
        <v/>
      </c>
      <c r="CM35" s="38" t="str">
        <f t="shared" ca="1" si="23"/>
        <v/>
      </c>
      <c r="CN35" s="38" t="str">
        <f t="shared" ca="1" si="23"/>
        <v/>
      </c>
      <c r="CO35" s="38" t="str">
        <f t="shared" ca="1" si="23"/>
        <v/>
      </c>
      <c r="CP35" s="38" t="str">
        <f t="shared" ca="1" si="23"/>
        <v/>
      </c>
      <c r="CQ35" s="38" t="str">
        <f t="shared" ca="1" si="23"/>
        <v/>
      </c>
      <c r="CR35" s="38" t="str">
        <f t="shared" ca="1" si="23"/>
        <v/>
      </c>
      <c r="CS35" s="38" t="str">
        <f t="shared" ca="1" si="23"/>
        <v/>
      </c>
      <c r="CT35" s="38" t="str">
        <f t="shared" ca="1" si="23"/>
        <v/>
      </c>
      <c r="CU35" s="38" t="str">
        <f t="shared" ca="1" si="23"/>
        <v/>
      </c>
      <c r="CV35" s="38" t="str">
        <f t="shared" ca="1" si="23"/>
        <v/>
      </c>
      <c r="CW35" s="38" t="str">
        <f t="shared" ca="1" si="23"/>
        <v/>
      </c>
      <c r="CX35" s="38" t="str">
        <f t="shared" ca="1" si="23"/>
        <v/>
      </c>
      <c r="CY35" s="38" t="str">
        <f t="shared" ca="1" si="23"/>
        <v/>
      </c>
      <c r="CZ35" s="38" t="str">
        <f t="shared" ca="1" si="23"/>
        <v/>
      </c>
      <c r="DA35" s="38" t="str">
        <f t="shared" ca="1" si="23"/>
        <v/>
      </c>
      <c r="DB35" s="38" t="str">
        <f t="shared" ca="1" si="23"/>
        <v/>
      </c>
      <c r="DC35" s="38" t="str">
        <f t="shared" ca="1" si="23"/>
        <v/>
      </c>
      <c r="DD35" s="38" t="str">
        <f t="shared" ca="1" si="23"/>
        <v/>
      </c>
      <c r="DE35" s="38" t="str">
        <f t="shared" ca="1" si="23"/>
        <v/>
      </c>
      <c r="DF35" s="38" t="str">
        <f t="shared" ca="1" si="23"/>
        <v/>
      </c>
      <c r="DG35" s="38" t="str">
        <f t="shared" ca="1" si="23"/>
        <v/>
      </c>
      <c r="DH35" s="38" t="str">
        <f t="shared" ca="1" si="23"/>
        <v/>
      </c>
      <c r="DI35" s="38" t="str">
        <f t="shared" ca="1" si="23"/>
        <v/>
      </c>
      <c r="DJ35" s="38" t="str">
        <f t="shared" ca="1" si="23"/>
        <v/>
      </c>
      <c r="DK35" s="38" t="str">
        <f t="shared" ca="1" si="23"/>
        <v/>
      </c>
      <c r="DL35" s="121" t="str">
        <f t="shared" ca="1" si="23"/>
        <v/>
      </c>
    </row>
    <row r="36" spans="1:116" x14ac:dyDescent="0.25">
      <c r="A36" s="122" t="s">
        <v>147</v>
      </c>
      <c r="C36" s="38" t="str">
        <f t="shared" ref="C36:BN36" ca="1" si="24">+IF(C13&lt;&gt;" ",COLUMN(),"")</f>
        <v/>
      </c>
      <c r="D36" s="38" t="str">
        <f t="shared" ca="1" si="24"/>
        <v/>
      </c>
      <c r="E36" s="38" t="str">
        <f t="shared" ca="1" si="24"/>
        <v/>
      </c>
      <c r="F36" s="38" t="str">
        <f t="shared" ca="1" si="24"/>
        <v/>
      </c>
      <c r="G36" s="38" t="str">
        <f t="shared" ca="1" si="24"/>
        <v/>
      </c>
      <c r="H36" s="38" t="str">
        <f t="shared" ca="1" si="24"/>
        <v/>
      </c>
      <c r="I36" s="38" t="str">
        <f t="shared" ca="1" si="24"/>
        <v/>
      </c>
      <c r="J36" s="38" t="str">
        <f t="shared" ca="1" si="24"/>
        <v/>
      </c>
      <c r="K36" s="38" t="str">
        <f t="shared" ca="1" si="24"/>
        <v/>
      </c>
      <c r="L36" s="38" t="str">
        <f t="shared" ca="1" si="24"/>
        <v/>
      </c>
      <c r="M36" s="38" t="str">
        <f t="shared" ca="1" si="24"/>
        <v/>
      </c>
      <c r="N36" s="38" t="str">
        <f t="shared" ca="1" si="24"/>
        <v/>
      </c>
      <c r="O36" s="38" t="str">
        <f t="shared" ca="1" si="24"/>
        <v/>
      </c>
      <c r="P36" s="38" t="str">
        <f t="shared" ca="1" si="24"/>
        <v/>
      </c>
      <c r="Q36" s="38" t="str">
        <f t="shared" ca="1" si="24"/>
        <v/>
      </c>
      <c r="R36" s="38" t="str">
        <f t="shared" ca="1" si="24"/>
        <v/>
      </c>
      <c r="S36" s="38" t="str">
        <f t="shared" ca="1" si="24"/>
        <v/>
      </c>
      <c r="T36" s="38" t="str">
        <f t="shared" ca="1" si="24"/>
        <v/>
      </c>
      <c r="U36" s="38" t="str">
        <f t="shared" ca="1" si="24"/>
        <v/>
      </c>
      <c r="V36" s="38" t="str">
        <f t="shared" ca="1" si="24"/>
        <v/>
      </c>
      <c r="W36" s="38" t="str">
        <f t="shared" ca="1" si="24"/>
        <v/>
      </c>
      <c r="X36" s="38" t="str">
        <f t="shared" ca="1" si="24"/>
        <v/>
      </c>
      <c r="Y36" s="38" t="str">
        <f t="shared" ca="1" si="24"/>
        <v/>
      </c>
      <c r="Z36" s="38" t="str">
        <f t="shared" ca="1" si="24"/>
        <v/>
      </c>
      <c r="AA36" s="38" t="str">
        <f t="shared" ca="1" si="24"/>
        <v/>
      </c>
      <c r="AB36" s="38" t="str">
        <f t="shared" ca="1" si="24"/>
        <v/>
      </c>
      <c r="AC36" s="38" t="str">
        <f t="shared" ca="1" si="24"/>
        <v/>
      </c>
      <c r="AD36" s="38" t="str">
        <f t="shared" ca="1" si="24"/>
        <v/>
      </c>
      <c r="AE36" s="38" t="str">
        <f t="shared" ca="1" si="24"/>
        <v/>
      </c>
      <c r="AF36" s="38" t="str">
        <f t="shared" ca="1" si="24"/>
        <v/>
      </c>
      <c r="AG36" s="38" t="str">
        <f t="shared" ca="1" si="24"/>
        <v/>
      </c>
      <c r="AH36" s="38" t="str">
        <f t="shared" ca="1" si="24"/>
        <v/>
      </c>
      <c r="AI36" s="38" t="str">
        <f t="shared" ca="1" si="24"/>
        <v/>
      </c>
      <c r="AJ36" s="38" t="str">
        <f t="shared" ca="1" si="24"/>
        <v/>
      </c>
      <c r="AK36" s="38" t="str">
        <f t="shared" ca="1" si="24"/>
        <v/>
      </c>
      <c r="AL36" s="38" t="str">
        <f t="shared" ca="1" si="24"/>
        <v/>
      </c>
      <c r="AM36" s="38" t="str">
        <f t="shared" ca="1" si="24"/>
        <v/>
      </c>
      <c r="AN36" s="38" t="str">
        <f t="shared" ca="1" si="24"/>
        <v/>
      </c>
      <c r="AO36" s="38" t="str">
        <f t="shared" ca="1" si="24"/>
        <v/>
      </c>
      <c r="AP36" s="38" t="str">
        <f t="shared" ca="1" si="24"/>
        <v/>
      </c>
      <c r="AQ36" s="38" t="str">
        <f t="shared" ca="1" si="24"/>
        <v/>
      </c>
      <c r="AR36" s="38" t="str">
        <f t="shared" ca="1" si="24"/>
        <v/>
      </c>
      <c r="AS36" s="38" t="str">
        <f t="shared" ca="1" si="24"/>
        <v/>
      </c>
      <c r="AT36" s="38" t="str">
        <f t="shared" ca="1" si="24"/>
        <v/>
      </c>
      <c r="AU36" s="38" t="str">
        <f t="shared" ca="1" si="24"/>
        <v/>
      </c>
      <c r="AV36" s="38" t="str">
        <f t="shared" ca="1" si="24"/>
        <v/>
      </c>
      <c r="AW36" s="38" t="str">
        <f t="shared" ca="1" si="24"/>
        <v/>
      </c>
      <c r="AX36" s="38" t="str">
        <f t="shared" ca="1" si="24"/>
        <v/>
      </c>
      <c r="AY36" s="38" t="str">
        <f t="shared" ca="1" si="24"/>
        <v/>
      </c>
      <c r="AZ36" s="38" t="str">
        <f t="shared" ca="1" si="24"/>
        <v/>
      </c>
      <c r="BA36" s="38" t="str">
        <f t="shared" ca="1" si="24"/>
        <v/>
      </c>
      <c r="BB36" s="38" t="str">
        <f t="shared" ca="1" si="24"/>
        <v/>
      </c>
      <c r="BC36" s="38" t="str">
        <f t="shared" ca="1" si="24"/>
        <v/>
      </c>
      <c r="BD36" s="38" t="str">
        <f t="shared" ca="1" si="24"/>
        <v/>
      </c>
      <c r="BE36" s="38" t="str">
        <f t="shared" ca="1" si="24"/>
        <v/>
      </c>
      <c r="BF36" s="38" t="str">
        <f t="shared" ca="1" si="24"/>
        <v/>
      </c>
      <c r="BG36" s="38" t="str">
        <f t="shared" ca="1" si="24"/>
        <v/>
      </c>
      <c r="BH36" s="38" t="str">
        <f t="shared" ca="1" si="24"/>
        <v/>
      </c>
      <c r="BI36" s="38" t="str">
        <f t="shared" ca="1" si="24"/>
        <v/>
      </c>
      <c r="BJ36" s="38" t="str">
        <f t="shared" ca="1" si="24"/>
        <v/>
      </c>
      <c r="BK36" s="38" t="str">
        <f t="shared" ca="1" si="24"/>
        <v/>
      </c>
      <c r="BL36" s="38" t="str">
        <f t="shared" ca="1" si="24"/>
        <v/>
      </c>
      <c r="BM36" s="38" t="str">
        <f t="shared" ca="1" si="24"/>
        <v/>
      </c>
      <c r="BN36" s="38">
        <f t="shared" ca="1" si="24"/>
        <v>66</v>
      </c>
      <c r="BO36" s="38">
        <f t="shared" ref="BO36:DL36" ca="1" si="25">+IF(BO13&lt;&gt;" ",COLUMN(),"")</f>
        <v>67</v>
      </c>
      <c r="BP36" s="38">
        <f t="shared" ca="1" si="25"/>
        <v>68</v>
      </c>
      <c r="BQ36" s="38" t="str">
        <f t="shared" ca="1" si="25"/>
        <v/>
      </c>
      <c r="BR36" s="38" t="str">
        <f t="shared" ca="1" si="25"/>
        <v/>
      </c>
      <c r="BS36" s="38" t="str">
        <f t="shared" ca="1" si="25"/>
        <v/>
      </c>
      <c r="BT36" s="38" t="str">
        <f t="shared" ca="1" si="25"/>
        <v/>
      </c>
      <c r="BU36" s="38" t="str">
        <f t="shared" ca="1" si="25"/>
        <v/>
      </c>
      <c r="BV36" s="38" t="str">
        <f t="shared" ca="1" si="25"/>
        <v/>
      </c>
      <c r="BW36" s="38" t="str">
        <f t="shared" ca="1" si="25"/>
        <v/>
      </c>
      <c r="BX36" s="38" t="str">
        <f t="shared" ca="1" si="25"/>
        <v/>
      </c>
      <c r="BY36" s="38" t="str">
        <f t="shared" ca="1" si="25"/>
        <v/>
      </c>
      <c r="BZ36" s="38" t="str">
        <f t="shared" ca="1" si="25"/>
        <v/>
      </c>
      <c r="CA36" s="38" t="str">
        <f t="shared" ca="1" si="25"/>
        <v/>
      </c>
      <c r="CB36" s="38" t="str">
        <f t="shared" ca="1" si="25"/>
        <v/>
      </c>
      <c r="CC36" s="38" t="str">
        <f t="shared" ca="1" si="25"/>
        <v/>
      </c>
      <c r="CD36" s="38" t="str">
        <f t="shared" ca="1" si="25"/>
        <v/>
      </c>
      <c r="CE36" s="38" t="str">
        <f t="shared" ca="1" si="25"/>
        <v/>
      </c>
      <c r="CF36" s="38" t="str">
        <f t="shared" ca="1" si="25"/>
        <v/>
      </c>
      <c r="CG36" s="38" t="str">
        <f t="shared" ca="1" si="25"/>
        <v/>
      </c>
      <c r="CH36" s="38" t="str">
        <f t="shared" ca="1" si="25"/>
        <v/>
      </c>
      <c r="CI36" s="38" t="str">
        <f t="shared" ca="1" si="25"/>
        <v/>
      </c>
      <c r="CJ36" s="38" t="str">
        <f t="shared" ca="1" si="25"/>
        <v/>
      </c>
      <c r="CK36" s="38" t="str">
        <f t="shared" ca="1" si="25"/>
        <v/>
      </c>
      <c r="CL36" s="38" t="str">
        <f t="shared" ca="1" si="25"/>
        <v/>
      </c>
      <c r="CM36" s="38" t="str">
        <f t="shared" ca="1" si="25"/>
        <v/>
      </c>
      <c r="CN36" s="38" t="str">
        <f t="shared" ca="1" si="25"/>
        <v/>
      </c>
      <c r="CO36" s="38" t="str">
        <f t="shared" ca="1" si="25"/>
        <v/>
      </c>
      <c r="CP36" s="38" t="str">
        <f t="shared" ca="1" si="25"/>
        <v/>
      </c>
      <c r="CQ36" s="38" t="str">
        <f t="shared" ca="1" si="25"/>
        <v/>
      </c>
      <c r="CR36" s="38" t="str">
        <f t="shared" ca="1" si="25"/>
        <v/>
      </c>
      <c r="CS36" s="38" t="str">
        <f t="shared" ca="1" si="25"/>
        <v/>
      </c>
      <c r="CT36" s="38" t="str">
        <f t="shared" ca="1" si="25"/>
        <v/>
      </c>
      <c r="CU36" s="38" t="str">
        <f t="shared" ca="1" si="25"/>
        <v/>
      </c>
      <c r="CV36" s="38" t="str">
        <f t="shared" ca="1" si="25"/>
        <v/>
      </c>
      <c r="CW36" s="38" t="str">
        <f t="shared" ca="1" si="25"/>
        <v/>
      </c>
      <c r="CX36" s="38" t="str">
        <f t="shared" ca="1" si="25"/>
        <v/>
      </c>
      <c r="CY36" s="38" t="str">
        <f t="shared" ca="1" si="25"/>
        <v/>
      </c>
      <c r="CZ36" s="38" t="str">
        <f t="shared" ca="1" si="25"/>
        <v/>
      </c>
      <c r="DA36" s="38" t="str">
        <f t="shared" ca="1" si="25"/>
        <v/>
      </c>
      <c r="DB36" s="38" t="str">
        <f t="shared" ca="1" si="25"/>
        <v/>
      </c>
      <c r="DC36" s="38" t="str">
        <f t="shared" ca="1" si="25"/>
        <v/>
      </c>
      <c r="DD36" s="38" t="str">
        <f t="shared" ca="1" si="25"/>
        <v/>
      </c>
      <c r="DE36" s="38" t="str">
        <f t="shared" ca="1" si="25"/>
        <v/>
      </c>
      <c r="DF36" s="38" t="str">
        <f t="shared" ca="1" si="25"/>
        <v/>
      </c>
      <c r="DG36" s="38" t="str">
        <f t="shared" ca="1" si="25"/>
        <v/>
      </c>
      <c r="DH36" s="38" t="str">
        <f t="shared" ca="1" si="25"/>
        <v/>
      </c>
      <c r="DI36" s="38" t="str">
        <f t="shared" ca="1" si="25"/>
        <v/>
      </c>
      <c r="DJ36" s="38" t="str">
        <f t="shared" ca="1" si="25"/>
        <v/>
      </c>
      <c r="DK36" s="38" t="str">
        <f t="shared" ca="1" si="25"/>
        <v/>
      </c>
      <c r="DL36" s="121" t="str">
        <f t="shared" ca="1" si="25"/>
        <v/>
      </c>
    </row>
    <row r="37" spans="1:116" x14ac:dyDescent="0.25">
      <c r="A37" s="122" t="s">
        <v>148</v>
      </c>
      <c r="C37" s="38" t="str">
        <f t="shared" ref="C37:BN37" ca="1" si="26">+IF(C14&lt;&gt;" ",COLUMN(),"")</f>
        <v/>
      </c>
      <c r="D37" s="38" t="str">
        <f t="shared" ca="1" si="26"/>
        <v/>
      </c>
      <c r="E37" s="38" t="str">
        <f t="shared" ca="1" si="26"/>
        <v/>
      </c>
      <c r="F37" s="38" t="str">
        <f t="shared" ca="1" si="26"/>
        <v/>
      </c>
      <c r="G37" s="38" t="str">
        <f t="shared" ca="1" si="26"/>
        <v/>
      </c>
      <c r="H37" s="38" t="str">
        <f t="shared" ca="1" si="26"/>
        <v/>
      </c>
      <c r="I37" s="38" t="str">
        <f t="shared" ca="1" si="26"/>
        <v/>
      </c>
      <c r="J37" s="38" t="str">
        <f t="shared" ca="1" si="26"/>
        <v/>
      </c>
      <c r="K37" s="38" t="str">
        <f t="shared" ca="1" si="26"/>
        <v/>
      </c>
      <c r="L37" s="38" t="str">
        <f t="shared" ca="1" si="26"/>
        <v/>
      </c>
      <c r="M37" s="38" t="str">
        <f t="shared" ca="1" si="26"/>
        <v/>
      </c>
      <c r="N37" s="38" t="str">
        <f t="shared" ca="1" si="26"/>
        <v/>
      </c>
      <c r="O37" s="38" t="str">
        <f t="shared" ca="1" si="26"/>
        <v/>
      </c>
      <c r="P37" s="38" t="str">
        <f t="shared" ca="1" si="26"/>
        <v/>
      </c>
      <c r="Q37" s="38" t="str">
        <f t="shared" ca="1" si="26"/>
        <v/>
      </c>
      <c r="R37" s="38" t="str">
        <f t="shared" ca="1" si="26"/>
        <v/>
      </c>
      <c r="S37" s="38" t="str">
        <f t="shared" ca="1" si="26"/>
        <v/>
      </c>
      <c r="T37" s="38" t="str">
        <f t="shared" ca="1" si="26"/>
        <v/>
      </c>
      <c r="U37" s="38" t="str">
        <f t="shared" ca="1" si="26"/>
        <v/>
      </c>
      <c r="V37" s="38" t="str">
        <f t="shared" ca="1" si="26"/>
        <v/>
      </c>
      <c r="W37" s="38" t="str">
        <f t="shared" ca="1" si="26"/>
        <v/>
      </c>
      <c r="X37" s="38" t="str">
        <f t="shared" ca="1" si="26"/>
        <v/>
      </c>
      <c r="Y37" s="38" t="str">
        <f t="shared" ca="1" si="26"/>
        <v/>
      </c>
      <c r="Z37" s="38" t="str">
        <f t="shared" ca="1" si="26"/>
        <v/>
      </c>
      <c r="AA37" s="38" t="str">
        <f t="shared" ca="1" si="26"/>
        <v/>
      </c>
      <c r="AB37" s="38" t="str">
        <f t="shared" ca="1" si="26"/>
        <v/>
      </c>
      <c r="AC37" s="38" t="str">
        <f t="shared" ca="1" si="26"/>
        <v/>
      </c>
      <c r="AD37" s="38" t="str">
        <f t="shared" ca="1" si="26"/>
        <v/>
      </c>
      <c r="AE37" s="38" t="str">
        <f t="shared" ca="1" si="26"/>
        <v/>
      </c>
      <c r="AF37" s="38" t="str">
        <f t="shared" ca="1" si="26"/>
        <v/>
      </c>
      <c r="AG37" s="38" t="str">
        <f t="shared" ca="1" si="26"/>
        <v/>
      </c>
      <c r="AH37" s="38" t="str">
        <f t="shared" ca="1" si="26"/>
        <v/>
      </c>
      <c r="AI37" s="38" t="str">
        <f t="shared" ca="1" si="26"/>
        <v/>
      </c>
      <c r="AJ37" s="38" t="str">
        <f t="shared" ca="1" si="26"/>
        <v/>
      </c>
      <c r="AK37" s="38" t="str">
        <f t="shared" ca="1" si="26"/>
        <v/>
      </c>
      <c r="AL37" s="38" t="str">
        <f t="shared" ca="1" si="26"/>
        <v/>
      </c>
      <c r="AM37" s="38" t="str">
        <f t="shared" ca="1" si="26"/>
        <v/>
      </c>
      <c r="AN37" s="38" t="str">
        <f t="shared" ca="1" si="26"/>
        <v/>
      </c>
      <c r="AO37" s="38" t="str">
        <f t="shared" ca="1" si="26"/>
        <v/>
      </c>
      <c r="AP37" s="38" t="str">
        <f t="shared" ca="1" si="26"/>
        <v/>
      </c>
      <c r="AQ37" s="38" t="str">
        <f t="shared" ca="1" si="26"/>
        <v/>
      </c>
      <c r="AR37" s="38" t="str">
        <f t="shared" ca="1" si="26"/>
        <v/>
      </c>
      <c r="AS37" s="38" t="str">
        <f t="shared" ca="1" si="26"/>
        <v/>
      </c>
      <c r="AT37" s="38" t="str">
        <f t="shared" ca="1" si="26"/>
        <v/>
      </c>
      <c r="AU37" s="38" t="str">
        <f t="shared" ca="1" si="26"/>
        <v/>
      </c>
      <c r="AV37" s="38" t="str">
        <f t="shared" ca="1" si="26"/>
        <v/>
      </c>
      <c r="AW37" s="38" t="str">
        <f t="shared" ca="1" si="26"/>
        <v/>
      </c>
      <c r="AX37" s="38" t="str">
        <f t="shared" ca="1" si="26"/>
        <v/>
      </c>
      <c r="AY37" s="38" t="str">
        <f t="shared" ca="1" si="26"/>
        <v/>
      </c>
      <c r="AZ37" s="38" t="str">
        <f t="shared" ca="1" si="26"/>
        <v/>
      </c>
      <c r="BA37" s="38" t="str">
        <f t="shared" ca="1" si="26"/>
        <v/>
      </c>
      <c r="BB37" s="38" t="str">
        <f t="shared" ca="1" si="26"/>
        <v/>
      </c>
      <c r="BC37" s="38" t="str">
        <f t="shared" ca="1" si="26"/>
        <v/>
      </c>
      <c r="BD37" s="38" t="str">
        <f t="shared" ca="1" si="26"/>
        <v/>
      </c>
      <c r="BE37" s="38" t="str">
        <f t="shared" ca="1" si="26"/>
        <v/>
      </c>
      <c r="BF37" s="38" t="str">
        <f t="shared" ca="1" si="26"/>
        <v/>
      </c>
      <c r="BG37" s="38" t="str">
        <f t="shared" ca="1" si="26"/>
        <v/>
      </c>
      <c r="BH37" s="38" t="str">
        <f t="shared" ca="1" si="26"/>
        <v/>
      </c>
      <c r="BI37" s="38" t="str">
        <f t="shared" ca="1" si="26"/>
        <v/>
      </c>
      <c r="BJ37" s="38" t="str">
        <f t="shared" ca="1" si="26"/>
        <v/>
      </c>
      <c r="BK37" s="38" t="str">
        <f t="shared" ca="1" si="26"/>
        <v/>
      </c>
      <c r="BL37" s="38" t="str">
        <f t="shared" ca="1" si="26"/>
        <v/>
      </c>
      <c r="BM37" s="38" t="str">
        <f t="shared" ca="1" si="26"/>
        <v/>
      </c>
      <c r="BN37" s="38" t="str">
        <f t="shared" ca="1" si="26"/>
        <v/>
      </c>
      <c r="BO37" s="38" t="str">
        <f t="shared" ref="BO37:DL37" ca="1" si="27">+IF(BO14&lt;&gt;" ",COLUMN(),"")</f>
        <v/>
      </c>
      <c r="BP37" s="38" t="str">
        <f t="shared" ca="1" si="27"/>
        <v/>
      </c>
      <c r="BQ37" s="38" t="str">
        <f t="shared" ca="1" si="27"/>
        <v/>
      </c>
      <c r="BR37" s="38">
        <f t="shared" ca="1" si="27"/>
        <v>70</v>
      </c>
      <c r="BS37" s="38">
        <f t="shared" ca="1" si="27"/>
        <v>71</v>
      </c>
      <c r="BT37" s="38">
        <f t="shared" ca="1" si="27"/>
        <v>72</v>
      </c>
      <c r="BU37" s="38" t="str">
        <f t="shared" ca="1" si="27"/>
        <v/>
      </c>
      <c r="BV37" s="38" t="str">
        <f t="shared" ca="1" si="27"/>
        <v/>
      </c>
      <c r="BW37" s="38" t="str">
        <f t="shared" ca="1" si="27"/>
        <v/>
      </c>
      <c r="BX37" s="38" t="str">
        <f t="shared" ca="1" si="27"/>
        <v/>
      </c>
      <c r="BY37" s="38" t="str">
        <f t="shared" ca="1" si="27"/>
        <v/>
      </c>
      <c r="BZ37" s="38" t="str">
        <f t="shared" ca="1" si="27"/>
        <v/>
      </c>
      <c r="CA37" s="38" t="str">
        <f t="shared" ca="1" si="27"/>
        <v/>
      </c>
      <c r="CB37" s="38" t="str">
        <f t="shared" ca="1" si="27"/>
        <v/>
      </c>
      <c r="CC37" s="38" t="str">
        <f t="shared" ca="1" si="27"/>
        <v/>
      </c>
      <c r="CD37" s="38" t="str">
        <f t="shared" ca="1" si="27"/>
        <v/>
      </c>
      <c r="CE37" s="38" t="str">
        <f t="shared" ca="1" si="27"/>
        <v/>
      </c>
      <c r="CF37" s="38" t="str">
        <f t="shared" ca="1" si="27"/>
        <v/>
      </c>
      <c r="CG37" s="38" t="str">
        <f t="shared" ca="1" si="27"/>
        <v/>
      </c>
      <c r="CH37" s="38" t="str">
        <f t="shared" ca="1" si="27"/>
        <v/>
      </c>
      <c r="CI37" s="38" t="str">
        <f t="shared" ca="1" si="27"/>
        <v/>
      </c>
      <c r="CJ37" s="38" t="str">
        <f t="shared" ca="1" si="27"/>
        <v/>
      </c>
      <c r="CK37" s="38" t="str">
        <f t="shared" ca="1" si="27"/>
        <v/>
      </c>
      <c r="CL37" s="38" t="str">
        <f t="shared" ca="1" si="27"/>
        <v/>
      </c>
      <c r="CM37" s="38" t="str">
        <f t="shared" ca="1" si="27"/>
        <v/>
      </c>
      <c r="CN37" s="38" t="str">
        <f t="shared" ca="1" si="27"/>
        <v/>
      </c>
      <c r="CO37" s="38" t="str">
        <f t="shared" ca="1" si="27"/>
        <v/>
      </c>
      <c r="CP37" s="38" t="str">
        <f t="shared" ca="1" si="27"/>
        <v/>
      </c>
      <c r="CQ37" s="38" t="str">
        <f t="shared" ca="1" si="27"/>
        <v/>
      </c>
      <c r="CR37" s="38" t="str">
        <f t="shared" ca="1" si="27"/>
        <v/>
      </c>
      <c r="CS37" s="38" t="str">
        <f t="shared" ca="1" si="27"/>
        <v/>
      </c>
      <c r="CT37" s="38" t="str">
        <f t="shared" ca="1" si="27"/>
        <v/>
      </c>
      <c r="CU37" s="38" t="str">
        <f t="shared" ca="1" si="27"/>
        <v/>
      </c>
      <c r="CV37" s="38" t="str">
        <f t="shared" ca="1" si="27"/>
        <v/>
      </c>
      <c r="CW37" s="38" t="str">
        <f t="shared" ca="1" si="27"/>
        <v/>
      </c>
      <c r="CX37" s="38" t="str">
        <f t="shared" ca="1" si="27"/>
        <v/>
      </c>
      <c r="CY37" s="38" t="str">
        <f t="shared" ca="1" si="27"/>
        <v/>
      </c>
      <c r="CZ37" s="38" t="str">
        <f t="shared" ca="1" si="27"/>
        <v/>
      </c>
      <c r="DA37" s="38" t="str">
        <f t="shared" ca="1" si="27"/>
        <v/>
      </c>
      <c r="DB37" s="38" t="str">
        <f t="shared" ca="1" si="27"/>
        <v/>
      </c>
      <c r="DC37" s="38" t="str">
        <f t="shared" ca="1" si="27"/>
        <v/>
      </c>
      <c r="DD37" s="38" t="str">
        <f t="shared" ca="1" si="27"/>
        <v/>
      </c>
      <c r="DE37" s="38" t="str">
        <f t="shared" ca="1" si="27"/>
        <v/>
      </c>
      <c r="DF37" s="38" t="str">
        <f t="shared" ca="1" si="27"/>
        <v/>
      </c>
      <c r="DG37" s="38" t="str">
        <f t="shared" ca="1" si="27"/>
        <v/>
      </c>
      <c r="DH37" s="38" t="str">
        <f t="shared" ca="1" si="27"/>
        <v/>
      </c>
      <c r="DI37" s="38" t="str">
        <f t="shared" ca="1" si="27"/>
        <v/>
      </c>
      <c r="DJ37" s="38" t="str">
        <f t="shared" ca="1" si="27"/>
        <v/>
      </c>
      <c r="DK37" s="38" t="str">
        <f t="shared" ca="1" si="27"/>
        <v/>
      </c>
      <c r="DL37" s="121" t="str">
        <f t="shared" ca="1" si="27"/>
        <v/>
      </c>
    </row>
    <row r="38" spans="1:116" x14ac:dyDescent="0.25">
      <c r="A38" s="122" t="s">
        <v>150</v>
      </c>
      <c r="C38" s="38" t="str">
        <f t="shared" ref="C38:BN38" ca="1" si="28">+IF(C15&lt;&gt;" ",COLUMN(),"")</f>
        <v/>
      </c>
      <c r="D38" s="38" t="str">
        <f t="shared" ca="1" si="28"/>
        <v/>
      </c>
      <c r="E38" s="38" t="str">
        <f t="shared" ca="1" si="28"/>
        <v/>
      </c>
      <c r="F38" s="38" t="str">
        <f t="shared" ca="1" si="28"/>
        <v/>
      </c>
      <c r="G38" s="38" t="str">
        <f t="shared" ca="1" si="28"/>
        <v/>
      </c>
      <c r="H38" s="38" t="str">
        <f t="shared" ca="1" si="28"/>
        <v/>
      </c>
      <c r="I38" s="38" t="str">
        <f t="shared" ca="1" si="28"/>
        <v/>
      </c>
      <c r="J38" s="38" t="str">
        <f t="shared" ca="1" si="28"/>
        <v/>
      </c>
      <c r="K38" s="38" t="str">
        <f t="shared" ca="1" si="28"/>
        <v/>
      </c>
      <c r="L38" s="38" t="str">
        <f t="shared" ca="1" si="28"/>
        <v/>
      </c>
      <c r="M38" s="38" t="str">
        <f t="shared" ca="1" si="28"/>
        <v/>
      </c>
      <c r="N38" s="38" t="str">
        <f t="shared" ca="1" si="28"/>
        <v/>
      </c>
      <c r="O38" s="38" t="str">
        <f t="shared" ca="1" si="28"/>
        <v/>
      </c>
      <c r="P38" s="38" t="str">
        <f t="shared" ca="1" si="28"/>
        <v/>
      </c>
      <c r="Q38" s="38" t="str">
        <f t="shared" ca="1" si="28"/>
        <v/>
      </c>
      <c r="R38" s="38" t="str">
        <f t="shared" ca="1" si="28"/>
        <v/>
      </c>
      <c r="S38" s="38" t="str">
        <f t="shared" ca="1" si="28"/>
        <v/>
      </c>
      <c r="T38" s="38" t="str">
        <f t="shared" ca="1" si="28"/>
        <v/>
      </c>
      <c r="U38" s="38" t="str">
        <f t="shared" ca="1" si="28"/>
        <v/>
      </c>
      <c r="V38" s="38" t="str">
        <f t="shared" ca="1" si="28"/>
        <v/>
      </c>
      <c r="W38" s="38" t="str">
        <f t="shared" ca="1" si="28"/>
        <v/>
      </c>
      <c r="X38" s="38" t="str">
        <f t="shared" ca="1" si="28"/>
        <v/>
      </c>
      <c r="Y38" s="38" t="str">
        <f t="shared" ca="1" si="28"/>
        <v/>
      </c>
      <c r="Z38" s="38" t="str">
        <f t="shared" ca="1" si="28"/>
        <v/>
      </c>
      <c r="AA38" s="38" t="str">
        <f t="shared" ca="1" si="28"/>
        <v/>
      </c>
      <c r="AB38" s="38" t="str">
        <f t="shared" ca="1" si="28"/>
        <v/>
      </c>
      <c r="AC38" s="38" t="str">
        <f t="shared" ca="1" si="28"/>
        <v/>
      </c>
      <c r="AD38" s="38" t="str">
        <f t="shared" ca="1" si="28"/>
        <v/>
      </c>
      <c r="AE38" s="38" t="str">
        <f t="shared" ca="1" si="28"/>
        <v/>
      </c>
      <c r="AF38" s="38" t="str">
        <f t="shared" ca="1" si="28"/>
        <v/>
      </c>
      <c r="AG38" s="38" t="str">
        <f t="shared" ca="1" si="28"/>
        <v/>
      </c>
      <c r="AH38" s="38" t="str">
        <f t="shared" ca="1" si="28"/>
        <v/>
      </c>
      <c r="AI38" s="38" t="str">
        <f t="shared" ca="1" si="28"/>
        <v/>
      </c>
      <c r="AJ38" s="38" t="str">
        <f t="shared" ca="1" si="28"/>
        <v/>
      </c>
      <c r="AK38" s="38" t="str">
        <f t="shared" ca="1" si="28"/>
        <v/>
      </c>
      <c r="AL38" s="38" t="str">
        <f t="shared" ca="1" si="28"/>
        <v/>
      </c>
      <c r="AM38" s="38" t="str">
        <f t="shared" ca="1" si="28"/>
        <v/>
      </c>
      <c r="AN38" s="38" t="str">
        <f t="shared" ca="1" si="28"/>
        <v/>
      </c>
      <c r="AO38" s="38" t="str">
        <f t="shared" ca="1" si="28"/>
        <v/>
      </c>
      <c r="AP38" s="38" t="str">
        <f t="shared" ca="1" si="28"/>
        <v/>
      </c>
      <c r="AQ38" s="38" t="str">
        <f t="shared" ca="1" si="28"/>
        <v/>
      </c>
      <c r="AR38" s="38" t="str">
        <f t="shared" ca="1" si="28"/>
        <v/>
      </c>
      <c r="AS38" s="38" t="str">
        <f t="shared" ca="1" si="28"/>
        <v/>
      </c>
      <c r="AT38" s="38" t="str">
        <f t="shared" ca="1" si="28"/>
        <v/>
      </c>
      <c r="AU38" s="38" t="str">
        <f t="shared" ca="1" si="28"/>
        <v/>
      </c>
      <c r="AV38" s="38" t="str">
        <f t="shared" ca="1" si="28"/>
        <v/>
      </c>
      <c r="AW38" s="38" t="str">
        <f t="shared" ca="1" si="28"/>
        <v/>
      </c>
      <c r="AX38" s="38" t="str">
        <f t="shared" ca="1" si="28"/>
        <v/>
      </c>
      <c r="AY38" s="38" t="str">
        <f t="shared" ca="1" si="28"/>
        <v/>
      </c>
      <c r="AZ38" s="38" t="str">
        <f t="shared" ca="1" si="28"/>
        <v/>
      </c>
      <c r="BA38" s="38" t="str">
        <f t="shared" ca="1" si="28"/>
        <v/>
      </c>
      <c r="BB38" s="38" t="str">
        <f t="shared" ca="1" si="28"/>
        <v/>
      </c>
      <c r="BC38" s="38" t="str">
        <f t="shared" ca="1" si="28"/>
        <v/>
      </c>
      <c r="BD38" s="38" t="str">
        <f t="shared" ca="1" si="28"/>
        <v/>
      </c>
      <c r="BE38" s="38" t="str">
        <f t="shared" ca="1" si="28"/>
        <v/>
      </c>
      <c r="BF38" s="38" t="str">
        <f t="shared" ca="1" si="28"/>
        <v/>
      </c>
      <c r="BG38" s="38" t="str">
        <f t="shared" ca="1" si="28"/>
        <v/>
      </c>
      <c r="BH38" s="38" t="str">
        <f t="shared" ca="1" si="28"/>
        <v/>
      </c>
      <c r="BI38" s="38" t="str">
        <f t="shared" ca="1" si="28"/>
        <v/>
      </c>
      <c r="BJ38" s="38" t="str">
        <f t="shared" ca="1" si="28"/>
        <v/>
      </c>
      <c r="BK38" s="38" t="str">
        <f t="shared" ca="1" si="28"/>
        <v/>
      </c>
      <c r="BL38" s="38" t="str">
        <f t="shared" ca="1" si="28"/>
        <v/>
      </c>
      <c r="BM38" s="38" t="str">
        <f t="shared" ca="1" si="28"/>
        <v/>
      </c>
      <c r="BN38" s="38" t="str">
        <f t="shared" ca="1" si="28"/>
        <v/>
      </c>
      <c r="BO38" s="38" t="str">
        <f t="shared" ref="BO38:DL38" ca="1" si="29">+IF(BO15&lt;&gt;" ",COLUMN(),"")</f>
        <v/>
      </c>
      <c r="BP38" s="38" t="str">
        <f t="shared" ca="1" si="29"/>
        <v/>
      </c>
      <c r="BQ38" s="38" t="str">
        <f t="shared" ca="1" si="29"/>
        <v/>
      </c>
      <c r="BR38" s="38" t="str">
        <f t="shared" ca="1" si="29"/>
        <v/>
      </c>
      <c r="BS38" s="38" t="str">
        <f t="shared" ca="1" si="29"/>
        <v/>
      </c>
      <c r="BT38" s="38" t="str">
        <f t="shared" ca="1" si="29"/>
        <v/>
      </c>
      <c r="BU38" s="38" t="str">
        <f t="shared" ca="1" si="29"/>
        <v/>
      </c>
      <c r="BV38" s="38">
        <f t="shared" ca="1" si="29"/>
        <v>74</v>
      </c>
      <c r="BW38" s="38">
        <f t="shared" ca="1" si="29"/>
        <v>75</v>
      </c>
      <c r="BX38" s="38">
        <f t="shared" ca="1" si="29"/>
        <v>76</v>
      </c>
      <c r="BY38" s="38" t="str">
        <f t="shared" ca="1" si="29"/>
        <v/>
      </c>
      <c r="BZ38" s="38" t="str">
        <f t="shared" ca="1" si="29"/>
        <v/>
      </c>
      <c r="CA38" s="38" t="str">
        <f t="shared" ca="1" si="29"/>
        <v/>
      </c>
      <c r="CB38" s="38" t="str">
        <f t="shared" ca="1" si="29"/>
        <v/>
      </c>
      <c r="CC38" s="38" t="str">
        <f t="shared" ca="1" si="29"/>
        <v/>
      </c>
      <c r="CD38" s="38" t="str">
        <f t="shared" ca="1" si="29"/>
        <v/>
      </c>
      <c r="CE38" s="38" t="str">
        <f t="shared" ca="1" si="29"/>
        <v/>
      </c>
      <c r="CF38" s="38" t="str">
        <f t="shared" ca="1" si="29"/>
        <v/>
      </c>
      <c r="CG38" s="38" t="str">
        <f t="shared" ca="1" si="29"/>
        <v/>
      </c>
      <c r="CH38" s="38" t="str">
        <f t="shared" ca="1" si="29"/>
        <v/>
      </c>
      <c r="CI38" s="38" t="str">
        <f t="shared" ca="1" si="29"/>
        <v/>
      </c>
      <c r="CJ38" s="38" t="str">
        <f t="shared" ca="1" si="29"/>
        <v/>
      </c>
      <c r="CK38" s="38" t="str">
        <f t="shared" ca="1" si="29"/>
        <v/>
      </c>
      <c r="CL38" s="38" t="str">
        <f t="shared" ca="1" si="29"/>
        <v/>
      </c>
      <c r="CM38" s="38" t="str">
        <f t="shared" ca="1" si="29"/>
        <v/>
      </c>
      <c r="CN38" s="38" t="str">
        <f t="shared" ca="1" si="29"/>
        <v/>
      </c>
      <c r="CO38" s="38" t="str">
        <f t="shared" ca="1" si="29"/>
        <v/>
      </c>
      <c r="CP38" s="38" t="str">
        <f t="shared" ca="1" si="29"/>
        <v/>
      </c>
      <c r="CQ38" s="38" t="str">
        <f t="shared" ca="1" si="29"/>
        <v/>
      </c>
      <c r="CR38" s="38" t="str">
        <f t="shared" ca="1" si="29"/>
        <v/>
      </c>
      <c r="CS38" s="38" t="str">
        <f t="shared" ca="1" si="29"/>
        <v/>
      </c>
      <c r="CT38" s="38" t="str">
        <f t="shared" ca="1" si="29"/>
        <v/>
      </c>
      <c r="CU38" s="38" t="str">
        <f t="shared" ca="1" si="29"/>
        <v/>
      </c>
      <c r="CV38" s="38" t="str">
        <f t="shared" ca="1" si="29"/>
        <v/>
      </c>
      <c r="CW38" s="38" t="str">
        <f t="shared" ca="1" si="29"/>
        <v/>
      </c>
      <c r="CX38" s="38" t="str">
        <f t="shared" ca="1" si="29"/>
        <v/>
      </c>
      <c r="CY38" s="38" t="str">
        <f t="shared" ca="1" si="29"/>
        <v/>
      </c>
      <c r="CZ38" s="38" t="str">
        <f t="shared" ca="1" si="29"/>
        <v/>
      </c>
      <c r="DA38" s="38" t="str">
        <f t="shared" ca="1" si="29"/>
        <v/>
      </c>
      <c r="DB38" s="38" t="str">
        <f t="shared" ca="1" si="29"/>
        <v/>
      </c>
      <c r="DC38" s="38" t="str">
        <f t="shared" ca="1" si="29"/>
        <v/>
      </c>
      <c r="DD38" s="38" t="str">
        <f t="shared" ca="1" si="29"/>
        <v/>
      </c>
      <c r="DE38" s="38" t="str">
        <f t="shared" ca="1" si="29"/>
        <v/>
      </c>
      <c r="DF38" s="38" t="str">
        <f t="shared" ca="1" si="29"/>
        <v/>
      </c>
      <c r="DG38" s="38" t="str">
        <f t="shared" ca="1" si="29"/>
        <v/>
      </c>
      <c r="DH38" s="38" t="str">
        <f t="shared" ca="1" si="29"/>
        <v/>
      </c>
      <c r="DI38" s="38" t="str">
        <f t="shared" ca="1" si="29"/>
        <v/>
      </c>
      <c r="DJ38" s="38" t="str">
        <f t="shared" ca="1" si="29"/>
        <v/>
      </c>
      <c r="DK38" s="38" t="str">
        <f t="shared" ca="1" si="29"/>
        <v/>
      </c>
      <c r="DL38" s="121" t="str">
        <f t="shared" ca="1" si="29"/>
        <v/>
      </c>
    </row>
    <row r="39" spans="1:116" x14ac:dyDescent="0.25">
      <c r="A39" s="122" t="s">
        <v>149</v>
      </c>
      <c r="C39" s="38" t="str">
        <f t="shared" ref="C39:BN39" ca="1" si="30">+IF(C16&lt;&gt;" ",COLUMN(),"")</f>
        <v/>
      </c>
      <c r="D39" s="38" t="str">
        <f t="shared" ca="1" si="30"/>
        <v/>
      </c>
      <c r="E39" s="38" t="str">
        <f t="shared" ca="1" si="30"/>
        <v/>
      </c>
      <c r="F39" s="38" t="str">
        <f t="shared" ca="1" si="30"/>
        <v/>
      </c>
      <c r="G39" s="38" t="str">
        <f t="shared" ca="1" si="30"/>
        <v/>
      </c>
      <c r="H39" s="38" t="str">
        <f t="shared" ca="1" si="30"/>
        <v/>
      </c>
      <c r="I39" s="38" t="str">
        <f t="shared" ca="1" si="30"/>
        <v/>
      </c>
      <c r="J39" s="38" t="str">
        <f t="shared" ca="1" si="30"/>
        <v/>
      </c>
      <c r="K39" s="38" t="str">
        <f t="shared" ca="1" si="30"/>
        <v/>
      </c>
      <c r="L39" s="38" t="str">
        <f t="shared" ca="1" si="30"/>
        <v/>
      </c>
      <c r="M39" s="38" t="str">
        <f t="shared" ca="1" si="30"/>
        <v/>
      </c>
      <c r="N39" s="38" t="str">
        <f t="shared" ca="1" si="30"/>
        <v/>
      </c>
      <c r="O39" s="38" t="str">
        <f t="shared" ca="1" si="30"/>
        <v/>
      </c>
      <c r="P39" s="38" t="str">
        <f t="shared" ca="1" si="30"/>
        <v/>
      </c>
      <c r="Q39" s="38" t="str">
        <f t="shared" ca="1" si="30"/>
        <v/>
      </c>
      <c r="R39" s="38" t="str">
        <f t="shared" ca="1" si="30"/>
        <v/>
      </c>
      <c r="S39" s="38" t="str">
        <f t="shared" ca="1" si="30"/>
        <v/>
      </c>
      <c r="T39" s="38" t="str">
        <f t="shared" ca="1" si="30"/>
        <v/>
      </c>
      <c r="U39" s="38" t="str">
        <f t="shared" ca="1" si="30"/>
        <v/>
      </c>
      <c r="V39" s="38" t="str">
        <f t="shared" ca="1" si="30"/>
        <v/>
      </c>
      <c r="W39" s="38" t="str">
        <f t="shared" ca="1" si="30"/>
        <v/>
      </c>
      <c r="X39" s="38" t="str">
        <f t="shared" ca="1" si="30"/>
        <v/>
      </c>
      <c r="Y39" s="38" t="str">
        <f t="shared" ca="1" si="30"/>
        <v/>
      </c>
      <c r="Z39" s="38" t="str">
        <f t="shared" ca="1" si="30"/>
        <v/>
      </c>
      <c r="AA39" s="38" t="str">
        <f t="shared" ca="1" si="30"/>
        <v/>
      </c>
      <c r="AB39" s="38" t="str">
        <f t="shared" ca="1" si="30"/>
        <v/>
      </c>
      <c r="AC39" s="38" t="str">
        <f t="shared" ca="1" si="30"/>
        <v/>
      </c>
      <c r="AD39" s="38" t="str">
        <f t="shared" ca="1" si="30"/>
        <v/>
      </c>
      <c r="AE39" s="38" t="str">
        <f t="shared" ca="1" si="30"/>
        <v/>
      </c>
      <c r="AF39" s="38" t="str">
        <f t="shared" ca="1" si="30"/>
        <v/>
      </c>
      <c r="AG39" s="38" t="str">
        <f t="shared" ca="1" si="30"/>
        <v/>
      </c>
      <c r="AH39" s="38" t="str">
        <f t="shared" ca="1" si="30"/>
        <v/>
      </c>
      <c r="AI39" s="38" t="str">
        <f t="shared" ca="1" si="30"/>
        <v/>
      </c>
      <c r="AJ39" s="38" t="str">
        <f t="shared" ca="1" si="30"/>
        <v/>
      </c>
      <c r="AK39" s="38" t="str">
        <f t="shared" ca="1" si="30"/>
        <v/>
      </c>
      <c r="AL39" s="38" t="str">
        <f t="shared" ca="1" si="30"/>
        <v/>
      </c>
      <c r="AM39" s="38" t="str">
        <f t="shared" ca="1" si="30"/>
        <v/>
      </c>
      <c r="AN39" s="38" t="str">
        <f t="shared" ca="1" si="30"/>
        <v/>
      </c>
      <c r="AO39" s="38" t="str">
        <f t="shared" ca="1" si="30"/>
        <v/>
      </c>
      <c r="AP39" s="38" t="str">
        <f t="shared" ca="1" si="30"/>
        <v/>
      </c>
      <c r="AQ39" s="38" t="str">
        <f t="shared" ca="1" si="30"/>
        <v/>
      </c>
      <c r="AR39" s="38" t="str">
        <f t="shared" ca="1" si="30"/>
        <v/>
      </c>
      <c r="AS39" s="38" t="str">
        <f t="shared" ca="1" si="30"/>
        <v/>
      </c>
      <c r="AT39" s="38" t="str">
        <f t="shared" ca="1" si="30"/>
        <v/>
      </c>
      <c r="AU39" s="38" t="str">
        <f t="shared" ca="1" si="30"/>
        <v/>
      </c>
      <c r="AV39" s="38" t="str">
        <f t="shared" ca="1" si="30"/>
        <v/>
      </c>
      <c r="AW39" s="38" t="str">
        <f t="shared" ca="1" si="30"/>
        <v/>
      </c>
      <c r="AX39" s="38" t="str">
        <f t="shared" ca="1" si="30"/>
        <v/>
      </c>
      <c r="AY39" s="38" t="str">
        <f t="shared" ca="1" si="30"/>
        <v/>
      </c>
      <c r="AZ39" s="38" t="str">
        <f t="shared" ca="1" si="30"/>
        <v/>
      </c>
      <c r="BA39" s="38" t="str">
        <f t="shared" ca="1" si="30"/>
        <v/>
      </c>
      <c r="BB39" s="38" t="str">
        <f t="shared" ca="1" si="30"/>
        <v/>
      </c>
      <c r="BC39" s="38" t="str">
        <f t="shared" ca="1" si="30"/>
        <v/>
      </c>
      <c r="BD39" s="38" t="str">
        <f t="shared" ca="1" si="30"/>
        <v/>
      </c>
      <c r="BE39" s="38" t="str">
        <f t="shared" ca="1" si="30"/>
        <v/>
      </c>
      <c r="BF39" s="38" t="str">
        <f t="shared" ca="1" si="30"/>
        <v/>
      </c>
      <c r="BG39" s="38" t="str">
        <f t="shared" ca="1" si="30"/>
        <v/>
      </c>
      <c r="BH39" s="38" t="str">
        <f t="shared" ca="1" si="30"/>
        <v/>
      </c>
      <c r="BI39" s="38" t="str">
        <f t="shared" ca="1" si="30"/>
        <v/>
      </c>
      <c r="BJ39" s="38" t="str">
        <f t="shared" ca="1" si="30"/>
        <v/>
      </c>
      <c r="BK39" s="38" t="str">
        <f t="shared" ca="1" si="30"/>
        <v/>
      </c>
      <c r="BL39" s="38" t="str">
        <f t="shared" ca="1" si="30"/>
        <v/>
      </c>
      <c r="BM39" s="38" t="str">
        <f t="shared" ca="1" si="30"/>
        <v/>
      </c>
      <c r="BN39" s="38" t="str">
        <f t="shared" ca="1" si="30"/>
        <v/>
      </c>
      <c r="BO39" s="38" t="str">
        <f t="shared" ref="BO39:DL39" ca="1" si="31">+IF(BO16&lt;&gt;" ",COLUMN(),"")</f>
        <v/>
      </c>
      <c r="BP39" s="38" t="str">
        <f t="shared" ca="1" si="31"/>
        <v/>
      </c>
      <c r="BQ39" s="38" t="str">
        <f t="shared" ca="1" si="31"/>
        <v/>
      </c>
      <c r="BR39" s="38" t="str">
        <f t="shared" ca="1" si="31"/>
        <v/>
      </c>
      <c r="BS39" s="38" t="str">
        <f t="shared" ca="1" si="31"/>
        <v/>
      </c>
      <c r="BT39" s="38" t="str">
        <f t="shared" ca="1" si="31"/>
        <v/>
      </c>
      <c r="BU39" s="38" t="str">
        <f t="shared" ca="1" si="31"/>
        <v/>
      </c>
      <c r="BV39" s="38" t="str">
        <f t="shared" ca="1" si="31"/>
        <v/>
      </c>
      <c r="BW39" s="38" t="str">
        <f t="shared" ca="1" si="31"/>
        <v/>
      </c>
      <c r="BX39" s="38" t="str">
        <f t="shared" ca="1" si="31"/>
        <v/>
      </c>
      <c r="BY39" s="38" t="str">
        <f t="shared" ca="1" si="31"/>
        <v/>
      </c>
      <c r="BZ39" s="38" t="str">
        <f t="shared" ca="1" si="31"/>
        <v/>
      </c>
      <c r="CA39" s="38" t="str">
        <f t="shared" ca="1" si="31"/>
        <v/>
      </c>
      <c r="CB39" s="38" t="str">
        <f t="shared" ca="1" si="31"/>
        <v/>
      </c>
      <c r="CC39" s="38" t="str">
        <f t="shared" ca="1" si="31"/>
        <v/>
      </c>
      <c r="CD39" s="38">
        <f t="shared" ca="1" si="31"/>
        <v>82</v>
      </c>
      <c r="CE39" s="38">
        <f t="shared" ca="1" si="31"/>
        <v>83</v>
      </c>
      <c r="CF39" s="38">
        <f t="shared" ca="1" si="31"/>
        <v>84</v>
      </c>
      <c r="CG39" s="38" t="str">
        <f t="shared" ca="1" si="31"/>
        <v/>
      </c>
      <c r="CH39" s="38" t="str">
        <f t="shared" ca="1" si="31"/>
        <v/>
      </c>
      <c r="CI39" s="38" t="str">
        <f t="shared" ca="1" si="31"/>
        <v/>
      </c>
      <c r="CJ39" s="38" t="str">
        <f t="shared" ca="1" si="31"/>
        <v/>
      </c>
      <c r="CK39" s="38" t="str">
        <f t="shared" ca="1" si="31"/>
        <v/>
      </c>
      <c r="CL39" s="38" t="str">
        <f t="shared" ca="1" si="31"/>
        <v/>
      </c>
      <c r="CM39" s="38" t="str">
        <f t="shared" ca="1" si="31"/>
        <v/>
      </c>
      <c r="CN39" s="38" t="str">
        <f t="shared" ca="1" si="31"/>
        <v/>
      </c>
      <c r="CO39" s="38" t="str">
        <f t="shared" ca="1" si="31"/>
        <v/>
      </c>
      <c r="CP39" s="38" t="str">
        <f t="shared" ca="1" si="31"/>
        <v/>
      </c>
      <c r="CQ39" s="38" t="str">
        <f t="shared" ca="1" si="31"/>
        <v/>
      </c>
      <c r="CR39" s="38" t="str">
        <f t="shared" ca="1" si="31"/>
        <v/>
      </c>
      <c r="CS39" s="38" t="str">
        <f t="shared" ca="1" si="31"/>
        <v/>
      </c>
      <c r="CT39" s="38" t="str">
        <f t="shared" ca="1" si="31"/>
        <v/>
      </c>
      <c r="CU39" s="38" t="str">
        <f t="shared" ca="1" si="31"/>
        <v/>
      </c>
      <c r="CV39" s="38" t="str">
        <f t="shared" ca="1" si="31"/>
        <v/>
      </c>
      <c r="CW39" s="38" t="str">
        <f t="shared" ca="1" si="31"/>
        <v/>
      </c>
      <c r="CX39" s="38" t="str">
        <f t="shared" ca="1" si="31"/>
        <v/>
      </c>
      <c r="CY39" s="38" t="str">
        <f t="shared" ca="1" si="31"/>
        <v/>
      </c>
      <c r="CZ39" s="38" t="str">
        <f t="shared" ca="1" si="31"/>
        <v/>
      </c>
      <c r="DA39" s="38" t="str">
        <f t="shared" ca="1" si="31"/>
        <v/>
      </c>
      <c r="DB39" s="38" t="str">
        <f t="shared" ca="1" si="31"/>
        <v/>
      </c>
      <c r="DC39" s="38" t="str">
        <f t="shared" ca="1" si="31"/>
        <v/>
      </c>
      <c r="DD39" s="38" t="str">
        <f t="shared" ca="1" si="31"/>
        <v/>
      </c>
      <c r="DE39" s="38" t="str">
        <f t="shared" ca="1" si="31"/>
        <v/>
      </c>
      <c r="DF39" s="38" t="str">
        <f t="shared" ca="1" si="31"/>
        <v/>
      </c>
      <c r="DG39" s="38" t="str">
        <f t="shared" ca="1" si="31"/>
        <v/>
      </c>
      <c r="DH39" s="38" t="str">
        <f t="shared" ca="1" si="31"/>
        <v/>
      </c>
      <c r="DI39" s="38" t="str">
        <f t="shared" ca="1" si="31"/>
        <v/>
      </c>
      <c r="DJ39" s="38" t="str">
        <f t="shared" ca="1" si="31"/>
        <v/>
      </c>
      <c r="DK39" s="38" t="str">
        <f t="shared" ca="1" si="31"/>
        <v/>
      </c>
      <c r="DL39" s="121" t="str">
        <f t="shared" ca="1" si="31"/>
        <v/>
      </c>
    </row>
    <row r="40" spans="1:116" x14ac:dyDescent="0.25">
      <c r="A40" s="122" t="s">
        <v>326</v>
      </c>
      <c r="C40" s="38" t="str">
        <f t="shared" ref="C40:BN40" ca="1" si="32">+IF(C17&lt;&gt;" ",COLUMN(),"")</f>
        <v/>
      </c>
      <c r="D40" s="38" t="str">
        <f t="shared" ca="1" si="32"/>
        <v/>
      </c>
      <c r="E40" s="38" t="str">
        <f t="shared" ca="1" si="32"/>
        <v/>
      </c>
      <c r="F40" s="38" t="str">
        <f t="shared" ca="1" si="32"/>
        <v/>
      </c>
      <c r="G40" s="38" t="str">
        <f t="shared" ca="1" si="32"/>
        <v/>
      </c>
      <c r="H40" s="38" t="str">
        <f t="shared" ca="1" si="32"/>
        <v/>
      </c>
      <c r="I40" s="38" t="str">
        <f t="shared" ca="1" si="32"/>
        <v/>
      </c>
      <c r="J40" s="38" t="str">
        <f t="shared" ca="1" si="32"/>
        <v/>
      </c>
      <c r="K40" s="38" t="str">
        <f t="shared" ca="1" si="32"/>
        <v/>
      </c>
      <c r="L40" s="38" t="str">
        <f t="shared" ca="1" si="32"/>
        <v/>
      </c>
      <c r="M40" s="38" t="str">
        <f t="shared" ca="1" si="32"/>
        <v/>
      </c>
      <c r="N40" s="38" t="str">
        <f t="shared" ca="1" si="32"/>
        <v/>
      </c>
      <c r="O40" s="38" t="str">
        <f t="shared" ca="1" si="32"/>
        <v/>
      </c>
      <c r="P40" s="38" t="str">
        <f t="shared" ca="1" si="32"/>
        <v/>
      </c>
      <c r="Q40" s="38" t="str">
        <f t="shared" ca="1" si="32"/>
        <v/>
      </c>
      <c r="R40" s="38" t="str">
        <f t="shared" ca="1" si="32"/>
        <v/>
      </c>
      <c r="S40" s="38" t="str">
        <f t="shared" ca="1" si="32"/>
        <v/>
      </c>
      <c r="T40" s="38" t="str">
        <f t="shared" ca="1" si="32"/>
        <v/>
      </c>
      <c r="U40" s="38" t="str">
        <f t="shared" ca="1" si="32"/>
        <v/>
      </c>
      <c r="V40" s="38" t="str">
        <f t="shared" ca="1" si="32"/>
        <v/>
      </c>
      <c r="W40" s="38" t="str">
        <f t="shared" ca="1" si="32"/>
        <v/>
      </c>
      <c r="X40" s="38" t="str">
        <f t="shared" ca="1" si="32"/>
        <v/>
      </c>
      <c r="Y40" s="38" t="str">
        <f t="shared" ca="1" si="32"/>
        <v/>
      </c>
      <c r="Z40" s="38" t="str">
        <f t="shared" ca="1" si="32"/>
        <v/>
      </c>
      <c r="AA40" s="38" t="str">
        <f t="shared" ca="1" si="32"/>
        <v/>
      </c>
      <c r="AB40" s="38" t="str">
        <f t="shared" ca="1" si="32"/>
        <v/>
      </c>
      <c r="AC40" s="38" t="str">
        <f t="shared" ca="1" si="32"/>
        <v/>
      </c>
      <c r="AD40" s="38" t="str">
        <f t="shared" ca="1" si="32"/>
        <v/>
      </c>
      <c r="AE40" s="38" t="str">
        <f t="shared" ca="1" si="32"/>
        <v/>
      </c>
      <c r="AF40" s="38" t="str">
        <f t="shared" ca="1" si="32"/>
        <v/>
      </c>
      <c r="AG40" s="38" t="str">
        <f t="shared" ca="1" si="32"/>
        <v/>
      </c>
      <c r="AH40" s="38" t="str">
        <f t="shared" ca="1" si="32"/>
        <v/>
      </c>
      <c r="AI40" s="38" t="str">
        <f t="shared" ca="1" si="32"/>
        <v/>
      </c>
      <c r="AJ40" s="38" t="str">
        <f t="shared" ca="1" si="32"/>
        <v/>
      </c>
      <c r="AK40" s="38" t="str">
        <f t="shared" ca="1" si="32"/>
        <v/>
      </c>
      <c r="AL40" s="38" t="str">
        <f t="shared" ca="1" si="32"/>
        <v/>
      </c>
      <c r="AM40" s="38" t="str">
        <f t="shared" ca="1" si="32"/>
        <v/>
      </c>
      <c r="AN40" s="38" t="str">
        <f t="shared" ca="1" si="32"/>
        <v/>
      </c>
      <c r="AO40" s="38" t="str">
        <f t="shared" ca="1" si="32"/>
        <v/>
      </c>
      <c r="AP40" s="38" t="str">
        <f t="shared" ca="1" si="32"/>
        <v/>
      </c>
      <c r="AQ40" s="38" t="str">
        <f t="shared" ca="1" si="32"/>
        <v/>
      </c>
      <c r="AR40" s="38" t="str">
        <f t="shared" ca="1" si="32"/>
        <v/>
      </c>
      <c r="AS40" s="38" t="str">
        <f t="shared" ca="1" si="32"/>
        <v/>
      </c>
      <c r="AT40" s="38" t="str">
        <f t="shared" ca="1" si="32"/>
        <v/>
      </c>
      <c r="AU40" s="38" t="str">
        <f t="shared" ca="1" si="32"/>
        <v/>
      </c>
      <c r="AV40" s="38" t="str">
        <f t="shared" ca="1" si="32"/>
        <v/>
      </c>
      <c r="AW40" s="38" t="str">
        <f t="shared" ca="1" si="32"/>
        <v/>
      </c>
      <c r="AX40" s="38" t="str">
        <f t="shared" ca="1" si="32"/>
        <v/>
      </c>
      <c r="AY40" s="38" t="str">
        <f t="shared" ca="1" si="32"/>
        <v/>
      </c>
      <c r="AZ40" s="38" t="str">
        <f t="shared" ca="1" si="32"/>
        <v/>
      </c>
      <c r="BA40" s="38" t="str">
        <f t="shared" ca="1" si="32"/>
        <v/>
      </c>
      <c r="BB40" s="38" t="str">
        <f t="shared" ca="1" si="32"/>
        <v/>
      </c>
      <c r="BC40" s="38" t="str">
        <f t="shared" ca="1" si="32"/>
        <v/>
      </c>
      <c r="BD40" s="38" t="str">
        <f t="shared" ca="1" si="32"/>
        <v/>
      </c>
      <c r="BE40" s="38" t="str">
        <f t="shared" ca="1" si="32"/>
        <v/>
      </c>
      <c r="BF40" s="38" t="str">
        <f t="shared" ca="1" si="32"/>
        <v/>
      </c>
      <c r="BG40" s="38" t="str">
        <f t="shared" ca="1" si="32"/>
        <v/>
      </c>
      <c r="BH40" s="38" t="str">
        <f t="shared" ca="1" si="32"/>
        <v/>
      </c>
      <c r="BI40" s="38" t="str">
        <f t="shared" ca="1" si="32"/>
        <v/>
      </c>
      <c r="BJ40" s="38" t="str">
        <f t="shared" ca="1" si="32"/>
        <v/>
      </c>
      <c r="BK40" s="38" t="str">
        <f t="shared" ca="1" si="32"/>
        <v/>
      </c>
      <c r="BL40" s="38" t="str">
        <f t="shared" ca="1" si="32"/>
        <v/>
      </c>
      <c r="BM40" s="38" t="str">
        <f t="shared" ca="1" si="32"/>
        <v/>
      </c>
      <c r="BN40" s="38" t="str">
        <f t="shared" ca="1" si="32"/>
        <v/>
      </c>
      <c r="BO40" s="38" t="str">
        <f t="shared" ref="BO40:DL40" ca="1" si="33">+IF(BO17&lt;&gt;" ",COLUMN(),"")</f>
        <v/>
      </c>
      <c r="BP40" s="38" t="str">
        <f t="shared" ca="1" si="33"/>
        <v/>
      </c>
      <c r="BQ40" s="38" t="str">
        <f t="shared" ca="1" si="33"/>
        <v/>
      </c>
      <c r="BR40" s="38" t="str">
        <f t="shared" ca="1" si="33"/>
        <v/>
      </c>
      <c r="BS40" s="38" t="str">
        <f t="shared" ca="1" si="33"/>
        <v/>
      </c>
      <c r="BT40" s="38" t="str">
        <f t="shared" ca="1" si="33"/>
        <v/>
      </c>
      <c r="BU40" s="38" t="str">
        <f t="shared" ca="1" si="33"/>
        <v/>
      </c>
      <c r="BV40" s="38" t="str">
        <f t="shared" ca="1" si="33"/>
        <v/>
      </c>
      <c r="BW40" s="38" t="str">
        <f t="shared" ca="1" si="33"/>
        <v/>
      </c>
      <c r="BX40" s="38" t="str">
        <f t="shared" ca="1" si="33"/>
        <v/>
      </c>
      <c r="BY40" s="38" t="str">
        <f t="shared" ca="1" si="33"/>
        <v/>
      </c>
      <c r="BZ40" s="38" t="str">
        <f t="shared" ca="1" si="33"/>
        <v/>
      </c>
      <c r="CA40" s="38" t="str">
        <f t="shared" ca="1" si="33"/>
        <v/>
      </c>
      <c r="CB40" s="38" t="str">
        <f t="shared" ca="1" si="33"/>
        <v/>
      </c>
      <c r="CC40" s="38" t="str">
        <f t="shared" ca="1" si="33"/>
        <v/>
      </c>
      <c r="CD40" s="38" t="str">
        <f t="shared" ca="1" si="33"/>
        <v/>
      </c>
      <c r="CE40" s="38" t="str">
        <f t="shared" ca="1" si="33"/>
        <v/>
      </c>
      <c r="CF40" s="38" t="str">
        <f t="shared" ca="1" si="33"/>
        <v/>
      </c>
      <c r="CG40" s="38" t="str">
        <f t="shared" ca="1" si="33"/>
        <v/>
      </c>
      <c r="CH40" s="38">
        <f t="shared" ca="1" si="33"/>
        <v>86</v>
      </c>
      <c r="CI40" s="38">
        <f t="shared" ca="1" si="33"/>
        <v>87</v>
      </c>
      <c r="CJ40" s="38">
        <f t="shared" ca="1" si="33"/>
        <v>88</v>
      </c>
      <c r="CK40" s="38" t="str">
        <f t="shared" ca="1" si="33"/>
        <v/>
      </c>
      <c r="CL40" s="38" t="str">
        <f t="shared" ca="1" si="33"/>
        <v/>
      </c>
      <c r="CM40" s="38" t="str">
        <f t="shared" ca="1" si="33"/>
        <v/>
      </c>
      <c r="CN40" s="38" t="str">
        <f t="shared" ca="1" si="33"/>
        <v/>
      </c>
      <c r="CO40" s="38" t="str">
        <f t="shared" ca="1" si="33"/>
        <v/>
      </c>
      <c r="CP40" s="38" t="str">
        <f t="shared" ca="1" si="33"/>
        <v/>
      </c>
      <c r="CQ40" s="38" t="str">
        <f t="shared" ca="1" si="33"/>
        <v/>
      </c>
      <c r="CR40" s="38" t="str">
        <f t="shared" ca="1" si="33"/>
        <v/>
      </c>
      <c r="CS40" s="38" t="str">
        <f t="shared" ca="1" si="33"/>
        <v/>
      </c>
      <c r="CT40" s="38" t="str">
        <f t="shared" ca="1" si="33"/>
        <v/>
      </c>
      <c r="CU40" s="38" t="str">
        <f t="shared" ca="1" si="33"/>
        <v/>
      </c>
      <c r="CV40" s="38" t="str">
        <f t="shared" ca="1" si="33"/>
        <v/>
      </c>
      <c r="CW40" s="38" t="str">
        <f t="shared" ca="1" si="33"/>
        <v/>
      </c>
      <c r="CX40" s="38" t="str">
        <f t="shared" ca="1" si="33"/>
        <v/>
      </c>
      <c r="CY40" s="38" t="str">
        <f t="shared" ca="1" si="33"/>
        <v/>
      </c>
      <c r="CZ40" s="38" t="str">
        <f t="shared" ca="1" si="33"/>
        <v/>
      </c>
      <c r="DA40" s="38" t="str">
        <f t="shared" ca="1" si="33"/>
        <v/>
      </c>
      <c r="DB40" s="38" t="str">
        <f t="shared" ca="1" si="33"/>
        <v/>
      </c>
      <c r="DC40" s="38" t="str">
        <f t="shared" ca="1" si="33"/>
        <v/>
      </c>
      <c r="DD40" s="38" t="str">
        <f t="shared" ca="1" si="33"/>
        <v/>
      </c>
      <c r="DE40" s="38" t="str">
        <f t="shared" ca="1" si="33"/>
        <v/>
      </c>
      <c r="DF40" s="38" t="str">
        <f t="shared" ca="1" si="33"/>
        <v/>
      </c>
      <c r="DG40" s="38" t="str">
        <f t="shared" ca="1" si="33"/>
        <v/>
      </c>
      <c r="DH40" s="38" t="str">
        <f t="shared" ca="1" si="33"/>
        <v/>
      </c>
      <c r="DI40" s="38" t="str">
        <f t="shared" ca="1" si="33"/>
        <v/>
      </c>
      <c r="DJ40" s="38" t="str">
        <f t="shared" ca="1" si="33"/>
        <v/>
      </c>
      <c r="DK40" s="38" t="str">
        <f t="shared" ca="1" si="33"/>
        <v/>
      </c>
      <c r="DL40" s="121" t="str">
        <f t="shared" ca="1" si="33"/>
        <v/>
      </c>
    </row>
    <row r="41" spans="1:116" x14ac:dyDescent="0.25">
      <c r="A41" s="122" t="s">
        <v>327</v>
      </c>
      <c r="C41" s="38" t="str">
        <f t="shared" ref="C41:BN41" ca="1" si="34">+IF(C18&lt;&gt;" ",COLUMN(),"")</f>
        <v/>
      </c>
      <c r="D41" s="38" t="str">
        <f t="shared" ca="1" si="34"/>
        <v/>
      </c>
      <c r="E41" s="38" t="str">
        <f t="shared" ca="1" si="34"/>
        <v/>
      </c>
      <c r="F41" s="38" t="str">
        <f t="shared" ca="1" si="34"/>
        <v/>
      </c>
      <c r="G41" s="38" t="str">
        <f t="shared" ca="1" si="34"/>
        <v/>
      </c>
      <c r="H41" s="38" t="str">
        <f t="shared" ca="1" si="34"/>
        <v/>
      </c>
      <c r="I41" s="38" t="str">
        <f t="shared" ca="1" si="34"/>
        <v/>
      </c>
      <c r="J41" s="38" t="str">
        <f t="shared" ca="1" si="34"/>
        <v/>
      </c>
      <c r="K41" s="38" t="str">
        <f t="shared" ca="1" si="34"/>
        <v/>
      </c>
      <c r="L41" s="38" t="str">
        <f t="shared" ca="1" si="34"/>
        <v/>
      </c>
      <c r="M41" s="38" t="str">
        <f t="shared" ca="1" si="34"/>
        <v/>
      </c>
      <c r="N41" s="38" t="str">
        <f t="shared" ca="1" si="34"/>
        <v/>
      </c>
      <c r="O41" s="38" t="str">
        <f t="shared" ca="1" si="34"/>
        <v/>
      </c>
      <c r="P41" s="38" t="str">
        <f t="shared" ca="1" si="34"/>
        <v/>
      </c>
      <c r="Q41" s="38" t="str">
        <f t="shared" ca="1" si="34"/>
        <v/>
      </c>
      <c r="R41" s="38" t="str">
        <f t="shared" ca="1" si="34"/>
        <v/>
      </c>
      <c r="S41" s="38" t="str">
        <f t="shared" ca="1" si="34"/>
        <v/>
      </c>
      <c r="T41" s="38" t="str">
        <f t="shared" ca="1" si="34"/>
        <v/>
      </c>
      <c r="U41" s="38" t="str">
        <f t="shared" ca="1" si="34"/>
        <v/>
      </c>
      <c r="V41" s="38" t="str">
        <f t="shared" ca="1" si="34"/>
        <v/>
      </c>
      <c r="W41" s="38" t="str">
        <f t="shared" ca="1" si="34"/>
        <v/>
      </c>
      <c r="X41" s="38" t="str">
        <f t="shared" ca="1" si="34"/>
        <v/>
      </c>
      <c r="Y41" s="38" t="str">
        <f t="shared" ca="1" si="34"/>
        <v/>
      </c>
      <c r="Z41" s="38" t="str">
        <f t="shared" ca="1" si="34"/>
        <v/>
      </c>
      <c r="AA41" s="38" t="str">
        <f t="shared" ca="1" si="34"/>
        <v/>
      </c>
      <c r="AB41" s="38" t="str">
        <f t="shared" ca="1" si="34"/>
        <v/>
      </c>
      <c r="AC41" s="38" t="str">
        <f t="shared" ca="1" si="34"/>
        <v/>
      </c>
      <c r="AD41" s="38" t="str">
        <f t="shared" ca="1" si="34"/>
        <v/>
      </c>
      <c r="AE41" s="38" t="str">
        <f t="shared" ca="1" si="34"/>
        <v/>
      </c>
      <c r="AF41" s="38" t="str">
        <f t="shared" ca="1" si="34"/>
        <v/>
      </c>
      <c r="AG41" s="38" t="str">
        <f t="shared" ca="1" si="34"/>
        <v/>
      </c>
      <c r="AH41" s="38" t="str">
        <f t="shared" ca="1" si="34"/>
        <v/>
      </c>
      <c r="AI41" s="38" t="str">
        <f t="shared" ca="1" si="34"/>
        <v/>
      </c>
      <c r="AJ41" s="38" t="str">
        <f t="shared" ca="1" si="34"/>
        <v/>
      </c>
      <c r="AK41" s="38" t="str">
        <f t="shared" ca="1" si="34"/>
        <v/>
      </c>
      <c r="AL41" s="38" t="str">
        <f t="shared" ca="1" si="34"/>
        <v/>
      </c>
      <c r="AM41" s="38" t="str">
        <f t="shared" ca="1" si="34"/>
        <v/>
      </c>
      <c r="AN41" s="38" t="str">
        <f t="shared" ca="1" si="34"/>
        <v/>
      </c>
      <c r="AO41" s="38" t="str">
        <f t="shared" ca="1" si="34"/>
        <v/>
      </c>
      <c r="AP41" s="38" t="str">
        <f t="shared" ca="1" si="34"/>
        <v/>
      </c>
      <c r="AQ41" s="38" t="str">
        <f t="shared" ca="1" si="34"/>
        <v/>
      </c>
      <c r="AR41" s="38" t="str">
        <f t="shared" ca="1" si="34"/>
        <v/>
      </c>
      <c r="AS41" s="38" t="str">
        <f t="shared" ca="1" si="34"/>
        <v/>
      </c>
      <c r="AT41" s="38" t="str">
        <f t="shared" ca="1" si="34"/>
        <v/>
      </c>
      <c r="AU41" s="38" t="str">
        <f t="shared" ca="1" si="34"/>
        <v/>
      </c>
      <c r="AV41" s="38" t="str">
        <f t="shared" ca="1" si="34"/>
        <v/>
      </c>
      <c r="AW41" s="38" t="str">
        <f t="shared" ca="1" si="34"/>
        <v/>
      </c>
      <c r="AX41" s="38" t="str">
        <f t="shared" ca="1" si="34"/>
        <v/>
      </c>
      <c r="AY41" s="38" t="str">
        <f t="shared" ca="1" si="34"/>
        <v/>
      </c>
      <c r="AZ41" s="38" t="str">
        <f t="shared" ca="1" si="34"/>
        <v/>
      </c>
      <c r="BA41" s="38" t="str">
        <f t="shared" ca="1" si="34"/>
        <v/>
      </c>
      <c r="BB41" s="38" t="str">
        <f t="shared" ca="1" si="34"/>
        <v/>
      </c>
      <c r="BC41" s="38" t="str">
        <f t="shared" ca="1" si="34"/>
        <v/>
      </c>
      <c r="BD41" s="38" t="str">
        <f t="shared" ca="1" si="34"/>
        <v/>
      </c>
      <c r="BE41" s="38" t="str">
        <f t="shared" ca="1" si="34"/>
        <v/>
      </c>
      <c r="BF41" s="38" t="str">
        <f t="shared" ca="1" si="34"/>
        <v/>
      </c>
      <c r="BG41" s="38" t="str">
        <f t="shared" ca="1" si="34"/>
        <v/>
      </c>
      <c r="BH41" s="38" t="str">
        <f t="shared" ca="1" si="34"/>
        <v/>
      </c>
      <c r="BI41" s="38" t="str">
        <f t="shared" ca="1" si="34"/>
        <v/>
      </c>
      <c r="BJ41" s="38" t="str">
        <f t="shared" ca="1" si="34"/>
        <v/>
      </c>
      <c r="BK41" s="38" t="str">
        <f t="shared" ca="1" si="34"/>
        <v/>
      </c>
      <c r="BL41" s="38" t="str">
        <f t="shared" ca="1" si="34"/>
        <v/>
      </c>
      <c r="BM41" s="38" t="str">
        <f t="shared" ca="1" si="34"/>
        <v/>
      </c>
      <c r="BN41" s="38" t="str">
        <f t="shared" ca="1" si="34"/>
        <v/>
      </c>
      <c r="BO41" s="38" t="str">
        <f t="shared" ref="BO41:DL41" ca="1" si="35">+IF(BO18&lt;&gt;" ",COLUMN(),"")</f>
        <v/>
      </c>
      <c r="BP41" s="38" t="str">
        <f t="shared" ca="1" si="35"/>
        <v/>
      </c>
      <c r="BQ41" s="38" t="str">
        <f t="shared" ca="1" si="35"/>
        <v/>
      </c>
      <c r="BR41" s="38" t="str">
        <f t="shared" ca="1" si="35"/>
        <v/>
      </c>
      <c r="BS41" s="38" t="str">
        <f t="shared" ca="1" si="35"/>
        <v/>
      </c>
      <c r="BT41" s="38" t="str">
        <f t="shared" ca="1" si="35"/>
        <v/>
      </c>
      <c r="BU41" s="38" t="str">
        <f t="shared" ca="1" si="35"/>
        <v/>
      </c>
      <c r="BV41" s="38" t="str">
        <f t="shared" ca="1" si="35"/>
        <v/>
      </c>
      <c r="BW41" s="38" t="str">
        <f t="shared" ca="1" si="35"/>
        <v/>
      </c>
      <c r="BX41" s="38" t="str">
        <f t="shared" ca="1" si="35"/>
        <v/>
      </c>
      <c r="BY41" s="38" t="str">
        <f t="shared" ca="1" si="35"/>
        <v/>
      </c>
      <c r="BZ41" s="38">
        <f t="shared" ca="1" si="35"/>
        <v>78</v>
      </c>
      <c r="CA41" s="38">
        <f t="shared" ca="1" si="35"/>
        <v>79</v>
      </c>
      <c r="CB41" s="38">
        <f t="shared" ca="1" si="35"/>
        <v>80</v>
      </c>
      <c r="CC41" s="38" t="str">
        <f t="shared" ca="1" si="35"/>
        <v/>
      </c>
      <c r="CD41" s="38" t="str">
        <f t="shared" ca="1" si="35"/>
        <v/>
      </c>
      <c r="CE41" s="38" t="str">
        <f t="shared" ca="1" si="35"/>
        <v/>
      </c>
      <c r="CF41" s="38" t="str">
        <f t="shared" ca="1" si="35"/>
        <v/>
      </c>
      <c r="CG41" s="38" t="str">
        <f t="shared" ca="1" si="35"/>
        <v/>
      </c>
      <c r="CH41" s="38" t="str">
        <f t="shared" ca="1" si="35"/>
        <v/>
      </c>
      <c r="CI41" s="38" t="str">
        <f t="shared" ca="1" si="35"/>
        <v/>
      </c>
      <c r="CJ41" s="38" t="str">
        <f t="shared" ca="1" si="35"/>
        <v/>
      </c>
      <c r="CK41" s="38" t="str">
        <f t="shared" ca="1" si="35"/>
        <v/>
      </c>
      <c r="CL41" s="38" t="str">
        <f t="shared" ca="1" si="35"/>
        <v/>
      </c>
      <c r="CM41" s="38" t="str">
        <f t="shared" ca="1" si="35"/>
        <v/>
      </c>
      <c r="CN41" s="38" t="str">
        <f t="shared" ca="1" si="35"/>
        <v/>
      </c>
      <c r="CO41" s="38" t="str">
        <f t="shared" ca="1" si="35"/>
        <v/>
      </c>
      <c r="CP41" s="38" t="str">
        <f t="shared" ca="1" si="35"/>
        <v/>
      </c>
      <c r="CQ41" s="38" t="str">
        <f t="shared" ca="1" si="35"/>
        <v/>
      </c>
      <c r="CR41" s="38" t="str">
        <f t="shared" ca="1" si="35"/>
        <v/>
      </c>
      <c r="CS41" s="38" t="str">
        <f t="shared" ca="1" si="35"/>
        <v/>
      </c>
      <c r="CT41" s="38" t="str">
        <f t="shared" ca="1" si="35"/>
        <v/>
      </c>
      <c r="CU41" s="38" t="str">
        <f t="shared" ca="1" si="35"/>
        <v/>
      </c>
      <c r="CV41" s="38" t="str">
        <f t="shared" ca="1" si="35"/>
        <v/>
      </c>
      <c r="CW41" s="38" t="str">
        <f t="shared" ca="1" si="35"/>
        <v/>
      </c>
      <c r="CX41" s="38" t="str">
        <f t="shared" ca="1" si="35"/>
        <v/>
      </c>
      <c r="CY41" s="38" t="str">
        <f t="shared" ca="1" si="35"/>
        <v/>
      </c>
      <c r="CZ41" s="38" t="str">
        <f t="shared" ca="1" si="35"/>
        <v/>
      </c>
      <c r="DA41" s="38" t="str">
        <f t="shared" ca="1" si="35"/>
        <v/>
      </c>
      <c r="DB41" s="38" t="str">
        <f t="shared" ca="1" si="35"/>
        <v/>
      </c>
      <c r="DC41" s="38" t="str">
        <f t="shared" ca="1" si="35"/>
        <v/>
      </c>
      <c r="DD41" s="38" t="str">
        <f t="shared" ca="1" si="35"/>
        <v/>
      </c>
      <c r="DE41" s="38" t="str">
        <f t="shared" ca="1" si="35"/>
        <v/>
      </c>
      <c r="DF41" s="38" t="str">
        <f t="shared" ca="1" si="35"/>
        <v/>
      </c>
      <c r="DG41" s="38" t="str">
        <f t="shared" ca="1" si="35"/>
        <v/>
      </c>
      <c r="DH41" s="38" t="str">
        <f t="shared" ca="1" si="35"/>
        <v/>
      </c>
      <c r="DI41" s="38" t="str">
        <f t="shared" ca="1" si="35"/>
        <v/>
      </c>
      <c r="DJ41" s="38" t="str">
        <f t="shared" ca="1" si="35"/>
        <v/>
      </c>
      <c r="DK41" s="38" t="str">
        <f t="shared" ca="1" si="35"/>
        <v/>
      </c>
      <c r="DL41" s="121" t="str">
        <f t="shared" ca="1" si="35"/>
        <v/>
      </c>
    </row>
    <row r="42" spans="1:116" x14ac:dyDescent="0.25">
      <c r="A42" s="120" t="s">
        <v>328</v>
      </c>
      <c r="C42" s="38" t="str">
        <f t="shared" ref="C42:BN42" ca="1" si="36">+IF(C19&lt;&gt;" ",COLUMN(),"")</f>
        <v/>
      </c>
      <c r="D42" s="38" t="str">
        <f t="shared" ca="1" si="36"/>
        <v/>
      </c>
      <c r="E42" s="38" t="str">
        <f t="shared" ca="1" si="36"/>
        <v/>
      </c>
      <c r="F42" s="38" t="str">
        <f t="shared" ca="1" si="36"/>
        <v/>
      </c>
      <c r="G42" s="38" t="str">
        <f t="shared" ca="1" si="36"/>
        <v/>
      </c>
      <c r="H42" s="38" t="str">
        <f t="shared" ca="1" si="36"/>
        <v/>
      </c>
      <c r="I42" s="38" t="str">
        <f t="shared" ca="1" si="36"/>
        <v/>
      </c>
      <c r="J42" s="38" t="str">
        <f t="shared" ca="1" si="36"/>
        <v/>
      </c>
      <c r="K42" s="38" t="str">
        <f t="shared" ca="1" si="36"/>
        <v/>
      </c>
      <c r="L42" s="38" t="str">
        <f t="shared" ca="1" si="36"/>
        <v/>
      </c>
      <c r="M42" s="38" t="str">
        <f t="shared" ca="1" si="36"/>
        <v/>
      </c>
      <c r="N42" s="38" t="str">
        <f t="shared" ca="1" si="36"/>
        <v/>
      </c>
      <c r="O42" s="38" t="str">
        <f t="shared" ca="1" si="36"/>
        <v/>
      </c>
      <c r="P42" s="38" t="str">
        <f t="shared" ca="1" si="36"/>
        <v/>
      </c>
      <c r="Q42" s="38" t="str">
        <f t="shared" ca="1" si="36"/>
        <v/>
      </c>
      <c r="R42" s="38" t="str">
        <f t="shared" ca="1" si="36"/>
        <v/>
      </c>
      <c r="S42" s="38" t="str">
        <f t="shared" ca="1" si="36"/>
        <v/>
      </c>
      <c r="T42" s="38" t="str">
        <f t="shared" ca="1" si="36"/>
        <v/>
      </c>
      <c r="U42" s="38" t="str">
        <f t="shared" ca="1" si="36"/>
        <v/>
      </c>
      <c r="V42" s="38" t="str">
        <f t="shared" ca="1" si="36"/>
        <v/>
      </c>
      <c r="W42" s="38" t="str">
        <f t="shared" ca="1" si="36"/>
        <v/>
      </c>
      <c r="X42" s="38" t="str">
        <f t="shared" ca="1" si="36"/>
        <v/>
      </c>
      <c r="Y42" s="38" t="str">
        <f t="shared" ca="1" si="36"/>
        <v/>
      </c>
      <c r="Z42" s="38" t="str">
        <f t="shared" ca="1" si="36"/>
        <v/>
      </c>
      <c r="AA42" s="38" t="str">
        <f t="shared" ca="1" si="36"/>
        <v/>
      </c>
      <c r="AB42" s="38" t="str">
        <f t="shared" ca="1" si="36"/>
        <v/>
      </c>
      <c r="AC42" s="38" t="str">
        <f t="shared" ca="1" si="36"/>
        <v/>
      </c>
      <c r="AD42" s="38" t="str">
        <f t="shared" ca="1" si="36"/>
        <v/>
      </c>
      <c r="AE42" s="38" t="str">
        <f t="shared" ca="1" si="36"/>
        <v/>
      </c>
      <c r="AF42" s="38" t="str">
        <f t="shared" ca="1" si="36"/>
        <v/>
      </c>
      <c r="AG42" s="38" t="str">
        <f t="shared" ca="1" si="36"/>
        <v/>
      </c>
      <c r="AH42" s="38" t="str">
        <f t="shared" ca="1" si="36"/>
        <v/>
      </c>
      <c r="AI42" s="38" t="str">
        <f t="shared" ca="1" si="36"/>
        <v/>
      </c>
      <c r="AJ42" s="38" t="str">
        <f t="shared" ca="1" si="36"/>
        <v/>
      </c>
      <c r="AK42" s="38" t="str">
        <f t="shared" ca="1" si="36"/>
        <v/>
      </c>
      <c r="AL42" s="38" t="str">
        <f t="shared" ca="1" si="36"/>
        <v/>
      </c>
      <c r="AM42" s="38" t="str">
        <f t="shared" ca="1" si="36"/>
        <v/>
      </c>
      <c r="AN42" s="38" t="str">
        <f t="shared" ca="1" si="36"/>
        <v/>
      </c>
      <c r="AO42" s="38" t="str">
        <f t="shared" ca="1" si="36"/>
        <v/>
      </c>
      <c r="AP42" s="38" t="str">
        <f t="shared" ca="1" si="36"/>
        <v/>
      </c>
      <c r="AQ42" s="38" t="str">
        <f t="shared" ca="1" si="36"/>
        <v/>
      </c>
      <c r="AR42" s="38" t="str">
        <f t="shared" ca="1" si="36"/>
        <v/>
      </c>
      <c r="AS42" s="38" t="str">
        <f t="shared" ca="1" si="36"/>
        <v/>
      </c>
      <c r="AT42" s="38" t="str">
        <f t="shared" ca="1" si="36"/>
        <v/>
      </c>
      <c r="AU42" s="38" t="str">
        <f t="shared" ca="1" si="36"/>
        <v/>
      </c>
      <c r="AV42" s="38" t="str">
        <f t="shared" ca="1" si="36"/>
        <v/>
      </c>
      <c r="AW42" s="38" t="str">
        <f t="shared" ca="1" si="36"/>
        <v/>
      </c>
      <c r="AX42" s="38" t="str">
        <f t="shared" ca="1" si="36"/>
        <v/>
      </c>
      <c r="AY42" s="38" t="str">
        <f t="shared" ca="1" si="36"/>
        <v/>
      </c>
      <c r="AZ42" s="38" t="str">
        <f t="shared" ca="1" si="36"/>
        <v/>
      </c>
      <c r="BA42" s="38" t="str">
        <f t="shared" ca="1" si="36"/>
        <v/>
      </c>
      <c r="BB42" s="38" t="str">
        <f t="shared" ca="1" si="36"/>
        <v/>
      </c>
      <c r="BC42" s="38" t="str">
        <f t="shared" ca="1" si="36"/>
        <v/>
      </c>
      <c r="BD42" s="38" t="str">
        <f t="shared" ca="1" si="36"/>
        <v/>
      </c>
      <c r="BE42" s="38" t="str">
        <f t="shared" ca="1" si="36"/>
        <v/>
      </c>
      <c r="BF42" s="38" t="str">
        <f t="shared" ca="1" si="36"/>
        <v/>
      </c>
      <c r="BG42" s="38" t="str">
        <f t="shared" ca="1" si="36"/>
        <v/>
      </c>
      <c r="BH42" s="38" t="str">
        <f t="shared" ca="1" si="36"/>
        <v/>
      </c>
      <c r="BI42" s="38" t="str">
        <f t="shared" ca="1" si="36"/>
        <v/>
      </c>
      <c r="BJ42" s="38" t="str">
        <f t="shared" ca="1" si="36"/>
        <v/>
      </c>
      <c r="BK42" s="38" t="str">
        <f t="shared" ca="1" si="36"/>
        <v/>
      </c>
      <c r="BL42" s="38" t="str">
        <f t="shared" ca="1" si="36"/>
        <v/>
      </c>
      <c r="BM42" s="38" t="str">
        <f t="shared" ca="1" si="36"/>
        <v/>
      </c>
      <c r="BN42" s="38" t="str">
        <f t="shared" ca="1" si="36"/>
        <v/>
      </c>
      <c r="BO42" s="38" t="str">
        <f t="shared" ref="BO42:DL42" ca="1" si="37">+IF(BO19&lt;&gt;" ",COLUMN(),"")</f>
        <v/>
      </c>
      <c r="BP42" s="38" t="str">
        <f t="shared" ca="1" si="37"/>
        <v/>
      </c>
      <c r="BQ42" s="38" t="str">
        <f t="shared" ca="1" si="37"/>
        <v/>
      </c>
      <c r="BR42" s="38" t="str">
        <f t="shared" ca="1" si="37"/>
        <v/>
      </c>
      <c r="BS42" s="38" t="str">
        <f t="shared" ca="1" si="37"/>
        <v/>
      </c>
      <c r="BT42" s="38" t="str">
        <f t="shared" ca="1" si="37"/>
        <v/>
      </c>
      <c r="BU42" s="38" t="str">
        <f t="shared" ca="1" si="37"/>
        <v/>
      </c>
      <c r="BV42" s="38" t="str">
        <f t="shared" ca="1" si="37"/>
        <v/>
      </c>
      <c r="BW42" s="38" t="str">
        <f t="shared" ca="1" si="37"/>
        <v/>
      </c>
      <c r="BX42" s="38" t="str">
        <f t="shared" ca="1" si="37"/>
        <v/>
      </c>
      <c r="BY42" s="38" t="str">
        <f t="shared" ca="1" si="37"/>
        <v/>
      </c>
      <c r="BZ42" s="38" t="str">
        <f t="shared" ca="1" si="37"/>
        <v/>
      </c>
      <c r="CA42" s="38" t="str">
        <f t="shared" ca="1" si="37"/>
        <v/>
      </c>
      <c r="CB42" s="38" t="str">
        <f t="shared" ca="1" si="37"/>
        <v/>
      </c>
      <c r="CC42" s="38" t="str">
        <f t="shared" ca="1" si="37"/>
        <v/>
      </c>
      <c r="CD42" s="38" t="str">
        <f t="shared" ca="1" si="37"/>
        <v/>
      </c>
      <c r="CE42" s="38" t="str">
        <f t="shared" ca="1" si="37"/>
        <v/>
      </c>
      <c r="CF42" s="38" t="str">
        <f t="shared" ca="1" si="37"/>
        <v/>
      </c>
      <c r="CG42" s="38" t="str">
        <f t="shared" ca="1" si="37"/>
        <v/>
      </c>
      <c r="CH42" s="38" t="str">
        <f t="shared" ca="1" si="37"/>
        <v/>
      </c>
      <c r="CI42" s="38" t="str">
        <f t="shared" ca="1" si="37"/>
        <v/>
      </c>
      <c r="CJ42" s="38" t="str">
        <f t="shared" ca="1" si="37"/>
        <v/>
      </c>
      <c r="CK42" s="38">
        <f t="shared" ca="1" si="37"/>
        <v>89</v>
      </c>
      <c r="CL42" s="38" t="str">
        <f t="shared" ca="1" si="37"/>
        <v/>
      </c>
      <c r="CM42" s="38" t="str">
        <f t="shared" ca="1" si="37"/>
        <v/>
      </c>
      <c r="CN42" s="38" t="str">
        <f t="shared" ca="1" si="37"/>
        <v/>
      </c>
      <c r="CO42" s="38" t="str">
        <f t="shared" ca="1" si="37"/>
        <v/>
      </c>
      <c r="CP42" s="38" t="str">
        <f t="shared" ca="1" si="37"/>
        <v/>
      </c>
      <c r="CQ42" s="38" t="str">
        <f t="shared" ca="1" si="37"/>
        <v/>
      </c>
      <c r="CR42" s="38" t="str">
        <f t="shared" ca="1" si="37"/>
        <v/>
      </c>
      <c r="CS42" s="38" t="str">
        <f t="shared" ca="1" si="37"/>
        <v/>
      </c>
      <c r="CT42" s="38" t="str">
        <f t="shared" ca="1" si="37"/>
        <v/>
      </c>
      <c r="CU42" s="38" t="str">
        <f t="shared" ca="1" si="37"/>
        <v/>
      </c>
      <c r="CV42" s="38" t="str">
        <f t="shared" ca="1" si="37"/>
        <v/>
      </c>
      <c r="CW42" s="38" t="str">
        <f t="shared" ca="1" si="37"/>
        <v/>
      </c>
      <c r="CX42" s="38" t="str">
        <f t="shared" ca="1" si="37"/>
        <v/>
      </c>
      <c r="CY42" s="38" t="str">
        <f t="shared" ca="1" si="37"/>
        <v/>
      </c>
      <c r="CZ42" s="38" t="str">
        <f t="shared" ca="1" si="37"/>
        <v/>
      </c>
      <c r="DA42" s="38" t="str">
        <f t="shared" ca="1" si="37"/>
        <v/>
      </c>
      <c r="DB42" s="38" t="str">
        <f t="shared" ca="1" si="37"/>
        <v/>
      </c>
      <c r="DC42" s="38" t="str">
        <f t="shared" ca="1" si="37"/>
        <v/>
      </c>
      <c r="DD42" s="38" t="str">
        <f t="shared" ca="1" si="37"/>
        <v/>
      </c>
      <c r="DE42" s="38" t="str">
        <f t="shared" ca="1" si="37"/>
        <v/>
      </c>
      <c r="DF42" s="38" t="str">
        <f t="shared" ca="1" si="37"/>
        <v/>
      </c>
      <c r="DG42" s="38" t="str">
        <f t="shared" ca="1" si="37"/>
        <v/>
      </c>
      <c r="DH42" s="38" t="str">
        <f t="shared" ca="1" si="37"/>
        <v/>
      </c>
      <c r="DI42" s="38" t="str">
        <f t="shared" ca="1" si="37"/>
        <v/>
      </c>
      <c r="DJ42" s="38" t="str">
        <f t="shared" ca="1" si="37"/>
        <v/>
      </c>
      <c r="DK42" s="38" t="str">
        <f t="shared" ca="1" si="37"/>
        <v/>
      </c>
      <c r="DL42" s="121" t="str">
        <f t="shared" ca="1" si="37"/>
        <v/>
      </c>
    </row>
    <row r="43" spans="1:116" x14ac:dyDescent="0.25">
      <c r="A43" s="120" t="s">
        <v>329</v>
      </c>
      <c r="C43" s="38" t="str">
        <f t="shared" ref="C43:BN43" ca="1" si="38">+IF(C20&lt;&gt;" ",COLUMN(),"")</f>
        <v/>
      </c>
      <c r="D43" s="38" t="str">
        <f t="shared" ca="1" si="38"/>
        <v/>
      </c>
      <c r="E43" s="38" t="str">
        <f t="shared" ca="1" si="38"/>
        <v/>
      </c>
      <c r="F43" s="38" t="str">
        <f t="shared" ca="1" si="38"/>
        <v/>
      </c>
      <c r="G43" s="38" t="str">
        <f t="shared" ca="1" si="38"/>
        <v/>
      </c>
      <c r="H43" s="38" t="str">
        <f t="shared" ca="1" si="38"/>
        <v/>
      </c>
      <c r="I43" s="38" t="str">
        <f t="shared" ca="1" si="38"/>
        <v/>
      </c>
      <c r="J43" s="38" t="str">
        <f t="shared" ca="1" si="38"/>
        <v/>
      </c>
      <c r="K43" s="38" t="str">
        <f t="shared" ca="1" si="38"/>
        <v/>
      </c>
      <c r="L43" s="38" t="str">
        <f t="shared" ca="1" si="38"/>
        <v/>
      </c>
      <c r="M43" s="38" t="str">
        <f t="shared" ca="1" si="38"/>
        <v/>
      </c>
      <c r="N43" s="38" t="str">
        <f t="shared" ca="1" si="38"/>
        <v/>
      </c>
      <c r="O43" s="38" t="str">
        <f t="shared" ca="1" si="38"/>
        <v/>
      </c>
      <c r="P43" s="38" t="str">
        <f t="shared" ca="1" si="38"/>
        <v/>
      </c>
      <c r="Q43" s="38" t="str">
        <f t="shared" ca="1" si="38"/>
        <v/>
      </c>
      <c r="R43" s="38" t="str">
        <f t="shared" ca="1" si="38"/>
        <v/>
      </c>
      <c r="S43" s="38" t="str">
        <f t="shared" ca="1" si="38"/>
        <v/>
      </c>
      <c r="T43" s="38" t="str">
        <f t="shared" ca="1" si="38"/>
        <v/>
      </c>
      <c r="U43" s="38" t="str">
        <f t="shared" ca="1" si="38"/>
        <v/>
      </c>
      <c r="V43" s="38" t="str">
        <f t="shared" ca="1" si="38"/>
        <v/>
      </c>
      <c r="W43" s="38" t="str">
        <f t="shared" ca="1" si="38"/>
        <v/>
      </c>
      <c r="X43" s="38" t="str">
        <f t="shared" ca="1" si="38"/>
        <v/>
      </c>
      <c r="Y43" s="38" t="str">
        <f t="shared" ca="1" si="38"/>
        <v/>
      </c>
      <c r="Z43" s="38" t="str">
        <f t="shared" ca="1" si="38"/>
        <v/>
      </c>
      <c r="AA43" s="38" t="str">
        <f t="shared" ca="1" si="38"/>
        <v/>
      </c>
      <c r="AB43" s="38" t="str">
        <f t="shared" ca="1" si="38"/>
        <v/>
      </c>
      <c r="AC43" s="38" t="str">
        <f t="shared" ca="1" si="38"/>
        <v/>
      </c>
      <c r="AD43" s="38" t="str">
        <f t="shared" ca="1" si="38"/>
        <v/>
      </c>
      <c r="AE43" s="38" t="str">
        <f t="shared" ca="1" si="38"/>
        <v/>
      </c>
      <c r="AF43" s="38" t="str">
        <f t="shared" ca="1" si="38"/>
        <v/>
      </c>
      <c r="AG43" s="38" t="str">
        <f t="shared" ca="1" si="38"/>
        <v/>
      </c>
      <c r="AH43" s="38" t="str">
        <f t="shared" ca="1" si="38"/>
        <v/>
      </c>
      <c r="AI43" s="38" t="str">
        <f t="shared" ca="1" si="38"/>
        <v/>
      </c>
      <c r="AJ43" s="38" t="str">
        <f t="shared" ca="1" si="38"/>
        <v/>
      </c>
      <c r="AK43" s="38" t="str">
        <f t="shared" ca="1" si="38"/>
        <v/>
      </c>
      <c r="AL43" s="38" t="str">
        <f t="shared" ca="1" si="38"/>
        <v/>
      </c>
      <c r="AM43" s="38" t="str">
        <f t="shared" ca="1" si="38"/>
        <v/>
      </c>
      <c r="AN43" s="38" t="str">
        <f t="shared" ca="1" si="38"/>
        <v/>
      </c>
      <c r="AO43" s="38" t="str">
        <f t="shared" ca="1" si="38"/>
        <v/>
      </c>
      <c r="AP43" s="38" t="str">
        <f t="shared" ca="1" si="38"/>
        <v/>
      </c>
      <c r="AQ43" s="38" t="str">
        <f t="shared" ca="1" si="38"/>
        <v/>
      </c>
      <c r="AR43" s="38" t="str">
        <f t="shared" ca="1" si="38"/>
        <v/>
      </c>
      <c r="AS43" s="38" t="str">
        <f t="shared" ca="1" si="38"/>
        <v/>
      </c>
      <c r="AT43" s="38" t="str">
        <f t="shared" ca="1" si="38"/>
        <v/>
      </c>
      <c r="AU43" s="38" t="str">
        <f t="shared" ca="1" si="38"/>
        <v/>
      </c>
      <c r="AV43" s="38" t="str">
        <f t="shared" ca="1" si="38"/>
        <v/>
      </c>
      <c r="AW43" s="38" t="str">
        <f t="shared" ca="1" si="38"/>
        <v/>
      </c>
      <c r="AX43" s="38" t="str">
        <f t="shared" ca="1" si="38"/>
        <v/>
      </c>
      <c r="AY43" s="38" t="str">
        <f t="shared" ca="1" si="38"/>
        <v/>
      </c>
      <c r="AZ43" s="38" t="str">
        <f t="shared" ca="1" si="38"/>
        <v/>
      </c>
      <c r="BA43" s="38" t="str">
        <f t="shared" ca="1" si="38"/>
        <v/>
      </c>
      <c r="BB43" s="38" t="str">
        <f t="shared" ca="1" si="38"/>
        <v/>
      </c>
      <c r="BC43" s="38" t="str">
        <f t="shared" ca="1" si="38"/>
        <v/>
      </c>
      <c r="BD43" s="38" t="str">
        <f t="shared" ca="1" si="38"/>
        <v/>
      </c>
      <c r="BE43" s="38" t="str">
        <f t="shared" ca="1" si="38"/>
        <v/>
      </c>
      <c r="BF43" s="38" t="str">
        <f t="shared" ca="1" si="38"/>
        <v/>
      </c>
      <c r="BG43" s="38" t="str">
        <f t="shared" ca="1" si="38"/>
        <v/>
      </c>
      <c r="BH43" s="38" t="str">
        <f t="shared" ca="1" si="38"/>
        <v/>
      </c>
      <c r="BI43" s="38" t="str">
        <f t="shared" ca="1" si="38"/>
        <v/>
      </c>
      <c r="BJ43" s="38" t="str">
        <f t="shared" ca="1" si="38"/>
        <v/>
      </c>
      <c r="BK43" s="38" t="str">
        <f t="shared" ca="1" si="38"/>
        <v/>
      </c>
      <c r="BL43" s="38" t="str">
        <f t="shared" ca="1" si="38"/>
        <v/>
      </c>
      <c r="BM43" s="38" t="str">
        <f t="shared" ca="1" si="38"/>
        <v/>
      </c>
      <c r="BN43" s="38" t="str">
        <f t="shared" ca="1" si="38"/>
        <v/>
      </c>
      <c r="BO43" s="38" t="str">
        <f t="shared" ref="BO43:DL43" ca="1" si="39">+IF(BO20&lt;&gt;" ",COLUMN(),"")</f>
        <v/>
      </c>
      <c r="BP43" s="38" t="str">
        <f t="shared" ca="1" si="39"/>
        <v/>
      </c>
      <c r="BQ43" s="38" t="str">
        <f t="shared" ca="1" si="39"/>
        <v/>
      </c>
      <c r="BR43" s="38" t="str">
        <f t="shared" ca="1" si="39"/>
        <v/>
      </c>
      <c r="BS43" s="38" t="str">
        <f t="shared" ca="1" si="39"/>
        <v/>
      </c>
      <c r="BT43" s="38" t="str">
        <f t="shared" ca="1" si="39"/>
        <v/>
      </c>
      <c r="BU43" s="38" t="str">
        <f t="shared" ca="1" si="39"/>
        <v/>
      </c>
      <c r="BV43" s="38" t="str">
        <f t="shared" ca="1" si="39"/>
        <v/>
      </c>
      <c r="BW43" s="38" t="str">
        <f t="shared" ca="1" si="39"/>
        <v/>
      </c>
      <c r="BX43" s="38" t="str">
        <f t="shared" ca="1" si="39"/>
        <v/>
      </c>
      <c r="BY43" s="38" t="str">
        <f t="shared" ca="1" si="39"/>
        <v/>
      </c>
      <c r="BZ43" s="38" t="str">
        <f t="shared" ca="1" si="39"/>
        <v/>
      </c>
      <c r="CA43" s="38" t="str">
        <f t="shared" ca="1" si="39"/>
        <v/>
      </c>
      <c r="CB43" s="38" t="str">
        <f t="shared" ca="1" si="39"/>
        <v/>
      </c>
      <c r="CC43" s="38" t="str">
        <f t="shared" ca="1" si="39"/>
        <v/>
      </c>
      <c r="CD43" s="38" t="str">
        <f t="shared" ca="1" si="39"/>
        <v/>
      </c>
      <c r="CE43" s="38" t="str">
        <f t="shared" ca="1" si="39"/>
        <v/>
      </c>
      <c r="CF43" s="38" t="str">
        <f t="shared" ca="1" si="39"/>
        <v/>
      </c>
      <c r="CG43" s="38" t="str">
        <f t="shared" ca="1" si="39"/>
        <v/>
      </c>
      <c r="CH43" s="38" t="str">
        <f t="shared" ca="1" si="39"/>
        <v/>
      </c>
      <c r="CI43" s="38" t="str">
        <f t="shared" ca="1" si="39"/>
        <v/>
      </c>
      <c r="CJ43" s="38" t="str">
        <f t="shared" ca="1" si="39"/>
        <v/>
      </c>
      <c r="CK43" s="38" t="str">
        <f t="shared" ca="1" si="39"/>
        <v/>
      </c>
      <c r="CL43" s="38">
        <f t="shared" ca="1" si="39"/>
        <v>90</v>
      </c>
      <c r="CM43" s="38">
        <f t="shared" ca="1" si="39"/>
        <v>91</v>
      </c>
      <c r="CN43" s="38">
        <f t="shared" ca="1" si="39"/>
        <v>92</v>
      </c>
      <c r="CO43" s="38">
        <f t="shared" ca="1" si="39"/>
        <v>93</v>
      </c>
      <c r="CP43" s="38">
        <f t="shared" ca="1" si="39"/>
        <v>94</v>
      </c>
      <c r="CQ43" s="38" t="str">
        <f t="shared" ca="1" si="39"/>
        <v/>
      </c>
      <c r="CR43" s="38" t="str">
        <f t="shared" ca="1" si="39"/>
        <v/>
      </c>
      <c r="CS43" s="38" t="str">
        <f t="shared" ca="1" si="39"/>
        <v/>
      </c>
      <c r="CT43" s="38" t="str">
        <f t="shared" ca="1" si="39"/>
        <v/>
      </c>
      <c r="CU43" s="38" t="str">
        <f t="shared" ca="1" si="39"/>
        <v/>
      </c>
      <c r="CV43" s="38" t="str">
        <f t="shared" ca="1" si="39"/>
        <v/>
      </c>
      <c r="CW43" s="38" t="str">
        <f t="shared" ca="1" si="39"/>
        <v/>
      </c>
      <c r="CX43" s="38" t="str">
        <f t="shared" ca="1" si="39"/>
        <v/>
      </c>
      <c r="CY43" s="38" t="str">
        <f t="shared" ca="1" si="39"/>
        <v/>
      </c>
      <c r="CZ43" s="38" t="str">
        <f t="shared" ca="1" si="39"/>
        <v/>
      </c>
      <c r="DA43" s="38" t="str">
        <f t="shared" ca="1" si="39"/>
        <v/>
      </c>
      <c r="DB43" s="38" t="str">
        <f t="shared" ca="1" si="39"/>
        <v/>
      </c>
      <c r="DC43" s="38" t="str">
        <f t="shared" ca="1" si="39"/>
        <v/>
      </c>
      <c r="DD43" s="38" t="str">
        <f t="shared" ca="1" si="39"/>
        <v/>
      </c>
      <c r="DE43" s="38" t="str">
        <f t="shared" ca="1" si="39"/>
        <v/>
      </c>
      <c r="DF43" s="38" t="str">
        <f t="shared" ca="1" si="39"/>
        <v/>
      </c>
      <c r="DG43" s="38" t="str">
        <f t="shared" ca="1" si="39"/>
        <v/>
      </c>
      <c r="DH43" s="38" t="str">
        <f t="shared" ca="1" si="39"/>
        <v/>
      </c>
      <c r="DI43" s="38" t="str">
        <f t="shared" ca="1" si="39"/>
        <v/>
      </c>
      <c r="DJ43" s="38" t="str">
        <f t="shared" ca="1" si="39"/>
        <v/>
      </c>
      <c r="DK43" s="38" t="str">
        <f t="shared" ca="1" si="39"/>
        <v/>
      </c>
      <c r="DL43" s="121" t="str">
        <f t="shared" ca="1" si="39"/>
        <v/>
      </c>
    </row>
    <row r="44" spans="1:116" x14ac:dyDescent="0.25">
      <c r="A44" s="120" t="s">
        <v>330</v>
      </c>
      <c r="C44" s="38" t="str">
        <f t="shared" ref="C44:BN44" ca="1" si="40">+IF(C21&lt;&gt;" ",COLUMN(),"")</f>
        <v/>
      </c>
      <c r="D44" s="38" t="str">
        <f t="shared" ca="1" si="40"/>
        <v/>
      </c>
      <c r="E44" s="38" t="str">
        <f t="shared" ca="1" si="40"/>
        <v/>
      </c>
      <c r="F44" s="38" t="str">
        <f t="shared" ca="1" si="40"/>
        <v/>
      </c>
      <c r="G44" s="38" t="str">
        <f t="shared" ca="1" si="40"/>
        <v/>
      </c>
      <c r="H44" s="38" t="str">
        <f t="shared" ca="1" si="40"/>
        <v/>
      </c>
      <c r="I44" s="38" t="str">
        <f t="shared" ca="1" si="40"/>
        <v/>
      </c>
      <c r="J44" s="38" t="str">
        <f t="shared" ca="1" si="40"/>
        <v/>
      </c>
      <c r="K44" s="38" t="str">
        <f t="shared" ca="1" si="40"/>
        <v/>
      </c>
      <c r="L44" s="38" t="str">
        <f t="shared" ca="1" si="40"/>
        <v/>
      </c>
      <c r="M44" s="38" t="str">
        <f t="shared" ca="1" si="40"/>
        <v/>
      </c>
      <c r="N44" s="38" t="str">
        <f t="shared" ca="1" si="40"/>
        <v/>
      </c>
      <c r="O44" s="38" t="str">
        <f t="shared" ca="1" si="40"/>
        <v/>
      </c>
      <c r="P44" s="38" t="str">
        <f t="shared" ca="1" si="40"/>
        <v/>
      </c>
      <c r="Q44" s="38" t="str">
        <f t="shared" ca="1" si="40"/>
        <v/>
      </c>
      <c r="R44" s="38" t="str">
        <f t="shared" ca="1" si="40"/>
        <v/>
      </c>
      <c r="S44" s="38" t="str">
        <f t="shared" ca="1" si="40"/>
        <v/>
      </c>
      <c r="T44" s="38" t="str">
        <f t="shared" ca="1" si="40"/>
        <v/>
      </c>
      <c r="U44" s="38" t="str">
        <f t="shared" ca="1" si="40"/>
        <v/>
      </c>
      <c r="V44" s="38" t="str">
        <f t="shared" ca="1" si="40"/>
        <v/>
      </c>
      <c r="W44" s="38" t="str">
        <f t="shared" ca="1" si="40"/>
        <v/>
      </c>
      <c r="X44" s="38" t="str">
        <f t="shared" ca="1" si="40"/>
        <v/>
      </c>
      <c r="Y44" s="38" t="str">
        <f t="shared" ca="1" si="40"/>
        <v/>
      </c>
      <c r="Z44" s="38" t="str">
        <f t="shared" ca="1" si="40"/>
        <v/>
      </c>
      <c r="AA44" s="38" t="str">
        <f t="shared" ca="1" si="40"/>
        <v/>
      </c>
      <c r="AB44" s="38" t="str">
        <f t="shared" ca="1" si="40"/>
        <v/>
      </c>
      <c r="AC44" s="38" t="str">
        <f t="shared" ca="1" si="40"/>
        <v/>
      </c>
      <c r="AD44" s="38" t="str">
        <f t="shared" ca="1" si="40"/>
        <v/>
      </c>
      <c r="AE44" s="38" t="str">
        <f t="shared" ca="1" si="40"/>
        <v/>
      </c>
      <c r="AF44" s="38" t="str">
        <f t="shared" ca="1" si="40"/>
        <v/>
      </c>
      <c r="AG44" s="38" t="str">
        <f t="shared" ca="1" si="40"/>
        <v/>
      </c>
      <c r="AH44" s="38" t="str">
        <f t="shared" ca="1" si="40"/>
        <v/>
      </c>
      <c r="AI44" s="38" t="str">
        <f t="shared" ca="1" si="40"/>
        <v/>
      </c>
      <c r="AJ44" s="38" t="str">
        <f t="shared" ca="1" si="40"/>
        <v/>
      </c>
      <c r="AK44" s="38" t="str">
        <f t="shared" ca="1" si="40"/>
        <v/>
      </c>
      <c r="AL44" s="38" t="str">
        <f t="shared" ca="1" si="40"/>
        <v/>
      </c>
      <c r="AM44" s="38" t="str">
        <f t="shared" ca="1" si="40"/>
        <v/>
      </c>
      <c r="AN44" s="38" t="str">
        <f t="shared" ca="1" si="40"/>
        <v/>
      </c>
      <c r="AO44" s="38" t="str">
        <f t="shared" ca="1" si="40"/>
        <v/>
      </c>
      <c r="AP44" s="38" t="str">
        <f t="shared" ca="1" si="40"/>
        <v/>
      </c>
      <c r="AQ44" s="38" t="str">
        <f t="shared" ca="1" si="40"/>
        <v/>
      </c>
      <c r="AR44" s="38" t="str">
        <f t="shared" ca="1" si="40"/>
        <v/>
      </c>
      <c r="AS44" s="38" t="str">
        <f t="shared" ca="1" si="40"/>
        <v/>
      </c>
      <c r="AT44" s="38" t="str">
        <f t="shared" ca="1" si="40"/>
        <v/>
      </c>
      <c r="AU44" s="38" t="str">
        <f t="shared" ca="1" si="40"/>
        <v/>
      </c>
      <c r="AV44" s="38" t="str">
        <f t="shared" ca="1" si="40"/>
        <v/>
      </c>
      <c r="AW44" s="38" t="str">
        <f t="shared" ca="1" si="40"/>
        <v/>
      </c>
      <c r="AX44" s="38" t="str">
        <f t="shared" ca="1" si="40"/>
        <v/>
      </c>
      <c r="AY44" s="38" t="str">
        <f t="shared" ca="1" si="40"/>
        <v/>
      </c>
      <c r="AZ44" s="38" t="str">
        <f t="shared" ca="1" si="40"/>
        <v/>
      </c>
      <c r="BA44" s="38" t="str">
        <f t="shared" ca="1" si="40"/>
        <v/>
      </c>
      <c r="BB44" s="38" t="str">
        <f t="shared" ca="1" si="40"/>
        <v/>
      </c>
      <c r="BC44" s="38" t="str">
        <f t="shared" ca="1" si="40"/>
        <v/>
      </c>
      <c r="BD44" s="38" t="str">
        <f t="shared" ca="1" si="40"/>
        <v/>
      </c>
      <c r="BE44" s="38" t="str">
        <f t="shared" ca="1" si="40"/>
        <v/>
      </c>
      <c r="BF44" s="38" t="str">
        <f t="shared" ca="1" si="40"/>
        <v/>
      </c>
      <c r="BG44" s="38" t="str">
        <f t="shared" ca="1" si="40"/>
        <v/>
      </c>
      <c r="BH44" s="38" t="str">
        <f t="shared" ca="1" si="40"/>
        <v/>
      </c>
      <c r="BI44" s="38" t="str">
        <f t="shared" ca="1" si="40"/>
        <v/>
      </c>
      <c r="BJ44" s="38" t="str">
        <f t="shared" ca="1" si="40"/>
        <v/>
      </c>
      <c r="BK44" s="38" t="str">
        <f t="shared" ca="1" si="40"/>
        <v/>
      </c>
      <c r="BL44" s="38" t="str">
        <f t="shared" ca="1" si="40"/>
        <v/>
      </c>
      <c r="BM44" s="38" t="str">
        <f t="shared" ca="1" si="40"/>
        <v/>
      </c>
      <c r="BN44" s="38" t="str">
        <f t="shared" ca="1" si="40"/>
        <v/>
      </c>
      <c r="BO44" s="38" t="str">
        <f t="shared" ref="BO44:DL44" ca="1" si="41">+IF(BO21&lt;&gt;" ",COLUMN(),"")</f>
        <v/>
      </c>
      <c r="BP44" s="38" t="str">
        <f t="shared" ca="1" si="41"/>
        <v/>
      </c>
      <c r="BQ44" s="38" t="str">
        <f t="shared" ca="1" si="41"/>
        <v/>
      </c>
      <c r="BR44" s="38" t="str">
        <f t="shared" ca="1" si="41"/>
        <v/>
      </c>
      <c r="BS44" s="38" t="str">
        <f t="shared" ca="1" si="41"/>
        <v/>
      </c>
      <c r="BT44" s="38" t="str">
        <f t="shared" ca="1" si="41"/>
        <v/>
      </c>
      <c r="BU44" s="38" t="str">
        <f t="shared" ca="1" si="41"/>
        <v/>
      </c>
      <c r="BV44" s="38" t="str">
        <f t="shared" ca="1" si="41"/>
        <v/>
      </c>
      <c r="BW44" s="38" t="str">
        <f t="shared" ca="1" si="41"/>
        <v/>
      </c>
      <c r="BX44" s="38" t="str">
        <f t="shared" ca="1" si="41"/>
        <v/>
      </c>
      <c r="BY44" s="38" t="str">
        <f t="shared" ca="1" si="41"/>
        <v/>
      </c>
      <c r="BZ44" s="38" t="str">
        <f t="shared" ca="1" si="41"/>
        <v/>
      </c>
      <c r="CA44" s="38" t="str">
        <f t="shared" ca="1" si="41"/>
        <v/>
      </c>
      <c r="CB44" s="38" t="str">
        <f t="shared" ca="1" si="41"/>
        <v/>
      </c>
      <c r="CC44" s="38" t="str">
        <f t="shared" ca="1" si="41"/>
        <v/>
      </c>
      <c r="CD44" s="38" t="str">
        <f t="shared" ca="1" si="41"/>
        <v/>
      </c>
      <c r="CE44" s="38" t="str">
        <f t="shared" ca="1" si="41"/>
        <v/>
      </c>
      <c r="CF44" s="38" t="str">
        <f t="shared" ca="1" si="41"/>
        <v/>
      </c>
      <c r="CG44" s="38" t="str">
        <f t="shared" ca="1" si="41"/>
        <v/>
      </c>
      <c r="CH44" s="38" t="str">
        <f t="shared" ca="1" si="41"/>
        <v/>
      </c>
      <c r="CI44" s="38" t="str">
        <f t="shared" ca="1" si="41"/>
        <v/>
      </c>
      <c r="CJ44" s="38" t="str">
        <f t="shared" ca="1" si="41"/>
        <v/>
      </c>
      <c r="CK44" s="38" t="str">
        <f t="shared" ca="1" si="41"/>
        <v/>
      </c>
      <c r="CL44" s="38" t="str">
        <f t="shared" ca="1" si="41"/>
        <v/>
      </c>
      <c r="CM44" s="38" t="str">
        <f t="shared" ca="1" si="41"/>
        <v/>
      </c>
      <c r="CN44" s="38" t="str">
        <f t="shared" ca="1" si="41"/>
        <v/>
      </c>
      <c r="CO44" s="38" t="str">
        <f t="shared" ca="1" si="41"/>
        <v/>
      </c>
      <c r="CP44" s="38" t="str">
        <f t="shared" ca="1" si="41"/>
        <v/>
      </c>
      <c r="CQ44" s="38" t="str">
        <f t="shared" ca="1" si="41"/>
        <v/>
      </c>
      <c r="CR44" s="38">
        <f t="shared" ca="1" si="41"/>
        <v>96</v>
      </c>
      <c r="CS44" s="38">
        <f t="shared" ca="1" si="41"/>
        <v>97</v>
      </c>
      <c r="CT44" s="38">
        <f t="shared" ca="1" si="41"/>
        <v>98</v>
      </c>
      <c r="CU44" s="38">
        <f t="shared" ca="1" si="41"/>
        <v>99</v>
      </c>
      <c r="CV44" s="38">
        <f t="shared" ca="1" si="41"/>
        <v>100</v>
      </c>
      <c r="CW44" s="38" t="str">
        <f t="shared" ca="1" si="41"/>
        <v/>
      </c>
      <c r="CX44" s="38" t="str">
        <f t="shared" ca="1" si="41"/>
        <v/>
      </c>
      <c r="CY44" s="38" t="str">
        <f t="shared" ca="1" si="41"/>
        <v/>
      </c>
      <c r="CZ44" s="38" t="str">
        <f t="shared" ca="1" si="41"/>
        <v/>
      </c>
      <c r="DA44" s="38" t="str">
        <f t="shared" ca="1" si="41"/>
        <v/>
      </c>
      <c r="DB44" s="38" t="str">
        <f t="shared" ca="1" si="41"/>
        <v/>
      </c>
      <c r="DC44" s="38" t="str">
        <f t="shared" ca="1" si="41"/>
        <v/>
      </c>
      <c r="DD44" s="38" t="str">
        <f t="shared" ca="1" si="41"/>
        <v/>
      </c>
      <c r="DE44" s="38" t="str">
        <f t="shared" ca="1" si="41"/>
        <v/>
      </c>
      <c r="DF44" s="38" t="str">
        <f t="shared" ca="1" si="41"/>
        <v/>
      </c>
      <c r="DG44" s="38" t="str">
        <f t="shared" ca="1" si="41"/>
        <v/>
      </c>
      <c r="DH44" s="38" t="str">
        <f t="shared" ca="1" si="41"/>
        <v/>
      </c>
      <c r="DI44" s="38" t="str">
        <f t="shared" ca="1" si="41"/>
        <v/>
      </c>
      <c r="DJ44" s="38" t="str">
        <f t="shared" ca="1" si="41"/>
        <v/>
      </c>
      <c r="DK44" s="38" t="str">
        <f t="shared" ca="1" si="41"/>
        <v/>
      </c>
      <c r="DL44" s="121" t="str">
        <f t="shared" ca="1" si="41"/>
        <v/>
      </c>
    </row>
    <row r="45" spans="1:116" ht="15.75" thickBot="1" x14ac:dyDescent="0.3">
      <c r="A45" s="123" t="s">
        <v>331</v>
      </c>
      <c r="B45" s="124"/>
      <c r="C45" s="124" t="str">
        <f t="shared" ref="C45:BN45" ca="1" si="42">+IF(C22&lt;&gt;" ",COLUMN(),"")</f>
        <v/>
      </c>
      <c r="D45" s="124" t="str">
        <f t="shared" ca="1" si="42"/>
        <v/>
      </c>
      <c r="E45" s="124" t="str">
        <f t="shared" ca="1" si="42"/>
        <v/>
      </c>
      <c r="F45" s="124" t="str">
        <f t="shared" ca="1" si="42"/>
        <v/>
      </c>
      <c r="G45" s="124" t="str">
        <f t="shared" ca="1" si="42"/>
        <v/>
      </c>
      <c r="H45" s="124" t="str">
        <f t="shared" ca="1" si="42"/>
        <v/>
      </c>
      <c r="I45" s="124" t="str">
        <f t="shared" ca="1" si="42"/>
        <v/>
      </c>
      <c r="J45" s="124" t="str">
        <f t="shared" ca="1" si="42"/>
        <v/>
      </c>
      <c r="K45" s="124" t="str">
        <f t="shared" ca="1" si="42"/>
        <v/>
      </c>
      <c r="L45" s="124" t="str">
        <f t="shared" ca="1" si="42"/>
        <v/>
      </c>
      <c r="M45" s="124" t="str">
        <f t="shared" ca="1" si="42"/>
        <v/>
      </c>
      <c r="N45" s="124" t="str">
        <f t="shared" ca="1" si="42"/>
        <v/>
      </c>
      <c r="O45" s="124" t="str">
        <f t="shared" ca="1" si="42"/>
        <v/>
      </c>
      <c r="P45" s="124" t="str">
        <f t="shared" ca="1" si="42"/>
        <v/>
      </c>
      <c r="Q45" s="124" t="str">
        <f t="shared" ca="1" si="42"/>
        <v/>
      </c>
      <c r="R45" s="124" t="str">
        <f t="shared" ca="1" si="42"/>
        <v/>
      </c>
      <c r="S45" s="124" t="str">
        <f t="shared" ca="1" si="42"/>
        <v/>
      </c>
      <c r="T45" s="124" t="str">
        <f t="shared" ca="1" si="42"/>
        <v/>
      </c>
      <c r="U45" s="124" t="str">
        <f t="shared" ca="1" si="42"/>
        <v/>
      </c>
      <c r="V45" s="124" t="str">
        <f t="shared" ca="1" si="42"/>
        <v/>
      </c>
      <c r="W45" s="124" t="str">
        <f t="shared" ca="1" si="42"/>
        <v/>
      </c>
      <c r="X45" s="124" t="str">
        <f t="shared" ca="1" si="42"/>
        <v/>
      </c>
      <c r="Y45" s="124" t="str">
        <f t="shared" ca="1" si="42"/>
        <v/>
      </c>
      <c r="Z45" s="124" t="str">
        <f t="shared" ca="1" si="42"/>
        <v/>
      </c>
      <c r="AA45" s="124" t="str">
        <f t="shared" ca="1" si="42"/>
        <v/>
      </c>
      <c r="AB45" s="124" t="str">
        <f t="shared" ca="1" si="42"/>
        <v/>
      </c>
      <c r="AC45" s="124" t="str">
        <f t="shared" ca="1" si="42"/>
        <v/>
      </c>
      <c r="AD45" s="124" t="str">
        <f t="shared" ca="1" si="42"/>
        <v/>
      </c>
      <c r="AE45" s="124" t="str">
        <f t="shared" ca="1" si="42"/>
        <v/>
      </c>
      <c r="AF45" s="124" t="str">
        <f t="shared" ca="1" si="42"/>
        <v/>
      </c>
      <c r="AG45" s="124" t="str">
        <f t="shared" ca="1" si="42"/>
        <v/>
      </c>
      <c r="AH45" s="124" t="str">
        <f t="shared" ca="1" si="42"/>
        <v/>
      </c>
      <c r="AI45" s="124" t="str">
        <f t="shared" ca="1" si="42"/>
        <v/>
      </c>
      <c r="AJ45" s="124" t="str">
        <f t="shared" ca="1" si="42"/>
        <v/>
      </c>
      <c r="AK45" s="124" t="str">
        <f t="shared" ca="1" si="42"/>
        <v/>
      </c>
      <c r="AL45" s="124" t="str">
        <f t="shared" ca="1" si="42"/>
        <v/>
      </c>
      <c r="AM45" s="124" t="str">
        <f t="shared" ca="1" si="42"/>
        <v/>
      </c>
      <c r="AN45" s="124" t="str">
        <f t="shared" ca="1" si="42"/>
        <v/>
      </c>
      <c r="AO45" s="124" t="str">
        <f t="shared" ca="1" si="42"/>
        <v/>
      </c>
      <c r="AP45" s="124" t="str">
        <f t="shared" ca="1" si="42"/>
        <v/>
      </c>
      <c r="AQ45" s="124" t="str">
        <f t="shared" ca="1" si="42"/>
        <v/>
      </c>
      <c r="AR45" s="124" t="str">
        <f t="shared" ca="1" si="42"/>
        <v/>
      </c>
      <c r="AS45" s="124" t="str">
        <f t="shared" ca="1" si="42"/>
        <v/>
      </c>
      <c r="AT45" s="124" t="str">
        <f t="shared" ca="1" si="42"/>
        <v/>
      </c>
      <c r="AU45" s="124" t="str">
        <f t="shared" ca="1" si="42"/>
        <v/>
      </c>
      <c r="AV45" s="124" t="str">
        <f t="shared" ca="1" si="42"/>
        <v/>
      </c>
      <c r="AW45" s="124" t="str">
        <f t="shared" ca="1" si="42"/>
        <v/>
      </c>
      <c r="AX45" s="124" t="str">
        <f t="shared" ca="1" si="42"/>
        <v/>
      </c>
      <c r="AY45" s="124" t="str">
        <f t="shared" ca="1" si="42"/>
        <v/>
      </c>
      <c r="AZ45" s="124" t="str">
        <f t="shared" ca="1" si="42"/>
        <v/>
      </c>
      <c r="BA45" s="124" t="str">
        <f t="shared" ca="1" si="42"/>
        <v/>
      </c>
      <c r="BB45" s="124" t="str">
        <f t="shared" ca="1" si="42"/>
        <v/>
      </c>
      <c r="BC45" s="124" t="str">
        <f t="shared" ca="1" si="42"/>
        <v/>
      </c>
      <c r="BD45" s="124" t="str">
        <f t="shared" ca="1" si="42"/>
        <v/>
      </c>
      <c r="BE45" s="124" t="str">
        <f t="shared" ca="1" si="42"/>
        <v/>
      </c>
      <c r="BF45" s="124" t="str">
        <f t="shared" ca="1" si="42"/>
        <v/>
      </c>
      <c r="BG45" s="124" t="str">
        <f t="shared" ca="1" si="42"/>
        <v/>
      </c>
      <c r="BH45" s="124" t="str">
        <f t="shared" ca="1" si="42"/>
        <v/>
      </c>
      <c r="BI45" s="124" t="str">
        <f t="shared" ca="1" si="42"/>
        <v/>
      </c>
      <c r="BJ45" s="124" t="str">
        <f t="shared" ca="1" si="42"/>
        <v/>
      </c>
      <c r="BK45" s="124" t="str">
        <f t="shared" ca="1" si="42"/>
        <v/>
      </c>
      <c r="BL45" s="124" t="str">
        <f t="shared" ca="1" si="42"/>
        <v/>
      </c>
      <c r="BM45" s="124" t="str">
        <f t="shared" ca="1" si="42"/>
        <v/>
      </c>
      <c r="BN45" s="124" t="str">
        <f t="shared" ca="1" si="42"/>
        <v/>
      </c>
      <c r="BO45" s="124" t="str">
        <f t="shared" ref="BO45:DL45" ca="1" si="43">+IF(BO22&lt;&gt;" ",COLUMN(),"")</f>
        <v/>
      </c>
      <c r="BP45" s="124" t="str">
        <f t="shared" ca="1" si="43"/>
        <v/>
      </c>
      <c r="BQ45" s="124" t="str">
        <f t="shared" ca="1" si="43"/>
        <v/>
      </c>
      <c r="BR45" s="124" t="str">
        <f t="shared" ca="1" si="43"/>
        <v/>
      </c>
      <c r="BS45" s="124" t="str">
        <f t="shared" ca="1" si="43"/>
        <v/>
      </c>
      <c r="BT45" s="124" t="str">
        <f t="shared" ca="1" si="43"/>
        <v/>
      </c>
      <c r="BU45" s="124" t="str">
        <f t="shared" ca="1" si="43"/>
        <v/>
      </c>
      <c r="BV45" s="124" t="str">
        <f t="shared" ca="1" si="43"/>
        <v/>
      </c>
      <c r="BW45" s="124" t="str">
        <f t="shared" ca="1" si="43"/>
        <v/>
      </c>
      <c r="BX45" s="124" t="str">
        <f t="shared" ca="1" si="43"/>
        <v/>
      </c>
      <c r="BY45" s="124" t="str">
        <f t="shared" ca="1" si="43"/>
        <v/>
      </c>
      <c r="BZ45" s="124" t="str">
        <f t="shared" ca="1" si="43"/>
        <v/>
      </c>
      <c r="CA45" s="124" t="str">
        <f t="shared" ca="1" si="43"/>
        <v/>
      </c>
      <c r="CB45" s="124" t="str">
        <f t="shared" ca="1" si="43"/>
        <v/>
      </c>
      <c r="CC45" s="124" t="str">
        <f t="shared" ca="1" si="43"/>
        <v/>
      </c>
      <c r="CD45" s="124" t="str">
        <f t="shared" ca="1" si="43"/>
        <v/>
      </c>
      <c r="CE45" s="124" t="str">
        <f t="shared" ca="1" si="43"/>
        <v/>
      </c>
      <c r="CF45" s="124" t="str">
        <f t="shared" ca="1" si="43"/>
        <v/>
      </c>
      <c r="CG45" s="124" t="str">
        <f t="shared" ca="1" si="43"/>
        <v/>
      </c>
      <c r="CH45" s="124" t="str">
        <f t="shared" ca="1" si="43"/>
        <v/>
      </c>
      <c r="CI45" s="124" t="str">
        <f t="shared" ca="1" si="43"/>
        <v/>
      </c>
      <c r="CJ45" s="124" t="str">
        <f t="shared" ca="1" si="43"/>
        <v/>
      </c>
      <c r="CK45" s="124" t="str">
        <f t="shared" ca="1" si="43"/>
        <v/>
      </c>
      <c r="CL45" s="124" t="str">
        <f t="shared" ca="1" si="43"/>
        <v/>
      </c>
      <c r="CM45" s="124" t="str">
        <f t="shared" ca="1" si="43"/>
        <v/>
      </c>
      <c r="CN45" s="124" t="str">
        <f t="shared" ca="1" si="43"/>
        <v/>
      </c>
      <c r="CO45" s="124" t="str">
        <f t="shared" ca="1" si="43"/>
        <v/>
      </c>
      <c r="CP45" s="124" t="str">
        <f t="shared" ca="1" si="43"/>
        <v/>
      </c>
      <c r="CQ45" s="124" t="str">
        <f t="shared" ca="1" si="43"/>
        <v/>
      </c>
      <c r="CR45" s="124" t="str">
        <f t="shared" ca="1" si="43"/>
        <v/>
      </c>
      <c r="CS45" s="124" t="str">
        <f t="shared" ca="1" si="43"/>
        <v/>
      </c>
      <c r="CT45" s="124" t="str">
        <f t="shared" ca="1" si="43"/>
        <v/>
      </c>
      <c r="CU45" s="124" t="str">
        <f t="shared" ca="1" si="43"/>
        <v/>
      </c>
      <c r="CV45" s="124" t="str">
        <f t="shared" ca="1" si="43"/>
        <v/>
      </c>
      <c r="CW45" s="124" t="str">
        <f t="shared" ca="1" si="43"/>
        <v/>
      </c>
      <c r="CX45" s="124">
        <f t="shared" ca="1" si="43"/>
        <v>102</v>
      </c>
      <c r="CY45" s="124">
        <f t="shared" ca="1" si="43"/>
        <v>103</v>
      </c>
      <c r="CZ45" s="124">
        <f t="shared" ca="1" si="43"/>
        <v>104</v>
      </c>
      <c r="DA45" s="124">
        <f t="shared" ca="1" si="43"/>
        <v>105</v>
      </c>
      <c r="DB45" s="124">
        <f t="shared" ca="1" si="43"/>
        <v>106</v>
      </c>
      <c r="DC45" s="124" t="str">
        <f t="shared" ca="1" si="43"/>
        <v/>
      </c>
      <c r="DD45" s="124" t="str">
        <f t="shared" ca="1" si="43"/>
        <v/>
      </c>
      <c r="DE45" s="124" t="str">
        <f t="shared" ca="1" si="43"/>
        <v/>
      </c>
      <c r="DF45" s="124" t="str">
        <f t="shared" ca="1" si="43"/>
        <v/>
      </c>
      <c r="DG45" s="124" t="str">
        <f t="shared" ca="1" si="43"/>
        <v/>
      </c>
      <c r="DH45" s="124" t="str">
        <f t="shared" ca="1" si="43"/>
        <v/>
      </c>
      <c r="DI45" s="124" t="str">
        <f t="shared" ca="1" si="43"/>
        <v/>
      </c>
      <c r="DJ45" s="124" t="str">
        <f t="shared" ca="1" si="43"/>
        <v/>
      </c>
      <c r="DK45" s="124" t="str">
        <f t="shared" ca="1" si="43"/>
        <v/>
      </c>
      <c r="DL45" s="125" t="str">
        <f t="shared" ca="1" si="43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>
    <outlinePr summaryBelow="0" summaryRight="0"/>
  </sheetPr>
  <dimension ref="A1:V1010"/>
  <sheetViews>
    <sheetView showGridLines="0" zoomScale="70" zoomScaleNormal="70" workbookViewId="0">
      <pane ySplit="2" topLeftCell="A1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13.28515625" style="12" customWidth="1"/>
    <col min="2" max="3" width="18" style="12" customWidth="1"/>
    <col min="4" max="5" width="24.140625" style="12" customWidth="1"/>
    <col min="6" max="6" width="30.140625" style="12" customWidth="1"/>
    <col min="7" max="7" width="17.85546875" style="12" customWidth="1"/>
    <col min="8" max="8" width="51.140625" style="12" bestFit="1" customWidth="1"/>
    <col min="9" max="9" width="6.85546875" style="52" customWidth="1"/>
    <col min="10" max="11" width="16" style="52" customWidth="1"/>
    <col min="12" max="12" width="21.5703125" style="12" bestFit="1" customWidth="1"/>
    <col min="13" max="13" width="17.85546875" style="12" bestFit="1" customWidth="1"/>
    <col min="14" max="22" width="15" style="12" customWidth="1"/>
    <col min="23" max="16384" width="14.42578125" style="12"/>
  </cols>
  <sheetData>
    <row r="1" spans="1:22" ht="30" x14ac:dyDescent="0.2">
      <c r="A1" s="24" t="s">
        <v>249</v>
      </c>
      <c r="B1" s="24" t="s">
        <v>250</v>
      </c>
      <c r="C1" s="24" t="s">
        <v>251</v>
      </c>
      <c r="D1" s="24" t="s">
        <v>252</v>
      </c>
      <c r="E1" s="24" t="s">
        <v>253</v>
      </c>
      <c r="F1" s="24" t="s">
        <v>254</v>
      </c>
      <c r="G1" s="24" t="s">
        <v>255</v>
      </c>
      <c r="H1" s="228" t="s">
        <v>256</v>
      </c>
      <c r="I1" s="228"/>
      <c r="J1" s="57" t="s">
        <v>257</v>
      </c>
      <c r="K1" s="57" t="s">
        <v>258</v>
      </c>
      <c r="L1" s="24" t="s">
        <v>259</v>
      </c>
      <c r="M1" s="24" t="s">
        <v>260</v>
      </c>
      <c r="N1" s="24" t="s">
        <v>261</v>
      </c>
      <c r="O1" s="24" t="s">
        <v>262</v>
      </c>
      <c r="P1" s="228" t="s">
        <v>263</v>
      </c>
      <c r="Q1" s="225"/>
      <c r="R1" s="228" t="s">
        <v>264</v>
      </c>
      <c r="S1" s="225"/>
      <c r="T1" s="24" t="s">
        <v>265</v>
      </c>
      <c r="U1" s="229" t="s">
        <v>13</v>
      </c>
      <c r="V1" s="230"/>
    </row>
    <row r="2" spans="1:22" ht="15" x14ac:dyDescent="0.2">
      <c r="A2" s="18"/>
      <c r="B2" s="18"/>
      <c r="C2" s="18"/>
      <c r="D2" s="18"/>
      <c r="E2" s="18"/>
      <c r="F2" s="18"/>
      <c r="G2" s="18"/>
      <c r="H2" s="18"/>
      <c r="L2" s="18"/>
      <c r="M2" s="18"/>
      <c r="N2" s="18"/>
      <c r="O2" s="18"/>
      <c r="P2" s="58" t="s">
        <v>266</v>
      </c>
      <c r="Q2" s="59" t="s">
        <v>267</v>
      </c>
      <c r="R2" s="58" t="s">
        <v>266</v>
      </c>
      <c r="S2" s="59" t="s">
        <v>267</v>
      </c>
      <c r="T2" s="58"/>
      <c r="U2" s="60" t="s">
        <v>268</v>
      </c>
      <c r="V2" s="61" t="s">
        <v>267</v>
      </c>
    </row>
    <row r="3" spans="1:22" ht="15" customHeight="1" x14ac:dyDescent="0.2">
      <c r="A3" s="231" t="s">
        <v>269</v>
      </c>
      <c r="B3" s="233" t="s">
        <v>152</v>
      </c>
      <c r="C3" s="233" t="s">
        <v>18</v>
      </c>
      <c r="D3" s="233" t="s">
        <v>270</v>
      </c>
      <c r="E3" s="233" t="s">
        <v>20</v>
      </c>
      <c r="F3" s="237" t="s">
        <v>286</v>
      </c>
      <c r="G3" s="233" t="s">
        <v>287</v>
      </c>
      <c r="H3" s="62" t="s">
        <v>271</v>
      </c>
      <c r="I3" s="63">
        <v>1</v>
      </c>
      <c r="J3" s="63" t="s">
        <v>272</v>
      </c>
      <c r="K3" s="63" t="s">
        <v>273</v>
      </c>
      <c r="L3" s="62" t="s">
        <v>274</v>
      </c>
      <c r="M3" s="62" t="s">
        <v>289</v>
      </c>
      <c r="N3" s="233" t="s">
        <v>99</v>
      </c>
      <c r="O3" s="236" t="s">
        <v>99</v>
      </c>
      <c r="P3" s="236" t="s">
        <v>99</v>
      </c>
      <c r="Q3" s="236" t="s">
        <v>99</v>
      </c>
      <c r="R3" s="236" t="s">
        <v>99</v>
      </c>
      <c r="S3" s="236" t="s">
        <v>99</v>
      </c>
      <c r="T3" s="236" t="s">
        <v>99</v>
      </c>
      <c r="U3" s="236" t="s">
        <v>99</v>
      </c>
      <c r="V3" s="236" t="s">
        <v>99</v>
      </c>
    </row>
    <row r="4" spans="1:22" ht="15" x14ac:dyDescent="0.2">
      <c r="A4" s="232"/>
      <c r="B4" s="225"/>
      <c r="C4" s="234"/>
      <c r="D4" s="225"/>
      <c r="E4" s="234"/>
      <c r="F4" s="234"/>
      <c r="G4" s="234"/>
      <c r="H4" s="18" t="s">
        <v>275</v>
      </c>
      <c r="I4" s="52">
        <v>4</v>
      </c>
      <c r="J4" s="52" t="s">
        <v>272</v>
      </c>
      <c r="L4" s="18" t="s">
        <v>274</v>
      </c>
      <c r="M4" s="18"/>
      <c r="N4" s="225"/>
      <c r="O4" s="225"/>
      <c r="P4" s="225"/>
      <c r="Q4" s="225"/>
      <c r="R4" s="225"/>
      <c r="S4" s="225"/>
      <c r="T4" s="225"/>
      <c r="U4" s="225"/>
      <c r="V4" s="225"/>
    </row>
    <row r="5" spans="1:22" ht="15" x14ac:dyDescent="0.2">
      <c r="A5" s="232"/>
      <c r="B5" s="225"/>
      <c r="C5" s="234"/>
      <c r="D5" s="225"/>
      <c r="E5" s="234"/>
      <c r="F5" s="234"/>
      <c r="G5" s="234"/>
      <c r="H5" s="18" t="s">
        <v>306</v>
      </c>
      <c r="I5" s="52">
        <v>7</v>
      </c>
      <c r="J5" s="52" t="s">
        <v>276</v>
      </c>
      <c r="K5" s="52" t="s">
        <v>288</v>
      </c>
      <c r="L5" s="18" t="s">
        <v>281</v>
      </c>
      <c r="M5" s="18" t="s">
        <v>290</v>
      </c>
      <c r="N5" s="225"/>
      <c r="O5" s="225"/>
      <c r="P5" s="225"/>
      <c r="Q5" s="225"/>
      <c r="R5" s="225"/>
      <c r="S5" s="225"/>
      <c r="T5" s="225"/>
      <c r="U5" s="225"/>
      <c r="V5" s="225"/>
    </row>
    <row r="6" spans="1:22" thickBot="1" x14ac:dyDescent="0.25">
      <c r="A6" s="232"/>
      <c r="B6" s="225"/>
      <c r="C6" s="234"/>
      <c r="D6" s="235"/>
      <c r="E6" s="234"/>
      <c r="F6" s="234"/>
      <c r="G6" s="234"/>
      <c r="H6" s="18" t="s">
        <v>277</v>
      </c>
      <c r="I6" s="13">
        <v>11</v>
      </c>
      <c r="J6" s="13" t="s">
        <v>272</v>
      </c>
      <c r="K6" s="13"/>
      <c r="L6" s="18" t="s">
        <v>274</v>
      </c>
      <c r="M6" s="18"/>
      <c r="N6" s="235"/>
      <c r="O6" s="235"/>
      <c r="P6" s="235"/>
      <c r="Q6" s="235"/>
      <c r="R6" s="235"/>
      <c r="S6" s="235"/>
      <c r="T6" s="235"/>
      <c r="U6" s="235"/>
      <c r="V6" s="235"/>
    </row>
    <row r="7" spans="1:22" ht="15" customHeight="1" x14ac:dyDescent="0.2">
      <c r="A7" s="244" t="s">
        <v>166</v>
      </c>
      <c r="B7" s="244" t="s">
        <v>194</v>
      </c>
      <c r="C7" s="244" t="s">
        <v>30</v>
      </c>
      <c r="D7" s="244" t="s">
        <v>280</v>
      </c>
      <c r="E7" s="244" t="s">
        <v>53</v>
      </c>
      <c r="F7" s="255" t="s">
        <v>293</v>
      </c>
      <c r="G7" s="244" t="s">
        <v>294</v>
      </c>
      <c r="H7" s="74" t="s">
        <v>271</v>
      </c>
      <c r="I7" s="75">
        <v>1</v>
      </c>
      <c r="J7" s="75" t="s">
        <v>291</v>
      </c>
      <c r="K7" s="75" t="s">
        <v>273</v>
      </c>
      <c r="L7" s="74" t="s">
        <v>281</v>
      </c>
      <c r="M7" s="74" t="s">
        <v>289</v>
      </c>
      <c r="N7" s="244" t="s">
        <v>99</v>
      </c>
      <c r="O7" s="239" t="s">
        <v>278</v>
      </c>
      <c r="P7" s="239" t="s">
        <v>278</v>
      </c>
      <c r="Q7" s="238" t="s">
        <v>99</v>
      </c>
      <c r="R7" s="239" t="s">
        <v>278</v>
      </c>
      <c r="S7" s="238" t="s">
        <v>99</v>
      </c>
      <c r="T7" s="239" t="s">
        <v>278</v>
      </c>
      <c r="U7" s="238" t="s">
        <v>99</v>
      </c>
      <c r="V7" s="239" t="s">
        <v>278</v>
      </c>
    </row>
    <row r="8" spans="1:22" ht="15" x14ac:dyDescent="0.2">
      <c r="A8" s="225"/>
      <c r="B8" s="225"/>
      <c r="C8" s="234"/>
      <c r="D8" s="225"/>
      <c r="E8" s="234"/>
      <c r="F8" s="231"/>
      <c r="G8" s="234"/>
      <c r="H8" s="18" t="s">
        <v>275</v>
      </c>
      <c r="I8" s="13">
        <v>4</v>
      </c>
      <c r="J8" s="13" t="s">
        <v>292</v>
      </c>
      <c r="K8" s="13"/>
      <c r="L8" s="18" t="s">
        <v>274</v>
      </c>
      <c r="M8" s="18"/>
      <c r="N8" s="225"/>
      <c r="O8" s="225"/>
      <c r="P8" s="225"/>
      <c r="Q8" s="225"/>
      <c r="R8" s="225"/>
      <c r="S8" s="225"/>
      <c r="T8" s="225"/>
      <c r="U8" s="225"/>
      <c r="V8" s="225"/>
    </row>
    <row r="9" spans="1:22" ht="15" x14ac:dyDescent="0.2">
      <c r="A9" s="225"/>
      <c r="B9" s="225"/>
      <c r="C9" s="234"/>
      <c r="D9" s="225"/>
      <c r="E9" s="234"/>
      <c r="F9" s="231"/>
      <c r="G9" s="234"/>
      <c r="H9" s="18" t="s">
        <v>306</v>
      </c>
      <c r="I9" s="52">
        <v>7</v>
      </c>
      <c r="J9" s="52" t="s">
        <v>291</v>
      </c>
      <c r="K9" s="52" t="s">
        <v>288</v>
      </c>
      <c r="L9" s="18" t="s">
        <v>281</v>
      </c>
      <c r="M9" s="18" t="s">
        <v>290</v>
      </c>
      <c r="N9" s="225"/>
      <c r="O9" s="225"/>
      <c r="P9" s="225"/>
      <c r="Q9" s="225"/>
      <c r="R9" s="225"/>
      <c r="S9" s="225"/>
      <c r="T9" s="225"/>
      <c r="U9" s="225"/>
      <c r="V9" s="225"/>
    </row>
    <row r="10" spans="1:22" ht="15" x14ac:dyDescent="0.2">
      <c r="A10" s="225"/>
      <c r="B10" s="225"/>
      <c r="C10" s="234"/>
      <c r="D10" s="226"/>
      <c r="E10" s="234"/>
      <c r="F10" s="231"/>
      <c r="G10" s="243"/>
      <c r="H10" s="66" t="s">
        <v>277</v>
      </c>
      <c r="I10" s="67">
        <v>11</v>
      </c>
      <c r="J10" s="67" t="s">
        <v>291</v>
      </c>
      <c r="K10" s="67"/>
      <c r="L10" s="66" t="s">
        <v>281</v>
      </c>
      <c r="M10" s="66"/>
      <c r="N10" s="226"/>
      <c r="O10" s="226"/>
      <c r="P10" s="226"/>
      <c r="Q10" s="226"/>
      <c r="R10" s="226"/>
      <c r="S10" s="226"/>
      <c r="T10" s="226"/>
      <c r="U10" s="226"/>
      <c r="V10" s="226"/>
    </row>
    <row r="11" spans="1:22" ht="15" customHeight="1" x14ac:dyDescent="0.2">
      <c r="A11" s="225"/>
      <c r="B11" s="225"/>
      <c r="C11" s="234"/>
      <c r="D11" s="234" t="s">
        <v>282</v>
      </c>
      <c r="E11" s="240" t="s">
        <v>60</v>
      </c>
      <c r="F11" s="231"/>
      <c r="G11" s="242" t="s">
        <v>294</v>
      </c>
      <c r="H11" s="18" t="s">
        <v>271</v>
      </c>
      <c r="I11" s="52">
        <v>1</v>
      </c>
      <c r="J11" s="52" t="s">
        <v>291</v>
      </c>
      <c r="K11" s="52" t="s">
        <v>273</v>
      </c>
      <c r="L11" s="18" t="s">
        <v>281</v>
      </c>
      <c r="M11" s="18" t="s">
        <v>289</v>
      </c>
      <c r="N11" s="234" t="s">
        <v>99</v>
      </c>
      <c r="O11" s="224" t="s">
        <v>278</v>
      </c>
      <c r="P11" s="224" t="s">
        <v>278</v>
      </c>
      <c r="Q11" s="227" t="s">
        <v>99</v>
      </c>
      <c r="R11" s="224" t="s">
        <v>278</v>
      </c>
      <c r="S11" s="227" t="s">
        <v>99</v>
      </c>
      <c r="T11" s="224" t="s">
        <v>278</v>
      </c>
      <c r="U11" s="227" t="s">
        <v>99</v>
      </c>
      <c r="V11" s="224" t="s">
        <v>278</v>
      </c>
    </row>
    <row r="12" spans="1:22" ht="15" x14ac:dyDescent="0.2">
      <c r="A12" s="225"/>
      <c r="B12" s="225"/>
      <c r="C12" s="234"/>
      <c r="D12" s="225"/>
      <c r="E12" s="234"/>
      <c r="F12" s="231"/>
      <c r="G12" s="234"/>
      <c r="H12" s="18" t="s">
        <v>275</v>
      </c>
      <c r="I12" s="13">
        <v>4</v>
      </c>
      <c r="J12" s="13" t="s">
        <v>292</v>
      </c>
      <c r="K12" s="13"/>
      <c r="L12" s="18" t="s">
        <v>274</v>
      </c>
      <c r="M12" s="18"/>
      <c r="N12" s="225"/>
      <c r="O12" s="225"/>
      <c r="P12" s="225"/>
      <c r="Q12" s="225"/>
      <c r="R12" s="225"/>
      <c r="S12" s="225"/>
      <c r="T12" s="225"/>
      <c r="U12" s="225"/>
      <c r="V12" s="225"/>
    </row>
    <row r="13" spans="1:22" ht="15" x14ac:dyDescent="0.2">
      <c r="A13" s="225"/>
      <c r="B13" s="225"/>
      <c r="C13" s="234"/>
      <c r="D13" s="225"/>
      <c r="E13" s="234"/>
      <c r="F13" s="231"/>
      <c r="G13" s="234"/>
      <c r="H13" s="18" t="s">
        <v>306</v>
      </c>
      <c r="I13" s="52">
        <v>7</v>
      </c>
      <c r="J13" s="52" t="s">
        <v>291</v>
      </c>
      <c r="K13" s="52" t="s">
        <v>288</v>
      </c>
      <c r="L13" s="18" t="s">
        <v>281</v>
      </c>
      <c r="M13" s="18" t="s">
        <v>290</v>
      </c>
      <c r="N13" s="225"/>
      <c r="O13" s="225"/>
      <c r="P13" s="225"/>
      <c r="Q13" s="225"/>
      <c r="R13" s="225"/>
      <c r="S13" s="225"/>
      <c r="T13" s="225"/>
      <c r="U13" s="225"/>
      <c r="V13" s="225"/>
    </row>
    <row r="14" spans="1:22" ht="15" x14ac:dyDescent="0.2">
      <c r="A14" s="225"/>
      <c r="B14" s="225"/>
      <c r="C14" s="234"/>
      <c r="D14" s="226"/>
      <c r="E14" s="241"/>
      <c r="F14" s="231"/>
      <c r="G14" s="243"/>
      <c r="H14" s="66" t="s">
        <v>277</v>
      </c>
      <c r="I14" s="67">
        <v>11</v>
      </c>
      <c r="J14" s="67" t="s">
        <v>291</v>
      </c>
      <c r="K14" s="67"/>
      <c r="L14" s="66" t="s">
        <v>281</v>
      </c>
      <c r="M14" s="66"/>
      <c r="N14" s="226"/>
      <c r="O14" s="226"/>
      <c r="P14" s="226"/>
      <c r="Q14" s="226"/>
      <c r="R14" s="226"/>
      <c r="S14" s="226"/>
      <c r="T14" s="226"/>
      <c r="U14" s="226"/>
      <c r="V14" s="226"/>
    </row>
    <row r="15" spans="1:22" ht="15" customHeight="1" x14ac:dyDescent="0.2">
      <c r="A15" s="225"/>
      <c r="B15" s="225"/>
      <c r="C15" s="234"/>
      <c r="D15" s="234" t="s">
        <v>283</v>
      </c>
      <c r="E15" s="234" t="s">
        <v>63</v>
      </c>
      <c r="F15" s="231"/>
      <c r="G15" s="242" t="s">
        <v>295</v>
      </c>
      <c r="H15" s="18" t="s">
        <v>271</v>
      </c>
      <c r="I15" s="13">
        <v>1</v>
      </c>
      <c r="J15" s="13" t="s">
        <v>296</v>
      </c>
      <c r="K15" s="13" t="s">
        <v>273</v>
      </c>
      <c r="L15" s="18" t="s">
        <v>281</v>
      </c>
      <c r="M15" s="18" t="s">
        <v>289</v>
      </c>
      <c r="N15" s="234" t="s">
        <v>99</v>
      </c>
      <c r="O15" s="224" t="s">
        <v>278</v>
      </c>
      <c r="P15" s="246" t="s">
        <v>99</v>
      </c>
      <c r="Q15" s="227" t="s">
        <v>99</v>
      </c>
      <c r="R15" s="224" t="s">
        <v>278</v>
      </c>
      <c r="S15" s="227" t="s">
        <v>99</v>
      </c>
      <c r="T15" s="224" t="s">
        <v>278</v>
      </c>
      <c r="U15" s="227" t="s">
        <v>99</v>
      </c>
      <c r="V15" s="224" t="s">
        <v>278</v>
      </c>
    </row>
    <row r="16" spans="1:22" ht="15" x14ac:dyDescent="0.2">
      <c r="A16" s="225"/>
      <c r="B16" s="225"/>
      <c r="C16" s="234"/>
      <c r="D16" s="225"/>
      <c r="E16" s="234"/>
      <c r="F16" s="231"/>
      <c r="G16" s="234"/>
      <c r="H16" s="18" t="s">
        <v>275</v>
      </c>
      <c r="I16" s="13">
        <v>4</v>
      </c>
      <c r="J16" s="13" t="s">
        <v>297</v>
      </c>
      <c r="K16" s="13"/>
      <c r="L16" s="18" t="s">
        <v>274</v>
      </c>
      <c r="M16" s="18"/>
      <c r="N16" s="225"/>
      <c r="O16" s="225"/>
      <c r="P16" s="247"/>
      <c r="Q16" s="225"/>
      <c r="R16" s="225"/>
      <c r="S16" s="225"/>
      <c r="T16" s="225"/>
      <c r="U16" s="225"/>
      <c r="V16" s="225"/>
    </row>
    <row r="17" spans="1:22" ht="15" x14ac:dyDescent="0.2">
      <c r="A17" s="225"/>
      <c r="B17" s="225"/>
      <c r="C17" s="234"/>
      <c r="D17" s="225"/>
      <c r="E17" s="234"/>
      <c r="F17" s="231"/>
      <c r="G17" s="234"/>
      <c r="H17" s="18" t="s">
        <v>306</v>
      </c>
      <c r="I17" s="52">
        <v>7</v>
      </c>
      <c r="J17" s="52" t="s">
        <v>296</v>
      </c>
      <c r="K17" s="52" t="s">
        <v>288</v>
      </c>
      <c r="L17" s="18" t="s">
        <v>281</v>
      </c>
      <c r="M17" s="18" t="s">
        <v>290</v>
      </c>
      <c r="N17" s="225"/>
      <c r="O17" s="225"/>
      <c r="P17" s="247"/>
      <c r="Q17" s="225"/>
      <c r="R17" s="225"/>
      <c r="S17" s="225"/>
      <c r="T17" s="225"/>
      <c r="U17" s="225"/>
      <c r="V17" s="225"/>
    </row>
    <row r="18" spans="1:22" ht="15" x14ac:dyDescent="0.2">
      <c r="A18" s="225"/>
      <c r="B18" s="225"/>
      <c r="C18" s="234"/>
      <c r="D18" s="226"/>
      <c r="E18" s="243"/>
      <c r="F18" s="256"/>
      <c r="G18" s="243"/>
      <c r="H18" s="66" t="s">
        <v>277</v>
      </c>
      <c r="I18" s="67">
        <v>11</v>
      </c>
      <c r="J18" s="67" t="s">
        <v>296</v>
      </c>
      <c r="K18" s="67"/>
      <c r="L18" s="66" t="s">
        <v>281</v>
      </c>
      <c r="M18" s="66"/>
      <c r="N18" s="226"/>
      <c r="O18" s="226"/>
      <c r="P18" s="248"/>
      <c r="Q18" s="226"/>
      <c r="R18" s="226"/>
      <c r="S18" s="226"/>
      <c r="T18" s="226"/>
      <c r="U18" s="226"/>
      <c r="V18" s="226"/>
    </row>
    <row r="19" spans="1:22" ht="15" x14ac:dyDescent="0.2">
      <c r="A19" s="225"/>
      <c r="B19" s="225"/>
      <c r="C19" s="234"/>
      <c r="D19" s="234" t="s">
        <v>279</v>
      </c>
      <c r="E19" s="242" t="s">
        <v>65</v>
      </c>
      <c r="F19" s="252" t="s">
        <v>298</v>
      </c>
      <c r="G19" s="242" t="s">
        <v>301</v>
      </c>
      <c r="H19" s="18" t="s">
        <v>271</v>
      </c>
      <c r="I19" s="13">
        <v>1</v>
      </c>
      <c r="J19" s="13" t="s">
        <v>299</v>
      </c>
      <c r="K19" s="13" t="s">
        <v>273</v>
      </c>
      <c r="L19" s="18" t="s">
        <v>281</v>
      </c>
      <c r="M19" s="18" t="s">
        <v>289</v>
      </c>
      <c r="N19" s="234" t="s">
        <v>278</v>
      </c>
      <c r="O19" s="224" t="s">
        <v>278</v>
      </c>
      <c r="P19" s="227" t="s">
        <v>278</v>
      </c>
      <c r="Q19" s="227" t="s">
        <v>99</v>
      </c>
      <c r="R19" s="224" t="s">
        <v>278</v>
      </c>
      <c r="S19" s="227" t="s">
        <v>99</v>
      </c>
      <c r="T19" s="224" t="s">
        <v>278</v>
      </c>
      <c r="U19" s="227" t="s">
        <v>99</v>
      </c>
      <c r="V19" s="224" t="s">
        <v>278</v>
      </c>
    </row>
    <row r="20" spans="1:22" ht="15" x14ac:dyDescent="0.2">
      <c r="A20" s="225"/>
      <c r="B20" s="225"/>
      <c r="C20" s="234"/>
      <c r="D20" s="225"/>
      <c r="E20" s="234"/>
      <c r="F20" s="234"/>
      <c r="G20" s="234"/>
      <c r="H20" s="18" t="s">
        <v>275</v>
      </c>
      <c r="I20" s="13">
        <v>4</v>
      </c>
      <c r="J20" s="13" t="s">
        <v>300</v>
      </c>
      <c r="K20" s="13"/>
      <c r="L20" s="18" t="s">
        <v>274</v>
      </c>
      <c r="M20" s="18"/>
      <c r="N20" s="225"/>
      <c r="O20" s="225"/>
      <c r="P20" s="225"/>
      <c r="Q20" s="225"/>
      <c r="R20" s="225"/>
      <c r="S20" s="225"/>
      <c r="T20" s="225"/>
      <c r="U20" s="225"/>
      <c r="V20" s="225"/>
    </row>
    <row r="21" spans="1:22" ht="15" x14ac:dyDescent="0.2">
      <c r="A21" s="225"/>
      <c r="B21" s="225"/>
      <c r="C21" s="234"/>
      <c r="D21" s="225"/>
      <c r="E21" s="234"/>
      <c r="F21" s="234"/>
      <c r="G21" s="234"/>
      <c r="H21" s="18" t="s">
        <v>284</v>
      </c>
      <c r="I21" s="13">
        <v>5</v>
      </c>
      <c r="J21" s="13" t="s">
        <v>300</v>
      </c>
      <c r="K21" s="13"/>
      <c r="L21" s="18" t="s">
        <v>274</v>
      </c>
      <c r="M21" s="18"/>
      <c r="N21" s="225"/>
      <c r="O21" s="225"/>
      <c r="P21" s="225"/>
      <c r="Q21" s="225"/>
      <c r="R21" s="225"/>
      <c r="S21" s="225"/>
      <c r="T21" s="225"/>
      <c r="U21" s="225"/>
      <c r="V21" s="225"/>
    </row>
    <row r="22" spans="1:22" ht="15" x14ac:dyDescent="0.2">
      <c r="A22" s="225"/>
      <c r="B22" s="225"/>
      <c r="C22" s="234"/>
      <c r="D22" s="225"/>
      <c r="E22" s="234"/>
      <c r="F22" s="234"/>
      <c r="G22" s="234"/>
      <c r="H22" s="18" t="s">
        <v>285</v>
      </c>
      <c r="I22" s="13">
        <v>6</v>
      </c>
      <c r="J22" s="13" t="s">
        <v>299</v>
      </c>
      <c r="K22" s="13"/>
      <c r="L22" s="18" t="s">
        <v>281</v>
      </c>
      <c r="M22" s="18"/>
      <c r="N22" s="225"/>
      <c r="O22" s="225"/>
      <c r="P22" s="225"/>
      <c r="Q22" s="225"/>
      <c r="R22" s="225"/>
      <c r="S22" s="225"/>
      <c r="T22" s="225"/>
      <c r="U22" s="225"/>
      <c r="V22" s="225"/>
    </row>
    <row r="23" spans="1:22" ht="15" x14ac:dyDescent="0.2">
      <c r="A23" s="225"/>
      <c r="B23" s="225"/>
      <c r="C23" s="234"/>
      <c r="D23" s="225"/>
      <c r="E23" s="234"/>
      <c r="F23" s="234"/>
      <c r="G23" s="234"/>
      <c r="H23" s="18" t="s">
        <v>306</v>
      </c>
      <c r="I23" s="13">
        <v>7</v>
      </c>
      <c r="J23" s="13" t="s">
        <v>299</v>
      </c>
      <c r="K23" s="13" t="s">
        <v>288</v>
      </c>
      <c r="L23" s="18" t="s">
        <v>281</v>
      </c>
      <c r="M23" s="18" t="s">
        <v>290</v>
      </c>
      <c r="N23" s="225"/>
      <c r="O23" s="225"/>
      <c r="P23" s="225"/>
      <c r="Q23" s="225"/>
      <c r="R23" s="225"/>
      <c r="S23" s="225"/>
      <c r="T23" s="225"/>
      <c r="U23" s="225"/>
      <c r="V23" s="225"/>
    </row>
    <row r="24" spans="1:22" ht="15" x14ac:dyDescent="0.2">
      <c r="A24" s="225"/>
      <c r="B24" s="225"/>
      <c r="C24" s="234"/>
      <c r="D24" s="225"/>
      <c r="E24" s="234"/>
      <c r="F24" s="234"/>
      <c r="G24" s="234"/>
      <c r="H24" s="66" t="s">
        <v>277</v>
      </c>
      <c r="I24" s="68">
        <v>11</v>
      </c>
      <c r="J24" s="13" t="s">
        <v>299</v>
      </c>
      <c r="K24" s="68"/>
      <c r="L24" s="66" t="s">
        <v>281</v>
      </c>
      <c r="M24" s="66"/>
      <c r="N24" s="226"/>
      <c r="O24" s="226"/>
      <c r="P24" s="226"/>
      <c r="Q24" s="226"/>
      <c r="R24" s="226"/>
      <c r="S24" s="226"/>
      <c r="T24" s="226"/>
      <c r="U24" s="226"/>
      <c r="V24" s="226"/>
    </row>
    <row r="25" spans="1:22" ht="15" x14ac:dyDescent="0.2">
      <c r="A25" s="225"/>
      <c r="B25" s="251"/>
      <c r="C25" s="245"/>
      <c r="D25" s="251"/>
      <c r="E25" s="245"/>
      <c r="F25" s="245"/>
      <c r="G25" s="245"/>
      <c r="H25" s="65" t="s">
        <v>402</v>
      </c>
      <c r="I25" s="69"/>
      <c r="J25" s="69"/>
      <c r="K25" s="69"/>
      <c r="L25" s="70">
        <v>0</v>
      </c>
      <c r="M25" s="65"/>
      <c r="N25" s="65" t="s">
        <v>99</v>
      </c>
      <c r="O25" s="65" t="s">
        <v>99</v>
      </c>
      <c r="P25" s="71" t="s">
        <v>99</v>
      </c>
      <c r="Q25" s="71" t="s">
        <v>99</v>
      </c>
      <c r="R25" s="71" t="s">
        <v>99</v>
      </c>
      <c r="S25" s="71" t="s">
        <v>99</v>
      </c>
      <c r="T25" s="71" t="s">
        <v>99</v>
      </c>
      <c r="U25" s="71" t="s">
        <v>99</v>
      </c>
      <c r="V25" s="71" t="s">
        <v>278</v>
      </c>
    </row>
    <row r="26" spans="1:22" ht="15" x14ac:dyDescent="0.2">
      <c r="A26" s="225"/>
      <c r="B26" s="234" t="s">
        <v>218</v>
      </c>
      <c r="C26" s="233" t="s">
        <v>36</v>
      </c>
      <c r="D26" s="234" t="s">
        <v>308</v>
      </c>
      <c r="E26" s="233" t="s">
        <v>137</v>
      </c>
      <c r="F26" s="237" t="s">
        <v>307</v>
      </c>
      <c r="G26" s="233" t="s">
        <v>303</v>
      </c>
      <c r="H26" s="18" t="s">
        <v>271</v>
      </c>
      <c r="I26" s="13">
        <v>1</v>
      </c>
      <c r="J26" s="13" t="s">
        <v>299</v>
      </c>
      <c r="K26" s="13" t="s">
        <v>273</v>
      </c>
      <c r="L26" s="18" t="s">
        <v>281</v>
      </c>
      <c r="M26" s="18" t="s">
        <v>289</v>
      </c>
      <c r="N26" s="234" t="s">
        <v>278</v>
      </c>
      <c r="O26" s="224" t="s">
        <v>278</v>
      </c>
      <c r="P26" s="227" t="s">
        <v>278</v>
      </c>
      <c r="Q26" s="227" t="s">
        <v>99</v>
      </c>
      <c r="R26" s="227" t="s">
        <v>278</v>
      </c>
      <c r="S26" s="227" t="s">
        <v>99</v>
      </c>
      <c r="T26" s="227" t="s">
        <v>278</v>
      </c>
      <c r="U26" s="227" t="s">
        <v>99</v>
      </c>
      <c r="V26" s="227" t="s">
        <v>278</v>
      </c>
    </row>
    <row r="27" spans="1:22" ht="15" x14ac:dyDescent="0.2">
      <c r="A27" s="225"/>
      <c r="B27" s="225"/>
      <c r="C27" s="234"/>
      <c r="D27" s="225"/>
      <c r="E27" s="234"/>
      <c r="F27" s="234"/>
      <c r="G27" s="234"/>
      <c r="H27" s="18" t="s">
        <v>275</v>
      </c>
      <c r="I27" s="13">
        <v>4</v>
      </c>
      <c r="J27" s="13" t="s">
        <v>300</v>
      </c>
      <c r="K27" s="13"/>
      <c r="L27" s="18" t="s">
        <v>274</v>
      </c>
      <c r="M27" s="18"/>
      <c r="N27" s="225"/>
      <c r="O27" s="225"/>
      <c r="P27" s="225"/>
      <c r="Q27" s="225"/>
      <c r="R27" s="225"/>
      <c r="S27" s="225"/>
      <c r="T27" s="225"/>
      <c r="U27" s="225"/>
      <c r="V27" s="225"/>
    </row>
    <row r="28" spans="1:22" ht="15" x14ac:dyDescent="0.2">
      <c r="A28" s="225"/>
      <c r="B28" s="225"/>
      <c r="C28" s="234"/>
      <c r="D28" s="225"/>
      <c r="E28" s="234"/>
      <c r="F28" s="234"/>
      <c r="G28" s="234"/>
      <c r="H28" s="18" t="s">
        <v>284</v>
      </c>
      <c r="I28" s="13">
        <v>5</v>
      </c>
      <c r="J28" s="13" t="s">
        <v>300</v>
      </c>
      <c r="K28" s="13"/>
      <c r="L28" s="18" t="s">
        <v>274</v>
      </c>
      <c r="M28" s="18"/>
      <c r="N28" s="225"/>
      <c r="O28" s="225"/>
      <c r="P28" s="225"/>
      <c r="Q28" s="225"/>
      <c r="R28" s="225"/>
      <c r="S28" s="225"/>
      <c r="T28" s="225"/>
      <c r="U28" s="225"/>
      <c r="V28" s="225"/>
    </row>
    <row r="29" spans="1:22" ht="15" x14ac:dyDescent="0.2">
      <c r="A29" s="225"/>
      <c r="B29" s="225"/>
      <c r="C29" s="234"/>
      <c r="D29" s="225"/>
      <c r="E29" s="234"/>
      <c r="F29" s="234"/>
      <c r="G29" s="234"/>
      <c r="H29" s="18" t="s">
        <v>306</v>
      </c>
      <c r="I29" s="52">
        <v>7</v>
      </c>
      <c r="J29" s="52" t="s">
        <v>299</v>
      </c>
      <c r="K29" s="52" t="s">
        <v>288</v>
      </c>
      <c r="L29" s="18" t="s">
        <v>281</v>
      </c>
      <c r="M29" s="18" t="s">
        <v>290</v>
      </c>
      <c r="N29" s="225"/>
      <c r="O29" s="225"/>
      <c r="P29" s="225"/>
      <c r="Q29" s="225"/>
      <c r="R29" s="225"/>
      <c r="S29" s="225"/>
      <c r="T29" s="225"/>
      <c r="U29" s="225"/>
      <c r="V29" s="225"/>
    </row>
    <row r="30" spans="1:22" thickBot="1" x14ac:dyDescent="0.25">
      <c r="A30" s="249"/>
      <c r="B30" s="249"/>
      <c r="C30" s="250"/>
      <c r="D30" s="249"/>
      <c r="E30" s="250"/>
      <c r="F30" s="250"/>
      <c r="G30" s="250"/>
      <c r="H30" s="76" t="s">
        <v>277</v>
      </c>
      <c r="I30" s="77">
        <v>11</v>
      </c>
      <c r="J30" s="77" t="s">
        <v>299</v>
      </c>
      <c r="K30" s="77"/>
      <c r="L30" s="76" t="s">
        <v>281</v>
      </c>
      <c r="M30" s="76"/>
      <c r="N30" s="249"/>
      <c r="O30" s="249"/>
      <c r="P30" s="249"/>
      <c r="Q30" s="249"/>
      <c r="R30" s="249"/>
      <c r="S30" s="249"/>
      <c r="T30" s="249"/>
      <c r="U30" s="249"/>
      <c r="V30" s="249"/>
    </row>
    <row r="31" spans="1:22" ht="15" customHeight="1" x14ac:dyDescent="0.2">
      <c r="A31" s="234" t="s">
        <v>165</v>
      </c>
      <c r="B31" s="234" t="s">
        <v>194</v>
      </c>
      <c r="C31" s="18"/>
      <c r="D31" s="234" t="s">
        <v>280</v>
      </c>
      <c r="E31" s="234" t="s">
        <v>53</v>
      </c>
      <c r="F31" s="231" t="s">
        <v>293</v>
      </c>
      <c r="G31" s="234" t="s">
        <v>294</v>
      </c>
      <c r="H31" s="18" t="s">
        <v>271</v>
      </c>
      <c r="I31" s="13">
        <v>1</v>
      </c>
      <c r="J31" s="13" t="s">
        <v>291</v>
      </c>
      <c r="K31" s="13" t="s">
        <v>273</v>
      </c>
      <c r="L31" s="18" t="s">
        <v>281</v>
      </c>
      <c r="M31" s="18" t="s">
        <v>289</v>
      </c>
      <c r="N31" s="234" t="s">
        <v>99</v>
      </c>
      <c r="O31" s="224" t="s">
        <v>278</v>
      </c>
      <c r="P31" s="224" t="s">
        <v>278</v>
      </c>
      <c r="Q31" s="227" t="s">
        <v>99</v>
      </c>
      <c r="R31" s="224" t="s">
        <v>278</v>
      </c>
      <c r="S31" s="227" t="s">
        <v>99</v>
      </c>
      <c r="T31" s="224" t="s">
        <v>278</v>
      </c>
      <c r="U31" s="227" t="s">
        <v>99</v>
      </c>
      <c r="V31" s="224" t="s">
        <v>99</v>
      </c>
    </row>
    <row r="32" spans="1:22" ht="15" x14ac:dyDescent="0.2">
      <c r="A32" s="225"/>
      <c r="B32" s="225"/>
      <c r="D32" s="225"/>
      <c r="E32" s="234"/>
      <c r="F32" s="231"/>
      <c r="G32" s="234"/>
      <c r="H32" s="18" t="s">
        <v>275</v>
      </c>
      <c r="I32" s="13">
        <v>4</v>
      </c>
      <c r="J32" s="13" t="s">
        <v>292</v>
      </c>
      <c r="K32" s="13"/>
      <c r="L32" s="18" t="s">
        <v>274</v>
      </c>
      <c r="M32" s="18"/>
      <c r="N32" s="225"/>
      <c r="O32" s="225"/>
      <c r="P32" s="225"/>
      <c r="Q32" s="225"/>
      <c r="R32" s="225"/>
      <c r="S32" s="225"/>
      <c r="T32" s="225"/>
      <c r="U32" s="225"/>
      <c r="V32" s="225"/>
    </row>
    <row r="33" spans="1:22" ht="15" x14ac:dyDescent="0.2">
      <c r="A33" s="225"/>
      <c r="B33" s="225"/>
      <c r="D33" s="225"/>
      <c r="E33" s="234"/>
      <c r="F33" s="231"/>
      <c r="G33" s="234"/>
      <c r="H33" s="18" t="s">
        <v>306</v>
      </c>
      <c r="I33" s="52">
        <v>7</v>
      </c>
      <c r="J33" s="52" t="s">
        <v>291</v>
      </c>
      <c r="K33" s="52" t="s">
        <v>288</v>
      </c>
      <c r="L33" s="18" t="s">
        <v>281</v>
      </c>
      <c r="M33" s="18" t="s">
        <v>290</v>
      </c>
      <c r="N33" s="225"/>
      <c r="O33" s="225"/>
      <c r="P33" s="225"/>
      <c r="Q33" s="225"/>
      <c r="R33" s="225"/>
      <c r="S33" s="225"/>
      <c r="T33" s="225"/>
      <c r="U33" s="225"/>
      <c r="V33" s="225"/>
    </row>
    <row r="34" spans="1:22" ht="15" x14ac:dyDescent="0.2">
      <c r="A34" s="225"/>
      <c r="B34" s="225"/>
      <c r="D34" s="226"/>
      <c r="E34" s="234"/>
      <c r="F34" s="231"/>
      <c r="G34" s="243"/>
      <c r="H34" s="66" t="s">
        <v>277</v>
      </c>
      <c r="I34" s="67">
        <v>11</v>
      </c>
      <c r="J34" s="67" t="s">
        <v>291</v>
      </c>
      <c r="K34" s="67"/>
      <c r="L34" s="66" t="s">
        <v>281</v>
      </c>
      <c r="M34" s="66"/>
      <c r="N34" s="226"/>
      <c r="O34" s="226"/>
      <c r="P34" s="226"/>
      <c r="Q34" s="226"/>
      <c r="R34" s="226"/>
      <c r="S34" s="226"/>
      <c r="T34" s="226"/>
      <c r="U34" s="226"/>
      <c r="V34" s="226"/>
    </row>
    <row r="35" spans="1:22" ht="15" customHeight="1" x14ac:dyDescent="0.2">
      <c r="A35" s="225"/>
      <c r="B35" s="225"/>
      <c r="D35" s="234" t="s">
        <v>282</v>
      </c>
      <c r="E35" s="240" t="s">
        <v>60</v>
      </c>
      <c r="F35" s="231"/>
      <c r="G35" s="242" t="s">
        <v>294</v>
      </c>
      <c r="H35" s="18" t="s">
        <v>271</v>
      </c>
      <c r="I35" s="52">
        <v>1</v>
      </c>
      <c r="J35" s="52" t="s">
        <v>291</v>
      </c>
      <c r="K35" s="52" t="s">
        <v>273</v>
      </c>
      <c r="L35" s="18" t="s">
        <v>281</v>
      </c>
      <c r="M35" s="18" t="s">
        <v>289</v>
      </c>
      <c r="N35" s="234" t="s">
        <v>99</v>
      </c>
      <c r="O35" s="224" t="s">
        <v>278</v>
      </c>
      <c r="P35" s="224" t="s">
        <v>278</v>
      </c>
      <c r="Q35" s="227" t="s">
        <v>99</v>
      </c>
      <c r="R35" s="224" t="s">
        <v>278</v>
      </c>
      <c r="S35" s="227" t="s">
        <v>99</v>
      </c>
      <c r="T35" s="224" t="s">
        <v>278</v>
      </c>
      <c r="U35" s="227" t="s">
        <v>99</v>
      </c>
      <c r="V35" s="224" t="s">
        <v>99</v>
      </c>
    </row>
    <row r="36" spans="1:22" ht="15" x14ac:dyDescent="0.2">
      <c r="A36" s="225"/>
      <c r="B36" s="225"/>
      <c r="D36" s="225"/>
      <c r="E36" s="234"/>
      <c r="F36" s="231"/>
      <c r="G36" s="234"/>
      <c r="H36" s="18" t="s">
        <v>275</v>
      </c>
      <c r="I36" s="13">
        <v>4</v>
      </c>
      <c r="J36" s="13" t="s">
        <v>292</v>
      </c>
      <c r="K36" s="13"/>
      <c r="L36" s="18" t="s">
        <v>274</v>
      </c>
      <c r="M36" s="18"/>
      <c r="N36" s="225"/>
      <c r="O36" s="225"/>
      <c r="P36" s="225"/>
      <c r="Q36" s="225"/>
      <c r="R36" s="225"/>
      <c r="S36" s="225"/>
      <c r="T36" s="225"/>
      <c r="U36" s="225"/>
      <c r="V36" s="225"/>
    </row>
    <row r="37" spans="1:22" ht="15" x14ac:dyDescent="0.2">
      <c r="A37" s="225"/>
      <c r="B37" s="225"/>
      <c r="D37" s="225"/>
      <c r="E37" s="234"/>
      <c r="F37" s="231"/>
      <c r="G37" s="234"/>
      <c r="H37" s="18" t="s">
        <v>306</v>
      </c>
      <c r="I37" s="52">
        <v>7</v>
      </c>
      <c r="J37" s="52" t="s">
        <v>291</v>
      </c>
      <c r="K37" s="52" t="s">
        <v>288</v>
      </c>
      <c r="L37" s="18" t="s">
        <v>281</v>
      </c>
      <c r="M37" s="18" t="s">
        <v>290</v>
      </c>
      <c r="N37" s="225"/>
      <c r="O37" s="225"/>
      <c r="P37" s="225"/>
      <c r="Q37" s="225"/>
      <c r="R37" s="225"/>
      <c r="S37" s="225"/>
      <c r="T37" s="225"/>
      <c r="U37" s="225"/>
      <c r="V37" s="225"/>
    </row>
    <row r="38" spans="1:22" ht="15" x14ac:dyDescent="0.2">
      <c r="A38" s="225"/>
      <c r="B38" s="225"/>
      <c r="D38" s="226"/>
      <c r="E38" s="241"/>
      <c r="F38" s="231"/>
      <c r="G38" s="243"/>
      <c r="H38" s="66" t="s">
        <v>277</v>
      </c>
      <c r="I38" s="67">
        <v>11</v>
      </c>
      <c r="J38" s="67" t="s">
        <v>291</v>
      </c>
      <c r="K38" s="67"/>
      <c r="L38" s="66" t="s">
        <v>281</v>
      </c>
      <c r="M38" s="66"/>
      <c r="N38" s="226"/>
      <c r="O38" s="226"/>
      <c r="P38" s="226"/>
      <c r="Q38" s="226"/>
      <c r="R38" s="226"/>
      <c r="S38" s="226"/>
      <c r="T38" s="226"/>
      <c r="U38" s="226"/>
      <c r="V38" s="226"/>
    </row>
    <row r="39" spans="1:22" ht="15" customHeight="1" x14ac:dyDescent="0.2">
      <c r="A39" s="225"/>
      <c r="B39" s="225"/>
      <c r="D39" s="234" t="s">
        <v>283</v>
      </c>
      <c r="E39" s="234" t="s">
        <v>63</v>
      </c>
      <c r="F39" s="231"/>
      <c r="G39" s="242" t="s">
        <v>295</v>
      </c>
      <c r="H39" s="18" t="s">
        <v>271</v>
      </c>
      <c r="I39" s="13">
        <v>1</v>
      </c>
      <c r="J39" s="13" t="s">
        <v>296</v>
      </c>
      <c r="K39" s="13" t="s">
        <v>273</v>
      </c>
      <c r="L39" s="18" t="s">
        <v>281</v>
      </c>
      <c r="M39" s="18" t="s">
        <v>289</v>
      </c>
      <c r="N39" s="234" t="s">
        <v>99</v>
      </c>
      <c r="O39" s="224" t="s">
        <v>278</v>
      </c>
      <c r="P39" s="246" t="s">
        <v>99</v>
      </c>
      <c r="Q39" s="227" t="s">
        <v>99</v>
      </c>
      <c r="R39" s="224" t="s">
        <v>278</v>
      </c>
      <c r="S39" s="227" t="s">
        <v>99</v>
      </c>
      <c r="T39" s="224" t="s">
        <v>278</v>
      </c>
      <c r="U39" s="227" t="s">
        <v>99</v>
      </c>
      <c r="V39" s="224" t="s">
        <v>99</v>
      </c>
    </row>
    <row r="40" spans="1:22" ht="15" x14ac:dyDescent="0.2">
      <c r="A40" s="225"/>
      <c r="B40" s="225"/>
      <c r="D40" s="225"/>
      <c r="E40" s="234"/>
      <c r="F40" s="231"/>
      <c r="G40" s="234"/>
      <c r="H40" s="18" t="s">
        <v>275</v>
      </c>
      <c r="I40" s="13">
        <v>4</v>
      </c>
      <c r="J40" s="13" t="s">
        <v>297</v>
      </c>
      <c r="K40" s="13"/>
      <c r="L40" s="18" t="s">
        <v>274</v>
      </c>
      <c r="M40" s="18"/>
      <c r="N40" s="225"/>
      <c r="O40" s="225"/>
      <c r="P40" s="247"/>
      <c r="Q40" s="225"/>
      <c r="R40" s="225"/>
      <c r="S40" s="225"/>
      <c r="T40" s="225"/>
      <c r="U40" s="225"/>
      <c r="V40" s="225"/>
    </row>
    <row r="41" spans="1:22" ht="15" x14ac:dyDescent="0.2">
      <c r="A41" s="225"/>
      <c r="B41" s="225"/>
      <c r="D41" s="225"/>
      <c r="E41" s="234"/>
      <c r="F41" s="231"/>
      <c r="G41" s="234"/>
      <c r="H41" s="18" t="s">
        <v>306</v>
      </c>
      <c r="I41" s="52">
        <v>7</v>
      </c>
      <c r="J41" s="52" t="s">
        <v>296</v>
      </c>
      <c r="K41" s="52" t="s">
        <v>288</v>
      </c>
      <c r="L41" s="18" t="s">
        <v>281</v>
      </c>
      <c r="M41" s="18" t="s">
        <v>290</v>
      </c>
      <c r="N41" s="225"/>
      <c r="O41" s="225"/>
      <c r="P41" s="247"/>
      <c r="Q41" s="225"/>
      <c r="R41" s="225"/>
      <c r="S41" s="225"/>
      <c r="T41" s="225"/>
      <c r="U41" s="225"/>
      <c r="V41" s="225"/>
    </row>
    <row r="42" spans="1:22" ht="15" x14ac:dyDescent="0.2">
      <c r="A42" s="225"/>
      <c r="B42" s="225"/>
      <c r="D42" s="226"/>
      <c r="E42" s="243"/>
      <c r="F42" s="256"/>
      <c r="G42" s="243"/>
      <c r="H42" s="66" t="s">
        <v>277</v>
      </c>
      <c r="I42" s="67">
        <v>11</v>
      </c>
      <c r="J42" s="67" t="s">
        <v>296</v>
      </c>
      <c r="K42" s="67"/>
      <c r="L42" s="66" t="s">
        <v>281</v>
      </c>
      <c r="M42" s="66"/>
      <c r="N42" s="226"/>
      <c r="O42" s="226"/>
      <c r="P42" s="248"/>
      <c r="Q42" s="226"/>
      <c r="R42" s="226"/>
      <c r="S42" s="226"/>
      <c r="T42" s="226"/>
      <c r="U42" s="226"/>
      <c r="V42" s="226"/>
    </row>
    <row r="43" spans="1:22" ht="15" customHeight="1" x14ac:dyDescent="0.2">
      <c r="A43" s="225"/>
      <c r="B43" s="225"/>
      <c r="D43" s="234" t="s">
        <v>279</v>
      </c>
      <c r="E43" s="242" t="s">
        <v>73</v>
      </c>
      <c r="F43" s="252" t="s">
        <v>2005</v>
      </c>
      <c r="G43" s="242" t="s">
        <v>304</v>
      </c>
      <c r="H43" s="18" t="s">
        <v>271</v>
      </c>
      <c r="I43" s="13">
        <v>1</v>
      </c>
      <c r="J43" s="13" t="s">
        <v>299</v>
      </c>
      <c r="K43" s="13" t="s">
        <v>273</v>
      </c>
      <c r="L43" s="18" t="s">
        <v>281</v>
      </c>
      <c r="M43" s="18" t="s">
        <v>289</v>
      </c>
      <c r="N43" s="260" t="s">
        <v>99</v>
      </c>
      <c r="O43" s="260" t="s">
        <v>278</v>
      </c>
      <c r="P43" s="258" t="s">
        <v>278</v>
      </c>
      <c r="Q43" s="258" t="s">
        <v>99</v>
      </c>
      <c r="R43" s="260" t="s">
        <v>278</v>
      </c>
      <c r="S43" s="258" t="s">
        <v>99</v>
      </c>
      <c r="T43" s="260" t="s">
        <v>278</v>
      </c>
      <c r="U43" s="258" t="s">
        <v>99</v>
      </c>
      <c r="V43" s="260" t="s">
        <v>99</v>
      </c>
    </row>
    <row r="44" spans="1:22" ht="15" x14ac:dyDescent="0.2">
      <c r="A44" s="225"/>
      <c r="B44" s="225"/>
      <c r="D44" s="225"/>
      <c r="E44" s="234"/>
      <c r="F44" s="234"/>
      <c r="G44" s="234"/>
      <c r="H44" s="18" t="s">
        <v>275</v>
      </c>
      <c r="I44" s="13">
        <v>4</v>
      </c>
      <c r="J44" s="13" t="s">
        <v>300</v>
      </c>
      <c r="K44" s="13"/>
      <c r="L44" s="18" t="s">
        <v>274</v>
      </c>
      <c r="M44" s="18"/>
      <c r="N44" s="224"/>
      <c r="O44" s="224"/>
      <c r="P44" s="227"/>
      <c r="Q44" s="227"/>
      <c r="R44" s="224"/>
      <c r="S44" s="227"/>
      <c r="T44" s="224"/>
      <c r="U44" s="227"/>
      <c r="V44" s="224"/>
    </row>
    <row r="45" spans="1:22" ht="15" x14ac:dyDescent="0.2">
      <c r="A45" s="225"/>
      <c r="B45" s="225"/>
      <c r="D45" s="225"/>
      <c r="E45" s="234"/>
      <c r="F45" s="234"/>
      <c r="G45" s="234"/>
      <c r="H45" s="18" t="s">
        <v>284</v>
      </c>
      <c r="I45" s="13">
        <v>5</v>
      </c>
      <c r="J45" s="13" t="s">
        <v>300</v>
      </c>
      <c r="K45" s="13"/>
      <c r="L45" s="18" t="s">
        <v>274</v>
      </c>
      <c r="M45" s="18"/>
      <c r="N45" s="224"/>
      <c r="O45" s="224"/>
      <c r="P45" s="227"/>
      <c r="Q45" s="227"/>
      <c r="R45" s="224"/>
      <c r="S45" s="227"/>
      <c r="T45" s="224"/>
      <c r="U45" s="227"/>
      <c r="V45" s="224"/>
    </row>
    <row r="46" spans="1:22" ht="15" x14ac:dyDescent="0.2">
      <c r="A46" s="225"/>
      <c r="B46" s="225"/>
      <c r="D46" s="225"/>
      <c r="E46" s="234"/>
      <c r="F46" s="234"/>
      <c r="G46" s="234"/>
      <c r="H46" s="18" t="s">
        <v>285</v>
      </c>
      <c r="I46" s="13">
        <v>6</v>
      </c>
      <c r="J46" s="13" t="s">
        <v>299</v>
      </c>
      <c r="K46" s="13"/>
      <c r="L46" s="18" t="s">
        <v>281</v>
      </c>
      <c r="M46" s="18"/>
      <c r="N46" s="224"/>
      <c r="O46" s="224"/>
      <c r="P46" s="227"/>
      <c r="Q46" s="227"/>
      <c r="R46" s="224"/>
      <c r="S46" s="227"/>
      <c r="T46" s="224"/>
      <c r="U46" s="227"/>
      <c r="V46" s="224"/>
    </row>
    <row r="47" spans="1:22" ht="15" x14ac:dyDescent="0.2">
      <c r="A47" s="225"/>
      <c r="B47" s="225"/>
      <c r="D47" s="225"/>
      <c r="E47" s="234"/>
      <c r="F47" s="234"/>
      <c r="G47" s="234"/>
      <c r="H47" s="18" t="s">
        <v>306</v>
      </c>
      <c r="I47" s="13">
        <v>7</v>
      </c>
      <c r="J47" s="13" t="s">
        <v>299</v>
      </c>
      <c r="K47" s="13" t="s">
        <v>288</v>
      </c>
      <c r="L47" s="18" t="s">
        <v>281</v>
      </c>
      <c r="M47" s="18" t="s">
        <v>290</v>
      </c>
      <c r="N47" s="224"/>
      <c r="O47" s="224"/>
      <c r="P47" s="227"/>
      <c r="Q47" s="227"/>
      <c r="R47" s="224"/>
      <c r="S47" s="227"/>
      <c r="T47" s="224"/>
      <c r="U47" s="227"/>
      <c r="V47" s="224"/>
    </row>
    <row r="48" spans="1:22" ht="15" x14ac:dyDescent="0.2">
      <c r="A48" s="225"/>
      <c r="B48" s="225"/>
      <c r="D48" s="225"/>
      <c r="E48" s="234"/>
      <c r="F48" s="234"/>
      <c r="G48" s="234"/>
      <c r="H48" s="66" t="s">
        <v>277</v>
      </c>
      <c r="I48" s="68">
        <v>11</v>
      </c>
      <c r="J48" s="13" t="s">
        <v>299</v>
      </c>
      <c r="K48" s="68"/>
      <c r="L48" s="66" t="s">
        <v>281</v>
      </c>
      <c r="M48" s="66"/>
      <c r="N48" s="261"/>
      <c r="O48" s="261"/>
      <c r="P48" s="259"/>
      <c r="Q48" s="259"/>
      <c r="R48" s="261"/>
      <c r="S48" s="259"/>
      <c r="T48" s="261"/>
      <c r="U48" s="259"/>
      <c r="V48" s="261"/>
    </row>
    <row r="49" spans="1:22" ht="15" x14ac:dyDescent="0.2">
      <c r="A49" s="225"/>
      <c r="B49" s="251"/>
      <c r="C49" s="73"/>
      <c r="D49" s="251"/>
      <c r="E49" s="245"/>
      <c r="F49" s="245"/>
      <c r="G49" s="245"/>
      <c r="H49" s="65" t="s">
        <v>402</v>
      </c>
      <c r="I49" s="69"/>
      <c r="J49" s="69"/>
      <c r="K49" s="69"/>
      <c r="L49" s="70">
        <v>0</v>
      </c>
      <c r="M49" s="65"/>
      <c r="N49" s="65"/>
      <c r="O49" s="65" t="s">
        <v>99</v>
      </c>
      <c r="P49" s="71" t="s">
        <v>99</v>
      </c>
      <c r="Q49" s="71" t="s">
        <v>99</v>
      </c>
      <c r="R49" s="71" t="s">
        <v>99</v>
      </c>
      <c r="S49" s="71" t="s">
        <v>99</v>
      </c>
      <c r="T49" s="71" t="s">
        <v>99</v>
      </c>
      <c r="U49" s="71" t="s">
        <v>99</v>
      </c>
      <c r="V49" s="71" t="s">
        <v>99</v>
      </c>
    </row>
    <row r="50" spans="1:22" ht="15" customHeight="1" x14ac:dyDescent="0.2">
      <c r="A50" s="225"/>
      <c r="B50" s="234" t="s">
        <v>218</v>
      </c>
      <c r="C50" s="18"/>
      <c r="D50" s="234" t="s">
        <v>308</v>
      </c>
      <c r="E50" s="233" t="s">
        <v>139</v>
      </c>
      <c r="F50" s="237" t="s">
        <v>171</v>
      </c>
      <c r="G50" s="233" t="s">
        <v>305</v>
      </c>
      <c r="H50" s="18" t="s">
        <v>271</v>
      </c>
      <c r="I50" s="13">
        <v>1</v>
      </c>
      <c r="J50" s="13" t="s">
        <v>299</v>
      </c>
      <c r="K50" s="13" t="s">
        <v>273</v>
      </c>
      <c r="L50" s="18" t="s">
        <v>281</v>
      </c>
      <c r="M50" s="18" t="s">
        <v>289</v>
      </c>
      <c r="N50" s="236" t="s">
        <v>99</v>
      </c>
      <c r="O50" s="236" t="s">
        <v>278</v>
      </c>
      <c r="P50" s="253" t="s">
        <v>278</v>
      </c>
      <c r="Q50" s="253" t="s">
        <v>99</v>
      </c>
      <c r="R50" s="253" t="s">
        <v>278</v>
      </c>
      <c r="S50" s="253" t="s">
        <v>99</v>
      </c>
      <c r="T50" s="253" t="s">
        <v>278</v>
      </c>
      <c r="U50" s="253" t="s">
        <v>99</v>
      </c>
      <c r="V50" s="253" t="s">
        <v>99</v>
      </c>
    </row>
    <row r="51" spans="1:22" ht="15" x14ac:dyDescent="0.2">
      <c r="A51" s="225"/>
      <c r="B51" s="225"/>
      <c r="D51" s="225"/>
      <c r="E51" s="234"/>
      <c r="F51" s="234"/>
      <c r="G51" s="234"/>
      <c r="H51" s="18" t="s">
        <v>275</v>
      </c>
      <c r="I51" s="13">
        <v>4</v>
      </c>
      <c r="J51" s="13" t="s">
        <v>300</v>
      </c>
      <c r="K51" s="13"/>
      <c r="L51" s="18" t="s">
        <v>274</v>
      </c>
      <c r="M51" s="18"/>
      <c r="N51" s="224"/>
      <c r="O51" s="224"/>
      <c r="P51" s="227"/>
      <c r="Q51" s="227"/>
      <c r="R51" s="227"/>
      <c r="S51" s="227"/>
      <c r="T51" s="227"/>
      <c r="U51" s="227"/>
      <c r="V51" s="227"/>
    </row>
    <row r="52" spans="1:22" ht="15" x14ac:dyDescent="0.2">
      <c r="A52" s="225"/>
      <c r="B52" s="225"/>
      <c r="D52" s="225"/>
      <c r="E52" s="234"/>
      <c r="F52" s="234"/>
      <c r="G52" s="234"/>
      <c r="H52" s="18" t="s">
        <v>284</v>
      </c>
      <c r="I52" s="13">
        <v>5</v>
      </c>
      <c r="J52" s="13" t="s">
        <v>300</v>
      </c>
      <c r="K52" s="13"/>
      <c r="L52" s="18" t="s">
        <v>274</v>
      </c>
      <c r="M52" s="18"/>
      <c r="N52" s="224"/>
      <c r="O52" s="224"/>
      <c r="P52" s="227"/>
      <c r="Q52" s="227"/>
      <c r="R52" s="227"/>
      <c r="S52" s="227"/>
      <c r="T52" s="227"/>
      <c r="U52" s="227"/>
      <c r="V52" s="227"/>
    </row>
    <row r="53" spans="1:22" ht="15" x14ac:dyDescent="0.2">
      <c r="A53" s="225"/>
      <c r="B53" s="225"/>
      <c r="D53" s="225"/>
      <c r="E53" s="234"/>
      <c r="F53" s="234"/>
      <c r="G53" s="234"/>
      <c r="H53" s="18" t="s">
        <v>306</v>
      </c>
      <c r="I53" s="52">
        <v>7</v>
      </c>
      <c r="J53" s="52" t="s">
        <v>299</v>
      </c>
      <c r="K53" s="52" t="s">
        <v>288</v>
      </c>
      <c r="L53" s="18" t="s">
        <v>281</v>
      </c>
      <c r="M53" s="18" t="s">
        <v>290</v>
      </c>
      <c r="N53" s="224"/>
      <c r="O53" s="224"/>
      <c r="P53" s="227"/>
      <c r="Q53" s="227"/>
      <c r="R53" s="227"/>
      <c r="S53" s="227"/>
      <c r="T53" s="227"/>
      <c r="U53" s="227"/>
      <c r="V53" s="227"/>
    </row>
    <row r="54" spans="1:22" ht="15" x14ac:dyDescent="0.2">
      <c r="A54" s="251"/>
      <c r="B54" s="251"/>
      <c r="C54" s="73"/>
      <c r="D54" s="251"/>
      <c r="E54" s="245"/>
      <c r="F54" s="245"/>
      <c r="G54" s="245"/>
      <c r="H54" s="64" t="s">
        <v>277</v>
      </c>
      <c r="I54" s="72">
        <v>11</v>
      </c>
      <c r="J54" s="72" t="s">
        <v>299</v>
      </c>
      <c r="K54" s="72"/>
      <c r="L54" s="64" t="s">
        <v>281</v>
      </c>
      <c r="M54" s="64"/>
      <c r="N54" s="257"/>
      <c r="O54" s="257"/>
      <c r="P54" s="254"/>
      <c r="Q54" s="254"/>
      <c r="R54" s="254"/>
      <c r="S54" s="254"/>
      <c r="T54" s="254"/>
      <c r="U54" s="254"/>
      <c r="V54" s="254"/>
    </row>
    <row r="55" spans="1:22" ht="15" x14ac:dyDescent="0.2">
      <c r="D55" s="18"/>
      <c r="E55" s="18"/>
      <c r="F55" s="18"/>
      <c r="G55" s="18"/>
      <c r="H55" s="18"/>
      <c r="P55" s="18"/>
      <c r="Q55" s="18"/>
      <c r="R55" s="18"/>
      <c r="S55" s="18"/>
      <c r="T55" s="18"/>
      <c r="U55" s="18"/>
      <c r="V55" s="18"/>
    </row>
    <row r="56" spans="1:22" ht="15" x14ac:dyDescent="0.2">
      <c r="D56" s="18"/>
      <c r="E56" s="18"/>
      <c r="F56" s="18"/>
      <c r="G56" s="18"/>
      <c r="H56" s="18"/>
      <c r="P56" s="18"/>
      <c r="Q56" s="18"/>
      <c r="R56" s="18"/>
      <c r="S56" s="18"/>
      <c r="T56" s="18"/>
      <c r="U56" s="18"/>
      <c r="V56" s="18"/>
    </row>
    <row r="57" spans="1:22" ht="15" x14ac:dyDescent="0.2">
      <c r="D57" s="18"/>
      <c r="E57" s="18"/>
      <c r="F57" s="18"/>
      <c r="G57" s="18"/>
      <c r="H57" s="18"/>
      <c r="P57" s="18"/>
      <c r="Q57" s="18"/>
      <c r="R57" s="18"/>
      <c r="S57" s="18"/>
      <c r="T57" s="18"/>
      <c r="U57" s="18"/>
      <c r="V57" s="18"/>
    </row>
    <row r="58" spans="1:22" ht="15" x14ac:dyDescent="0.2">
      <c r="D58" s="18"/>
      <c r="E58" s="18"/>
      <c r="F58" s="18"/>
      <c r="G58" s="18"/>
      <c r="H58" s="18"/>
      <c r="P58" s="18"/>
      <c r="Q58" s="18"/>
      <c r="R58" s="18"/>
      <c r="S58" s="18"/>
      <c r="T58" s="18"/>
      <c r="U58" s="18"/>
      <c r="V58" s="18"/>
    </row>
    <row r="59" spans="1:22" ht="15" x14ac:dyDescent="0.2">
      <c r="D59" s="18"/>
      <c r="E59" s="18"/>
      <c r="F59" s="18"/>
      <c r="G59" s="18"/>
      <c r="H59" s="18"/>
      <c r="P59" s="18"/>
      <c r="Q59" s="18"/>
      <c r="R59" s="18"/>
      <c r="S59" s="18"/>
      <c r="T59" s="18"/>
      <c r="U59" s="18"/>
      <c r="V59" s="18"/>
    </row>
    <row r="60" spans="1:22" s="52" customFormat="1" ht="15" x14ac:dyDescent="0.2">
      <c r="A60" s="12"/>
      <c r="B60" s="12"/>
      <c r="C60" s="12"/>
      <c r="D60" s="18"/>
      <c r="E60" s="18"/>
      <c r="F60" s="18"/>
      <c r="G60" s="18"/>
      <c r="H60" s="18"/>
      <c r="L60" s="12"/>
      <c r="M60" s="12"/>
      <c r="N60" s="12"/>
      <c r="O60" s="12"/>
      <c r="P60" s="18"/>
      <c r="Q60" s="18"/>
      <c r="R60" s="18"/>
      <c r="S60" s="18"/>
      <c r="T60" s="18"/>
      <c r="U60" s="18"/>
      <c r="V60" s="18"/>
    </row>
    <row r="61" spans="1:22" s="52" customFormat="1" ht="15" x14ac:dyDescent="0.2">
      <c r="A61" s="12"/>
      <c r="B61" s="12"/>
      <c r="C61" s="12"/>
      <c r="D61" s="18"/>
      <c r="E61" s="18"/>
      <c r="F61" s="18"/>
      <c r="G61" s="18"/>
      <c r="H61" s="18"/>
      <c r="L61" s="12"/>
      <c r="M61" s="12"/>
      <c r="N61" s="12"/>
      <c r="O61" s="12"/>
      <c r="P61" s="18"/>
      <c r="Q61" s="18"/>
      <c r="R61" s="18"/>
      <c r="S61" s="18"/>
      <c r="T61" s="18"/>
      <c r="U61" s="18"/>
      <c r="V61" s="18"/>
    </row>
    <row r="62" spans="1:22" s="52" customFormat="1" ht="15" x14ac:dyDescent="0.2">
      <c r="A62" s="12"/>
      <c r="B62" s="12"/>
      <c r="C62" s="12"/>
      <c r="D62" s="18"/>
      <c r="E62" s="18"/>
      <c r="F62" s="18"/>
      <c r="G62" s="18"/>
      <c r="H62" s="18"/>
      <c r="L62" s="12"/>
      <c r="M62" s="12"/>
      <c r="N62" s="12"/>
      <c r="O62" s="12"/>
      <c r="P62" s="18"/>
      <c r="Q62" s="18"/>
      <c r="R62" s="18"/>
      <c r="S62" s="18"/>
      <c r="T62" s="18"/>
      <c r="U62" s="18"/>
      <c r="V62" s="18"/>
    </row>
    <row r="63" spans="1:22" s="52" customFormat="1" ht="15" x14ac:dyDescent="0.2">
      <c r="A63" s="12"/>
      <c r="B63" s="12"/>
      <c r="C63" s="12"/>
      <c r="D63" s="18"/>
      <c r="E63" s="18"/>
      <c r="F63" s="18"/>
      <c r="G63" s="18"/>
      <c r="H63" s="18"/>
      <c r="L63" s="12"/>
      <c r="M63" s="12"/>
      <c r="N63" s="12"/>
      <c r="O63" s="12"/>
      <c r="P63" s="18"/>
      <c r="Q63" s="18"/>
      <c r="R63" s="18"/>
      <c r="S63" s="18"/>
      <c r="T63" s="18"/>
      <c r="U63" s="18"/>
      <c r="V63" s="18"/>
    </row>
    <row r="64" spans="1:22" s="52" customFormat="1" ht="15" x14ac:dyDescent="0.2">
      <c r="A64" s="12"/>
      <c r="B64" s="12"/>
      <c r="C64" s="12"/>
      <c r="D64" s="18"/>
      <c r="E64" s="18"/>
      <c r="F64" s="18"/>
      <c r="G64" s="18"/>
      <c r="H64" s="18"/>
      <c r="L64" s="12"/>
      <c r="M64" s="12"/>
      <c r="N64" s="12"/>
      <c r="O64" s="12"/>
      <c r="P64" s="18"/>
      <c r="Q64" s="18"/>
      <c r="R64" s="18"/>
      <c r="S64" s="18"/>
      <c r="T64" s="18"/>
      <c r="U64" s="18"/>
      <c r="V64" s="18"/>
    </row>
    <row r="65" spans="1:22" s="52" customFormat="1" ht="15" x14ac:dyDescent="0.2">
      <c r="A65" s="12"/>
      <c r="B65" s="12"/>
      <c r="C65" s="12"/>
      <c r="D65" s="12"/>
      <c r="E65" s="12"/>
      <c r="F65" s="12"/>
      <c r="G65" s="12"/>
      <c r="H65" s="12"/>
      <c r="L65" s="12"/>
      <c r="M65" s="12"/>
      <c r="N65" s="12"/>
      <c r="O65" s="12"/>
      <c r="P65" s="18"/>
      <c r="Q65" s="18"/>
      <c r="R65" s="18"/>
      <c r="S65" s="18"/>
      <c r="T65" s="18"/>
      <c r="U65" s="18"/>
      <c r="V65" s="18"/>
    </row>
    <row r="66" spans="1:22" s="52" customFormat="1" ht="15" x14ac:dyDescent="0.2">
      <c r="A66" s="12"/>
      <c r="B66" s="12"/>
      <c r="C66" s="12"/>
      <c r="D66" s="12"/>
      <c r="E66" s="12"/>
      <c r="F66" s="12"/>
      <c r="G66" s="12"/>
      <c r="H66" s="12"/>
      <c r="L66" s="12"/>
      <c r="M66" s="12"/>
      <c r="N66" s="12"/>
      <c r="O66" s="12"/>
      <c r="P66" s="18"/>
      <c r="Q66" s="18"/>
      <c r="R66" s="18"/>
      <c r="S66" s="18"/>
      <c r="T66" s="18"/>
      <c r="U66" s="18"/>
      <c r="V66" s="18"/>
    </row>
    <row r="67" spans="1:22" s="52" customFormat="1" ht="15" x14ac:dyDescent="0.2">
      <c r="A67" s="12"/>
      <c r="B67" s="12"/>
      <c r="C67" s="12"/>
      <c r="D67" s="12"/>
      <c r="E67" s="12"/>
      <c r="F67" s="12"/>
      <c r="G67" s="12"/>
      <c r="H67" s="12"/>
      <c r="L67" s="12"/>
      <c r="M67" s="12"/>
      <c r="N67" s="12"/>
      <c r="O67" s="12"/>
      <c r="P67" s="18"/>
      <c r="Q67" s="18"/>
      <c r="R67" s="18"/>
      <c r="S67" s="18"/>
      <c r="T67" s="18"/>
      <c r="U67" s="18"/>
      <c r="V67" s="18"/>
    </row>
    <row r="68" spans="1:22" s="52" customFormat="1" ht="15" x14ac:dyDescent="0.2">
      <c r="A68" s="12"/>
      <c r="B68" s="12"/>
      <c r="C68" s="12"/>
      <c r="D68" s="12"/>
      <c r="E68" s="12"/>
      <c r="F68" s="12"/>
      <c r="G68" s="12"/>
      <c r="H68" s="12"/>
      <c r="L68" s="12"/>
      <c r="M68" s="12"/>
      <c r="N68" s="12"/>
      <c r="O68" s="12"/>
      <c r="P68" s="18"/>
      <c r="Q68" s="18"/>
      <c r="R68" s="18"/>
      <c r="S68" s="18"/>
      <c r="T68" s="18"/>
      <c r="U68" s="18"/>
      <c r="V68" s="18"/>
    </row>
    <row r="69" spans="1:22" s="52" customFormat="1" ht="15" x14ac:dyDescent="0.2">
      <c r="A69" s="12"/>
      <c r="B69" s="12"/>
      <c r="C69" s="12"/>
      <c r="D69" s="12"/>
      <c r="E69" s="12"/>
      <c r="F69" s="12"/>
      <c r="G69" s="12"/>
      <c r="H69" s="12"/>
      <c r="L69" s="12"/>
      <c r="M69" s="12"/>
      <c r="N69" s="12"/>
      <c r="O69" s="12"/>
      <c r="P69" s="18"/>
      <c r="Q69" s="18"/>
      <c r="R69" s="18"/>
      <c r="S69" s="18"/>
      <c r="T69" s="18"/>
      <c r="U69" s="18"/>
      <c r="V69" s="18"/>
    </row>
    <row r="70" spans="1:22" s="52" customFormat="1" ht="15" x14ac:dyDescent="0.2">
      <c r="A70" s="12"/>
      <c r="B70" s="12"/>
      <c r="C70" s="12"/>
      <c r="D70" s="12"/>
      <c r="E70" s="12"/>
      <c r="F70" s="12"/>
      <c r="G70" s="12"/>
      <c r="H70" s="12"/>
      <c r="L70" s="12"/>
      <c r="M70" s="12"/>
      <c r="N70" s="12"/>
      <c r="O70" s="12"/>
      <c r="P70" s="18"/>
      <c r="Q70" s="18"/>
      <c r="R70" s="18"/>
      <c r="S70" s="18"/>
      <c r="T70" s="18"/>
      <c r="U70" s="18"/>
      <c r="V70" s="18"/>
    </row>
    <row r="71" spans="1:22" s="52" customFormat="1" ht="15" x14ac:dyDescent="0.2">
      <c r="A71" s="12"/>
      <c r="B71" s="12"/>
      <c r="C71" s="12"/>
      <c r="D71" s="12"/>
      <c r="E71" s="12"/>
      <c r="F71" s="12"/>
      <c r="G71" s="12"/>
      <c r="H71" s="12"/>
      <c r="L71" s="12"/>
      <c r="M71" s="12"/>
      <c r="N71" s="12"/>
      <c r="O71" s="12"/>
      <c r="P71" s="18"/>
      <c r="Q71" s="18"/>
      <c r="R71" s="18"/>
      <c r="S71" s="18"/>
      <c r="T71" s="18"/>
      <c r="U71" s="18"/>
      <c r="V71" s="18"/>
    </row>
    <row r="72" spans="1:22" s="52" customFormat="1" ht="15" x14ac:dyDescent="0.2">
      <c r="A72" s="12"/>
      <c r="B72" s="12"/>
      <c r="C72" s="12"/>
      <c r="D72" s="12"/>
      <c r="E72" s="12"/>
      <c r="F72" s="12"/>
      <c r="G72" s="12"/>
      <c r="H72" s="12"/>
      <c r="L72" s="12"/>
      <c r="M72" s="12"/>
      <c r="N72" s="12"/>
      <c r="O72" s="12"/>
      <c r="P72" s="18"/>
      <c r="Q72" s="18"/>
      <c r="R72" s="18"/>
      <c r="S72" s="18"/>
      <c r="T72" s="18"/>
      <c r="U72" s="18"/>
      <c r="V72" s="13"/>
    </row>
    <row r="73" spans="1:22" s="52" customFormat="1" ht="15" x14ac:dyDescent="0.2">
      <c r="A73" s="12"/>
      <c r="B73" s="12"/>
      <c r="C73" s="12"/>
      <c r="D73" s="12"/>
      <c r="E73" s="12"/>
      <c r="F73" s="12"/>
      <c r="G73" s="12"/>
      <c r="H73" s="12"/>
      <c r="L73" s="12"/>
      <c r="M73" s="12"/>
      <c r="N73" s="12"/>
      <c r="O73" s="12"/>
      <c r="P73" s="18"/>
      <c r="Q73" s="18"/>
      <c r="R73" s="18"/>
      <c r="S73" s="18"/>
      <c r="T73" s="18"/>
      <c r="U73" s="18"/>
      <c r="V73" s="13"/>
    </row>
    <row r="74" spans="1:22" s="52" customFormat="1" ht="15" x14ac:dyDescent="0.2">
      <c r="A74" s="12"/>
      <c r="B74" s="12"/>
      <c r="C74" s="12"/>
      <c r="D74" s="12"/>
      <c r="E74" s="12"/>
      <c r="F74" s="12"/>
      <c r="G74" s="12"/>
      <c r="H74" s="12"/>
      <c r="L74" s="12"/>
      <c r="M74" s="12"/>
      <c r="N74" s="12"/>
      <c r="O74" s="12"/>
      <c r="P74" s="18"/>
      <c r="Q74" s="18"/>
      <c r="R74" s="18"/>
      <c r="S74" s="18"/>
      <c r="T74" s="18"/>
      <c r="U74" s="18"/>
      <c r="V74" s="13"/>
    </row>
    <row r="75" spans="1:22" s="52" customFormat="1" ht="15" x14ac:dyDescent="0.2">
      <c r="A75" s="12"/>
      <c r="B75" s="12"/>
      <c r="C75" s="12"/>
      <c r="D75" s="12"/>
      <c r="E75" s="12"/>
      <c r="F75" s="12"/>
      <c r="G75" s="12"/>
      <c r="H75" s="12"/>
      <c r="L75" s="12"/>
      <c r="M75" s="12"/>
      <c r="N75" s="12"/>
      <c r="O75" s="12"/>
      <c r="P75" s="18"/>
      <c r="Q75" s="18"/>
      <c r="R75" s="18"/>
      <c r="S75" s="18"/>
      <c r="T75" s="18"/>
      <c r="U75" s="18"/>
      <c r="V75" s="13"/>
    </row>
    <row r="76" spans="1:22" s="52" customFormat="1" ht="15" x14ac:dyDescent="0.2">
      <c r="A76" s="12"/>
      <c r="B76" s="12"/>
      <c r="C76" s="12"/>
      <c r="D76" s="12"/>
      <c r="E76" s="12"/>
      <c r="F76" s="12"/>
      <c r="G76" s="12"/>
      <c r="H76" s="12"/>
      <c r="L76" s="12"/>
      <c r="M76" s="12"/>
      <c r="N76" s="12"/>
      <c r="O76" s="12"/>
      <c r="P76" s="18"/>
      <c r="Q76" s="18"/>
      <c r="R76" s="18"/>
      <c r="S76" s="18"/>
      <c r="T76" s="18"/>
      <c r="U76" s="18"/>
      <c r="V76" s="13"/>
    </row>
    <row r="77" spans="1:22" s="52" customFormat="1" ht="15" x14ac:dyDescent="0.2">
      <c r="A77" s="12"/>
      <c r="B77" s="12"/>
      <c r="C77" s="12"/>
      <c r="D77" s="12"/>
      <c r="E77" s="12"/>
      <c r="F77" s="12"/>
      <c r="G77" s="12"/>
      <c r="H77" s="12"/>
      <c r="L77" s="12"/>
      <c r="M77" s="12"/>
      <c r="N77" s="12"/>
      <c r="O77" s="12"/>
      <c r="P77" s="18"/>
      <c r="Q77" s="18"/>
      <c r="R77" s="18"/>
      <c r="S77" s="18"/>
      <c r="T77" s="18"/>
      <c r="U77" s="18"/>
      <c r="V77" s="13"/>
    </row>
    <row r="78" spans="1:22" s="52" customFormat="1" ht="15" x14ac:dyDescent="0.2">
      <c r="A78" s="12"/>
      <c r="B78" s="12"/>
      <c r="C78" s="12"/>
      <c r="D78" s="12"/>
      <c r="E78" s="12"/>
      <c r="F78" s="12"/>
      <c r="G78" s="12"/>
      <c r="H78" s="12"/>
      <c r="L78" s="12"/>
      <c r="M78" s="12"/>
      <c r="N78" s="12"/>
      <c r="O78" s="12"/>
      <c r="P78" s="18"/>
      <c r="Q78" s="18"/>
      <c r="R78" s="18"/>
      <c r="S78" s="18"/>
      <c r="T78" s="18"/>
      <c r="U78" s="18"/>
      <c r="V78" s="13"/>
    </row>
    <row r="79" spans="1:22" s="52" customFormat="1" ht="15" x14ac:dyDescent="0.2">
      <c r="A79" s="12"/>
      <c r="B79" s="12"/>
      <c r="C79" s="12"/>
      <c r="D79" s="12"/>
      <c r="E79" s="12"/>
      <c r="F79" s="12"/>
      <c r="G79" s="12"/>
      <c r="H79" s="12"/>
      <c r="L79" s="12"/>
      <c r="M79" s="12"/>
      <c r="N79" s="12"/>
      <c r="O79" s="12"/>
      <c r="P79" s="18"/>
      <c r="Q79" s="18"/>
      <c r="R79" s="18"/>
      <c r="S79" s="18"/>
      <c r="T79" s="18"/>
      <c r="U79" s="18"/>
      <c r="V79" s="13"/>
    </row>
    <row r="80" spans="1:22" s="52" customFormat="1" ht="15" x14ac:dyDescent="0.2">
      <c r="A80" s="12"/>
      <c r="B80" s="12"/>
      <c r="C80" s="12"/>
      <c r="D80" s="12"/>
      <c r="E80" s="12"/>
      <c r="F80" s="12"/>
      <c r="G80" s="12"/>
      <c r="H80" s="12"/>
      <c r="L80" s="12"/>
      <c r="M80" s="12"/>
      <c r="N80" s="12"/>
      <c r="O80" s="12"/>
      <c r="P80" s="18"/>
      <c r="Q80" s="18"/>
      <c r="R80" s="18"/>
      <c r="S80" s="18"/>
      <c r="T80" s="18"/>
      <c r="U80" s="18"/>
      <c r="V80" s="13"/>
    </row>
    <row r="81" spans="1:22" s="52" customFormat="1" ht="15" x14ac:dyDescent="0.2">
      <c r="A81" s="12"/>
      <c r="B81" s="12"/>
      <c r="C81" s="12"/>
      <c r="D81" s="12"/>
      <c r="E81" s="12"/>
      <c r="F81" s="12"/>
      <c r="G81" s="12"/>
      <c r="H81" s="12"/>
      <c r="L81" s="12"/>
      <c r="M81" s="12"/>
      <c r="N81" s="12"/>
      <c r="O81" s="12"/>
      <c r="P81" s="18"/>
      <c r="Q81" s="18"/>
      <c r="R81" s="18"/>
      <c r="S81" s="18"/>
      <c r="T81" s="18"/>
      <c r="U81" s="18"/>
      <c r="V81" s="13"/>
    </row>
    <row r="82" spans="1:22" s="52" customFormat="1" ht="15" x14ac:dyDescent="0.2">
      <c r="A82" s="12"/>
      <c r="B82" s="12"/>
      <c r="C82" s="12"/>
      <c r="D82" s="12"/>
      <c r="E82" s="12"/>
      <c r="F82" s="12"/>
      <c r="G82" s="12"/>
      <c r="H82" s="12"/>
      <c r="L82" s="12"/>
      <c r="M82" s="12"/>
      <c r="N82" s="12"/>
      <c r="O82" s="12"/>
      <c r="P82" s="18"/>
      <c r="Q82" s="18"/>
      <c r="R82" s="18"/>
      <c r="S82" s="18"/>
      <c r="T82" s="18"/>
      <c r="U82" s="18"/>
      <c r="V82" s="13"/>
    </row>
    <row r="83" spans="1:22" s="52" customFormat="1" ht="15" x14ac:dyDescent="0.2">
      <c r="A83" s="12"/>
      <c r="B83" s="12"/>
      <c r="C83" s="12"/>
      <c r="D83" s="12"/>
      <c r="E83" s="12"/>
      <c r="F83" s="12"/>
      <c r="G83" s="12"/>
      <c r="H83" s="12"/>
      <c r="L83" s="12"/>
      <c r="M83" s="12"/>
      <c r="N83" s="12"/>
      <c r="O83" s="12"/>
      <c r="P83" s="18"/>
      <c r="Q83" s="18"/>
      <c r="R83" s="18"/>
      <c r="S83" s="18"/>
      <c r="T83" s="18"/>
      <c r="U83" s="18"/>
      <c r="V83" s="13"/>
    </row>
    <row r="84" spans="1:22" s="52" customFormat="1" ht="15" x14ac:dyDescent="0.2">
      <c r="A84" s="12"/>
      <c r="B84" s="12"/>
      <c r="C84" s="12"/>
      <c r="D84" s="12"/>
      <c r="E84" s="12"/>
      <c r="F84" s="12"/>
      <c r="G84" s="12"/>
      <c r="H84" s="12"/>
      <c r="L84" s="12"/>
      <c r="M84" s="12"/>
      <c r="N84" s="12"/>
      <c r="O84" s="12"/>
      <c r="P84" s="18"/>
      <c r="Q84" s="18"/>
      <c r="R84" s="18"/>
      <c r="S84" s="18"/>
      <c r="T84" s="18"/>
      <c r="U84" s="18"/>
      <c r="V84" s="13"/>
    </row>
    <row r="85" spans="1:22" s="52" customFormat="1" ht="15" x14ac:dyDescent="0.2">
      <c r="A85" s="12"/>
      <c r="B85" s="12"/>
      <c r="C85" s="12"/>
      <c r="D85" s="12"/>
      <c r="E85" s="12"/>
      <c r="F85" s="12"/>
      <c r="G85" s="12"/>
      <c r="H85" s="12"/>
      <c r="L85" s="12"/>
      <c r="M85" s="12"/>
      <c r="N85" s="12"/>
      <c r="O85" s="12"/>
      <c r="P85" s="18"/>
      <c r="Q85" s="18"/>
      <c r="R85" s="18"/>
      <c r="S85" s="18"/>
      <c r="T85" s="18"/>
      <c r="U85" s="18"/>
      <c r="V85" s="13"/>
    </row>
    <row r="86" spans="1:22" s="52" customFormat="1" ht="15" x14ac:dyDescent="0.2">
      <c r="A86" s="12"/>
      <c r="B86" s="12"/>
      <c r="C86" s="12"/>
      <c r="D86" s="12"/>
      <c r="E86" s="12"/>
      <c r="F86" s="12"/>
      <c r="G86" s="12"/>
      <c r="H86" s="12"/>
      <c r="L86" s="12"/>
      <c r="M86" s="12"/>
      <c r="N86" s="12"/>
      <c r="O86" s="12"/>
      <c r="P86" s="18"/>
      <c r="Q86" s="18"/>
      <c r="R86" s="18"/>
      <c r="S86" s="18"/>
      <c r="T86" s="18"/>
      <c r="U86" s="18"/>
      <c r="V86" s="13"/>
    </row>
    <row r="87" spans="1:22" s="52" customFormat="1" ht="15" x14ac:dyDescent="0.2">
      <c r="A87" s="12"/>
      <c r="B87" s="12"/>
      <c r="C87" s="12"/>
      <c r="D87" s="12"/>
      <c r="E87" s="12"/>
      <c r="F87" s="12"/>
      <c r="G87" s="12"/>
      <c r="H87" s="12"/>
      <c r="L87" s="12"/>
      <c r="M87" s="12"/>
      <c r="N87" s="12"/>
      <c r="O87" s="12"/>
      <c r="P87" s="18"/>
      <c r="Q87" s="18"/>
      <c r="R87" s="18"/>
      <c r="S87" s="18"/>
      <c r="T87" s="18"/>
      <c r="U87" s="18"/>
      <c r="V87" s="13"/>
    </row>
    <row r="88" spans="1:22" s="52" customFormat="1" ht="15" x14ac:dyDescent="0.2">
      <c r="A88" s="12"/>
      <c r="B88" s="12"/>
      <c r="C88" s="12"/>
      <c r="D88" s="12"/>
      <c r="E88" s="12"/>
      <c r="F88" s="12"/>
      <c r="G88" s="12"/>
      <c r="H88" s="12"/>
      <c r="L88" s="12"/>
      <c r="M88" s="12"/>
      <c r="N88" s="12"/>
      <c r="O88" s="12"/>
      <c r="P88" s="18"/>
      <c r="Q88" s="18"/>
      <c r="R88" s="18"/>
      <c r="S88" s="18"/>
      <c r="T88" s="18"/>
      <c r="U88" s="18"/>
      <c r="V88" s="13"/>
    </row>
    <row r="89" spans="1:22" s="52" customFormat="1" ht="15" x14ac:dyDescent="0.2">
      <c r="A89" s="12"/>
      <c r="B89" s="12"/>
      <c r="C89" s="12"/>
      <c r="D89" s="12"/>
      <c r="E89" s="12"/>
      <c r="F89" s="12"/>
      <c r="G89" s="12"/>
      <c r="H89" s="12"/>
      <c r="L89" s="12"/>
      <c r="M89" s="12"/>
      <c r="N89" s="12"/>
      <c r="O89" s="12"/>
      <c r="P89" s="18"/>
      <c r="Q89" s="18"/>
      <c r="R89" s="18"/>
      <c r="S89" s="18"/>
      <c r="T89" s="18"/>
      <c r="U89" s="18"/>
      <c r="V89" s="13"/>
    </row>
    <row r="90" spans="1:22" s="52" customFormat="1" ht="15" x14ac:dyDescent="0.2">
      <c r="A90" s="12"/>
      <c r="B90" s="12"/>
      <c r="C90" s="12"/>
      <c r="D90" s="12"/>
      <c r="E90" s="12"/>
      <c r="F90" s="12"/>
      <c r="G90" s="12"/>
      <c r="H90" s="12"/>
      <c r="L90" s="12"/>
      <c r="M90" s="12"/>
      <c r="N90" s="12"/>
      <c r="O90" s="12"/>
      <c r="P90" s="18"/>
      <c r="Q90" s="18"/>
      <c r="R90" s="18"/>
      <c r="S90" s="18"/>
      <c r="T90" s="18"/>
      <c r="U90" s="18"/>
      <c r="V90" s="13"/>
    </row>
    <row r="91" spans="1:22" s="52" customFormat="1" ht="15" x14ac:dyDescent="0.2">
      <c r="A91" s="12"/>
      <c r="B91" s="12"/>
      <c r="C91" s="12"/>
      <c r="D91" s="12"/>
      <c r="E91" s="12"/>
      <c r="F91" s="12"/>
      <c r="G91" s="12"/>
      <c r="H91" s="12"/>
      <c r="L91" s="12"/>
      <c r="M91" s="12"/>
      <c r="N91" s="12"/>
      <c r="O91" s="12"/>
      <c r="P91" s="18"/>
      <c r="Q91" s="18"/>
      <c r="R91" s="18"/>
      <c r="S91" s="18"/>
      <c r="T91" s="18"/>
      <c r="U91" s="18"/>
      <c r="V91" s="13"/>
    </row>
    <row r="92" spans="1:22" s="52" customFormat="1" ht="12.75" x14ac:dyDescent="0.2">
      <c r="A92" s="12"/>
      <c r="B92" s="12"/>
      <c r="C92" s="12"/>
      <c r="D92" s="12"/>
      <c r="E92" s="12"/>
      <c r="F92" s="12"/>
      <c r="G92" s="12"/>
      <c r="H92" s="12"/>
      <c r="L92" s="12"/>
      <c r="M92" s="12"/>
      <c r="N92" s="12"/>
      <c r="O92" s="12"/>
      <c r="P92" s="12"/>
      <c r="Q92" s="12"/>
      <c r="R92" s="12"/>
      <c r="S92" s="13"/>
      <c r="T92" s="13"/>
      <c r="U92" s="13"/>
      <c r="V92" s="13"/>
    </row>
    <row r="93" spans="1:22" s="52" customFormat="1" ht="12.75" x14ac:dyDescent="0.2">
      <c r="A93" s="12"/>
      <c r="B93" s="12"/>
      <c r="C93" s="12"/>
      <c r="D93" s="12"/>
      <c r="E93" s="12"/>
      <c r="F93" s="12"/>
      <c r="G93" s="12"/>
      <c r="H93" s="12"/>
      <c r="L93" s="12"/>
      <c r="M93" s="12"/>
      <c r="N93" s="12"/>
      <c r="O93" s="12"/>
      <c r="P93" s="12"/>
      <c r="Q93" s="12"/>
      <c r="R93" s="12"/>
      <c r="S93" s="13"/>
      <c r="T93" s="13"/>
      <c r="U93" s="13"/>
      <c r="V93" s="13"/>
    </row>
    <row r="94" spans="1:22" s="52" customFormat="1" ht="12.75" x14ac:dyDescent="0.2">
      <c r="A94" s="12"/>
      <c r="B94" s="12"/>
      <c r="C94" s="12"/>
      <c r="D94" s="12"/>
      <c r="E94" s="12"/>
      <c r="F94" s="12"/>
      <c r="G94" s="12"/>
      <c r="H94" s="12"/>
      <c r="L94" s="12"/>
      <c r="M94" s="12"/>
      <c r="N94" s="12"/>
      <c r="O94" s="12"/>
      <c r="P94" s="12"/>
      <c r="Q94" s="12"/>
      <c r="R94" s="12"/>
      <c r="S94" s="13"/>
      <c r="T94" s="13"/>
      <c r="U94" s="13"/>
      <c r="V94" s="13"/>
    </row>
    <row r="95" spans="1:22" s="52" customFormat="1" ht="12.75" x14ac:dyDescent="0.2">
      <c r="A95" s="12"/>
      <c r="B95" s="12"/>
      <c r="C95" s="12"/>
      <c r="D95" s="12"/>
      <c r="E95" s="12"/>
      <c r="F95" s="12"/>
      <c r="G95" s="12"/>
      <c r="H95" s="12"/>
      <c r="L95" s="12"/>
      <c r="M95" s="12"/>
      <c r="N95" s="12"/>
      <c r="O95" s="12"/>
      <c r="P95" s="12"/>
      <c r="Q95" s="12"/>
      <c r="R95" s="12"/>
      <c r="S95" s="13"/>
      <c r="T95" s="13"/>
      <c r="U95" s="13"/>
      <c r="V95" s="13"/>
    </row>
    <row r="96" spans="1:22" s="52" customFormat="1" ht="12.75" x14ac:dyDescent="0.2">
      <c r="A96" s="12"/>
      <c r="B96" s="12"/>
      <c r="C96" s="12"/>
      <c r="D96" s="12"/>
      <c r="E96" s="12"/>
      <c r="F96" s="12"/>
      <c r="G96" s="12"/>
      <c r="H96" s="12"/>
      <c r="L96" s="12"/>
      <c r="M96" s="12"/>
      <c r="N96" s="12"/>
      <c r="O96" s="12"/>
      <c r="P96" s="12"/>
      <c r="Q96" s="12"/>
      <c r="R96" s="12"/>
      <c r="S96" s="13"/>
      <c r="T96" s="13"/>
      <c r="U96" s="13"/>
      <c r="V96" s="13"/>
    </row>
    <row r="97" spans="1:22" s="52" customFormat="1" ht="12.75" x14ac:dyDescent="0.2">
      <c r="A97" s="12"/>
      <c r="B97" s="12"/>
      <c r="C97" s="12"/>
      <c r="D97" s="12"/>
      <c r="E97" s="12"/>
      <c r="F97" s="12"/>
      <c r="G97" s="12"/>
      <c r="H97" s="12"/>
      <c r="L97" s="12"/>
      <c r="M97" s="12"/>
      <c r="N97" s="12"/>
      <c r="O97" s="12"/>
      <c r="P97" s="12"/>
      <c r="Q97" s="12"/>
      <c r="R97" s="12"/>
      <c r="S97" s="13"/>
      <c r="T97" s="13"/>
      <c r="U97" s="13"/>
      <c r="V97" s="13"/>
    </row>
    <row r="98" spans="1:22" s="52" customFormat="1" ht="12.75" x14ac:dyDescent="0.2">
      <c r="A98" s="12"/>
      <c r="B98" s="12"/>
      <c r="C98" s="12"/>
      <c r="D98" s="12"/>
      <c r="E98" s="12"/>
      <c r="F98" s="12"/>
      <c r="G98" s="12"/>
      <c r="H98" s="12"/>
      <c r="L98" s="12"/>
      <c r="M98" s="12"/>
      <c r="N98" s="12"/>
      <c r="O98" s="12"/>
      <c r="P98" s="12"/>
      <c r="Q98" s="12"/>
      <c r="R98" s="12"/>
      <c r="S98" s="13"/>
      <c r="T98" s="13"/>
      <c r="U98" s="13"/>
      <c r="V98" s="13"/>
    </row>
    <row r="99" spans="1:22" s="52" customFormat="1" ht="12.75" x14ac:dyDescent="0.2">
      <c r="A99" s="12"/>
      <c r="B99" s="12"/>
      <c r="C99" s="12"/>
      <c r="D99" s="12"/>
      <c r="E99" s="12"/>
      <c r="F99" s="12"/>
      <c r="G99" s="12"/>
      <c r="H99" s="12"/>
      <c r="L99" s="12"/>
      <c r="M99" s="12"/>
      <c r="N99" s="12"/>
      <c r="O99" s="12"/>
      <c r="P99" s="12"/>
      <c r="Q99" s="12"/>
      <c r="R99" s="12"/>
      <c r="S99" s="13"/>
      <c r="T99" s="13"/>
      <c r="U99" s="13"/>
      <c r="V99" s="13"/>
    </row>
    <row r="100" spans="1:22" s="52" customFormat="1" ht="12.75" x14ac:dyDescent="0.2">
      <c r="A100" s="12"/>
      <c r="B100" s="12"/>
      <c r="C100" s="12"/>
      <c r="D100" s="12"/>
      <c r="E100" s="12"/>
      <c r="F100" s="12"/>
      <c r="G100" s="12"/>
      <c r="H100" s="12"/>
      <c r="L100" s="12"/>
      <c r="M100" s="12"/>
      <c r="N100" s="12"/>
      <c r="O100" s="12"/>
      <c r="P100" s="12"/>
      <c r="Q100" s="12"/>
      <c r="R100" s="12"/>
      <c r="S100" s="13"/>
      <c r="T100" s="13"/>
      <c r="U100" s="13"/>
      <c r="V100" s="13"/>
    </row>
    <row r="101" spans="1:22" s="52" customFormat="1" ht="12.75" x14ac:dyDescent="0.2">
      <c r="A101" s="12"/>
      <c r="B101" s="12"/>
      <c r="C101" s="12"/>
      <c r="D101" s="12"/>
      <c r="E101" s="12"/>
      <c r="F101" s="12"/>
      <c r="G101" s="12"/>
      <c r="H101" s="12"/>
      <c r="L101" s="12"/>
      <c r="M101" s="12"/>
      <c r="N101" s="12"/>
      <c r="O101" s="12"/>
      <c r="P101" s="12"/>
      <c r="Q101" s="12"/>
      <c r="R101" s="12"/>
      <c r="S101" s="13"/>
      <c r="T101" s="13"/>
      <c r="U101" s="13"/>
      <c r="V101" s="13"/>
    </row>
    <row r="102" spans="1:22" s="52" customFormat="1" ht="12.75" x14ac:dyDescent="0.2">
      <c r="A102" s="12"/>
      <c r="B102" s="12"/>
      <c r="C102" s="12"/>
      <c r="D102" s="12"/>
      <c r="E102" s="12"/>
      <c r="F102" s="12"/>
      <c r="G102" s="12"/>
      <c r="H102" s="12"/>
      <c r="L102" s="12"/>
      <c r="M102" s="12"/>
      <c r="N102" s="12"/>
      <c r="O102" s="12"/>
      <c r="P102" s="12"/>
      <c r="Q102" s="12"/>
      <c r="R102" s="12"/>
      <c r="S102" s="13"/>
      <c r="T102" s="13"/>
      <c r="U102" s="13"/>
      <c r="V102" s="13"/>
    </row>
    <row r="103" spans="1:22" s="52" customFormat="1" ht="12.75" x14ac:dyDescent="0.2">
      <c r="A103" s="12"/>
      <c r="B103" s="12"/>
      <c r="C103" s="12"/>
      <c r="D103" s="12"/>
      <c r="E103" s="12"/>
      <c r="F103" s="12"/>
      <c r="G103" s="12"/>
      <c r="H103" s="12"/>
      <c r="L103" s="12"/>
      <c r="M103" s="12"/>
      <c r="N103" s="12"/>
      <c r="O103" s="12"/>
      <c r="P103" s="12"/>
      <c r="Q103" s="12"/>
      <c r="R103" s="12"/>
      <c r="S103" s="13"/>
      <c r="T103" s="13"/>
      <c r="U103" s="13"/>
      <c r="V103" s="13"/>
    </row>
    <row r="104" spans="1:22" s="52" customFormat="1" ht="12.75" x14ac:dyDescent="0.2">
      <c r="A104" s="12"/>
      <c r="B104" s="12"/>
      <c r="C104" s="12"/>
      <c r="D104" s="12"/>
      <c r="E104" s="12"/>
      <c r="F104" s="12"/>
      <c r="G104" s="12"/>
      <c r="H104" s="12"/>
      <c r="L104" s="12"/>
      <c r="M104" s="12"/>
      <c r="N104" s="12"/>
      <c r="O104" s="12"/>
      <c r="P104" s="12"/>
      <c r="Q104" s="12"/>
      <c r="R104" s="12"/>
      <c r="S104" s="13"/>
      <c r="T104" s="13"/>
      <c r="U104" s="13"/>
      <c r="V104" s="13"/>
    </row>
    <row r="105" spans="1:22" s="52" customFormat="1" ht="12.75" x14ac:dyDescent="0.2">
      <c r="A105" s="12"/>
      <c r="B105" s="12"/>
      <c r="C105" s="12"/>
      <c r="D105" s="12"/>
      <c r="E105" s="12"/>
      <c r="F105" s="12"/>
      <c r="G105" s="12"/>
      <c r="H105" s="12"/>
      <c r="L105" s="12"/>
      <c r="M105" s="12"/>
      <c r="N105" s="12"/>
      <c r="O105" s="12"/>
      <c r="P105" s="12"/>
      <c r="Q105" s="12"/>
      <c r="R105" s="12"/>
      <c r="S105" s="13"/>
      <c r="T105" s="13"/>
      <c r="U105" s="13"/>
      <c r="V105" s="13"/>
    </row>
    <row r="106" spans="1:22" s="52" customFormat="1" ht="12.75" x14ac:dyDescent="0.2">
      <c r="A106" s="12"/>
      <c r="B106" s="12"/>
      <c r="C106" s="12"/>
      <c r="D106" s="12"/>
      <c r="E106" s="12"/>
      <c r="F106" s="12"/>
      <c r="G106" s="12"/>
      <c r="H106" s="12"/>
      <c r="L106" s="12"/>
      <c r="M106" s="12"/>
      <c r="N106" s="12"/>
      <c r="O106" s="12"/>
      <c r="P106" s="12"/>
      <c r="Q106" s="12"/>
      <c r="R106" s="12"/>
      <c r="S106" s="13"/>
      <c r="T106" s="13"/>
      <c r="U106" s="13"/>
      <c r="V106" s="13"/>
    </row>
    <row r="107" spans="1:22" s="52" customFormat="1" ht="12.75" x14ac:dyDescent="0.2">
      <c r="A107" s="12"/>
      <c r="B107" s="12"/>
      <c r="C107" s="12"/>
      <c r="D107" s="12"/>
      <c r="E107" s="12"/>
      <c r="F107" s="12"/>
      <c r="G107" s="12"/>
      <c r="H107" s="12"/>
      <c r="L107" s="12"/>
      <c r="M107" s="12"/>
      <c r="N107" s="12"/>
      <c r="O107" s="12"/>
      <c r="P107" s="12"/>
      <c r="Q107" s="12"/>
      <c r="R107" s="12"/>
      <c r="S107" s="13"/>
      <c r="T107" s="13"/>
      <c r="U107" s="13"/>
      <c r="V107" s="13"/>
    </row>
    <row r="108" spans="1:22" s="52" customFormat="1" ht="12.75" x14ac:dyDescent="0.2">
      <c r="A108" s="12"/>
      <c r="B108" s="12"/>
      <c r="C108" s="12"/>
      <c r="D108" s="12"/>
      <c r="E108" s="12"/>
      <c r="F108" s="12"/>
      <c r="G108" s="12"/>
      <c r="H108" s="12"/>
      <c r="L108" s="12"/>
      <c r="M108" s="12"/>
      <c r="N108" s="12"/>
      <c r="O108" s="12"/>
      <c r="P108" s="12"/>
      <c r="Q108" s="12"/>
      <c r="R108" s="12"/>
      <c r="S108" s="13"/>
      <c r="T108" s="13"/>
      <c r="U108" s="13"/>
      <c r="V108" s="13"/>
    </row>
    <row r="109" spans="1:22" s="52" customFormat="1" ht="12.75" x14ac:dyDescent="0.2">
      <c r="A109" s="12"/>
      <c r="B109" s="12"/>
      <c r="C109" s="12"/>
      <c r="D109" s="12"/>
      <c r="E109" s="12"/>
      <c r="F109" s="12"/>
      <c r="G109" s="12"/>
      <c r="H109" s="12"/>
      <c r="L109" s="12"/>
      <c r="M109" s="12"/>
      <c r="N109" s="12"/>
      <c r="O109" s="12"/>
      <c r="P109" s="12"/>
      <c r="Q109" s="12"/>
      <c r="R109" s="12"/>
      <c r="S109" s="13"/>
      <c r="T109" s="13"/>
      <c r="U109" s="13"/>
      <c r="V109" s="13"/>
    </row>
    <row r="110" spans="1:22" s="52" customFormat="1" ht="12.75" x14ac:dyDescent="0.2">
      <c r="A110" s="12"/>
      <c r="B110" s="12"/>
      <c r="C110" s="12"/>
      <c r="D110" s="12"/>
      <c r="E110" s="12"/>
      <c r="F110" s="12"/>
      <c r="G110" s="12"/>
      <c r="H110" s="12"/>
      <c r="L110" s="12"/>
      <c r="M110" s="12"/>
      <c r="N110" s="12"/>
      <c r="O110" s="12"/>
      <c r="P110" s="12"/>
      <c r="Q110" s="12"/>
      <c r="R110" s="12"/>
      <c r="S110" s="13"/>
      <c r="T110" s="13"/>
      <c r="U110" s="13"/>
      <c r="V110" s="13"/>
    </row>
    <row r="111" spans="1:22" s="52" customFormat="1" ht="12.75" x14ac:dyDescent="0.2">
      <c r="A111" s="12"/>
      <c r="B111" s="12"/>
      <c r="C111" s="12"/>
      <c r="D111" s="12"/>
      <c r="E111" s="12"/>
      <c r="F111" s="12"/>
      <c r="G111" s="12"/>
      <c r="H111" s="12"/>
      <c r="L111" s="12"/>
      <c r="M111" s="12"/>
      <c r="N111" s="12"/>
      <c r="O111" s="12"/>
      <c r="P111" s="12"/>
      <c r="Q111" s="12"/>
      <c r="R111" s="12"/>
      <c r="S111" s="13"/>
      <c r="T111" s="13"/>
      <c r="U111" s="13"/>
      <c r="V111" s="13"/>
    </row>
    <row r="112" spans="1:22" s="52" customFormat="1" ht="12.75" x14ac:dyDescent="0.2">
      <c r="A112" s="12"/>
      <c r="B112" s="12"/>
      <c r="C112" s="12"/>
      <c r="D112" s="12"/>
      <c r="E112" s="12"/>
      <c r="F112" s="12"/>
      <c r="G112" s="12"/>
      <c r="H112" s="12"/>
      <c r="L112" s="12"/>
      <c r="M112" s="12"/>
      <c r="N112" s="12"/>
      <c r="O112" s="12"/>
      <c r="P112" s="12"/>
      <c r="Q112" s="12"/>
      <c r="R112" s="12"/>
      <c r="S112" s="13"/>
      <c r="T112" s="13"/>
      <c r="U112" s="13"/>
      <c r="V112" s="13"/>
    </row>
    <row r="113" spans="1:22" s="52" customFormat="1" ht="12.75" x14ac:dyDescent="0.2">
      <c r="A113" s="12"/>
      <c r="B113" s="12"/>
      <c r="C113" s="12"/>
      <c r="D113" s="12"/>
      <c r="E113" s="12"/>
      <c r="F113" s="12"/>
      <c r="G113" s="12"/>
      <c r="H113" s="12"/>
      <c r="L113" s="12"/>
      <c r="M113" s="12"/>
      <c r="N113" s="12"/>
      <c r="O113" s="12"/>
      <c r="P113" s="12"/>
      <c r="Q113" s="12"/>
      <c r="R113" s="12"/>
      <c r="S113" s="13"/>
      <c r="T113" s="13"/>
      <c r="U113" s="13"/>
      <c r="V113" s="13"/>
    </row>
    <row r="114" spans="1:22" s="52" customFormat="1" ht="12.75" x14ac:dyDescent="0.2">
      <c r="A114" s="12"/>
      <c r="B114" s="12"/>
      <c r="C114" s="12"/>
      <c r="D114" s="12"/>
      <c r="E114" s="12"/>
      <c r="F114" s="12"/>
      <c r="G114" s="12"/>
      <c r="H114" s="12"/>
      <c r="L114" s="12"/>
      <c r="M114" s="12"/>
      <c r="N114" s="12"/>
      <c r="O114" s="12"/>
      <c r="P114" s="12"/>
      <c r="Q114" s="12"/>
      <c r="R114" s="12"/>
      <c r="S114" s="13"/>
      <c r="T114" s="13"/>
      <c r="U114" s="13"/>
      <c r="V114" s="13"/>
    </row>
    <row r="115" spans="1:22" s="52" customFormat="1" ht="12.75" x14ac:dyDescent="0.2">
      <c r="A115" s="12"/>
      <c r="B115" s="12"/>
      <c r="C115" s="12"/>
      <c r="D115" s="12"/>
      <c r="E115" s="12"/>
      <c r="F115" s="12"/>
      <c r="G115" s="12"/>
      <c r="H115" s="12"/>
      <c r="L115" s="12"/>
      <c r="M115" s="12"/>
      <c r="N115" s="12"/>
      <c r="O115" s="12"/>
      <c r="P115" s="12"/>
      <c r="Q115" s="12"/>
      <c r="R115" s="12"/>
      <c r="S115" s="13"/>
      <c r="T115" s="13"/>
      <c r="U115" s="13"/>
      <c r="V115" s="13"/>
    </row>
    <row r="116" spans="1:22" s="52" customFormat="1" ht="12.75" x14ac:dyDescent="0.2">
      <c r="A116" s="12"/>
      <c r="B116" s="12"/>
      <c r="C116" s="12"/>
      <c r="D116" s="12"/>
      <c r="E116" s="12"/>
      <c r="F116" s="12"/>
      <c r="G116" s="12"/>
      <c r="H116" s="12"/>
      <c r="L116" s="12"/>
      <c r="M116" s="12"/>
      <c r="N116" s="12"/>
      <c r="O116" s="12"/>
      <c r="P116" s="12"/>
      <c r="Q116" s="12"/>
      <c r="R116" s="12"/>
      <c r="S116" s="13"/>
      <c r="T116" s="13"/>
      <c r="U116" s="13"/>
      <c r="V116" s="13"/>
    </row>
    <row r="117" spans="1:22" s="52" customFormat="1" ht="12.75" x14ac:dyDescent="0.2">
      <c r="A117" s="12"/>
      <c r="B117" s="12"/>
      <c r="C117" s="12"/>
      <c r="D117" s="12"/>
      <c r="E117" s="12"/>
      <c r="F117" s="12"/>
      <c r="G117" s="12"/>
      <c r="H117" s="12"/>
      <c r="L117" s="12"/>
      <c r="M117" s="12"/>
      <c r="N117" s="12"/>
      <c r="O117" s="12"/>
      <c r="P117" s="12"/>
      <c r="Q117" s="12"/>
      <c r="R117" s="12"/>
      <c r="S117" s="13"/>
      <c r="T117" s="13"/>
      <c r="U117" s="13"/>
      <c r="V117" s="13"/>
    </row>
    <row r="118" spans="1:22" s="52" customFormat="1" ht="12.75" x14ac:dyDescent="0.2">
      <c r="A118" s="12"/>
      <c r="B118" s="12"/>
      <c r="C118" s="12"/>
      <c r="D118" s="12"/>
      <c r="E118" s="12"/>
      <c r="F118" s="12"/>
      <c r="G118" s="12"/>
      <c r="H118" s="12"/>
      <c r="L118" s="12"/>
      <c r="M118" s="12"/>
      <c r="N118" s="12"/>
      <c r="O118" s="12"/>
      <c r="P118" s="12"/>
      <c r="Q118" s="12"/>
      <c r="R118" s="12"/>
      <c r="S118" s="13"/>
      <c r="T118" s="13"/>
      <c r="U118" s="13"/>
      <c r="V118" s="13"/>
    </row>
    <row r="119" spans="1:22" s="52" customFormat="1" ht="12.75" x14ac:dyDescent="0.2">
      <c r="A119" s="12"/>
      <c r="B119" s="12"/>
      <c r="C119" s="12"/>
      <c r="D119" s="12"/>
      <c r="E119" s="12"/>
      <c r="F119" s="12"/>
      <c r="G119" s="12"/>
      <c r="H119" s="12"/>
      <c r="L119" s="12"/>
      <c r="M119" s="12"/>
      <c r="N119" s="12"/>
      <c r="O119" s="12"/>
      <c r="P119" s="12"/>
      <c r="Q119" s="12"/>
      <c r="R119" s="12"/>
      <c r="S119" s="13"/>
      <c r="T119" s="13"/>
      <c r="U119" s="13"/>
      <c r="V119" s="13"/>
    </row>
    <row r="120" spans="1:22" s="52" customFormat="1" ht="12.75" x14ac:dyDescent="0.2">
      <c r="A120" s="12"/>
      <c r="B120" s="12"/>
      <c r="C120" s="12"/>
      <c r="D120" s="12"/>
      <c r="E120" s="12"/>
      <c r="F120" s="12"/>
      <c r="G120" s="12"/>
      <c r="H120" s="12"/>
      <c r="L120" s="12"/>
      <c r="M120" s="12"/>
      <c r="N120" s="12"/>
      <c r="O120" s="12"/>
      <c r="P120" s="12"/>
      <c r="Q120" s="12"/>
      <c r="R120" s="12"/>
      <c r="S120" s="13"/>
      <c r="T120" s="13"/>
      <c r="U120" s="13"/>
      <c r="V120" s="13"/>
    </row>
    <row r="121" spans="1:22" s="52" customFormat="1" ht="12.75" x14ac:dyDescent="0.2">
      <c r="A121" s="12"/>
      <c r="B121" s="12"/>
      <c r="C121" s="12"/>
      <c r="D121" s="12"/>
      <c r="E121" s="12"/>
      <c r="F121" s="12"/>
      <c r="G121" s="12"/>
      <c r="H121" s="12"/>
      <c r="L121" s="12"/>
      <c r="M121" s="12"/>
      <c r="N121" s="12"/>
      <c r="O121" s="12"/>
      <c r="P121" s="12"/>
      <c r="Q121" s="12"/>
      <c r="R121" s="12"/>
      <c r="S121" s="13"/>
      <c r="T121" s="13"/>
      <c r="U121" s="13"/>
      <c r="V121" s="13"/>
    </row>
    <row r="122" spans="1:22" s="52" customFormat="1" ht="12.75" x14ac:dyDescent="0.2">
      <c r="A122" s="12"/>
      <c r="B122" s="12"/>
      <c r="C122" s="12"/>
      <c r="D122" s="12"/>
      <c r="E122" s="12"/>
      <c r="F122" s="12"/>
      <c r="G122" s="12"/>
      <c r="H122" s="12"/>
      <c r="L122" s="12"/>
      <c r="M122" s="12"/>
      <c r="N122" s="12"/>
      <c r="O122" s="12"/>
      <c r="P122" s="12"/>
      <c r="Q122" s="12"/>
      <c r="R122" s="12"/>
      <c r="S122" s="13"/>
      <c r="T122" s="13"/>
      <c r="U122" s="13"/>
      <c r="V122" s="13"/>
    </row>
    <row r="123" spans="1:22" s="52" customFormat="1" ht="12.75" x14ac:dyDescent="0.2">
      <c r="A123" s="12"/>
      <c r="B123" s="12"/>
      <c r="C123" s="12"/>
      <c r="D123" s="12"/>
      <c r="E123" s="12"/>
      <c r="F123" s="12"/>
      <c r="G123" s="12"/>
      <c r="H123" s="12"/>
      <c r="L123" s="12"/>
      <c r="M123" s="12"/>
      <c r="N123" s="12"/>
      <c r="O123" s="12"/>
      <c r="P123" s="12"/>
      <c r="Q123" s="12"/>
      <c r="R123" s="12"/>
      <c r="S123" s="13"/>
      <c r="T123" s="13"/>
      <c r="U123" s="13"/>
      <c r="V123" s="13"/>
    </row>
    <row r="124" spans="1:22" s="52" customFormat="1" ht="12.75" x14ac:dyDescent="0.2">
      <c r="A124" s="12"/>
      <c r="B124" s="12"/>
      <c r="C124" s="12"/>
      <c r="D124" s="12"/>
      <c r="E124" s="12"/>
      <c r="F124" s="12"/>
      <c r="G124" s="12"/>
      <c r="H124" s="12"/>
      <c r="L124" s="12"/>
      <c r="M124" s="12"/>
      <c r="N124" s="12"/>
      <c r="O124" s="12"/>
      <c r="P124" s="12"/>
      <c r="Q124" s="12"/>
      <c r="R124" s="12"/>
      <c r="S124" s="13"/>
      <c r="T124" s="13"/>
      <c r="U124" s="13"/>
      <c r="V124" s="13"/>
    </row>
    <row r="125" spans="1:22" s="52" customFormat="1" ht="12.75" x14ac:dyDescent="0.2">
      <c r="A125" s="12"/>
      <c r="B125" s="12"/>
      <c r="C125" s="12"/>
      <c r="D125" s="12"/>
      <c r="E125" s="12"/>
      <c r="F125" s="12"/>
      <c r="G125" s="12"/>
      <c r="H125" s="12"/>
      <c r="L125" s="12"/>
      <c r="M125" s="12"/>
      <c r="N125" s="12"/>
      <c r="O125" s="12"/>
      <c r="P125" s="12"/>
      <c r="Q125" s="12"/>
      <c r="R125" s="12"/>
      <c r="S125" s="13"/>
      <c r="T125" s="13"/>
      <c r="U125" s="13"/>
      <c r="V125" s="13"/>
    </row>
    <row r="126" spans="1:22" s="52" customFormat="1" ht="12.75" x14ac:dyDescent="0.2">
      <c r="A126" s="12"/>
      <c r="B126" s="12"/>
      <c r="C126" s="12"/>
      <c r="D126" s="12"/>
      <c r="E126" s="12"/>
      <c r="F126" s="12"/>
      <c r="G126" s="12"/>
      <c r="H126" s="12"/>
      <c r="L126" s="12"/>
      <c r="M126" s="12"/>
      <c r="N126" s="12"/>
      <c r="O126" s="12"/>
      <c r="P126" s="12"/>
      <c r="Q126" s="12"/>
      <c r="R126" s="12"/>
      <c r="S126" s="13"/>
      <c r="T126" s="13"/>
      <c r="U126" s="13"/>
      <c r="V126" s="13"/>
    </row>
    <row r="127" spans="1:22" s="52" customFormat="1" ht="12.75" x14ac:dyDescent="0.2">
      <c r="A127" s="12"/>
      <c r="B127" s="12"/>
      <c r="C127" s="12"/>
      <c r="D127" s="12"/>
      <c r="E127" s="12"/>
      <c r="F127" s="12"/>
      <c r="G127" s="12"/>
      <c r="H127" s="12"/>
      <c r="L127" s="12"/>
      <c r="M127" s="12"/>
      <c r="N127" s="12"/>
      <c r="O127" s="12"/>
      <c r="P127" s="12"/>
      <c r="Q127" s="12"/>
      <c r="R127" s="12"/>
      <c r="S127" s="13"/>
      <c r="T127" s="13"/>
      <c r="U127" s="13"/>
      <c r="V127" s="13"/>
    </row>
    <row r="128" spans="1:22" s="52" customFormat="1" ht="12.75" x14ac:dyDescent="0.2">
      <c r="A128" s="12"/>
      <c r="B128" s="12"/>
      <c r="C128" s="12"/>
      <c r="D128" s="12"/>
      <c r="E128" s="12"/>
      <c r="F128" s="12"/>
      <c r="G128" s="12"/>
      <c r="H128" s="12"/>
      <c r="L128" s="12"/>
      <c r="M128" s="12"/>
      <c r="N128" s="12"/>
      <c r="O128" s="12"/>
      <c r="P128" s="12"/>
      <c r="Q128" s="12"/>
      <c r="R128" s="12"/>
      <c r="S128" s="13"/>
      <c r="T128" s="13"/>
      <c r="U128" s="13"/>
      <c r="V128" s="13"/>
    </row>
    <row r="129" spans="1:22" s="52" customFormat="1" ht="12.75" x14ac:dyDescent="0.2">
      <c r="A129" s="12"/>
      <c r="B129" s="12"/>
      <c r="C129" s="12"/>
      <c r="D129" s="12"/>
      <c r="E129" s="12"/>
      <c r="F129" s="12"/>
      <c r="G129" s="12"/>
      <c r="H129" s="12"/>
      <c r="L129" s="12"/>
      <c r="M129" s="12"/>
      <c r="N129" s="12"/>
      <c r="O129" s="12"/>
      <c r="P129" s="12"/>
      <c r="Q129" s="12"/>
      <c r="R129" s="12"/>
      <c r="S129" s="13"/>
      <c r="T129" s="13"/>
      <c r="U129" s="13"/>
      <c r="V129" s="13"/>
    </row>
    <row r="130" spans="1:22" s="52" customFormat="1" ht="12.75" x14ac:dyDescent="0.2">
      <c r="A130" s="12"/>
      <c r="B130" s="12"/>
      <c r="C130" s="12"/>
      <c r="D130" s="12"/>
      <c r="E130" s="12"/>
      <c r="F130" s="12"/>
      <c r="G130" s="12"/>
      <c r="H130" s="12"/>
      <c r="L130" s="12"/>
      <c r="M130" s="12"/>
      <c r="N130" s="12"/>
      <c r="O130" s="12"/>
      <c r="P130" s="12"/>
      <c r="Q130" s="12"/>
      <c r="R130" s="12"/>
      <c r="S130" s="13"/>
      <c r="T130" s="13"/>
      <c r="U130" s="13"/>
      <c r="V130" s="13"/>
    </row>
    <row r="131" spans="1:22" s="52" customFormat="1" ht="12.75" x14ac:dyDescent="0.2">
      <c r="A131" s="12"/>
      <c r="B131" s="12"/>
      <c r="C131" s="12"/>
      <c r="D131" s="12"/>
      <c r="E131" s="12"/>
      <c r="F131" s="12"/>
      <c r="G131" s="12"/>
      <c r="H131" s="12"/>
      <c r="L131" s="12"/>
      <c r="M131" s="12"/>
      <c r="N131" s="12"/>
      <c r="O131" s="12"/>
      <c r="P131" s="12"/>
      <c r="Q131" s="12"/>
      <c r="R131" s="12"/>
      <c r="S131" s="13"/>
      <c r="T131" s="13"/>
      <c r="U131" s="13"/>
      <c r="V131" s="13"/>
    </row>
    <row r="132" spans="1:22" s="52" customFormat="1" ht="12.75" x14ac:dyDescent="0.2">
      <c r="A132" s="12"/>
      <c r="B132" s="12"/>
      <c r="C132" s="12"/>
      <c r="D132" s="12"/>
      <c r="E132" s="12"/>
      <c r="F132" s="12"/>
      <c r="G132" s="12"/>
      <c r="H132" s="12"/>
      <c r="L132" s="12"/>
      <c r="M132" s="12"/>
      <c r="N132" s="12"/>
      <c r="O132" s="12"/>
      <c r="P132" s="12"/>
      <c r="Q132" s="12"/>
      <c r="R132" s="12"/>
      <c r="S132" s="13"/>
      <c r="T132" s="13"/>
      <c r="U132" s="13"/>
      <c r="V132" s="13"/>
    </row>
    <row r="133" spans="1:22" s="52" customFormat="1" ht="12.75" x14ac:dyDescent="0.2">
      <c r="A133" s="12"/>
      <c r="B133" s="12"/>
      <c r="C133" s="12"/>
      <c r="D133" s="12"/>
      <c r="E133" s="12"/>
      <c r="F133" s="12"/>
      <c r="G133" s="12"/>
      <c r="H133" s="12"/>
      <c r="L133" s="12"/>
      <c r="M133" s="12"/>
      <c r="N133" s="12"/>
      <c r="O133" s="12"/>
      <c r="P133" s="12"/>
      <c r="Q133" s="12"/>
      <c r="R133" s="12"/>
      <c r="S133" s="13"/>
      <c r="T133" s="13"/>
      <c r="U133" s="13"/>
      <c r="V133" s="13"/>
    </row>
    <row r="134" spans="1:22" s="52" customFormat="1" ht="12.75" x14ac:dyDescent="0.2">
      <c r="A134" s="12"/>
      <c r="B134" s="12"/>
      <c r="C134" s="12"/>
      <c r="D134" s="12"/>
      <c r="E134" s="12"/>
      <c r="F134" s="12"/>
      <c r="G134" s="12"/>
      <c r="H134" s="12"/>
      <c r="L134" s="12"/>
      <c r="M134" s="12"/>
      <c r="N134" s="12"/>
      <c r="O134" s="12"/>
      <c r="P134" s="12"/>
      <c r="Q134" s="12"/>
      <c r="R134" s="12"/>
      <c r="S134" s="13"/>
      <c r="T134" s="13"/>
      <c r="U134" s="13"/>
      <c r="V134" s="13"/>
    </row>
    <row r="135" spans="1:22" s="52" customFormat="1" ht="12.75" x14ac:dyDescent="0.2">
      <c r="A135" s="12"/>
      <c r="B135" s="12"/>
      <c r="C135" s="12"/>
      <c r="D135" s="12"/>
      <c r="E135" s="12"/>
      <c r="F135" s="12"/>
      <c r="G135" s="12"/>
      <c r="H135" s="12"/>
      <c r="L135" s="12"/>
      <c r="M135" s="12"/>
      <c r="N135" s="12"/>
      <c r="O135" s="12"/>
      <c r="P135" s="12"/>
      <c r="Q135" s="12"/>
      <c r="R135" s="12"/>
      <c r="S135" s="13"/>
      <c r="T135" s="13"/>
      <c r="U135" s="13"/>
      <c r="V135" s="13"/>
    </row>
    <row r="136" spans="1:22" s="52" customFormat="1" ht="12.75" x14ac:dyDescent="0.2">
      <c r="A136" s="12"/>
      <c r="B136" s="12"/>
      <c r="C136" s="12"/>
      <c r="D136" s="12"/>
      <c r="E136" s="12"/>
      <c r="F136" s="12"/>
      <c r="G136" s="12"/>
      <c r="H136" s="12"/>
      <c r="L136" s="12"/>
      <c r="M136" s="12"/>
      <c r="N136" s="12"/>
      <c r="O136" s="12"/>
      <c r="P136" s="12"/>
      <c r="Q136" s="12"/>
      <c r="R136" s="12"/>
      <c r="S136" s="13"/>
      <c r="T136" s="13"/>
      <c r="U136" s="13"/>
      <c r="V136" s="13"/>
    </row>
    <row r="137" spans="1:22" s="52" customFormat="1" ht="12.75" x14ac:dyDescent="0.2">
      <c r="A137" s="12"/>
      <c r="B137" s="12"/>
      <c r="C137" s="12"/>
      <c r="D137" s="12"/>
      <c r="E137" s="12"/>
      <c r="F137" s="12"/>
      <c r="G137" s="12"/>
      <c r="H137" s="12"/>
      <c r="L137" s="12"/>
      <c r="M137" s="12"/>
      <c r="N137" s="12"/>
      <c r="O137" s="12"/>
      <c r="P137" s="12"/>
      <c r="Q137" s="12"/>
      <c r="R137" s="12"/>
      <c r="S137" s="13"/>
      <c r="T137" s="13"/>
      <c r="U137" s="13"/>
      <c r="V137" s="13"/>
    </row>
    <row r="138" spans="1:22" s="52" customFormat="1" ht="12.75" x14ac:dyDescent="0.2">
      <c r="A138" s="12"/>
      <c r="B138" s="12"/>
      <c r="C138" s="12"/>
      <c r="D138" s="12"/>
      <c r="E138" s="12"/>
      <c r="F138" s="12"/>
      <c r="G138" s="12"/>
      <c r="H138" s="12"/>
      <c r="L138" s="12"/>
      <c r="M138" s="12"/>
      <c r="N138" s="12"/>
      <c r="O138" s="12"/>
      <c r="P138" s="12"/>
      <c r="Q138" s="12"/>
      <c r="R138" s="12"/>
      <c r="S138" s="13"/>
      <c r="T138" s="13"/>
      <c r="U138" s="13"/>
      <c r="V138" s="13"/>
    </row>
    <row r="139" spans="1:22" s="52" customFormat="1" ht="12.75" x14ac:dyDescent="0.2">
      <c r="A139" s="12"/>
      <c r="B139" s="12"/>
      <c r="C139" s="12"/>
      <c r="D139" s="12"/>
      <c r="E139" s="12"/>
      <c r="F139" s="12"/>
      <c r="G139" s="12"/>
      <c r="H139" s="12"/>
      <c r="L139" s="12"/>
      <c r="M139" s="12"/>
      <c r="N139" s="12"/>
      <c r="O139" s="12"/>
      <c r="P139" s="12"/>
      <c r="Q139" s="12"/>
      <c r="R139" s="12"/>
      <c r="S139" s="13"/>
      <c r="T139" s="13"/>
      <c r="U139" s="13"/>
      <c r="V139" s="13"/>
    </row>
    <row r="140" spans="1:22" s="52" customFormat="1" ht="12.75" x14ac:dyDescent="0.2">
      <c r="A140" s="12"/>
      <c r="B140" s="12"/>
      <c r="C140" s="12"/>
      <c r="D140" s="12"/>
      <c r="E140" s="12"/>
      <c r="F140" s="12"/>
      <c r="G140" s="12"/>
      <c r="H140" s="12"/>
      <c r="L140" s="12"/>
      <c r="M140" s="12"/>
      <c r="N140" s="12"/>
      <c r="O140" s="12"/>
      <c r="P140" s="12"/>
      <c r="Q140" s="12"/>
      <c r="R140" s="12"/>
      <c r="S140" s="13"/>
      <c r="T140" s="13"/>
      <c r="U140" s="13"/>
      <c r="V140" s="13"/>
    </row>
    <row r="141" spans="1:22" s="52" customFormat="1" ht="12.75" x14ac:dyDescent="0.2">
      <c r="A141" s="12"/>
      <c r="B141" s="12"/>
      <c r="C141" s="12"/>
      <c r="D141" s="12"/>
      <c r="E141" s="12"/>
      <c r="F141" s="12"/>
      <c r="G141" s="12"/>
      <c r="H141" s="12"/>
      <c r="L141" s="12"/>
      <c r="M141" s="12"/>
      <c r="N141" s="12"/>
      <c r="O141" s="12"/>
      <c r="P141" s="12"/>
      <c r="Q141" s="12"/>
      <c r="R141" s="12"/>
      <c r="S141" s="13"/>
      <c r="T141" s="13"/>
      <c r="U141" s="13"/>
      <c r="V141" s="13"/>
    </row>
    <row r="142" spans="1:22" s="52" customFormat="1" ht="12.75" x14ac:dyDescent="0.2">
      <c r="A142" s="12"/>
      <c r="B142" s="12"/>
      <c r="C142" s="12"/>
      <c r="D142" s="12"/>
      <c r="E142" s="12"/>
      <c r="F142" s="12"/>
      <c r="G142" s="12"/>
      <c r="H142" s="12"/>
      <c r="L142" s="12"/>
      <c r="M142" s="12"/>
      <c r="N142" s="12"/>
      <c r="O142" s="12"/>
      <c r="P142" s="12"/>
      <c r="Q142" s="12"/>
      <c r="R142" s="12"/>
      <c r="S142" s="13"/>
      <c r="T142" s="13"/>
      <c r="U142" s="13"/>
      <c r="V142" s="13"/>
    </row>
    <row r="143" spans="1:22" s="52" customFormat="1" ht="12.75" x14ac:dyDescent="0.2">
      <c r="A143" s="12"/>
      <c r="B143" s="12"/>
      <c r="C143" s="12"/>
      <c r="D143" s="12"/>
      <c r="E143" s="12"/>
      <c r="F143" s="12"/>
      <c r="G143" s="12"/>
      <c r="H143" s="12"/>
      <c r="L143" s="12"/>
      <c r="M143" s="12"/>
      <c r="N143" s="12"/>
      <c r="O143" s="12"/>
      <c r="P143" s="12"/>
      <c r="Q143" s="12"/>
      <c r="R143" s="12"/>
      <c r="S143" s="13"/>
      <c r="T143" s="13"/>
      <c r="U143" s="13"/>
      <c r="V143" s="13"/>
    </row>
    <row r="144" spans="1:22" s="52" customFormat="1" ht="12.75" x14ac:dyDescent="0.2">
      <c r="A144" s="12"/>
      <c r="B144" s="12"/>
      <c r="C144" s="12"/>
      <c r="D144" s="12"/>
      <c r="E144" s="12"/>
      <c r="F144" s="12"/>
      <c r="G144" s="12"/>
      <c r="H144" s="12"/>
      <c r="L144" s="12"/>
      <c r="M144" s="12"/>
      <c r="N144" s="12"/>
      <c r="O144" s="12"/>
      <c r="P144" s="12"/>
      <c r="Q144" s="12"/>
      <c r="R144" s="12"/>
      <c r="S144" s="13"/>
      <c r="T144" s="13"/>
      <c r="U144" s="13"/>
      <c r="V144" s="13"/>
    </row>
    <row r="145" spans="1:22" s="52" customFormat="1" ht="12.75" x14ac:dyDescent="0.2">
      <c r="A145" s="12"/>
      <c r="B145" s="12"/>
      <c r="C145" s="12"/>
      <c r="D145" s="12"/>
      <c r="E145" s="12"/>
      <c r="F145" s="12"/>
      <c r="G145" s="12"/>
      <c r="H145" s="12"/>
      <c r="L145" s="12"/>
      <c r="M145" s="12"/>
      <c r="N145" s="12"/>
      <c r="O145" s="12"/>
      <c r="P145" s="12"/>
      <c r="Q145" s="12"/>
      <c r="R145" s="12"/>
      <c r="S145" s="13"/>
      <c r="T145" s="13"/>
      <c r="U145" s="13"/>
      <c r="V145" s="13"/>
    </row>
    <row r="146" spans="1:22" s="52" customFormat="1" ht="12.75" x14ac:dyDescent="0.2">
      <c r="A146" s="12"/>
      <c r="B146" s="12"/>
      <c r="C146" s="12"/>
      <c r="D146" s="12"/>
      <c r="E146" s="12"/>
      <c r="F146" s="12"/>
      <c r="G146" s="12"/>
      <c r="H146" s="12"/>
      <c r="L146" s="12"/>
      <c r="M146" s="12"/>
      <c r="N146" s="12"/>
      <c r="O146" s="12"/>
      <c r="P146" s="12"/>
      <c r="Q146" s="12"/>
      <c r="R146" s="12"/>
      <c r="S146" s="13"/>
      <c r="T146" s="13"/>
      <c r="U146" s="13"/>
      <c r="V146" s="13"/>
    </row>
    <row r="147" spans="1:22" s="52" customFormat="1" ht="12.75" x14ac:dyDescent="0.2">
      <c r="A147" s="12"/>
      <c r="B147" s="12"/>
      <c r="C147" s="12"/>
      <c r="D147" s="12"/>
      <c r="E147" s="12"/>
      <c r="F147" s="12"/>
      <c r="G147" s="12"/>
      <c r="H147" s="12"/>
      <c r="L147" s="12"/>
      <c r="M147" s="12"/>
      <c r="N147" s="12"/>
      <c r="O147" s="12"/>
      <c r="P147" s="12"/>
      <c r="Q147" s="12"/>
      <c r="R147" s="12"/>
      <c r="S147" s="13"/>
      <c r="T147" s="13"/>
      <c r="U147" s="13"/>
      <c r="V147" s="13"/>
    </row>
    <row r="148" spans="1:22" s="52" customFormat="1" ht="12.75" x14ac:dyDescent="0.2">
      <c r="A148" s="12"/>
      <c r="B148" s="12"/>
      <c r="C148" s="12"/>
      <c r="D148" s="12"/>
      <c r="E148" s="12"/>
      <c r="F148" s="12"/>
      <c r="G148" s="12"/>
      <c r="H148" s="12"/>
      <c r="L148" s="12"/>
      <c r="M148" s="12"/>
      <c r="N148" s="12"/>
      <c r="O148" s="12"/>
      <c r="P148" s="12"/>
      <c r="Q148" s="12"/>
      <c r="R148" s="12"/>
      <c r="S148" s="13"/>
      <c r="T148" s="13"/>
      <c r="U148" s="13"/>
      <c r="V148" s="13"/>
    </row>
    <row r="149" spans="1:22" s="52" customFormat="1" ht="12.75" x14ac:dyDescent="0.2">
      <c r="A149" s="12"/>
      <c r="B149" s="12"/>
      <c r="C149" s="12"/>
      <c r="D149" s="12"/>
      <c r="E149" s="12"/>
      <c r="F149" s="12"/>
      <c r="G149" s="12"/>
      <c r="H149" s="12"/>
      <c r="L149" s="12"/>
      <c r="M149" s="12"/>
      <c r="N149" s="12"/>
      <c r="O149" s="12"/>
      <c r="P149" s="12"/>
      <c r="Q149" s="12"/>
      <c r="R149" s="12"/>
      <c r="S149" s="13"/>
      <c r="T149" s="13"/>
      <c r="U149" s="13"/>
      <c r="V149" s="13"/>
    </row>
    <row r="150" spans="1:22" s="52" customFormat="1" ht="12.75" x14ac:dyDescent="0.2">
      <c r="A150" s="12"/>
      <c r="B150" s="12"/>
      <c r="C150" s="12"/>
      <c r="D150" s="12"/>
      <c r="E150" s="12"/>
      <c r="F150" s="12"/>
      <c r="G150" s="12"/>
      <c r="H150" s="12"/>
      <c r="L150" s="12"/>
      <c r="M150" s="12"/>
      <c r="N150" s="12"/>
      <c r="O150" s="12"/>
      <c r="P150" s="12"/>
      <c r="Q150" s="12"/>
      <c r="R150" s="12"/>
      <c r="S150" s="13"/>
      <c r="T150" s="13"/>
      <c r="U150" s="13"/>
      <c r="V150" s="13"/>
    </row>
    <row r="151" spans="1:22" s="52" customFormat="1" ht="12.75" x14ac:dyDescent="0.2">
      <c r="A151" s="12"/>
      <c r="B151" s="12"/>
      <c r="C151" s="12"/>
      <c r="D151" s="12"/>
      <c r="E151" s="12"/>
      <c r="F151" s="12"/>
      <c r="G151" s="12"/>
      <c r="H151" s="12"/>
      <c r="L151" s="12"/>
      <c r="M151" s="12"/>
      <c r="N151" s="12"/>
      <c r="O151" s="12"/>
      <c r="P151" s="12"/>
      <c r="Q151" s="12"/>
      <c r="R151" s="12"/>
      <c r="S151" s="13"/>
      <c r="T151" s="13"/>
      <c r="U151" s="13"/>
      <c r="V151" s="13"/>
    </row>
    <row r="152" spans="1:22" s="52" customFormat="1" ht="12.75" x14ac:dyDescent="0.2">
      <c r="A152" s="12"/>
      <c r="B152" s="12"/>
      <c r="C152" s="12"/>
      <c r="D152" s="12"/>
      <c r="E152" s="12"/>
      <c r="F152" s="12"/>
      <c r="G152" s="12"/>
      <c r="H152" s="12"/>
      <c r="L152" s="12"/>
      <c r="M152" s="12"/>
      <c r="N152" s="12"/>
      <c r="O152" s="12"/>
      <c r="P152" s="12"/>
      <c r="Q152" s="12"/>
      <c r="R152" s="12"/>
      <c r="S152" s="13"/>
      <c r="T152" s="13"/>
      <c r="U152" s="13"/>
      <c r="V152" s="13"/>
    </row>
    <row r="153" spans="1:22" s="52" customFormat="1" ht="12.75" x14ac:dyDescent="0.2">
      <c r="A153" s="12"/>
      <c r="B153" s="12"/>
      <c r="C153" s="12"/>
      <c r="D153" s="12"/>
      <c r="E153" s="12"/>
      <c r="F153" s="12"/>
      <c r="G153" s="12"/>
      <c r="H153" s="12"/>
      <c r="L153" s="12"/>
      <c r="M153" s="12"/>
      <c r="N153" s="12"/>
      <c r="O153" s="12"/>
      <c r="P153" s="12"/>
      <c r="Q153" s="12"/>
      <c r="R153" s="12"/>
      <c r="S153" s="13"/>
      <c r="T153" s="13"/>
      <c r="U153" s="13"/>
      <c r="V153" s="13"/>
    </row>
    <row r="154" spans="1:22" s="52" customFormat="1" ht="12.75" x14ac:dyDescent="0.2">
      <c r="A154" s="12"/>
      <c r="B154" s="12"/>
      <c r="C154" s="12"/>
      <c r="D154" s="12"/>
      <c r="E154" s="12"/>
      <c r="F154" s="12"/>
      <c r="G154" s="12"/>
      <c r="H154" s="12"/>
      <c r="L154" s="12"/>
      <c r="M154" s="12"/>
      <c r="N154" s="12"/>
      <c r="O154" s="12"/>
      <c r="P154" s="12"/>
      <c r="Q154" s="12"/>
      <c r="R154" s="12"/>
      <c r="S154" s="13"/>
      <c r="T154" s="13"/>
      <c r="U154" s="13"/>
      <c r="V154" s="13"/>
    </row>
    <row r="155" spans="1:22" s="52" customFormat="1" ht="12.75" x14ac:dyDescent="0.2">
      <c r="A155" s="12"/>
      <c r="B155" s="12"/>
      <c r="C155" s="12"/>
      <c r="D155" s="12"/>
      <c r="E155" s="12"/>
      <c r="F155" s="12"/>
      <c r="G155" s="12"/>
      <c r="H155" s="12"/>
      <c r="L155" s="12"/>
      <c r="M155" s="12"/>
      <c r="N155" s="12"/>
      <c r="O155" s="12"/>
      <c r="P155" s="12"/>
      <c r="Q155" s="12"/>
      <c r="R155" s="12"/>
      <c r="S155" s="13"/>
      <c r="T155" s="13"/>
      <c r="U155" s="13"/>
      <c r="V155" s="13"/>
    </row>
    <row r="156" spans="1:22" s="52" customFormat="1" ht="12.75" x14ac:dyDescent="0.2">
      <c r="A156" s="12"/>
      <c r="B156" s="12"/>
      <c r="C156" s="12"/>
      <c r="D156" s="12"/>
      <c r="E156" s="12"/>
      <c r="F156" s="12"/>
      <c r="G156" s="12"/>
      <c r="H156" s="12"/>
      <c r="L156" s="12"/>
      <c r="M156" s="12"/>
      <c r="N156" s="12"/>
      <c r="O156" s="12"/>
      <c r="P156" s="12"/>
      <c r="Q156" s="12"/>
      <c r="R156" s="12"/>
      <c r="S156" s="13"/>
      <c r="T156" s="13"/>
      <c r="U156" s="13"/>
      <c r="V156" s="13"/>
    </row>
    <row r="157" spans="1:22" s="52" customFormat="1" ht="12.75" x14ac:dyDescent="0.2">
      <c r="A157" s="12"/>
      <c r="B157" s="12"/>
      <c r="C157" s="12"/>
      <c r="D157" s="12"/>
      <c r="E157" s="12"/>
      <c r="F157" s="12"/>
      <c r="G157" s="12"/>
      <c r="H157" s="12"/>
      <c r="L157" s="12"/>
      <c r="M157" s="12"/>
      <c r="N157" s="12"/>
      <c r="O157" s="12"/>
      <c r="P157" s="12"/>
      <c r="Q157" s="12"/>
      <c r="R157" s="12"/>
      <c r="S157" s="13"/>
      <c r="T157" s="13"/>
      <c r="U157" s="13"/>
      <c r="V157" s="13"/>
    </row>
    <row r="158" spans="1:22" s="52" customFormat="1" ht="12.75" x14ac:dyDescent="0.2">
      <c r="A158" s="12"/>
      <c r="B158" s="12"/>
      <c r="C158" s="12"/>
      <c r="D158" s="12"/>
      <c r="E158" s="12"/>
      <c r="F158" s="12"/>
      <c r="G158" s="12"/>
      <c r="H158" s="12"/>
      <c r="L158" s="12"/>
      <c r="M158" s="12"/>
      <c r="N158" s="12"/>
      <c r="O158" s="12"/>
      <c r="P158" s="12"/>
      <c r="Q158" s="12"/>
      <c r="R158" s="12"/>
      <c r="S158" s="13"/>
      <c r="T158" s="13"/>
      <c r="U158" s="13"/>
      <c r="V158" s="13"/>
    </row>
    <row r="159" spans="1:22" s="52" customFormat="1" ht="12.75" x14ac:dyDescent="0.2">
      <c r="A159" s="12"/>
      <c r="B159" s="12"/>
      <c r="C159" s="12"/>
      <c r="D159" s="12"/>
      <c r="E159" s="12"/>
      <c r="F159" s="12"/>
      <c r="G159" s="12"/>
      <c r="H159" s="12"/>
      <c r="L159" s="12"/>
      <c r="M159" s="12"/>
      <c r="N159" s="12"/>
      <c r="O159" s="12"/>
      <c r="P159" s="12"/>
      <c r="Q159" s="12"/>
      <c r="R159" s="12"/>
      <c r="S159" s="13"/>
      <c r="T159" s="13"/>
      <c r="U159" s="13"/>
      <c r="V159" s="13"/>
    </row>
    <row r="160" spans="1:22" s="52" customFormat="1" ht="12.75" x14ac:dyDescent="0.2">
      <c r="A160" s="12"/>
      <c r="B160" s="12"/>
      <c r="C160" s="12"/>
      <c r="D160" s="12"/>
      <c r="E160" s="12"/>
      <c r="F160" s="12"/>
      <c r="G160" s="12"/>
      <c r="H160" s="12"/>
      <c r="L160" s="12"/>
      <c r="M160" s="12"/>
      <c r="N160" s="12"/>
      <c r="O160" s="12"/>
      <c r="P160" s="12"/>
      <c r="Q160" s="12"/>
      <c r="R160" s="12"/>
      <c r="S160" s="13"/>
      <c r="T160" s="13"/>
      <c r="U160" s="13"/>
      <c r="V160" s="13"/>
    </row>
    <row r="161" spans="1:22" s="52" customFormat="1" ht="12.75" x14ac:dyDescent="0.2">
      <c r="A161" s="12"/>
      <c r="B161" s="12"/>
      <c r="C161" s="12"/>
      <c r="D161" s="12"/>
      <c r="E161" s="12"/>
      <c r="F161" s="12"/>
      <c r="G161" s="12"/>
      <c r="H161" s="12"/>
      <c r="L161" s="12"/>
      <c r="M161" s="12"/>
      <c r="N161" s="12"/>
      <c r="O161" s="12"/>
      <c r="P161" s="12"/>
      <c r="Q161" s="12"/>
      <c r="R161" s="12"/>
      <c r="S161" s="13"/>
      <c r="T161" s="13"/>
      <c r="U161" s="13"/>
      <c r="V161" s="13"/>
    </row>
    <row r="162" spans="1:22" s="52" customFormat="1" ht="12.75" x14ac:dyDescent="0.2">
      <c r="A162" s="12"/>
      <c r="B162" s="12"/>
      <c r="C162" s="12"/>
      <c r="D162" s="12"/>
      <c r="E162" s="12"/>
      <c r="F162" s="12"/>
      <c r="G162" s="12"/>
      <c r="H162" s="12"/>
      <c r="L162" s="12"/>
      <c r="M162" s="12"/>
      <c r="N162" s="12"/>
      <c r="O162" s="12"/>
      <c r="P162" s="12"/>
      <c r="Q162" s="12"/>
      <c r="R162" s="12"/>
      <c r="S162" s="13"/>
      <c r="T162" s="13"/>
      <c r="U162" s="13"/>
      <c r="V162" s="13"/>
    </row>
    <row r="163" spans="1:22" s="52" customFormat="1" ht="12.75" x14ac:dyDescent="0.2">
      <c r="A163" s="12"/>
      <c r="B163" s="12"/>
      <c r="C163" s="12"/>
      <c r="D163" s="12"/>
      <c r="E163" s="12"/>
      <c r="F163" s="12"/>
      <c r="G163" s="12"/>
      <c r="H163" s="12"/>
      <c r="L163" s="12"/>
      <c r="M163" s="12"/>
      <c r="N163" s="12"/>
      <c r="O163" s="12"/>
      <c r="P163" s="12"/>
      <c r="Q163" s="12"/>
      <c r="R163" s="12"/>
      <c r="S163" s="13"/>
      <c r="T163" s="13"/>
      <c r="U163" s="13"/>
      <c r="V163" s="13"/>
    </row>
    <row r="164" spans="1:22" s="52" customFormat="1" ht="12.75" x14ac:dyDescent="0.2">
      <c r="A164" s="12"/>
      <c r="B164" s="12"/>
      <c r="C164" s="12"/>
      <c r="D164" s="12"/>
      <c r="E164" s="12"/>
      <c r="F164" s="12"/>
      <c r="G164" s="12"/>
      <c r="H164" s="12"/>
      <c r="L164" s="12"/>
      <c r="M164" s="12"/>
      <c r="N164" s="12"/>
      <c r="O164" s="12"/>
      <c r="P164" s="12"/>
      <c r="Q164" s="12"/>
      <c r="R164" s="12"/>
      <c r="S164" s="13"/>
      <c r="T164" s="13"/>
      <c r="U164" s="13"/>
      <c r="V164" s="13"/>
    </row>
    <row r="165" spans="1:22" s="52" customFormat="1" ht="12.75" x14ac:dyDescent="0.2">
      <c r="A165" s="12"/>
      <c r="B165" s="12"/>
      <c r="C165" s="12"/>
      <c r="D165" s="12"/>
      <c r="E165" s="12"/>
      <c r="F165" s="12"/>
      <c r="G165" s="12"/>
      <c r="H165" s="12"/>
      <c r="L165" s="12"/>
      <c r="M165" s="12"/>
      <c r="N165" s="12"/>
      <c r="O165" s="12"/>
      <c r="P165" s="12"/>
      <c r="Q165" s="12"/>
      <c r="R165" s="12"/>
      <c r="S165" s="13"/>
      <c r="T165" s="13"/>
      <c r="U165" s="13"/>
      <c r="V165" s="13"/>
    </row>
    <row r="166" spans="1:22" s="52" customFormat="1" ht="12.75" x14ac:dyDescent="0.2">
      <c r="A166" s="12"/>
      <c r="B166" s="12"/>
      <c r="C166" s="12"/>
      <c r="D166" s="12"/>
      <c r="E166" s="12"/>
      <c r="F166" s="12"/>
      <c r="G166" s="12"/>
      <c r="H166" s="12"/>
      <c r="L166" s="12"/>
      <c r="M166" s="12"/>
      <c r="N166" s="12"/>
      <c r="O166" s="12"/>
      <c r="P166" s="12"/>
      <c r="Q166" s="12"/>
      <c r="R166" s="12"/>
      <c r="S166" s="13"/>
      <c r="T166" s="13"/>
      <c r="U166" s="13"/>
      <c r="V166" s="13"/>
    </row>
    <row r="167" spans="1:22" s="52" customFormat="1" ht="12.75" x14ac:dyDescent="0.2">
      <c r="A167" s="12"/>
      <c r="B167" s="12"/>
      <c r="C167" s="12"/>
      <c r="D167" s="12"/>
      <c r="E167" s="12"/>
      <c r="F167" s="12"/>
      <c r="G167" s="12"/>
      <c r="H167" s="12"/>
      <c r="L167" s="12"/>
      <c r="M167" s="12"/>
      <c r="N167" s="12"/>
      <c r="O167" s="12"/>
      <c r="P167" s="12"/>
      <c r="Q167" s="12"/>
      <c r="R167" s="12"/>
      <c r="S167" s="13"/>
      <c r="T167" s="13"/>
      <c r="U167" s="13"/>
      <c r="V167" s="13"/>
    </row>
    <row r="168" spans="1:22" s="52" customFormat="1" ht="12.75" x14ac:dyDescent="0.2">
      <c r="A168" s="12"/>
      <c r="B168" s="12"/>
      <c r="C168" s="12"/>
      <c r="D168" s="12"/>
      <c r="E168" s="12"/>
      <c r="F168" s="12"/>
      <c r="G168" s="12"/>
      <c r="H168" s="12"/>
      <c r="L168" s="12"/>
      <c r="M168" s="12"/>
      <c r="N168" s="12"/>
      <c r="O168" s="12"/>
      <c r="P168" s="12"/>
      <c r="Q168" s="12"/>
      <c r="R168" s="12"/>
      <c r="S168" s="13"/>
      <c r="T168" s="13"/>
      <c r="U168" s="13"/>
      <c r="V168" s="13"/>
    </row>
    <row r="169" spans="1:22" s="52" customFormat="1" ht="12.75" x14ac:dyDescent="0.2">
      <c r="A169" s="12"/>
      <c r="B169" s="12"/>
      <c r="C169" s="12"/>
      <c r="D169" s="12"/>
      <c r="E169" s="12"/>
      <c r="F169" s="12"/>
      <c r="G169" s="12"/>
      <c r="H169" s="12"/>
      <c r="L169" s="12"/>
      <c r="M169" s="12"/>
      <c r="N169" s="12"/>
      <c r="O169" s="12"/>
      <c r="P169" s="12"/>
      <c r="Q169" s="12"/>
      <c r="R169" s="12"/>
      <c r="S169" s="13"/>
      <c r="T169" s="13"/>
      <c r="U169" s="13"/>
      <c r="V169" s="13"/>
    </row>
    <row r="170" spans="1:22" s="52" customFormat="1" ht="12.75" x14ac:dyDescent="0.2">
      <c r="A170" s="12"/>
      <c r="B170" s="12"/>
      <c r="C170" s="12"/>
      <c r="D170" s="12"/>
      <c r="E170" s="12"/>
      <c r="F170" s="12"/>
      <c r="G170" s="12"/>
      <c r="H170" s="12"/>
      <c r="L170" s="12"/>
      <c r="M170" s="12"/>
      <c r="N170" s="12"/>
      <c r="O170" s="12"/>
      <c r="P170" s="12"/>
      <c r="Q170" s="12"/>
      <c r="R170" s="12"/>
      <c r="S170" s="13"/>
      <c r="T170" s="13"/>
      <c r="U170" s="13"/>
      <c r="V170" s="13"/>
    </row>
    <row r="171" spans="1:22" s="52" customFormat="1" ht="12.75" x14ac:dyDescent="0.2">
      <c r="A171" s="12"/>
      <c r="B171" s="12"/>
      <c r="C171" s="12"/>
      <c r="D171" s="12"/>
      <c r="E171" s="12"/>
      <c r="F171" s="12"/>
      <c r="G171" s="12"/>
      <c r="H171" s="12"/>
      <c r="L171" s="12"/>
      <c r="M171" s="12"/>
      <c r="N171" s="12"/>
      <c r="O171" s="12"/>
      <c r="P171" s="12"/>
      <c r="Q171" s="12"/>
      <c r="R171" s="12"/>
      <c r="S171" s="13"/>
      <c r="T171" s="13"/>
      <c r="U171" s="13"/>
      <c r="V171" s="13"/>
    </row>
    <row r="172" spans="1:22" s="52" customFormat="1" ht="12.75" x14ac:dyDescent="0.2">
      <c r="A172" s="12"/>
      <c r="B172" s="12"/>
      <c r="C172" s="12"/>
      <c r="D172" s="12"/>
      <c r="E172" s="12"/>
      <c r="F172" s="12"/>
      <c r="G172" s="12"/>
      <c r="H172" s="12"/>
      <c r="L172" s="12"/>
      <c r="M172" s="12"/>
      <c r="N172" s="12"/>
      <c r="O172" s="12"/>
      <c r="P172" s="12"/>
      <c r="Q172" s="12"/>
      <c r="R172" s="12"/>
      <c r="S172" s="13"/>
      <c r="T172" s="13"/>
      <c r="U172" s="13"/>
      <c r="V172" s="13"/>
    </row>
    <row r="173" spans="1:22" s="52" customFormat="1" ht="12.75" x14ac:dyDescent="0.2">
      <c r="A173" s="12"/>
      <c r="B173" s="12"/>
      <c r="C173" s="12"/>
      <c r="D173" s="12"/>
      <c r="E173" s="12"/>
      <c r="F173" s="12"/>
      <c r="G173" s="12"/>
      <c r="H173" s="12"/>
      <c r="L173" s="12"/>
      <c r="M173" s="12"/>
      <c r="N173" s="12"/>
      <c r="O173" s="12"/>
      <c r="P173" s="12"/>
      <c r="Q173" s="12"/>
      <c r="R173" s="12"/>
      <c r="S173" s="13"/>
      <c r="T173" s="13"/>
      <c r="U173" s="13"/>
      <c r="V173" s="13"/>
    </row>
    <row r="174" spans="1:22" s="52" customFormat="1" ht="12.75" x14ac:dyDescent="0.2">
      <c r="A174" s="12"/>
      <c r="B174" s="12"/>
      <c r="C174" s="12"/>
      <c r="D174" s="12"/>
      <c r="E174" s="12"/>
      <c r="F174" s="12"/>
      <c r="G174" s="12"/>
      <c r="H174" s="12"/>
      <c r="L174" s="12"/>
      <c r="M174" s="12"/>
      <c r="N174" s="12"/>
      <c r="O174" s="12"/>
      <c r="P174" s="12"/>
      <c r="Q174" s="12"/>
      <c r="R174" s="12"/>
      <c r="S174" s="13"/>
      <c r="T174" s="13"/>
      <c r="U174" s="13"/>
      <c r="V174" s="13"/>
    </row>
    <row r="175" spans="1:22" s="52" customFormat="1" ht="12.75" x14ac:dyDescent="0.2">
      <c r="A175" s="12"/>
      <c r="B175" s="12"/>
      <c r="C175" s="12"/>
      <c r="D175" s="12"/>
      <c r="E175" s="12"/>
      <c r="F175" s="12"/>
      <c r="G175" s="12"/>
      <c r="H175" s="12"/>
      <c r="L175" s="12"/>
      <c r="M175" s="12"/>
      <c r="N175" s="12"/>
      <c r="O175" s="12"/>
      <c r="P175" s="12"/>
      <c r="Q175" s="12"/>
      <c r="R175" s="12"/>
      <c r="S175" s="13"/>
      <c r="T175" s="13"/>
      <c r="U175" s="13"/>
      <c r="V175" s="13"/>
    </row>
    <row r="176" spans="1:22" s="52" customFormat="1" ht="12.75" x14ac:dyDescent="0.2">
      <c r="A176" s="12"/>
      <c r="B176" s="12"/>
      <c r="C176" s="12"/>
      <c r="D176" s="12"/>
      <c r="E176" s="12"/>
      <c r="F176" s="12"/>
      <c r="G176" s="12"/>
      <c r="H176" s="12"/>
      <c r="L176" s="12"/>
      <c r="M176" s="12"/>
      <c r="N176" s="12"/>
      <c r="O176" s="12"/>
      <c r="P176" s="12"/>
      <c r="Q176" s="12"/>
      <c r="R176" s="12"/>
      <c r="S176" s="13"/>
      <c r="T176" s="13"/>
      <c r="U176" s="13"/>
      <c r="V176" s="13"/>
    </row>
    <row r="177" spans="1:22" s="52" customFormat="1" ht="12.75" x14ac:dyDescent="0.2">
      <c r="A177" s="12"/>
      <c r="B177" s="12"/>
      <c r="C177" s="12"/>
      <c r="D177" s="12"/>
      <c r="E177" s="12"/>
      <c r="F177" s="12"/>
      <c r="G177" s="12"/>
      <c r="H177" s="12"/>
      <c r="L177" s="12"/>
      <c r="M177" s="12"/>
      <c r="N177" s="12"/>
      <c r="O177" s="12"/>
      <c r="P177" s="12"/>
      <c r="Q177" s="12"/>
      <c r="R177" s="12"/>
      <c r="S177" s="13"/>
      <c r="T177" s="13"/>
      <c r="U177" s="13"/>
      <c r="V177" s="13"/>
    </row>
    <row r="178" spans="1:22" s="52" customFormat="1" ht="12.75" x14ac:dyDescent="0.2">
      <c r="A178" s="12"/>
      <c r="B178" s="12"/>
      <c r="C178" s="12"/>
      <c r="D178" s="12"/>
      <c r="E178" s="12"/>
      <c r="F178" s="12"/>
      <c r="G178" s="12"/>
      <c r="H178" s="12"/>
      <c r="L178" s="12"/>
      <c r="M178" s="12"/>
      <c r="N178" s="12"/>
      <c r="O178" s="12"/>
      <c r="P178" s="12"/>
      <c r="Q178" s="12"/>
      <c r="R178" s="12"/>
      <c r="S178" s="13"/>
      <c r="T178" s="13"/>
      <c r="U178" s="13"/>
      <c r="V178" s="13"/>
    </row>
    <row r="179" spans="1:22" s="52" customFormat="1" ht="12.75" x14ac:dyDescent="0.2">
      <c r="A179" s="12"/>
      <c r="B179" s="12"/>
      <c r="C179" s="12"/>
      <c r="D179" s="12"/>
      <c r="E179" s="12"/>
      <c r="F179" s="12"/>
      <c r="G179" s="12"/>
      <c r="H179" s="12"/>
      <c r="L179" s="12"/>
      <c r="M179" s="12"/>
      <c r="N179" s="12"/>
      <c r="O179" s="12"/>
      <c r="P179" s="12"/>
      <c r="Q179" s="12"/>
      <c r="R179" s="12"/>
      <c r="S179" s="13"/>
      <c r="T179" s="13"/>
      <c r="U179" s="13"/>
      <c r="V179" s="13"/>
    </row>
    <row r="180" spans="1:22" s="52" customFormat="1" ht="12.75" x14ac:dyDescent="0.2">
      <c r="A180" s="12"/>
      <c r="B180" s="12"/>
      <c r="C180" s="12"/>
      <c r="D180" s="12"/>
      <c r="E180" s="12"/>
      <c r="F180" s="12"/>
      <c r="G180" s="12"/>
      <c r="H180" s="12"/>
      <c r="L180" s="12"/>
      <c r="M180" s="12"/>
      <c r="N180" s="12"/>
      <c r="O180" s="12"/>
      <c r="P180" s="12"/>
      <c r="Q180" s="12"/>
      <c r="R180" s="12"/>
      <c r="S180" s="13"/>
      <c r="T180" s="13"/>
      <c r="U180" s="13"/>
      <c r="V180" s="13"/>
    </row>
    <row r="181" spans="1:22" s="52" customFormat="1" ht="12.75" x14ac:dyDescent="0.2">
      <c r="A181" s="12"/>
      <c r="B181" s="12"/>
      <c r="C181" s="12"/>
      <c r="D181" s="12"/>
      <c r="E181" s="12"/>
      <c r="F181" s="12"/>
      <c r="G181" s="12"/>
      <c r="H181" s="12"/>
      <c r="L181" s="12"/>
      <c r="M181" s="12"/>
      <c r="N181" s="12"/>
      <c r="O181" s="12"/>
      <c r="P181" s="12"/>
      <c r="Q181" s="12"/>
      <c r="R181" s="12"/>
      <c r="S181" s="13"/>
      <c r="T181" s="13"/>
      <c r="U181" s="13"/>
      <c r="V181" s="13"/>
    </row>
    <row r="182" spans="1:22" s="52" customFormat="1" ht="12.75" x14ac:dyDescent="0.2">
      <c r="A182" s="12"/>
      <c r="B182" s="12"/>
      <c r="C182" s="12"/>
      <c r="D182" s="12"/>
      <c r="E182" s="12"/>
      <c r="F182" s="12"/>
      <c r="G182" s="12"/>
      <c r="H182" s="12"/>
      <c r="L182" s="12"/>
      <c r="M182" s="12"/>
      <c r="N182" s="12"/>
      <c r="O182" s="12"/>
      <c r="P182" s="12"/>
      <c r="Q182" s="12"/>
      <c r="R182" s="12"/>
      <c r="S182" s="13"/>
      <c r="T182" s="13"/>
      <c r="U182" s="13"/>
      <c r="V182" s="13"/>
    </row>
    <row r="183" spans="1:22" s="52" customFormat="1" ht="12.75" x14ac:dyDescent="0.2">
      <c r="A183" s="12"/>
      <c r="B183" s="12"/>
      <c r="C183" s="12"/>
      <c r="D183" s="12"/>
      <c r="E183" s="12"/>
      <c r="F183" s="12"/>
      <c r="G183" s="12"/>
      <c r="H183" s="12"/>
      <c r="L183" s="12"/>
      <c r="M183" s="12"/>
      <c r="N183" s="12"/>
      <c r="O183" s="12"/>
      <c r="P183" s="12"/>
      <c r="Q183" s="12"/>
      <c r="R183" s="12"/>
      <c r="S183" s="13"/>
      <c r="T183" s="13"/>
      <c r="U183" s="13"/>
      <c r="V183" s="13"/>
    </row>
    <row r="184" spans="1:22" s="52" customFormat="1" ht="12.75" x14ac:dyDescent="0.2">
      <c r="A184" s="12"/>
      <c r="B184" s="12"/>
      <c r="C184" s="12"/>
      <c r="D184" s="12"/>
      <c r="E184" s="12"/>
      <c r="F184" s="12"/>
      <c r="G184" s="12"/>
      <c r="H184" s="12"/>
      <c r="L184" s="12"/>
      <c r="M184" s="12"/>
      <c r="N184" s="12"/>
      <c r="O184" s="12"/>
      <c r="P184" s="12"/>
      <c r="Q184" s="12"/>
      <c r="R184" s="12"/>
      <c r="S184" s="13"/>
      <c r="T184" s="13"/>
      <c r="U184" s="13"/>
      <c r="V184" s="13"/>
    </row>
    <row r="185" spans="1:22" s="52" customFormat="1" ht="12.75" x14ac:dyDescent="0.2">
      <c r="A185" s="12"/>
      <c r="B185" s="12"/>
      <c r="C185" s="12"/>
      <c r="D185" s="12"/>
      <c r="E185" s="12"/>
      <c r="F185" s="12"/>
      <c r="G185" s="12"/>
      <c r="H185" s="12"/>
      <c r="L185" s="12"/>
      <c r="M185" s="12"/>
      <c r="N185" s="12"/>
      <c r="O185" s="12"/>
      <c r="P185" s="12"/>
      <c r="Q185" s="12"/>
      <c r="R185" s="12"/>
      <c r="S185" s="13"/>
      <c r="T185" s="13"/>
      <c r="U185" s="13"/>
      <c r="V185" s="13"/>
    </row>
    <row r="186" spans="1:22" s="52" customFormat="1" ht="12.75" x14ac:dyDescent="0.2">
      <c r="A186" s="12"/>
      <c r="B186" s="12"/>
      <c r="C186" s="12"/>
      <c r="D186" s="12"/>
      <c r="E186" s="12"/>
      <c r="F186" s="12"/>
      <c r="G186" s="12"/>
      <c r="H186" s="12"/>
      <c r="L186" s="12"/>
      <c r="M186" s="12"/>
      <c r="N186" s="12"/>
      <c r="O186" s="12"/>
      <c r="P186" s="12"/>
      <c r="Q186" s="12"/>
      <c r="R186" s="12"/>
      <c r="S186" s="13"/>
      <c r="T186" s="13"/>
      <c r="U186" s="13"/>
      <c r="V186" s="13"/>
    </row>
    <row r="187" spans="1:22" s="52" customFormat="1" ht="12.75" x14ac:dyDescent="0.2">
      <c r="A187" s="12"/>
      <c r="B187" s="12"/>
      <c r="C187" s="12"/>
      <c r="D187" s="12"/>
      <c r="E187" s="12"/>
      <c r="F187" s="12"/>
      <c r="G187" s="12"/>
      <c r="H187" s="12"/>
      <c r="L187" s="12"/>
      <c r="M187" s="12"/>
      <c r="N187" s="12"/>
      <c r="O187" s="12"/>
      <c r="P187" s="12"/>
      <c r="Q187" s="12"/>
      <c r="R187" s="12"/>
      <c r="S187" s="13"/>
      <c r="T187" s="13"/>
      <c r="U187" s="13"/>
      <c r="V187" s="13"/>
    </row>
    <row r="188" spans="1:22" s="52" customFormat="1" ht="12.75" x14ac:dyDescent="0.2">
      <c r="A188" s="12"/>
      <c r="B188" s="12"/>
      <c r="C188" s="12"/>
      <c r="D188" s="12"/>
      <c r="E188" s="12"/>
      <c r="F188" s="12"/>
      <c r="G188" s="12"/>
      <c r="H188" s="12"/>
      <c r="L188" s="12"/>
      <c r="M188" s="12"/>
      <c r="N188" s="12"/>
      <c r="O188" s="12"/>
      <c r="P188" s="12"/>
      <c r="Q188" s="12"/>
      <c r="R188" s="12"/>
      <c r="S188" s="13"/>
      <c r="T188" s="13"/>
      <c r="U188" s="13"/>
      <c r="V188" s="13"/>
    </row>
    <row r="189" spans="1:22" s="52" customFormat="1" ht="12.75" x14ac:dyDescent="0.2">
      <c r="A189" s="12"/>
      <c r="B189" s="12"/>
      <c r="C189" s="12"/>
      <c r="D189" s="12"/>
      <c r="E189" s="12"/>
      <c r="F189" s="12"/>
      <c r="G189" s="12"/>
      <c r="H189" s="12"/>
      <c r="L189" s="12"/>
      <c r="M189" s="12"/>
      <c r="N189" s="12"/>
      <c r="O189" s="12"/>
      <c r="P189" s="12"/>
      <c r="Q189" s="12"/>
      <c r="R189" s="12"/>
      <c r="S189" s="13"/>
      <c r="T189" s="13"/>
      <c r="U189" s="13"/>
      <c r="V189" s="13"/>
    </row>
    <row r="190" spans="1:22" s="52" customFormat="1" ht="12.75" x14ac:dyDescent="0.2">
      <c r="A190" s="12"/>
      <c r="B190" s="12"/>
      <c r="C190" s="12"/>
      <c r="D190" s="12"/>
      <c r="E190" s="12"/>
      <c r="F190" s="12"/>
      <c r="G190" s="12"/>
      <c r="H190" s="12"/>
      <c r="L190" s="12"/>
      <c r="M190" s="12"/>
      <c r="N190" s="12"/>
      <c r="O190" s="12"/>
      <c r="P190" s="12"/>
      <c r="Q190" s="12"/>
      <c r="R190" s="12"/>
      <c r="S190" s="13"/>
      <c r="T190" s="13"/>
      <c r="U190" s="13"/>
      <c r="V190" s="13"/>
    </row>
    <row r="191" spans="1:22" s="52" customFormat="1" ht="12.75" x14ac:dyDescent="0.2">
      <c r="A191" s="12"/>
      <c r="B191" s="12"/>
      <c r="C191" s="12"/>
      <c r="D191" s="12"/>
      <c r="E191" s="12"/>
      <c r="F191" s="12"/>
      <c r="G191" s="12"/>
      <c r="H191" s="12"/>
      <c r="L191" s="12"/>
      <c r="M191" s="12"/>
      <c r="N191" s="12"/>
      <c r="O191" s="12"/>
      <c r="P191" s="12"/>
      <c r="Q191" s="12"/>
      <c r="R191" s="12"/>
      <c r="S191" s="13"/>
      <c r="T191" s="13"/>
      <c r="U191" s="13"/>
      <c r="V191" s="13"/>
    </row>
    <row r="192" spans="1:22" s="52" customFormat="1" ht="12.75" x14ac:dyDescent="0.2">
      <c r="A192" s="12"/>
      <c r="B192" s="12"/>
      <c r="C192" s="12"/>
      <c r="D192" s="12"/>
      <c r="E192" s="12"/>
      <c r="F192" s="12"/>
      <c r="G192" s="12"/>
      <c r="H192" s="12"/>
      <c r="L192" s="12"/>
      <c r="M192" s="12"/>
      <c r="N192" s="12"/>
      <c r="O192" s="12"/>
      <c r="P192" s="12"/>
      <c r="Q192" s="12"/>
      <c r="R192" s="12"/>
      <c r="S192" s="13"/>
      <c r="T192" s="13"/>
      <c r="U192" s="13"/>
      <c r="V192" s="13"/>
    </row>
    <row r="193" spans="1:22" s="52" customFormat="1" ht="12.75" x14ac:dyDescent="0.2">
      <c r="A193" s="12"/>
      <c r="B193" s="12"/>
      <c r="C193" s="12"/>
      <c r="D193" s="12"/>
      <c r="E193" s="12"/>
      <c r="F193" s="12"/>
      <c r="G193" s="12"/>
      <c r="H193" s="12"/>
      <c r="L193" s="12"/>
      <c r="M193" s="12"/>
      <c r="N193" s="12"/>
      <c r="O193" s="12"/>
      <c r="P193" s="12"/>
      <c r="Q193" s="12"/>
      <c r="R193" s="12"/>
      <c r="S193" s="13"/>
      <c r="T193" s="13"/>
      <c r="U193" s="13"/>
      <c r="V193" s="13"/>
    </row>
    <row r="194" spans="1:22" s="52" customFormat="1" ht="12.75" x14ac:dyDescent="0.2">
      <c r="A194" s="12"/>
      <c r="B194" s="12"/>
      <c r="C194" s="12"/>
      <c r="D194" s="12"/>
      <c r="E194" s="12"/>
      <c r="F194" s="12"/>
      <c r="G194" s="12"/>
      <c r="H194" s="12"/>
      <c r="L194" s="12"/>
      <c r="M194" s="12"/>
      <c r="N194" s="12"/>
      <c r="O194" s="12"/>
      <c r="P194" s="12"/>
      <c r="Q194" s="12"/>
      <c r="R194" s="12"/>
      <c r="S194" s="13"/>
      <c r="T194" s="13"/>
      <c r="U194" s="13"/>
      <c r="V194" s="13"/>
    </row>
    <row r="195" spans="1:22" s="52" customFormat="1" ht="12.75" x14ac:dyDescent="0.2">
      <c r="A195" s="12"/>
      <c r="B195" s="12"/>
      <c r="C195" s="12"/>
      <c r="D195" s="12"/>
      <c r="E195" s="12"/>
      <c r="F195" s="12"/>
      <c r="G195" s="12"/>
      <c r="H195" s="12"/>
      <c r="L195" s="12"/>
      <c r="M195" s="12"/>
      <c r="N195" s="12"/>
      <c r="O195" s="12"/>
      <c r="P195" s="12"/>
      <c r="Q195" s="12"/>
      <c r="R195" s="12"/>
      <c r="S195" s="13"/>
      <c r="T195" s="13"/>
      <c r="U195" s="13"/>
      <c r="V195" s="13"/>
    </row>
    <row r="196" spans="1:22" s="52" customFormat="1" ht="12.75" x14ac:dyDescent="0.2">
      <c r="A196" s="12"/>
      <c r="B196" s="12"/>
      <c r="C196" s="12"/>
      <c r="D196" s="12"/>
      <c r="E196" s="12"/>
      <c r="F196" s="12"/>
      <c r="G196" s="12"/>
      <c r="H196" s="12"/>
      <c r="L196" s="12"/>
      <c r="M196" s="12"/>
      <c r="N196" s="12"/>
      <c r="O196" s="12"/>
      <c r="P196" s="12"/>
      <c r="Q196" s="12"/>
      <c r="R196" s="12"/>
      <c r="S196" s="13"/>
      <c r="T196" s="13"/>
      <c r="U196" s="13"/>
      <c r="V196" s="13"/>
    </row>
    <row r="197" spans="1:22" s="52" customFormat="1" ht="12.75" x14ac:dyDescent="0.2">
      <c r="A197" s="12"/>
      <c r="B197" s="12"/>
      <c r="C197" s="12"/>
      <c r="D197" s="12"/>
      <c r="E197" s="12"/>
      <c r="F197" s="12"/>
      <c r="G197" s="12"/>
      <c r="H197" s="12"/>
      <c r="L197" s="12"/>
      <c r="M197" s="12"/>
      <c r="N197" s="12"/>
      <c r="O197" s="12"/>
      <c r="P197" s="12"/>
      <c r="Q197" s="12"/>
      <c r="R197" s="12"/>
      <c r="S197" s="13"/>
      <c r="T197" s="13"/>
      <c r="U197" s="13"/>
      <c r="V197" s="13"/>
    </row>
    <row r="198" spans="1:22" s="52" customFormat="1" ht="12.75" x14ac:dyDescent="0.2">
      <c r="A198" s="12"/>
      <c r="B198" s="12"/>
      <c r="C198" s="12"/>
      <c r="D198" s="12"/>
      <c r="E198" s="12"/>
      <c r="F198" s="12"/>
      <c r="G198" s="12"/>
      <c r="H198" s="12"/>
      <c r="L198" s="12"/>
      <c r="M198" s="12"/>
      <c r="N198" s="12"/>
      <c r="O198" s="12"/>
      <c r="P198" s="12"/>
      <c r="Q198" s="12"/>
      <c r="R198" s="12"/>
      <c r="S198" s="13"/>
      <c r="T198" s="13"/>
      <c r="U198" s="13"/>
      <c r="V198" s="13"/>
    </row>
    <row r="199" spans="1:22" s="52" customFormat="1" ht="12.75" x14ac:dyDescent="0.2">
      <c r="A199" s="12"/>
      <c r="B199" s="12"/>
      <c r="C199" s="12"/>
      <c r="D199" s="12"/>
      <c r="E199" s="12"/>
      <c r="F199" s="12"/>
      <c r="G199" s="12"/>
      <c r="H199" s="12"/>
      <c r="L199" s="12"/>
      <c r="M199" s="12"/>
      <c r="N199" s="12"/>
      <c r="O199" s="12"/>
      <c r="P199" s="12"/>
      <c r="Q199" s="12"/>
      <c r="R199" s="12"/>
      <c r="S199" s="13"/>
      <c r="T199" s="13"/>
      <c r="U199" s="13"/>
      <c r="V199" s="13"/>
    </row>
    <row r="200" spans="1:22" s="52" customFormat="1" ht="12.75" x14ac:dyDescent="0.2">
      <c r="A200" s="12"/>
      <c r="B200" s="12"/>
      <c r="C200" s="12"/>
      <c r="D200" s="12"/>
      <c r="E200" s="12"/>
      <c r="F200" s="12"/>
      <c r="G200" s="12"/>
      <c r="H200" s="12"/>
      <c r="L200" s="12"/>
      <c r="M200" s="12"/>
      <c r="N200" s="12"/>
      <c r="O200" s="12"/>
      <c r="P200" s="12"/>
      <c r="Q200" s="12"/>
      <c r="R200" s="12"/>
      <c r="S200" s="13"/>
      <c r="T200" s="13"/>
      <c r="U200" s="13"/>
      <c r="V200" s="13"/>
    </row>
    <row r="201" spans="1:22" s="52" customFormat="1" ht="12.75" x14ac:dyDescent="0.2">
      <c r="A201" s="12"/>
      <c r="B201" s="12"/>
      <c r="C201" s="12"/>
      <c r="D201" s="12"/>
      <c r="E201" s="12"/>
      <c r="F201" s="12"/>
      <c r="G201" s="12"/>
      <c r="H201" s="12"/>
      <c r="L201" s="12"/>
      <c r="M201" s="12"/>
      <c r="N201" s="12"/>
      <c r="O201" s="12"/>
      <c r="P201" s="12"/>
      <c r="Q201" s="12"/>
      <c r="R201" s="12"/>
      <c r="S201" s="13"/>
      <c r="T201" s="13"/>
      <c r="U201" s="13"/>
      <c r="V201" s="13"/>
    </row>
    <row r="202" spans="1:22" s="52" customFormat="1" ht="12.75" x14ac:dyDescent="0.2">
      <c r="A202" s="12"/>
      <c r="B202" s="12"/>
      <c r="C202" s="12"/>
      <c r="D202" s="12"/>
      <c r="E202" s="12"/>
      <c r="F202" s="12"/>
      <c r="G202" s="12"/>
      <c r="H202" s="12"/>
      <c r="L202" s="12"/>
      <c r="M202" s="12"/>
      <c r="N202" s="12"/>
      <c r="O202" s="12"/>
      <c r="P202" s="12"/>
      <c r="Q202" s="12"/>
      <c r="R202" s="12"/>
      <c r="S202" s="13"/>
      <c r="T202" s="13"/>
      <c r="U202" s="13"/>
      <c r="V202" s="13"/>
    </row>
    <row r="203" spans="1:22" s="52" customFormat="1" ht="12.75" x14ac:dyDescent="0.2">
      <c r="A203" s="12"/>
      <c r="B203" s="12"/>
      <c r="C203" s="12"/>
      <c r="D203" s="12"/>
      <c r="E203" s="12"/>
      <c r="F203" s="12"/>
      <c r="G203" s="12"/>
      <c r="H203" s="12"/>
      <c r="L203" s="12"/>
      <c r="M203" s="12"/>
      <c r="N203" s="12"/>
      <c r="O203" s="12"/>
      <c r="P203" s="12"/>
      <c r="Q203" s="12"/>
      <c r="R203" s="12"/>
      <c r="S203" s="13"/>
      <c r="T203" s="13"/>
      <c r="U203" s="13"/>
      <c r="V203" s="13"/>
    </row>
    <row r="204" spans="1:22" s="52" customFormat="1" ht="12.75" x14ac:dyDescent="0.2">
      <c r="A204" s="12"/>
      <c r="B204" s="12"/>
      <c r="C204" s="12"/>
      <c r="D204" s="12"/>
      <c r="E204" s="12"/>
      <c r="F204" s="12"/>
      <c r="G204" s="12"/>
      <c r="H204" s="12"/>
      <c r="L204" s="12"/>
      <c r="M204" s="12"/>
      <c r="N204" s="12"/>
      <c r="O204" s="12"/>
      <c r="P204" s="12"/>
      <c r="Q204" s="12"/>
      <c r="R204" s="12"/>
      <c r="S204" s="13"/>
      <c r="T204" s="13"/>
      <c r="U204" s="13"/>
      <c r="V204" s="13"/>
    </row>
    <row r="205" spans="1:22" s="52" customFormat="1" ht="12.75" x14ac:dyDescent="0.2">
      <c r="A205" s="12"/>
      <c r="B205" s="12"/>
      <c r="C205" s="12"/>
      <c r="D205" s="12"/>
      <c r="E205" s="12"/>
      <c r="F205" s="12"/>
      <c r="G205" s="12"/>
      <c r="H205" s="12"/>
      <c r="L205" s="12"/>
      <c r="M205" s="12"/>
      <c r="N205" s="12"/>
      <c r="O205" s="12"/>
      <c r="P205" s="12"/>
      <c r="Q205" s="12"/>
      <c r="R205" s="12"/>
      <c r="S205" s="13"/>
      <c r="T205" s="13"/>
      <c r="U205" s="13"/>
      <c r="V205" s="13"/>
    </row>
    <row r="206" spans="1:22" s="52" customFormat="1" ht="12.75" x14ac:dyDescent="0.2">
      <c r="A206" s="12"/>
      <c r="B206" s="12"/>
      <c r="C206" s="12"/>
      <c r="D206" s="12"/>
      <c r="E206" s="12"/>
      <c r="F206" s="12"/>
      <c r="G206" s="12"/>
      <c r="H206" s="12"/>
      <c r="L206" s="12"/>
      <c r="M206" s="12"/>
      <c r="N206" s="12"/>
      <c r="O206" s="12"/>
      <c r="P206" s="12"/>
      <c r="Q206" s="12"/>
      <c r="R206" s="12"/>
      <c r="S206" s="13"/>
      <c r="T206" s="13"/>
      <c r="U206" s="13"/>
      <c r="V206" s="13"/>
    </row>
    <row r="207" spans="1:22" s="52" customFormat="1" ht="12.75" x14ac:dyDescent="0.2">
      <c r="A207" s="12"/>
      <c r="B207" s="12"/>
      <c r="C207" s="12"/>
      <c r="D207" s="12"/>
      <c r="E207" s="12"/>
      <c r="F207" s="12"/>
      <c r="G207" s="12"/>
      <c r="H207" s="12"/>
      <c r="L207" s="12"/>
      <c r="M207" s="12"/>
      <c r="N207" s="12"/>
      <c r="O207" s="12"/>
      <c r="P207" s="12"/>
      <c r="Q207" s="12"/>
      <c r="R207" s="12"/>
      <c r="S207" s="13"/>
      <c r="T207" s="13"/>
      <c r="U207" s="13"/>
      <c r="V207" s="13"/>
    </row>
    <row r="208" spans="1:22" s="52" customFormat="1" ht="12.75" x14ac:dyDescent="0.2">
      <c r="A208" s="12"/>
      <c r="B208" s="12"/>
      <c r="C208" s="12"/>
      <c r="D208" s="12"/>
      <c r="E208" s="12"/>
      <c r="F208" s="12"/>
      <c r="G208" s="12"/>
      <c r="H208" s="12"/>
      <c r="L208" s="12"/>
      <c r="M208" s="12"/>
      <c r="N208" s="12"/>
      <c r="O208" s="12"/>
      <c r="P208" s="12"/>
      <c r="Q208" s="12"/>
      <c r="R208" s="12"/>
      <c r="S208" s="13"/>
      <c r="T208" s="13"/>
      <c r="U208" s="13"/>
      <c r="V208" s="13"/>
    </row>
    <row r="209" spans="1:22" s="52" customFormat="1" ht="12.75" x14ac:dyDescent="0.2">
      <c r="A209" s="12"/>
      <c r="B209" s="12"/>
      <c r="C209" s="12"/>
      <c r="D209" s="12"/>
      <c r="E209" s="12"/>
      <c r="F209" s="12"/>
      <c r="G209" s="12"/>
      <c r="H209" s="12"/>
      <c r="L209" s="12"/>
      <c r="M209" s="12"/>
      <c r="N209" s="12"/>
      <c r="O209" s="12"/>
      <c r="P209" s="12"/>
      <c r="Q209" s="12"/>
      <c r="R209" s="12"/>
      <c r="S209" s="13"/>
      <c r="T209" s="13"/>
      <c r="U209" s="13"/>
      <c r="V209" s="13"/>
    </row>
    <row r="210" spans="1:22" s="52" customFormat="1" ht="12.75" x14ac:dyDescent="0.2">
      <c r="A210" s="12"/>
      <c r="B210" s="12"/>
      <c r="C210" s="12"/>
      <c r="D210" s="12"/>
      <c r="E210" s="12"/>
      <c r="F210" s="12"/>
      <c r="G210" s="12"/>
      <c r="H210" s="12"/>
      <c r="L210" s="12"/>
      <c r="M210" s="12"/>
      <c r="N210" s="12"/>
      <c r="O210" s="12"/>
      <c r="P210" s="12"/>
      <c r="Q210" s="12"/>
      <c r="R210" s="12"/>
      <c r="S210" s="13"/>
      <c r="T210" s="13"/>
      <c r="U210" s="13"/>
      <c r="V210" s="13"/>
    </row>
    <row r="211" spans="1:22" s="52" customFormat="1" ht="12.75" x14ac:dyDescent="0.2">
      <c r="A211" s="12"/>
      <c r="B211" s="12"/>
      <c r="C211" s="12"/>
      <c r="D211" s="12"/>
      <c r="E211" s="12"/>
      <c r="F211" s="12"/>
      <c r="G211" s="12"/>
      <c r="H211" s="12"/>
      <c r="L211" s="12"/>
      <c r="M211" s="12"/>
      <c r="N211" s="12"/>
      <c r="O211" s="12"/>
      <c r="P211" s="12"/>
      <c r="Q211" s="12"/>
      <c r="R211" s="12"/>
      <c r="S211" s="13"/>
      <c r="T211" s="13"/>
      <c r="U211" s="13"/>
      <c r="V211" s="13"/>
    </row>
    <row r="212" spans="1:22" s="52" customFormat="1" ht="12.75" x14ac:dyDescent="0.2">
      <c r="A212" s="12"/>
      <c r="B212" s="12"/>
      <c r="C212" s="12"/>
      <c r="D212" s="12"/>
      <c r="E212" s="12"/>
      <c r="F212" s="12"/>
      <c r="G212" s="12"/>
      <c r="H212" s="12"/>
      <c r="L212" s="12"/>
      <c r="M212" s="12"/>
      <c r="N212" s="12"/>
      <c r="O212" s="12"/>
      <c r="P212" s="12"/>
      <c r="Q212" s="12"/>
      <c r="R212" s="12"/>
      <c r="S212" s="13"/>
      <c r="T212" s="13"/>
      <c r="U212" s="13"/>
      <c r="V212" s="13"/>
    </row>
    <row r="213" spans="1:22" s="52" customFormat="1" ht="12.75" x14ac:dyDescent="0.2">
      <c r="A213" s="12"/>
      <c r="B213" s="12"/>
      <c r="C213" s="12"/>
      <c r="D213" s="12"/>
      <c r="E213" s="12"/>
      <c r="F213" s="12"/>
      <c r="G213" s="12"/>
      <c r="H213" s="12"/>
      <c r="L213" s="12"/>
      <c r="M213" s="12"/>
      <c r="N213" s="12"/>
      <c r="O213" s="12"/>
      <c r="P213" s="12"/>
      <c r="Q213" s="12"/>
      <c r="R213" s="12"/>
      <c r="S213" s="13"/>
      <c r="T213" s="13"/>
      <c r="U213" s="13"/>
      <c r="V213" s="13"/>
    </row>
    <row r="214" spans="1:22" s="52" customFormat="1" ht="12.75" x14ac:dyDescent="0.2">
      <c r="A214" s="12"/>
      <c r="B214" s="12"/>
      <c r="C214" s="12"/>
      <c r="D214" s="12"/>
      <c r="E214" s="12"/>
      <c r="F214" s="12"/>
      <c r="G214" s="12"/>
      <c r="H214" s="12"/>
      <c r="L214" s="12"/>
      <c r="M214" s="12"/>
      <c r="N214" s="12"/>
      <c r="O214" s="12"/>
      <c r="P214" s="12"/>
      <c r="Q214" s="12"/>
      <c r="R214" s="12"/>
      <c r="S214" s="13"/>
      <c r="T214" s="13"/>
      <c r="U214" s="13"/>
      <c r="V214" s="13"/>
    </row>
    <row r="215" spans="1:22" s="52" customFormat="1" ht="12.75" x14ac:dyDescent="0.2">
      <c r="A215" s="12"/>
      <c r="B215" s="12"/>
      <c r="C215" s="12"/>
      <c r="D215" s="12"/>
      <c r="E215" s="12"/>
      <c r="F215" s="12"/>
      <c r="G215" s="12"/>
      <c r="H215" s="12"/>
      <c r="L215" s="12"/>
      <c r="M215" s="12"/>
      <c r="N215" s="12"/>
      <c r="O215" s="12"/>
      <c r="P215" s="12"/>
      <c r="Q215" s="12"/>
      <c r="R215" s="12"/>
      <c r="S215" s="13"/>
      <c r="T215" s="13"/>
      <c r="U215" s="13"/>
      <c r="V215" s="13"/>
    </row>
    <row r="216" spans="1:22" s="52" customFormat="1" ht="12.75" x14ac:dyDescent="0.2">
      <c r="A216" s="12"/>
      <c r="B216" s="12"/>
      <c r="C216" s="12"/>
      <c r="D216" s="12"/>
      <c r="E216" s="12"/>
      <c r="F216" s="12"/>
      <c r="G216" s="12"/>
      <c r="H216" s="12"/>
      <c r="L216" s="12"/>
      <c r="M216" s="12"/>
      <c r="N216" s="12"/>
      <c r="O216" s="12"/>
      <c r="P216" s="12"/>
      <c r="Q216" s="12"/>
      <c r="R216" s="12"/>
      <c r="S216" s="13"/>
      <c r="T216" s="13"/>
      <c r="U216" s="13"/>
      <c r="V216" s="13"/>
    </row>
    <row r="217" spans="1:22" s="52" customFormat="1" ht="12.75" x14ac:dyDescent="0.2">
      <c r="A217" s="12"/>
      <c r="B217" s="12"/>
      <c r="C217" s="12"/>
      <c r="D217" s="12"/>
      <c r="E217" s="12"/>
      <c r="F217" s="12"/>
      <c r="G217" s="12"/>
      <c r="H217" s="12"/>
      <c r="L217" s="12"/>
      <c r="M217" s="12"/>
      <c r="N217" s="12"/>
      <c r="O217" s="12"/>
      <c r="P217" s="12"/>
      <c r="Q217" s="12"/>
      <c r="R217" s="12"/>
      <c r="S217" s="13"/>
      <c r="T217" s="13"/>
      <c r="U217" s="13"/>
      <c r="V217" s="13"/>
    </row>
    <row r="218" spans="1:22" s="52" customFormat="1" ht="12.75" x14ac:dyDescent="0.2">
      <c r="A218" s="12"/>
      <c r="B218" s="12"/>
      <c r="C218" s="12"/>
      <c r="D218" s="12"/>
      <c r="E218" s="12"/>
      <c r="F218" s="12"/>
      <c r="G218" s="12"/>
      <c r="H218" s="12"/>
      <c r="L218" s="12"/>
      <c r="M218" s="12"/>
      <c r="N218" s="12"/>
      <c r="O218" s="12"/>
      <c r="P218" s="12"/>
      <c r="Q218" s="12"/>
      <c r="R218" s="12"/>
      <c r="S218" s="13"/>
      <c r="T218" s="13"/>
      <c r="U218" s="13"/>
      <c r="V218" s="13"/>
    </row>
    <row r="219" spans="1:22" s="52" customFormat="1" ht="12.75" x14ac:dyDescent="0.2">
      <c r="A219" s="12"/>
      <c r="B219" s="12"/>
      <c r="C219" s="12"/>
      <c r="D219" s="12"/>
      <c r="E219" s="12"/>
      <c r="F219" s="12"/>
      <c r="G219" s="12"/>
      <c r="H219" s="12"/>
      <c r="L219" s="12"/>
      <c r="M219" s="12"/>
      <c r="N219" s="12"/>
      <c r="O219" s="12"/>
      <c r="P219" s="12"/>
      <c r="Q219" s="12"/>
      <c r="R219" s="12"/>
      <c r="S219" s="13"/>
      <c r="T219" s="13"/>
      <c r="U219" s="13"/>
      <c r="V219" s="13"/>
    </row>
    <row r="220" spans="1:22" s="52" customFormat="1" ht="12.75" x14ac:dyDescent="0.2">
      <c r="A220" s="12"/>
      <c r="B220" s="12"/>
      <c r="C220" s="12"/>
      <c r="D220" s="12"/>
      <c r="E220" s="12"/>
      <c r="F220" s="12"/>
      <c r="G220" s="12"/>
      <c r="H220" s="12"/>
      <c r="L220" s="12"/>
      <c r="M220" s="12"/>
      <c r="N220" s="12"/>
      <c r="O220" s="12"/>
      <c r="P220" s="12"/>
      <c r="Q220" s="12"/>
      <c r="R220" s="12"/>
      <c r="S220" s="13"/>
      <c r="T220" s="13"/>
      <c r="U220" s="13"/>
      <c r="V220" s="13"/>
    </row>
    <row r="221" spans="1:22" s="52" customFormat="1" ht="12.75" x14ac:dyDescent="0.2">
      <c r="A221" s="12"/>
      <c r="B221" s="12"/>
      <c r="C221" s="12"/>
      <c r="D221" s="12"/>
      <c r="E221" s="12"/>
      <c r="F221" s="12"/>
      <c r="G221" s="12"/>
      <c r="H221" s="12"/>
      <c r="L221" s="12"/>
      <c r="M221" s="12"/>
      <c r="N221" s="12"/>
      <c r="O221" s="12"/>
      <c r="P221" s="12"/>
      <c r="Q221" s="12"/>
      <c r="R221" s="12"/>
      <c r="S221" s="13"/>
      <c r="T221" s="13"/>
      <c r="U221" s="13"/>
      <c r="V221" s="13"/>
    </row>
    <row r="222" spans="1:22" s="52" customFormat="1" ht="12.75" x14ac:dyDescent="0.2">
      <c r="A222" s="12"/>
      <c r="B222" s="12"/>
      <c r="C222" s="12"/>
      <c r="D222" s="12"/>
      <c r="E222" s="12"/>
      <c r="F222" s="12"/>
      <c r="G222" s="12"/>
      <c r="H222" s="12"/>
      <c r="L222" s="12"/>
      <c r="M222" s="12"/>
      <c r="N222" s="12"/>
      <c r="O222" s="12"/>
      <c r="P222" s="12"/>
      <c r="Q222" s="12"/>
      <c r="R222" s="12"/>
      <c r="S222" s="13"/>
      <c r="T222" s="13"/>
      <c r="U222" s="13"/>
      <c r="V222" s="13"/>
    </row>
    <row r="223" spans="1:22" s="52" customFormat="1" ht="12.75" x14ac:dyDescent="0.2">
      <c r="A223" s="12"/>
      <c r="B223" s="12"/>
      <c r="C223" s="12"/>
      <c r="D223" s="12"/>
      <c r="E223" s="12"/>
      <c r="F223" s="12"/>
      <c r="G223" s="12"/>
      <c r="H223" s="12"/>
      <c r="L223" s="12"/>
      <c r="M223" s="12"/>
      <c r="N223" s="12"/>
      <c r="O223" s="12"/>
      <c r="P223" s="12"/>
      <c r="Q223" s="12"/>
      <c r="R223" s="12"/>
      <c r="S223" s="13"/>
      <c r="T223" s="13"/>
      <c r="U223" s="13"/>
      <c r="V223" s="13"/>
    </row>
    <row r="224" spans="1:22" s="52" customFormat="1" ht="12.75" x14ac:dyDescent="0.2">
      <c r="A224" s="12"/>
      <c r="B224" s="12"/>
      <c r="C224" s="12"/>
      <c r="D224" s="12"/>
      <c r="E224" s="12"/>
      <c r="F224" s="12"/>
      <c r="G224" s="12"/>
      <c r="H224" s="12"/>
      <c r="L224" s="12"/>
      <c r="M224" s="12"/>
      <c r="N224" s="12"/>
      <c r="O224" s="12"/>
      <c r="P224" s="12"/>
      <c r="Q224" s="12"/>
      <c r="R224" s="12"/>
      <c r="S224" s="13"/>
      <c r="T224" s="13"/>
      <c r="U224" s="13"/>
      <c r="V224" s="13"/>
    </row>
    <row r="225" spans="1:22" s="52" customFormat="1" ht="12.75" x14ac:dyDescent="0.2">
      <c r="A225" s="12"/>
      <c r="B225" s="12"/>
      <c r="C225" s="12"/>
      <c r="D225" s="12"/>
      <c r="E225" s="12"/>
      <c r="F225" s="12"/>
      <c r="G225" s="12"/>
      <c r="H225" s="12"/>
      <c r="L225" s="12"/>
      <c r="M225" s="12"/>
      <c r="N225" s="12"/>
      <c r="O225" s="12"/>
      <c r="P225" s="12"/>
      <c r="Q225" s="12"/>
      <c r="R225" s="12"/>
      <c r="S225" s="13"/>
      <c r="T225" s="13"/>
      <c r="U225" s="13"/>
      <c r="V225" s="13"/>
    </row>
    <row r="226" spans="1:22" s="52" customFormat="1" ht="12.75" x14ac:dyDescent="0.2">
      <c r="A226" s="12"/>
      <c r="B226" s="12"/>
      <c r="C226" s="12"/>
      <c r="D226" s="12"/>
      <c r="E226" s="12"/>
      <c r="F226" s="12"/>
      <c r="G226" s="12"/>
      <c r="H226" s="12"/>
      <c r="L226" s="12"/>
      <c r="M226" s="12"/>
      <c r="N226" s="12"/>
      <c r="O226" s="12"/>
      <c r="P226" s="12"/>
      <c r="Q226" s="12"/>
      <c r="R226" s="12"/>
      <c r="S226" s="13"/>
      <c r="T226" s="13"/>
      <c r="U226" s="13"/>
      <c r="V226" s="13"/>
    </row>
    <row r="227" spans="1:22" s="52" customFormat="1" ht="12.75" x14ac:dyDescent="0.2">
      <c r="A227" s="12"/>
      <c r="B227" s="12"/>
      <c r="C227" s="12"/>
      <c r="D227" s="12"/>
      <c r="E227" s="12"/>
      <c r="F227" s="12"/>
      <c r="G227" s="12"/>
      <c r="H227" s="12"/>
      <c r="L227" s="12"/>
      <c r="M227" s="12"/>
      <c r="N227" s="12"/>
      <c r="O227" s="12"/>
      <c r="P227" s="12"/>
      <c r="Q227" s="12"/>
      <c r="R227" s="12"/>
      <c r="S227" s="13"/>
      <c r="T227" s="13"/>
      <c r="U227" s="13"/>
      <c r="V227" s="13"/>
    </row>
    <row r="228" spans="1:22" s="52" customFormat="1" ht="12.75" x14ac:dyDescent="0.2">
      <c r="A228" s="12"/>
      <c r="B228" s="12"/>
      <c r="C228" s="12"/>
      <c r="D228" s="12"/>
      <c r="E228" s="12"/>
      <c r="F228" s="12"/>
      <c r="G228" s="12"/>
      <c r="H228" s="12"/>
      <c r="L228" s="12"/>
      <c r="M228" s="12"/>
      <c r="N228" s="12"/>
      <c r="O228" s="12"/>
      <c r="P228" s="12"/>
      <c r="Q228" s="12"/>
      <c r="R228" s="12"/>
      <c r="S228" s="13"/>
      <c r="T228" s="13"/>
      <c r="U228" s="13"/>
      <c r="V228" s="13"/>
    </row>
    <row r="229" spans="1:22" s="52" customFormat="1" ht="12.75" x14ac:dyDescent="0.2">
      <c r="A229" s="12"/>
      <c r="B229" s="12"/>
      <c r="C229" s="12"/>
      <c r="D229" s="12"/>
      <c r="E229" s="12"/>
      <c r="F229" s="12"/>
      <c r="G229" s="12"/>
      <c r="H229" s="12"/>
      <c r="L229" s="12"/>
      <c r="M229" s="12"/>
      <c r="N229" s="12"/>
      <c r="O229" s="12"/>
      <c r="P229" s="12"/>
      <c r="Q229" s="12"/>
      <c r="R229" s="12"/>
      <c r="S229" s="13"/>
      <c r="T229" s="13"/>
      <c r="U229" s="13"/>
      <c r="V229" s="13"/>
    </row>
    <row r="230" spans="1:22" s="52" customFormat="1" ht="12.75" x14ac:dyDescent="0.2">
      <c r="A230" s="12"/>
      <c r="B230" s="12"/>
      <c r="C230" s="12"/>
      <c r="D230" s="12"/>
      <c r="E230" s="12"/>
      <c r="F230" s="12"/>
      <c r="G230" s="12"/>
      <c r="H230" s="12"/>
      <c r="L230" s="12"/>
      <c r="M230" s="12"/>
      <c r="N230" s="12"/>
      <c r="O230" s="12"/>
      <c r="P230" s="12"/>
      <c r="Q230" s="12"/>
      <c r="R230" s="12"/>
      <c r="S230" s="13"/>
      <c r="T230" s="13"/>
      <c r="U230" s="13"/>
      <c r="V230" s="13"/>
    </row>
    <row r="231" spans="1:22" s="52" customFormat="1" ht="12.75" x14ac:dyDescent="0.2">
      <c r="A231" s="12"/>
      <c r="B231" s="12"/>
      <c r="C231" s="12"/>
      <c r="D231" s="12"/>
      <c r="E231" s="12"/>
      <c r="F231" s="12"/>
      <c r="G231" s="12"/>
      <c r="H231" s="12"/>
      <c r="L231" s="12"/>
      <c r="M231" s="12"/>
      <c r="N231" s="12"/>
      <c r="O231" s="12"/>
      <c r="P231" s="12"/>
      <c r="Q231" s="12"/>
      <c r="R231" s="12"/>
      <c r="S231" s="13"/>
      <c r="T231" s="13"/>
      <c r="U231" s="13"/>
      <c r="V231" s="13"/>
    </row>
    <row r="232" spans="1:22" s="52" customFormat="1" ht="12.75" x14ac:dyDescent="0.2">
      <c r="A232" s="12"/>
      <c r="B232" s="12"/>
      <c r="C232" s="12"/>
      <c r="D232" s="12"/>
      <c r="E232" s="12"/>
      <c r="F232" s="12"/>
      <c r="G232" s="12"/>
      <c r="H232" s="12"/>
      <c r="L232" s="12"/>
      <c r="M232" s="12"/>
      <c r="N232" s="12"/>
      <c r="O232" s="12"/>
      <c r="P232" s="12"/>
      <c r="Q232" s="12"/>
      <c r="R232" s="12"/>
      <c r="S232" s="13"/>
      <c r="T232" s="13"/>
      <c r="U232" s="13"/>
      <c r="V232" s="13"/>
    </row>
    <row r="233" spans="1:22" s="52" customFormat="1" ht="12.75" x14ac:dyDescent="0.2">
      <c r="A233" s="12"/>
      <c r="B233" s="12"/>
      <c r="C233" s="12"/>
      <c r="D233" s="12"/>
      <c r="E233" s="12"/>
      <c r="F233" s="12"/>
      <c r="G233" s="12"/>
      <c r="H233" s="12"/>
      <c r="L233" s="12"/>
      <c r="M233" s="12"/>
      <c r="N233" s="12"/>
      <c r="O233" s="12"/>
      <c r="P233" s="12"/>
      <c r="Q233" s="12"/>
      <c r="R233" s="12"/>
      <c r="S233" s="13"/>
      <c r="T233" s="13"/>
      <c r="U233" s="13"/>
      <c r="V233" s="13"/>
    </row>
    <row r="234" spans="1:22" s="52" customFormat="1" ht="12.75" x14ac:dyDescent="0.2">
      <c r="A234" s="12"/>
      <c r="B234" s="12"/>
      <c r="C234" s="12"/>
      <c r="D234" s="12"/>
      <c r="E234" s="12"/>
      <c r="F234" s="12"/>
      <c r="G234" s="12"/>
      <c r="H234" s="12"/>
      <c r="L234" s="12"/>
      <c r="M234" s="12"/>
      <c r="N234" s="12"/>
      <c r="O234" s="12"/>
      <c r="P234" s="12"/>
      <c r="Q234" s="12"/>
      <c r="R234" s="12"/>
      <c r="S234" s="13"/>
      <c r="T234" s="13"/>
      <c r="U234" s="13"/>
      <c r="V234" s="13"/>
    </row>
    <row r="235" spans="1:22" s="52" customFormat="1" ht="12.75" x14ac:dyDescent="0.2">
      <c r="A235" s="12"/>
      <c r="B235" s="12"/>
      <c r="C235" s="12"/>
      <c r="D235" s="12"/>
      <c r="E235" s="12"/>
      <c r="F235" s="12"/>
      <c r="G235" s="12"/>
      <c r="H235" s="12"/>
      <c r="L235" s="12"/>
      <c r="M235" s="12"/>
      <c r="N235" s="12"/>
      <c r="O235" s="12"/>
      <c r="P235" s="12"/>
      <c r="Q235" s="12"/>
      <c r="R235" s="12"/>
      <c r="S235" s="13"/>
      <c r="T235" s="13"/>
      <c r="U235" s="13"/>
      <c r="V235" s="13"/>
    </row>
    <row r="236" spans="1:22" s="52" customFormat="1" ht="12.75" x14ac:dyDescent="0.2">
      <c r="A236" s="12"/>
      <c r="B236" s="12"/>
      <c r="C236" s="12"/>
      <c r="D236" s="12"/>
      <c r="E236" s="12"/>
      <c r="F236" s="12"/>
      <c r="G236" s="12"/>
      <c r="H236" s="12"/>
      <c r="L236" s="12"/>
      <c r="M236" s="12"/>
      <c r="N236" s="12"/>
      <c r="O236" s="12"/>
      <c r="P236" s="12"/>
      <c r="Q236" s="12"/>
      <c r="R236" s="12"/>
      <c r="S236" s="13"/>
      <c r="T236" s="13"/>
      <c r="U236" s="13"/>
      <c r="V236" s="13"/>
    </row>
    <row r="237" spans="1:22" s="52" customFormat="1" ht="12.75" x14ac:dyDescent="0.2">
      <c r="A237" s="12"/>
      <c r="B237" s="12"/>
      <c r="C237" s="12"/>
      <c r="D237" s="12"/>
      <c r="E237" s="12"/>
      <c r="F237" s="12"/>
      <c r="G237" s="12"/>
      <c r="H237" s="12"/>
      <c r="L237" s="12"/>
      <c r="M237" s="12"/>
      <c r="N237" s="12"/>
      <c r="O237" s="12"/>
      <c r="P237" s="12"/>
      <c r="Q237" s="12"/>
      <c r="R237" s="12"/>
      <c r="S237" s="13"/>
      <c r="T237" s="13"/>
      <c r="U237" s="13"/>
      <c r="V237" s="13"/>
    </row>
    <row r="238" spans="1:22" s="52" customFormat="1" ht="12.75" x14ac:dyDescent="0.2">
      <c r="A238" s="12"/>
      <c r="B238" s="12"/>
      <c r="C238" s="12"/>
      <c r="D238" s="12"/>
      <c r="E238" s="12"/>
      <c r="F238" s="12"/>
      <c r="G238" s="12"/>
      <c r="H238" s="12"/>
      <c r="L238" s="12"/>
      <c r="M238" s="12"/>
      <c r="N238" s="12"/>
      <c r="O238" s="12"/>
      <c r="P238" s="12"/>
      <c r="Q238" s="12"/>
      <c r="R238" s="12"/>
      <c r="S238" s="13"/>
      <c r="T238" s="13"/>
      <c r="U238" s="13"/>
      <c r="V238" s="13"/>
    </row>
    <row r="239" spans="1:22" s="52" customFormat="1" ht="12.75" x14ac:dyDescent="0.2">
      <c r="A239" s="12"/>
      <c r="B239" s="12"/>
      <c r="C239" s="12"/>
      <c r="D239" s="12"/>
      <c r="E239" s="12"/>
      <c r="F239" s="12"/>
      <c r="G239" s="12"/>
      <c r="H239" s="12"/>
      <c r="L239" s="12"/>
      <c r="M239" s="12"/>
      <c r="N239" s="12"/>
      <c r="O239" s="12"/>
      <c r="P239" s="12"/>
      <c r="Q239" s="12"/>
      <c r="R239" s="12"/>
      <c r="S239" s="13"/>
      <c r="T239" s="13"/>
      <c r="U239" s="13"/>
      <c r="V239" s="13"/>
    </row>
    <row r="240" spans="1:22" s="52" customFormat="1" ht="12.75" x14ac:dyDescent="0.2">
      <c r="A240" s="12"/>
      <c r="B240" s="12"/>
      <c r="C240" s="12"/>
      <c r="D240" s="12"/>
      <c r="E240" s="12"/>
      <c r="F240" s="12"/>
      <c r="G240" s="12"/>
      <c r="H240" s="12"/>
      <c r="L240" s="12"/>
      <c r="M240" s="12"/>
      <c r="N240" s="12"/>
      <c r="O240" s="12"/>
      <c r="P240" s="12"/>
      <c r="Q240" s="12"/>
      <c r="R240" s="12"/>
      <c r="S240" s="13"/>
      <c r="T240" s="13"/>
      <c r="U240" s="13"/>
      <c r="V240" s="13"/>
    </row>
    <row r="241" spans="1:22" s="52" customFormat="1" ht="12.75" x14ac:dyDescent="0.2">
      <c r="A241" s="12"/>
      <c r="B241" s="12"/>
      <c r="C241" s="12"/>
      <c r="D241" s="12"/>
      <c r="E241" s="12"/>
      <c r="F241" s="12"/>
      <c r="G241" s="12"/>
      <c r="H241" s="12"/>
      <c r="L241" s="12"/>
      <c r="M241" s="12"/>
      <c r="N241" s="12"/>
      <c r="O241" s="12"/>
      <c r="P241" s="12"/>
      <c r="Q241" s="12"/>
      <c r="R241" s="12"/>
      <c r="S241" s="13"/>
      <c r="T241" s="13"/>
      <c r="U241" s="13"/>
      <c r="V241" s="13"/>
    </row>
    <row r="242" spans="1:22" s="52" customFormat="1" ht="12.75" x14ac:dyDescent="0.2">
      <c r="A242" s="12"/>
      <c r="B242" s="12"/>
      <c r="C242" s="12"/>
      <c r="D242" s="12"/>
      <c r="E242" s="12"/>
      <c r="F242" s="12"/>
      <c r="G242" s="12"/>
      <c r="H242" s="12"/>
      <c r="L242" s="12"/>
      <c r="M242" s="12"/>
      <c r="N242" s="12"/>
      <c r="O242" s="12"/>
      <c r="P242" s="12"/>
      <c r="Q242" s="12"/>
      <c r="R242" s="12"/>
      <c r="S242" s="13"/>
      <c r="T242" s="13"/>
      <c r="U242" s="13"/>
      <c r="V242" s="13"/>
    </row>
    <row r="243" spans="1:22" s="52" customFormat="1" ht="12.75" x14ac:dyDescent="0.2">
      <c r="A243" s="12"/>
      <c r="B243" s="12"/>
      <c r="C243" s="12"/>
      <c r="D243" s="12"/>
      <c r="E243" s="12"/>
      <c r="F243" s="12"/>
      <c r="G243" s="12"/>
      <c r="H243" s="12"/>
      <c r="L243" s="12"/>
      <c r="M243" s="12"/>
      <c r="N243" s="12"/>
      <c r="O243" s="12"/>
      <c r="P243" s="12"/>
      <c r="Q243" s="12"/>
      <c r="R243" s="12"/>
      <c r="S243" s="13"/>
      <c r="T243" s="13"/>
      <c r="U243" s="13"/>
      <c r="V243" s="13"/>
    </row>
    <row r="244" spans="1:22" s="52" customFormat="1" ht="12.75" x14ac:dyDescent="0.2">
      <c r="A244" s="12"/>
      <c r="B244" s="12"/>
      <c r="C244" s="12"/>
      <c r="D244" s="12"/>
      <c r="E244" s="12"/>
      <c r="F244" s="12"/>
      <c r="G244" s="12"/>
      <c r="H244" s="12"/>
      <c r="L244" s="12"/>
      <c r="M244" s="12"/>
      <c r="N244" s="12"/>
      <c r="O244" s="12"/>
      <c r="P244" s="12"/>
      <c r="Q244" s="12"/>
      <c r="R244" s="12"/>
      <c r="S244" s="13"/>
      <c r="T244" s="13"/>
      <c r="U244" s="13"/>
      <c r="V244" s="13"/>
    </row>
    <row r="245" spans="1:22" s="52" customFormat="1" ht="12.75" x14ac:dyDescent="0.2">
      <c r="A245" s="12"/>
      <c r="B245" s="12"/>
      <c r="C245" s="12"/>
      <c r="D245" s="12"/>
      <c r="E245" s="12"/>
      <c r="F245" s="12"/>
      <c r="G245" s="12"/>
      <c r="H245" s="12"/>
      <c r="L245" s="12"/>
      <c r="M245" s="12"/>
      <c r="N245" s="12"/>
      <c r="O245" s="12"/>
      <c r="P245" s="12"/>
      <c r="Q245" s="12"/>
      <c r="R245" s="12"/>
      <c r="S245" s="13"/>
      <c r="T245" s="13"/>
      <c r="U245" s="13"/>
      <c r="V245" s="13"/>
    </row>
    <row r="246" spans="1:22" s="52" customFormat="1" ht="12.75" x14ac:dyDescent="0.2">
      <c r="A246" s="12"/>
      <c r="B246" s="12"/>
      <c r="C246" s="12"/>
      <c r="D246" s="12"/>
      <c r="E246" s="12"/>
      <c r="F246" s="12"/>
      <c r="G246" s="12"/>
      <c r="H246" s="12"/>
      <c r="L246" s="12"/>
      <c r="M246" s="12"/>
      <c r="N246" s="12"/>
      <c r="O246" s="12"/>
      <c r="P246" s="12"/>
      <c r="Q246" s="12"/>
      <c r="R246" s="12"/>
      <c r="S246" s="13"/>
      <c r="T246" s="13"/>
      <c r="U246" s="13"/>
      <c r="V246" s="13"/>
    </row>
    <row r="247" spans="1:22" s="52" customFormat="1" ht="12.75" x14ac:dyDescent="0.2">
      <c r="A247" s="12"/>
      <c r="B247" s="12"/>
      <c r="C247" s="12"/>
      <c r="D247" s="12"/>
      <c r="E247" s="12"/>
      <c r="F247" s="12"/>
      <c r="G247" s="12"/>
      <c r="H247" s="12"/>
      <c r="L247" s="12"/>
      <c r="M247" s="12"/>
      <c r="N247" s="12"/>
      <c r="O247" s="12"/>
      <c r="P247" s="12"/>
      <c r="Q247" s="12"/>
      <c r="R247" s="12"/>
      <c r="S247" s="13"/>
      <c r="T247" s="13"/>
      <c r="U247" s="13"/>
      <c r="V247" s="13"/>
    </row>
    <row r="248" spans="1:22" s="52" customFormat="1" ht="12.75" x14ac:dyDescent="0.2">
      <c r="A248" s="12"/>
      <c r="B248" s="12"/>
      <c r="C248" s="12"/>
      <c r="D248" s="12"/>
      <c r="E248" s="12"/>
      <c r="F248" s="12"/>
      <c r="G248" s="12"/>
      <c r="H248" s="12"/>
      <c r="L248" s="12"/>
      <c r="M248" s="12"/>
      <c r="N248" s="12"/>
      <c r="O248" s="12"/>
      <c r="P248" s="12"/>
      <c r="Q248" s="12"/>
      <c r="R248" s="12"/>
      <c r="S248" s="13"/>
      <c r="T248" s="13"/>
      <c r="U248" s="13"/>
      <c r="V248" s="13"/>
    </row>
    <row r="249" spans="1:22" s="52" customFormat="1" ht="12.75" x14ac:dyDescent="0.2">
      <c r="A249" s="12"/>
      <c r="B249" s="12"/>
      <c r="C249" s="12"/>
      <c r="D249" s="12"/>
      <c r="E249" s="12"/>
      <c r="F249" s="12"/>
      <c r="G249" s="12"/>
      <c r="H249" s="12"/>
      <c r="L249" s="12"/>
      <c r="M249" s="12"/>
      <c r="N249" s="12"/>
      <c r="O249" s="12"/>
      <c r="P249" s="12"/>
      <c r="Q249" s="12"/>
      <c r="R249" s="12"/>
      <c r="S249" s="13"/>
      <c r="T249" s="13"/>
      <c r="U249" s="13"/>
      <c r="V249" s="13"/>
    </row>
    <row r="250" spans="1:22" s="52" customFormat="1" ht="12.75" x14ac:dyDescent="0.2">
      <c r="A250" s="12"/>
      <c r="B250" s="12"/>
      <c r="C250" s="12"/>
      <c r="D250" s="12"/>
      <c r="E250" s="12"/>
      <c r="F250" s="12"/>
      <c r="G250" s="12"/>
      <c r="H250" s="12"/>
      <c r="L250" s="12"/>
      <c r="M250" s="12"/>
      <c r="N250" s="12"/>
      <c r="O250" s="12"/>
      <c r="P250" s="12"/>
      <c r="Q250" s="12"/>
      <c r="R250" s="12"/>
      <c r="S250" s="13"/>
      <c r="T250" s="13"/>
      <c r="U250" s="13"/>
      <c r="V250" s="13"/>
    </row>
    <row r="251" spans="1:22" s="52" customFormat="1" ht="12.75" x14ac:dyDescent="0.2">
      <c r="A251" s="12"/>
      <c r="B251" s="12"/>
      <c r="C251" s="12"/>
      <c r="D251" s="12"/>
      <c r="E251" s="12"/>
      <c r="F251" s="12"/>
      <c r="G251" s="12"/>
      <c r="H251" s="12"/>
      <c r="L251" s="12"/>
      <c r="M251" s="12"/>
      <c r="N251" s="12"/>
      <c r="O251" s="12"/>
      <c r="P251" s="12"/>
      <c r="Q251" s="12"/>
      <c r="R251" s="12"/>
      <c r="S251" s="13"/>
      <c r="T251" s="13"/>
      <c r="U251" s="13"/>
      <c r="V251" s="13"/>
    </row>
    <row r="252" spans="1:22" s="52" customFormat="1" ht="12.75" x14ac:dyDescent="0.2">
      <c r="A252" s="12"/>
      <c r="B252" s="12"/>
      <c r="C252" s="12"/>
      <c r="D252" s="12"/>
      <c r="E252" s="12"/>
      <c r="F252" s="12"/>
      <c r="G252" s="12"/>
      <c r="H252" s="12"/>
      <c r="L252" s="12"/>
      <c r="M252" s="12"/>
      <c r="N252" s="12"/>
      <c r="O252" s="12"/>
      <c r="P252" s="12"/>
      <c r="Q252" s="12"/>
      <c r="R252" s="12"/>
      <c r="S252" s="13"/>
      <c r="T252" s="13"/>
      <c r="U252" s="13"/>
      <c r="V252" s="13"/>
    </row>
    <row r="253" spans="1:22" s="52" customFormat="1" ht="12.75" x14ac:dyDescent="0.2">
      <c r="A253" s="12"/>
      <c r="B253" s="12"/>
      <c r="C253" s="12"/>
      <c r="D253" s="12"/>
      <c r="E253" s="12"/>
      <c r="F253" s="12"/>
      <c r="G253" s="12"/>
      <c r="H253" s="12"/>
      <c r="L253" s="12"/>
      <c r="M253" s="12"/>
      <c r="N253" s="12"/>
      <c r="O253" s="12"/>
      <c r="P253" s="12"/>
      <c r="Q253" s="12"/>
      <c r="R253" s="12"/>
      <c r="S253" s="13"/>
      <c r="T253" s="13"/>
      <c r="U253" s="13"/>
      <c r="V253" s="13"/>
    </row>
    <row r="254" spans="1:22" s="52" customFormat="1" ht="12.75" x14ac:dyDescent="0.2">
      <c r="A254" s="12"/>
      <c r="B254" s="12"/>
      <c r="C254" s="12"/>
      <c r="D254" s="12"/>
      <c r="E254" s="12"/>
      <c r="F254" s="12"/>
      <c r="G254" s="12"/>
      <c r="H254" s="12"/>
      <c r="L254" s="12"/>
      <c r="M254" s="12"/>
      <c r="N254" s="12"/>
      <c r="O254" s="12"/>
      <c r="P254" s="12"/>
      <c r="Q254" s="12"/>
      <c r="R254" s="12"/>
      <c r="S254" s="13"/>
      <c r="T254" s="13"/>
      <c r="U254" s="13"/>
      <c r="V254" s="13"/>
    </row>
    <row r="255" spans="1:22" s="52" customFormat="1" ht="12.75" x14ac:dyDescent="0.2">
      <c r="A255" s="12"/>
      <c r="B255" s="12"/>
      <c r="C255" s="12"/>
      <c r="D255" s="12"/>
      <c r="E255" s="12"/>
      <c r="F255" s="12"/>
      <c r="G255" s="12"/>
      <c r="H255" s="12"/>
      <c r="L255" s="12"/>
      <c r="M255" s="12"/>
      <c r="N255" s="12"/>
      <c r="O255" s="12"/>
      <c r="P255" s="12"/>
      <c r="Q255" s="12"/>
      <c r="R255" s="12"/>
      <c r="S255" s="13"/>
      <c r="T255" s="13"/>
      <c r="U255" s="13"/>
      <c r="V255" s="13"/>
    </row>
    <row r="256" spans="1:22" s="52" customFormat="1" ht="12.75" x14ac:dyDescent="0.2">
      <c r="A256" s="12"/>
      <c r="B256" s="12"/>
      <c r="C256" s="12"/>
      <c r="D256" s="12"/>
      <c r="E256" s="12"/>
      <c r="F256" s="12"/>
      <c r="G256" s="12"/>
      <c r="H256" s="12"/>
      <c r="L256" s="12"/>
      <c r="M256" s="12"/>
      <c r="N256" s="12"/>
      <c r="O256" s="12"/>
      <c r="P256" s="12"/>
      <c r="Q256" s="12"/>
      <c r="R256" s="12"/>
      <c r="S256" s="13"/>
      <c r="T256" s="13"/>
      <c r="U256" s="13"/>
      <c r="V256" s="13"/>
    </row>
    <row r="257" spans="1:22" s="52" customFormat="1" ht="12.75" x14ac:dyDescent="0.2">
      <c r="A257" s="12"/>
      <c r="B257" s="12"/>
      <c r="C257" s="12"/>
      <c r="D257" s="12"/>
      <c r="E257" s="12"/>
      <c r="F257" s="12"/>
      <c r="G257" s="12"/>
      <c r="H257" s="12"/>
      <c r="L257" s="12"/>
      <c r="M257" s="12"/>
      <c r="N257" s="12"/>
      <c r="O257" s="12"/>
      <c r="P257" s="12"/>
      <c r="Q257" s="12"/>
      <c r="R257" s="12"/>
      <c r="S257" s="13"/>
      <c r="T257" s="13"/>
      <c r="U257" s="13"/>
      <c r="V257" s="13"/>
    </row>
    <row r="258" spans="1:22" s="52" customFormat="1" ht="12.75" x14ac:dyDescent="0.2">
      <c r="A258" s="12"/>
      <c r="B258" s="12"/>
      <c r="C258" s="12"/>
      <c r="D258" s="12"/>
      <c r="E258" s="12"/>
      <c r="F258" s="12"/>
      <c r="G258" s="12"/>
      <c r="H258" s="12"/>
      <c r="L258" s="12"/>
      <c r="M258" s="12"/>
      <c r="N258" s="12"/>
      <c r="O258" s="12"/>
      <c r="P258" s="12"/>
      <c r="Q258" s="12"/>
      <c r="R258" s="12"/>
      <c r="S258" s="13"/>
      <c r="T258" s="13"/>
      <c r="U258" s="13"/>
      <c r="V258" s="13"/>
    </row>
    <row r="259" spans="1:22" s="52" customFormat="1" ht="12.75" x14ac:dyDescent="0.2">
      <c r="A259" s="12"/>
      <c r="B259" s="12"/>
      <c r="C259" s="12"/>
      <c r="D259" s="12"/>
      <c r="E259" s="12"/>
      <c r="F259" s="12"/>
      <c r="G259" s="12"/>
      <c r="H259" s="12"/>
      <c r="L259" s="12"/>
      <c r="M259" s="12"/>
      <c r="N259" s="12"/>
      <c r="O259" s="12"/>
      <c r="P259" s="12"/>
      <c r="Q259" s="12"/>
      <c r="R259" s="12"/>
      <c r="S259" s="13"/>
      <c r="T259" s="13"/>
      <c r="U259" s="13"/>
      <c r="V259" s="13"/>
    </row>
    <row r="260" spans="1:22" s="52" customFormat="1" ht="12.75" x14ac:dyDescent="0.2">
      <c r="A260" s="12"/>
      <c r="B260" s="12"/>
      <c r="C260" s="12"/>
      <c r="D260" s="12"/>
      <c r="E260" s="12"/>
      <c r="F260" s="12"/>
      <c r="G260" s="12"/>
      <c r="H260" s="12"/>
      <c r="L260" s="12"/>
      <c r="M260" s="12"/>
      <c r="N260" s="12"/>
      <c r="O260" s="12"/>
      <c r="P260" s="12"/>
      <c r="Q260" s="12"/>
      <c r="R260" s="12"/>
      <c r="S260" s="13"/>
      <c r="T260" s="13"/>
      <c r="U260" s="13"/>
      <c r="V260" s="13"/>
    </row>
    <row r="261" spans="1:22" s="52" customFormat="1" ht="12.75" x14ac:dyDescent="0.2">
      <c r="A261" s="12"/>
      <c r="B261" s="12"/>
      <c r="C261" s="12"/>
      <c r="D261" s="12"/>
      <c r="E261" s="12"/>
      <c r="F261" s="12"/>
      <c r="G261" s="12"/>
      <c r="H261" s="12"/>
      <c r="L261" s="12"/>
      <c r="M261" s="12"/>
      <c r="N261" s="12"/>
      <c r="O261" s="12"/>
      <c r="P261" s="12"/>
      <c r="Q261" s="12"/>
      <c r="R261" s="12"/>
      <c r="S261" s="13"/>
      <c r="T261" s="13"/>
      <c r="U261" s="13"/>
      <c r="V261" s="13"/>
    </row>
    <row r="262" spans="1:22" s="52" customFormat="1" ht="12.75" x14ac:dyDescent="0.2">
      <c r="A262" s="12"/>
      <c r="B262" s="12"/>
      <c r="C262" s="12"/>
      <c r="D262" s="12"/>
      <c r="E262" s="12"/>
      <c r="F262" s="12"/>
      <c r="G262" s="12"/>
      <c r="H262" s="12"/>
      <c r="L262" s="12"/>
      <c r="M262" s="12"/>
      <c r="N262" s="12"/>
      <c r="O262" s="12"/>
      <c r="P262" s="12"/>
      <c r="Q262" s="12"/>
      <c r="R262" s="12"/>
      <c r="S262" s="13"/>
      <c r="T262" s="13"/>
      <c r="U262" s="13"/>
      <c r="V262" s="13"/>
    </row>
    <row r="263" spans="1:22" s="52" customFormat="1" ht="12.75" x14ac:dyDescent="0.2">
      <c r="A263" s="12"/>
      <c r="B263" s="12"/>
      <c r="C263" s="12"/>
      <c r="D263" s="12"/>
      <c r="E263" s="12"/>
      <c r="F263" s="12"/>
      <c r="G263" s="12"/>
      <c r="H263" s="12"/>
      <c r="L263" s="12"/>
      <c r="M263" s="12"/>
      <c r="N263" s="12"/>
      <c r="O263" s="12"/>
      <c r="P263" s="12"/>
      <c r="Q263" s="12"/>
      <c r="R263" s="12"/>
      <c r="S263" s="13"/>
      <c r="T263" s="13"/>
      <c r="U263" s="13"/>
      <c r="V263" s="13"/>
    </row>
    <row r="264" spans="1:22" s="52" customFormat="1" ht="12.75" x14ac:dyDescent="0.2">
      <c r="A264" s="12"/>
      <c r="B264" s="12"/>
      <c r="C264" s="12"/>
      <c r="D264" s="12"/>
      <c r="E264" s="12"/>
      <c r="F264" s="12"/>
      <c r="G264" s="12"/>
      <c r="H264" s="12"/>
      <c r="L264" s="12"/>
      <c r="M264" s="12"/>
      <c r="N264" s="12"/>
      <c r="O264" s="12"/>
      <c r="P264" s="12"/>
      <c r="Q264" s="12"/>
      <c r="R264" s="12"/>
      <c r="S264" s="13"/>
      <c r="T264" s="13"/>
      <c r="U264" s="13"/>
      <c r="V264" s="13"/>
    </row>
    <row r="265" spans="1:22" s="52" customFormat="1" ht="12.75" x14ac:dyDescent="0.2">
      <c r="A265" s="12"/>
      <c r="B265" s="12"/>
      <c r="C265" s="12"/>
      <c r="D265" s="12"/>
      <c r="E265" s="12"/>
      <c r="F265" s="12"/>
      <c r="G265" s="12"/>
      <c r="H265" s="12"/>
      <c r="L265" s="12"/>
      <c r="M265" s="12"/>
      <c r="N265" s="12"/>
      <c r="O265" s="12"/>
      <c r="P265" s="12"/>
      <c r="Q265" s="12"/>
      <c r="R265" s="12"/>
      <c r="S265" s="13"/>
      <c r="T265" s="13"/>
      <c r="U265" s="13"/>
      <c r="V265" s="13"/>
    </row>
    <row r="266" spans="1:22" s="52" customFormat="1" ht="12.75" x14ac:dyDescent="0.2">
      <c r="A266" s="12"/>
      <c r="B266" s="12"/>
      <c r="C266" s="12"/>
      <c r="D266" s="12"/>
      <c r="E266" s="12"/>
      <c r="F266" s="12"/>
      <c r="G266" s="12"/>
      <c r="H266" s="12"/>
      <c r="L266" s="12"/>
      <c r="M266" s="12"/>
      <c r="N266" s="12"/>
      <c r="O266" s="12"/>
      <c r="P266" s="12"/>
      <c r="Q266" s="12"/>
      <c r="R266" s="12"/>
      <c r="S266" s="13"/>
      <c r="T266" s="13"/>
      <c r="U266" s="13"/>
      <c r="V266" s="13"/>
    </row>
    <row r="267" spans="1:22" s="52" customFormat="1" ht="12.75" x14ac:dyDescent="0.2">
      <c r="A267" s="12"/>
      <c r="B267" s="12"/>
      <c r="C267" s="12"/>
      <c r="D267" s="12"/>
      <c r="E267" s="12"/>
      <c r="F267" s="12"/>
      <c r="G267" s="12"/>
      <c r="H267" s="12"/>
      <c r="L267" s="12"/>
      <c r="M267" s="12"/>
      <c r="N267" s="12"/>
      <c r="O267" s="12"/>
      <c r="P267" s="12"/>
      <c r="Q267" s="12"/>
      <c r="R267" s="12"/>
      <c r="S267" s="13"/>
      <c r="T267" s="13"/>
      <c r="U267" s="13"/>
      <c r="V267" s="13"/>
    </row>
    <row r="268" spans="1:22" s="52" customFormat="1" ht="12.75" x14ac:dyDescent="0.2">
      <c r="A268" s="12"/>
      <c r="B268" s="12"/>
      <c r="C268" s="12"/>
      <c r="D268" s="12"/>
      <c r="E268" s="12"/>
      <c r="F268" s="12"/>
      <c r="G268" s="12"/>
      <c r="H268" s="12"/>
      <c r="L268" s="12"/>
      <c r="M268" s="12"/>
      <c r="N268" s="12"/>
      <c r="O268" s="12"/>
      <c r="P268" s="12"/>
      <c r="Q268" s="12"/>
      <c r="R268" s="12"/>
      <c r="S268" s="13"/>
      <c r="T268" s="13"/>
      <c r="U268" s="13"/>
      <c r="V268" s="13"/>
    </row>
    <row r="269" spans="1:22" s="52" customFormat="1" ht="12.75" x14ac:dyDescent="0.2">
      <c r="A269" s="12"/>
      <c r="B269" s="12"/>
      <c r="C269" s="12"/>
      <c r="D269" s="12"/>
      <c r="E269" s="12"/>
      <c r="F269" s="12"/>
      <c r="G269" s="12"/>
      <c r="H269" s="12"/>
      <c r="L269" s="12"/>
      <c r="M269" s="12"/>
      <c r="N269" s="12"/>
      <c r="O269" s="12"/>
      <c r="P269" s="12"/>
      <c r="Q269" s="12"/>
      <c r="R269" s="12"/>
      <c r="S269" s="13"/>
      <c r="T269" s="13"/>
      <c r="U269" s="13"/>
      <c r="V269" s="13"/>
    </row>
    <row r="270" spans="1:22" s="52" customFormat="1" ht="12.75" x14ac:dyDescent="0.2">
      <c r="A270" s="12"/>
      <c r="B270" s="12"/>
      <c r="C270" s="12"/>
      <c r="D270" s="12"/>
      <c r="E270" s="12"/>
      <c r="F270" s="12"/>
      <c r="G270" s="12"/>
      <c r="H270" s="12"/>
      <c r="L270" s="12"/>
      <c r="M270" s="12"/>
      <c r="N270" s="12"/>
      <c r="O270" s="12"/>
      <c r="P270" s="12"/>
      <c r="Q270" s="12"/>
      <c r="R270" s="12"/>
      <c r="S270" s="13"/>
      <c r="T270" s="13"/>
      <c r="U270" s="13"/>
      <c r="V270" s="13"/>
    </row>
    <row r="271" spans="1:22" s="52" customFormat="1" ht="12.75" x14ac:dyDescent="0.2">
      <c r="A271" s="12"/>
      <c r="B271" s="12"/>
      <c r="C271" s="12"/>
      <c r="D271" s="12"/>
      <c r="E271" s="12"/>
      <c r="F271" s="12"/>
      <c r="G271" s="12"/>
      <c r="H271" s="12"/>
      <c r="L271" s="12"/>
      <c r="M271" s="12"/>
      <c r="N271" s="12"/>
      <c r="O271" s="12"/>
      <c r="P271" s="12"/>
      <c r="Q271" s="12"/>
      <c r="R271" s="12"/>
      <c r="S271" s="13"/>
      <c r="T271" s="13"/>
      <c r="U271" s="13"/>
      <c r="V271" s="13"/>
    </row>
    <row r="272" spans="1:22" s="52" customFormat="1" ht="12.75" x14ac:dyDescent="0.2">
      <c r="A272" s="12"/>
      <c r="B272" s="12"/>
      <c r="C272" s="12"/>
      <c r="D272" s="12"/>
      <c r="E272" s="12"/>
      <c r="F272" s="12"/>
      <c r="G272" s="12"/>
      <c r="H272" s="12"/>
      <c r="L272" s="12"/>
      <c r="M272" s="12"/>
      <c r="N272" s="12"/>
      <c r="O272" s="12"/>
      <c r="P272" s="12"/>
      <c r="Q272" s="12"/>
      <c r="R272" s="12"/>
      <c r="S272" s="13"/>
      <c r="T272" s="13"/>
      <c r="U272" s="13"/>
      <c r="V272" s="13"/>
    </row>
    <row r="273" spans="1:22" s="52" customFormat="1" ht="12.75" x14ac:dyDescent="0.2">
      <c r="A273" s="12"/>
      <c r="B273" s="12"/>
      <c r="C273" s="12"/>
      <c r="D273" s="12"/>
      <c r="E273" s="12"/>
      <c r="F273" s="12"/>
      <c r="G273" s="12"/>
      <c r="H273" s="12"/>
      <c r="L273" s="12"/>
      <c r="M273" s="12"/>
      <c r="N273" s="12"/>
      <c r="O273" s="12"/>
      <c r="P273" s="12"/>
      <c r="Q273" s="12"/>
      <c r="R273" s="12"/>
      <c r="S273" s="13"/>
      <c r="T273" s="13"/>
      <c r="U273" s="13"/>
      <c r="V273" s="13"/>
    </row>
    <row r="274" spans="1:22" s="52" customFormat="1" ht="12.75" x14ac:dyDescent="0.2">
      <c r="A274" s="12"/>
      <c r="B274" s="12"/>
      <c r="C274" s="12"/>
      <c r="D274" s="12"/>
      <c r="E274" s="12"/>
      <c r="F274" s="12"/>
      <c r="G274" s="12"/>
      <c r="H274" s="12"/>
      <c r="L274" s="12"/>
      <c r="M274" s="12"/>
      <c r="N274" s="12"/>
      <c r="O274" s="12"/>
      <c r="P274" s="12"/>
      <c r="Q274" s="12"/>
      <c r="R274" s="12"/>
      <c r="S274" s="13"/>
      <c r="T274" s="13"/>
      <c r="U274" s="13"/>
      <c r="V274" s="13"/>
    </row>
    <row r="275" spans="1:22" s="52" customFormat="1" ht="12.75" x14ac:dyDescent="0.2">
      <c r="A275" s="12"/>
      <c r="B275" s="12"/>
      <c r="C275" s="12"/>
      <c r="D275" s="12"/>
      <c r="E275" s="12"/>
      <c r="F275" s="12"/>
      <c r="G275" s="12"/>
      <c r="H275" s="12"/>
      <c r="L275" s="12"/>
      <c r="M275" s="12"/>
      <c r="N275" s="12"/>
      <c r="O275" s="12"/>
      <c r="P275" s="12"/>
      <c r="Q275" s="12"/>
      <c r="R275" s="12"/>
      <c r="S275" s="13"/>
      <c r="T275" s="13"/>
      <c r="U275" s="13"/>
      <c r="V275" s="13"/>
    </row>
    <row r="276" spans="1:22" s="52" customFormat="1" ht="12.75" x14ac:dyDescent="0.2">
      <c r="A276" s="12"/>
      <c r="B276" s="12"/>
      <c r="C276" s="12"/>
      <c r="D276" s="12"/>
      <c r="E276" s="12"/>
      <c r="F276" s="12"/>
      <c r="G276" s="12"/>
      <c r="H276" s="12"/>
      <c r="L276" s="12"/>
      <c r="M276" s="12"/>
      <c r="N276" s="12"/>
      <c r="O276" s="12"/>
      <c r="P276" s="12"/>
      <c r="Q276" s="12"/>
      <c r="R276" s="12"/>
      <c r="S276" s="13"/>
      <c r="T276" s="13"/>
      <c r="U276" s="13"/>
      <c r="V276" s="13"/>
    </row>
    <row r="277" spans="1:22" s="52" customFormat="1" ht="12.75" x14ac:dyDescent="0.2">
      <c r="A277" s="12"/>
      <c r="B277" s="12"/>
      <c r="C277" s="12"/>
      <c r="D277" s="12"/>
      <c r="E277" s="12"/>
      <c r="F277" s="12"/>
      <c r="G277" s="12"/>
      <c r="H277" s="12"/>
      <c r="L277" s="12"/>
      <c r="M277" s="12"/>
      <c r="N277" s="12"/>
      <c r="O277" s="12"/>
      <c r="P277" s="12"/>
      <c r="Q277" s="12"/>
      <c r="R277" s="12"/>
      <c r="S277" s="13"/>
      <c r="T277" s="13"/>
      <c r="U277" s="13"/>
      <c r="V277" s="13"/>
    </row>
    <row r="278" spans="1:22" s="52" customFormat="1" ht="12.75" x14ac:dyDescent="0.2">
      <c r="A278" s="12"/>
      <c r="B278" s="12"/>
      <c r="C278" s="12"/>
      <c r="D278" s="12"/>
      <c r="E278" s="12"/>
      <c r="F278" s="12"/>
      <c r="G278" s="12"/>
      <c r="H278" s="12"/>
      <c r="L278" s="12"/>
      <c r="M278" s="12"/>
      <c r="N278" s="12"/>
      <c r="O278" s="12"/>
      <c r="P278" s="12"/>
      <c r="Q278" s="12"/>
      <c r="R278" s="12"/>
      <c r="S278" s="13"/>
      <c r="T278" s="13"/>
      <c r="U278" s="13"/>
      <c r="V278" s="13"/>
    </row>
    <row r="279" spans="1:22" s="52" customFormat="1" ht="12.75" x14ac:dyDescent="0.2">
      <c r="A279" s="12"/>
      <c r="B279" s="12"/>
      <c r="C279" s="12"/>
      <c r="D279" s="12"/>
      <c r="E279" s="12"/>
      <c r="F279" s="12"/>
      <c r="G279" s="12"/>
      <c r="H279" s="12"/>
      <c r="L279" s="12"/>
      <c r="M279" s="12"/>
      <c r="N279" s="12"/>
      <c r="O279" s="12"/>
      <c r="P279" s="12"/>
      <c r="Q279" s="12"/>
      <c r="R279" s="12"/>
      <c r="S279" s="13"/>
      <c r="T279" s="13"/>
      <c r="U279" s="13"/>
      <c r="V279" s="13"/>
    </row>
    <row r="280" spans="1:22" s="52" customFormat="1" ht="12.75" x14ac:dyDescent="0.2">
      <c r="A280" s="12"/>
      <c r="B280" s="12"/>
      <c r="C280" s="12"/>
      <c r="D280" s="12"/>
      <c r="E280" s="12"/>
      <c r="F280" s="12"/>
      <c r="G280" s="12"/>
      <c r="H280" s="12"/>
      <c r="L280" s="12"/>
      <c r="M280" s="12"/>
      <c r="N280" s="12"/>
      <c r="O280" s="12"/>
      <c r="P280" s="12"/>
      <c r="Q280" s="12"/>
      <c r="R280" s="12"/>
      <c r="S280" s="13"/>
      <c r="T280" s="13"/>
      <c r="U280" s="13"/>
      <c r="V280" s="13"/>
    </row>
    <row r="281" spans="1:22" s="52" customFormat="1" ht="12.75" x14ac:dyDescent="0.2">
      <c r="A281" s="12"/>
      <c r="B281" s="12"/>
      <c r="C281" s="12"/>
      <c r="D281" s="12"/>
      <c r="E281" s="12"/>
      <c r="F281" s="12"/>
      <c r="G281" s="12"/>
      <c r="H281" s="12"/>
      <c r="L281" s="12"/>
      <c r="M281" s="12"/>
      <c r="N281" s="12"/>
      <c r="O281" s="12"/>
      <c r="P281" s="12"/>
      <c r="Q281" s="12"/>
      <c r="R281" s="12"/>
      <c r="S281" s="13"/>
      <c r="T281" s="13"/>
      <c r="U281" s="13"/>
      <c r="V281" s="13"/>
    </row>
    <row r="282" spans="1:22" s="52" customFormat="1" ht="12.75" x14ac:dyDescent="0.2">
      <c r="A282" s="12"/>
      <c r="B282" s="12"/>
      <c r="C282" s="12"/>
      <c r="D282" s="12"/>
      <c r="E282" s="12"/>
      <c r="F282" s="12"/>
      <c r="G282" s="12"/>
      <c r="H282" s="12"/>
      <c r="L282" s="12"/>
      <c r="M282" s="12"/>
      <c r="N282" s="12"/>
      <c r="O282" s="12"/>
      <c r="P282" s="12"/>
      <c r="Q282" s="12"/>
      <c r="R282" s="12"/>
      <c r="S282" s="13"/>
      <c r="T282" s="13"/>
      <c r="U282" s="13"/>
      <c r="V282" s="13"/>
    </row>
    <row r="283" spans="1:22" s="52" customFormat="1" ht="12.75" x14ac:dyDescent="0.2">
      <c r="A283" s="12"/>
      <c r="B283" s="12"/>
      <c r="C283" s="12"/>
      <c r="D283" s="12"/>
      <c r="E283" s="12"/>
      <c r="F283" s="12"/>
      <c r="G283" s="12"/>
      <c r="H283" s="12"/>
      <c r="L283" s="12"/>
      <c r="M283" s="12"/>
      <c r="N283" s="12"/>
      <c r="O283" s="12"/>
      <c r="P283" s="12"/>
      <c r="Q283" s="12"/>
      <c r="R283" s="12"/>
      <c r="S283" s="13"/>
      <c r="T283" s="13"/>
      <c r="U283" s="13"/>
      <c r="V283" s="13"/>
    </row>
    <row r="284" spans="1:22" s="52" customFormat="1" ht="12.75" x14ac:dyDescent="0.2">
      <c r="A284" s="12"/>
      <c r="B284" s="12"/>
      <c r="C284" s="12"/>
      <c r="D284" s="12"/>
      <c r="E284" s="12"/>
      <c r="F284" s="12"/>
      <c r="G284" s="12"/>
      <c r="H284" s="12"/>
      <c r="L284" s="12"/>
      <c r="M284" s="12"/>
      <c r="N284" s="12"/>
      <c r="O284" s="12"/>
      <c r="P284" s="12"/>
      <c r="Q284" s="12"/>
      <c r="R284" s="12"/>
      <c r="S284" s="13"/>
      <c r="T284" s="13"/>
      <c r="U284" s="13"/>
      <c r="V284" s="13"/>
    </row>
    <row r="285" spans="1:22" s="52" customFormat="1" ht="12.75" x14ac:dyDescent="0.2">
      <c r="A285" s="12"/>
      <c r="B285" s="12"/>
      <c r="C285" s="12"/>
      <c r="D285" s="12"/>
      <c r="E285" s="12"/>
      <c r="F285" s="12"/>
      <c r="G285" s="12"/>
      <c r="H285" s="12"/>
      <c r="L285" s="12"/>
      <c r="M285" s="12"/>
      <c r="N285" s="12"/>
      <c r="O285" s="12"/>
      <c r="P285" s="12"/>
      <c r="Q285" s="12"/>
      <c r="R285" s="12"/>
      <c r="S285" s="13"/>
      <c r="T285" s="13"/>
      <c r="U285" s="13"/>
      <c r="V285" s="13"/>
    </row>
    <row r="286" spans="1:22" s="52" customFormat="1" ht="12.75" x14ac:dyDescent="0.2">
      <c r="A286" s="12"/>
      <c r="B286" s="12"/>
      <c r="C286" s="12"/>
      <c r="D286" s="12"/>
      <c r="E286" s="12"/>
      <c r="F286" s="12"/>
      <c r="G286" s="12"/>
      <c r="H286" s="12"/>
      <c r="L286" s="12"/>
      <c r="M286" s="12"/>
      <c r="N286" s="12"/>
      <c r="O286" s="12"/>
      <c r="P286" s="12"/>
      <c r="Q286" s="12"/>
      <c r="R286" s="12"/>
      <c r="S286" s="13"/>
      <c r="T286" s="13"/>
      <c r="U286" s="13"/>
      <c r="V286" s="13"/>
    </row>
    <row r="287" spans="1:22" s="52" customFormat="1" ht="12.75" x14ac:dyDescent="0.2">
      <c r="A287" s="12"/>
      <c r="B287" s="12"/>
      <c r="C287" s="12"/>
      <c r="D287" s="12"/>
      <c r="E287" s="12"/>
      <c r="F287" s="12"/>
      <c r="G287" s="12"/>
      <c r="H287" s="12"/>
      <c r="L287" s="12"/>
      <c r="M287" s="12"/>
      <c r="N287" s="12"/>
      <c r="O287" s="12"/>
      <c r="P287" s="12"/>
      <c r="Q287" s="12"/>
      <c r="R287" s="12"/>
      <c r="S287" s="13"/>
      <c r="T287" s="13"/>
      <c r="U287" s="13"/>
      <c r="V287" s="13"/>
    </row>
    <row r="288" spans="1:22" s="52" customFormat="1" ht="12.75" x14ac:dyDescent="0.2">
      <c r="A288" s="12"/>
      <c r="B288" s="12"/>
      <c r="C288" s="12"/>
      <c r="D288" s="12"/>
      <c r="E288" s="12"/>
      <c r="F288" s="12"/>
      <c r="G288" s="12"/>
      <c r="H288" s="12"/>
      <c r="L288" s="12"/>
      <c r="M288" s="12"/>
      <c r="N288" s="12"/>
      <c r="O288" s="12"/>
      <c r="P288" s="12"/>
      <c r="Q288" s="12"/>
      <c r="R288" s="12"/>
      <c r="S288" s="13"/>
      <c r="T288" s="13"/>
      <c r="U288" s="13"/>
      <c r="V288" s="13"/>
    </row>
    <row r="289" spans="1:22" s="52" customFormat="1" ht="12.75" x14ac:dyDescent="0.2">
      <c r="A289" s="12"/>
      <c r="B289" s="12"/>
      <c r="C289" s="12"/>
      <c r="D289" s="12"/>
      <c r="E289" s="12"/>
      <c r="F289" s="12"/>
      <c r="G289" s="12"/>
      <c r="H289" s="12"/>
      <c r="L289" s="12"/>
      <c r="M289" s="12"/>
      <c r="N289" s="12"/>
      <c r="O289" s="12"/>
      <c r="P289" s="12"/>
      <c r="Q289" s="12"/>
      <c r="R289" s="12"/>
      <c r="S289" s="13"/>
      <c r="T289" s="13"/>
      <c r="U289" s="13"/>
      <c r="V289" s="13"/>
    </row>
    <row r="290" spans="1:22" s="52" customFormat="1" ht="12.75" x14ac:dyDescent="0.2">
      <c r="A290" s="12"/>
      <c r="B290" s="12"/>
      <c r="C290" s="12"/>
      <c r="D290" s="12"/>
      <c r="E290" s="12"/>
      <c r="F290" s="12"/>
      <c r="G290" s="12"/>
      <c r="H290" s="12"/>
      <c r="L290" s="12"/>
      <c r="M290" s="12"/>
      <c r="N290" s="12"/>
      <c r="O290" s="12"/>
      <c r="P290" s="12"/>
      <c r="Q290" s="12"/>
      <c r="R290" s="12"/>
      <c r="S290" s="13"/>
      <c r="T290" s="13"/>
      <c r="U290" s="13"/>
      <c r="V290" s="13"/>
    </row>
    <row r="291" spans="1:22" s="52" customFormat="1" ht="12.75" x14ac:dyDescent="0.2">
      <c r="A291" s="12"/>
      <c r="B291" s="12"/>
      <c r="C291" s="12"/>
      <c r="D291" s="12"/>
      <c r="E291" s="12"/>
      <c r="F291" s="12"/>
      <c r="G291" s="12"/>
      <c r="H291" s="12"/>
      <c r="L291" s="12"/>
      <c r="M291" s="12"/>
      <c r="N291" s="12"/>
      <c r="O291" s="12"/>
      <c r="P291" s="12"/>
      <c r="Q291" s="12"/>
      <c r="R291" s="12"/>
      <c r="S291" s="13"/>
      <c r="T291" s="13"/>
      <c r="U291" s="13"/>
      <c r="V291" s="13"/>
    </row>
    <row r="292" spans="1:22" s="52" customFormat="1" ht="12.75" x14ac:dyDescent="0.2">
      <c r="A292" s="12"/>
      <c r="B292" s="12"/>
      <c r="C292" s="12"/>
      <c r="D292" s="12"/>
      <c r="E292" s="12"/>
      <c r="F292" s="12"/>
      <c r="G292" s="12"/>
      <c r="H292" s="12"/>
      <c r="L292" s="12"/>
      <c r="M292" s="12"/>
      <c r="N292" s="12"/>
      <c r="O292" s="12"/>
      <c r="P292" s="12"/>
      <c r="Q292" s="12"/>
      <c r="R292" s="12"/>
      <c r="S292" s="13"/>
      <c r="T292" s="13"/>
      <c r="U292" s="13"/>
      <c r="V292" s="13"/>
    </row>
    <row r="293" spans="1:22" s="52" customFormat="1" ht="12.75" x14ac:dyDescent="0.2">
      <c r="A293" s="12"/>
      <c r="B293" s="12"/>
      <c r="C293" s="12"/>
      <c r="D293" s="12"/>
      <c r="E293" s="12"/>
      <c r="F293" s="12"/>
      <c r="G293" s="12"/>
      <c r="H293" s="12"/>
      <c r="L293" s="12"/>
      <c r="M293" s="12"/>
      <c r="N293" s="12"/>
      <c r="O293" s="12"/>
      <c r="P293" s="12"/>
      <c r="Q293" s="12"/>
      <c r="R293" s="12"/>
      <c r="S293" s="13"/>
      <c r="T293" s="13"/>
      <c r="U293" s="13"/>
      <c r="V293" s="13"/>
    </row>
    <row r="294" spans="1:22" s="52" customFormat="1" ht="12.75" x14ac:dyDescent="0.2">
      <c r="A294" s="12"/>
      <c r="B294" s="12"/>
      <c r="C294" s="12"/>
      <c r="D294" s="12"/>
      <c r="E294" s="12"/>
      <c r="F294" s="12"/>
      <c r="G294" s="12"/>
      <c r="H294" s="12"/>
      <c r="L294" s="12"/>
      <c r="M294" s="12"/>
      <c r="N294" s="12"/>
      <c r="O294" s="12"/>
      <c r="P294" s="12"/>
      <c r="Q294" s="12"/>
      <c r="R294" s="12"/>
      <c r="S294" s="13"/>
      <c r="T294" s="13"/>
      <c r="U294" s="13"/>
      <c r="V294" s="13"/>
    </row>
    <row r="295" spans="1:22" s="52" customFormat="1" ht="12.75" x14ac:dyDescent="0.2">
      <c r="A295" s="12"/>
      <c r="B295" s="12"/>
      <c r="C295" s="12"/>
      <c r="D295" s="12"/>
      <c r="E295" s="12"/>
      <c r="F295" s="12"/>
      <c r="G295" s="12"/>
      <c r="H295" s="12"/>
      <c r="L295" s="12"/>
      <c r="M295" s="12"/>
      <c r="N295" s="12"/>
      <c r="O295" s="12"/>
      <c r="P295" s="12"/>
      <c r="Q295" s="12"/>
      <c r="R295" s="12"/>
      <c r="S295" s="13"/>
      <c r="T295" s="13"/>
      <c r="U295" s="13"/>
      <c r="V295" s="13"/>
    </row>
    <row r="296" spans="1:22" s="52" customFormat="1" ht="12.75" x14ac:dyDescent="0.2">
      <c r="A296" s="12"/>
      <c r="B296" s="12"/>
      <c r="C296" s="12"/>
      <c r="D296" s="12"/>
      <c r="E296" s="12"/>
      <c r="F296" s="12"/>
      <c r="G296" s="12"/>
      <c r="H296" s="12"/>
      <c r="L296" s="12"/>
      <c r="M296" s="12"/>
      <c r="N296" s="12"/>
      <c r="O296" s="12"/>
      <c r="P296" s="12"/>
      <c r="Q296" s="12"/>
      <c r="R296" s="12"/>
      <c r="S296" s="13"/>
      <c r="T296" s="13"/>
      <c r="U296" s="13"/>
      <c r="V296" s="13"/>
    </row>
    <row r="297" spans="1:22" s="52" customFormat="1" ht="12.75" x14ac:dyDescent="0.2">
      <c r="A297" s="12"/>
      <c r="B297" s="12"/>
      <c r="C297" s="12"/>
      <c r="D297" s="12"/>
      <c r="E297" s="12"/>
      <c r="F297" s="12"/>
      <c r="G297" s="12"/>
      <c r="H297" s="12"/>
      <c r="L297" s="12"/>
      <c r="M297" s="12"/>
      <c r="N297" s="12"/>
      <c r="O297" s="12"/>
      <c r="P297" s="12"/>
      <c r="Q297" s="12"/>
      <c r="R297" s="12"/>
      <c r="S297" s="13"/>
      <c r="T297" s="13"/>
      <c r="U297" s="13"/>
      <c r="V297" s="13"/>
    </row>
    <row r="298" spans="1:22" s="52" customFormat="1" ht="12.75" x14ac:dyDescent="0.2">
      <c r="A298" s="12"/>
      <c r="B298" s="12"/>
      <c r="C298" s="12"/>
      <c r="D298" s="12"/>
      <c r="E298" s="12"/>
      <c r="F298" s="12"/>
      <c r="G298" s="12"/>
      <c r="H298" s="12"/>
      <c r="L298" s="12"/>
      <c r="M298" s="12"/>
      <c r="N298" s="12"/>
      <c r="O298" s="12"/>
      <c r="P298" s="12"/>
      <c r="Q298" s="12"/>
      <c r="R298" s="12"/>
      <c r="S298" s="13"/>
      <c r="T298" s="13"/>
      <c r="U298" s="13"/>
      <c r="V298" s="13"/>
    </row>
    <row r="299" spans="1:22" s="52" customFormat="1" ht="12.75" x14ac:dyDescent="0.2">
      <c r="A299" s="12"/>
      <c r="B299" s="12"/>
      <c r="C299" s="12"/>
      <c r="D299" s="12"/>
      <c r="E299" s="12"/>
      <c r="F299" s="12"/>
      <c r="G299" s="12"/>
      <c r="H299" s="12"/>
      <c r="L299" s="12"/>
      <c r="M299" s="12"/>
      <c r="N299" s="12"/>
      <c r="O299" s="12"/>
      <c r="P299" s="12"/>
      <c r="Q299" s="12"/>
      <c r="R299" s="12"/>
      <c r="S299" s="13"/>
      <c r="T299" s="13"/>
      <c r="U299" s="13"/>
      <c r="V299" s="13"/>
    </row>
    <row r="300" spans="1:22" s="52" customFormat="1" ht="12.75" x14ac:dyDescent="0.2">
      <c r="A300" s="12"/>
      <c r="B300" s="12"/>
      <c r="C300" s="12"/>
      <c r="D300" s="12"/>
      <c r="E300" s="12"/>
      <c r="F300" s="12"/>
      <c r="G300" s="12"/>
      <c r="H300" s="12"/>
      <c r="L300" s="12"/>
      <c r="M300" s="12"/>
      <c r="N300" s="12"/>
      <c r="O300" s="12"/>
      <c r="P300" s="12"/>
      <c r="Q300" s="12"/>
      <c r="R300" s="12"/>
      <c r="S300" s="13"/>
      <c r="T300" s="13"/>
      <c r="U300" s="13"/>
      <c r="V300" s="13"/>
    </row>
    <row r="301" spans="1:22" s="52" customFormat="1" ht="12.75" x14ac:dyDescent="0.2">
      <c r="A301" s="12"/>
      <c r="B301" s="12"/>
      <c r="C301" s="12"/>
      <c r="D301" s="12"/>
      <c r="E301" s="12"/>
      <c r="F301" s="12"/>
      <c r="G301" s="12"/>
      <c r="H301" s="12"/>
      <c r="L301" s="12"/>
      <c r="M301" s="12"/>
      <c r="N301" s="12"/>
      <c r="O301" s="12"/>
      <c r="P301" s="12"/>
      <c r="Q301" s="12"/>
      <c r="R301" s="12"/>
      <c r="S301" s="13"/>
      <c r="T301" s="13"/>
      <c r="U301" s="13"/>
      <c r="V301" s="13"/>
    </row>
    <row r="302" spans="1:22" s="52" customFormat="1" ht="12.75" x14ac:dyDescent="0.2">
      <c r="A302" s="12"/>
      <c r="B302" s="12"/>
      <c r="C302" s="12"/>
      <c r="D302" s="12"/>
      <c r="E302" s="12"/>
      <c r="F302" s="12"/>
      <c r="G302" s="12"/>
      <c r="H302" s="12"/>
      <c r="L302" s="12"/>
      <c r="M302" s="12"/>
      <c r="N302" s="12"/>
      <c r="O302" s="12"/>
      <c r="P302" s="12"/>
      <c r="Q302" s="12"/>
      <c r="R302" s="12"/>
      <c r="S302" s="13"/>
      <c r="T302" s="13"/>
      <c r="U302" s="13"/>
      <c r="V302" s="13"/>
    </row>
    <row r="303" spans="1:22" s="52" customFormat="1" ht="12.75" x14ac:dyDescent="0.2">
      <c r="A303" s="12"/>
      <c r="B303" s="12"/>
      <c r="C303" s="12"/>
      <c r="D303" s="12"/>
      <c r="E303" s="12"/>
      <c r="F303" s="12"/>
      <c r="G303" s="12"/>
      <c r="H303" s="12"/>
      <c r="L303" s="12"/>
      <c r="M303" s="12"/>
      <c r="N303" s="12"/>
      <c r="O303" s="12"/>
      <c r="P303" s="12"/>
      <c r="Q303" s="12"/>
      <c r="R303" s="12"/>
      <c r="S303" s="13"/>
      <c r="T303" s="13"/>
      <c r="U303" s="13"/>
      <c r="V303" s="13"/>
    </row>
    <row r="304" spans="1:22" s="52" customFormat="1" ht="12.75" x14ac:dyDescent="0.2">
      <c r="A304" s="12"/>
      <c r="B304" s="12"/>
      <c r="C304" s="12"/>
      <c r="D304" s="12"/>
      <c r="E304" s="12"/>
      <c r="F304" s="12"/>
      <c r="G304" s="12"/>
      <c r="H304" s="12"/>
      <c r="L304" s="12"/>
      <c r="M304" s="12"/>
      <c r="N304" s="12"/>
      <c r="O304" s="12"/>
      <c r="P304" s="12"/>
      <c r="Q304" s="12"/>
      <c r="R304" s="12"/>
      <c r="S304" s="13"/>
      <c r="T304" s="13"/>
      <c r="U304" s="13"/>
      <c r="V304" s="13"/>
    </row>
    <row r="305" spans="1:22" s="52" customFormat="1" ht="12.75" x14ac:dyDescent="0.2">
      <c r="A305" s="12"/>
      <c r="B305" s="12"/>
      <c r="C305" s="12"/>
      <c r="D305" s="12"/>
      <c r="E305" s="12"/>
      <c r="F305" s="12"/>
      <c r="G305" s="12"/>
      <c r="H305" s="12"/>
      <c r="L305" s="12"/>
      <c r="M305" s="12"/>
      <c r="N305" s="12"/>
      <c r="O305" s="12"/>
      <c r="P305" s="12"/>
      <c r="Q305" s="12"/>
      <c r="R305" s="12"/>
      <c r="S305" s="13"/>
      <c r="T305" s="13"/>
      <c r="U305" s="13"/>
      <c r="V305" s="13"/>
    </row>
    <row r="306" spans="1:22" s="52" customFormat="1" ht="12.75" x14ac:dyDescent="0.2">
      <c r="A306" s="12"/>
      <c r="B306" s="12"/>
      <c r="C306" s="12"/>
      <c r="D306" s="12"/>
      <c r="E306" s="12"/>
      <c r="F306" s="12"/>
      <c r="G306" s="12"/>
      <c r="H306" s="12"/>
      <c r="L306" s="12"/>
      <c r="M306" s="12"/>
      <c r="N306" s="12"/>
      <c r="O306" s="12"/>
      <c r="P306" s="12"/>
      <c r="Q306" s="12"/>
      <c r="R306" s="12"/>
      <c r="S306" s="13"/>
      <c r="T306" s="13"/>
      <c r="U306" s="13"/>
      <c r="V306" s="13"/>
    </row>
    <row r="307" spans="1:22" s="52" customFormat="1" ht="12.75" x14ac:dyDescent="0.2">
      <c r="A307" s="12"/>
      <c r="B307" s="12"/>
      <c r="C307" s="12"/>
      <c r="D307" s="12"/>
      <c r="E307" s="12"/>
      <c r="F307" s="12"/>
      <c r="G307" s="12"/>
      <c r="H307" s="12"/>
      <c r="L307" s="12"/>
      <c r="M307" s="12"/>
      <c r="N307" s="12"/>
      <c r="O307" s="12"/>
      <c r="P307" s="12"/>
      <c r="Q307" s="12"/>
      <c r="R307" s="12"/>
      <c r="S307" s="13"/>
      <c r="T307" s="13"/>
      <c r="U307" s="13"/>
      <c r="V307" s="13"/>
    </row>
    <row r="308" spans="1:22" s="52" customFormat="1" ht="12.75" x14ac:dyDescent="0.2">
      <c r="A308" s="12"/>
      <c r="B308" s="12"/>
      <c r="C308" s="12"/>
      <c r="D308" s="12"/>
      <c r="E308" s="12"/>
      <c r="F308" s="12"/>
      <c r="G308" s="12"/>
      <c r="H308" s="12"/>
      <c r="L308" s="12"/>
      <c r="M308" s="12"/>
      <c r="N308" s="12"/>
      <c r="O308" s="12"/>
      <c r="P308" s="12"/>
      <c r="Q308" s="12"/>
      <c r="R308" s="12"/>
      <c r="S308" s="13"/>
      <c r="T308" s="13"/>
      <c r="U308" s="13"/>
      <c r="V308" s="13"/>
    </row>
    <row r="309" spans="1:22" s="52" customFormat="1" ht="12.75" x14ac:dyDescent="0.2">
      <c r="A309" s="12"/>
      <c r="B309" s="12"/>
      <c r="C309" s="12"/>
      <c r="D309" s="12"/>
      <c r="E309" s="12"/>
      <c r="F309" s="12"/>
      <c r="G309" s="12"/>
      <c r="H309" s="12"/>
      <c r="L309" s="12"/>
      <c r="M309" s="12"/>
      <c r="N309" s="12"/>
      <c r="O309" s="12"/>
      <c r="P309" s="12"/>
      <c r="Q309" s="12"/>
      <c r="R309" s="12"/>
      <c r="S309" s="13"/>
      <c r="T309" s="13"/>
      <c r="U309" s="13"/>
      <c r="V309" s="13"/>
    </row>
    <row r="310" spans="1:22" s="52" customFormat="1" ht="12.75" x14ac:dyDescent="0.2">
      <c r="A310" s="12"/>
      <c r="B310" s="12"/>
      <c r="C310" s="12"/>
      <c r="D310" s="12"/>
      <c r="E310" s="12"/>
      <c r="F310" s="12"/>
      <c r="G310" s="12"/>
      <c r="H310" s="12"/>
      <c r="L310" s="12"/>
      <c r="M310" s="12"/>
      <c r="N310" s="12"/>
      <c r="O310" s="12"/>
      <c r="P310" s="12"/>
      <c r="Q310" s="12"/>
      <c r="R310" s="12"/>
      <c r="S310" s="13"/>
      <c r="T310" s="13"/>
      <c r="U310" s="13"/>
      <c r="V310" s="13"/>
    </row>
    <row r="311" spans="1:22" s="52" customFormat="1" ht="12.75" x14ac:dyDescent="0.2">
      <c r="A311" s="12"/>
      <c r="B311" s="12"/>
      <c r="C311" s="12"/>
      <c r="D311" s="12"/>
      <c r="E311" s="12"/>
      <c r="F311" s="12"/>
      <c r="G311" s="12"/>
      <c r="H311" s="12"/>
      <c r="L311" s="12"/>
      <c r="M311" s="12"/>
      <c r="N311" s="12"/>
      <c r="O311" s="12"/>
      <c r="P311" s="12"/>
      <c r="Q311" s="12"/>
      <c r="R311" s="12"/>
      <c r="S311" s="13"/>
      <c r="T311" s="13"/>
      <c r="U311" s="13"/>
      <c r="V311" s="13"/>
    </row>
    <row r="312" spans="1:22" s="52" customFormat="1" ht="12.75" x14ac:dyDescent="0.2">
      <c r="A312" s="12"/>
      <c r="B312" s="12"/>
      <c r="C312" s="12"/>
      <c r="D312" s="12"/>
      <c r="E312" s="12"/>
      <c r="F312" s="12"/>
      <c r="G312" s="12"/>
      <c r="H312" s="12"/>
      <c r="L312" s="12"/>
      <c r="M312" s="12"/>
      <c r="N312" s="12"/>
      <c r="O312" s="12"/>
      <c r="P312" s="12"/>
      <c r="Q312" s="12"/>
      <c r="R312" s="12"/>
      <c r="S312" s="13"/>
      <c r="T312" s="13"/>
      <c r="U312" s="13"/>
      <c r="V312" s="13"/>
    </row>
    <row r="313" spans="1:22" s="52" customFormat="1" ht="12.75" x14ac:dyDescent="0.2">
      <c r="A313" s="12"/>
      <c r="B313" s="12"/>
      <c r="C313" s="12"/>
      <c r="D313" s="12"/>
      <c r="E313" s="12"/>
      <c r="F313" s="12"/>
      <c r="G313" s="12"/>
      <c r="H313" s="12"/>
      <c r="L313" s="12"/>
      <c r="M313" s="12"/>
      <c r="N313" s="12"/>
      <c r="O313" s="12"/>
      <c r="P313" s="12"/>
      <c r="Q313" s="12"/>
      <c r="R313" s="12"/>
      <c r="S313" s="13"/>
      <c r="T313" s="13"/>
      <c r="U313" s="13"/>
      <c r="V313" s="13"/>
    </row>
    <row r="314" spans="1:22" s="52" customFormat="1" ht="12.75" x14ac:dyDescent="0.2">
      <c r="A314" s="12"/>
      <c r="B314" s="12"/>
      <c r="C314" s="12"/>
      <c r="D314" s="12"/>
      <c r="E314" s="12"/>
      <c r="F314" s="12"/>
      <c r="G314" s="12"/>
      <c r="H314" s="12"/>
      <c r="L314" s="12"/>
      <c r="M314" s="12"/>
      <c r="N314" s="12"/>
      <c r="O314" s="12"/>
      <c r="P314" s="12"/>
      <c r="Q314" s="12"/>
      <c r="R314" s="12"/>
      <c r="S314" s="13"/>
      <c r="T314" s="13"/>
      <c r="U314" s="13"/>
      <c r="V314" s="13"/>
    </row>
    <row r="315" spans="1:22" s="52" customFormat="1" ht="12.75" x14ac:dyDescent="0.2">
      <c r="A315" s="12"/>
      <c r="B315" s="12"/>
      <c r="C315" s="12"/>
      <c r="D315" s="12"/>
      <c r="E315" s="12"/>
      <c r="F315" s="12"/>
      <c r="G315" s="12"/>
      <c r="H315" s="12"/>
      <c r="L315" s="12"/>
      <c r="M315" s="12"/>
      <c r="N315" s="12"/>
      <c r="O315" s="12"/>
      <c r="P315" s="12"/>
      <c r="Q315" s="12"/>
      <c r="R315" s="12"/>
      <c r="S315" s="13"/>
      <c r="T315" s="13"/>
      <c r="U315" s="13"/>
      <c r="V315" s="13"/>
    </row>
    <row r="316" spans="1:22" s="52" customFormat="1" ht="12.75" x14ac:dyDescent="0.2">
      <c r="A316" s="12"/>
      <c r="B316" s="12"/>
      <c r="C316" s="12"/>
      <c r="D316" s="12"/>
      <c r="E316" s="12"/>
      <c r="F316" s="12"/>
      <c r="G316" s="12"/>
      <c r="H316" s="12"/>
      <c r="L316" s="12"/>
      <c r="M316" s="12"/>
      <c r="N316" s="12"/>
      <c r="O316" s="12"/>
      <c r="P316" s="12"/>
      <c r="Q316" s="12"/>
      <c r="R316" s="12"/>
      <c r="S316" s="13"/>
      <c r="T316" s="13"/>
      <c r="U316" s="13"/>
      <c r="V316" s="13"/>
    </row>
    <row r="317" spans="1:22" s="52" customFormat="1" ht="12.75" x14ac:dyDescent="0.2">
      <c r="A317" s="12"/>
      <c r="B317" s="12"/>
      <c r="C317" s="12"/>
      <c r="D317" s="12"/>
      <c r="E317" s="12"/>
      <c r="F317" s="12"/>
      <c r="G317" s="12"/>
      <c r="H317" s="12"/>
      <c r="L317" s="12"/>
      <c r="M317" s="12"/>
      <c r="N317" s="12"/>
      <c r="O317" s="12"/>
      <c r="P317" s="12"/>
      <c r="Q317" s="12"/>
      <c r="R317" s="12"/>
      <c r="S317" s="13"/>
      <c r="T317" s="13"/>
      <c r="U317" s="13"/>
      <c r="V317" s="13"/>
    </row>
    <row r="318" spans="1:22" s="52" customFormat="1" ht="12.75" x14ac:dyDescent="0.2">
      <c r="A318" s="12"/>
      <c r="B318" s="12"/>
      <c r="C318" s="12"/>
      <c r="D318" s="12"/>
      <c r="E318" s="12"/>
      <c r="F318" s="12"/>
      <c r="G318" s="12"/>
      <c r="H318" s="12"/>
      <c r="L318" s="12"/>
      <c r="M318" s="12"/>
      <c r="N318" s="12"/>
      <c r="O318" s="12"/>
      <c r="P318" s="12"/>
      <c r="Q318" s="12"/>
      <c r="R318" s="12"/>
      <c r="S318" s="13"/>
      <c r="T318" s="13"/>
      <c r="U318" s="13"/>
      <c r="V318" s="13"/>
    </row>
    <row r="319" spans="1:22" s="52" customFormat="1" ht="12.75" x14ac:dyDescent="0.2">
      <c r="A319" s="12"/>
      <c r="B319" s="12"/>
      <c r="C319" s="12"/>
      <c r="D319" s="12"/>
      <c r="E319" s="12"/>
      <c r="F319" s="12"/>
      <c r="G319" s="12"/>
      <c r="H319" s="12"/>
      <c r="L319" s="12"/>
      <c r="M319" s="12"/>
      <c r="N319" s="12"/>
      <c r="O319" s="12"/>
      <c r="P319" s="12"/>
      <c r="Q319" s="12"/>
      <c r="R319" s="12"/>
      <c r="S319" s="13"/>
      <c r="T319" s="13"/>
      <c r="U319" s="13"/>
      <c r="V319" s="13"/>
    </row>
    <row r="320" spans="1:22" s="52" customFormat="1" ht="12.75" x14ac:dyDescent="0.2">
      <c r="A320" s="12"/>
      <c r="B320" s="12"/>
      <c r="C320" s="12"/>
      <c r="D320" s="12"/>
      <c r="E320" s="12"/>
      <c r="F320" s="12"/>
      <c r="G320" s="12"/>
      <c r="H320" s="12"/>
      <c r="L320" s="12"/>
      <c r="M320" s="12"/>
      <c r="N320" s="12"/>
      <c r="O320" s="12"/>
      <c r="P320" s="12"/>
      <c r="Q320" s="12"/>
      <c r="R320" s="12"/>
      <c r="S320" s="13"/>
      <c r="T320" s="13"/>
      <c r="U320" s="13"/>
      <c r="V320" s="13"/>
    </row>
    <row r="321" spans="1:22" s="52" customFormat="1" ht="12.75" x14ac:dyDescent="0.2">
      <c r="A321" s="12"/>
      <c r="B321" s="12"/>
      <c r="C321" s="12"/>
      <c r="D321" s="12"/>
      <c r="E321" s="12"/>
      <c r="F321" s="12"/>
      <c r="G321" s="12"/>
      <c r="H321" s="12"/>
      <c r="L321" s="12"/>
      <c r="M321" s="12"/>
      <c r="N321" s="12"/>
      <c r="O321" s="12"/>
      <c r="P321" s="12"/>
      <c r="Q321" s="12"/>
      <c r="R321" s="12"/>
      <c r="S321" s="13"/>
      <c r="T321" s="13"/>
      <c r="U321" s="13"/>
      <c r="V321" s="13"/>
    </row>
    <row r="322" spans="1:22" s="52" customFormat="1" ht="12.75" x14ac:dyDescent="0.2">
      <c r="A322" s="12"/>
      <c r="B322" s="12"/>
      <c r="C322" s="12"/>
      <c r="D322" s="12"/>
      <c r="E322" s="12"/>
      <c r="F322" s="12"/>
      <c r="G322" s="12"/>
      <c r="H322" s="12"/>
      <c r="L322" s="12"/>
      <c r="M322" s="12"/>
      <c r="N322" s="12"/>
      <c r="O322" s="12"/>
      <c r="P322" s="12"/>
      <c r="Q322" s="12"/>
      <c r="R322" s="12"/>
      <c r="S322" s="13"/>
      <c r="T322" s="13"/>
      <c r="U322" s="13"/>
      <c r="V322" s="13"/>
    </row>
    <row r="323" spans="1:22" s="52" customFormat="1" ht="12.75" x14ac:dyDescent="0.2">
      <c r="A323" s="12"/>
      <c r="B323" s="12"/>
      <c r="C323" s="12"/>
      <c r="D323" s="12"/>
      <c r="E323" s="12"/>
      <c r="F323" s="12"/>
      <c r="G323" s="12"/>
      <c r="H323" s="12"/>
      <c r="L323" s="12"/>
      <c r="M323" s="12"/>
      <c r="N323" s="12"/>
      <c r="O323" s="12"/>
      <c r="P323" s="12"/>
      <c r="Q323" s="12"/>
      <c r="R323" s="12"/>
      <c r="S323" s="13"/>
      <c r="T323" s="13"/>
      <c r="U323" s="13"/>
      <c r="V323" s="13"/>
    </row>
    <row r="324" spans="1:22" s="52" customFormat="1" ht="12.75" x14ac:dyDescent="0.2">
      <c r="A324" s="12"/>
      <c r="B324" s="12"/>
      <c r="C324" s="12"/>
      <c r="D324" s="12"/>
      <c r="E324" s="12"/>
      <c r="F324" s="12"/>
      <c r="G324" s="12"/>
      <c r="H324" s="12"/>
      <c r="L324" s="12"/>
      <c r="M324" s="12"/>
      <c r="N324" s="12"/>
      <c r="O324" s="12"/>
      <c r="P324" s="12"/>
      <c r="Q324" s="12"/>
      <c r="R324" s="12"/>
      <c r="S324" s="13"/>
      <c r="T324" s="13"/>
      <c r="U324" s="13"/>
      <c r="V324" s="13"/>
    </row>
    <row r="325" spans="1:22" s="52" customFormat="1" ht="12.75" x14ac:dyDescent="0.2">
      <c r="A325" s="12"/>
      <c r="B325" s="12"/>
      <c r="C325" s="12"/>
      <c r="D325" s="12"/>
      <c r="E325" s="12"/>
      <c r="F325" s="12"/>
      <c r="G325" s="12"/>
      <c r="H325" s="12"/>
      <c r="L325" s="12"/>
      <c r="M325" s="12"/>
      <c r="N325" s="12"/>
      <c r="O325" s="12"/>
      <c r="P325" s="12"/>
      <c r="Q325" s="12"/>
      <c r="R325" s="12"/>
      <c r="S325" s="13"/>
      <c r="T325" s="13"/>
      <c r="U325" s="13"/>
      <c r="V325" s="13"/>
    </row>
    <row r="326" spans="1:22" s="52" customFormat="1" ht="12.75" x14ac:dyDescent="0.2">
      <c r="A326" s="12"/>
      <c r="B326" s="12"/>
      <c r="C326" s="12"/>
      <c r="D326" s="12"/>
      <c r="E326" s="12"/>
      <c r="F326" s="12"/>
      <c r="G326" s="12"/>
      <c r="H326" s="12"/>
      <c r="L326" s="12"/>
      <c r="M326" s="12"/>
      <c r="N326" s="12"/>
      <c r="O326" s="12"/>
      <c r="P326" s="12"/>
      <c r="Q326" s="12"/>
      <c r="R326" s="12"/>
      <c r="S326" s="13"/>
      <c r="T326" s="13"/>
      <c r="U326" s="13"/>
      <c r="V326" s="13"/>
    </row>
    <row r="327" spans="1:22" s="52" customFormat="1" ht="12.75" x14ac:dyDescent="0.2">
      <c r="A327" s="12"/>
      <c r="B327" s="12"/>
      <c r="C327" s="12"/>
      <c r="D327" s="12"/>
      <c r="E327" s="12"/>
      <c r="F327" s="12"/>
      <c r="G327" s="12"/>
      <c r="H327" s="12"/>
      <c r="L327" s="12"/>
      <c r="M327" s="12"/>
      <c r="N327" s="12"/>
      <c r="O327" s="12"/>
      <c r="P327" s="12"/>
      <c r="Q327" s="12"/>
      <c r="R327" s="12"/>
      <c r="S327" s="13"/>
      <c r="T327" s="13"/>
      <c r="U327" s="13"/>
      <c r="V327" s="13"/>
    </row>
    <row r="328" spans="1:22" s="52" customFormat="1" ht="12.75" x14ac:dyDescent="0.2">
      <c r="A328" s="12"/>
      <c r="B328" s="12"/>
      <c r="C328" s="12"/>
      <c r="D328" s="12"/>
      <c r="E328" s="12"/>
      <c r="F328" s="12"/>
      <c r="G328" s="12"/>
      <c r="H328" s="12"/>
      <c r="L328" s="12"/>
      <c r="M328" s="12"/>
      <c r="N328" s="12"/>
      <c r="O328" s="12"/>
      <c r="P328" s="12"/>
      <c r="Q328" s="12"/>
      <c r="R328" s="12"/>
      <c r="S328" s="13"/>
      <c r="T328" s="13"/>
      <c r="U328" s="13"/>
      <c r="V328" s="13"/>
    </row>
    <row r="329" spans="1:22" s="52" customFormat="1" ht="12.75" x14ac:dyDescent="0.2">
      <c r="A329" s="12"/>
      <c r="B329" s="12"/>
      <c r="C329" s="12"/>
      <c r="D329" s="12"/>
      <c r="E329" s="12"/>
      <c r="F329" s="12"/>
      <c r="G329" s="12"/>
      <c r="H329" s="12"/>
      <c r="L329" s="12"/>
      <c r="M329" s="12"/>
      <c r="N329" s="12"/>
      <c r="O329" s="12"/>
      <c r="P329" s="12"/>
      <c r="Q329" s="12"/>
      <c r="R329" s="12"/>
      <c r="S329" s="13"/>
      <c r="T329" s="13"/>
      <c r="U329" s="13"/>
      <c r="V329" s="13"/>
    </row>
    <row r="330" spans="1:22" s="52" customFormat="1" ht="12.75" x14ac:dyDescent="0.2">
      <c r="A330" s="12"/>
      <c r="B330" s="12"/>
      <c r="C330" s="12"/>
      <c r="D330" s="12"/>
      <c r="E330" s="12"/>
      <c r="F330" s="12"/>
      <c r="G330" s="12"/>
      <c r="H330" s="12"/>
      <c r="L330" s="12"/>
      <c r="M330" s="12"/>
      <c r="N330" s="12"/>
      <c r="O330" s="12"/>
      <c r="P330" s="12"/>
      <c r="Q330" s="12"/>
      <c r="R330" s="12"/>
      <c r="S330" s="13"/>
      <c r="T330" s="13"/>
      <c r="U330" s="13"/>
      <c r="V330" s="13"/>
    </row>
    <row r="331" spans="1:22" s="52" customFormat="1" ht="12.75" x14ac:dyDescent="0.2">
      <c r="A331" s="12"/>
      <c r="B331" s="12"/>
      <c r="C331" s="12"/>
      <c r="D331" s="12"/>
      <c r="E331" s="12"/>
      <c r="F331" s="12"/>
      <c r="G331" s="12"/>
      <c r="H331" s="12"/>
      <c r="L331" s="12"/>
      <c r="M331" s="12"/>
      <c r="N331" s="12"/>
      <c r="O331" s="12"/>
      <c r="P331" s="12"/>
      <c r="Q331" s="12"/>
      <c r="R331" s="12"/>
      <c r="S331" s="13"/>
      <c r="T331" s="13"/>
      <c r="U331" s="13"/>
      <c r="V331" s="13"/>
    </row>
    <row r="332" spans="1:22" s="52" customFormat="1" ht="12.75" x14ac:dyDescent="0.2">
      <c r="A332" s="12"/>
      <c r="B332" s="12"/>
      <c r="C332" s="12"/>
      <c r="D332" s="12"/>
      <c r="E332" s="12"/>
      <c r="F332" s="12"/>
      <c r="G332" s="12"/>
      <c r="H332" s="12"/>
      <c r="L332" s="12"/>
      <c r="M332" s="12"/>
      <c r="N332" s="12"/>
      <c r="O332" s="12"/>
      <c r="P332" s="12"/>
      <c r="Q332" s="12"/>
      <c r="R332" s="12"/>
      <c r="S332" s="13"/>
      <c r="T332" s="13"/>
      <c r="U332" s="13"/>
      <c r="V332" s="13"/>
    </row>
    <row r="333" spans="1:22" s="52" customFormat="1" ht="12.75" x14ac:dyDescent="0.2">
      <c r="A333" s="12"/>
      <c r="B333" s="12"/>
      <c r="C333" s="12"/>
      <c r="D333" s="12"/>
      <c r="E333" s="12"/>
      <c r="F333" s="12"/>
      <c r="G333" s="12"/>
      <c r="H333" s="12"/>
      <c r="L333" s="12"/>
      <c r="M333" s="12"/>
      <c r="N333" s="12"/>
      <c r="O333" s="12"/>
      <c r="P333" s="12"/>
      <c r="Q333" s="12"/>
      <c r="R333" s="12"/>
      <c r="S333" s="13"/>
      <c r="T333" s="13"/>
      <c r="U333" s="13"/>
      <c r="V333" s="13"/>
    </row>
    <row r="334" spans="1:22" s="52" customFormat="1" ht="12.75" x14ac:dyDescent="0.2">
      <c r="A334" s="12"/>
      <c r="B334" s="12"/>
      <c r="C334" s="12"/>
      <c r="D334" s="12"/>
      <c r="E334" s="12"/>
      <c r="F334" s="12"/>
      <c r="G334" s="12"/>
      <c r="H334" s="12"/>
      <c r="L334" s="12"/>
      <c r="M334" s="12"/>
      <c r="N334" s="12"/>
      <c r="O334" s="12"/>
      <c r="P334" s="12"/>
      <c r="Q334" s="12"/>
      <c r="R334" s="12"/>
      <c r="S334" s="13"/>
      <c r="T334" s="13"/>
      <c r="U334" s="13"/>
      <c r="V334" s="13"/>
    </row>
    <row r="335" spans="1:22" s="52" customFormat="1" ht="12.75" x14ac:dyDescent="0.2">
      <c r="A335" s="12"/>
      <c r="B335" s="12"/>
      <c r="C335" s="12"/>
      <c r="D335" s="12"/>
      <c r="E335" s="12"/>
      <c r="F335" s="12"/>
      <c r="G335" s="12"/>
      <c r="H335" s="12"/>
      <c r="L335" s="12"/>
      <c r="M335" s="12"/>
      <c r="N335" s="12"/>
      <c r="O335" s="12"/>
      <c r="P335" s="12"/>
      <c r="Q335" s="12"/>
      <c r="R335" s="12"/>
      <c r="S335" s="13"/>
      <c r="T335" s="13"/>
      <c r="U335" s="13"/>
      <c r="V335" s="13"/>
    </row>
    <row r="336" spans="1:22" s="52" customFormat="1" ht="12.75" x14ac:dyDescent="0.2">
      <c r="A336" s="12"/>
      <c r="B336" s="12"/>
      <c r="C336" s="12"/>
      <c r="D336" s="12"/>
      <c r="E336" s="12"/>
      <c r="F336" s="12"/>
      <c r="G336" s="12"/>
      <c r="H336" s="12"/>
      <c r="L336" s="12"/>
      <c r="M336" s="12"/>
      <c r="N336" s="12"/>
      <c r="O336" s="12"/>
      <c r="P336" s="12"/>
      <c r="Q336" s="12"/>
      <c r="R336" s="12"/>
      <c r="S336" s="13"/>
      <c r="T336" s="13"/>
      <c r="U336" s="13"/>
      <c r="V336" s="13"/>
    </row>
    <row r="337" spans="1:22" s="52" customFormat="1" ht="12.75" x14ac:dyDescent="0.2">
      <c r="A337" s="12"/>
      <c r="B337" s="12"/>
      <c r="C337" s="12"/>
      <c r="D337" s="12"/>
      <c r="E337" s="12"/>
      <c r="F337" s="12"/>
      <c r="G337" s="12"/>
      <c r="H337" s="12"/>
      <c r="L337" s="12"/>
      <c r="M337" s="12"/>
      <c r="N337" s="12"/>
      <c r="O337" s="12"/>
      <c r="P337" s="12"/>
      <c r="Q337" s="12"/>
      <c r="R337" s="12"/>
      <c r="S337" s="13"/>
      <c r="T337" s="13"/>
      <c r="U337" s="13"/>
      <c r="V337" s="13"/>
    </row>
    <row r="338" spans="1:22" s="52" customFormat="1" ht="12.75" x14ac:dyDescent="0.2">
      <c r="A338" s="12"/>
      <c r="B338" s="12"/>
      <c r="C338" s="12"/>
      <c r="D338" s="12"/>
      <c r="E338" s="12"/>
      <c r="F338" s="12"/>
      <c r="G338" s="12"/>
      <c r="H338" s="12"/>
      <c r="L338" s="12"/>
      <c r="M338" s="12"/>
      <c r="N338" s="12"/>
      <c r="O338" s="12"/>
      <c r="P338" s="12"/>
      <c r="Q338" s="12"/>
      <c r="R338" s="12"/>
      <c r="S338" s="13"/>
      <c r="T338" s="13"/>
      <c r="U338" s="13"/>
      <c r="V338" s="13"/>
    </row>
    <row r="339" spans="1:22" s="52" customFormat="1" ht="12.75" x14ac:dyDescent="0.2">
      <c r="A339" s="12"/>
      <c r="B339" s="12"/>
      <c r="C339" s="12"/>
      <c r="D339" s="12"/>
      <c r="E339" s="12"/>
      <c r="F339" s="12"/>
      <c r="G339" s="12"/>
      <c r="H339" s="12"/>
      <c r="L339" s="12"/>
      <c r="M339" s="12"/>
      <c r="N339" s="12"/>
      <c r="O339" s="12"/>
      <c r="P339" s="12"/>
      <c r="Q339" s="12"/>
      <c r="R339" s="12"/>
      <c r="S339" s="13"/>
      <c r="T339" s="13"/>
      <c r="U339" s="13"/>
      <c r="V339" s="13"/>
    </row>
    <row r="340" spans="1:22" s="52" customFormat="1" ht="12.75" x14ac:dyDescent="0.2">
      <c r="A340" s="12"/>
      <c r="B340" s="12"/>
      <c r="C340" s="12"/>
      <c r="D340" s="12"/>
      <c r="E340" s="12"/>
      <c r="F340" s="12"/>
      <c r="G340" s="12"/>
      <c r="H340" s="12"/>
      <c r="L340" s="12"/>
      <c r="M340" s="12"/>
      <c r="N340" s="12"/>
      <c r="O340" s="12"/>
      <c r="P340" s="12"/>
      <c r="Q340" s="12"/>
      <c r="R340" s="12"/>
      <c r="S340" s="13"/>
      <c r="T340" s="13"/>
      <c r="U340" s="13"/>
      <c r="V340" s="13"/>
    </row>
    <row r="341" spans="1:22" s="52" customFormat="1" ht="12.75" x14ac:dyDescent="0.2">
      <c r="A341" s="12"/>
      <c r="B341" s="12"/>
      <c r="C341" s="12"/>
      <c r="D341" s="12"/>
      <c r="E341" s="12"/>
      <c r="F341" s="12"/>
      <c r="G341" s="12"/>
      <c r="H341" s="12"/>
      <c r="L341" s="12"/>
      <c r="M341" s="12"/>
      <c r="N341" s="12"/>
      <c r="O341" s="12"/>
      <c r="P341" s="12"/>
      <c r="Q341" s="12"/>
      <c r="R341" s="12"/>
      <c r="S341" s="13"/>
      <c r="T341" s="13"/>
      <c r="U341" s="13"/>
      <c r="V341" s="13"/>
    </row>
    <row r="342" spans="1:22" s="52" customFormat="1" ht="12.75" x14ac:dyDescent="0.2">
      <c r="A342" s="12"/>
      <c r="B342" s="12"/>
      <c r="C342" s="12"/>
      <c r="D342" s="12"/>
      <c r="E342" s="12"/>
      <c r="F342" s="12"/>
      <c r="G342" s="12"/>
      <c r="H342" s="12"/>
      <c r="L342" s="12"/>
      <c r="M342" s="12"/>
      <c r="N342" s="12"/>
      <c r="O342" s="12"/>
      <c r="P342" s="12"/>
      <c r="Q342" s="12"/>
      <c r="R342" s="12"/>
      <c r="S342" s="13"/>
      <c r="T342" s="13"/>
      <c r="U342" s="13"/>
      <c r="V342" s="13"/>
    </row>
    <row r="343" spans="1:22" s="52" customFormat="1" ht="12.75" x14ac:dyDescent="0.2">
      <c r="A343" s="12"/>
      <c r="B343" s="12"/>
      <c r="C343" s="12"/>
      <c r="D343" s="12"/>
      <c r="E343" s="12"/>
      <c r="F343" s="12"/>
      <c r="G343" s="12"/>
      <c r="H343" s="12"/>
      <c r="L343" s="12"/>
      <c r="M343" s="12"/>
      <c r="N343" s="12"/>
      <c r="O343" s="12"/>
      <c r="P343" s="12"/>
      <c r="Q343" s="12"/>
      <c r="R343" s="12"/>
      <c r="S343" s="13"/>
      <c r="T343" s="13"/>
      <c r="U343" s="13"/>
      <c r="V343" s="13"/>
    </row>
    <row r="344" spans="1:22" s="52" customFormat="1" ht="12.75" x14ac:dyDescent="0.2">
      <c r="A344" s="12"/>
      <c r="B344" s="12"/>
      <c r="C344" s="12"/>
      <c r="D344" s="12"/>
      <c r="E344" s="12"/>
      <c r="F344" s="12"/>
      <c r="G344" s="12"/>
      <c r="H344" s="12"/>
      <c r="L344" s="12"/>
      <c r="M344" s="12"/>
      <c r="N344" s="12"/>
      <c r="O344" s="12"/>
      <c r="P344" s="12"/>
      <c r="Q344" s="12"/>
      <c r="R344" s="12"/>
      <c r="S344" s="13"/>
      <c r="T344" s="13"/>
      <c r="U344" s="13"/>
      <c r="V344" s="13"/>
    </row>
    <row r="345" spans="1:22" s="52" customFormat="1" ht="12.75" x14ac:dyDescent="0.2">
      <c r="A345" s="12"/>
      <c r="B345" s="12"/>
      <c r="C345" s="12"/>
      <c r="D345" s="12"/>
      <c r="E345" s="12"/>
      <c r="F345" s="12"/>
      <c r="G345" s="12"/>
      <c r="H345" s="12"/>
      <c r="L345" s="12"/>
      <c r="M345" s="12"/>
      <c r="N345" s="12"/>
      <c r="O345" s="12"/>
      <c r="P345" s="12"/>
      <c r="Q345" s="12"/>
      <c r="R345" s="12"/>
      <c r="S345" s="13"/>
      <c r="T345" s="13"/>
      <c r="U345" s="13"/>
      <c r="V345" s="13"/>
    </row>
    <row r="346" spans="1:22" s="52" customFormat="1" ht="12.75" x14ac:dyDescent="0.2">
      <c r="A346" s="12"/>
      <c r="B346" s="12"/>
      <c r="C346" s="12"/>
      <c r="D346" s="12"/>
      <c r="E346" s="12"/>
      <c r="F346" s="12"/>
      <c r="G346" s="12"/>
      <c r="H346" s="12"/>
      <c r="L346" s="12"/>
      <c r="M346" s="12"/>
      <c r="N346" s="12"/>
      <c r="O346" s="12"/>
      <c r="P346" s="12"/>
      <c r="Q346" s="12"/>
      <c r="R346" s="12"/>
      <c r="S346" s="13"/>
      <c r="T346" s="13"/>
      <c r="U346" s="13"/>
      <c r="V346" s="13"/>
    </row>
    <row r="347" spans="1:22" s="52" customFormat="1" ht="12.75" x14ac:dyDescent="0.2">
      <c r="A347" s="12"/>
      <c r="B347" s="12"/>
      <c r="C347" s="12"/>
      <c r="D347" s="12"/>
      <c r="E347" s="12"/>
      <c r="F347" s="12"/>
      <c r="G347" s="12"/>
      <c r="H347" s="12"/>
      <c r="L347" s="12"/>
      <c r="M347" s="12"/>
      <c r="N347" s="12"/>
      <c r="O347" s="12"/>
      <c r="P347" s="12"/>
      <c r="Q347" s="12"/>
      <c r="R347" s="12"/>
      <c r="S347" s="13"/>
      <c r="T347" s="13"/>
      <c r="U347" s="13"/>
      <c r="V347" s="13"/>
    </row>
    <row r="348" spans="1:22" s="52" customFormat="1" ht="12.75" x14ac:dyDescent="0.2">
      <c r="A348" s="12"/>
      <c r="B348" s="12"/>
      <c r="C348" s="12"/>
      <c r="D348" s="12"/>
      <c r="E348" s="12"/>
      <c r="F348" s="12"/>
      <c r="G348" s="12"/>
      <c r="H348" s="12"/>
      <c r="L348" s="12"/>
      <c r="M348" s="12"/>
      <c r="N348" s="12"/>
      <c r="O348" s="12"/>
      <c r="P348" s="12"/>
      <c r="Q348" s="12"/>
      <c r="R348" s="12"/>
      <c r="S348" s="13"/>
      <c r="T348" s="13"/>
      <c r="U348" s="13"/>
      <c r="V348" s="13"/>
    </row>
    <row r="349" spans="1:22" s="52" customFormat="1" ht="12.75" x14ac:dyDescent="0.2">
      <c r="A349" s="12"/>
      <c r="B349" s="12"/>
      <c r="C349" s="12"/>
      <c r="D349" s="12"/>
      <c r="E349" s="12"/>
      <c r="F349" s="12"/>
      <c r="G349" s="12"/>
      <c r="H349" s="12"/>
      <c r="L349" s="12"/>
      <c r="M349" s="12"/>
      <c r="N349" s="12"/>
      <c r="O349" s="12"/>
      <c r="P349" s="12"/>
      <c r="Q349" s="12"/>
      <c r="R349" s="12"/>
      <c r="S349" s="13"/>
      <c r="T349" s="13"/>
      <c r="U349" s="13"/>
      <c r="V349" s="13"/>
    </row>
    <row r="350" spans="1:22" s="52" customFormat="1" ht="12.75" x14ac:dyDescent="0.2">
      <c r="A350" s="12"/>
      <c r="B350" s="12"/>
      <c r="C350" s="12"/>
      <c r="D350" s="12"/>
      <c r="E350" s="12"/>
      <c r="F350" s="12"/>
      <c r="G350" s="12"/>
      <c r="H350" s="12"/>
      <c r="L350" s="12"/>
      <c r="M350" s="12"/>
      <c r="N350" s="12"/>
      <c r="O350" s="12"/>
      <c r="P350" s="12"/>
      <c r="Q350" s="12"/>
      <c r="R350" s="12"/>
      <c r="S350" s="13"/>
      <c r="T350" s="13"/>
      <c r="U350" s="13"/>
      <c r="V350" s="13"/>
    </row>
    <row r="351" spans="1:22" s="52" customFormat="1" ht="12.75" x14ac:dyDescent="0.2">
      <c r="A351" s="12"/>
      <c r="B351" s="12"/>
      <c r="C351" s="12"/>
      <c r="D351" s="12"/>
      <c r="E351" s="12"/>
      <c r="F351" s="12"/>
      <c r="G351" s="12"/>
      <c r="H351" s="12"/>
      <c r="L351" s="12"/>
      <c r="M351" s="12"/>
      <c r="N351" s="12"/>
      <c r="O351" s="12"/>
      <c r="P351" s="12"/>
      <c r="Q351" s="12"/>
      <c r="R351" s="12"/>
      <c r="S351" s="13"/>
      <c r="T351" s="13"/>
      <c r="U351" s="13"/>
      <c r="V351" s="13"/>
    </row>
    <row r="352" spans="1:22" s="52" customFormat="1" ht="12.75" x14ac:dyDescent="0.2">
      <c r="A352" s="12"/>
      <c r="B352" s="12"/>
      <c r="C352" s="12"/>
      <c r="D352" s="12"/>
      <c r="E352" s="12"/>
      <c r="F352" s="12"/>
      <c r="G352" s="12"/>
      <c r="H352" s="12"/>
      <c r="L352" s="12"/>
      <c r="M352" s="12"/>
      <c r="N352" s="12"/>
      <c r="O352" s="12"/>
      <c r="P352" s="12"/>
      <c r="Q352" s="12"/>
      <c r="R352" s="12"/>
      <c r="S352" s="13"/>
      <c r="T352" s="13"/>
      <c r="U352" s="13"/>
      <c r="V352" s="13"/>
    </row>
    <row r="353" spans="1:22" s="52" customFormat="1" ht="12.75" x14ac:dyDescent="0.2">
      <c r="A353" s="12"/>
      <c r="B353" s="12"/>
      <c r="C353" s="12"/>
      <c r="D353" s="12"/>
      <c r="E353" s="12"/>
      <c r="F353" s="12"/>
      <c r="G353" s="12"/>
      <c r="H353" s="12"/>
      <c r="L353" s="12"/>
      <c r="M353" s="12"/>
      <c r="N353" s="12"/>
      <c r="O353" s="12"/>
      <c r="P353" s="12"/>
      <c r="Q353" s="12"/>
      <c r="R353" s="12"/>
      <c r="S353" s="13"/>
      <c r="T353" s="13"/>
      <c r="U353" s="13"/>
      <c r="V353" s="13"/>
    </row>
    <row r="354" spans="1:22" s="52" customFormat="1" ht="12.75" x14ac:dyDescent="0.2">
      <c r="A354" s="12"/>
      <c r="B354" s="12"/>
      <c r="C354" s="12"/>
      <c r="D354" s="12"/>
      <c r="E354" s="12"/>
      <c r="F354" s="12"/>
      <c r="G354" s="12"/>
      <c r="H354" s="12"/>
      <c r="L354" s="12"/>
      <c r="M354" s="12"/>
      <c r="N354" s="12"/>
      <c r="O354" s="12"/>
      <c r="P354" s="12"/>
      <c r="Q354" s="12"/>
      <c r="R354" s="12"/>
      <c r="S354" s="13"/>
      <c r="T354" s="13"/>
      <c r="U354" s="13"/>
      <c r="V354" s="13"/>
    </row>
    <row r="355" spans="1:22" s="52" customFormat="1" ht="12.75" x14ac:dyDescent="0.2">
      <c r="A355" s="12"/>
      <c r="B355" s="12"/>
      <c r="C355" s="12"/>
      <c r="D355" s="12"/>
      <c r="E355" s="12"/>
      <c r="F355" s="12"/>
      <c r="G355" s="12"/>
      <c r="H355" s="12"/>
      <c r="L355" s="12"/>
      <c r="M355" s="12"/>
      <c r="N355" s="12"/>
      <c r="O355" s="12"/>
      <c r="P355" s="12"/>
      <c r="Q355" s="12"/>
      <c r="R355" s="12"/>
      <c r="S355" s="13"/>
      <c r="T355" s="13"/>
      <c r="U355" s="13"/>
      <c r="V355" s="13"/>
    </row>
    <row r="356" spans="1:22" s="52" customFormat="1" ht="12.75" x14ac:dyDescent="0.2">
      <c r="A356" s="12"/>
      <c r="B356" s="12"/>
      <c r="C356" s="12"/>
      <c r="D356" s="12"/>
      <c r="E356" s="12"/>
      <c r="F356" s="12"/>
      <c r="G356" s="12"/>
      <c r="H356" s="12"/>
      <c r="L356" s="12"/>
      <c r="M356" s="12"/>
      <c r="N356" s="12"/>
      <c r="O356" s="12"/>
      <c r="P356" s="12"/>
      <c r="Q356" s="12"/>
      <c r="R356" s="12"/>
      <c r="S356" s="13"/>
      <c r="T356" s="13"/>
      <c r="U356" s="13"/>
      <c r="V356" s="13"/>
    </row>
    <row r="357" spans="1:22" s="52" customFormat="1" ht="12.75" x14ac:dyDescent="0.2">
      <c r="A357" s="12"/>
      <c r="B357" s="12"/>
      <c r="C357" s="12"/>
      <c r="D357" s="12"/>
      <c r="E357" s="12"/>
      <c r="F357" s="12"/>
      <c r="G357" s="12"/>
      <c r="H357" s="12"/>
      <c r="L357" s="12"/>
      <c r="M357" s="12"/>
      <c r="N357" s="12"/>
      <c r="O357" s="12"/>
      <c r="P357" s="12"/>
      <c r="Q357" s="12"/>
      <c r="R357" s="12"/>
      <c r="S357" s="13"/>
      <c r="T357" s="13"/>
      <c r="U357" s="13"/>
      <c r="V357" s="13"/>
    </row>
    <row r="358" spans="1:22" s="52" customFormat="1" ht="12.75" x14ac:dyDescent="0.2">
      <c r="A358" s="12"/>
      <c r="B358" s="12"/>
      <c r="C358" s="12"/>
      <c r="D358" s="12"/>
      <c r="E358" s="12"/>
      <c r="F358" s="12"/>
      <c r="G358" s="12"/>
      <c r="H358" s="12"/>
      <c r="L358" s="12"/>
      <c r="M358" s="12"/>
      <c r="N358" s="12"/>
      <c r="O358" s="12"/>
      <c r="P358" s="12"/>
      <c r="Q358" s="12"/>
      <c r="R358" s="12"/>
      <c r="S358" s="13"/>
      <c r="T358" s="13"/>
      <c r="U358" s="13"/>
      <c r="V358" s="13"/>
    </row>
    <row r="359" spans="1:22" s="52" customFormat="1" ht="12.75" x14ac:dyDescent="0.2">
      <c r="A359" s="12"/>
      <c r="B359" s="12"/>
      <c r="C359" s="12"/>
      <c r="D359" s="12"/>
      <c r="E359" s="12"/>
      <c r="F359" s="12"/>
      <c r="G359" s="12"/>
      <c r="H359" s="12"/>
      <c r="L359" s="12"/>
      <c r="M359" s="12"/>
      <c r="N359" s="12"/>
      <c r="O359" s="12"/>
      <c r="P359" s="12"/>
      <c r="Q359" s="12"/>
      <c r="R359" s="12"/>
      <c r="S359" s="13"/>
      <c r="T359" s="13"/>
      <c r="U359" s="13"/>
      <c r="V359" s="13"/>
    </row>
    <row r="360" spans="1:22" s="52" customFormat="1" ht="12.75" x14ac:dyDescent="0.2">
      <c r="A360" s="12"/>
      <c r="B360" s="12"/>
      <c r="C360" s="12"/>
      <c r="D360" s="12"/>
      <c r="E360" s="12"/>
      <c r="F360" s="12"/>
      <c r="G360" s="12"/>
      <c r="H360" s="12"/>
      <c r="L360" s="12"/>
      <c r="M360" s="12"/>
      <c r="N360" s="12"/>
      <c r="O360" s="12"/>
      <c r="P360" s="12"/>
      <c r="Q360" s="12"/>
      <c r="R360" s="12"/>
      <c r="S360" s="13"/>
      <c r="T360" s="13"/>
      <c r="U360" s="13"/>
      <c r="V360" s="13"/>
    </row>
    <row r="361" spans="1:22" s="52" customFormat="1" ht="12.75" x14ac:dyDescent="0.2">
      <c r="A361" s="12"/>
      <c r="B361" s="12"/>
      <c r="C361" s="12"/>
      <c r="D361" s="12"/>
      <c r="E361" s="12"/>
      <c r="F361" s="12"/>
      <c r="G361" s="12"/>
      <c r="H361" s="12"/>
      <c r="L361" s="12"/>
      <c r="M361" s="12"/>
      <c r="N361" s="12"/>
      <c r="O361" s="12"/>
      <c r="P361" s="12"/>
      <c r="Q361" s="12"/>
      <c r="R361" s="12"/>
      <c r="S361" s="13"/>
      <c r="T361" s="13"/>
      <c r="U361" s="13"/>
      <c r="V361" s="13"/>
    </row>
    <row r="362" spans="1:22" s="52" customFormat="1" ht="12.75" x14ac:dyDescent="0.2">
      <c r="A362" s="12"/>
      <c r="B362" s="12"/>
      <c r="C362" s="12"/>
      <c r="D362" s="12"/>
      <c r="E362" s="12"/>
      <c r="F362" s="12"/>
      <c r="G362" s="12"/>
      <c r="H362" s="12"/>
      <c r="L362" s="12"/>
      <c r="M362" s="12"/>
      <c r="N362" s="12"/>
      <c r="O362" s="12"/>
      <c r="P362" s="12"/>
      <c r="Q362" s="12"/>
      <c r="R362" s="12"/>
      <c r="S362" s="13"/>
      <c r="T362" s="13"/>
      <c r="U362" s="13"/>
      <c r="V362" s="13"/>
    </row>
    <row r="363" spans="1:22" s="52" customFormat="1" ht="12.75" x14ac:dyDescent="0.2">
      <c r="A363" s="12"/>
      <c r="B363" s="12"/>
      <c r="C363" s="12"/>
      <c r="D363" s="12"/>
      <c r="E363" s="12"/>
      <c r="F363" s="12"/>
      <c r="G363" s="12"/>
      <c r="H363" s="12"/>
      <c r="L363" s="12"/>
      <c r="M363" s="12"/>
      <c r="N363" s="12"/>
      <c r="O363" s="12"/>
      <c r="P363" s="12"/>
      <c r="Q363" s="12"/>
      <c r="R363" s="12"/>
      <c r="S363" s="13"/>
      <c r="T363" s="13"/>
      <c r="U363" s="13"/>
      <c r="V363" s="13"/>
    </row>
    <row r="364" spans="1:22" s="52" customFormat="1" ht="12.75" x14ac:dyDescent="0.2">
      <c r="A364" s="12"/>
      <c r="B364" s="12"/>
      <c r="C364" s="12"/>
      <c r="D364" s="12"/>
      <c r="E364" s="12"/>
      <c r="F364" s="12"/>
      <c r="G364" s="12"/>
      <c r="H364" s="12"/>
      <c r="L364" s="12"/>
      <c r="M364" s="12"/>
      <c r="N364" s="12"/>
      <c r="O364" s="12"/>
      <c r="P364" s="12"/>
      <c r="Q364" s="12"/>
      <c r="R364" s="12"/>
      <c r="S364" s="13"/>
      <c r="T364" s="13"/>
      <c r="U364" s="13"/>
      <c r="V364" s="13"/>
    </row>
    <row r="365" spans="1:22" s="52" customFormat="1" ht="12.75" x14ac:dyDescent="0.2">
      <c r="A365" s="12"/>
      <c r="B365" s="12"/>
      <c r="C365" s="12"/>
      <c r="D365" s="12"/>
      <c r="E365" s="12"/>
      <c r="F365" s="12"/>
      <c r="G365" s="12"/>
      <c r="H365" s="12"/>
      <c r="L365" s="12"/>
      <c r="M365" s="12"/>
      <c r="N365" s="12"/>
      <c r="O365" s="12"/>
      <c r="P365" s="12"/>
      <c r="Q365" s="12"/>
      <c r="R365" s="12"/>
      <c r="S365" s="13"/>
      <c r="T365" s="13"/>
      <c r="U365" s="13"/>
      <c r="V365" s="13"/>
    </row>
    <row r="366" spans="1:22" s="52" customFormat="1" ht="12.75" x14ac:dyDescent="0.2">
      <c r="A366" s="12"/>
      <c r="B366" s="12"/>
      <c r="C366" s="12"/>
      <c r="D366" s="12"/>
      <c r="E366" s="12"/>
      <c r="F366" s="12"/>
      <c r="G366" s="12"/>
      <c r="H366" s="12"/>
      <c r="L366" s="12"/>
      <c r="M366" s="12"/>
      <c r="N366" s="12"/>
      <c r="O366" s="12"/>
      <c r="P366" s="12"/>
      <c r="Q366" s="12"/>
      <c r="R366" s="12"/>
      <c r="S366" s="13"/>
      <c r="T366" s="13"/>
      <c r="U366" s="13"/>
      <c r="V366" s="13"/>
    </row>
    <row r="367" spans="1:22" s="52" customFormat="1" ht="12.75" x14ac:dyDescent="0.2">
      <c r="A367" s="12"/>
      <c r="B367" s="12"/>
      <c r="C367" s="12"/>
      <c r="D367" s="12"/>
      <c r="E367" s="12"/>
      <c r="F367" s="12"/>
      <c r="G367" s="12"/>
      <c r="H367" s="12"/>
      <c r="L367" s="12"/>
      <c r="M367" s="12"/>
      <c r="N367" s="12"/>
      <c r="O367" s="12"/>
      <c r="P367" s="12"/>
      <c r="Q367" s="12"/>
      <c r="R367" s="12"/>
      <c r="S367" s="13"/>
      <c r="T367" s="13"/>
      <c r="U367" s="13"/>
      <c r="V367" s="13"/>
    </row>
    <row r="368" spans="1:22" s="52" customFormat="1" ht="12.75" x14ac:dyDescent="0.2">
      <c r="A368" s="12"/>
      <c r="B368" s="12"/>
      <c r="C368" s="12"/>
      <c r="D368" s="12"/>
      <c r="E368" s="12"/>
      <c r="F368" s="12"/>
      <c r="G368" s="12"/>
      <c r="H368" s="12"/>
      <c r="L368" s="12"/>
      <c r="M368" s="12"/>
      <c r="N368" s="12"/>
      <c r="O368" s="12"/>
      <c r="P368" s="12"/>
      <c r="Q368" s="12"/>
      <c r="R368" s="12"/>
      <c r="S368" s="13"/>
      <c r="T368" s="13"/>
      <c r="U368" s="13"/>
      <c r="V368" s="13"/>
    </row>
    <row r="369" spans="1:22" s="52" customFormat="1" ht="12.75" x14ac:dyDescent="0.2">
      <c r="A369" s="12"/>
      <c r="B369" s="12"/>
      <c r="C369" s="12"/>
      <c r="D369" s="12"/>
      <c r="E369" s="12"/>
      <c r="F369" s="12"/>
      <c r="G369" s="12"/>
      <c r="H369" s="12"/>
      <c r="L369" s="12"/>
      <c r="M369" s="12"/>
      <c r="N369" s="12"/>
      <c r="O369" s="12"/>
      <c r="P369" s="12"/>
      <c r="Q369" s="12"/>
      <c r="R369" s="12"/>
      <c r="S369" s="13"/>
      <c r="T369" s="13"/>
      <c r="U369" s="13"/>
      <c r="V369" s="13"/>
    </row>
    <row r="370" spans="1:22" s="52" customFormat="1" ht="12.75" x14ac:dyDescent="0.2">
      <c r="A370" s="12"/>
      <c r="B370" s="12"/>
      <c r="C370" s="12"/>
      <c r="D370" s="12"/>
      <c r="E370" s="12"/>
      <c r="F370" s="12"/>
      <c r="G370" s="12"/>
      <c r="H370" s="12"/>
      <c r="L370" s="12"/>
      <c r="M370" s="12"/>
      <c r="N370" s="12"/>
      <c r="O370" s="12"/>
      <c r="P370" s="12"/>
      <c r="Q370" s="12"/>
      <c r="R370" s="12"/>
      <c r="S370" s="13"/>
      <c r="T370" s="13"/>
      <c r="U370" s="13"/>
      <c r="V370" s="13"/>
    </row>
    <row r="371" spans="1:22" s="52" customFormat="1" ht="12.75" x14ac:dyDescent="0.2">
      <c r="A371" s="12"/>
      <c r="B371" s="12"/>
      <c r="C371" s="12"/>
      <c r="D371" s="12"/>
      <c r="E371" s="12"/>
      <c r="F371" s="12"/>
      <c r="G371" s="12"/>
      <c r="H371" s="12"/>
      <c r="L371" s="12"/>
      <c r="M371" s="12"/>
      <c r="N371" s="12"/>
      <c r="O371" s="12"/>
      <c r="P371" s="12"/>
      <c r="Q371" s="12"/>
      <c r="R371" s="12"/>
      <c r="S371" s="13"/>
      <c r="T371" s="13"/>
      <c r="U371" s="13"/>
      <c r="V371" s="13"/>
    </row>
    <row r="372" spans="1:22" s="52" customFormat="1" ht="12.75" x14ac:dyDescent="0.2">
      <c r="A372" s="12"/>
      <c r="B372" s="12"/>
      <c r="C372" s="12"/>
      <c r="D372" s="12"/>
      <c r="E372" s="12"/>
      <c r="F372" s="12"/>
      <c r="G372" s="12"/>
      <c r="H372" s="12"/>
      <c r="L372" s="12"/>
      <c r="M372" s="12"/>
      <c r="N372" s="12"/>
      <c r="O372" s="12"/>
      <c r="P372" s="12"/>
      <c r="Q372" s="12"/>
      <c r="R372" s="12"/>
      <c r="S372" s="13"/>
      <c r="T372" s="13"/>
      <c r="U372" s="13"/>
      <c r="V372" s="13"/>
    </row>
    <row r="373" spans="1:22" s="52" customFormat="1" ht="12.75" x14ac:dyDescent="0.2">
      <c r="A373" s="12"/>
      <c r="B373" s="12"/>
      <c r="C373" s="12"/>
      <c r="D373" s="12"/>
      <c r="E373" s="12"/>
      <c r="F373" s="12"/>
      <c r="G373" s="12"/>
      <c r="H373" s="12"/>
      <c r="L373" s="12"/>
      <c r="M373" s="12"/>
      <c r="N373" s="12"/>
      <c r="O373" s="12"/>
      <c r="P373" s="12"/>
      <c r="Q373" s="12"/>
      <c r="R373" s="12"/>
      <c r="S373" s="13"/>
      <c r="T373" s="13"/>
      <c r="U373" s="13"/>
      <c r="V373" s="13"/>
    </row>
    <row r="374" spans="1:22" s="52" customFormat="1" ht="12.75" x14ac:dyDescent="0.2">
      <c r="A374" s="12"/>
      <c r="B374" s="12"/>
      <c r="C374" s="12"/>
      <c r="D374" s="12"/>
      <c r="E374" s="12"/>
      <c r="F374" s="12"/>
      <c r="G374" s="12"/>
      <c r="H374" s="12"/>
      <c r="L374" s="12"/>
      <c r="M374" s="12"/>
      <c r="N374" s="12"/>
      <c r="O374" s="12"/>
      <c r="P374" s="12"/>
      <c r="Q374" s="12"/>
      <c r="R374" s="12"/>
      <c r="S374" s="13"/>
      <c r="T374" s="13"/>
      <c r="U374" s="13"/>
      <c r="V374" s="13"/>
    </row>
    <row r="375" spans="1:22" s="52" customFormat="1" ht="12.75" x14ac:dyDescent="0.2">
      <c r="A375" s="12"/>
      <c r="B375" s="12"/>
      <c r="C375" s="12"/>
      <c r="D375" s="12"/>
      <c r="E375" s="12"/>
      <c r="F375" s="12"/>
      <c r="G375" s="12"/>
      <c r="H375" s="12"/>
      <c r="L375" s="12"/>
      <c r="M375" s="12"/>
      <c r="N375" s="12"/>
      <c r="O375" s="12"/>
      <c r="P375" s="12"/>
      <c r="Q375" s="12"/>
      <c r="R375" s="12"/>
      <c r="S375" s="13"/>
      <c r="T375" s="13"/>
      <c r="U375" s="13"/>
      <c r="V375" s="13"/>
    </row>
    <row r="376" spans="1:22" s="52" customFormat="1" ht="12.75" x14ac:dyDescent="0.2">
      <c r="A376" s="12"/>
      <c r="B376" s="12"/>
      <c r="C376" s="12"/>
      <c r="D376" s="12"/>
      <c r="E376" s="12"/>
      <c r="F376" s="12"/>
      <c r="G376" s="12"/>
      <c r="H376" s="12"/>
      <c r="L376" s="12"/>
      <c r="M376" s="12"/>
      <c r="N376" s="12"/>
      <c r="O376" s="12"/>
      <c r="P376" s="12"/>
      <c r="Q376" s="12"/>
      <c r="R376" s="12"/>
      <c r="S376" s="13"/>
      <c r="T376" s="13"/>
      <c r="U376" s="13"/>
      <c r="V376" s="13"/>
    </row>
    <row r="377" spans="1:22" s="52" customFormat="1" ht="12.75" x14ac:dyDescent="0.2">
      <c r="A377" s="12"/>
      <c r="B377" s="12"/>
      <c r="C377" s="12"/>
      <c r="D377" s="12"/>
      <c r="E377" s="12"/>
      <c r="F377" s="12"/>
      <c r="G377" s="12"/>
      <c r="H377" s="12"/>
      <c r="L377" s="12"/>
      <c r="M377" s="12"/>
      <c r="N377" s="12"/>
      <c r="O377" s="12"/>
      <c r="P377" s="12"/>
      <c r="Q377" s="12"/>
      <c r="R377" s="12"/>
      <c r="S377" s="13"/>
      <c r="T377" s="13"/>
      <c r="U377" s="13"/>
      <c r="V377" s="13"/>
    </row>
    <row r="378" spans="1:22" s="52" customFormat="1" ht="12.75" x14ac:dyDescent="0.2">
      <c r="A378" s="12"/>
      <c r="B378" s="12"/>
      <c r="C378" s="12"/>
      <c r="D378" s="12"/>
      <c r="E378" s="12"/>
      <c r="F378" s="12"/>
      <c r="G378" s="12"/>
      <c r="H378" s="12"/>
      <c r="L378" s="12"/>
      <c r="M378" s="12"/>
      <c r="N378" s="12"/>
      <c r="O378" s="12"/>
      <c r="P378" s="12"/>
      <c r="Q378" s="12"/>
      <c r="R378" s="12"/>
      <c r="S378" s="13"/>
      <c r="T378" s="13"/>
      <c r="U378" s="13"/>
      <c r="V378" s="13"/>
    </row>
    <row r="379" spans="1:22" s="52" customFormat="1" ht="12.75" x14ac:dyDescent="0.2">
      <c r="A379" s="12"/>
      <c r="B379" s="12"/>
      <c r="C379" s="12"/>
      <c r="D379" s="12"/>
      <c r="E379" s="12"/>
      <c r="F379" s="12"/>
      <c r="G379" s="12"/>
      <c r="H379" s="12"/>
      <c r="L379" s="12"/>
      <c r="M379" s="12"/>
      <c r="N379" s="12"/>
      <c r="O379" s="12"/>
      <c r="P379" s="12"/>
      <c r="Q379" s="12"/>
      <c r="R379" s="12"/>
      <c r="S379" s="13"/>
      <c r="T379" s="13"/>
      <c r="U379" s="13"/>
      <c r="V379" s="13"/>
    </row>
    <row r="380" spans="1:22" s="52" customFormat="1" ht="12.75" x14ac:dyDescent="0.2">
      <c r="A380" s="12"/>
      <c r="B380" s="12"/>
      <c r="C380" s="12"/>
      <c r="D380" s="12"/>
      <c r="E380" s="12"/>
      <c r="F380" s="12"/>
      <c r="G380" s="12"/>
      <c r="H380" s="12"/>
      <c r="L380" s="12"/>
      <c r="M380" s="12"/>
      <c r="N380" s="12"/>
      <c r="O380" s="12"/>
      <c r="P380" s="12"/>
      <c r="Q380" s="12"/>
      <c r="R380" s="12"/>
      <c r="S380" s="13"/>
      <c r="T380" s="13"/>
      <c r="U380" s="13"/>
      <c r="V380" s="13"/>
    </row>
    <row r="381" spans="1:22" s="52" customFormat="1" ht="12.75" x14ac:dyDescent="0.2">
      <c r="A381" s="12"/>
      <c r="B381" s="12"/>
      <c r="C381" s="12"/>
      <c r="D381" s="12"/>
      <c r="E381" s="12"/>
      <c r="F381" s="12"/>
      <c r="G381" s="12"/>
      <c r="H381" s="12"/>
      <c r="L381" s="12"/>
      <c r="M381" s="12"/>
      <c r="N381" s="12"/>
      <c r="O381" s="12"/>
      <c r="P381" s="12"/>
      <c r="Q381" s="12"/>
      <c r="R381" s="12"/>
      <c r="S381" s="13"/>
      <c r="T381" s="13"/>
      <c r="U381" s="13"/>
      <c r="V381" s="13"/>
    </row>
    <row r="382" spans="1:22" s="52" customFormat="1" ht="12.75" x14ac:dyDescent="0.2">
      <c r="A382" s="12"/>
      <c r="B382" s="12"/>
      <c r="C382" s="12"/>
      <c r="D382" s="12"/>
      <c r="E382" s="12"/>
      <c r="F382" s="12"/>
      <c r="G382" s="12"/>
      <c r="H382" s="12"/>
      <c r="L382" s="12"/>
      <c r="M382" s="12"/>
      <c r="N382" s="12"/>
      <c r="O382" s="12"/>
      <c r="P382" s="12"/>
      <c r="Q382" s="12"/>
      <c r="R382" s="12"/>
      <c r="S382" s="13"/>
      <c r="T382" s="13"/>
      <c r="U382" s="13"/>
      <c r="V382" s="13"/>
    </row>
    <row r="383" spans="1:22" s="52" customFormat="1" ht="12.75" x14ac:dyDescent="0.2">
      <c r="A383" s="12"/>
      <c r="B383" s="12"/>
      <c r="C383" s="12"/>
      <c r="D383" s="12"/>
      <c r="E383" s="12"/>
      <c r="F383" s="12"/>
      <c r="G383" s="12"/>
      <c r="H383" s="12"/>
      <c r="L383" s="12"/>
      <c r="M383" s="12"/>
      <c r="N383" s="12"/>
      <c r="O383" s="12"/>
      <c r="P383" s="12"/>
      <c r="Q383" s="12"/>
      <c r="R383" s="12"/>
      <c r="S383" s="13"/>
      <c r="T383" s="13"/>
      <c r="U383" s="13"/>
      <c r="V383" s="13"/>
    </row>
    <row r="384" spans="1:22" s="52" customFormat="1" ht="12.75" x14ac:dyDescent="0.2">
      <c r="A384" s="12"/>
      <c r="B384" s="12"/>
      <c r="C384" s="12"/>
      <c r="D384" s="12"/>
      <c r="E384" s="12"/>
      <c r="F384" s="12"/>
      <c r="G384" s="12"/>
      <c r="H384" s="12"/>
      <c r="L384" s="12"/>
      <c r="M384" s="12"/>
      <c r="N384" s="12"/>
      <c r="O384" s="12"/>
      <c r="P384" s="12"/>
      <c r="Q384" s="12"/>
      <c r="R384" s="12"/>
      <c r="S384" s="13"/>
      <c r="T384" s="13"/>
      <c r="U384" s="13"/>
      <c r="V384" s="13"/>
    </row>
    <row r="385" spans="1:22" s="52" customFormat="1" ht="12.75" x14ac:dyDescent="0.2">
      <c r="A385" s="12"/>
      <c r="B385" s="12"/>
      <c r="C385" s="12"/>
      <c r="D385" s="12"/>
      <c r="E385" s="12"/>
      <c r="F385" s="12"/>
      <c r="G385" s="12"/>
      <c r="H385" s="12"/>
      <c r="L385" s="12"/>
      <c r="M385" s="12"/>
      <c r="N385" s="12"/>
      <c r="O385" s="12"/>
      <c r="P385" s="12"/>
      <c r="Q385" s="12"/>
      <c r="R385" s="12"/>
      <c r="S385" s="13"/>
      <c r="T385" s="13"/>
      <c r="U385" s="13"/>
      <c r="V385" s="13"/>
    </row>
    <row r="386" spans="1:22" s="52" customFormat="1" ht="12.75" x14ac:dyDescent="0.2">
      <c r="A386" s="12"/>
      <c r="B386" s="12"/>
      <c r="C386" s="12"/>
      <c r="D386" s="12"/>
      <c r="E386" s="12"/>
      <c r="F386" s="12"/>
      <c r="G386" s="12"/>
      <c r="H386" s="12"/>
      <c r="L386" s="12"/>
      <c r="M386" s="12"/>
      <c r="N386" s="12"/>
      <c r="O386" s="12"/>
      <c r="P386" s="12"/>
      <c r="Q386" s="12"/>
      <c r="R386" s="12"/>
      <c r="S386" s="13"/>
      <c r="T386" s="13"/>
      <c r="U386" s="13"/>
      <c r="V386" s="13"/>
    </row>
    <row r="387" spans="1:22" s="52" customFormat="1" ht="12.75" x14ac:dyDescent="0.2">
      <c r="A387" s="12"/>
      <c r="B387" s="12"/>
      <c r="C387" s="12"/>
      <c r="D387" s="12"/>
      <c r="E387" s="12"/>
      <c r="F387" s="12"/>
      <c r="G387" s="12"/>
      <c r="H387" s="12"/>
      <c r="L387" s="12"/>
      <c r="M387" s="12"/>
      <c r="N387" s="12"/>
      <c r="O387" s="12"/>
      <c r="P387" s="12"/>
      <c r="Q387" s="12"/>
      <c r="R387" s="12"/>
      <c r="S387" s="13"/>
      <c r="T387" s="13"/>
      <c r="U387" s="13"/>
      <c r="V387" s="13"/>
    </row>
    <row r="388" spans="1:22" s="52" customFormat="1" ht="12.75" x14ac:dyDescent="0.2">
      <c r="A388" s="12"/>
      <c r="B388" s="12"/>
      <c r="C388" s="12"/>
      <c r="D388" s="12"/>
      <c r="E388" s="12"/>
      <c r="F388" s="12"/>
      <c r="G388" s="12"/>
      <c r="H388" s="12"/>
      <c r="L388" s="12"/>
      <c r="M388" s="12"/>
      <c r="N388" s="12"/>
      <c r="O388" s="12"/>
      <c r="P388" s="12"/>
      <c r="Q388" s="12"/>
      <c r="R388" s="12"/>
      <c r="S388" s="13"/>
      <c r="T388" s="13"/>
      <c r="U388" s="13"/>
      <c r="V388" s="13"/>
    </row>
    <row r="389" spans="1:22" s="52" customFormat="1" ht="12.75" x14ac:dyDescent="0.2">
      <c r="A389" s="12"/>
      <c r="B389" s="12"/>
      <c r="C389" s="12"/>
      <c r="D389" s="12"/>
      <c r="E389" s="12"/>
      <c r="F389" s="12"/>
      <c r="G389" s="12"/>
      <c r="H389" s="12"/>
      <c r="L389" s="12"/>
      <c r="M389" s="12"/>
      <c r="N389" s="12"/>
      <c r="O389" s="12"/>
      <c r="P389" s="12"/>
      <c r="Q389" s="12"/>
      <c r="R389" s="12"/>
      <c r="S389" s="13"/>
      <c r="T389" s="13"/>
      <c r="U389" s="13"/>
      <c r="V389" s="13"/>
    </row>
    <row r="390" spans="1:22" s="52" customFormat="1" ht="12.75" x14ac:dyDescent="0.2">
      <c r="A390" s="12"/>
      <c r="B390" s="12"/>
      <c r="C390" s="12"/>
      <c r="D390" s="12"/>
      <c r="E390" s="12"/>
      <c r="F390" s="12"/>
      <c r="G390" s="12"/>
      <c r="H390" s="12"/>
      <c r="L390" s="12"/>
      <c r="M390" s="12"/>
      <c r="N390" s="12"/>
      <c r="O390" s="12"/>
      <c r="P390" s="12"/>
      <c r="Q390" s="12"/>
      <c r="R390" s="12"/>
      <c r="S390" s="13"/>
      <c r="T390" s="13"/>
      <c r="U390" s="13"/>
      <c r="V390" s="13"/>
    </row>
    <row r="391" spans="1:22" s="52" customFormat="1" ht="12.75" x14ac:dyDescent="0.2">
      <c r="A391" s="12"/>
      <c r="B391" s="12"/>
      <c r="C391" s="12"/>
      <c r="D391" s="12"/>
      <c r="E391" s="12"/>
      <c r="F391" s="12"/>
      <c r="G391" s="12"/>
      <c r="H391" s="12"/>
      <c r="L391" s="12"/>
      <c r="M391" s="12"/>
      <c r="N391" s="12"/>
      <c r="O391" s="12"/>
      <c r="P391" s="12"/>
      <c r="Q391" s="12"/>
      <c r="R391" s="12"/>
      <c r="S391" s="13"/>
      <c r="T391" s="13"/>
      <c r="U391" s="13"/>
      <c r="V391" s="13"/>
    </row>
    <row r="392" spans="1:22" s="52" customFormat="1" ht="12.75" x14ac:dyDescent="0.2">
      <c r="A392" s="12"/>
      <c r="B392" s="12"/>
      <c r="C392" s="12"/>
      <c r="D392" s="12"/>
      <c r="E392" s="12"/>
      <c r="F392" s="12"/>
      <c r="G392" s="12"/>
      <c r="H392" s="12"/>
      <c r="L392" s="12"/>
      <c r="M392" s="12"/>
      <c r="N392" s="12"/>
      <c r="O392" s="12"/>
      <c r="P392" s="12"/>
      <c r="Q392" s="12"/>
      <c r="R392" s="12"/>
      <c r="S392" s="13"/>
      <c r="T392" s="13"/>
      <c r="U392" s="13"/>
      <c r="V392" s="13"/>
    </row>
    <row r="393" spans="1:22" s="52" customFormat="1" ht="12.75" x14ac:dyDescent="0.2">
      <c r="A393" s="12"/>
      <c r="B393" s="12"/>
      <c r="C393" s="12"/>
      <c r="D393" s="12"/>
      <c r="E393" s="12"/>
      <c r="F393" s="12"/>
      <c r="G393" s="12"/>
      <c r="H393" s="12"/>
      <c r="L393" s="12"/>
      <c r="M393" s="12"/>
      <c r="N393" s="12"/>
      <c r="O393" s="12"/>
      <c r="P393" s="12"/>
      <c r="Q393" s="12"/>
      <c r="R393" s="12"/>
      <c r="S393" s="13"/>
      <c r="T393" s="13"/>
      <c r="U393" s="13"/>
      <c r="V393" s="13"/>
    </row>
    <row r="394" spans="1:22" s="52" customFormat="1" ht="12.75" x14ac:dyDescent="0.2">
      <c r="A394" s="12"/>
      <c r="B394" s="12"/>
      <c r="C394" s="12"/>
      <c r="D394" s="12"/>
      <c r="E394" s="12"/>
      <c r="F394" s="12"/>
      <c r="G394" s="12"/>
      <c r="H394" s="12"/>
      <c r="L394" s="12"/>
      <c r="M394" s="12"/>
      <c r="N394" s="12"/>
      <c r="O394" s="12"/>
      <c r="P394" s="12"/>
      <c r="Q394" s="12"/>
      <c r="R394" s="12"/>
      <c r="S394" s="13"/>
      <c r="T394" s="13"/>
      <c r="U394" s="13"/>
      <c r="V394" s="13"/>
    </row>
    <row r="395" spans="1:22" s="52" customFormat="1" ht="12.75" x14ac:dyDescent="0.2">
      <c r="A395" s="12"/>
      <c r="B395" s="12"/>
      <c r="C395" s="12"/>
      <c r="D395" s="12"/>
      <c r="E395" s="12"/>
      <c r="F395" s="12"/>
      <c r="G395" s="12"/>
      <c r="H395" s="12"/>
      <c r="L395" s="12"/>
      <c r="M395" s="12"/>
      <c r="N395" s="12"/>
      <c r="O395" s="12"/>
      <c r="P395" s="12"/>
      <c r="Q395" s="12"/>
      <c r="R395" s="12"/>
      <c r="S395" s="13"/>
      <c r="T395" s="13"/>
      <c r="U395" s="13"/>
      <c r="V395" s="13"/>
    </row>
    <row r="396" spans="1:22" s="52" customFormat="1" ht="12.75" x14ac:dyDescent="0.2">
      <c r="A396" s="12"/>
      <c r="B396" s="12"/>
      <c r="C396" s="12"/>
      <c r="D396" s="12"/>
      <c r="E396" s="12"/>
      <c r="F396" s="12"/>
      <c r="G396" s="12"/>
      <c r="H396" s="12"/>
      <c r="L396" s="12"/>
      <c r="M396" s="12"/>
      <c r="N396" s="12"/>
      <c r="O396" s="12"/>
      <c r="P396" s="12"/>
      <c r="Q396" s="12"/>
      <c r="R396" s="12"/>
      <c r="S396" s="13"/>
      <c r="T396" s="13"/>
      <c r="U396" s="13"/>
      <c r="V396" s="13"/>
    </row>
    <row r="397" spans="1:22" s="52" customFormat="1" ht="12.75" x14ac:dyDescent="0.2">
      <c r="A397" s="12"/>
      <c r="B397" s="12"/>
      <c r="C397" s="12"/>
      <c r="D397" s="12"/>
      <c r="E397" s="12"/>
      <c r="F397" s="12"/>
      <c r="G397" s="12"/>
      <c r="H397" s="12"/>
      <c r="L397" s="12"/>
      <c r="M397" s="12"/>
      <c r="N397" s="12"/>
      <c r="O397" s="12"/>
      <c r="P397" s="12"/>
      <c r="Q397" s="12"/>
      <c r="R397" s="12"/>
      <c r="S397" s="13"/>
      <c r="T397" s="13"/>
      <c r="U397" s="13"/>
      <c r="V397" s="13"/>
    </row>
    <row r="398" spans="1:22" s="52" customFormat="1" ht="12.75" x14ac:dyDescent="0.2">
      <c r="A398" s="12"/>
      <c r="B398" s="12"/>
      <c r="C398" s="12"/>
      <c r="D398" s="12"/>
      <c r="E398" s="12"/>
      <c r="F398" s="12"/>
      <c r="G398" s="12"/>
      <c r="H398" s="12"/>
      <c r="L398" s="12"/>
      <c r="M398" s="12"/>
      <c r="N398" s="12"/>
      <c r="O398" s="12"/>
      <c r="P398" s="12"/>
      <c r="Q398" s="12"/>
      <c r="R398" s="12"/>
      <c r="S398" s="13"/>
      <c r="T398" s="13"/>
      <c r="U398" s="13"/>
      <c r="V398" s="13"/>
    </row>
    <row r="399" spans="1:22" s="52" customFormat="1" ht="12.75" x14ac:dyDescent="0.2">
      <c r="A399" s="12"/>
      <c r="B399" s="12"/>
      <c r="C399" s="12"/>
      <c r="D399" s="12"/>
      <c r="E399" s="12"/>
      <c r="F399" s="12"/>
      <c r="G399" s="12"/>
      <c r="H399" s="12"/>
      <c r="L399" s="12"/>
      <c r="M399" s="12"/>
      <c r="N399" s="12"/>
      <c r="O399" s="12"/>
      <c r="P399" s="12"/>
      <c r="Q399" s="12"/>
      <c r="R399" s="12"/>
      <c r="S399" s="13"/>
      <c r="T399" s="13"/>
      <c r="U399" s="13"/>
      <c r="V399" s="13"/>
    </row>
    <row r="400" spans="1:22" s="52" customFormat="1" ht="12.75" x14ac:dyDescent="0.2">
      <c r="A400" s="12"/>
      <c r="B400" s="12"/>
      <c r="C400" s="12"/>
      <c r="D400" s="12"/>
      <c r="E400" s="12"/>
      <c r="F400" s="12"/>
      <c r="G400" s="12"/>
      <c r="H400" s="12"/>
      <c r="L400" s="12"/>
      <c r="M400" s="12"/>
      <c r="N400" s="12"/>
      <c r="O400" s="12"/>
      <c r="P400" s="12"/>
      <c r="Q400" s="12"/>
      <c r="R400" s="12"/>
      <c r="S400" s="13"/>
      <c r="T400" s="13"/>
      <c r="U400" s="13"/>
      <c r="V400" s="13"/>
    </row>
    <row r="401" spans="1:22" s="52" customFormat="1" ht="12.75" x14ac:dyDescent="0.2">
      <c r="A401" s="12"/>
      <c r="B401" s="12"/>
      <c r="C401" s="12"/>
      <c r="D401" s="12"/>
      <c r="E401" s="12"/>
      <c r="F401" s="12"/>
      <c r="G401" s="12"/>
      <c r="H401" s="12"/>
      <c r="L401" s="12"/>
      <c r="M401" s="12"/>
      <c r="N401" s="12"/>
      <c r="O401" s="12"/>
      <c r="P401" s="12"/>
      <c r="Q401" s="12"/>
      <c r="R401" s="12"/>
      <c r="S401" s="13"/>
      <c r="T401" s="13"/>
      <c r="U401" s="13"/>
      <c r="V401" s="13"/>
    </row>
    <row r="402" spans="1:22" s="52" customFormat="1" ht="12.75" x14ac:dyDescent="0.2">
      <c r="A402" s="12"/>
      <c r="B402" s="12"/>
      <c r="C402" s="12"/>
      <c r="D402" s="12"/>
      <c r="E402" s="12"/>
      <c r="F402" s="12"/>
      <c r="G402" s="12"/>
      <c r="H402" s="12"/>
      <c r="L402" s="12"/>
      <c r="M402" s="12"/>
      <c r="N402" s="12"/>
      <c r="O402" s="12"/>
      <c r="P402" s="12"/>
      <c r="Q402" s="12"/>
      <c r="R402" s="12"/>
      <c r="S402" s="13"/>
      <c r="T402" s="13"/>
      <c r="U402" s="13"/>
      <c r="V402" s="13"/>
    </row>
    <row r="403" spans="1:22" s="52" customFormat="1" ht="12.75" x14ac:dyDescent="0.2">
      <c r="A403" s="12"/>
      <c r="B403" s="12"/>
      <c r="C403" s="12"/>
      <c r="D403" s="12"/>
      <c r="E403" s="12"/>
      <c r="F403" s="12"/>
      <c r="G403" s="12"/>
      <c r="H403" s="12"/>
      <c r="L403" s="12"/>
      <c r="M403" s="12"/>
      <c r="N403" s="12"/>
      <c r="O403" s="12"/>
      <c r="P403" s="12"/>
      <c r="Q403" s="12"/>
      <c r="R403" s="12"/>
      <c r="S403" s="13"/>
      <c r="T403" s="13"/>
      <c r="U403" s="13"/>
      <c r="V403" s="13"/>
    </row>
    <row r="404" spans="1:22" s="52" customFormat="1" ht="12.75" x14ac:dyDescent="0.2">
      <c r="A404" s="12"/>
      <c r="B404" s="12"/>
      <c r="C404" s="12"/>
      <c r="D404" s="12"/>
      <c r="E404" s="12"/>
      <c r="F404" s="12"/>
      <c r="G404" s="12"/>
      <c r="H404" s="12"/>
      <c r="L404" s="12"/>
      <c r="M404" s="12"/>
      <c r="N404" s="12"/>
      <c r="O404" s="12"/>
      <c r="P404" s="12"/>
      <c r="Q404" s="12"/>
      <c r="R404" s="12"/>
      <c r="S404" s="13"/>
      <c r="T404" s="13"/>
      <c r="U404" s="13"/>
      <c r="V404" s="13"/>
    </row>
    <row r="405" spans="1:22" s="52" customFormat="1" ht="12.75" x14ac:dyDescent="0.2">
      <c r="A405" s="12"/>
      <c r="B405" s="12"/>
      <c r="C405" s="12"/>
      <c r="D405" s="12"/>
      <c r="E405" s="12"/>
      <c r="F405" s="12"/>
      <c r="G405" s="12"/>
      <c r="H405" s="12"/>
      <c r="L405" s="12"/>
      <c r="M405" s="12"/>
      <c r="N405" s="12"/>
      <c r="O405" s="12"/>
      <c r="P405" s="12"/>
      <c r="Q405" s="12"/>
      <c r="R405" s="12"/>
      <c r="S405" s="13"/>
      <c r="T405" s="13"/>
      <c r="U405" s="13"/>
      <c r="V405" s="13"/>
    </row>
    <row r="406" spans="1:22" s="52" customFormat="1" ht="12.75" x14ac:dyDescent="0.2">
      <c r="A406" s="12"/>
      <c r="B406" s="12"/>
      <c r="C406" s="12"/>
      <c r="D406" s="12"/>
      <c r="E406" s="12"/>
      <c r="F406" s="12"/>
      <c r="G406" s="12"/>
      <c r="H406" s="12"/>
      <c r="L406" s="12"/>
      <c r="M406" s="12"/>
      <c r="N406" s="12"/>
      <c r="O406" s="12"/>
      <c r="P406" s="12"/>
      <c r="Q406" s="12"/>
      <c r="R406" s="12"/>
      <c r="S406" s="13"/>
      <c r="T406" s="13"/>
      <c r="U406" s="13"/>
      <c r="V406" s="13"/>
    </row>
    <row r="407" spans="1:22" s="52" customFormat="1" ht="12.75" x14ac:dyDescent="0.2">
      <c r="A407" s="12"/>
      <c r="B407" s="12"/>
      <c r="C407" s="12"/>
      <c r="D407" s="12"/>
      <c r="E407" s="12"/>
      <c r="F407" s="12"/>
      <c r="G407" s="12"/>
      <c r="H407" s="12"/>
      <c r="L407" s="12"/>
      <c r="M407" s="12"/>
      <c r="N407" s="12"/>
      <c r="O407" s="12"/>
      <c r="P407" s="12"/>
      <c r="Q407" s="12"/>
      <c r="R407" s="12"/>
      <c r="S407" s="13"/>
      <c r="T407" s="13"/>
      <c r="U407" s="13"/>
      <c r="V407" s="13"/>
    </row>
    <row r="408" spans="1:22" s="52" customFormat="1" ht="12.75" x14ac:dyDescent="0.2">
      <c r="A408" s="12"/>
      <c r="B408" s="12"/>
      <c r="C408" s="12"/>
      <c r="D408" s="12"/>
      <c r="E408" s="12"/>
      <c r="F408" s="12"/>
      <c r="G408" s="12"/>
      <c r="H408" s="12"/>
      <c r="L408" s="12"/>
      <c r="M408" s="12"/>
      <c r="N408" s="12"/>
      <c r="O408" s="12"/>
      <c r="P408" s="12"/>
      <c r="Q408" s="12"/>
      <c r="R408" s="12"/>
      <c r="S408" s="13"/>
      <c r="T408" s="13"/>
      <c r="U408" s="13"/>
      <c r="V408" s="13"/>
    </row>
    <row r="409" spans="1:22" s="52" customFormat="1" ht="12.75" x14ac:dyDescent="0.2">
      <c r="A409" s="12"/>
      <c r="B409" s="12"/>
      <c r="C409" s="12"/>
      <c r="D409" s="12"/>
      <c r="E409" s="12"/>
      <c r="F409" s="12"/>
      <c r="G409" s="12"/>
      <c r="H409" s="12"/>
      <c r="L409" s="12"/>
      <c r="M409" s="12"/>
      <c r="N409" s="12"/>
      <c r="O409" s="12"/>
      <c r="P409" s="12"/>
      <c r="Q409" s="12"/>
      <c r="R409" s="12"/>
      <c r="S409" s="13"/>
      <c r="T409" s="13"/>
      <c r="U409" s="13"/>
      <c r="V409" s="13"/>
    </row>
    <row r="410" spans="1:22" s="52" customFormat="1" ht="12.75" x14ac:dyDescent="0.2">
      <c r="A410" s="12"/>
      <c r="B410" s="12"/>
      <c r="C410" s="12"/>
      <c r="D410" s="12"/>
      <c r="E410" s="12"/>
      <c r="F410" s="12"/>
      <c r="G410" s="12"/>
      <c r="H410" s="12"/>
      <c r="L410" s="12"/>
      <c r="M410" s="12"/>
      <c r="N410" s="12"/>
      <c r="O410" s="12"/>
      <c r="P410" s="12"/>
      <c r="Q410" s="12"/>
      <c r="R410" s="12"/>
      <c r="S410" s="13"/>
      <c r="T410" s="13"/>
      <c r="U410" s="13"/>
      <c r="V410" s="13"/>
    </row>
    <row r="411" spans="1:22" s="52" customFormat="1" ht="12.75" x14ac:dyDescent="0.2">
      <c r="A411" s="12"/>
      <c r="B411" s="12"/>
      <c r="C411" s="12"/>
      <c r="D411" s="12"/>
      <c r="E411" s="12"/>
      <c r="F411" s="12"/>
      <c r="G411" s="12"/>
      <c r="H411" s="12"/>
      <c r="L411" s="12"/>
      <c r="M411" s="12"/>
      <c r="N411" s="12"/>
      <c r="O411" s="12"/>
      <c r="P411" s="12"/>
      <c r="Q411" s="12"/>
      <c r="R411" s="12"/>
      <c r="S411" s="13"/>
      <c r="T411" s="13"/>
      <c r="U411" s="13"/>
      <c r="V411" s="13"/>
    </row>
    <row r="412" spans="1:22" s="52" customFormat="1" ht="12.75" x14ac:dyDescent="0.2">
      <c r="A412" s="12"/>
      <c r="B412" s="12"/>
      <c r="C412" s="12"/>
      <c r="D412" s="12"/>
      <c r="E412" s="12"/>
      <c r="F412" s="12"/>
      <c r="G412" s="12"/>
      <c r="H412" s="12"/>
      <c r="L412" s="12"/>
      <c r="M412" s="12"/>
      <c r="N412" s="12"/>
      <c r="O412" s="12"/>
      <c r="P412" s="12"/>
      <c r="Q412" s="12"/>
      <c r="R412" s="12"/>
      <c r="S412" s="13"/>
      <c r="T412" s="13"/>
      <c r="U412" s="13"/>
      <c r="V412" s="13"/>
    </row>
    <row r="413" spans="1:22" s="52" customFormat="1" ht="12.75" x14ac:dyDescent="0.2">
      <c r="A413" s="12"/>
      <c r="B413" s="12"/>
      <c r="C413" s="12"/>
      <c r="D413" s="12"/>
      <c r="E413" s="12"/>
      <c r="F413" s="12"/>
      <c r="G413" s="12"/>
      <c r="H413" s="12"/>
      <c r="L413" s="12"/>
      <c r="M413" s="12"/>
      <c r="N413" s="12"/>
      <c r="O413" s="12"/>
      <c r="P413" s="12"/>
      <c r="Q413" s="12"/>
      <c r="R413" s="12"/>
      <c r="S413" s="13"/>
      <c r="T413" s="13"/>
      <c r="U413" s="13"/>
      <c r="V413" s="13"/>
    </row>
    <row r="414" spans="1:22" s="52" customFormat="1" ht="12.75" x14ac:dyDescent="0.2">
      <c r="A414" s="12"/>
      <c r="B414" s="12"/>
      <c r="C414" s="12"/>
      <c r="D414" s="12"/>
      <c r="E414" s="12"/>
      <c r="F414" s="12"/>
      <c r="G414" s="12"/>
      <c r="H414" s="12"/>
      <c r="L414" s="12"/>
      <c r="M414" s="12"/>
      <c r="N414" s="12"/>
      <c r="O414" s="12"/>
      <c r="P414" s="12"/>
      <c r="Q414" s="12"/>
      <c r="R414" s="12"/>
      <c r="S414" s="13"/>
      <c r="T414" s="13"/>
      <c r="U414" s="13"/>
      <c r="V414" s="13"/>
    </row>
    <row r="415" spans="1:22" s="52" customFormat="1" ht="12.75" x14ac:dyDescent="0.2">
      <c r="A415" s="12"/>
      <c r="B415" s="12"/>
      <c r="C415" s="12"/>
      <c r="D415" s="12"/>
      <c r="E415" s="12"/>
      <c r="F415" s="12"/>
      <c r="G415" s="12"/>
      <c r="H415" s="12"/>
      <c r="L415" s="12"/>
      <c r="M415" s="12"/>
      <c r="N415" s="12"/>
      <c r="O415" s="12"/>
      <c r="P415" s="12"/>
      <c r="Q415" s="12"/>
      <c r="R415" s="12"/>
      <c r="S415" s="13"/>
      <c r="T415" s="13"/>
      <c r="U415" s="13"/>
      <c r="V415" s="13"/>
    </row>
    <row r="416" spans="1:22" s="52" customFormat="1" ht="12.75" x14ac:dyDescent="0.2">
      <c r="A416" s="12"/>
      <c r="B416" s="12"/>
      <c r="C416" s="12"/>
      <c r="D416" s="12"/>
      <c r="E416" s="12"/>
      <c r="F416" s="12"/>
      <c r="G416" s="12"/>
      <c r="H416" s="12"/>
      <c r="L416" s="12"/>
      <c r="M416" s="12"/>
      <c r="N416" s="12"/>
      <c r="O416" s="12"/>
      <c r="P416" s="12"/>
      <c r="Q416" s="12"/>
      <c r="R416" s="12"/>
      <c r="S416" s="13"/>
      <c r="T416" s="13"/>
      <c r="U416" s="13"/>
      <c r="V416" s="13"/>
    </row>
    <row r="417" spans="1:22" s="52" customFormat="1" ht="12.75" x14ac:dyDescent="0.2">
      <c r="A417" s="12"/>
      <c r="B417" s="12"/>
      <c r="C417" s="12"/>
      <c r="D417" s="12"/>
      <c r="E417" s="12"/>
      <c r="F417" s="12"/>
      <c r="G417" s="12"/>
      <c r="H417" s="12"/>
      <c r="L417" s="12"/>
      <c r="M417" s="12"/>
      <c r="N417" s="12"/>
      <c r="O417" s="12"/>
      <c r="P417" s="12"/>
      <c r="Q417" s="12"/>
      <c r="R417" s="12"/>
      <c r="S417" s="13"/>
      <c r="T417" s="13"/>
      <c r="U417" s="13"/>
      <c r="V417" s="13"/>
    </row>
    <row r="418" spans="1:22" s="52" customFormat="1" ht="12.75" x14ac:dyDescent="0.2">
      <c r="A418" s="12"/>
      <c r="B418" s="12"/>
      <c r="C418" s="12"/>
      <c r="D418" s="12"/>
      <c r="E418" s="12"/>
      <c r="F418" s="12"/>
      <c r="G418" s="12"/>
      <c r="H418" s="12"/>
      <c r="L418" s="12"/>
      <c r="M418" s="12"/>
      <c r="N418" s="12"/>
      <c r="O418" s="12"/>
      <c r="P418" s="12"/>
      <c r="Q418" s="12"/>
      <c r="R418" s="12"/>
      <c r="S418" s="13"/>
      <c r="T418" s="13"/>
      <c r="U418" s="13"/>
      <c r="V418" s="13"/>
    </row>
    <row r="419" spans="1:22" s="52" customFormat="1" ht="12.75" x14ac:dyDescent="0.2">
      <c r="A419" s="12"/>
      <c r="B419" s="12"/>
      <c r="C419" s="12"/>
      <c r="D419" s="12"/>
      <c r="E419" s="12"/>
      <c r="F419" s="12"/>
      <c r="G419" s="12"/>
      <c r="H419" s="12"/>
      <c r="L419" s="12"/>
      <c r="M419" s="12"/>
      <c r="N419" s="12"/>
      <c r="O419" s="12"/>
      <c r="P419" s="12"/>
      <c r="Q419" s="12"/>
      <c r="R419" s="12"/>
      <c r="S419" s="13"/>
      <c r="T419" s="13"/>
      <c r="U419" s="13"/>
      <c r="V419" s="13"/>
    </row>
    <row r="420" spans="1:22" s="52" customFormat="1" ht="12.75" x14ac:dyDescent="0.2">
      <c r="A420" s="12"/>
      <c r="B420" s="12"/>
      <c r="C420" s="12"/>
      <c r="D420" s="12"/>
      <c r="E420" s="12"/>
      <c r="F420" s="12"/>
      <c r="G420" s="12"/>
      <c r="H420" s="12"/>
      <c r="L420" s="12"/>
      <c r="M420" s="12"/>
      <c r="N420" s="12"/>
      <c r="O420" s="12"/>
      <c r="P420" s="12"/>
      <c r="Q420" s="12"/>
      <c r="R420" s="12"/>
      <c r="S420" s="13"/>
      <c r="T420" s="13"/>
      <c r="U420" s="13"/>
      <c r="V420" s="13"/>
    </row>
    <row r="421" spans="1:22" s="52" customFormat="1" ht="12.75" x14ac:dyDescent="0.2">
      <c r="A421" s="12"/>
      <c r="B421" s="12"/>
      <c r="C421" s="12"/>
      <c r="D421" s="12"/>
      <c r="E421" s="12"/>
      <c r="F421" s="12"/>
      <c r="G421" s="12"/>
      <c r="H421" s="12"/>
      <c r="L421" s="12"/>
      <c r="M421" s="12"/>
      <c r="N421" s="12"/>
      <c r="O421" s="12"/>
      <c r="P421" s="12"/>
      <c r="Q421" s="12"/>
      <c r="R421" s="12"/>
      <c r="S421" s="13"/>
      <c r="T421" s="13"/>
      <c r="U421" s="13"/>
      <c r="V421" s="13"/>
    </row>
    <row r="422" spans="1:22" s="52" customFormat="1" ht="12.75" x14ac:dyDescent="0.2">
      <c r="A422" s="12"/>
      <c r="B422" s="12"/>
      <c r="C422" s="12"/>
      <c r="D422" s="12"/>
      <c r="E422" s="12"/>
      <c r="F422" s="12"/>
      <c r="G422" s="12"/>
      <c r="H422" s="12"/>
      <c r="L422" s="12"/>
      <c r="M422" s="12"/>
      <c r="N422" s="12"/>
      <c r="O422" s="12"/>
      <c r="P422" s="12"/>
      <c r="Q422" s="12"/>
      <c r="R422" s="12"/>
      <c r="S422" s="13"/>
      <c r="T422" s="13"/>
      <c r="U422" s="13"/>
      <c r="V422" s="13"/>
    </row>
    <row r="423" spans="1:22" s="52" customFormat="1" ht="12.75" x14ac:dyDescent="0.2">
      <c r="A423" s="12"/>
      <c r="B423" s="12"/>
      <c r="C423" s="12"/>
      <c r="D423" s="12"/>
      <c r="E423" s="12"/>
      <c r="F423" s="12"/>
      <c r="G423" s="12"/>
      <c r="H423" s="12"/>
      <c r="L423" s="12"/>
      <c r="M423" s="12"/>
      <c r="N423" s="12"/>
      <c r="O423" s="12"/>
      <c r="P423" s="12"/>
      <c r="Q423" s="12"/>
      <c r="R423" s="12"/>
      <c r="S423" s="13"/>
      <c r="T423" s="13"/>
      <c r="U423" s="13"/>
      <c r="V423" s="13"/>
    </row>
    <row r="424" spans="1:22" s="52" customFormat="1" ht="12.75" x14ac:dyDescent="0.2">
      <c r="A424" s="12"/>
      <c r="B424" s="12"/>
      <c r="C424" s="12"/>
      <c r="D424" s="12"/>
      <c r="E424" s="12"/>
      <c r="F424" s="12"/>
      <c r="G424" s="12"/>
      <c r="H424" s="12"/>
      <c r="L424" s="12"/>
      <c r="M424" s="12"/>
      <c r="N424" s="12"/>
      <c r="O424" s="12"/>
      <c r="P424" s="12"/>
      <c r="Q424" s="12"/>
      <c r="R424" s="12"/>
      <c r="S424" s="13"/>
      <c r="T424" s="13"/>
      <c r="U424" s="13"/>
      <c r="V424" s="13"/>
    </row>
    <row r="425" spans="1:22" s="52" customFormat="1" ht="12.75" x14ac:dyDescent="0.2">
      <c r="A425" s="12"/>
      <c r="B425" s="12"/>
      <c r="C425" s="12"/>
      <c r="D425" s="12"/>
      <c r="E425" s="12"/>
      <c r="F425" s="12"/>
      <c r="G425" s="12"/>
      <c r="H425" s="12"/>
      <c r="L425" s="12"/>
      <c r="M425" s="12"/>
      <c r="N425" s="12"/>
      <c r="O425" s="12"/>
      <c r="P425" s="12"/>
      <c r="Q425" s="12"/>
      <c r="R425" s="12"/>
      <c r="S425" s="13"/>
      <c r="T425" s="13"/>
      <c r="U425" s="13"/>
      <c r="V425" s="13"/>
    </row>
    <row r="426" spans="1:22" s="52" customFormat="1" ht="12.75" x14ac:dyDescent="0.2">
      <c r="A426" s="12"/>
      <c r="B426" s="12"/>
      <c r="C426" s="12"/>
      <c r="D426" s="12"/>
      <c r="E426" s="12"/>
      <c r="F426" s="12"/>
      <c r="G426" s="12"/>
      <c r="H426" s="12"/>
      <c r="L426" s="12"/>
      <c r="M426" s="12"/>
      <c r="N426" s="12"/>
      <c r="O426" s="12"/>
      <c r="P426" s="12"/>
      <c r="Q426" s="12"/>
      <c r="R426" s="12"/>
      <c r="S426" s="13"/>
      <c r="T426" s="13"/>
      <c r="U426" s="13"/>
      <c r="V426" s="13"/>
    </row>
    <row r="427" spans="1:22" s="52" customFormat="1" ht="12.75" x14ac:dyDescent="0.2">
      <c r="A427" s="12"/>
      <c r="B427" s="12"/>
      <c r="C427" s="12"/>
      <c r="D427" s="12"/>
      <c r="E427" s="12"/>
      <c r="F427" s="12"/>
      <c r="G427" s="12"/>
      <c r="H427" s="12"/>
      <c r="L427" s="12"/>
      <c r="M427" s="12"/>
      <c r="N427" s="12"/>
      <c r="O427" s="12"/>
      <c r="P427" s="12"/>
      <c r="Q427" s="12"/>
      <c r="R427" s="12"/>
      <c r="S427" s="13"/>
      <c r="T427" s="13"/>
      <c r="U427" s="13"/>
      <c r="V427" s="13"/>
    </row>
    <row r="428" spans="1:22" s="52" customFormat="1" ht="12.75" x14ac:dyDescent="0.2">
      <c r="A428" s="12"/>
      <c r="B428" s="12"/>
      <c r="C428" s="12"/>
      <c r="D428" s="12"/>
      <c r="E428" s="12"/>
      <c r="F428" s="12"/>
      <c r="G428" s="12"/>
      <c r="H428" s="12"/>
      <c r="L428" s="12"/>
      <c r="M428" s="12"/>
      <c r="N428" s="12"/>
      <c r="O428" s="12"/>
      <c r="P428" s="12"/>
      <c r="Q428" s="12"/>
      <c r="R428" s="12"/>
      <c r="S428" s="13"/>
      <c r="T428" s="13"/>
      <c r="U428" s="13"/>
      <c r="V428" s="13"/>
    </row>
    <row r="429" spans="1:22" s="52" customFormat="1" ht="12.75" x14ac:dyDescent="0.2">
      <c r="A429" s="12"/>
      <c r="B429" s="12"/>
      <c r="C429" s="12"/>
      <c r="D429" s="12"/>
      <c r="E429" s="12"/>
      <c r="F429" s="12"/>
      <c r="G429" s="12"/>
      <c r="H429" s="12"/>
      <c r="L429" s="12"/>
      <c r="M429" s="12"/>
      <c r="N429" s="12"/>
      <c r="O429" s="12"/>
      <c r="P429" s="12"/>
      <c r="Q429" s="12"/>
      <c r="R429" s="12"/>
      <c r="S429" s="13"/>
      <c r="T429" s="13"/>
      <c r="U429" s="13"/>
      <c r="V429" s="13"/>
    </row>
    <row r="430" spans="1:22" s="52" customFormat="1" ht="12.75" x14ac:dyDescent="0.2">
      <c r="A430" s="12"/>
      <c r="B430" s="12"/>
      <c r="C430" s="12"/>
      <c r="D430" s="12"/>
      <c r="E430" s="12"/>
      <c r="F430" s="12"/>
      <c r="G430" s="12"/>
      <c r="H430" s="12"/>
      <c r="L430" s="12"/>
      <c r="M430" s="12"/>
      <c r="N430" s="12"/>
      <c r="O430" s="12"/>
      <c r="P430" s="12"/>
      <c r="Q430" s="12"/>
      <c r="R430" s="12"/>
      <c r="S430" s="13"/>
      <c r="T430" s="13"/>
      <c r="U430" s="13"/>
      <c r="V430" s="13"/>
    </row>
    <row r="431" spans="1:22" s="52" customFormat="1" ht="12.75" x14ac:dyDescent="0.2">
      <c r="A431" s="12"/>
      <c r="B431" s="12"/>
      <c r="C431" s="12"/>
      <c r="D431" s="12"/>
      <c r="E431" s="12"/>
      <c r="F431" s="12"/>
      <c r="G431" s="12"/>
      <c r="H431" s="12"/>
      <c r="L431" s="12"/>
      <c r="M431" s="12"/>
      <c r="N431" s="12"/>
      <c r="O431" s="12"/>
      <c r="P431" s="12"/>
      <c r="Q431" s="12"/>
      <c r="R431" s="12"/>
      <c r="S431" s="13"/>
      <c r="T431" s="13"/>
      <c r="U431" s="13"/>
      <c r="V431" s="13"/>
    </row>
    <row r="432" spans="1:22" s="52" customFormat="1" ht="12.75" x14ac:dyDescent="0.2">
      <c r="A432" s="12"/>
      <c r="B432" s="12"/>
      <c r="C432" s="12"/>
      <c r="D432" s="12"/>
      <c r="E432" s="12"/>
      <c r="F432" s="12"/>
      <c r="G432" s="12"/>
      <c r="H432" s="12"/>
      <c r="L432" s="12"/>
      <c r="M432" s="12"/>
      <c r="N432" s="12"/>
      <c r="O432" s="12"/>
      <c r="P432" s="12"/>
      <c r="Q432" s="12"/>
      <c r="R432" s="12"/>
      <c r="S432" s="13"/>
      <c r="T432" s="13"/>
      <c r="U432" s="13"/>
      <c r="V432" s="13"/>
    </row>
    <row r="433" spans="1:22" s="52" customFormat="1" ht="12.75" x14ac:dyDescent="0.2">
      <c r="A433" s="12"/>
      <c r="B433" s="12"/>
      <c r="C433" s="12"/>
      <c r="D433" s="12"/>
      <c r="E433" s="12"/>
      <c r="F433" s="12"/>
      <c r="G433" s="12"/>
      <c r="H433" s="12"/>
      <c r="L433" s="12"/>
      <c r="M433" s="12"/>
      <c r="N433" s="12"/>
      <c r="O433" s="12"/>
      <c r="P433" s="12"/>
      <c r="Q433" s="12"/>
      <c r="R433" s="12"/>
      <c r="S433" s="13"/>
      <c r="T433" s="13"/>
      <c r="U433" s="13"/>
      <c r="V433" s="13"/>
    </row>
    <row r="434" spans="1:22" s="52" customFormat="1" ht="12.75" x14ac:dyDescent="0.2">
      <c r="A434" s="12"/>
      <c r="B434" s="12"/>
      <c r="C434" s="12"/>
      <c r="D434" s="12"/>
      <c r="E434" s="12"/>
      <c r="F434" s="12"/>
      <c r="G434" s="12"/>
      <c r="H434" s="12"/>
      <c r="L434" s="12"/>
      <c r="M434" s="12"/>
      <c r="N434" s="12"/>
      <c r="O434" s="12"/>
      <c r="P434" s="12"/>
      <c r="Q434" s="12"/>
      <c r="R434" s="12"/>
      <c r="S434" s="13"/>
      <c r="T434" s="13"/>
      <c r="U434" s="13"/>
      <c r="V434" s="13"/>
    </row>
    <row r="435" spans="1:22" s="52" customFormat="1" ht="12.75" x14ac:dyDescent="0.2">
      <c r="A435" s="12"/>
      <c r="B435" s="12"/>
      <c r="C435" s="12"/>
      <c r="D435" s="12"/>
      <c r="E435" s="12"/>
      <c r="F435" s="12"/>
      <c r="G435" s="12"/>
      <c r="H435" s="12"/>
      <c r="L435" s="12"/>
      <c r="M435" s="12"/>
      <c r="N435" s="12"/>
      <c r="O435" s="12"/>
      <c r="P435" s="12"/>
      <c r="Q435" s="12"/>
      <c r="R435" s="12"/>
      <c r="S435" s="13"/>
      <c r="T435" s="13"/>
      <c r="U435" s="13"/>
      <c r="V435" s="13"/>
    </row>
    <row r="436" spans="1:22" s="52" customFormat="1" ht="12.75" x14ac:dyDescent="0.2">
      <c r="A436" s="12"/>
      <c r="B436" s="12"/>
      <c r="C436" s="12"/>
      <c r="D436" s="12"/>
      <c r="E436" s="12"/>
      <c r="F436" s="12"/>
      <c r="G436" s="12"/>
      <c r="H436" s="12"/>
      <c r="L436" s="12"/>
      <c r="M436" s="12"/>
      <c r="N436" s="12"/>
      <c r="O436" s="12"/>
      <c r="P436" s="12"/>
      <c r="Q436" s="12"/>
      <c r="R436" s="12"/>
      <c r="S436" s="13"/>
      <c r="T436" s="13"/>
      <c r="U436" s="13"/>
      <c r="V436" s="13"/>
    </row>
    <row r="437" spans="1:22" s="52" customFormat="1" ht="12.75" x14ac:dyDescent="0.2">
      <c r="A437" s="12"/>
      <c r="B437" s="12"/>
      <c r="C437" s="12"/>
      <c r="D437" s="12"/>
      <c r="E437" s="12"/>
      <c r="F437" s="12"/>
      <c r="G437" s="12"/>
      <c r="H437" s="12"/>
      <c r="L437" s="12"/>
      <c r="M437" s="12"/>
      <c r="N437" s="12"/>
      <c r="O437" s="12"/>
      <c r="P437" s="12"/>
      <c r="Q437" s="12"/>
      <c r="R437" s="12"/>
      <c r="S437" s="13"/>
      <c r="T437" s="13"/>
      <c r="U437" s="13"/>
      <c r="V437" s="13"/>
    </row>
    <row r="438" spans="1:22" s="52" customFormat="1" ht="12.75" x14ac:dyDescent="0.2">
      <c r="A438" s="12"/>
      <c r="B438" s="12"/>
      <c r="C438" s="12"/>
      <c r="D438" s="12"/>
      <c r="E438" s="12"/>
      <c r="F438" s="12"/>
      <c r="G438" s="12"/>
      <c r="H438" s="12"/>
      <c r="L438" s="12"/>
      <c r="M438" s="12"/>
      <c r="N438" s="12"/>
      <c r="O438" s="12"/>
      <c r="P438" s="12"/>
      <c r="Q438" s="12"/>
      <c r="R438" s="12"/>
      <c r="S438" s="13"/>
      <c r="T438" s="13"/>
      <c r="U438" s="13"/>
      <c r="V438" s="13"/>
    </row>
    <row r="439" spans="1:22" s="52" customFormat="1" ht="12.75" x14ac:dyDescent="0.2">
      <c r="A439" s="12"/>
      <c r="B439" s="12"/>
      <c r="C439" s="12"/>
      <c r="D439" s="12"/>
      <c r="E439" s="12"/>
      <c r="F439" s="12"/>
      <c r="G439" s="12"/>
      <c r="H439" s="12"/>
      <c r="L439" s="12"/>
      <c r="M439" s="12"/>
      <c r="N439" s="12"/>
      <c r="O439" s="12"/>
      <c r="P439" s="12"/>
      <c r="Q439" s="12"/>
      <c r="R439" s="12"/>
      <c r="S439" s="13"/>
      <c r="T439" s="13"/>
      <c r="U439" s="13"/>
      <c r="V439" s="13"/>
    </row>
    <row r="440" spans="1:22" s="52" customFormat="1" ht="12.75" x14ac:dyDescent="0.2">
      <c r="A440" s="12"/>
      <c r="B440" s="12"/>
      <c r="C440" s="12"/>
      <c r="D440" s="12"/>
      <c r="E440" s="12"/>
      <c r="F440" s="12"/>
      <c r="G440" s="12"/>
      <c r="H440" s="12"/>
      <c r="L440" s="12"/>
      <c r="M440" s="12"/>
      <c r="N440" s="12"/>
      <c r="O440" s="12"/>
      <c r="P440" s="12"/>
      <c r="Q440" s="12"/>
      <c r="R440" s="12"/>
      <c r="S440" s="13"/>
      <c r="T440" s="13"/>
      <c r="U440" s="13"/>
      <c r="V440" s="13"/>
    </row>
    <row r="441" spans="1:22" s="52" customFormat="1" ht="12.75" x14ac:dyDescent="0.2">
      <c r="A441" s="12"/>
      <c r="B441" s="12"/>
      <c r="C441" s="12"/>
      <c r="D441" s="12"/>
      <c r="E441" s="12"/>
      <c r="F441" s="12"/>
      <c r="G441" s="12"/>
      <c r="H441" s="12"/>
      <c r="L441" s="12"/>
      <c r="M441" s="12"/>
      <c r="N441" s="12"/>
      <c r="O441" s="12"/>
      <c r="P441" s="12"/>
      <c r="Q441" s="12"/>
      <c r="R441" s="12"/>
      <c r="S441" s="13"/>
      <c r="T441" s="13"/>
      <c r="U441" s="13"/>
      <c r="V441" s="13"/>
    </row>
    <row r="442" spans="1:22" s="52" customFormat="1" ht="12.75" x14ac:dyDescent="0.2">
      <c r="A442" s="12"/>
      <c r="B442" s="12"/>
      <c r="C442" s="12"/>
      <c r="D442" s="12"/>
      <c r="E442" s="12"/>
      <c r="F442" s="12"/>
      <c r="G442" s="12"/>
      <c r="H442" s="12"/>
      <c r="L442" s="12"/>
      <c r="M442" s="12"/>
      <c r="N442" s="12"/>
      <c r="O442" s="12"/>
      <c r="P442" s="12"/>
      <c r="Q442" s="12"/>
      <c r="R442" s="12"/>
      <c r="S442" s="13"/>
      <c r="T442" s="13"/>
      <c r="U442" s="13"/>
      <c r="V442" s="13"/>
    </row>
    <row r="443" spans="1:22" s="52" customFormat="1" ht="12.75" x14ac:dyDescent="0.2">
      <c r="A443" s="12"/>
      <c r="B443" s="12"/>
      <c r="C443" s="12"/>
      <c r="D443" s="12"/>
      <c r="E443" s="12"/>
      <c r="F443" s="12"/>
      <c r="G443" s="12"/>
      <c r="H443" s="12"/>
      <c r="L443" s="12"/>
      <c r="M443" s="12"/>
      <c r="N443" s="12"/>
      <c r="O443" s="12"/>
      <c r="P443" s="12"/>
      <c r="Q443" s="12"/>
      <c r="R443" s="12"/>
      <c r="S443" s="13"/>
      <c r="T443" s="13"/>
      <c r="U443" s="13"/>
      <c r="V443" s="13"/>
    </row>
    <row r="444" spans="1:22" s="52" customFormat="1" ht="12.75" x14ac:dyDescent="0.2">
      <c r="A444" s="12"/>
      <c r="B444" s="12"/>
      <c r="C444" s="12"/>
      <c r="D444" s="12"/>
      <c r="E444" s="12"/>
      <c r="F444" s="12"/>
      <c r="G444" s="12"/>
      <c r="H444" s="12"/>
      <c r="L444" s="12"/>
      <c r="M444" s="12"/>
      <c r="N444" s="12"/>
      <c r="O444" s="12"/>
      <c r="P444" s="12"/>
      <c r="Q444" s="12"/>
      <c r="R444" s="12"/>
      <c r="S444" s="13"/>
      <c r="T444" s="13"/>
      <c r="U444" s="13"/>
      <c r="V444" s="13"/>
    </row>
    <row r="445" spans="1:22" s="52" customFormat="1" ht="12.75" x14ac:dyDescent="0.2">
      <c r="A445" s="12"/>
      <c r="B445" s="12"/>
      <c r="C445" s="12"/>
      <c r="D445" s="12"/>
      <c r="E445" s="12"/>
      <c r="F445" s="12"/>
      <c r="G445" s="12"/>
      <c r="H445" s="12"/>
      <c r="L445" s="12"/>
      <c r="M445" s="12"/>
      <c r="N445" s="12"/>
      <c r="O445" s="12"/>
      <c r="P445" s="12"/>
      <c r="Q445" s="12"/>
      <c r="R445" s="12"/>
      <c r="S445" s="13"/>
      <c r="T445" s="13"/>
      <c r="U445" s="13"/>
      <c r="V445" s="13"/>
    </row>
    <row r="446" spans="1:22" s="52" customFormat="1" ht="12.75" x14ac:dyDescent="0.2">
      <c r="A446" s="12"/>
      <c r="B446" s="12"/>
      <c r="C446" s="12"/>
      <c r="D446" s="12"/>
      <c r="E446" s="12"/>
      <c r="F446" s="12"/>
      <c r="G446" s="12"/>
      <c r="H446" s="12"/>
      <c r="L446" s="12"/>
      <c r="M446" s="12"/>
      <c r="N446" s="12"/>
      <c r="O446" s="12"/>
      <c r="P446" s="12"/>
      <c r="Q446" s="12"/>
      <c r="R446" s="12"/>
      <c r="S446" s="13"/>
      <c r="T446" s="13"/>
      <c r="U446" s="13"/>
      <c r="V446" s="13"/>
    </row>
    <row r="447" spans="1:22" s="52" customFormat="1" ht="12.75" x14ac:dyDescent="0.2">
      <c r="A447" s="12"/>
      <c r="B447" s="12"/>
      <c r="C447" s="12"/>
      <c r="D447" s="12"/>
      <c r="E447" s="12"/>
      <c r="F447" s="12"/>
      <c r="G447" s="12"/>
      <c r="H447" s="12"/>
      <c r="L447" s="12"/>
      <c r="M447" s="12"/>
      <c r="N447" s="12"/>
      <c r="O447" s="12"/>
      <c r="P447" s="12"/>
      <c r="Q447" s="12"/>
      <c r="R447" s="12"/>
      <c r="S447" s="13"/>
      <c r="T447" s="13"/>
      <c r="U447" s="13"/>
      <c r="V447" s="13"/>
    </row>
    <row r="448" spans="1:22" s="52" customFormat="1" ht="12.75" x14ac:dyDescent="0.2">
      <c r="A448" s="12"/>
      <c r="B448" s="12"/>
      <c r="C448" s="12"/>
      <c r="D448" s="12"/>
      <c r="E448" s="12"/>
      <c r="F448" s="12"/>
      <c r="G448" s="12"/>
      <c r="H448" s="12"/>
      <c r="L448" s="12"/>
      <c r="M448" s="12"/>
      <c r="N448" s="12"/>
      <c r="O448" s="12"/>
      <c r="P448" s="12"/>
      <c r="Q448" s="12"/>
      <c r="R448" s="12"/>
      <c r="S448" s="13"/>
      <c r="T448" s="13"/>
      <c r="U448" s="13"/>
      <c r="V448" s="13"/>
    </row>
    <row r="449" spans="1:22" s="52" customFormat="1" ht="12.75" x14ac:dyDescent="0.2">
      <c r="A449" s="12"/>
      <c r="B449" s="12"/>
      <c r="C449" s="12"/>
      <c r="D449" s="12"/>
      <c r="E449" s="12"/>
      <c r="F449" s="12"/>
      <c r="G449" s="12"/>
      <c r="H449" s="12"/>
      <c r="L449" s="12"/>
      <c r="M449" s="12"/>
      <c r="N449" s="12"/>
      <c r="O449" s="12"/>
      <c r="P449" s="12"/>
      <c r="Q449" s="12"/>
      <c r="R449" s="12"/>
      <c r="S449" s="13"/>
      <c r="T449" s="13"/>
      <c r="U449" s="13"/>
      <c r="V449" s="13"/>
    </row>
    <row r="450" spans="1:22" s="52" customFormat="1" ht="12.75" x14ac:dyDescent="0.2">
      <c r="A450" s="12"/>
      <c r="B450" s="12"/>
      <c r="C450" s="12"/>
      <c r="D450" s="12"/>
      <c r="E450" s="12"/>
      <c r="F450" s="12"/>
      <c r="G450" s="12"/>
      <c r="H450" s="12"/>
      <c r="L450" s="12"/>
      <c r="M450" s="12"/>
      <c r="N450" s="12"/>
      <c r="O450" s="12"/>
      <c r="P450" s="12"/>
      <c r="Q450" s="12"/>
      <c r="R450" s="12"/>
      <c r="S450" s="13"/>
      <c r="T450" s="13"/>
      <c r="U450" s="13"/>
      <c r="V450" s="13"/>
    </row>
    <row r="451" spans="1:22" s="52" customFormat="1" ht="12.75" x14ac:dyDescent="0.2">
      <c r="A451" s="12"/>
      <c r="B451" s="12"/>
      <c r="C451" s="12"/>
      <c r="D451" s="12"/>
      <c r="E451" s="12"/>
      <c r="F451" s="12"/>
      <c r="G451" s="12"/>
      <c r="H451" s="12"/>
      <c r="L451" s="12"/>
      <c r="M451" s="12"/>
      <c r="N451" s="12"/>
      <c r="O451" s="12"/>
      <c r="P451" s="12"/>
      <c r="Q451" s="12"/>
      <c r="R451" s="12"/>
      <c r="S451" s="13"/>
      <c r="T451" s="13"/>
      <c r="U451" s="13"/>
      <c r="V451" s="13"/>
    </row>
    <row r="452" spans="1:22" s="52" customFormat="1" ht="12.75" x14ac:dyDescent="0.2">
      <c r="A452" s="12"/>
      <c r="B452" s="12"/>
      <c r="C452" s="12"/>
      <c r="D452" s="12"/>
      <c r="E452" s="12"/>
      <c r="F452" s="12"/>
      <c r="G452" s="12"/>
      <c r="H452" s="12"/>
      <c r="L452" s="12"/>
      <c r="M452" s="12"/>
      <c r="N452" s="12"/>
      <c r="O452" s="12"/>
      <c r="P452" s="12"/>
      <c r="Q452" s="12"/>
      <c r="R452" s="12"/>
      <c r="S452" s="13"/>
      <c r="T452" s="13"/>
      <c r="U452" s="13"/>
      <c r="V452" s="13"/>
    </row>
    <row r="453" spans="1:22" s="52" customFormat="1" ht="12.75" x14ac:dyDescent="0.2">
      <c r="A453" s="12"/>
      <c r="B453" s="12"/>
      <c r="C453" s="12"/>
      <c r="D453" s="12"/>
      <c r="E453" s="12"/>
      <c r="F453" s="12"/>
      <c r="G453" s="12"/>
      <c r="H453" s="12"/>
      <c r="L453" s="12"/>
      <c r="M453" s="12"/>
      <c r="N453" s="12"/>
      <c r="O453" s="12"/>
      <c r="P453" s="12"/>
      <c r="Q453" s="12"/>
      <c r="R453" s="12"/>
      <c r="S453" s="13"/>
      <c r="T453" s="13"/>
      <c r="U453" s="13"/>
      <c r="V453" s="13"/>
    </row>
    <row r="454" spans="1:22" s="52" customFormat="1" ht="12.75" x14ac:dyDescent="0.2">
      <c r="A454" s="12"/>
      <c r="B454" s="12"/>
      <c r="C454" s="12"/>
      <c r="D454" s="12"/>
      <c r="E454" s="12"/>
      <c r="F454" s="12"/>
      <c r="G454" s="12"/>
      <c r="H454" s="12"/>
      <c r="L454" s="12"/>
      <c r="M454" s="12"/>
      <c r="N454" s="12"/>
      <c r="O454" s="12"/>
      <c r="P454" s="12"/>
      <c r="Q454" s="12"/>
      <c r="R454" s="12"/>
      <c r="S454" s="13"/>
      <c r="T454" s="13"/>
      <c r="U454" s="13"/>
      <c r="V454" s="13"/>
    </row>
    <row r="455" spans="1:22" s="52" customFormat="1" ht="12.75" x14ac:dyDescent="0.2">
      <c r="A455" s="12"/>
      <c r="B455" s="12"/>
      <c r="C455" s="12"/>
      <c r="D455" s="12"/>
      <c r="E455" s="12"/>
      <c r="F455" s="12"/>
      <c r="G455" s="12"/>
      <c r="H455" s="12"/>
      <c r="L455" s="12"/>
      <c r="M455" s="12"/>
      <c r="N455" s="12"/>
      <c r="O455" s="12"/>
      <c r="P455" s="12"/>
      <c r="Q455" s="12"/>
      <c r="R455" s="12"/>
      <c r="S455" s="13"/>
      <c r="T455" s="13"/>
      <c r="U455" s="13"/>
      <c r="V455" s="13"/>
    </row>
    <row r="456" spans="1:22" s="52" customFormat="1" ht="12.75" x14ac:dyDescent="0.2">
      <c r="A456" s="12"/>
      <c r="B456" s="12"/>
      <c r="C456" s="12"/>
      <c r="D456" s="12"/>
      <c r="E456" s="12"/>
      <c r="F456" s="12"/>
      <c r="G456" s="12"/>
      <c r="H456" s="12"/>
      <c r="L456" s="12"/>
      <c r="M456" s="12"/>
      <c r="N456" s="12"/>
      <c r="O456" s="12"/>
      <c r="P456" s="12"/>
      <c r="Q456" s="12"/>
      <c r="R456" s="12"/>
      <c r="S456" s="13"/>
      <c r="T456" s="13"/>
      <c r="U456" s="13"/>
      <c r="V456" s="13"/>
    </row>
    <row r="457" spans="1:22" s="52" customFormat="1" ht="12.75" x14ac:dyDescent="0.2">
      <c r="A457" s="12"/>
      <c r="B457" s="12"/>
      <c r="C457" s="12"/>
      <c r="D457" s="12"/>
      <c r="E457" s="12"/>
      <c r="F457" s="12"/>
      <c r="G457" s="12"/>
      <c r="H457" s="12"/>
      <c r="L457" s="12"/>
      <c r="M457" s="12"/>
      <c r="N457" s="12"/>
      <c r="O457" s="12"/>
      <c r="P457" s="12"/>
      <c r="Q457" s="12"/>
      <c r="R457" s="12"/>
      <c r="S457" s="13"/>
      <c r="T457" s="13"/>
      <c r="U457" s="13"/>
      <c r="V457" s="13"/>
    </row>
    <row r="458" spans="1:22" s="52" customFormat="1" ht="12.75" x14ac:dyDescent="0.2">
      <c r="A458" s="12"/>
      <c r="B458" s="12"/>
      <c r="C458" s="12"/>
      <c r="D458" s="12"/>
      <c r="E458" s="12"/>
      <c r="F458" s="12"/>
      <c r="G458" s="12"/>
      <c r="H458" s="12"/>
      <c r="L458" s="12"/>
      <c r="M458" s="12"/>
      <c r="N458" s="12"/>
      <c r="O458" s="12"/>
      <c r="P458" s="12"/>
      <c r="Q458" s="12"/>
      <c r="R458" s="12"/>
      <c r="S458" s="13"/>
      <c r="T458" s="13"/>
      <c r="U458" s="13"/>
      <c r="V458" s="13"/>
    </row>
    <row r="459" spans="1:22" s="52" customFormat="1" ht="12.75" x14ac:dyDescent="0.2">
      <c r="A459" s="12"/>
      <c r="B459" s="12"/>
      <c r="C459" s="12"/>
      <c r="D459" s="12"/>
      <c r="E459" s="12"/>
      <c r="F459" s="12"/>
      <c r="G459" s="12"/>
      <c r="H459" s="12"/>
      <c r="L459" s="12"/>
      <c r="M459" s="12"/>
      <c r="N459" s="12"/>
      <c r="O459" s="12"/>
      <c r="P459" s="12"/>
      <c r="Q459" s="12"/>
      <c r="R459" s="12"/>
      <c r="S459" s="13"/>
      <c r="T459" s="13"/>
      <c r="U459" s="13"/>
      <c r="V459" s="13"/>
    </row>
    <row r="460" spans="1:22" s="52" customFormat="1" ht="12.75" x14ac:dyDescent="0.2">
      <c r="A460" s="12"/>
      <c r="B460" s="12"/>
      <c r="C460" s="12"/>
      <c r="D460" s="12"/>
      <c r="E460" s="12"/>
      <c r="F460" s="12"/>
      <c r="G460" s="12"/>
      <c r="H460" s="12"/>
      <c r="L460" s="12"/>
      <c r="M460" s="12"/>
      <c r="N460" s="12"/>
      <c r="O460" s="12"/>
      <c r="P460" s="12"/>
      <c r="Q460" s="12"/>
      <c r="R460" s="12"/>
      <c r="S460" s="13"/>
      <c r="T460" s="13"/>
      <c r="U460" s="13"/>
      <c r="V460" s="13"/>
    </row>
    <row r="461" spans="1:22" s="52" customFormat="1" ht="12.75" x14ac:dyDescent="0.2">
      <c r="A461" s="12"/>
      <c r="B461" s="12"/>
      <c r="C461" s="12"/>
      <c r="D461" s="12"/>
      <c r="E461" s="12"/>
      <c r="F461" s="12"/>
      <c r="G461" s="12"/>
      <c r="H461" s="12"/>
      <c r="L461" s="12"/>
      <c r="M461" s="12"/>
      <c r="N461" s="12"/>
      <c r="O461" s="12"/>
      <c r="P461" s="12"/>
      <c r="Q461" s="12"/>
      <c r="R461" s="12"/>
      <c r="S461" s="13"/>
      <c r="T461" s="13"/>
      <c r="U461" s="13"/>
      <c r="V461" s="13"/>
    </row>
    <row r="462" spans="1:22" s="52" customFormat="1" ht="12.75" x14ac:dyDescent="0.2">
      <c r="A462" s="12"/>
      <c r="B462" s="12"/>
      <c r="C462" s="12"/>
      <c r="D462" s="12"/>
      <c r="E462" s="12"/>
      <c r="F462" s="12"/>
      <c r="G462" s="12"/>
      <c r="H462" s="12"/>
      <c r="L462" s="12"/>
      <c r="M462" s="12"/>
      <c r="N462" s="12"/>
      <c r="O462" s="12"/>
      <c r="P462" s="12"/>
      <c r="Q462" s="12"/>
      <c r="R462" s="12"/>
      <c r="S462" s="13"/>
      <c r="T462" s="13"/>
      <c r="U462" s="13"/>
      <c r="V462" s="13"/>
    </row>
    <row r="463" spans="1:22" s="52" customFormat="1" ht="12.75" x14ac:dyDescent="0.2">
      <c r="A463" s="12"/>
      <c r="B463" s="12"/>
      <c r="C463" s="12"/>
      <c r="D463" s="12"/>
      <c r="E463" s="12"/>
      <c r="F463" s="12"/>
      <c r="G463" s="12"/>
      <c r="H463" s="12"/>
      <c r="L463" s="12"/>
      <c r="M463" s="12"/>
      <c r="N463" s="12"/>
      <c r="O463" s="12"/>
      <c r="P463" s="12"/>
      <c r="Q463" s="12"/>
      <c r="R463" s="12"/>
      <c r="S463" s="13"/>
      <c r="T463" s="13"/>
      <c r="U463" s="13"/>
      <c r="V463" s="13"/>
    </row>
    <row r="464" spans="1:22" s="52" customFormat="1" ht="12.75" x14ac:dyDescent="0.2">
      <c r="A464" s="12"/>
      <c r="B464" s="12"/>
      <c r="C464" s="12"/>
      <c r="D464" s="12"/>
      <c r="E464" s="12"/>
      <c r="F464" s="12"/>
      <c r="G464" s="12"/>
      <c r="H464" s="12"/>
      <c r="L464" s="12"/>
      <c r="M464" s="12"/>
      <c r="N464" s="12"/>
      <c r="O464" s="12"/>
      <c r="P464" s="12"/>
      <c r="Q464" s="12"/>
      <c r="R464" s="12"/>
      <c r="S464" s="13"/>
      <c r="T464" s="13"/>
      <c r="U464" s="13"/>
      <c r="V464" s="13"/>
    </row>
    <row r="465" spans="1:22" s="52" customFormat="1" ht="12.75" x14ac:dyDescent="0.2">
      <c r="A465" s="12"/>
      <c r="B465" s="12"/>
      <c r="C465" s="12"/>
      <c r="D465" s="12"/>
      <c r="E465" s="12"/>
      <c r="F465" s="12"/>
      <c r="G465" s="12"/>
      <c r="H465" s="12"/>
      <c r="L465" s="12"/>
      <c r="M465" s="12"/>
      <c r="N465" s="12"/>
      <c r="O465" s="12"/>
      <c r="P465" s="12"/>
      <c r="Q465" s="12"/>
      <c r="R465" s="12"/>
      <c r="S465" s="13"/>
      <c r="T465" s="13"/>
      <c r="U465" s="13"/>
      <c r="V465" s="13"/>
    </row>
    <row r="466" spans="1:22" s="52" customFormat="1" ht="12.75" x14ac:dyDescent="0.2">
      <c r="A466" s="12"/>
      <c r="B466" s="12"/>
      <c r="C466" s="12"/>
      <c r="D466" s="12"/>
      <c r="E466" s="12"/>
      <c r="F466" s="12"/>
      <c r="G466" s="12"/>
      <c r="H466" s="12"/>
      <c r="L466" s="12"/>
      <c r="M466" s="12"/>
      <c r="N466" s="12"/>
      <c r="O466" s="12"/>
      <c r="P466" s="12"/>
      <c r="Q466" s="12"/>
      <c r="R466" s="12"/>
      <c r="S466" s="13"/>
      <c r="T466" s="13"/>
      <c r="U466" s="13"/>
      <c r="V466" s="13"/>
    </row>
    <row r="467" spans="1:22" s="52" customFormat="1" ht="12.75" x14ac:dyDescent="0.2">
      <c r="A467" s="12"/>
      <c r="B467" s="12"/>
      <c r="C467" s="12"/>
      <c r="D467" s="12"/>
      <c r="E467" s="12"/>
      <c r="F467" s="12"/>
      <c r="G467" s="12"/>
      <c r="H467" s="12"/>
      <c r="L467" s="12"/>
      <c r="M467" s="12"/>
      <c r="N467" s="12"/>
      <c r="O467" s="12"/>
      <c r="P467" s="12"/>
      <c r="Q467" s="12"/>
      <c r="R467" s="12"/>
      <c r="S467" s="13"/>
      <c r="T467" s="13"/>
      <c r="U467" s="13"/>
      <c r="V467" s="13"/>
    </row>
    <row r="468" spans="1:22" s="52" customFormat="1" ht="12.75" x14ac:dyDescent="0.2">
      <c r="A468" s="12"/>
      <c r="B468" s="12"/>
      <c r="C468" s="12"/>
      <c r="D468" s="12"/>
      <c r="E468" s="12"/>
      <c r="F468" s="12"/>
      <c r="G468" s="12"/>
      <c r="H468" s="12"/>
      <c r="L468" s="12"/>
      <c r="M468" s="12"/>
      <c r="N468" s="12"/>
      <c r="O468" s="12"/>
      <c r="P468" s="12"/>
      <c r="Q468" s="12"/>
      <c r="R468" s="12"/>
      <c r="S468" s="13"/>
      <c r="T468" s="13"/>
      <c r="U468" s="13"/>
      <c r="V468" s="13"/>
    </row>
    <row r="469" spans="1:22" s="52" customFormat="1" ht="12.75" x14ac:dyDescent="0.2">
      <c r="A469" s="12"/>
      <c r="B469" s="12"/>
      <c r="C469" s="12"/>
      <c r="D469" s="12"/>
      <c r="E469" s="12"/>
      <c r="F469" s="12"/>
      <c r="G469" s="12"/>
      <c r="H469" s="12"/>
      <c r="L469" s="12"/>
      <c r="M469" s="12"/>
      <c r="N469" s="12"/>
      <c r="O469" s="12"/>
      <c r="P469" s="12"/>
      <c r="Q469" s="12"/>
      <c r="R469" s="12"/>
      <c r="S469" s="13"/>
      <c r="T469" s="13"/>
      <c r="U469" s="13"/>
      <c r="V469" s="13"/>
    </row>
    <row r="470" spans="1:22" s="52" customFormat="1" ht="12.75" x14ac:dyDescent="0.2">
      <c r="A470" s="12"/>
      <c r="B470" s="12"/>
      <c r="C470" s="12"/>
      <c r="D470" s="12"/>
      <c r="E470" s="12"/>
      <c r="F470" s="12"/>
      <c r="G470" s="12"/>
      <c r="H470" s="12"/>
      <c r="L470" s="12"/>
      <c r="M470" s="12"/>
      <c r="N470" s="12"/>
      <c r="O470" s="12"/>
      <c r="P470" s="12"/>
      <c r="Q470" s="12"/>
      <c r="R470" s="12"/>
      <c r="S470" s="13"/>
      <c r="T470" s="13"/>
      <c r="U470" s="13"/>
      <c r="V470" s="13"/>
    </row>
    <row r="471" spans="1:22" s="52" customFormat="1" ht="12.75" x14ac:dyDescent="0.2">
      <c r="A471" s="12"/>
      <c r="B471" s="12"/>
      <c r="C471" s="12"/>
      <c r="D471" s="12"/>
      <c r="E471" s="12"/>
      <c r="F471" s="12"/>
      <c r="G471" s="12"/>
      <c r="H471" s="12"/>
      <c r="L471" s="12"/>
      <c r="M471" s="12"/>
      <c r="N471" s="12"/>
      <c r="O471" s="12"/>
      <c r="P471" s="12"/>
      <c r="Q471" s="12"/>
      <c r="R471" s="12"/>
      <c r="S471" s="13"/>
      <c r="T471" s="13"/>
      <c r="U471" s="13"/>
      <c r="V471" s="13"/>
    </row>
    <row r="472" spans="1:22" s="52" customFormat="1" ht="12.75" x14ac:dyDescent="0.2">
      <c r="A472" s="12"/>
      <c r="B472" s="12"/>
      <c r="C472" s="12"/>
      <c r="D472" s="12"/>
      <c r="E472" s="12"/>
      <c r="F472" s="12"/>
      <c r="G472" s="12"/>
      <c r="H472" s="12"/>
      <c r="L472" s="12"/>
      <c r="M472" s="12"/>
      <c r="N472" s="12"/>
      <c r="O472" s="12"/>
      <c r="P472" s="12"/>
      <c r="Q472" s="12"/>
      <c r="R472" s="12"/>
      <c r="S472" s="13"/>
      <c r="T472" s="13"/>
      <c r="U472" s="13"/>
      <c r="V472" s="13"/>
    </row>
    <row r="473" spans="1:22" s="52" customFormat="1" ht="12.75" x14ac:dyDescent="0.2">
      <c r="A473" s="12"/>
      <c r="B473" s="12"/>
      <c r="C473" s="12"/>
      <c r="D473" s="12"/>
      <c r="E473" s="12"/>
      <c r="F473" s="12"/>
      <c r="G473" s="12"/>
      <c r="H473" s="12"/>
      <c r="L473" s="12"/>
      <c r="M473" s="12"/>
      <c r="N473" s="12"/>
      <c r="O473" s="12"/>
      <c r="P473" s="12"/>
      <c r="Q473" s="12"/>
      <c r="R473" s="12"/>
      <c r="S473" s="13"/>
      <c r="T473" s="13"/>
      <c r="U473" s="13"/>
      <c r="V473" s="13"/>
    </row>
    <row r="474" spans="1:22" s="52" customFormat="1" ht="12.75" x14ac:dyDescent="0.2">
      <c r="A474" s="12"/>
      <c r="B474" s="12"/>
      <c r="C474" s="12"/>
      <c r="D474" s="12"/>
      <c r="E474" s="12"/>
      <c r="F474" s="12"/>
      <c r="G474" s="12"/>
      <c r="H474" s="12"/>
      <c r="L474" s="12"/>
      <c r="M474" s="12"/>
      <c r="N474" s="12"/>
      <c r="O474" s="12"/>
      <c r="P474" s="12"/>
      <c r="Q474" s="12"/>
      <c r="R474" s="12"/>
      <c r="S474" s="13"/>
      <c r="T474" s="13"/>
      <c r="U474" s="13"/>
      <c r="V474" s="13"/>
    </row>
    <row r="475" spans="1:22" s="52" customFormat="1" ht="12.75" x14ac:dyDescent="0.2">
      <c r="A475" s="12"/>
      <c r="B475" s="12"/>
      <c r="C475" s="12"/>
      <c r="D475" s="12"/>
      <c r="E475" s="12"/>
      <c r="F475" s="12"/>
      <c r="G475" s="12"/>
      <c r="H475" s="12"/>
      <c r="L475" s="12"/>
      <c r="M475" s="12"/>
      <c r="N475" s="12"/>
      <c r="O475" s="12"/>
      <c r="P475" s="12"/>
      <c r="Q475" s="12"/>
      <c r="R475" s="12"/>
      <c r="S475" s="13"/>
      <c r="T475" s="13"/>
      <c r="U475" s="13"/>
      <c r="V475" s="13"/>
    </row>
    <row r="476" spans="1:22" s="52" customFormat="1" ht="12.75" x14ac:dyDescent="0.2">
      <c r="A476" s="12"/>
      <c r="B476" s="12"/>
      <c r="C476" s="12"/>
      <c r="D476" s="12"/>
      <c r="E476" s="12"/>
      <c r="F476" s="12"/>
      <c r="G476" s="12"/>
      <c r="H476" s="12"/>
      <c r="L476" s="12"/>
      <c r="M476" s="12"/>
      <c r="N476" s="12"/>
      <c r="O476" s="12"/>
      <c r="P476" s="12"/>
      <c r="Q476" s="12"/>
      <c r="R476" s="12"/>
      <c r="S476" s="13"/>
      <c r="T476" s="13"/>
      <c r="U476" s="13"/>
      <c r="V476" s="13"/>
    </row>
    <row r="477" spans="1:22" s="52" customFormat="1" ht="12.75" x14ac:dyDescent="0.2">
      <c r="A477" s="12"/>
      <c r="B477" s="12"/>
      <c r="C477" s="12"/>
      <c r="D477" s="12"/>
      <c r="E477" s="12"/>
      <c r="F477" s="12"/>
      <c r="G477" s="12"/>
      <c r="H477" s="12"/>
      <c r="L477" s="12"/>
      <c r="M477" s="12"/>
      <c r="N477" s="12"/>
      <c r="O477" s="12"/>
      <c r="P477" s="12"/>
      <c r="Q477" s="12"/>
      <c r="R477" s="12"/>
      <c r="S477" s="13"/>
      <c r="T477" s="13"/>
      <c r="U477" s="13"/>
      <c r="V477" s="13"/>
    </row>
    <row r="478" spans="1:22" s="52" customFormat="1" ht="12.75" x14ac:dyDescent="0.2">
      <c r="A478" s="12"/>
      <c r="B478" s="12"/>
      <c r="C478" s="12"/>
      <c r="D478" s="12"/>
      <c r="E478" s="12"/>
      <c r="F478" s="12"/>
      <c r="G478" s="12"/>
      <c r="H478" s="12"/>
      <c r="L478" s="12"/>
      <c r="M478" s="12"/>
      <c r="N478" s="12"/>
      <c r="O478" s="12"/>
      <c r="P478" s="12"/>
      <c r="Q478" s="12"/>
      <c r="R478" s="12"/>
      <c r="S478" s="13"/>
      <c r="T478" s="13"/>
      <c r="U478" s="13"/>
      <c r="V478" s="13"/>
    </row>
    <row r="479" spans="1:22" s="52" customFormat="1" ht="12.75" x14ac:dyDescent="0.2">
      <c r="A479" s="12"/>
      <c r="B479" s="12"/>
      <c r="C479" s="12"/>
      <c r="D479" s="12"/>
      <c r="E479" s="12"/>
      <c r="F479" s="12"/>
      <c r="G479" s="12"/>
      <c r="H479" s="12"/>
      <c r="L479" s="12"/>
      <c r="M479" s="12"/>
      <c r="N479" s="12"/>
      <c r="O479" s="12"/>
      <c r="P479" s="12"/>
      <c r="Q479" s="12"/>
      <c r="R479" s="12"/>
      <c r="S479" s="13"/>
      <c r="T479" s="13"/>
      <c r="U479" s="13"/>
      <c r="V479" s="13"/>
    </row>
    <row r="480" spans="1:22" s="52" customFormat="1" ht="12.75" x14ac:dyDescent="0.2">
      <c r="A480" s="12"/>
      <c r="B480" s="12"/>
      <c r="C480" s="12"/>
      <c r="D480" s="12"/>
      <c r="E480" s="12"/>
      <c r="F480" s="12"/>
      <c r="G480" s="12"/>
      <c r="H480" s="12"/>
      <c r="L480" s="12"/>
      <c r="M480" s="12"/>
      <c r="N480" s="12"/>
      <c r="O480" s="12"/>
      <c r="P480" s="12"/>
      <c r="Q480" s="12"/>
      <c r="R480" s="12"/>
      <c r="S480" s="13"/>
      <c r="T480" s="13"/>
      <c r="U480" s="13"/>
      <c r="V480" s="13"/>
    </row>
    <row r="481" spans="1:22" s="52" customFormat="1" ht="12.75" x14ac:dyDescent="0.2">
      <c r="A481" s="12"/>
      <c r="B481" s="12"/>
      <c r="C481" s="12"/>
      <c r="D481" s="12"/>
      <c r="E481" s="12"/>
      <c r="F481" s="12"/>
      <c r="G481" s="12"/>
      <c r="H481" s="12"/>
      <c r="L481" s="12"/>
      <c r="M481" s="12"/>
      <c r="N481" s="12"/>
      <c r="O481" s="12"/>
      <c r="P481" s="12"/>
      <c r="Q481" s="12"/>
      <c r="R481" s="12"/>
      <c r="S481" s="13"/>
      <c r="T481" s="13"/>
      <c r="U481" s="13"/>
      <c r="V481" s="13"/>
    </row>
    <row r="482" spans="1:22" s="52" customFormat="1" ht="12.75" x14ac:dyDescent="0.2">
      <c r="A482" s="12"/>
      <c r="B482" s="12"/>
      <c r="C482" s="12"/>
      <c r="D482" s="12"/>
      <c r="E482" s="12"/>
      <c r="F482" s="12"/>
      <c r="G482" s="12"/>
      <c r="H482" s="12"/>
      <c r="L482" s="12"/>
      <c r="M482" s="12"/>
      <c r="N482" s="12"/>
      <c r="O482" s="12"/>
      <c r="P482" s="12"/>
      <c r="Q482" s="12"/>
      <c r="R482" s="12"/>
      <c r="S482" s="13"/>
      <c r="T482" s="13"/>
      <c r="U482" s="13"/>
      <c r="V482" s="13"/>
    </row>
    <row r="483" spans="1:22" s="52" customFormat="1" ht="12.75" x14ac:dyDescent="0.2">
      <c r="A483" s="12"/>
      <c r="B483" s="12"/>
      <c r="C483" s="12"/>
      <c r="D483" s="12"/>
      <c r="E483" s="12"/>
      <c r="F483" s="12"/>
      <c r="G483" s="12"/>
      <c r="H483" s="12"/>
      <c r="L483" s="12"/>
      <c r="M483" s="12"/>
      <c r="N483" s="12"/>
      <c r="O483" s="12"/>
      <c r="P483" s="12"/>
      <c r="Q483" s="12"/>
      <c r="R483" s="12"/>
      <c r="S483" s="13"/>
      <c r="T483" s="13"/>
      <c r="U483" s="13"/>
      <c r="V483" s="13"/>
    </row>
    <row r="484" spans="1:22" s="52" customFormat="1" ht="12.75" x14ac:dyDescent="0.2">
      <c r="A484" s="12"/>
      <c r="B484" s="12"/>
      <c r="C484" s="12"/>
      <c r="D484" s="12"/>
      <c r="E484" s="12"/>
      <c r="F484" s="12"/>
      <c r="G484" s="12"/>
      <c r="H484" s="12"/>
      <c r="L484" s="12"/>
      <c r="M484" s="12"/>
      <c r="N484" s="12"/>
      <c r="O484" s="12"/>
      <c r="P484" s="12"/>
      <c r="Q484" s="12"/>
      <c r="R484" s="12"/>
      <c r="S484" s="13"/>
      <c r="T484" s="13"/>
      <c r="U484" s="13"/>
      <c r="V484" s="13"/>
    </row>
    <row r="485" spans="1:22" s="52" customFormat="1" ht="12.75" x14ac:dyDescent="0.2">
      <c r="A485" s="12"/>
      <c r="B485" s="12"/>
      <c r="C485" s="12"/>
      <c r="D485" s="12"/>
      <c r="E485" s="12"/>
      <c r="F485" s="12"/>
      <c r="G485" s="12"/>
      <c r="H485" s="12"/>
      <c r="L485" s="12"/>
      <c r="M485" s="12"/>
      <c r="N485" s="12"/>
      <c r="O485" s="12"/>
      <c r="P485" s="12"/>
      <c r="Q485" s="12"/>
      <c r="R485" s="12"/>
      <c r="S485" s="13"/>
      <c r="T485" s="13"/>
      <c r="U485" s="13"/>
      <c r="V485" s="13"/>
    </row>
    <row r="486" spans="1:22" s="52" customFormat="1" ht="12.75" x14ac:dyDescent="0.2">
      <c r="A486" s="12"/>
      <c r="B486" s="12"/>
      <c r="C486" s="12"/>
      <c r="D486" s="12"/>
      <c r="E486" s="12"/>
      <c r="F486" s="12"/>
      <c r="G486" s="12"/>
      <c r="H486" s="12"/>
      <c r="L486" s="12"/>
      <c r="M486" s="12"/>
      <c r="N486" s="12"/>
      <c r="O486" s="12"/>
      <c r="P486" s="12"/>
      <c r="Q486" s="12"/>
      <c r="R486" s="12"/>
      <c r="S486" s="13"/>
      <c r="T486" s="13"/>
      <c r="U486" s="13"/>
      <c r="V486" s="13"/>
    </row>
    <row r="487" spans="1:22" s="52" customFormat="1" ht="12.75" x14ac:dyDescent="0.2">
      <c r="A487" s="12"/>
      <c r="B487" s="12"/>
      <c r="C487" s="12"/>
      <c r="D487" s="12"/>
      <c r="E487" s="12"/>
      <c r="F487" s="12"/>
      <c r="G487" s="12"/>
      <c r="H487" s="12"/>
      <c r="L487" s="12"/>
      <c r="M487" s="12"/>
      <c r="N487" s="12"/>
      <c r="O487" s="12"/>
      <c r="P487" s="12"/>
      <c r="Q487" s="12"/>
      <c r="R487" s="12"/>
      <c r="S487" s="13"/>
      <c r="T487" s="13"/>
      <c r="U487" s="13"/>
      <c r="V487" s="13"/>
    </row>
    <row r="488" spans="1:22" s="52" customFormat="1" ht="12.75" x14ac:dyDescent="0.2">
      <c r="A488" s="12"/>
      <c r="B488" s="12"/>
      <c r="C488" s="12"/>
      <c r="D488" s="12"/>
      <c r="E488" s="12"/>
      <c r="F488" s="12"/>
      <c r="G488" s="12"/>
      <c r="H488" s="12"/>
      <c r="L488" s="12"/>
      <c r="M488" s="12"/>
      <c r="N488" s="12"/>
      <c r="O488" s="12"/>
      <c r="P488" s="12"/>
      <c r="Q488" s="12"/>
      <c r="R488" s="12"/>
      <c r="S488" s="13"/>
      <c r="T488" s="13"/>
      <c r="U488" s="13"/>
      <c r="V488" s="13"/>
    </row>
    <row r="489" spans="1:22" s="52" customFormat="1" ht="12.75" x14ac:dyDescent="0.2">
      <c r="A489" s="12"/>
      <c r="B489" s="12"/>
      <c r="C489" s="12"/>
      <c r="D489" s="12"/>
      <c r="E489" s="12"/>
      <c r="F489" s="12"/>
      <c r="G489" s="12"/>
      <c r="H489" s="12"/>
      <c r="L489" s="12"/>
      <c r="M489" s="12"/>
      <c r="N489" s="12"/>
      <c r="O489" s="12"/>
      <c r="P489" s="12"/>
      <c r="Q489" s="12"/>
      <c r="R489" s="12"/>
      <c r="S489" s="13"/>
      <c r="T489" s="13"/>
      <c r="U489" s="13"/>
      <c r="V489" s="13"/>
    </row>
    <row r="490" spans="1:22" s="52" customFormat="1" ht="12.75" x14ac:dyDescent="0.2">
      <c r="A490" s="12"/>
      <c r="B490" s="12"/>
      <c r="C490" s="12"/>
      <c r="D490" s="12"/>
      <c r="E490" s="12"/>
      <c r="F490" s="12"/>
      <c r="G490" s="12"/>
      <c r="H490" s="12"/>
      <c r="L490" s="12"/>
      <c r="M490" s="12"/>
      <c r="N490" s="12"/>
      <c r="O490" s="12"/>
      <c r="P490" s="12"/>
      <c r="Q490" s="12"/>
      <c r="R490" s="12"/>
      <c r="S490" s="13"/>
      <c r="T490" s="13"/>
      <c r="U490" s="13"/>
      <c r="V490" s="13"/>
    </row>
    <row r="491" spans="1:22" s="52" customFormat="1" ht="12.75" x14ac:dyDescent="0.2">
      <c r="A491" s="12"/>
      <c r="B491" s="12"/>
      <c r="C491" s="12"/>
      <c r="D491" s="12"/>
      <c r="E491" s="12"/>
      <c r="F491" s="12"/>
      <c r="G491" s="12"/>
      <c r="H491" s="12"/>
      <c r="L491" s="12"/>
      <c r="M491" s="12"/>
      <c r="N491" s="12"/>
      <c r="O491" s="12"/>
      <c r="P491" s="12"/>
      <c r="Q491" s="12"/>
      <c r="R491" s="12"/>
      <c r="S491" s="13"/>
      <c r="T491" s="13"/>
      <c r="U491" s="13"/>
      <c r="V491" s="13"/>
    </row>
    <row r="492" spans="1:22" s="52" customFormat="1" ht="12.75" x14ac:dyDescent="0.2">
      <c r="A492" s="12"/>
      <c r="B492" s="12"/>
      <c r="C492" s="12"/>
      <c r="D492" s="12"/>
      <c r="E492" s="12"/>
      <c r="F492" s="12"/>
      <c r="G492" s="12"/>
      <c r="H492" s="12"/>
      <c r="L492" s="12"/>
      <c r="M492" s="12"/>
      <c r="N492" s="12"/>
      <c r="O492" s="12"/>
      <c r="P492" s="12"/>
      <c r="Q492" s="12"/>
      <c r="R492" s="12"/>
      <c r="S492" s="13"/>
      <c r="T492" s="13"/>
      <c r="U492" s="13"/>
      <c r="V492" s="13"/>
    </row>
    <row r="493" spans="1:22" s="52" customFormat="1" ht="12.75" x14ac:dyDescent="0.2">
      <c r="A493" s="12"/>
      <c r="B493" s="12"/>
      <c r="C493" s="12"/>
      <c r="D493" s="12"/>
      <c r="E493" s="12"/>
      <c r="F493" s="12"/>
      <c r="G493" s="12"/>
      <c r="H493" s="12"/>
      <c r="L493" s="12"/>
      <c r="M493" s="12"/>
      <c r="N493" s="12"/>
      <c r="O493" s="12"/>
      <c r="P493" s="12"/>
      <c r="Q493" s="12"/>
      <c r="R493" s="12"/>
      <c r="S493" s="13"/>
      <c r="T493" s="13"/>
      <c r="U493" s="13"/>
      <c r="V493" s="13"/>
    </row>
    <row r="494" spans="1:22" s="52" customFormat="1" ht="12.75" x14ac:dyDescent="0.2">
      <c r="A494" s="12"/>
      <c r="B494" s="12"/>
      <c r="C494" s="12"/>
      <c r="D494" s="12"/>
      <c r="E494" s="12"/>
      <c r="F494" s="12"/>
      <c r="G494" s="12"/>
      <c r="H494" s="12"/>
      <c r="L494" s="12"/>
      <c r="M494" s="12"/>
      <c r="N494" s="12"/>
      <c r="O494" s="12"/>
      <c r="P494" s="12"/>
      <c r="Q494" s="12"/>
      <c r="R494" s="12"/>
      <c r="S494" s="13"/>
      <c r="T494" s="13"/>
      <c r="U494" s="13"/>
      <c r="V494" s="13"/>
    </row>
    <row r="495" spans="1:22" s="52" customFormat="1" ht="12.75" x14ac:dyDescent="0.2">
      <c r="A495" s="12"/>
      <c r="B495" s="12"/>
      <c r="C495" s="12"/>
      <c r="D495" s="12"/>
      <c r="E495" s="12"/>
      <c r="F495" s="12"/>
      <c r="G495" s="12"/>
      <c r="H495" s="12"/>
      <c r="L495" s="12"/>
      <c r="M495" s="12"/>
      <c r="N495" s="12"/>
      <c r="O495" s="12"/>
      <c r="P495" s="12"/>
      <c r="Q495" s="12"/>
      <c r="R495" s="12"/>
      <c r="S495" s="13"/>
      <c r="T495" s="13"/>
      <c r="U495" s="13"/>
      <c r="V495" s="13"/>
    </row>
    <row r="496" spans="1:22" s="52" customFormat="1" ht="12.75" x14ac:dyDescent="0.2">
      <c r="A496" s="12"/>
      <c r="B496" s="12"/>
      <c r="C496" s="12"/>
      <c r="D496" s="12"/>
      <c r="E496" s="12"/>
      <c r="F496" s="12"/>
      <c r="G496" s="12"/>
      <c r="H496" s="12"/>
      <c r="L496" s="12"/>
      <c r="M496" s="12"/>
      <c r="N496" s="12"/>
      <c r="O496" s="12"/>
      <c r="P496" s="12"/>
      <c r="Q496" s="12"/>
      <c r="R496" s="12"/>
      <c r="S496" s="13"/>
      <c r="T496" s="13"/>
      <c r="U496" s="13"/>
      <c r="V496" s="13"/>
    </row>
    <row r="497" spans="1:22" s="52" customFormat="1" ht="12.75" x14ac:dyDescent="0.2">
      <c r="A497" s="12"/>
      <c r="B497" s="12"/>
      <c r="C497" s="12"/>
      <c r="D497" s="12"/>
      <c r="E497" s="12"/>
      <c r="F497" s="12"/>
      <c r="G497" s="12"/>
      <c r="H497" s="12"/>
      <c r="L497" s="12"/>
      <c r="M497" s="12"/>
      <c r="N497" s="12"/>
      <c r="O497" s="12"/>
      <c r="P497" s="12"/>
      <c r="Q497" s="12"/>
      <c r="R497" s="12"/>
      <c r="S497" s="13"/>
      <c r="T497" s="13"/>
      <c r="U497" s="13"/>
      <c r="V497" s="13"/>
    </row>
    <row r="498" spans="1:22" s="52" customFormat="1" ht="12.75" x14ac:dyDescent="0.2">
      <c r="A498" s="12"/>
      <c r="B498" s="12"/>
      <c r="C498" s="12"/>
      <c r="D498" s="12"/>
      <c r="E498" s="12"/>
      <c r="F498" s="12"/>
      <c r="G498" s="12"/>
      <c r="H498" s="12"/>
      <c r="L498" s="12"/>
      <c r="M498" s="12"/>
      <c r="N498" s="12"/>
      <c r="O498" s="12"/>
      <c r="P498" s="12"/>
      <c r="Q498" s="12"/>
      <c r="R498" s="12"/>
      <c r="S498" s="13"/>
      <c r="T498" s="13"/>
      <c r="U498" s="13"/>
      <c r="V498" s="13"/>
    </row>
    <row r="499" spans="1:22" s="52" customFormat="1" ht="12.75" x14ac:dyDescent="0.2">
      <c r="A499" s="12"/>
      <c r="B499" s="12"/>
      <c r="C499" s="12"/>
      <c r="D499" s="12"/>
      <c r="E499" s="12"/>
      <c r="F499" s="12"/>
      <c r="G499" s="12"/>
      <c r="H499" s="12"/>
      <c r="L499" s="12"/>
      <c r="M499" s="12"/>
      <c r="N499" s="12"/>
      <c r="O499" s="12"/>
      <c r="P499" s="12"/>
      <c r="Q499" s="12"/>
      <c r="R499" s="12"/>
      <c r="S499" s="13"/>
      <c r="T499" s="13"/>
      <c r="U499" s="13"/>
      <c r="V499" s="13"/>
    </row>
    <row r="500" spans="1:22" s="52" customFormat="1" ht="12.75" x14ac:dyDescent="0.2">
      <c r="A500" s="12"/>
      <c r="B500" s="12"/>
      <c r="C500" s="12"/>
      <c r="D500" s="12"/>
      <c r="E500" s="12"/>
      <c r="F500" s="12"/>
      <c r="G500" s="12"/>
      <c r="H500" s="12"/>
      <c r="L500" s="12"/>
      <c r="M500" s="12"/>
      <c r="N500" s="12"/>
      <c r="O500" s="12"/>
      <c r="P500" s="12"/>
      <c r="Q500" s="12"/>
      <c r="R500" s="12"/>
      <c r="S500" s="13"/>
      <c r="T500" s="13"/>
      <c r="U500" s="13"/>
      <c r="V500" s="13"/>
    </row>
    <row r="501" spans="1:22" s="52" customFormat="1" ht="12.75" x14ac:dyDescent="0.2">
      <c r="A501" s="12"/>
      <c r="B501" s="12"/>
      <c r="C501" s="12"/>
      <c r="D501" s="12"/>
      <c r="E501" s="12"/>
      <c r="F501" s="12"/>
      <c r="G501" s="12"/>
      <c r="H501" s="12"/>
      <c r="L501" s="12"/>
      <c r="M501" s="12"/>
      <c r="N501" s="12"/>
      <c r="O501" s="12"/>
      <c r="P501" s="12"/>
      <c r="Q501" s="12"/>
      <c r="R501" s="12"/>
      <c r="S501" s="13"/>
      <c r="T501" s="13"/>
      <c r="U501" s="13"/>
      <c r="V501" s="13"/>
    </row>
    <row r="502" spans="1:22" s="52" customFormat="1" ht="12.75" x14ac:dyDescent="0.2">
      <c r="A502" s="12"/>
      <c r="B502" s="12"/>
      <c r="C502" s="12"/>
      <c r="D502" s="12"/>
      <c r="E502" s="12"/>
      <c r="F502" s="12"/>
      <c r="G502" s="12"/>
      <c r="H502" s="12"/>
      <c r="L502" s="12"/>
      <c r="M502" s="12"/>
      <c r="N502" s="12"/>
      <c r="O502" s="12"/>
      <c r="P502" s="12"/>
      <c r="Q502" s="12"/>
      <c r="R502" s="12"/>
      <c r="S502" s="13"/>
      <c r="T502" s="13"/>
      <c r="U502" s="13"/>
      <c r="V502" s="13"/>
    </row>
    <row r="503" spans="1:22" s="52" customFormat="1" ht="12.75" x14ac:dyDescent="0.2">
      <c r="A503" s="12"/>
      <c r="B503" s="12"/>
      <c r="C503" s="12"/>
      <c r="D503" s="12"/>
      <c r="E503" s="12"/>
      <c r="F503" s="12"/>
      <c r="G503" s="12"/>
      <c r="H503" s="12"/>
      <c r="L503" s="12"/>
      <c r="M503" s="12"/>
      <c r="N503" s="12"/>
      <c r="O503" s="12"/>
      <c r="P503" s="12"/>
      <c r="Q503" s="12"/>
      <c r="R503" s="12"/>
      <c r="S503" s="13"/>
      <c r="T503" s="13"/>
      <c r="U503" s="13"/>
      <c r="V503" s="13"/>
    </row>
    <row r="504" spans="1:22" s="52" customFormat="1" ht="12.75" x14ac:dyDescent="0.2">
      <c r="A504" s="12"/>
      <c r="B504" s="12"/>
      <c r="C504" s="12"/>
      <c r="D504" s="12"/>
      <c r="E504" s="12"/>
      <c r="F504" s="12"/>
      <c r="G504" s="12"/>
      <c r="H504" s="12"/>
      <c r="L504" s="12"/>
      <c r="M504" s="12"/>
      <c r="N504" s="12"/>
      <c r="O504" s="12"/>
      <c r="P504" s="12"/>
      <c r="Q504" s="12"/>
      <c r="R504" s="12"/>
      <c r="S504" s="13"/>
      <c r="T504" s="13"/>
      <c r="U504" s="13"/>
      <c r="V504" s="13"/>
    </row>
    <row r="505" spans="1:22" s="52" customFormat="1" ht="12.75" x14ac:dyDescent="0.2">
      <c r="A505" s="12"/>
      <c r="B505" s="12"/>
      <c r="C505" s="12"/>
      <c r="D505" s="12"/>
      <c r="E505" s="12"/>
      <c r="F505" s="12"/>
      <c r="G505" s="12"/>
      <c r="H505" s="12"/>
      <c r="L505" s="12"/>
      <c r="M505" s="12"/>
      <c r="N505" s="12"/>
      <c r="O505" s="12"/>
      <c r="P505" s="12"/>
      <c r="Q505" s="12"/>
      <c r="R505" s="12"/>
      <c r="S505" s="13"/>
      <c r="T505" s="13"/>
      <c r="U505" s="13"/>
      <c r="V505" s="13"/>
    </row>
    <row r="506" spans="1:22" s="52" customFormat="1" ht="12.75" x14ac:dyDescent="0.2">
      <c r="A506" s="12"/>
      <c r="B506" s="12"/>
      <c r="C506" s="12"/>
      <c r="D506" s="12"/>
      <c r="E506" s="12"/>
      <c r="F506" s="12"/>
      <c r="G506" s="12"/>
      <c r="H506" s="12"/>
      <c r="L506" s="12"/>
      <c r="M506" s="12"/>
      <c r="N506" s="12"/>
      <c r="O506" s="12"/>
      <c r="P506" s="12"/>
      <c r="Q506" s="12"/>
      <c r="R506" s="12"/>
      <c r="S506" s="13"/>
      <c r="T506" s="13"/>
      <c r="U506" s="13"/>
      <c r="V506" s="13"/>
    </row>
    <row r="507" spans="1:22" s="52" customFormat="1" ht="12.75" x14ac:dyDescent="0.2">
      <c r="A507" s="12"/>
      <c r="B507" s="12"/>
      <c r="C507" s="12"/>
      <c r="D507" s="12"/>
      <c r="E507" s="12"/>
      <c r="F507" s="12"/>
      <c r="G507" s="12"/>
      <c r="H507" s="12"/>
      <c r="L507" s="12"/>
      <c r="M507" s="12"/>
      <c r="N507" s="12"/>
      <c r="O507" s="12"/>
      <c r="P507" s="12"/>
      <c r="Q507" s="12"/>
      <c r="R507" s="12"/>
      <c r="S507" s="13"/>
      <c r="T507" s="13"/>
      <c r="U507" s="13"/>
      <c r="V507" s="13"/>
    </row>
    <row r="508" spans="1:22" s="52" customFormat="1" ht="12.75" x14ac:dyDescent="0.2">
      <c r="A508" s="12"/>
      <c r="B508" s="12"/>
      <c r="C508" s="12"/>
      <c r="D508" s="12"/>
      <c r="E508" s="12"/>
      <c r="F508" s="12"/>
      <c r="G508" s="12"/>
      <c r="H508" s="12"/>
      <c r="L508" s="12"/>
      <c r="M508" s="12"/>
      <c r="N508" s="12"/>
      <c r="O508" s="12"/>
      <c r="P508" s="12"/>
      <c r="Q508" s="12"/>
      <c r="R508" s="12"/>
      <c r="S508" s="13"/>
      <c r="T508" s="13"/>
      <c r="U508" s="13"/>
      <c r="V508" s="13"/>
    </row>
    <row r="509" spans="1:22" s="52" customFormat="1" ht="12.75" x14ac:dyDescent="0.2">
      <c r="A509" s="12"/>
      <c r="B509" s="12"/>
      <c r="C509" s="12"/>
      <c r="D509" s="12"/>
      <c r="E509" s="12"/>
      <c r="F509" s="12"/>
      <c r="G509" s="12"/>
      <c r="H509" s="12"/>
      <c r="L509" s="12"/>
      <c r="M509" s="12"/>
      <c r="N509" s="12"/>
      <c r="O509" s="12"/>
      <c r="P509" s="12"/>
      <c r="Q509" s="12"/>
      <c r="R509" s="12"/>
      <c r="S509" s="13"/>
      <c r="T509" s="13"/>
      <c r="U509" s="13"/>
      <c r="V509" s="13"/>
    </row>
    <row r="510" spans="1:22" s="52" customFormat="1" ht="12.75" x14ac:dyDescent="0.2">
      <c r="A510" s="12"/>
      <c r="B510" s="12"/>
      <c r="C510" s="12"/>
      <c r="D510" s="12"/>
      <c r="E510" s="12"/>
      <c r="F510" s="12"/>
      <c r="G510" s="12"/>
      <c r="H510" s="12"/>
      <c r="L510" s="12"/>
      <c r="M510" s="12"/>
      <c r="N510" s="12"/>
      <c r="O510" s="12"/>
      <c r="P510" s="12"/>
      <c r="Q510" s="12"/>
      <c r="R510" s="12"/>
      <c r="S510" s="13"/>
      <c r="T510" s="13"/>
      <c r="U510" s="13"/>
      <c r="V510" s="13"/>
    </row>
    <row r="511" spans="1:22" s="52" customFormat="1" ht="12.75" x14ac:dyDescent="0.2">
      <c r="A511" s="12"/>
      <c r="B511" s="12"/>
      <c r="C511" s="12"/>
      <c r="D511" s="12"/>
      <c r="E511" s="12"/>
      <c r="F511" s="12"/>
      <c r="G511" s="12"/>
      <c r="H511" s="12"/>
      <c r="L511" s="12"/>
      <c r="M511" s="12"/>
      <c r="N511" s="12"/>
      <c r="O511" s="12"/>
      <c r="P511" s="12"/>
      <c r="Q511" s="12"/>
      <c r="R511" s="12"/>
      <c r="S511" s="13"/>
      <c r="T511" s="13"/>
      <c r="U511" s="13"/>
      <c r="V511" s="13"/>
    </row>
    <row r="512" spans="1:22" s="52" customFormat="1" ht="12.75" x14ac:dyDescent="0.2">
      <c r="A512" s="12"/>
      <c r="B512" s="12"/>
      <c r="C512" s="12"/>
      <c r="D512" s="12"/>
      <c r="E512" s="12"/>
      <c r="F512" s="12"/>
      <c r="G512" s="12"/>
      <c r="H512" s="12"/>
      <c r="L512" s="12"/>
      <c r="M512" s="12"/>
      <c r="N512" s="12"/>
      <c r="O512" s="12"/>
      <c r="P512" s="12"/>
      <c r="Q512" s="12"/>
      <c r="R512" s="12"/>
      <c r="S512" s="13"/>
      <c r="T512" s="13"/>
      <c r="U512" s="13"/>
      <c r="V512" s="13"/>
    </row>
    <row r="513" spans="1:22" s="52" customFormat="1" ht="12.75" x14ac:dyDescent="0.2">
      <c r="A513" s="12"/>
      <c r="B513" s="12"/>
      <c r="C513" s="12"/>
      <c r="D513" s="12"/>
      <c r="E513" s="12"/>
      <c r="F513" s="12"/>
      <c r="G513" s="12"/>
      <c r="H513" s="12"/>
      <c r="L513" s="12"/>
      <c r="M513" s="12"/>
      <c r="N513" s="12"/>
      <c r="O513" s="12"/>
      <c r="P513" s="12"/>
      <c r="Q513" s="12"/>
      <c r="R513" s="12"/>
      <c r="S513" s="13"/>
      <c r="T513" s="13"/>
      <c r="U513" s="13"/>
      <c r="V513" s="13"/>
    </row>
    <row r="514" spans="1:22" s="52" customFormat="1" ht="12.75" x14ac:dyDescent="0.2">
      <c r="A514" s="12"/>
      <c r="B514" s="12"/>
      <c r="C514" s="12"/>
      <c r="D514" s="12"/>
      <c r="E514" s="12"/>
      <c r="F514" s="12"/>
      <c r="G514" s="12"/>
      <c r="H514" s="12"/>
      <c r="L514" s="12"/>
      <c r="M514" s="12"/>
      <c r="N514" s="12"/>
      <c r="O514" s="12"/>
      <c r="P514" s="12"/>
      <c r="Q514" s="12"/>
      <c r="R514" s="12"/>
      <c r="S514" s="13"/>
      <c r="T514" s="13"/>
      <c r="U514" s="13"/>
      <c r="V514" s="13"/>
    </row>
    <row r="515" spans="1:22" s="52" customFormat="1" ht="12.75" x14ac:dyDescent="0.2">
      <c r="A515" s="12"/>
      <c r="B515" s="12"/>
      <c r="C515" s="12"/>
      <c r="D515" s="12"/>
      <c r="E515" s="12"/>
      <c r="F515" s="12"/>
      <c r="G515" s="12"/>
      <c r="H515" s="12"/>
      <c r="L515" s="12"/>
      <c r="M515" s="12"/>
      <c r="N515" s="12"/>
      <c r="O515" s="12"/>
      <c r="P515" s="12"/>
      <c r="Q515" s="12"/>
      <c r="R515" s="12"/>
      <c r="S515" s="13"/>
      <c r="T515" s="13"/>
      <c r="U515" s="13"/>
      <c r="V515" s="13"/>
    </row>
    <row r="516" spans="1:22" s="52" customFormat="1" ht="12.75" x14ac:dyDescent="0.2">
      <c r="A516" s="12"/>
      <c r="B516" s="12"/>
      <c r="C516" s="12"/>
      <c r="D516" s="12"/>
      <c r="E516" s="12"/>
      <c r="F516" s="12"/>
      <c r="G516" s="12"/>
      <c r="H516" s="12"/>
      <c r="L516" s="12"/>
      <c r="M516" s="12"/>
      <c r="N516" s="12"/>
      <c r="O516" s="12"/>
      <c r="P516" s="12"/>
      <c r="Q516" s="12"/>
      <c r="R516" s="12"/>
      <c r="S516" s="13"/>
      <c r="T516" s="13"/>
      <c r="U516" s="13"/>
      <c r="V516" s="13"/>
    </row>
    <row r="517" spans="1:22" s="52" customFormat="1" ht="12.75" x14ac:dyDescent="0.2">
      <c r="A517" s="12"/>
      <c r="B517" s="12"/>
      <c r="C517" s="12"/>
      <c r="D517" s="12"/>
      <c r="E517" s="12"/>
      <c r="F517" s="12"/>
      <c r="G517" s="12"/>
      <c r="H517" s="12"/>
      <c r="L517" s="12"/>
      <c r="M517" s="12"/>
      <c r="N517" s="12"/>
      <c r="O517" s="12"/>
      <c r="P517" s="12"/>
      <c r="Q517" s="12"/>
      <c r="R517" s="12"/>
      <c r="S517" s="13"/>
      <c r="T517" s="13"/>
      <c r="U517" s="13"/>
      <c r="V517" s="13"/>
    </row>
    <row r="518" spans="1:22" s="52" customFormat="1" ht="12.75" x14ac:dyDescent="0.2">
      <c r="A518" s="12"/>
      <c r="B518" s="12"/>
      <c r="C518" s="12"/>
      <c r="D518" s="12"/>
      <c r="E518" s="12"/>
      <c r="F518" s="12"/>
      <c r="G518" s="12"/>
      <c r="H518" s="12"/>
      <c r="L518" s="12"/>
      <c r="M518" s="12"/>
      <c r="N518" s="12"/>
      <c r="O518" s="12"/>
      <c r="P518" s="12"/>
      <c r="Q518" s="12"/>
      <c r="R518" s="12"/>
      <c r="S518" s="13"/>
      <c r="T518" s="13"/>
      <c r="U518" s="13"/>
      <c r="V518" s="13"/>
    </row>
    <row r="519" spans="1:22" s="52" customFormat="1" ht="12.75" x14ac:dyDescent="0.2">
      <c r="A519" s="12"/>
      <c r="B519" s="12"/>
      <c r="C519" s="12"/>
      <c r="D519" s="12"/>
      <c r="E519" s="12"/>
      <c r="F519" s="12"/>
      <c r="G519" s="12"/>
      <c r="H519" s="12"/>
      <c r="L519" s="12"/>
      <c r="M519" s="12"/>
      <c r="N519" s="12"/>
      <c r="O519" s="12"/>
      <c r="P519" s="12"/>
      <c r="Q519" s="12"/>
      <c r="R519" s="12"/>
      <c r="S519" s="13"/>
      <c r="T519" s="13"/>
      <c r="U519" s="13"/>
      <c r="V519" s="13"/>
    </row>
    <row r="520" spans="1:22" s="52" customFormat="1" ht="12.75" x14ac:dyDescent="0.2">
      <c r="A520" s="12"/>
      <c r="B520" s="12"/>
      <c r="C520" s="12"/>
      <c r="D520" s="12"/>
      <c r="E520" s="12"/>
      <c r="F520" s="12"/>
      <c r="G520" s="12"/>
      <c r="H520" s="12"/>
      <c r="L520" s="12"/>
      <c r="M520" s="12"/>
      <c r="N520" s="12"/>
      <c r="O520" s="12"/>
      <c r="P520" s="12"/>
      <c r="Q520" s="12"/>
      <c r="R520" s="12"/>
      <c r="S520" s="13"/>
      <c r="T520" s="13"/>
      <c r="U520" s="13"/>
      <c r="V520" s="13"/>
    </row>
    <row r="521" spans="1:22" s="52" customFormat="1" ht="12.75" x14ac:dyDescent="0.2">
      <c r="A521" s="12"/>
      <c r="B521" s="12"/>
      <c r="C521" s="12"/>
      <c r="D521" s="12"/>
      <c r="E521" s="12"/>
      <c r="F521" s="12"/>
      <c r="G521" s="12"/>
      <c r="H521" s="12"/>
      <c r="L521" s="12"/>
      <c r="M521" s="12"/>
      <c r="N521" s="12"/>
      <c r="O521" s="12"/>
      <c r="P521" s="12"/>
      <c r="Q521" s="12"/>
      <c r="R521" s="12"/>
      <c r="S521" s="13"/>
      <c r="T521" s="13"/>
      <c r="U521" s="13"/>
      <c r="V521" s="13"/>
    </row>
    <row r="522" spans="1:22" s="52" customFormat="1" ht="12.75" x14ac:dyDescent="0.2">
      <c r="A522" s="12"/>
      <c r="B522" s="12"/>
      <c r="C522" s="12"/>
      <c r="D522" s="12"/>
      <c r="E522" s="12"/>
      <c r="F522" s="12"/>
      <c r="G522" s="12"/>
      <c r="H522" s="12"/>
      <c r="L522" s="12"/>
      <c r="M522" s="12"/>
      <c r="N522" s="12"/>
      <c r="O522" s="12"/>
      <c r="P522" s="12"/>
      <c r="Q522" s="12"/>
      <c r="R522" s="12"/>
      <c r="S522" s="13"/>
      <c r="T522" s="13"/>
      <c r="U522" s="13"/>
      <c r="V522" s="13"/>
    </row>
    <row r="523" spans="1:22" s="52" customFormat="1" ht="12.75" x14ac:dyDescent="0.2">
      <c r="A523" s="12"/>
      <c r="B523" s="12"/>
      <c r="C523" s="12"/>
      <c r="D523" s="12"/>
      <c r="E523" s="12"/>
      <c r="F523" s="12"/>
      <c r="G523" s="12"/>
      <c r="H523" s="12"/>
      <c r="L523" s="12"/>
      <c r="M523" s="12"/>
      <c r="N523" s="12"/>
      <c r="O523" s="12"/>
      <c r="P523" s="12"/>
      <c r="Q523" s="12"/>
      <c r="R523" s="12"/>
      <c r="S523" s="13"/>
      <c r="T523" s="13"/>
      <c r="U523" s="13"/>
      <c r="V523" s="13"/>
    </row>
    <row r="524" spans="1:22" s="52" customFormat="1" ht="12.75" x14ac:dyDescent="0.2">
      <c r="A524" s="12"/>
      <c r="B524" s="12"/>
      <c r="C524" s="12"/>
      <c r="D524" s="12"/>
      <c r="E524" s="12"/>
      <c r="F524" s="12"/>
      <c r="G524" s="12"/>
      <c r="H524" s="12"/>
      <c r="L524" s="12"/>
      <c r="M524" s="12"/>
      <c r="N524" s="12"/>
      <c r="O524" s="12"/>
      <c r="P524" s="12"/>
      <c r="Q524" s="12"/>
      <c r="R524" s="12"/>
      <c r="S524" s="13"/>
      <c r="T524" s="13"/>
      <c r="U524" s="13"/>
      <c r="V524" s="13"/>
    </row>
    <row r="525" spans="1:22" s="52" customFormat="1" ht="12.75" x14ac:dyDescent="0.2">
      <c r="A525" s="12"/>
      <c r="B525" s="12"/>
      <c r="C525" s="12"/>
      <c r="D525" s="12"/>
      <c r="E525" s="12"/>
      <c r="F525" s="12"/>
      <c r="G525" s="12"/>
      <c r="H525" s="12"/>
      <c r="L525" s="12"/>
      <c r="M525" s="12"/>
      <c r="N525" s="12"/>
      <c r="O525" s="12"/>
      <c r="P525" s="12"/>
      <c r="Q525" s="12"/>
      <c r="R525" s="12"/>
      <c r="S525" s="13"/>
      <c r="T525" s="13"/>
      <c r="U525" s="13"/>
      <c r="V525" s="13"/>
    </row>
    <row r="526" spans="1:22" s="52" customFormat="1" ht="12.75" x14ac:dyDescent="0.2">
      <c r="A526" s="12"/>
      <c r="B526" s="12"/>
      <c r="C526" s="12"/>
      <c r="D526" s="12"/>
      <c r="E526" s="12"/>
      <c r="F526" s="12"/>
      <c r="G526" s="12"/>
      <c r="H526" s="12"/>
      <c r="L526" s="12"/>
      <c r="M526" s="12"/>
      <c r="N526" s="12"/>
      <c r="O526" s="12"/>
      <c r="P526" s="12"/>
      <c r="Q526" s="12"/>
      <c r="R526" s="12"/>
      <c r="S526" s="13"/>
      <c r="T526" s="13"/>
      <c r="U526" s="13"/>
      <c r="V526" s="13"/>
    </row>
    <row r="527" spans="1:22" s="52" customFormat="1" ht="12.75" x14ac:dyDescent="0.2">
      <c r="A527" s="12"/>
      <c r="B527" s="12"/>
      <c r="C527" s="12"/>
      <c r="D527" s="12"/>
      <c r="E527" s="12"/>
      <c r="F527" s="12"/>
      <c r="G527" s="12"/>
      <c r="H527" s="12"/>
      <c r="L527" s="12"/>
      <c r="M527" s="12"/>
      <c r="N527" s="12"/>
      <c r="O527" s="12"/>
      <c r="P527" s="12"/>
      <c r="Q527" s="12"/>
      <c r="R527" s="12"/>
      <c r="S527" s="13"/>
      <c r="T527" s="13"/>
      <c r="U527" s="13"/>
      <c r="V527" s="13"/>
    </row>
    <row r="528" spans="1:22" s="52" customFormat="1" ht="12.75" x14ac:dyDescent="0.2">
      <c r="A528" s="12"/>
      <c r="B528" s="12"/>
      <c r="C528" s="12"/>
      <c r="D528" s="12"/>
      <c r="E528" s="12"/>
      <c r="F528" s="12"/>
      <c r="G528" s="12"/>
      <c r="H528" s="12"/>
      <c r="L528" s="12"/>
      <c r="M528" s="12"/>
      <c r="N528" s="12"/>
      <c r="O528" s="12"/>
      <c r="P528" s="12"/>
      <c r="Q528" s="12"/>
      <c r="R528" s="12"/>
      <c r="S528" s="13"/>
      <c r="T528" s="13"/>
      <c r="U528" s="13"/>
      <c r="V528" s="13"/>
    </row>
    <row r="529" spans="1:22" s="52" customFormat="1" ht="12.75" x14ac:dyDescent="0.2">
      <c r="A529" s="12"/>
      <c r="B529" s="12"/>
      <c r="C529" s="12"/>
      <c r="D529" s="12"/>
      <c r="E529" s="12"/>
      <c r="F529" s="12"/>
      <c r="G529" s="12"/>
      <c r="H529" s="12"/>
      <c r="L529" s="12"/>
      <c r="M529" s="12"/>
      <c r="N529" s="12"/>
      <c r="O529" s="12"/>
      <c r="P529" s="12"/>
      <c r="Q529" s="12"/>
      <c r="R529" s="12"/>
      <c r="S529" s="13"/>
      <c r="T529" s="13"/>
      <c r="U529" s="13"/>
      <c r="V529" s="13"/>
    </row>
    <row r="530" spans="1:22" s="52" customFormat="1" ht="12.75" x14ac:dyDescent="0.2">
      <c r="A530" s="12"/>
      <c r="B530" s="12"/>
      <c r="C530" s="12"/>
      <c r="D530" s="12"/>
      <c r="E530" s="12"/>
      <c r="F530" s="12"/>
      <c r="G530" s="12"/>
      <c r="H530" s="12"/>
      <c r="L530" s="12"/>
      <c r="M530" s="12"/>
      <c r="N530" s="12"/>
      <c r="O530" s="12"/>
      <c r="P530" s="12"/>
      <c r="Q530" s="12"/>
      <c r="R530" s="12"/>
      <c r="S530" s="13"/>
      <c r="T530" s="13"/>
      <c r="U530" s="13"/>
      <c r="V530" s="13"/>
    </row>
    <row r="531" spans="1:22" s="52" customFormat="1" ht="12.75" x14ac:dyDescent="0.2">
      <c r="A531" s="12"/>
      <c r="B531" s="12"/>
      <c r="C531" s="12"/>
      <c r="D531" s="12"/>
      <c r="E531" s="12"/>
      <c r="F531" s="12"/>
      <c r="G531" s="12"/>
      <c r="H531" s="12"/>
      <c r="L531" s="12"/>
      <c r="M531" s="12"/>
      <c r="N531" s="12"/>
      <c r="O531" s="12"/>
      <c r="P531" s="12"/>
      <c r="Q531" s="12"/>
      <c r="R531" s="12"/>
      <c r="S531" s="13"/>
      <c r="T531" s="13"/>
      <c r="U531" s="13"/>
      <c r="V531" s="13"/>
    </row>
    <row r="532" spans="1:22" s="52" customFormat="1" ht="12.75" x14ac:dyDescent="0.2">
      <c r="A532" s="12"/>
      <c r="B532" s="12"/>
      <c r="C532" s="12"/>
      <c r="D532" s="12"/>
      <c r="E532" s="12"/>
      <c r="F532" s="12"/>
      <c r="G532" s="12"/>
      <c r="H532" s="12"/>
      <c r="L532" s="12"/>
      <c r="M532" s="12"/>
      <c r="N532" s="12"/>
      <c r="O532" s="12"/>
      <c r="P532" s="12"/>
      <c r="Q532" s="12"/>
      <c r="R532" s="12"/>
      <c r="S532" s="13"/>
      <c r="T532" s="13"/>
      <c r="U532" s="13"/>
      <c r="V532" s="13"/>
    </row>
    <row r="533" spans="1:22" s="52" customFormat="1" ht="12.75" x14ac:dyDescent="0.2">
      <c r="A533" s="12"/>
      <c r="B533" s="12"/>
      <c r="C533" s="12"/>
      <c r="D533" s="12"/>
      <c r="E533" s="12"/>
      <c r="F533" s="12"/>
      <c r="G533" s="12"/>
      <c r="H533" s="12"/>
      <c r="L533" s="12"/>
      <c r="M533" s="12"/>
      <c r="N533" s="12"/>
      <c r="O533" s="12"/>
      <c r="P533" s="12"/>
      <c r="Q533" s="12"/>
      <c r="R533" s="12"/>
      <c r="S533" s="13"/>
      <c r="T533" s="13"/>
      <c r="U533" s="13"/>
      <c r="V533" s="13"/>
    </row>
    <row r="534" spans="1:22" s="52" customFormat="1" ht="12.75" x14ac:dyDescent="0.2">
      <c r="A534" s="12"/>
      <c r="B534" s="12"/>
      <c r="C534" s="12"/>
      <c r="D534" s="12"/>
      <c r="E534" s="12"/>
      <c r="F534" s="12"/>
      <c r="G534" s="12"/>
      <c r="H534" s="12"/>
      <c r="L534" s="12"/>
      <c r="M534" s="12"/>
      <c r="N534" s="12"/>
      <c r="O534" s="12"/>
      <c r="P534" s="12"/>
      <c r="Q534" s="12"/>
      <c r="R534" s="12"/>
      <c r="S534" s="13"/>
      <c r="T534" s="13"/>
      <c r="U534" s="13"/>
      <c r="V534" s="13"/>
    </row>
    <row r="535" spans="1:22" s="52" customFormat="1" ht="12.75" x14ac:dyDescent="0.2">
      <c r="A535" s="12"/>
      <c r="B535" s="12"/>
      <c r="C535" s="12"/>
      <c r="D535" s="12"/>
      <c r="E535" s="12"/>
      <c r="F535" s="12"/>
      <c r="G535" s="12"/>
      <c r="H535" s="12"/>
      <c r="L535" s="12"/>
      <c r="M535" s="12"/>
      <c r="N535" s="12"/>
      <c r="O535" s="12"/>
      <c r="P535" s="12"/>
      <c r="Q535" s="12"/>
      <c r="R535" s="12"/>
      <c r="S535" s="13"/>
      <c r="T535" s="13"/>
      <c r="U535" s="13"/>
      <c r="V535" s="13"/>
    </row>
    <row r="536" spans="1:22" s="52" customFormat="1" ht="12.75" x14ac:dyDescent="0.2">
      <c r="A536" s="12"/>
      <c r="B536" s="12"/>
      <c r="C536" s="12"/>
      <c r="D536" s="12"/>
      <c r="E536" s="12"/>
      <c r="F536" s="12"/>
      <c r="G536" s="12"/>
      <c r="H536" s="12"/>
      <c r="L536" s="12"/>
      <c r="M536" s="12"/>
      <c r="N536" s="12"/>
      <c r="O536" s="12"/>
      <c r="P536" s="12"/>
      <c r="Q536" s="12"/>
      <c r="R536" s="12"/>
      <c r="S536" s="13"/>
      <c r="T536" s="13"/>
      <c r="U536" s="13"/>
      <c r="V536" s="13"/>
    </row>
    <row r="537" spans="1:22" s="52" customFormat="1" ht="12.75" x14ac:dyDescent="0.2">
      <c r="A537" s="12"/>
      <c r="B537" s="12"/>
      <c r="C537" s="12"/>
      <c r="D537" s="12"/>
      <c r="E537" s="12"/>
      <c r="F537" s="12"/>
      <c r="G537" s="12"/>
      <c r="H537" s="12"/>
      <c r="L537" s="12"/>
      <c r="M537" s="12"/>
      <c r="N537" s="12"/>
      <c r="O537" s="12"/>
      <c r="P537" s="12"/>
      <c r="Q537" s="12"/>
      <c r="R537" s="12"/>
      <c r="S537" s="13"/>
      <c r="T537" s="13"/>
      <c r="U537" s="13"/>
      <c r="V537" s="13"/>
    </row>
    <row r="538" spans="1:22" s="52" customFormat="1" ht="12.75" x14ac:dyDescent="0.2">
      <c r="A538" s="12"/>
      <c r="B538" s="12"/>
      <c r="C538" s="12"/>
      <c r="D538" s="12"/>
      <c r="E538" s="12"/>
      <c r="F538" s="12"/>
      <c r="G538" s="12"/>
      <c r="H538" s="12"/>
      <c r="L538" s="12"/>
      <c r="M538" s="12"/>
      <c r="N538" s="12"/>
      <c r="O538" s="12"/>
      <c r="P538" s="12"/>
      <c r="Q538" s="12"/>
      <c r="R538" s="12"/>
      <c r="S538" s="13"/>
      <c r="T538" s="13"/>
      <c r="U538" s="13"/>
      <c r="V538" s="13"/>
    </row>
    <row r="539" spans="1:22" s="52" customFormat="1" ht="12.75" x14ac:dyDescent="0.2">
      <c r="A539" s="12"/>
      <c r="B539" s="12"/>
      <c r="C539" s="12"/>
      <c r="D539" s="12"/>
      <c r="E539" s="12"/>
      <c r="F539" s="12"/>
      <c r="G539" s="12"/>
      <c r="H539" s="12"/>
      <c r="L539" s="12"/>
      <c r="M539" s="12"/>
      <c r="N539" s="12"/>
      <c r="O539" s="12"/>
      <c r="P539" s="12"/>
      <c r="Q539" s="12"/>
      <c r="R539" s="12"/>
      <c r="S539" s="13"/>
      <c r="T539" s="13"/>
      <c r="U539" s="13"/>
      <c r="V539" s="13"/>
    </row>
    <row r="540" spans="1:22" s="52" customFormat="1" ht="12.75" x14ac:dyDescent="0.2">
      <c r="A540" s="12"/>
      <c r="B540" s="12"/>
      <c r="C540" s="12"/>
      <c r="D540" s="12"/>
      <c r="E540" s="12"/>
      <c r="F540" s="12"/>
      <c r="G540" s="12"/>
      <c r="H540" s="12"/>
      <c r="L540" s="12"/>
      <c r="M540" s="12"/>
      <c r="N540" s="12"/>
      <c r="O540" s="12"/>
      <c r="P540" s="12"/>
      <c r="Q540" s="12"/>
      <c r="R540" s="12"/>
      <c r="S540" s="13"/>
      <c r="T540" s="13"/>
      <c r="U540" s="13"/>
      <c r="V540" s="13"/>
    </row>
    <row r="541" spans="1:22" s="52" customFormat="1" ht="12.75" x14ac:dyDescent="0.2">
      <c r="A541" s="12"/>
      <c r="B541" s="12"/>
      <c r="C541" s="12"/>
      <c r="D541" s="12"/>
      <c r="E541" s="12"/>
      <c r="F541" s="12"/>
      <c r="G541" s="12"/>
      <c r="H541" s="12"/>
      <c r="L541" s="12"/>
      <c r="M541" s="12"/>
      <c r="N541" s="12"/>
      <c r="O541" s="12"/>
      <c r="P541" s="12"/>
      <c r="Q541" s="12"/>
      <c r="R541" s="12"/>
      <c r="S541" s="13"/>
      <c r="T541" s="13"/>
      <c r="U541" s="13"/>
      <c r="V541" s="13"/>
    </row>
    <row r="542" spans="1:22" s="52" customFormat="1" ht="12.75" x14ac:dyDescent="0.2">
      <c r="A542" s="12"/>
      <c r="B542" s="12"/>
      <c r="C542" s="12"/>
      <c r="D542" s="12"/>
      <c r="E542" s="12"/>
      <c r="F542" s="12"/>
      <c r="G542" s="12"/>
      <c r="H542" s="12"/>
      <c r="L542" s="12"/>
      <c r="M542" s="12"/>
      <c r="N542" s="12"/>
      <c r="O542" s="12"/>
      <c r="P542" s="12"/>
      <c r="Q542" s="12"/>
      <c r="R542" s="12"/>
      <c r="S542" s="13"/>
      <c r="T542" s="13"/>
      <c r="U542" s="13"/>
      <c r="V542" s="13"/>
    </row>
    <row r="543" spans="1:22" s="52" customFormat="1" ht="12.75" x14ac:dyDescent="0.2">
      <c r="A543" s="12"/>
      <c r="B543" s="12"/>
      <c r="C543" s="12"/>
      <c r="D543" s="12"/>
      <c r="E543" s="12"/>
      <c r="F543" s="12"/>
      <c r="G543" s="12"/>
      <c r="H543" s="12"/>
      <c r="L543" s="12"/>
      <c r="M543" s="12"/>
      <c r="N543" s="12"/>
      <c r="O543" s="12"/>
      <c r="P543" s="12"/>
      <c r="Q543" s="12"/>
      <c r="R543" s="12"/>
      <c r="S543" s="13"/>
      <c r="T543" s="13"/>
      <c r="U543" s="13"/>
      <c r="V543" s="13"/>
    </row>
    <row r="544" spans="1:22" s="52" customFormat="1" ht="12.75" x14ac:dyDescent="0.2">
      <c r="A544" s="12"/>
      <c r="B544" s="12"/>
      <c r="C544" s="12"/>
      <c r="D544" s="12"/>
      <c r="E544" s="12"/>
      <c r="F544" s="12"/>
      <c r="G544" s="12"/>
      <c r="H544" s="12"/>
      <c r="L544" s="12"/>
      <c r="M544" s="12"/>
      <c r="N544" s="12"/>
      <c r="O544" s="12"/>
      <c r="P544" s="12"/>
      <c r="Q544" s="12"/>
      <c r="R544" s="12"/>
      <c r="S544" s="13"/>
      <c r="T544" s="13"/>
      <c r="U544" s="13"/>
      <c r="V544" s="13"/>
    </row>
    <row r="545" spans="1:22" s="52" customFormat="1" ht="12.75" x14ac:dyDescent="0.2">
      <c r="A545" s="12"/>
      <c r="B545" s="12"/>
      <c r="C545" s="12"/>
      <c r="D545" s="12"/>
      <c r="E545" s="12"/>
      <c r="F545" s="12"/>
      <c r="G545" s="12"/>
      <c r="H545" s="12"/>
      <c r="L545" s="12"/>
      <c r="M545" s="12"/>
      <c r="N545" s="12"/>
      <c r="O545" s="12"/>
      <c r="P545" s="12"/>
      <c r="Q545" s="12"/>
      <c r="R545" s="12"/>
      <c r="S545" s="13"/>
      <c r="T545" s="13"/>
      <c r="U545" s="13"/>
      <c r="V545" s="13"/>
    </row>
    <row r="546" spans="1:22" s="52" customFormat="1" ht="12.75" x14ac:dyDescent="0.2">
      <c r="A546" s="12"/>
      <c r="B546" s="12"/>
      <c r="C546" s="12"/>
      <c r="D546" s="12"/>
      <c r="E546" s="12"/>
      <c r="F546" s="12"/>
      <c r="G546" s="12"/>
      <c r="H546" s="12"/>
      <c r="L546" s="12"/>
      <c r="M546" s="12"/>
      <c r="N546" s="12"/>
      <c r="O546" s="12"/>
      <c r="P546" s="12"/>
      <c r="Q546" s="12"/>
      <c r="R546" s="12"/>
      <c r="S546" s="13"/>
      <c r="T546" s="13"/>
      <c r="U546" s="13"/>
      <c r="V546" s="13"/>
    </row>
    <row r="547" spans="1:22" s="52" customFormat="1" ht="12.75" x14ac:dyDescent="0.2">
      <c r="A547" s="12"/>
      <c r="B547" s="12"/>
      <c r="C547" s="12"/>
      <c r="D547" s="12"/>
      <c r="E547" s="12"/>
      <c r="F547" s="12"/>
      <c r="G547" s="12"/>
      <c r="H547" s="12"/>
      <c r="L547" s="12"/>
      <c r="M547" s="12"/>
      <c r="N547" s="12"/>
      <c r="O547" s="12"/>
      <c r="P547" s="12"/>
      <c r="Q547" s="12"/>
      <c r="R547" s="12"/>
      <c r="S547" s="13"/>
      <c r="T547" s="13"/>
      <c r="U547" s="13"/>
      <c r="V547" s="13"/>
    </row>
    <row r="548" spans="1:22" s="52" customFormat="1" ht="12.75" x14ac:dyDescent="0.2">
      <c r="A548" s="12"/>
      <c r="B548" s="12"/>
      <c r="C548" s="12"/>
      <c r="D548" s="12"/>
      <c r="E548" s="12"/>
      <c r="F548" s="12"/>
      <c r="G548" s="12"/>
      <c r="H548" s="12"/>
      <c r="L548" s="12"/>
      <c r="M548" s="12"/>
      <c r="N548" s="12"/>
      <c r="O548" s="12"/>
      <c r="P548" s="12"/>
      <c r="Q548" s="12"/>
      <c r="R548" s="12"/>
      <c r="S548" s="13"/>
      <c r="T548" s="13"/>
      <c r="U548" s="13"/>
      <c r="V548" s="13"/>
    </row>
    <row r="549" spans="1:22" s="52" customFormat="1" ht="12.75" x14ac:dyDescent="0.2">
      <c r="A549" s="12"/>
      <c r="B549" s="12"/>
      <c r="C549" s="12"/>
      <c r="D549" s="12"/>
      <c r="E549" s="12"/>
      <c r="F549" s="12"/>
      <c r="G549" s="12"/>
      <c r="H549" s="12"/>
      <c r="L549" s="12"/>
      <c r="M549" s="12"/>
      <c r="N549" s="12"/>
      <c r="O549" s="12"/>
      <c r="P549" s="12"/>
      <c r="Q549" s="12"/>
      <c r="R549" s="12"/>
      <c r="S549" s="13"/>
      <c r="T549" s="13"/>
      <c r="U549" s="13"/>
      <c r="V549" s="13"/>
    </row>
    <row r="550" spans="1:22" s="52" customFormat="1" ht="12.75" x14ac:dyDescent="0.2">
      <c r="A550" s="12"/>
      <c r="B550" s="12"/>
      <c r="C550" s="12"/>
      <c r="D550" s="12"/>
      <c r="E550" s="12"/>
      <c r="F550" s="12"/>
      <c r="G550" s="12"/>
      <c r="H550" s="12"/>
      <c r="L550" s="12"/>
      <c r="M550" s="12"/>
      <c r="N550" s="12"/>
      <c r="O550" s="12"/>
      <c r="P550" s="12"/>
      <c r="Q550" s="12"/>
      <c r="R550" s="12"/>
      <c r="S550" s="13"/>
      <c r="T550" s="13"/>
      <c r="U550" s="13"/>
      <c r="V550" s="13"/>
    </row>
    <row r="551" spans="1:22" s="52" customFormat="1" ht="12.75" x14ac:dyDescent="0.2">
      <c r="A551" s="12"/>
      <c r="B551" s="12"/>
      <c r="C551" s="12"/>
      <c r="D551" s="12"/>
      <c r="E551" s="12"/>
      <c r="F551" s="12"/>
      <c r="G551" s="12"/>
      <c r="H551" s="12"/>
      <c r="L551" s="12"/>
      <c r="M551" s="12"/>
      <c r="N551" s="12"/>
      <c r="O551" s="12"/>
      <c r="P551" s="12"/>
      <c r="Q551" s="12"/>
      <c r="R551" s="12"/>
      <c r="S551" s="13"/>
      <c r="T551" s="13"/>
      <c r="U551" s="13"/>
      <c r="V551" s="13"/>
    </row>
    <row r="552" spans="1:22" s="52" customFormat="1" ht="12.75" x14ac:dyDescent="0.2">
      <c r="A552" s="12"/>
      <c r="B552" s="12"/>
      <c r="C552" s="12"/>
      <c r="D552" s="12"/>
      <c r="E552" s="12"/>
      <c r="F552" s="12"/>
      <c r="G552" s="12"/>
      <c r="H552" s="12"/>
      <c r="L552" s="12"/>
      <c r="M552" s="12"/>
      <c r="N552" s="12"/>
      <c r="O552" s="12"/>
      <c r="P552" s="12"/>
      <c r="Q552" s="12"/>
      <c r="R552" s="12"/>
      <c r="S552" s="13"/>
      <c r="T552" s="13"/>
      <c r="U552" s="13"/>
      <c r="V552" s="13"/>
    </row>
    <row r="553" spans="1:22" s="52" customFormat="1" ht="12.75" x14ac:dyDescent="0.2">
      <c r="A553" s="12"/>
      <c r="B553" s="12"/>
      <c r="C553" s="12"/>
      <c r="D553" s="12"/>
      <c r="E553" s="12"/>
      <c r="F553" s="12"/>
      <c r="G553" s="12"/>
      <c r="H553" s="12"/>
      <c r="L553" s="12"/>
      <c r="M553" s="12"/>
      <c r="N553" s="12"/>
      <c r="O553" s="12"/>
      <c r="P553" s="12"/>
      <c r="Q553" s="12"/>
      <c r="R553" s="12"/>
      <c r="S553" s="13"/>
      <c r="T553" s="13"/>
      <c r="U553" s="13"/>
      <c r="V553" s="13"/>
    </row>
    <row r="554" spans="1:22" s="52" customFormat="1" ht="12.75" x14ac:dyDescent="0.2">
      <c r="A554" s="12"/>
      <c r="B554" s="12"/>
      <c r="C554" s="12"/>
      <c r="D554" s="12"/>
      <c r="E554" s="12"/>
      <c r="F554" s="12"/>
      <c r="G554" s="12"/>
      <c r="H554" s="12"/>
      <c r="L554" s="12"/>
      <c r="M554" s="12"/>
      <c r="N554" s="12"/>
      <c r="O554" s="12"/>
      <c r="P554" s="12"/>
      <c r="Q554" s="12"/>
      <c r="R554" s="12"/>
      <c r="S554" s="13"/>
      <c r="T554" s="13"/>
      <c r="U554" s="13"/>
      <c r="V554" s="13"/>
    </row>
    <row r="555" spans="1:22" s="52" customFormat="1" ht="12.75" x14ac:dyDescent="0.2">
      <c r="A555" s="12"/>
      <c r="B555" s="12"/>
      <c r="C555" s="12"/>
      <c r="D555" s="12"/>
      <c r="E555" s="12"/>
      <c r="F555" s="12"/>
      <c r="G555" s="12"/>
      <c r="H555" s="12"/>
      <c r="L555" s="12"/>
      <c r="M555" s="12"/>
      <c r="N555" s="12"/>
      <c r="O555" s="12"/>
      <c r="P555" s="12"/>
      <c r="Q555" s="12"/>
      <c r="R555" s="12"/>
      <c r="S555" s="13"/>
      <c r="T555" s="13"/>
      <c r="U555" s="13"/>
      <c r="V555" s="13"/>
    </row>
    <row r="556" spans="1:22" s="52" customFormat="1" ht="12.75" x14ac:dyDescent="0.2">
      <c r="A556" s="12"/>
      <c r="B556" s="12"/>
      <c r="C556" s="12"/>
      <c r="D556" s="12"/>
      <c r="E556" s="12"/>
      <c r="F556" s="12"/>
      <c r="G556" s="12"/>
      <c r="H556" s="12"/>
      <c r="L556" s="12"/>
      <c r="M556" s="12"/>
      <c r="N556" s="12"/>
      <c r="O556" s="12"/>
      <c r="P556" s="12"/>
      <c r="Q556" s="12"/>
      <c r="R556" s="12"/>
      <c r="S556" s="13"/>
      <c r="T556" s="13"/>
      <c r="U556" s="13"/>
      <c r="V556" s="13"/>
    </row>
    <row r="557" spans="1:22" s="52" customFormat="1" ht="12.75" x14ac:dyDescent="0.2">
      <c r="A557" s="12"/>
      <c r="B557" s="12"/>
      <c r="C557" s="12"/>
      <c r="D557" s="12"/>
      <c r="E557" s="12"/>
      <c r="F557" s="12"/>
      <c r="G557" s="12"/>
      <c r="H557" s="12"/>
      <c r="L557" s="12"/>
      <c r="M557" s="12"/>
      <c r="N557" s="12"/>
      <c r="O557" s="12"/>
      <c r="P557" s="12"/>
      <c r="Q557" s="12"/>
      <c r="R557" s="12"/>
      <c r="S557" s="13"/>
      <c r="T557" s="13"/>
      <c r="U557" s="13"/>
      <c r="V557" s="13"/>
    </row>
    <row r="558" spans="1:22" s="52" customFormat="1" ht="12.75" x14ac:dyDescent="0.2">
      <c r="A558" s="12"/>
      <c r="B558" s="12"/>
      <c r="C558" s="12"/>
      <c r="D558" s="12"/>
      <c r="E558" s="12"/>
      <c r="F558" s="12"/>
      <c r="G558" s="12"/>
      <c r="H558" s="12"/>
      <c r="L558" s="12"/>
      <c r="M558" s="12"/>
      <c r="N558" s="12"/>
      <c r="O558" s="12"/>
      <c r="P558" s="12"/>
      <c r="Q558" s="12"/>
      <c r="R558" s="12"/>
      <c r="S558" s="13"/>
      <c r="T558" s="13"/>
      <c r="U558" s="13"/>
      <c r="V558" s="13"/>
    </row>
    <row r="559" spans="1:22" s="52" customFormat="1" ht="12.75" x14ac:dyDescent="0.2">
      <c r="A559" s="12"/>
      <c r="B559" s="12"/>
      <c r="C559" s="12"/>
      <c r="D559" s="12"/>
      <c r="E559" s="12"/>
      <c r="F559" s="12"/>
      <c r="G559" s="12"/>
      <c r="H559" s="12"/>
      <c r="L559" s="12"/>
      <c r="M559" s="12"/>
      <c r="N559" s="12"/>
      <c r="O559" s="12"/>
      <c r="P559" s="12"/>
      <c r="Q559" s="12"/>
      <c r="R559" s="12"/>
      <c r="S559" s="13"/>
      <c r="T559" s="13"/>
      <c r="U559" s="13"/>
      <c r="V559" s="13"/>
    </row>
    <row r="560" spans="1:22" s="52" customFormat="1" ht="12.75" x14ac:dyDescent="0.2">
      <c r="A560" s="12"/>
      <c r="B560" s="12"/>
      <c r="C560" s="12"/>
      <c r="D560" s="12"/>
      <c r="E560" s="12"/>
      <c r="F560" s="12"/>
      <c r="G560" s="12"/>
      <c r="H560" s="12"/>
      <c r="L560" s="12"/>
      <c r="M560" s="12"/>
      <c r="N560" s="12"/>
      <c r="O560" s="12"/>
      <c r="P560" s="12"/>
      <c r="Q560" s="12"/>
      <c r="R560" s="12"/>
      <c r="S560" s="13"/>
      <c r="T560" s="13"/>
      <c r="U560" s="13"/>
      <c r="V560" s="13"/>
    </row>
    <row r="561" spans="1:22" s="52" customFormat="1" ht="12.75" x14ac:dyDescent="0.2">
      <c r="A561" s="12"/>
      <c r="B561" s="12"/>
      <c r="C561" s="12"/>
      <c r="D561" s="12"/>
      <c r="E561" s="12"/>
      <c r="F561" s="12"/>
      <c r="G561" s="12"/>
      <c r="H561" s="12"/>
      <c r="L561" s="12"/>
      <c r="M561" s="12"/>
      <c r="N561" s="12"/>
      <c r="O561" s="12"/>
      <c r="P561" s="12"/>
      <c r="Q561" s="12"/>
      <c r="R561" s="12"/>
      <c r="S561" s="13"/>
      <c r="T561" s="13"/>
      <c r="U561" s="13"/>
      <c r="V561" s="13"/>
    </row>
    <row r="562" spans="1:22" s="52" customFormat="1" ht="12.75" x14ac:dyDescent="0.2">
      <c r="A562" s="12"/>
      <c r="B562" s="12"/>
      <c r="C562" s="12"/>
      <c r="D562" s="12"/>
      <c r="E562" s="12"/>
      <c r="F562" s="12"/>
      <c r="G562" s="12"/>
      <c r="H562" s="12"/>
      <c r="L562" s="12"/>
      <c r="M562" s="12"/>
      <c r="N562" s="12"/>
      <c r="O562" s="12"/>
      <c r="P562" s="12"/>
      <c r="Q562" s="12"/>
      <c r="R562" s="12"/>
      <c r="S562" s="13"/>
      <c r="T562" s="13"/>
      <c r="U562" s="13"/>
      <c r="V562" s="13"/>
    </row>
    <row r="563" spans="1:22" s="52" customFormat="1" ht="12.75" x14ac:dyDescent="0.2">
      <c r="A563" s="12"/>
      <c r="B563" s="12"/>
      <c r="C563" s="12"/>
      <c r="D563" s="12"/>
      <c r="E563" s="12"/>
      <c r="F563" s="12"/>
      <c r="G563" s="12"/>
      <c r="H563" s="12"/>
      <c r="L563" s="12"/>
      <c r="M563" s="12"/>
      <c r="N563" s="12"/>
      <c r="O563" s="12"/>
      <c r="P563" s="12"/>
      <c r="Q563" s="12"/>
      <c r="R563" s="12"/>
      <c r="S563" s="13"/>
      <c r="T563" s="13"/>
      <c r="U563" s="13"/>
      <c r="V563" s="13"/>
    </row>
    <row r="564" spans="1:22" s="52" customFormat="1" ht="12.75" x14ac:dyDescent="0.2">
      <c r="A564" s="12"/>
      <c r="B564" s="12"/>
      <c r="C564" s="12"/>
      <c r="D564" s="12"/>
      <c r="E564" s="12"/>
      <c r="F564" s="12"/>
      <c r="G564" s="12"/>
      <c r="H564" s="12"/>
      <c r="L564" s="12"/>
      <c r="M564" s="12"/>
      <c r="N564" s="12"/>
      <c r="O564" s="12"/>
      <c r="P564" s="12"/>
      <c r="Q564" s="12"/>
      <c r="R564" s="12"/>
      <c r="S564" s="13"/>
      <c r="T564" s="13"/>
      <c r="U564" s="13"/>
      <c r="V564" s="13"/>
    </row>
    <row r="565" spans="1:22" s="52" customFormat="1" ht="12.75" x14ac:dyDescent="0.2">
      <c r="A565" s="12"/>
      <c r="B565" s="12"/>
      <c r="C565" s="12"/>
      <c r="D565" s="12"/>
      <c r="E565" s="12"/>
      <c r="F565" s="12"/>
      <c r="G565" s="12"/>
      <c r="H565" s="12"/>
      <c r="L565" s="12"/>
      <c r="M565" s="12"/>
      <c r="N565" s="12"/>
      <c r="O565" s="12"/>
      <c r="P565" s="12"/>
      <c r="Q565" s="12"/>
      <c r="R565" s="12"/>
      <c r="S565" s="13"/>
      <c r="T565" s="13"/>
      <c r="U565" s="13"/>
      <c r="V565" s="13"/>
    </row>
    <row r="566" spans="1:22" s="52" customFormat="1" ht="12.75" x14ac:dyDescent="0.2">
      <c r="A566" s="12"/>
      <c r="B566" s="12"/>
      <c r="C566" s="12"/>
      <c r="D566" s="12"/>
      <c r="E566" s="12"/>
      <c r="F566" s="12"/>
      <c r="G566" s="12"/>
      <c r="H566" s="12"/>
      <c r="L566" s="12"/>
      <c r="M566" s="12"/>
      <c r="N566" s="12"/>
      <c r="O566" s="12"/>
      <c r="P566" s="12"/>
      <c r="Q566" s="12"/>
      <c r="R566" s="12"/>
      <c r="S566" s="13"/>
      <c r="T566" s="13"/>
      <c r="U566" s="13"/>
      <c r="V566" s="13"/>
    </row>
    <row r="567" spans="1:22" s="52" customFormat="1" ht="12.75" x14ac:dyDescent="0.2">
      <c r="A567" s="12"/>
      <c r="B567" s="12"/>
      <c r="C567" s="12"/>
      <c r="D567" s="12"/>
      <c r="E567" s="12"/>
      <c r="F567" s="12"/>
      <c r="G567" s="12"/>
      <c r="H567" s="12"/>
      <c r="L567" s="12"/>
      <c r="M567" s="12"/>
      <c r="N567" s="12"/>
      <c r="O567" s="12"/>
      <c r="P567" s="12"/>
      <c r="Q567" s="12"/>
      <c r="R567" s="12"/>
      <c r="S567" s="13"/>
      <c r="T567" s="13"/>
      <c r="U567" s="13"/>
      <c r="V567" s="13"/>
    </row>
    <row r="568" spans="1:22" s="52" customFormat="1" ht="12.75" x14ac:dyDescent="0.2">
      <c r="A568" s="12"/>
      <c r="B568" s="12"/>
      <c r="C568" s="12"/>
      <c r="D568" s="12"/>
      <c r="E568" s="12"/>
      <c r="F568" s="12"/>
      <c r="G568" s="12"/>
      <c r="H568" s="12"/>
      <c r="L568" s="12"/>
      <c r="M568" s="12"/>
      <c r="N568" s="12"/>
      <c r="O568" s="12"/>
      <c r="P568" s="12"/>
      <c r="Q568" s="12"/>
      <c r="R568" s="12"/>
      <c r="S568" s="13"/>
      <c r="T568" s="13"/>
      <c r="U568" s="13"/>
      <c r="V568" s="13"/>
    </row>
    <row r="569" spans="1:22" s="52" customFormat="1" ht="12.75" x14ac:dyDescent="0.2">
      <c r="A569" s="12"/>
      <c r="B569" s="12"/>
      <c r="C569" s="12"/>
      <c r="D569" s="12"/>
      <c r="E569" s="12"/>
      <c r="F569" s="12"/>
      <c r="G569" s="12"/>
      <c r="H569" s="12"/>
      <c r="L569" s="12"/>
      <c r="M569" s="12"/>
      <c r="N569" s="12"/>
      <c r="O569" s="12"/>
      <c r="P569" s="12"/>
      <c r="Q569" s="12"/>
      <c r="R569" s="12"/>
      <c r="S569" s="13"/>
      <c r="T569" s="13"/>
      <c r="U569" s="13"/>
      <c r="V569" s="13"/>
    </row>
    <row r="570" spans="1:22" s="52" customFormat="1" ht="12.75" x14ac:dyDescent="0.2">
      <c r="A570" s="12"/>
      <c r="B570" s="12"/>
      <c r="C570" s="12"/>
      <c r="D570" s="12"/>
      <c r="E570" s="12"/>
      <c r="F570" s="12"/>
      <c r="G570" s="12"/>
      <c r="H570" s="12"/>
      <c r="L570" s="12"/>
      <c r="M570" s="12"/>
      <c r="N570" s="12"/>
      <c r="O570" s="12"/>
      <c r="P570" s="12"/>
      <c r="Q570" s="12"/>
      <c r="R570" s="12"/>
      <c r="S570" s="13"/>
      <c r="T570" s="13"/>
      <c r="U570" s="13"/>
      <c r="V570" s="13"/>
    </row>
    <row r="571" spans="1:22" s="52" customFormat="1" ht="12.75" x14ac:dyDescent="0.2">
      <c r="A571" s="12"/>
      <c r="B571" s="12"/>
      <c r="C571" s="12"/>
      <c r="D571" s="12"/>
      <c r="E571" s="12"/>
      <c r="F571" s="12"/>
      <c r="G571" s="12"/>
      <c r="H571" s="12"/>
      <c r="L571" s="12"/>
      <c r="M571" s="12"/>
      <c r="N571" s="12"/>
      <c r="O571" s="12"/>
      <c r="P571" s="12"/>
      <c r="Q571" s="12"/>
      <c r="R571" s="12"/>
      <c r="S571" s="13"/>
      <c r="T571" s="13"/>
      <c r="U571" s="13"/>
      <c r="V571" s="13"/>
    </row>
    <row r="572" spans="1:22" s="52" customFormat="1" ht="12.75" x14ac:dyDescent="0.2">
      <c r="A572" s="12"/>
      <c r="B572" s="12"/>
      <c r="C572" s="12"/>
      <c r="D572" s="12"/>
      <c r="E572" s="12"/>
      <c r="F572" s="12"/>
      <c r="G572" s="12"/>
      <c r="H572" s="12"/>
      <c r="L572" s="12"/>
      <c r="M572" s="12"/>
      <c r="N572" s="12"/>
      <c r="O572" s="12"/>
      <c r="P572" s="12"/>
      <c r="Q572" s="12"/>
      <c r="R572" s="12"/>
      <c r="S572" s="13"/>
      <c r="T572" s="13"/>
      <c r="U572" s="13"/>
      <c r="V572" s="13"/>
    </row>
    <row r="573" spans="1:22" s="52" customFormat="1" ht="12.75" x14ac:dyDescent="0.2">
      <c r="A573" s="12"/>
      <c r="B573" s="12"/>
      <c r="C573" s="12"/>
      <c r="D573" s="12"/>
      <c r="E573" s="12"/>
      <c r="F573" s="12"/>
      <c r="G573" s="12"/>
      <c r="H573" s="12"/>
      <c r="L573" s="12"/>
      <c r="M573" s="12"/>
      <c r="N573" s="12"/>
      <c r="O573" s="12"/>
      <c r="P573" s="12"/>
      <c r="Q573" s="12"/>
      <c r="R573" s="12"/>
      <c r="S573" s="13"/>
      <c r="T573" s="13"/>
      <c r="U573" s="13"/>
      <c r="V573" s="13"/>
    </row>
    <row r="574" spans="1:22" s="52" customFormat="1" ht="12.75" x14ac:dyDescent="0.2">
      <c r="A574" s="12"/>
      <c r="B574" s="12"/>
      <c r="C574" s="12"/>
      <c r="D574" s="12"/>
      <c r="E574" s="12"/>
      <c r="F574" s="12"/>
      <c r="G574" s="12"/>
      <c r="H574" s="12"/>
      <c r="L574" s="12"/>
      <c r="M574" s="12"/>
      <c r="N574" s="12"/>
      <c r="O574" s="12"/>
      <c r="P574" s="12"/>
      <c r="Q574" s="12"/>
      <c r="R574" s="12"/>
      <c r="S574" s="13"/>
      <c r="T574" s="13"/>
      <c r="U574" s="13"/>
      <c r="V574" s="13"/>
    </row>
    <row r="575" spans="1:22" s="52" customFormat="1" ht="12.75" x14ac:dyDescent="0.2">
      <c r="A575" s="12"/>
      <c r="B575" s="12"/>
      <c r="C575" s="12"/>
      <c r="D575" s="12"/>
      <c r="E575" s="12"/>
      <c r="F575" s="12"/>
      <c r="G575" s="12"/>
      <c r="H575" s="12"/>
      <c r="L575" s="12"/>
      <c r="M575" s="12"/>
      <c r="N575" s="12"/>
      <c r="O575" s="12"/>
      <c r="P575" s="12"/>
      <c r="Q575" s="12"/>
      <c r="R575" s="12"/>
      <c r="S575" s="13"/>
      <c r="T575" s="13"/>
      <c r="U575" s="13"/>
      <c r="V575" s="13"/>
    </row>
    <row r="576" spans="1:22" s="52" customFormat="1" ht="12.75" x14ac:dyDescent="0.2">
      <c r="A576" s="12"/>
      <c r="B576" s="12"/>
      <c r="C576" s="12"/>
      <c r="D576" s="12"/>
      <c r="E576" s="12"/>
      <c r="F576" s="12"/>
      <c r="G576" s="12"/>
      <c r="H576" s="12"/>
      <c r="L576" s="12"/>
      <c r="M576" s="12"/>
      <c r="N576" s="12"/>
      <c r="O576" s="12"/>
      <c r="P576" s="12"/>
      <c r="Q576" s="12"/>
      <c r="R576" s="12"/>
      <c r="S576" s="13"/>
      <c r="T576" s="13"/>
      <c r="U576" s="13"/>
      <c r="V576" s="13"/>
    </row>
    <row r="577" spans="1:22" s="52" customFormat="1" ht="12.75" x14ac:dyDescent="0.2">
      <c r="A577" s="12"/>
      <c r="B577" s="12"/>
      <c r="C577" s="12"/>
      <c r="D577" s="12"/>
      <c r="E577" s="12"/>
      <c r="F577" s="12"/>
      <c r="G577" s="12"/>
      <c r="H577" s="12"/>
      <c r="L577" s="12"/>
      <c r="M577" s="12"/>
      <c r="N577" s="12"/>
      <c r="O577" s="12"/>
      <c r="P577" s="12"/>
      <c r="Q577" s="12"/>
      <c r="R577" s="12"/>
      <c r="S577" s="13"/>
      <c r="T577" s="13"/>
      <c r="U577" s="13"/>
      <c r="V577" s="13"/>
    </row>
    <row r="578" spans="1:22" s="52" customFormat="1" ht="12.75" x14ac:dyDescent="0.2">
      <c r="A578" s="12"/>
      <c r="B578" s="12"/>
      <c r="C578" s="12"/>
      <c r="D578" s="12"/>
      <c r="E578" s="12"/>
      <c r="F578" s="12"/>
      <c r="G578" s="12"/>
      <c r="H578" s="12"/>
      <c r="L578" s="12"/>
      <c r="M578" s="12"/>
      <c r="N578" s="12"/>
      <c r="O578" s="12"/>
      <c r="P578" s="12"/>
      <c r="Q578" s="12"/>
      <c r="R578" s="12"/>
      <c r="S578" s="13"/>
      <c r="T578" s="13"/>
      <c r="U578" s="13"/>
      <c r="V578" s="13"/>
    </row>
    <row r="579" spans="1:22" s="52" customFormat="1" ht="12.75" x14ac:dyDescent="0.2">
      <c r="A579" s="12"/>
      <c r="B579" s="12"/>
      <c r="C579" s="12"/>
      <c r="D579" s="12"/>
      <c r="E579" s="12"/>
      <c r="F579" s="12"/>
      <c r="G579" s="12"/>
      <c r="H579" s="12"/>
      <c r="L579" s="12"/>
      <c r="M579" s="12"/>
      <c r="N579" s="12"/>
      <c r="O579" s="12"/>
      <c r="P579" s="12"/>
      <c r="Q579" s="12"/>
      <c r="R579" s="12"/>
      <c r="S579" s="13"/>
      <c r="T579" s="13"/>
      <c r="U579" s="13"/>
      <c r="V579" s="13"/>
    </row>
    <row r="580" spans="1:22" s="52" customFormat="1" ht="12.75" x14ac:dyDescent="0.2">
      <c r="A580" s="12"/>
      <c r="B580" s="12"/>
      <c r="C580" s="12"/>
      <c r="D580" s="12"/>
      <c r="E580" s="12"/>
      <c r="F580" s="12"/>
      <c r="G580" s="12"/>
      <c r="H580" s="12"/>
      <c r="L580" s="12"/>
      <c r="M580" s="12"/>
      <c r="N580" s="12"/>
      <c r="O580" s="12"/>
      <c r="P580" s="12"/>
      <c r="Q580" s="12"/>
      <c r="R580" s="12"/>
      <c r="S580" s="13"/>
      <c r="T580" s="13"/>
      <c r="U580" s="13"/>
      <c r="V580" s="13"/>
    </row>
    <row r="581" spans="1:22" s="52" customFormat="1" ht="12.75" x14ac:dyDescent="0.2">
      <c r="A581" s="12"/>
      <c r="B581" s="12"/>
      <c r="C581" s="12"/>
      <c r="D581" s="12"/>
      <c r="E581" s="12"/>
      <c r="F581" s="12"/>
      <c r="G581" s="12"/>
      <c r="H581" s="12"/>
      <c r="L581" s="12"/>
      <c r="M581" s="12"/>
      <c r="N581" s="12"/>
      <c r="O581" s="12"/>
      <c r="P581" s="12"/>
      <c r="Q581" s="12"/>
      <c r="R581" s="12"/>
      <c r="S581" s="13"/>
      <c r="T581" s="13"/>
      <c r="U581" s="13"/>
      <c r="V581" s="13"/>
    </row>
    <row r="582" spans="1:22" s="52" customFormat="1" ht="12.75" x14ac:dyDescent="0.2">
      <c r="A582" s="12"/>
      <c r="B582" s="12"/>
      <c r="C582" s="12"/>
      <c r="D582" s="12"/>
      <c r="E582" s="12"/>
      <c r="F582" s="12"/>
      <c r="G582" s="12"/>
      <c r="H582" s="12"/>
      <c r="L582" s="12"/>
      <c r="M582" s="12"/>
      <c r="N582" s="12"/>
      <c r="O582" s="12"/>
      <c r="P582" s="12"/>
      <c r="Q582" s="12"/>
      <c r="R582" s="12"/>
      <c r="S582" s="13"/>
      <c r="T582" s="13"/>
      <c r="U582" s="13"/>
      <c r="V582" s="13"/>
    </row>
    <row r="583" spans="1:22" s="52" customFormat="1" ht="12.75" x14ac:dyDescent="0.2">
      <c r="A583" s="12"/>
      <c r="B583" s="12"/>
      <c r="C583" s="12"/>
      <c r="D583" s="12"/>
      <c r="E583" s="12"/>
      <c r="F583" s="12"/>
      <c r="G583" s="12"/>
      <c r="H583" s="12"/>
      <c r="L583" s="12"/>
      <c r="M583" s="12"/>
      <c r="N583" s="12"/>
      <c r="O583" s="12"/>
      <c r="P583" s="12"/>
      <c r="Q583" s="12"/>
      <c r="R583" s="12"/>
      <c r="S583" s="13"/>
      <c r="T583" s="13"/>
      <c r="U583" s="13"/>
      <c r="V583" s="13"/>
    </row>
    <row r="584" spans="1:22" s="52" customFormat="1" ht="12.75" x14ac:dyDescent="0.2">
      <c r="A584" s="12"/>
      <c r="B584" s="12"/>
      <c r="C584" s="12"/>
      <c r="D584" s="12"/>
      <c r="E584" s="12"/>
      <c r="F584" s="12"/>
      <c r="G584" s="12"/>
      <c r="H584" s="12"/>
      <c r="L584" s="12"/>
      <c r="M584" s="12"/>
      <c r="N584" s="12"/>
      <c r="O584" s="12"/>
      <c r="P584" s="12"/>
      <c r="Q584" s="12"/>
      <c r="R584" s="12"/>
      <c r="S584" s="13"/>
      <c r="T584" s="13"/>
      <c r="U584" s="13"/>
      <c r="V584" s="13"/>
    </row>
    <row r="585" spans="1:22" s="52" customFormat="1" ht="12.75" x14ac:dyDescent="0.2">
      <c r="A585" s="12"/>
      <c r="B585" s="12"/>
      <c r="C585" s="12"/>
      <c r="D585" s="12"/>
      <c r="E585" s="12"/>
      <c r="F585" s="12"/>
      <c r="G585" s="12"/>
      <c r="H585" s="12"/>
      <c r="L585" s="12"/>
      <c r="M585" s="12"/>
      <c r="N585" s="12"/>
      <c r="O585" s="12"/>
      <c r="P585" s="12"/>
      <c r="Q585" s="12"/>
      <c r="R585" s="12"/>
      <c r="S585" s="13"/>
      <c r="T585" s="13"/>
      <c r="U585" s="13"/>
      <c r="V585" s="13"/>
    </row>
    <row r="586" spans="1:22" s="52" customFormat="1" ht="12.75" x14ac:dyDescent="0.2">
      <c r="A586" s="12"/>
      <c r="B586" s="12"/>
      <c r="C586" s="12"/>
      <c r="D586" s="12"/>
      <c r="E586" s="12"/>
      <c r="F586" s="12"/>
      <c r="G586" s="12"/>
      <c r="H586" s="12"/>
      <c r="L586" s="12"/>
      <c r="M586" s="12"/>
      <c r="N586" s="12"/>
      <c r="O586" s="12"/>
      <c r="P586" s="12"/>
      <c r="Q586" s="12"/>
      <c r="R586" s="12"/>
      <c r="S586" s="13"/>
      <c r="T586" s="13"/>
      <c r="U586" s="13"/>
      <c r="V586" s="13"/>
    </row>
    <row r="587" spans="1:22" s="52" customFormat="1" ht="12.75" x14ac:dyDescent="0.2">
      <c r="A587" s="12"/>
      <c r="B587" s="12"/>
      <c r="C587" s="12"/>
      <c r="D587" s="12"/>
      <c r="E587" s="12"/>
      <c r="F587" s="12"/>
      <c r="G587" s="12"/>
      <c r="H587" s="12"/>
      <c r="L587" s="12"/>
      <c r="M587" s="12"/>
      <c r="N587" s="12"/>
      <c r="O587" s="12"/>
      <c r="P587" s="12"/>
      <c r="Q587" s="12"/>
      <c r="R587" s="12"/>
      <c r="S587" s="13"/>
      <c r="T587" s="13"/>
      <c r="U587" s="13"/>
      <c r="V587" s="13"/>
    </row>
    <row r="588" spans="1:22" s="52" customFormat="1" ht="12.75" x14ac:dyDescent="0.2">
      <c r="A588" s="12"/>
      <c r="B588" s="12"/>
      <c r="C588" s="12"/>
      <c r="D588" s="12"/>
      <c r="E588" s="12"/>
      <c r="F588" s="12"/>
      <c r="G588" s="12"/>
      <c r="H588" s="12"/>
      <c r="L588" s="12"/>
      <c r="M588" s="12"/>
      <c r="N588" s="12"/>
      <c r="O588" s="12"/>
      <c r="P588" s="12"/>
      <c r="Q588" s="12"/>
      <c r="R588" s="12"/>
      <c r="S588" s="13"/>
      <c r="T588" s="13"/>
      <c r="U588" s="13"/>
      <c r="V588" s="13"/>
    </row>
    <row r="589" spans="1:22" s="52" customFormat="1" ht="12.75" x14ac:dyDescent="0.2">
      <c r="A589" s="12"/>
      <c r="B589" s="12"/>
      <c r="C589" s="12"/>
      <c r="D589" s="12"/>
      <c r="E589" s="12"/>
      <c r="F589" s="12"/>
      <c r="G589" s="12"/>
      <c r="H589" s="12"/>
      <c r="L589" s="12"/>
      <c r="M589" s="12"/>
      <c r="N589" s="12"/>
      <c r="O589" s="12"/>
      <c r="P589" s="12"/>
      <c r="Q589" s="12"/>
      <c r="R589" s="12"/>
      <c r="S589" s="13"/>
      <c r="T589" s="13"/>
      <c r="U589" s="13"/>
      <c r="V589" s="13"/>
    </row>
    <row r="590" spans="1:22" s="52" customFormat="1" ht="12.75" x14ac:dyDescent="0.2">
      <c r="A590" s="12"/>
      <c r="B590" s="12"/>
      <c r="C590" s="12"/>
      <c r="D590" s="12"/>
      <c r="E590" s="12"/>
      <c r="F590" s="12"/>
      <c r="G590" s="12"/>
      <c r="H590" s="12"/>
      <c r="L590" s="12"/>
      <c r="M590" s="12"/>
      <c r="N590" s="12"/>
      <c r="O590" s="12"/>
      <c r="P590" s="12"/>
      <c r="Q590" s="12"/>
      <c r="R590" s="12"/>
      <c r="S590" s="13"/>
      <c r="T590" s="13"/>
      <c r="U590" s="13"/>
      <c r="V590" s="13"/>
    </row>
    <row r="591" spans="1:22" s="52" customFormat="1" ht="12.75" x14ac:dyDescent="0.2">
      <c r="A591" s="12"/>
      <c r="B591" s="12"/>
      <c r="C591" s="12"/>
      <c r="D591" s="12"/>
      <c r="E591" s="12"/>
      <c r="F591" s="12"/>
      <c r="G591" s="12"/>
      <c r="H591" s="12"/>
      <c r="L591" s="12"/>
      <c r="M591" s="12"/>
      <c r="N591" s="12"/>
      <c r="O591" s="12"/>
      <c r="P591" s="12"/>
      <c r="Q591" s="12"/>
      <c r="R591" s="12"/>
      <c r="S591" s="13"/>
      <c r="T591" s="13"/>
      <c r="U591" s="13"/>
      <c r="V591" s="13"/>
    </row>
    <row r="592" spans="1:22" s="52" customFormat="1" ht="12.75" x14ac:dyDescent="0.2">
      <c r="A592" s="12"/>
      <c r="B592" s="12"/>
      <c r="C592" s="12"/>
      <c r="D592" s="12"/>
      <c r="E592" s="12"/>
      <c r="F592" s="12"/>
      <c r="G592" s="12"/>
      <c r="H592" s="12"/>
      <c r="L592" s="12"/>
      <c r="M592" s="12"/>
      <c r="N592" s="12"/>
      <c r="O592" s="12"/>
      <c r="P592" s="12"/>
      <c r="Q592" s="12"/>
      <c r="R592" s="12"/>
      <c r="S592" s="13"/>
      <c r="T592" s="13"/>
      <c r="U592" s="13"/>
      <c r="V592" s="13"/>
    </row>
    <row r="593" spans="1:22" s="52" customFormat="1" ht="12.75" x14ac:dyDescent="0.2">
      <c r="A593" s="12"/>
      <c r="B593" s="12"/>
      <c r="C593" s="12"/>
      <c r="D593" s="12"/>
      <c r="E593" s="12"/>
      <c r="F593" s="12"/>
      <c r="G593" s="12"/>
      <c r="H593" s="12"/>
      <c r="L593" s="12"/>
      <c r="M593" s="12"/>
      <c r="N593" s="12"/>
      <c r="O593" s="12"/>
      <c r="P593" s="12"/>
      <c r="Q593" s="12"/>
      <c r="R593" s="12"/>
      <c r="S593" s="13"/>
      <c r="T593" s="13"/>
      <c r="U593" s="13"/>
      <c r="V593" s="13"/>
    </row>
    <row r="594" spans="1:22" s="52" customFormat="1" ht="12.75" x14ac:dyDescent="0.2">
      <c r="A594" s="12"/>
      <c r="B594" s="12"/>
      <c r="C594" s="12"/>
      <c r="D594" s="12"/>
      <c r="E594" s="12"/>
      <c r="F594" s="12"/>
      <c r="G594" s="12"/>
      <c r="H594" s="12"/>
      <c r="L594" s="12"/>
      <c r="M594" s="12"/>
      <c r="N594" s="12"/>
      <c r="O594" s="12"/>
      <c r="P594" s="12"/>
      <c r="Q594" s="12"/>
      <c r="R594" s="12"/>
      <c r="S594" s="13"/>
      <c r="T594" s="13"/>
      <c r="U594" s="13"/>
      <c r="V594" s="13"/>
    </row>
    <row r="595" spans="1:22" s="52" customFormat="1" ht="12.75" x14ac:dyDescent="0.2">
      <c r="A595" s="12"/>
      <c r="B595" s="12"/>
      <c r="C595" s="12"/>
      <c r="D595" s="12"/>
      <c r="E595" s="12"/>
      <c r="F595" s="12"/>
      <c r="G595" s="12"/>
      <c r="H595" s="12"/>
      <c r="L595" s="12"/>
      <c r="M595" s="12"/>
      <c r="N595" s="12"/>
      <c r="O595" s="12"/>
      <c r="P595" s="12"/>
      <c r="Q595" s="12"/>
      <c r="R595" s="12"/>
      <c r="S595" s="13"/>
      <c r="T595" s="13"/>
      <c r="U595" s="13"/>
      <c r="V595" s="13"/>
    </row>
    <row r="596" spans="1:22" s="52" customFormat="1" ht="12.75" x14ac:dyDescent="0.2">
      <c r="A596" s="12"/>
      <c r="B596" s="12"/>
      <c r="C596" s="12"/>
      <c r="D596" s="12"/>
      <c r="E596" s="12"/>
      <c r="F596" s="12"/>
      <c r="G596" s="12"/>
      <c r="H596" s="12"/>
      <c r="L596" s="12"/>
      <c r="M596" s="12"/>
      <c r="N596" s="12"/>
      <c r="O596" s="12"/>
      <c r="P596" s="12"/>
      <c r="Q596" s="12"/>
      <c r="R596" s="12"/>
      <c r="S596" s="13"/>
      <c r="T596" s="13"/>
      <c r="U596" s="13"/>
      <c r="V596" s="13"/>
    </row>
    <row r="597" spans="1:22" s="52" customFormat="1" ht="12.75" x14ac:dyDescent="0.2">
      <c r="A597" s="12"/>
      <c r="B597" s="12"/>
      <c r="C597" s="12"/>
      <c r="D597" s="12"/>
      <c r="E597" s="12"/>
      <c r="F597" s="12"/>
      <c r="G597" s="12"/>
      <c r="H597" s="12"/>
      <c r="L597" s="12"/>
      <c r="M597" s="12"/>
      <c r="N597" s="12"/>
      <c r="O597" s="12"/>
      <c r="P597" s="12"/>
      <c r="Q597" s="12"/>
      <c r="R597" s="12"/>
      <c r="S597" s="13"/>
      <c r="T597" s="13"/>
      <c r="U597" s="13"/>
      <c r="V597" s="13"/>
    </row>
    <row r="598" spans="1:22" s="52" customFormat="1" ht="12.75" x14ac:dyDescent="0.2">
      <c r="A598" s="12"/>
      <c r="B598" s="12"/>
      <c r="C598" s="12"/>
      <c r="D598" s="12"/>
      <c r="E598" s="12"/>
      <c r="F598" s="12"/>
      <c r="G598" s="12"/>
      <c r="H598" s="12"/>
      <c r="L598" s="12"/>
      <c r="M598" s="12"/>
      <c r="N598" s="12"/>
      <c r="O598" s="12"/>
      <c r="P598" s="12"/>
      <c r="Q598" s="12"/>
      <c r="R598" s="12"/>
      <c r="S598" s="13"/>
      <c r="T598" s="13"/>
      <c r="U598" s="13"/>
      <c r="V598" s="13"/>
    </row>
    <row r="599" spans="1:22" s="52" customFormat="1" ht="12.75" x14ac:dyDescent="0.2">
      <c r="A599" s="12"/>
      <c r="B599" s="12"/>
      <c r="C599" s="12"/>
      <c r="D599" s="12"/>
      <c r="E599" s="12"/>
      <c r="F599" s="12"/>
      <c r="G599" s="12"/>
      <c r="H599" s="12"/>
      <c r="L599" s="12"/>
      <c r="M599" s="12"/>
      <c r="N599" s="12"/>
      <c r="O599" s="12"/>
      <c r="P599" s="12"/>
      <c r="Q599" s="12"/>
      <c r="R599" s="12"/>
      <c r="S599" s="13"/>
      <c r="T599" s="13"/>
      <c r="U599" s="13"/>
      <c r="V599" s="13"/>
    </row>
    <row r="600" spans="1:22" s="52" customFormat="1" ht="12.75" x14ac:dyDescent="0.2">
      <c r="A600" s="12"/>
      <c r="B600" s="12"/>
      <c r="C600" s="12"/>
      <c r="D600" s="12"/>
      <c r="E600" s="12"/>
      <c r="F600" s="12"/>
      <c r="G600" s="12"/>
      <c r="H600" s="12"/>
      <c r="L600" s="12"/>
      <c r="M600" s="12"/>
      <c r="N600" s="12"/>
      <c r="O600" s="12"/>
      <c r="P600" s="12"/>
      <c r="Q600" s="12"/>
      <c r="R600" s="12"/>
      <c r="S600" s="13"/>
      <c r="T600" s="13"/>
      <c r="U600" s="13"/>
      <c r="V600" s="13"/>
    </row>
    <row r="601" spans="1:22" s="52" customFormat="1" ht="12.75" x14ac:dyDescent="0.2">
      <c r="A601" s="12"/>
      <c r="B601" s="12"/>
      <c r="C601" s="12"/>
      <c r="D601" s="12"/>
      <c r="E601" s="12"/>
      <c r="F601" s="12"/>
      <c r="G601" s="12"/>
      <c r="H601" s="12"/>
      <c r="L601" s="12"/>
      <c r="M601" s="12"/>
      <c r="N601" s="12"/>
      <c r="O601" s="12"/>
      <c r="P601" s="12"/>
      <c r="Q601" s="12"/>
      <c r="R601" s="12"/>
      <c r="S601" s="13"/>
      <c r="T601" s="13"/>
      <c r="U601" s="13"/>
      <c r="V601" s="13"/>
    </row>
    <row r="602" spans="1:22" s="52" customFormat="1" ht="12.75" x14ac:dyDescent="0.2">
      <c r="A602" s="12"/>
      <c r="B602" s="12"/>
      <c r="C602" s="12"/>
      <c r="D602" s="12"/>
      <c r="E602" s="12"/>
      <c r="F602" s="12"/>
      <c r="G602" s="12"/>
      <c r="H602" s="12"/>
      <c r="L602" s="12"/>
      <c r="M602" s="12"/>
      <c r="N602" s="12"/>
      <c r="O602" s="12"/>
      <c r="P602" s="12"/>
      <c r="Q602" s="12"/>
      <c r="R602" s="12"/>
      <c r="S602" s="13"/>
      <c r="T602" s="13"/>
      <c r="U602" s="13"/>
      <c r="V602" s="13"/>
    </row>
    <row r="603" spans="1:22" s="52" customFormat="1" ht="12.75" x14ac:dyDescent="0.2">
      <c r="A603" s="12"/>
      <c r="B603" s="12"/>
      <c r="C603" s="12"/>
      <c r="D603" s="12"/>
      <c r="E603" s="12"/>
      <c r="F603" s="12"/>
      <c r="G603" s="12"/>
      <c r="H603" s="12"/>
      <c r="L603" s="12"/>
      <c r="M603" s="12"/>
      <c r="N603" s="12"/>
      <c r="O603" s="12"/>
      <c r="P603" s="12"/>
      <c r="Q603" s="12"/>
      <c r="R603" s="12"/>
      <c r="S603" s="13"/>
      <c r="T603" s="13"/>
      <c r="U603" s="13"/>
      <c r="V603" s="13"/>
    </row>
    <row r="604" spans="1:22" s="52" customFormat="1" ht="12.75" x14ac:dyDescent="0.2">
      <c r="A604" s="12"/>
      <c r="B604" s="12"/>
      <c r="C604" s="12"/>
      <c r="D604" s="12"/>
      <c r="E604" s="12"/>
      <c r="F604" s="12"/>
      <c r="G604" s="12"/>
      <c r="H604" s="12"/>
      <c r="L604" s="12"/>
      <c r="M604" s="12"/>
      <c r="N604" s="12"/>
      <c r="O604" s="12"/>
      <c r="P604" s="12"/>
      <c r="Q604" s="12"/>
      <c r="R604" s="12"/>
      <c r="S604" s="13"/>
      <c r="T604" s="13"/>
      <c r="U604" s="13"/>
      <c r="V604" s="13"/>
    </row>
    <row r="605" spans="1:22" s="52" customFormat="1" ht="12.75" x14ac:dyDescent="0.2">
      <c r="A605" s="12"/>
      <c r="B605" s="12"/>
      <c r="C605" s="12"/>
      <c r="D605" s="12"/>
      <c r="E605" s="12"/>
      <c r="F605" s="12"/>
      <c r="G605" s="12"/>
      <c r="H605" s="12"/>
      <c r="L605" s="12"/>
      <c r="M605" s="12"/>
      <c r="N605" s="12"/>
      <c r="O605" s="12"/>
      <c r="P605" s="12"/>
      <c r="Q605" s="12"/>
      <c r="R605" s="12"/>
      <c r="S605" s="13"/>
      <c r="T605" s="13"/>
      <c r="U605" s="13"/>
      <c r="V605" s="13"/>
    </row>
    <row r="606" spans="1:22" s="52" customFormat="1" ht="12.75" x14ac:dyDescent="0.2">
      <c r="A606" s="12"/>
      <c r="B606" s="12"/>
      <c r="C606" s="12"/>
      <c r="D606" s="12"/>
      <c r="E606" s="12"/>
      <c r="F606" s="12"/>
      <c r="G606" s="12"/>
      <c r="H606" s="12"/>
      <c r="L606" s="12"/>
      <c r="M606" s="12"/>
      <c r="N606" s="12"/>
      <c r="O606" s="12"/>
      <c r="P606" s="12"/>
      <c r="Q606" s="12"/>
      <c r="R606" s="12"/>
      <c r="S606" s="13"/>
      <c r="T606" s="13"/>
      <c r="U606" s="13"/>
      <c r="V606" s="13"/>
    </row>
    <row r="607" spans="1:22" s="52" customFormat="1" ht="12.75" x14ac:dyDescent="0.2">
      <c r="A607" s="12"/>
      <c r="B607" s="12"/>
      <c r="C607" s="12"/>
      <c r="D607" s="12"/>
      <c r="E607" s="12"/>
      <c r="F607" s="12"/>
      <c r="G607" s="12"/>
      <c r="H607" s="12"/>
      <c r="L607" s="12"/>
      <c r="M607" s="12"/>
      <c r="N607" s="12"/>
      <c r="O607" s="12"/>
      <c r="P607" s="12"/>
      <c r="Q607" s="12"/>
      <c r="R607" s="12"/>
      <c r="S607" s="13"/>
      <c r="T607" s="13"/>
      <c r="U607" s="13"/>
      <c r="V607" s="13"/>
    </row>
    <row r="608" spans="1:22" s="52" customFormat="1" ht="12.75" x14ac:dyDescent="0.2">
      <c r="A608" s="12"/>
      <c r="B608" s="12"/>
      <c r="C608" s="12"/>
      <c r="D608" s="12"/>
      <c r="E608" s="12"/>
      <c r="F608" s="12"/>
      <c r="G608" s="12"/>
      <c r="H608" s="12"/>
      <c r="L608" s="12"/>
      <c r="M608" s="12"/>
      <c r="N608" s="12"/>
      <c r="O608" s="12"/>
      <c r="P608" s="12"/>
      <c r="Q608" s="12"/>
      <c r="R608" s="12"/>
      <c r="S608" s="13"/>
      <c r="T608" s="13"/>
      <c r="U608" s="13"/>
      <c r="V608" s="13"/>
    </row>
    <row r="609" spans="1:22" s="52" customFormat="1" ht="12.75" x14ac:dyDescent="0.2">
      <c r="A609" s="12"/>
      <c r="B609" s="12"/>
      <c r="C609" s="12"/>
      <c r="D609" s="12"/>
      <c r="E609" s="12"/>
      <c r="F609" s="12"/>
      <c r="G609" s="12"/>
      <c r="H609" s="12"/>
      <c r="L609" s="12"/>
      <c r="M609" s="12"/>
      <c r="N609" s="12"/>
      <c r="O609" s="12"/>
      <c r="P609" s="12"/>
      <c r="Q609" s="12"/>
      <c r="R609" s="12"/>
      <c r="S609" s="13"/>
      <c r="T609" s="13"/>
      <c r="U609" s="13"/>
      <c r="V609" s="13"/>
    </row>
    <row r="610" spans="1:22" s="52" customFormat="1" ht="12.75" x14ac:dyDescent="0.2">
      <c r="A610" s="12"/>
      <c r="B610" s="12"/>
      <c r="C610" s="12"/>
      <c r="D610" s="12"/>
      <c r="E610" s="12"/>
      <c r="F610" s="12"/>
      <c r="G610" s="12"/>
      <c r="H610" s="12"/>
      <c r="L610" s="12"/>
      <c r="M610" s="12"/>
      <c r="N610" s="12"/>
      <c r="O610" s="12"/>
      <c r="P610" s="12"/>
      <c r="Q610" s="12"/>
      <c r="R610" s="12"/>
      <c r="S610" s="13"/>
      <c r="T610" s="13"/>
      <c r="U610" s="13"/>
      <c r="V610" s="13"/>
    </row>
    <row r="611" spans="1:22" s="52" customFormat="1" ht="12.75" x14ac:dyDescent="0.2">
      <c r="A611" s="12"/>
      <c r="B611" s="12"/>
      <c r="C611" s="12"/>
      <c r="D611" s="12"/>
      <c r="E611" s="12"/>
      <c r="F611" s="12"/>
      <c r="G611" s="12"/>
      <c r="H611" s="12"/>
      <c r="L611" s="12"/>
      <c r="M611" s="12"/>
      <c r="N611" s="12"/>
      <c r="O611" s="12"/>
      <c r="P611" s="12"/>
      <c r="Q611" s="12"/>
      <c r="R611" s="12"/>
      <c r="S611" s="13"/>
      <c r="T611" s="13"/>
      <c r="U611" s="13"/>
      <c r="V611" s="13"/>
    </row>
    <row r="612" spans="1:22" s="52" customFormat="1" ht="12.75" x14ac:dyDescent="0.2">
      <c r="A612" s="12"/>
      <c r="B612" s="12"/>
      <c r="C612" s="12"/>
      <c r="D612" s="12"/>
      <c r="E612" s="12"/>
      <c r="F612" s="12"/>
      <c r="G612" s="12"/>
      <c r="H612" s="12"/>
      <c r="L612" s="12"/>
      <c r="M612" s="12"/>
      <c r="N612" s="12"/>
      <c r="O612" s="12"/>
      <c r="P612" s="12"/>
      <c r="Q612" s="12"/>
      <c r="R612" s="12"/>
      <c r="S612" s="13"/>
      <c r="T612" s="13"/>
      <c r="U612" s="13"/>
      <c r="V612" s="13"/>
    </row>
    <row r="613" spans="1:22" s="52" customFormat="1" ht="12.75" x14ac:dyDescent="0.2">
      <c r="A613" s="12"/>
      <c r="B613" s="12"/>
      <c r="C613" s="12"/>
      <c r="D613" s="12"/>
      <c r="E613" s="12"/>
      <c r="F613" s="12"/>
      <c r="G613" s="12"/>
      <c r="H613" s="12"/>
      <c r="L613" s="12"/>
      <c r="M613" s="12"/>
      <c r="N613" s="12"/>
      <c r="O613" s="12"/>
      <c r="P613" s="12"/>
      <c r="Q613" s="12"/>
      <c r="R613" s="12"/>
      <c r="S613" s="13"/>
      <c r="T613" s="13"/>
      <c r="U613" s="13"/>
      <c r="V613" s="13"/>
    </row>
    <row r="614" spans="1:22" s="52" customFormat="1" ht="12.75" x14ac:dyDescent="0.2">
      <c r="A614" s="12"/>
      <c r="B614" s="12"/>
      <c r="C614" s="12"/>
      <c r="D614" s="12"/>
      <c r="E614" s="12"/>
      <c r="F614" s="12"/>
      <c r="G614" s="12"/>
      <c r="H614" s="12"/>
      <c r="L614" s="12"/>
      <c r="M614" s="12"/>
      <c r="N614" s="12"/>
      <c r="O614" s="12"/>
      <c r="P614" s="12"/>
      <c r="Q614" s="12"/>
      <c r="R614" s="12"/>
      <c r="S614" s="13"/>
      <c r="T614" s="13"/>
      <c r="U614" s="13"/>
      <c r="V614" s="13"/>
    </row>
    <row r="615" spans="1:22" s="52" customFormat="1" ht="12.75" x14ac:dyDescent="0.2">
      <c r="A615" s="12"/>
      <c r="B615" s="12"/>
      <c r="C615" s="12"/>
      <c r="D615" s="12"/>
      <c r="E615" s="12"/>
      <c r="F615" s="12"/>
      <c r="G615" s="12"/>
      <c r="H615" s="12"/>
      <c r="L615" s="12"/>
      <c r="M615" s="12"/>
      <c r="N615" s="12"/>
      <c r="O615" s="12"/>
      <c r="P615" s="12"/>
      <c r="Q615" s="12"/>
      <c r="R615" s="12"/>
      <c r="S615" s="13"/>
      <c r="T615" s="13"/>
      <c r="U615" s="13"/>
      <c r="V615" s="13"/>
    </row>
    <row r="616" spans="1:22" s="52" customFormat="1" ht="12.75" x14ac:dyDescent="0.2">
      <c r="A616" s="12"/>
      <c r="B616" s="12"/>
      <c r="C616" s="12"/>
      <c r="D616" s="12"/>
      <c r="E616" s="12"/>
      <c r="F616" s="12"/>
      <c r="G616" s="12"/>
      <c r="H616" s="12"/>
      <c r="L616" s="12"/>
      <c r="M616" s="12"/>
      <c r="N616" s="12"/>
      <c r="O616" s="12"/>
      <c r="P616" s="12"/>
      <c r="Q616" s="12"/>
      <c r="R616" s="12"/>
      <c r="S616" s="13"/>
      <c r="T616" s="13"/>
      <c r="U616" s="13"/>
      <c r="V616" s="13"/>
    </row>
    <row r="617" spans="1:22" s="52" customFormat="1" ht="12.75" x14ac:dyDescent="0.2">
      <c r="A617" s="12"/>
      <c r="B617" s="12"/>
      <c r="C617" s="12"/>
      <c r="D617" s="12"/>
      <c r="E617" s="12"/>
      <c r="F617" s="12"/>
      <c r="G617" s="12"/>
      <c r="H617" s="12"/>
      <c r="L617" s="12"/>
      <c r="M617" s="12"/>
      <c r="N617" s="12"/>
      <c r="O617" s="12"/>
      <c r="P617" s="12"/>
      <c r="Q617" s="12"/>
      <c r="R617" s="12"/>
      <c r="S617" s="13"/>
      <c r="T617" s="13"/>
      <c r="U617" s="13"/>
      <c r="V617" s="13"/>
    </row>
    <row r="618" spans="1:22" s="52" customFormat="1" ht="12.75" x14ac:dyDescent="0.2">
      <c r="A618" s="12"/>
      <c r="B618" s="12"/>
      <c r="C618" s="12"/>
      <c r="D618" s="12"/>
      <c r="E618" s="12"/>
      <c r="F618" s="12"/>
      <c r="G618" s="12"/>
      <c r="H618" s="12"/>
      <c r="L618" s="12"/>
      <c r="M618" s="12"/>
      <c r="N618" s="12"/>
      <c r="O618" s="12"/>
      <c r="P618" s="12"/>
      <c r="Q618" s="12"/>
      <c r="R618" s="12"/>
      <c r="S618" s="13"/>
      <c r="T618" s="13"/>
      <c r="U618" s="13"/>
      <c r="V618" s="13"/>
    </row>
    <row r="619" spans="1:22" s="52" customFormat="1" ht="12.75" x14ac:dyDescent="0.2">
      <c r="A619" s="12"/>
      <c r="B619" s="12"/>
      <c r="C619" s="12"/>
      <c r="D619" s="12"/>
      <c r="E619" s="12"/>
      <c r="F619" s="12"/>
      <c r="G619" s="12"/>
      <c r="H619" s="12"/>
      <c r="L619" s="12"/>
      <c r="M619" s="12"/>
      <c r="N619" s="12"/>
      <c r="O619" s="12"/>
      <c r="P619" s="12"/>
      <c r="Q619" s="12"/>
      <c r="R619" s="12"/>
      <c r="S619" s="13"/>
      <c r="T619" s="13"/>
      <c r="U619" s="13"/>
      <c r="V619" s="13"/>
    </row>
    <row r="620" spans="1:22" s="52" customFormat="1" ht="12.75" x14ac:dyDescent="0.2">
      <c r="A620" s="12"/>
      <c r="B620" s="12"/>
      <c r="C620" s="12"/>
      <c r="D620" s="12"/>
      <c r="E620" s="12"/>
      <c r="F620" s="12"/>
      <c r="G620" s="12"/>
      <c r="H620" s="12"/>
      <c r="L620" s="12"/>
      <c r="M620" s="12"/>
      <c r="N620" s="12"/>
      <c r="O620" s="12"/>
      <c r="P620" s="12"/>
      <c r="Q620" s="12"/>
      <c r="R620" s="12"/>
      <c r="S620" s="13"/>
      <c r="T620" s="13"/>
      <c r="U620" s="13"/>
      <c r="V620" s="13"/>
    </row>
    <row r="621" spans="1:22" s="52" customFormat="1" ht="12.75" x14ac:dyDescent="0.2">
      <c r="A621" s="12"/>
      <c r="B621" s="12"/>
      <c r="C621" s="12"/>
      <c r="D621" s="12"/>
      <c r="E621" s="12"/>
      <c r="F621" s="12"/>
      <c r="G621" s="12"/>
      <c r="H621" s="12"/>
      <c r="L621" s="12"/>
      <c r="M621" s="12"/>
      <c r="N621" s="12"/>
      <c r="O621" s="12"/>
      <c r="P621" s="12"/>
      <c r="Q621" s="12"/>
      <c r="R621" s="12"/>
      <c r="S621" s="13"/>
      <c r="T621" s="13"/>
      <c r="U621" s="13"/>
      <c r="V621" s="13"/>
    </row>
    <row r="622" spans="1:22" s="52" customFormat="1" ht="12.75" x14ac:dyDescent="0.2">
      <c r="A622" s="12"/>
      <c r="B622" s="12"/>
      <c r="C622" s="12"/>
      <c r="D622" s="12"/>
      <c r="E622" s="12"/>
      <c r="F622" s="12"/>
      <c r="G622" s="12"/>
      <c r="H622" s="12"/>
      <c r="L622" s="12"/>
      <c r="M622" s="12"/>
      <c r="N622" s="12"/>
      <c r="O622" s="12"/>
      <c r="P622" s="12"/>
      <c r="Q622" s="12"/>
      <c r="R622" s="12"/>
      <c r="S622" s="13"/>
      <c r="T622" s="13"/>
      <c r="U622" s="13"/>
      <c r="V622" s="13"/>
    </row>
    <row r="623" spans="1:22" s="52" customFormat="1" ht="12.75" x14ac:dyDescent="0.2">
      <c r="A623" s="12"/>
      <c r="B623" s="12"/>
      <c r="C623" s="12"/>
      <c r="D623" s="12"/>
      <c r="E623" s="12"/>
      <c r="F623" s="12"/>
      <c r="G623" s="12"/>
      <c r="H623" s="12"/>
      <c r="L623" s="12"/>
      <c r="M623" s="12"/>
      <c r="N623" s="12"/>
      <c r="O623" s="12"/>
      <c r="P623" s="12"/>
      <c r="Q623" s="12"/>
      <c r="R623" s="12"/>
      <c r="S623" s="13"/>
      <c r="T623" s="13"/>
      <c r="U623" s="13"/>
      <c r="V623" s="13"/>
    </row>
    <row r="624" spans="1:22" s="52" customFormat="1" ht="12.75" x14ac:dyDescent="0.2">
      <c r="A624" s="12"/>
      <c r="B624" s="12"/>
      <c r="C624" s="12"/>
      <c r="D624" s="12"/>
      <c r="E624" s="12"/>
      <c r="F624" s="12"/>
      <c r="G624" s="12"/>
      <c r="H624" s="12"/>
      <c r="L624" s="12"/>
      <c r="M624" s="12"/>
      <c r="N624" s="12"/>
      <c r="O624" s="12"/>
      <c r="P624" s="12"/>
      <c r="Q624" s="12"/>
      <c r="R624" s="12"/>
      <c r="S624" s="13"/>
      <c r="T624" s="13"/>
      <c r="U624" s="13"/>
      <c r="V624" s="13"/>
    </row>
    <row r="625" spans="1:22" s="52" customFormat="1" ht="12.75" x14ac:dyDescent="0.2">
      <c r="A625" s="12"/>
      <c r="B625" s="12"/>
      <c r="C625" s="12"/>
      <c r="D625" s="12"/>
      <c r="E625" s="12"/>
      <c r="F625" s="12"/>
      <c r="G625" s="12"/>
      <c r="H625" s="12"/>
      <c r="L625" s="12"/>
      <c r="M625" s="12"/>
      <c r="N625" s="12"/>
      <c r="O625" s="12"/>
      <c r="P625" s="12"/>
      <c r="Q625" s="12"/>
      <c r="R625" s="12"/>
      <c r="S625" s="13"/>
      <c r="T625" s="13"/>
      <c r="U625" s="13"/>
      <c r="V625" s="13"/>
    </row>
    <row r="626" spans="1:22" s="52" customFormat="1" ht="12.75" x14ac:dyDescent="0.2">
      <c r="A626" s="12"/>
      <c r="B626" s="12"/>
      <c r="C626" s="12"/>
      <c r="D626" s="12"/>
      <c r="E626" s="12"/>
      <c r="F626" s="12"/>
      <c r="G626" s="12"/>
      <c r="H626" s="12"/>
      <c r="L626" s="12"/>
      <c r="M626" s="12"/>
      <c r="N626" s="12"/>
      <c r="O626" s="12"/>
      <c r="P626" s="12"/>
      <c r="Q626" s="12"/>
      <c r="R626" s="12"/>
      <c r="S626" s="13"/>
      <c r="T626" s="13"/>
      <c r="U626" s="13"/>
      <c r="V626" s="13"/>
    </row>
    <row r="627" spans="1:22" s="52" customFormat="1" ht="12.75" x14ac:dyDescent="0.2">
      <c r="A627" s="12"/>
      <c r="B627" s="12"/>
      <c r="C627" s="12"/>
      <c r="D627" s="12"/>
      <c r="E627" s="12"/>
      <c r="F627" s="12"/>
      <c r="G627" s="12"/>
      <c r="H627" s="12"/>
      <c r="L627" s="12"/>
      <c r="M627" s="12"/>
      <c r="N627" s="12"/>
      <c r="O627" s="12"/>
      <c r="P627" s="12"/>
      <c r="Q627" s="12"/>
      <c r="R627" s="12"/>
      <c r="S627" s="13"/>
      <c r="T627" s="13"/>
      <c r="U627" s="13"/>
      <c r="V627" s="13"/>
    </row>
    <row r="628" spans="1:22" s="52" customFormat="1" ht="12.75" x14ac:dyDescent="0.2">
      <c r="A628" s="12"/>
      <c r="B628" s="12"/>
      <c r="C628" s="12"/>
      <c r="D628" s="12"/>
      <c r="E628" s="12"/>
      <c r="F628" s="12"/>
      <c r="G628" s="12"/>
      <c r="H628" s="12"/>
      <c r="L628" s="12"/>
      <c r="M628" s="12"/>
      <c r="N628" s="12"/>
      <c r="O628" s="12"/>
      <c r="P628" s="12"/>
      <c r="Q628" s="12"/>
      <c r="R628" s="12"/>
      <c r="S628" s="13"/>
      <c r="T628" s="13"/>
      <c r="U628" s="13"/>
      <c r="V628" s="13"/>
    </row>
    <row r="629" spans="1:22" s="52" customFormat="1" ht="12.75" x14ac:dyDescent="0.2">
      <c r="A629" s="12"/>
      <c r="B629" s="12"/>
      <c r="C629" s="12"/>
      <c r="D629" s="12"/>
      <c r="E629" s="12"/>
      <c r="F629" s="12"/>
      <c r="G629" s="12"/>
      <c r="H629" s="12"/>
      <c r="L629" s="12"/>
      <c r="M629" s="12"/>
      <c r="N629" s="12"/>
      <c r="O629" s="12"/>
      <c r="P629" s="12"/>
      <c r="Q629" s="12"/>
      <c r="R629" s="12"/>
      <c r="S629" s="13"/>
      <c r="T629" s="13"/>
      <c r="U629" s="13"/>
      <c r="V629" s="13"/>
    </row>
    <row r="630" spans="1:22" s="52" customFormat="1" ht="12.75" x14ac:dyDescent="0.2">
      <c r="A630" s="12"/>
      <c r="B630" s="12"/>
      <c r="C630" s="12"/>
      <c r="D630" s="12"/>
      <c r="E630" s="12"/>
      <c r="F630" s="12"/>
      <c r="G630" s="12"/>
      <c r="H630" s="12"/>
      <c r="L630" s="12"/>
      <c r="M630" s="12"/>
      <c r="N630" s="12"/>
      <c r="O630" s="12"/>
      <c r="P630" s="12"/>
      <c r="Q630" s="12"/>
      <c r="R630" s="12"/>
      <c r="S630" s="13"/>
      <c r="T630" s="13"/>
      <c r="U630" s="13"/>
      <c r="V630" s="13"/>
    </row>
    <row r="631" spans="1:22" s="52" customFormat="1" ht="12.75" x14ac:dyDescent="0.2">
      <c r="A631" s="12"/>
      <c r="B631" s="12"/>
      <c r="C631" s="12"/>
      <c r="D631" s="12"/>
      <c r="E631" s="12"/>
      <c r="F631" s="12"/>
      <c r="G631" s="12"/>
      <c r="H631" s="12"/>
      <c r="L631" s="12"/>
      <c r="M631" s="12"/>
      <c r="N631" s="12"/>
      <c r="O631" s="12"/>
      <c r="P631" s="12"/>
      <c r="Q631" s="12"/>
      <c r="R631" s="12"/>
      <c r="S631" s="13"/>
      <c r="T631" s="13"/>
      <c r="U631" s="13"/>
      <c r="V631" s="13"/>
    </row>
    <row r="632" spans="1:22" s="52" customFormat="1" ht="12.75" x14ac:dyDescent="0.2">
      <c r="A632" s="12"/>
      <c r="B632" s="12"/>
      <c r="C632" s="12"/>
      <c r="D632" s="12"/>
      <c r="E632" s="12"/>
      <c r="F632" s="12"/>
      <c r="G632" s="12"/>
      <c r="H632" s="12"/>
      <c r="L632" s="12"/>
      <c r="M632" s="12"/>
      <c r="N632" s="12"/>
      <c r="O632" s="12"/>
      <c r="P632" s="12"/>
      <c r="Q632" s="12"/>
      <c r="R632" s="12"/>
      <c r="S632" s="13"/>
      <c r="T632" s="13"/>
      <c r="U632" s="13"/>
      <c r="V632" s="13"/>
    </row>
    <row r="633" spans="1:22" s="52" customFormat="1" ht="12.75" x14ac:dyDescent="0.2">
      <c r="A633" s="12"/>
      <c r="B633" s="12"/>
      <c r="C633" s="12"/>
      <c r="D633" s="12"/>
      <c r="E633" s="12"/>
      <c r="F633" s="12"/>
      <c r="G633" s="12"/>
      <c r="H633" s="12"/>
      <c r="L633" s="12"/>
      <c r="M633" s="12"/>
      <c r="N633" s="12"/>
      <c r="O633" s="12"/>
      <c r="P633" s="12"/>
      <c r="Q633" s="12"/>
      <c r="R633" s="12"/>
      <c r="S633" s="13"/>
      <c r="T633" s="13"/>
      <c r="U633" s="13"/>
      <c r="V633" s="13"/>
    </row>
    <row r="634" spans="1:22" s="52" customFormat="1" ht="12.75" x14ac:dyDescent="0.2">
      <c r="A634" s="12"/>
      <c r="B634" s="12"/>
      <c r="C634" s="12"/>
      <c r="D634" s="12"/>
      <c r="E634" s="12"/>
      <c r="F634" s="12"/>
      <c r="G634" s="12"/>
      <c r="H634" s="12"/>
      <c r="L634" s="12"/>
      <c r="M634" s="12"/>
      <c r="N634" s="12"/>
      <c r="O634" s="12"/>
      <c r="P634" s="12"/>
      <c r="Q634" s="12"/>
      <c r="R634" s="12"/>
      <c r="S634" s="13"/>
      <c r="T634" s="13"/>
      <c r="U634" s="13"/>
      <c r="V634" s="13"/>
    </row>
    <row r="635" spans="1:22" s="52" customFormat="1" ht="12.75" x14ac:dyDescent="0.2">
      <c r="A635" s="12"/>
      <c r="B635" s="12"/>
      <c r="C635" s="12"/>
      <c r="D635" s="12"/>
      <c r="E635" s="12"/>
      <c r="F635" s="12"/>
      <c r="G635" s="12"/>
      <c r="H635" s="12"/>
      <c r="L635" s="12"/>
      <c r="M635" s="12"/>
      <c r="N635" s="12"/>
      <c r="O635" s="12"/>
      <c r="P635" s="12"/>
      <c r="Q635" s="12"/>
      <c r="R635" s="12"/>
      <c r="S635" s="13"/>
      <c r="T635" s="13"/>
      <c r="U635" s="13"/>
      <c r="V635" s="13"/>
    </row>
    <row r="636" spans="1:22" s="52" customFormat="1" ht="12.75" x14ac:dyDescent="0.2">
      <c r="A636" s="12"/>
      <c r="B636" s="12"/>
      <c r="C636" s="12"/>
      <c r="D636" s="12"/>
      <c r="E636" s="12"/>
      <c r="F636" s="12"/>
      <c r="G636" s="12"/>
      <c r="H636" s="12"/>
      <c r="L636" s="12"/>
      <c r="M636" s="12"/>
      <c r="N636" s="12"/>
      <c r="O636" s="12"/>
      <c r="P636" s="12"/>
      <c r="Q636" s="12"/>
      <c r="R636" s="12"/>
      <c r="S636" s="13"/>
      <c r="T636" s="13"/>
      <c r="U636" s="13"/>
      <c r="V636" s="13"/>
    </row>
    <row r="637" spans="1:22" s="52" customFormat="1" ht="12.75" x14ac:dyDescent="0.2">
      <c r="A637" s="12"/>
      <c r="B637" s="12"/>
      <c r="C637" s="12"/>
      <c r="D637" s="12"/>
      <c r="E637" s="12"/>
      <c r="F637" s="12"/>
      <c r="G637" s="12"/>
      <c r="H637" s="12"/>
      <c r="L637" s="12"/>
      <c r="M637" s="12"/>
      <c r="N637" s="12"/>
      <c r="O637" s="12"/>
      <c r="P637" s="12"/>
      <c r="Q637" s="12"/>
      <c r="R637" s="12"/>
      <c r="S637" s="13"/>
      <c r="T637" s="13"/>
      <c r="U637" s="13"/>
      <c r="V637" s="13"/>
    </row>
    <row r="638" spans="1:22" s="52" customFormat="1" ht="12.75" x14ac:dyDescent="0.2">
      <c r="A638" s="12"/>
      <c r="B638" s="12"/>
      <c r="C638" s="12"/>
      <c r="D638" s="12"/>
      <c r="E638" s="12"/>
      <c r="F638" s="12"/>
      <c r="G638" s="12"/>
      <c r="H638" s="12"/>
      <c r="L638" s="12"/>
      <c r="M638" s="12"/>
      <c r="N638" s="12"/>
      <c r="O638" s="12"/>
      <c r="P638" s="12"/>
      <c r="Q638" s="12"/>
      <c r="R638" s="12"/>
      <c r="S638" s="13"/>
      <c r="T638" s="13"/>
      <c r="U638" s="13"/>
      <c r="V638" s="13"/>
    </row>
    <row r="639" spans="1:22" s="52" customFormat="1" ht="12.75" x14ac:dyDescent="0.2">
      <c r="A639" s="12"/>
      <c r="B639" s="12"/>
      <c r="C639" s="12"/>
      <c r="D639" s="12"/>
      <c r="E639" s="12"/>
      <c r="F639" s="12"/>
      <c r="G639" s="12"/>
      <c r="H639" s="12"/>
      <c r="L639" s="12"/>
      <c r="M639" s="12"/>
      <c r="N639" s="12"/>
      <c r="O639" s="12"/>
      <c r="P639" s="12"/>
      <c r="Q639" s="12"/>
      <c r="R639" s="12"/>
      <c r="S639" s="13"/>
      <c r="T639" s="13"/>
      <c r="U639" s="13"/>
      <c r="V639" s="13"/>
    </row>
    <row r="640" spans="1:22" s="52" customFormat="1" ht="12.75" x14ac:dyDescent="0.2">
      <c r="A640" s="12"/>
      <c r="B640" s="12"/>
      <c r="C640" s="12"/>
      <c r="D640" s="12"/>
      <c r="E640" s="12"/>
      <c r="F640" s="12"/>
      <c r="G640" s="12"/>
      <c r="H640" s="12"/>
      <c r="L640" s="12"/>
      <c r="M640" s="12"/>
      <c r="N640" s="12"/>
      <c r="O640" s="12"/>
      <c r="P640" s="12"/>
      <c r="Q640" s="12"/>
      <c r="R640" s="12"/>
      <c r="S640" s="13"/>
      <c r="T640" s="13"/>
      <c r="U640" s="13"/>
      <c r="V640" s="13"/>
    </row>
    <row r="641" spans="1:22" s="52" customFormat="1" ht="12.75" x14ac:dyDescent="0.2">
      <c r="A641" s="12"/>
      <c r="B641" s="12"/>
      <c r="C641" s="12"/>
      <c r="D641" s="12"/>
      <c r="E641" s="12"/>
      <c r="F641" s="12"/>
      <c r="G641" s="12"/>
      <c r="H641" s="12"/>
      <c r="L641" s="12"/>
      <c r="M641" s="12"/>
      <c r="N641" s="12"/>
      <c r="O641" s="12"/>
      <c r="P641" s="12"/>
      <c r="Q641" s="12"/>
      <c r="R641" s="12"/>
      <c r="S641" s="13"/>
      <c r="T641" s="13"/>
      <c r="U641" s="13"/>
      <c r="V641" s="13"/>
    </row>
    <row r="642" spans="1:22" s="52" customFormat="1" ht="12.75" x14ac:dyDescent="0.2">
      <c r="A642" s="12"/>
      <c r="B642" s="12"/>
      <c r="C642" s="12"/>
      <c r="D642" s="12"/>
      <c r="E642" s="12"/>
      <c r="F642" s="12"/>
      <c r="G642" s="12"/>
      <c r="H642" s="12"/>
      <c r="L642" s="12"/>
      <c r="M642" s="12"/>
      <c r="N642" s="12"/>
      <c r="O642" s="12"/>
      <c r="P642" s="12"/>
      <c r="Q642" s="12"/>
      <c r="R642" s="12"/>
      <c r="S642" s="13"/>
      <c r="T642" s="13"/>
      <c r="U642" s="13"/>
      <c r="V642" s="13"/>
    </row>
    <row r="643" spans="1:22" s="52" customFormat="1" ht="12.75" x14ac:dyDescent="0.2">
      <c r="A643" s="12"/>
      <c r="B643" s="12"/>
      <c r="C643" s="12"/>
      <c r="D643" s="12"/>
      <c r="E643" s="12"/>
      <c r="F643" s="12"/>
      <c r="G643" s="12"/>
      <c r="H643" s="12"/>
      <c r="L643" s="12"/>
      <c r="M643" s="12"/>
      <c r="N643" s="12"/>
      <c r="O643" s="12"/>
      <c r="P643" s="12"/>
      <c r="Q643" s="12"/>
      <c r="R643" s="12"/>
      <c r="S643" s="13"/>
      <c r="T643" s="13"/>
      <c r="U643" s="13"/>
      <c r="V643" s="13"/>
    </row>
    <row r="644" spans="1:22" s="52" customFormat="1" ht="12.75" x14ac:dyDescent="0.2">
      <c r="A644" s="12"/>
      <c r="B644" s="12"/>
      <c r="C644" s="12"/>
      <c r="D644" s="12"/>
      <c r="E644" s="12"/>
      <c r="F644" s="12"/>
      <c r="G644" s="12"/>
      <c r="H644" s="12"/>
      <c r="L644" s="12"/>
      <c r="M644" s="12"/>
      <c r="N644" s="12"/>
      <c r="O644" s="12"/>
      <c r="P644" s="12"/>
      <c r="Q644" s="12"/>
      <c r="R644" s="12"/>
      <c r="S644" s="13"/>
      <c r="T644" s="13"/>
      <c r="U644" s="13"/>
      <c r="V644" s="13"/>
    </row>
    <row r="645" spans="1:22" s="52" customFormat="1" ht="12.75" x14ac:dyDescent="0.2">
      <c r="A645" s="12"/>
      <c r="B645" s="12"/>
      <c r="C645" s="12"/>
      <c r="D645" s="12"/>
      <c r="E645" s="12"/>
      <c r="F645" s="12"/>
      <c r="G645" s="12"/>
      <c r="H645" s="12"/>
      <c r="L645" s="12"/>
      <c r="M645" s="12"/>
      <c r="N645" s="12"/>
      <c r="O645" s="12"/>
      <c r="P645" s="12"/>
      <c r="Q645" s="12"/>
      <c r="R645" s="12"/>
      <c r="S645" s="13"/>
      <c r="T645" s="13"/>
      <c r="U645" s="13"/>
      <c r="V645" s="13"/>
    </row>
    <row r="646" spans="1:22" s="52" customFormat="1" ht="12.75" x14ac:dyDescent="0.2">
      <c r="A646" s="12"/>
      <c r="B646" s="12"/>
      <c r="C646" s="12"/>
      <c r="D646" s="12"/>
      <c r="E646" s="12"/>
      <c r="F646" s="12"/>
      <c r="G646" s="12"/>
      <c r="H646" s="12"/>
      <c r="L646" s="12"/>
      <c r="M646" s="12"/>
      <c r="N646" s="12"/>
      <c r="O646" s="12"/>
      <c r="P646" s="12"/>
      <c r="Q646" s="12"/>
      <c r="R646" s="12"/>
      <c r="S646" s="13"/>
      <c r="T646" s="13"/>
      <c r="U646" s="13"/>
      <c r="V646" s="13"/>
    </row>
    <row r="647" spans="1:22" s="52" customFormat="1" ht="12.75" x14ac:dyDescent="0.2">
      <c r="A647" s="12"/>
      <c r="B647" s="12"/>
      <c r="C647" s="12"/>
      <c r="D647" s="12"/>
      <c r="E647" s="12"/>
      <c r="F647" s="12"/>
      <c r="G647" s="12"/>
      <c r="H647" s="12"/>
      <c r="L647" s="12"/>
      <c r="M647" s="12"/>
      <c r="N647" s="12"/>
      <c r="O647" s="12"/>
      <c r="P647" s="12"/>
      <c r="Q647" s="12"/>
      <c r="R647" s="12"/>
      <c r="S647" s="13"/>
      <c r="T647" s="13"/>
      <c r="U647" s="13"/>
      <c r="V647" s="13"/>
    </row>
    <row r="648" spans="1:22" s="52" customFormat="1" ht="12.75" x14ac:dyDescent="0.2">
      <c r="A648" s="12"/>
      <c r="B648" s="12"/>
      <c r="C648" s="12"/>
      <c r="D648" s="12"/>
      <c r="E648" s="12"/>
      <c r="F648" s="12"/>
      <c r="G648" s="12"/>
      <c r="H648" s="12"/>
      <c r="L648" s="12"/>
      <c r="M648" s="12"/>
      <c r="N648" s="12"/>
      <c r="O648" s="12"/>
      <c r="P648" s="12"/>
      <c r="Q648" s="12"/>
      <c r="R648" s="12"/>
      <c r="S648" s="13"/>
      <c r="T648" s="13"/>
      <c r="U648" s="13"/>
      <c r="V648" s="13"/>
    </row>
    <row r="649" spans="1:22" s="52" customFormat="1" ht="12.75" x14ac:dyDescent="0.2">
      <c r="A649" s="12"/>
      <c r="B649" s="12"/>
      <c r="C649" s="12"/>
      <c r="D649" s="12"/>
      <c r="E649" s="12"/>
      <c r="F649" s="12"/>
      <c r="G649" s="12"/>
      <c r="H649" s="12"/>
      <c r="L649" s="12"/>
      <c r="M649" s="12"/>
      <c r="N649" s="12"/>
      <c r="O649" s="12"/>
      <c r="P649" s="12"/>
      <c r="Q649" s="12"/>
      <c r="R649" s="12"/>
      <c r="S649" s="13"/>
      <c r="T649" s="13"/>
      <c r="U649" s="13"/>
      <c r="V649" s="13"/>
    </row>
    <row r="650" spans="1:22" s="52" customFormat="1" ht="12.75" x14ac:dyDescent="0.2">
      <c r="A650" s="12"/>
      <c r="B650" s="12"/>
      <c r="C650" s="12"/>
      <c r="D650" s="12"/>
      <c r="E650" s="12"/>
      <c r="F650" s="12"/>
      <c r="G650" s="12"/>
      <c r="H650" s="12"/>
      <c r="L650" s="12"/>
      <c r="M650" s="12"/>
      <c r="N650" s="12"/>
      <c r="O650" s="12"/>
      <c r="P650" s="12"/>
      <c r="Q650" s="12"/>
      <c r="R650" s="12"/>
      <c r="S650" s="13"/>
      <c r="T650" s="13"/>
      <c r="U650" s="13"/>
      <c r="V650" s="13"/>
    </row>
    <row r="651" spans="1:22" s="52" customFormat="1" ht="12.75" x14ac:dyDescent="0.2">
      <c r="A651" s="12"/>
      <c r="B651" s="12"/>
      <c r="C651" s="12"/>
      <c r="D651" s="12"/>
      <c r="E651" s="12"/>
      <c r="F651" s="12"/>
      <c r="G651" s="12"/>
      <c r="H651" s="12"/>
      <c r="L651" s="12"/>
      <c r="M651" s="12"/>
      <c r="N651" s="12"/>
      <c r="O651" s="12"/>
      <c r="P651" s="12"/>
      <c r="Q651" s="12"/>
      <c r="R651" s="12"/>
      <c r="S651" s="13"/>
      <c r="T651" s="13"/>
      <c r="U651" s="13"/>
      <c r="V651" s="13"/>
    </row>
    <row r="652" spans="1:22" s="52" customFormat="1" ht="12.75" x14ac:dyDescent="0.2">
      <c r="A652" s="12"/>
      <c r="B652" s="12"/>
      <c r="C652" s="12"/>
      <c r="D652" s="12"/>
      <c r="E652" s="12"/>
      <c r="F652" s="12"/>
      <c r="G652" s="12"/>
      <c r="H652" s="12"/>
      <c r="L652" s="12"/>
      <c r="M652" s="12"/>
      <c r="N652" s="12"/>
      <c r="O652" s="12"/>
      <c r="P652" s="12"/>
      <c r="Q652" s="12"/>
      <c r="R652" s="12"/>
      <c r="S652" s="13"/>
      <c r="T652" s="13"/>
      <c r="U652" s="13"/>
      <c r="V652" s="13"/>
    </row>
    <row r="653" spans="1:22" s="52" customFormat="1" ht="12.75" x14ac:dyDescent="0.2">
      <c r="A653" s="12"/>
      <c r="B653" s="12"/>
      <c r="C653" s="12"/>
      <c r="D653" s="12"/>
      <c r="E653" s="12"/>
      <c r="F653" s="12"/>
      <c r="G653" s="12"/>
      <c r="H653" s="12"/>
      <c r="L653" s="12"/>
      <c r="M653" s="12"/>
      <c r="N653" s="12"/>
      <c r="O653" s="12"/>
      <c r="P653" s="12"/>
      <c r="Q653" s="12"/>
      <c r="R653" s="12"/>
      <c r="S653" s="13"/>
      <c r="T653" s="13"/>
      <c r="U653" s="13"/>
      <c r="V653" s="13"/>
    </row>
    <row r="654" spans="1:22" s="52" customFormat="1" ht="12.75" x14ac:dyDescent="0.2">
      <c r="A654" s="12"/>
      <c r="B654" s="12"/>
      <c r="C654" s="12"/>
      <c r="D654" s="12"/>
      <c r="E654" s="12"/>
      <c r="F654" s="12"/>
      <c r="G654" s="12"/>
      <c r="H654" s="12"/>
      <c r="L654" s="12"/>
      <c r="M654" s="12"/>
      <c r="N654" s="12"/>
      <c r="O654" s="12"/>
      <c r="P654" s="12"/>
      <c r="Q654" s="12"/>
      <c r="R654" s="12"/>
      <c r="S654" s="13"/>
      <c r="T654" s="13"/>
      <c r="U654" s="13"/>
      <c r="V654" s="13"/>
    </row>
    <row r="655" spans="1:22" s="52" customFormat="1" ht="12.75" x14ac:dyDescent="0.2">
      <c r="A655" s="12"/>
      <c r="B655" s="12"/>
      <c r="C655" s="12"/>
      <c r="D655" s="12"/>
      <c r="E655" s="12"/>
      <c r="F655" s="12"/>
      <c r="G655" s="12"/>
      <c r="H655" s="12"/>
      <c r="L655" s="12"/>
      <c r="M655" s="12"/>
      <c r="N655" s="12"/>
      <c r="O655" s="12"/>
      <c r="P655" s="12"/>
      <c r="Q655" s="12"/>
      <c r="R655" s="12"/>
      <c r="S655" s="13"/>
      <c r="T655" s="13"/>
      <c r="U655" s="13"/>
      <c r="V655" s="13"/>
    </row>
    <row r="656" spans="1:22" s="52" customFormat="1" ht="12.75" x14ac:dyDescent="0.2">
      <c r="A656" s="12"/>
      <c r="B656" s="12"/>
      <c r="C656" s="12"/>
      <c r="D656" s="12"/>
      <c r="E656" s="12"/>
      <c r="F656" s="12"/>
      <c r="G656" s="12"/>
      <c r="H656" s="12"/>
      <c r="L656" s="12"/>
      <c r="M656" s="12"/>
      <c r="N656" s="12"/>
      <c r="O656" s="12"/>
      <c r="P656" s="12"/>
      <c r="Q656" s="12"/>
      <c r="R656" s="12"/>
      <c r="S656" s="13"/>
      <c r="T656" s="13"/>
      <c r="U656" s="13"/>
      <c r="V656" s="13"/>
    </row>
    <row r="657" spans="1:22" s="52" customFormat="1" ht="12.75" x14ac:dyDescent="0.2">
      <c r="A657" s="12"/>
      <c r="B657" s="12"/>
      <c r="C657" s="12"/>
      <c r="D657" s="12"/>
      <c r="E657" s="12"/>
      <c r="F657" s="12"/>
      <c r="G657" s="12"/>
      <c r="H657" s="12"/>
      <c r="L657" s="12"/>
      <c r="M657" s="12"/>
      <c r="N657" s="12"/>
      <c r="O657" s="12"/>
      <c r="P657" s="12"/>
      <c r="Q657" s="12"/>
      <c r="R657" s="12"/>
      <c r="S657" s="13"/>
      <c r="T657" s="13"/>
      <c r="U657" s="13"/>
      <c r="V657" s="13"/>
    </row>
    <row r="658" spans="1:22" s="52" customFormat="1" ht="12.75" x14ac:dyDescent="0.2">
      <c r="A658" s="12"/>
      <c r="B658" s="12"/>
      <c r="C658" s="12"/>
      <c r="D658" s="12"/>
      <c r="E658" s="12"/>
      <c r="F658" s="12"/>
      <c r="G658" s="12"/>
      <c r="H658" s="12"/>
      <c r="L658" s="12"/>
      <c r="M658" s="12"/>
      <c r="N658" s="12"/>
      <c r="O658" s="12"/>
      <c r="P658" s="12"/>
      <c r="Q658" s="12"/>
      <c r="R658" s="12"/>
      <c r="S658" s="13"/>
      <c r="T658" s="13"/>
      <c r="U658" s="13"/>
      <c r="V658" s="13"/>
    </row>
    <row r="659" spans="1:22" s="52" customFormat="1" ht="12.75" x14ac:dyDescent="0.2">
      <c r="A659" s="12"/>
      <c r="B659" s="12"/>
      <c r="C659" s="12"/>
      <c r="D659" s="12"/>
      <c r="E659" s="12"/>
      <c r="F659" s="12"/>
      <c r="G659" s="12"/>
      <c r="H659" s="12"/>
      <c r="L659" s="12"/>
      <c r="M659" s="12"/>
      <c r="N659" s="12"/>
      <c r="O659" s="12"/>
      <c r="P659" s="12"/>
      <c r="Q659" s="12"/>
      <c r="R659" s="12"/>
      <c r="S659" s="13"/>
      <c r="T659" s="13"/>
      <c r="U659" s="13"/>
      <c r="V659" s="13"/>
    </row>
    <row r="660" spans="1:22" s="52" customFormat="1" ht="12.75" x14ac:dyDescent="0.2">
      <c r="A660" s="12"/>
      <c r="B660" s="12"/>
      <c r="C660" s="12"/>
      <c r="D660" s="12"/>
      <c r="E660" s="12"/>
      <c r="F660" s="12"/>
      <c r="G660" s="12"/>
      <c r="H660" s="12"/>
      <c r="L660" s="12"/>
      <c r="M660" s="12"/>
      <c r="N660" s="12"/>
      <c r="O660" s="12"/>
      <c r="P660" s="12"/>
      <c r="Q660" s="12"/>
      <c r="R660" s="12"/>
      <c r="S660" s="13"/>
      <c r="T660" s="13"/>
      <c r="U660" s="13"/>
      <c r="V660" s="13"/>
    </row>
    <row r="661" spans="1:22" s="52" customFormat="1" ht="12.75" x14ac:dyDescent="0.2">
      <c r="A661" s="12"/>
      <c r="B661" s="12"/>
      <c r="C661" s="12"/>
      <c r="D661" s="12"/>
      <c r="E661" s="12"/>
      <c r="F661" s="12"/>
      <c r="G661" s="12"/>
      <c r="H661" s="12"/>
      <c r="L661" s="12"/>
      <c r="M661" s="12"/>
      <c r="N661" s="12"/>
      <c r="O661" s="12"/>
      <c r="P661" s="12"/>
      <c r="Q661" s="12"/>
      <c r="R661" s="12"/>
      <c r="S661" s="13"/>
      <c r="T661" s="13"/>
      <c r="U661" s="13"/>
      <c r="V661" s="13"/>
    </row>
    <row r="662" spans="1:22" s="52" customFormat="1" ht="12.75" x14ac:dyDescent="0.2">
      <c r="A662" s="12"/>
      <c r="B662" s="12"/>
      <c r="C662" s="12"/>
      <c r="D662" s="12"/>
      <c r="E662" s="12"/>
      <c r="F662" s="12"/>
      <c r="G662" s="12"/>
      <c r="H662" s="12"/>
      <c r="L662" s="12"/>
      <c r="M662" s="12"/>
      <c r="N662" s="12"/>
      <c r="O662" s="12"/>
      <c r="P662" s="12"/>
      <c r="Q662" s="12"/>
      <c r="R662" s="12"/>
      <c r="S662" s="13"/>
      <c r="T662" s="13"/>
      <c r="U662" s="13"/>
      <c r="V662" s="13"/>
    </row>
    <row r="663" spans="1:22" s="52" customFormat="1" ht="12.75" x14ac:dyDescent="0.2">
      <c r="A663" s="12"/>
      <c r="B663" s="12"/>
      <c r="C663" s="12"/>
      <c r="D663" s="12"/>
      <c r="E663" s="12"/>
      <c r="F663" s="12"/>
      <c r="G663" s="12"/>
      <c r="H663" s="12"/>
      <c r="L663" s="12"/>
      <c r="M663" s="12"/>
      <c r="N663" s="12"/>
      <c r="O663" s="12"/>
      <c r="P663" s="12"/>
      <c r="Q663" s="12"/>
      <c r="R663" s="12"/>
      <c r="S663" s="13"/>
      <c r="T663" s="13"/>
      <c r="U663" s="13"/>
      <c r="V663" s="13"/>
    </row>
    <row r="664" spans="1:22" s="52" customFormat="1" ht="12.75" x14ac:dyDescent="0.2">
      <c r="A664" s="12"/>
      <c r="B664" s="12"/>
      <c r="C664" s="12"/>
      <c r="D664" s="12"/>
      <c r="E664" s="12"/>
      <c r="F664" s="12"/>
      <c r="G664" s="12"/>
      <c r="H664" s="12"/>
      <c r="L664" s="12"/>
      <c r="M664" s="12"/>
      <c r="N664" s="12"/>
      <c r="O664" s="12"/>
      <c r="P664" s="12"/>
      <c r="Q664" s="12"/>
      <c r="R664" s="12"/>
      <c r="S664" s="13"/>
      <c r="T664" s="13"/>
      <c r="U664" s="13"/>
      <c r="V664" s="13"/>
    </row>
    <row r="665" spans="1:22" s="52" customFormat="1" ht="12.75" x14ac:dyDescent="0.2">
      <c r="A665" s="12"/>
      <c r="B665" s="12"/>
      <c r="C665" s="12"/>
      <c r="D665" s="12"/>
      <c r="E665" s="12"/>
      <c r="F665" s="12"/>
      <c r="G665" s="12"/>
      <c r="H665" s="12"/>
      <c r="L665" s="12"/>
      <c r="M665" s="12"/>
      <c r="N665" s="12"/>
      <c r="O665" s="12"/>
      <c r="P665" s="12"/>
      <c r="Q665" s="12"/>
      <c r="R665" s="12"/>
      <c r="S665" s="13"/>
      <c r="T665" s="13"/>
      <c r="U665" s="13"/>
      <c r="V665" s="13"/>
    </row>
    <row r="666" spans="1:22" s="52" customFormat="1" ht="12.75" x14ac:dyDescent="0.2">
      <c r="A666" s="12"/>
      <c r="B666" s="12"/>
      <c r="C666" s="12"/>
      <c r="D666" s="12"/>
      <c r="E666" s="12"/>
      <c r="F666" s="12"/>
      <c r="G666" s="12"/>
      <c r="H666" s="12"/>
      <c r="L666" s="12"/>
      <c r="M666" s="12"/>
      <c r="N666" s="12"/>
      <c r="O666" s="12"/>
      <c r="P666" s="12"/>
      <c r="Q666" s="12"/>
      <c r="R666" s="12"/>
      <c r="S666" s="13"/>
      <c r="T666" s="13"/>
      <c r="U666" s="13"/>
      <c r="V666" s="13"/>
    </row>
    <row r="667" spans="1:22" s="52" customFormat="1" ht="12.75" x14ac:dyDescent="0.2">
      <c r="A667" s="12"/>
      <c r="B667" s="12"/>
      <c r="C667" s="12"/>
      <c r="D667" s="12"/>
      <c r="E667" s="12"/>
      <c r="F667" s="12"/>
      <c r="G667" s="12"/>
      <c r="H667" s="12"/>
      <c r="L667" s="12"/>
      <c r="M667" s="12"/>
      <c r="N667" s="12"/>
      <c r="O667" s="12"/>
      <c r="P667" s="12"/>
      <c r="Q667" s="12"/>
      <c r="R667" s="12"/>
      <c r="S667" s="13"/>
      <c r="T667" s="13"/>
      <c r="U667" s="13"/>
      <c r="V667" s="13"/>
    </row>
    <row r="668" spans="1:22" s="52" customFormat="1" ht="12.75" x14ac:dyDescent="0.2">
      <c r="A668" s="12"/>
      <c r="B668" s="12"/>
      <c r="C668" s="12"/>
      <c r="D668" s="12"/>
      <c r="E668" s="12"/>
      <c r="F668" s="12"/>
      <c r="G668" s="12"/>
      <c r="H668" s="12"/>
      <c r="L668" s="12"/>
      <c r="M668" s="12"/>
      <c r="N668" s="12"/>
      <c r="O668" s="12"/>
      <c r="P668" s="12"/>
      <c r="Q668" s="12"/>
      <c r="R668" s="12"/>
      <c r="S668" s="13"/>
      <c r="T668" s="13"/>
      <c r="U668" s="13"/>
      <c r="V668" s="13"/>
    </row>
    <row r="669" spans="1:22" s="52" customFormat="1" ht="12.75" x14ac:dyDescent="0.2">
      <c r="A669" s="12"/>
      <c r="B669" s="12"/>
      <c r="C669" s="12"/>
      <c r="D669" s="12"/>
      <c r="E669" s="12"/>
      <c r="F669" s="12"/>
      <c r="G669" s="12"/>
      <c r="H669" s="12"/>
      <c r="L669" s="12"/>
      <c r="M669" s="12"/>
      <c r="N669" s="12"/>
      <c r="O669" s="12"/>
      <c r="P669" s="12"/>
      <c r="Q669" s="12"/>
      <c r="R669" s="12"/>
      <c r="S669" s="13"/>
      <c r="T669" s="13"/>
      <c r="U669" s="13"/>
      <c r="V669" s="13"/>
    </row>
    <row r="670" spans="1:22" s="52" customFormat="1" ht="12.75" x14ac:dyDescent="0.2">
      <c r="A670" s="12"/>
      <c r="B670" s="12"/>
      <c r="C670" s="12"/>
      <c r="D670" s="12"/>
      <c r="E670" s="12"/>
      <c r="F670" s="12"/>
      <c r="G670" s="12"/>
      <c r="H670" s="12"/>
      <c r="L670" s="12"/>
      <c r="M670" s="12"/>
      <c r="N670" s="12"/>
      <c r="O670" s="12"/>
      <c r="P670" s="12"/>
      <c r="Q670" s="12"/>
      <c r="R670" s="12"/>
      <c r="S670" s="13"/>
      <c r="T670" s="13"/>
      <c r="U670" s="13"/>
      <c r="V670" s="13"/>
    </row>
    <row r="671" spans="1:22" s="52" customFormat="1" ht="12.75" x14ac:dyDescent="0.2">
      <c r="A671" s="12"/>
      <c r="B671" s="12"/>
      <c r="C671" s="12"/>
      <c r="D671" s="12"/>
      <c r="E671" s="12"/>
      <c r="F671" s="12"/>
      <c r="G671" s="12"/>
      <c r="H671" s="12"/>
      <c r="L671" s="12"/>
      <c r="M671" s="12"/>
      <c r="N671" s="12"/>
      <c r="O671" s="12"/>
      <c r="P671" s="12"/>
      <c r="Q671" s="12"/>
      <c r="R671" s="12"/>
      <c r="S671" s="13"/>
      <c r="T671" s="13"/>
      <c r="U671" s="13"/>
      <c r="V671" s="13"/>
    </row>
    <row r="672" spans="1:22" s="52" customFormat="1" ht="12.75" x14ac:dyDescent="0.2">
      <c r="A672" s="12"/>
      <c r="B672" s="12"/>
      <c r="C672" s="12"/>
      <c r="D672" s="12"/>
      <c r="E672" s="12"/>
      <c r="F672" s="12"/>
      <c r="G672" s="12"/>
      <c r="H672" s="12"/>
      <c r="L672" s="12"/>
      <c r="M672" s="12"/>
      <c r="N672" s="12"/>
      <c r="O672" s="12"/>
      <c r="P672" s="12"/>
      <c r="Q672" s="12"/>
      <c r="R672" s="12"/>
      <c r="S672" s="13"/>
      <c r="T672" s="13"/>
      <c r="U672" s="13"/>
      <c r="V672" s="13"/>
    </row>
    <row r="673" spans="1:22" s="52" customFormat="1" ht="12.75" x14ac:dyDescent="0.2">
      <c r="A673" s="12"/>
      <c r="B673" s="12"/>
      <c r="C673" s="12"/>
      <c r="D673" s="12"/>
      <c r="E673" s="12"/>
      <c r="F673" s="12"/>
      <c r="G673" s="12"/>
      <c r="H673" s="12"/>
      <c r="L673" s="12"/>
      <c r="M673" s="12"/>
      <c r="N673" s="12"/>
      <c r="O673" s="12"/>
      <c r="P673" s="12"/>
      <c r="Q673" s="12"/>
      <c r="R673" s="12"/>
      <c r="S673" s="13"/>
      <c r="T673" s="13"/>
      <c r="U673" s="13"/>
      <c r="V673" s="13"/>
    </row>
    <row r="674" spans="1:22" s="52" customFormat="1" ht="12.75" x14ac:dyDescent="0.2">
      <c r="A674" s="12"/>
      <c r="B674" s="12"/>
      <c r="C674" s="12"/>
      <c r="D674" s="12"/>
      <c r="E674" s="12"/>
      <c r="F674" s="12"/>
      <c r="G674" s="12"/>
      <c r="H674" s="12"/>
      <c r="L674" s="12"/>
      <c r="M674" s="12"/>
      <c r="N674" s="12"/>
      <c r="O674" s="12"/>
      <c r="P674" s="12"/>
      <c r="Q674" s="12"/>
      <c r="R674" s="12"/>
      <c r="S674" s="13"/>
      <c r="T674" s="13"/>
      <c r="U674" s="13"/>
      <c r="V674" s="13"/>
    </row>
    <row r="675" spans="1:22" s="52" customFormat="1" ht="12.75" x14ac:dyDescent="0.2">
      <c r="A675" s="12"/>
      <c r="B675" s="12"/>
      <c r="C675" s="12"/>
      <c r="D675" s="12"/>
      <c r="E675" s="12"/>
      <c r="F675" s="12"/>
      <c r="G675" s="12"/>
      <c r="H675" s="12"/>
      <c r="L675" s="12"/>
      <c r="M675" s="12"/>
      <c r="N675" s="12"/>
      <c r="O675" s="12"/>
      <c r="P675" s="12"/>
      <c r="Q675" s="12"/>
      <c r="R675" s="12"/>
      <c r="S675" s="13"/>
      <c r="T675" s="13"/>
      <c r="U675" s="13"/>
      <c r="V675" s="13"/>
    </row>
    <row r="676" spans="1:22" s="52" customFormat="1" ht="12.75" x14ac:dyDescent="0.2">
      <c r="A676" s="12"/>
      <c r="B676" s="12"/>
      <c r="C676" s="12"/>
      <c r="D676" s="12"/>
      <c r="E676" s="12"/>
      <c r="F676" s="12"/>
      <c r="G676" s="12"/>
      <c r="H676" s="12"/>
      <c r="L676" s="12"/>
      <c r="M676" s="12"/>
      <c r="N676" s="12"/>
      <c r="O676" s="12"/>
      <c r="P676" s="12"/>
      <c r="Q676" s="12"/>
      <c r="R676" s="12"/>
      <c r="S676" s="13"/>
      <c r="T676" s="13"/>
      <c r="U676" s="13"/>
      <c r="V676" s="13"/>
    </row>
    <row r="677" spans="1:22" s="52" customFormat="1" ht="12.75" x14ac:dyDescent="0.2">
      <c r="A677" s="12"/>
      <c r="B677" s="12"/>
      <c r="C677" s="12"/>
      <c r="D677" s="12"/>
      <c r="E677" s="12"/>
      <c r="F677" s="12"/>
      <c r="G677" s="12"/>
      <c r="H677" s="12"/>
      <c r="L677" s="12"/>
      <c r="M677" s="12"/>
      <c r="N677" s="12"/>
      <c r="O677" s="12"/>
      <c r="P677" s="12"/>
      <c r="Q677" s="12"/>
      <c r="R677" s="12"/>
      <c r="S677" s="13"/>
      <c r="T677" s="13"/>
      <c r="U677" s="13"/>
      <c r="V677" s="13"/>
    </row>
    <row r="678" spans="1:22" s="52" customFormat="1" ht="12.75" x14ac:dyDescent="0.2">
      <c r="A678" s="12"/>
      <c r="B678" s="12"/>
      <c r="C678" s="12"/>
      <c r="D678" s="12"/>
      <c r="E678" s="12"/>
      <c r="F678" s="12"/>
      <c r="G678" s="12"/>
      <c r="H678" s="12"/>
      <c r="L678" s="12"/>
      <c r="M678" s="12"/>
      <c r="N678" s="12"/>
      <c r="O678" s="12"/>
      <c r="P678" s="12"/>
      <c r="Q678" s="12"/>
      <c r="R678" s="12"/>
      <c r="S678" s="13"/>
      <c r="T678" s="13"/>
      <c r="U678" s="13"/>
      <c r="V678" s="13"/>
    </row>
    <row r="679" spans="1:22" s="52" customFormat="1" ht="12.75" x14ac:dyDescent="0.2">
      <c r="A679" s="12"/>
      <c r="B679" s="12"/>
      <c r="C679" s="12"/>
      <c r="D679" s="12"/>
      <c r="E679" s="12"/>
      <c r="F679" s="12"/>
      <c r="G679" s="12"/>
      <c r="H679" s="12"/>
      <c r="L679" s="12"/>
      <c r="M679" s="12"/>
      <c r="N679" s="12"/>
      <c r="O679" s="12"/>
      <c r="P679" s="12"/>
      <c r="Q679" s="12"/>
      <c r="R679" s="12"/>
      <c r="S679" s="13"/>
      <c r="T679" s="13"/>
      <c r="U679" s="13"/>
      <c r="V679" s="13"/>
    </row>
    <row r="680" spans="1:22" s="52" customFormat="1" ht="12.75" x14ac:dyDescent="0.2">
      <c r="A680" s="12"/>
      <c r="B680" s="12"/>
      <c r="C680" s="12"/>
      <c r="D680" s="12"/>
      <c r="E680" s="12"/>
      <c r="F680" s="12"/>
      <c r="G680" s="12"/>
      <c r="H680" s="12"/>
      <c r="L680" s="12"/>
      <c r="M680" s="12"/>
      <c r="N680" s="12"/>
      <c r="O680" s="12"/>
      <c r="P680" s="12"/>
      <c r="Q680" s="12"/>
      <c r="R680" s="12"/>
      <c r="S680" s="13"/>
      <c r="T680" s="13"/>
      <c r="U680" s="13"/>
      <c r="V680" s="13"/>
    </row>
    <row r="681" spans="1:22" s="52" customFormat="1" ht="12.75" x14ac:dyDescent="0.2">
      <c r="A681" s="12"/>
      <c r="B681" s="12"/>
      <c r="C681" s="12"/>
      <c r="D681" s="12"/>
      <c r="E681" s="12"/>
      <c r="F681" s="12"/>
      <c r="G681" s="12"/>
      <c r="H681" s="12"/>
      <c r="L681" s="12"/>
      <c r="M681" s="12"/>
      <c r="N681" s="12"/>
      <c r="O681" s="12"/>
      <c r="P681" s="12"/>
      <c r="Q681" s="12"/>
      <c r="R681" s="12"/>
      <c r="S681" s="13"/>
      <c r="T681" s="13"/>
      <c r="U681" s="13"/>
      <c r="V681" s="13"/>
    </row>
    <row r="682" spans="1:22" s="52" customFormat="1" ht="12.75" x14ac:dyDescent="0.2">
      <c r="A682" s="12"/>
      <c r="B682" s="12"/>
      <c r="C682" s="12"/>
      <c r="D682" s="12"/>
      <c r="E682" s="12"/>
      <c r="F682" s="12"/>
      <c r="G682" s="12"/>
      <c r="H682" s="12"/>
      <c r="L682" s="12"/>
      <c r="M682" s="12"/>
      <c r="N682" s="12"/>
      <c r="O682" s="12"/>
      <c r="P682" s="12"/>
      <c r="Q682" s="12"/>
      <c r="R682" s="12"/>
      <c r="S682" s="13"/>
      <c r="T682" s="13"/>
      <c r="U682" s="13"/>
      <c r="V682" s="13"/>
    </row>
    <row r="683" spans="1:22" s="52" customFormat="1" ht="12.75" x14ac:dyDescent="0.2">
      <c r="A683" s="12"/>
      <c r="B683" s="12"/>
      <c r="C683" s="12"/>
      <c r="D683" s="12"/>
      <c r="E683" s="12"/>
      <c r="F683" s="12"/>
      <c r="G683" s="12"/>
      <c r="H683" s="12"/>
      <c r="L683" s="12"/>
      <c r="M683" s="12"/>
      <c r="N683" s="12"/>
      <c r="O683" s="12"/>
      <c r="P683" s="12"/>
      <c r="Q683" s="12"/>
      <c r="R683" s="12"/>
      <c r="S683" s="13"/>
      <c r="T683" s="13"/>
      <c r="U683" s="13"/>
      <c r="V683" s="13"/>
    </row>
    <row r="684" spans="1:22" s="52" customFormat="1" ht="12.75" x14ac:dyDescent="0.2">
      <c r="A684" s="12"/>
      <c r="B684" s="12"/>
      <c r="C684" s="12"/>
      <c r="D684" s="12"/>
      <c r="E684" s="12"/>
      <c r="F684" s="12"/>
      <c r="G684" s="12"/>
      <c r="H684" s="12"/>
      <c r="L684" s="12"/>
      <c r="M684" s="12"/>
      <c r="N684" s="12"/>
      <c r="O684" s="12"/>
      <c r="P684" s="12"/>
      <c r="Q684" s="12"/>
      <c r="R684" s="12"/>
      <c r="S684" s="13"/>
      <c r="T684" s="13"/>
      <c r="U684" s="13"/>
      <c r="V684" s="13"/>
    </row>
    <row r="685" spans="1:22" s="52" customFormat="1" ht="12.75" x14ac:dyDescent="0.2">
      <c r="A685" s="12"/>
      <c r="B685" s="12"/>
      <c r="C685" s="12"/>
      <c r="D685" s="12"/>
      <c r="E685" s="12"/>
      <c r="F685" s="12"/>
      <c r="G685" s="12"/>
      <c r="H685" s="12"/>
      <c r="L685" s="12"/>
      <c r="M685" s="12"/>
      <c r="N685" s="12"/>
      <c r="O685" s="12"/>
      <c r="P685" s="12"/>
      <c r="Q685" s="12"/>
      <c r="R685" s="12"/>
      <c r="S685" s="13"/>
      <c r="T685" s="13"/>
      <c r="U685" s="13"/>
      <c r="V685" s="13"/>
    </row>
    <row r="686" spans="1:22" s="52" customFormat="1" ht="12.75" x14ac:dyDescent="0.2">
      <c r="A686" s="12"/>
      <c r="B686" s="12"/>
      <c r="C686" s="12"/>
      <c r="D686" s="12"/>
      <c r="E686" s="12"/>
      <c r="F686" s="12"/>
      <c r="G686" s="12"/>
      <c r="H686" s="12"/>
      <c r="L686" s="12"/>
      <c r="M686" s="12"/>
      <c r="N686" s="12"/>
      <c r="O686" s="12"/>
      <c r="P686" s="12"/>
      <c r="Q686" s="12"/>
      <c r="R686" s="12"/>
      <c r="S686" s="13"/>
      <c r="T686" s="13"/>
      <c r="U686" s="13"/>
      <c r="V686" s="13"/>
    </row>
    <row r="687" spans="1:22" s="52" customFormat="1" ht="12.75" x14ac:dyDescent="0.2">
      <c r="A687" s="12"/>
      <c r="B687" s="12"/>
      <c r="C687" s="12"/>
      <c r="D687" s="12"/>
      <c r="E687" s="12"/>
      <c r="F687" s="12"/>
      <c r="G687" s="12"/>
      <c r="H687" s="12"/>
      <c r="L687" s="12"/>
      <c r="M687" s="12"/>
      <c r="N687" s="12"/>
      <c r="O687" s="12"/>
      <c r="P687" s="12"/>
      <c r="Q687" s="12"/>
      <c r="R687" s="12"/>
      <c r="S687" s="13"/>
      <c r="T687" s="13"/>
      <c r="U687" s="13"/>
      <c r="V687" s="13"/>
    </row>
    <row r="688" spans="1:22" s="52" customFormat="1" ht="12.75" x14ac:dyDescent="0.2">
      <c r="A688" s="12"/>
      <c r="B688" s="12"/>
      <c r="C688" s="12"/>
      <c r="D688" s="12"/>
      <c r="E688" s="12"/>
      <c r="F688" s="12"/>
      <c r="G688" s="12"/>
      <c r="H688" s="12"/>
      <c r="L688" s="12"/>
      <c r="M688" s="12"/>
      <c r="N688" s="12"/>
      <c r="O688" s="12"/>
      <c r="P688" s="12"/>
      <c r="Q688" s="12"/>
      <c r="R688" s="12"/>
      <c r="S688" s="13"/>
      <c r="T688" s="13"/>
      <c r="U688" s="13"/>
      <c r="V688" s="13"/>
    </row>
    <row r="689" spans="1:22" s="52" customFormat="1" ht="12.75" x14ac:dyDescent="0.2">
      <c r="A689" s="12"/>
      <c r="B689" s="12"/>
      <c r="C689" s="12"/>
      <c r="D689" s="12"/>
      <c r="E689" s="12"/>
      <c r="F689" s="12"/>
      <c r="G689" s="12"/>
      <c r="H689" s="12"/>
      <c r="L689" s="12"/>
      <c r="M689" s="12"/>
      <c r="N689" s="12"/>
      <c r="O689" s="12"/>
      <c r="P689" s="12"/>
      <c r="Q689" s="12"/>
      <c r="R689" s="12"/>
      <c r="S689" s="13"/>
      <c r="T689" s="13"/>
      <c r="U689" s="13"/>
      <c r="V689" s="13"/>
    </row>
    <row r="690" spans="1:22" s="52" customFormat="1" ht="12.75" x14ac:dyDescent="0.2">
      <c r="A690" s="12"/>
      <c r="B690" s="12"/>
      <c r="C690" s="12"/>
      <c r="D690" s="12"/>
      <c r="E690" s="12"/>
      <c r="F690" s="12"/>
      <c r="G690" s="12"/>
      <c r="H690" s="12"/>
      <c r="L690" s="12"/>
      <c r="M690" s="12"/>
      <c r="N690" s="12"/>
      <c r="O690" s="12"/>
      <c r="P690" s="12"/>
      <c r="Q690" s="12"/>
      <c r="R690" s="12"/>
      <c r="S690" s="13"/>
      <c r="T690" s="13"/>
      <c r="U690" s="13"/>
      <c r="V690" s="13"/>
    </row>
    <row r="691" spans="1:22" s="52" customFormat="1" ht="12.75" x14ac:dyDescent="0.2">
      <c r="A691" s="12"/>
      <c r="B691" s="12"/>
      <c r="C691" s="12"/>
      <c r="D691" s="12"/>
      <c r="E691" s="12"/>
      <c r="F691" s="12"/>
      <c r="G691" s="12"/>
      <c r="H691" s="12"/>
      <c r="L691" s="12"/>
      <c r="M691" s="12"/>
      <c r="N691" s="12"/>
      <c r="O691" s="12"/>
      <c r="P691" s="12"/>
      <c r="Q691" s="12"/>
      <c r="R691" s="12"/>
      <c r="S691" s="13"/>
      <c r="T691" s="13"/>
      <c r="U691" s="13"/>
      <c r="V691" s="13"/>
    </row>
    <row r="692" spans="1:22" s="52" customFormat="1" ht="12.75" x14ac:dyDescent="0.2">
      <c r="A692" s="12"/>
      <c r="B692" s="12"/>
      <c r="C692" s="12"/>
      <c r="D692" s="12"/>
      <c r="E692" s="12"/>
      <c r="F692" s="12"/>
      <c r="G692" s="12"/>
      <c r="H692" s="12"/>
      <c r="L692" s="12"/>
      <c r="M692" s="12"/>
      <c r="N692" s="12"/>
      <c r="O692" s="12"/>
      <c r="P692" s="12"/>
      <c r="Q692" s="12"/>
      <c r="R692" s="12"/>
      <c r="S692" s="13"/>
      <c r="T692" s="13"/>
      <c r="U692" s="13"/>
      <c r="V692" s="13"/>
    </row>
    <row r="693" spans="1:22" s="52" customFormat="1" ht="12.75" x14ac:dyDescent="0.2">
      <c r="A693" s="12"/>
      <c r="B693" s="12"/>
      <c r="C693" s="12"/>
      <c r="D693" s="12"/>
      <c r="E693" s="12"/>
      <c r="F693" s="12"/>
      <c r="G693" s="12"/>
      <c r="H693" s="12"/>
      <c r="L693" s="12"/>
      <c r="M693" s="12"/>
      <c r="N693" s="12"/>
      <c r="O693" s="12"/>
      <c r="P693" s="12"/>
      <c r="Q693" s="12"/>
      <c r="R693" s="12"/>
      <c r="S693" s="13"/>
      <c r="T693" s="13"/>
      <c r="U693" s="13"/>
      <c r="V693" s="13"/>
    </row>
    <row r="694" spans="1:22" s="52" customFormat="1" ht="12.75" x14ac:dyDescent="0.2">
      <c r="A694" s="12"/>
      <c r="B694" s="12"/>
      <c r="C694" s="12"/>
      <c r="D694" s="12"/>
      <c r="E694" s="12"/>
      <c r="F694" s="12"/>
      <c r="G694" s="12"/>
      <c r="H694" s="12"/>
      <c r="L694" s="12"/>
      <c r="M694" s="12"/>
      <c r="N694" s="12"/>
      <c r="O694" s="12"/>
      <c r="P694" s="12"/>
      <c r="Q694" s="12"/>
      <c r="R694" s="12"/>
      <c r="S694" s="13"/>
      <c r="T694" s="13"/>
      <c r="U694" s="13"/>
      <c r="V694" s="13"/>
    </row>
    <row r="695" spans="1:22" s="52" customFormat="1" ht="12.75" x14ac:dyDescent="0.2">
      <c r="A695" s="12"/>
      <c r="B695" s="12"/>
      <c r="C695" s="12"/>
      <c r="D695" s="12"/>
      <c r="E695" s="12"/>
      <c r="F695" s="12"/>
      <c r="G695" s="12"/>
      <c r="H695" s="12"/>
      <c r="L695" s="12"/>
      <c r="M695" s="12"/>
      <c r="N695" s="12"/>
      <c r="O695" s="12"/>
      <c r="P695" s="12"/>
      <c r="Q695" s="12"/>
      <c r="R695" s="12"/>
      <c r="S695" s="13"/>
      <c r="T695" s="13"/>
      <c r="U695" s="13"/>
      <c r="V695" s="13"/>
    </row>
    <row r="696" spans="1:22" s="52" customFormat="1" ht="12.75" x14ac:dyDescent="0.2">
      <c r="A696" s="12"/>
      <c r="B696" s="12"/>
      <c r="C696" s="12"/>
      <c r="D696" s="12"/>
      <c r="E696" s="12"/>
      <c r="F696" s="12"/>
      <c r="G696" s="12"/>
      <c r="H696" s="12"/>
      <c r="L696" s="12"/>
      <c r="M696" s="12"/>
      <c r="N696" s="12"/>
      <c r="O696" s="12"/>
      <c r="P696" s="12"/>
      <c r="Q696" s="12"/>
      <c r="R696" s="12"/>
      <c r="S696" s="13"/>
      <c r="T696" s="13"/>
      <c r="U696" s="13"/>
      <c r="V696" s="13"/>
    </row>
    <row r="697" spans="1:22" s="52" customFormat="1" ht="12.75" x14ac:dyDescent="0.2">
      <c r="A697" s="12"/>
      <c r="B697" s="12"/>
      <c r="C697" s="12"/>
      <c r="D697" s="12"/>
      <c r="E697" s="12"/>
      <c r="F697" s="12"/>
      <c r="G697" s="12"/>
      <c r="H697" s="12"/>
      <c r="L697" s="12"/>
      <c r="M697" s="12"/>
      <c r="N697" s="12"/>
      <c r="O697" s="12"/>
      <c r="P697" s="12"/>
      <c r="Q697" s="12"/>
      <c r="R697" s="12"/>
      <c r="S697" s="13"/>
      <c r="T697" s="13"/>
      <c r="U697" s="13"/>
      <c r="V697" s="13"/>
    </row>
    <row r="698" spans="1:22" s="52" customFormat="1" ht="12.75" x14ac:dyDescent="0.2">
      <c r="A698" s="12"/>
      <c r="B698" s="12"/>
      <c r="C698" s="12"/>
      <c r="D698" s="12"/>
      <c r="E698" s="12"/>
      <c r="F698" s="12"/>
      <c r="G698" s="12"/>
      <c r="H698" s="12"/>
      <c r="L698" s="12"/>
      <c r="M698" s="12"/>
      <c r="N698" s="12"/>
      <c r="O698" s="12"/>
      <c r="P698" s="12"/>
      <c r="Q698" s="12"/>
      <c r="R698" s="12"/>
      <c r="S698" s="13"/>
      <c r="T698" s="13"/>
      <c r="U698" s="13"/>
      <c r="V698" s="13"/>
    </row>
    <row r="699" spans="1:22" s="52" customFormat="1" ht="12.75" x14ac:dyDescent="0.2">
      <c r="A699" s="12"/>
      <c r="B699" s="12"/>
      <c r="C699" s="12"/>
      <c r="D699" s="12"/>
      <c r="E699" s="12"/>
      <c r="F699" s="12"/>
      <c r="G699" s="12"/>
      <c r="H699" s="12"/>
      <c r="L699" s="12"/>
      <c r="M699" s="12"/>
      <c r="N699" s="12"/>
      <c r="O699" s="12"/>
      <c r="P699" s="12"/>
      <c r="Q699" s="12"/>
      <c r="R699" s="12"/>
      <c r="S699" s="13"/>
      <c r="T699" s="13"/>
      <c r="U699" s="13"/>
      <c r="V699" s="13"/>
    </row>
    <row r="700" spans="1:22" s="52" customFormat="1" ht="12.75" x14ac:dyDescent="0.2">
      <c r="A700" s="12"/>
      <c r="B700" s="12"/>
      <c r="C700" s="12"/>
      <c r="D700" s="12"/>
      <c r="E700" s="12"/>
      <c r="F700" s="12"/>
      <c r="G700" s="12"/>
      <c r="H700" s="12"/>
      <c r="L700" s="12"/>
      <c r="M700" s="12"/>
      <c r="N700" s="12"/>
      <c r="O700" s="12"/>
      <c r="P700" s="12"/>
      <c r="Q700" s="12"/>
      <c r="R700" s="12"/>
      <c r="S700" s="13"/>
      <c r="T700" s="13"/>
      <c r="U700" s="13"/>
      <c r="V700" s="13"/>
    </row>
    <row r="701" spans="1:22" s="52" customFormat="1" ht="12.75" x14ac:dyDescent="0.2">
      <c r="A701" s="12"/>
      <c r="B701" s="12"/>
      <c r="C701" s="12"/>
      <c r="D701" s="12"/>
      <c r="E701" s="12"/>
      <c r="F701" s="12"/>
      <c r="G701" s="12"/>
      <c r="H701" s="12"/>
      <c r="L701" s="12"/>
      <c r="M701" s="12"/>
      <c r="N701" s="12"/>
      <c r="O701" s="12"/>
      <c r="P701" s="12"/>
      <c r="Q701" s="12"/>
      <c r="R701" s="12"/>
      <c r="S701" s="13"/>
      <c r="T701" s="13"/>
      <c r="U701" s="13"/>
      <c r="V701" s="13"/>
    </row>
    <row r="702" spans="1:22" s="52" customFormat="1" ht="12.75" x14ac:dyDescent="0.2">
      <c r="A702" s="12"/>
      <c r="B702" s="12"/>
      <c r="C702" s="12"/>
      <c r="D702" s="12"/>
      <c r="E702" s="12"/>
      <c r="F702" s="12"/>
      <c r="G702" s="12"/>
      <c r="H702" s="12"/>
      <c r="L702" s="12"/>
      <c r="M702" s="12"/>
      <c r="N702" s="12"/>
      <c r="O702" s="12"/>
      <c r="P702" s="12"/>
      <c r="Q702" s="12"/>
      <c r="R702" s="12"/>
      <c r="S702" s="13"/>
      <c r="T702" s="13"/>
      <c r="U702" s="13"/>
      <c r="V702" s="13"/>
    </row>
    <row r="703" spans="1:22" s="52" customFormat="1" ht="12.75" x14ac:dyDescent="0.2">
      <c r="A703" s="12"/>
      <c r="B703" s="12"/>
      <c r="C703" s="12"/>
      <c r="D703" s="12"/>
      <c r="E703" s="12"/>
      <c r="F703" s="12"/>
      <c r="G703" s="12"/>
      <c r="H703" s="12"/>
      <c r="L703" s="12"/>
      <c r="M703" s="12"/>
      <c r="N703" s="12"/>
      <c r="O703" s="12"/>
      <c r="P703" s="12"/>
      <c r="Q703" s="12"/>
      <c r="R703" s="12"/>
      <c r="S703" s="13"/>
      <c r="T703" s="13"/>
      <c r="U703" s="13"/>
      <c r="V703" s="13"/>
    </row>
    <row r="704" spans="1:22" s="52" customFormat="1" ht="12.75" x14ac:dyDescent="0.2">
      <c r="A704" s="12"/>
      <c r="B704" s="12"/>
      <c r="C704" s="12"/>
      <c r="D704" s="12"/>
      <c r="E704" s="12"/>
      <c r="F704" s="12"/>
      <c r="G704" s="12"/>
      <c r="H704" s="12"/>
      <c r="L704" s="12"/>
      <c r="M704" s="12"/>
      <c r="N704" s="12"/>
      <c r="O704" s="12"/>
      <c r="P704" s="12"/>
      <c r="Q704" s="12"/>
      <c r="R704" s="12"/>
      <c r="S704" s="13"/>
      <c r="T704" s="13"/>
      <c r="U704" s="13"/>
      <c r="V704" s="13"/>
    </row>
    <row r="705" spans="1:22" s="52" customFormat="1" ht="12.75" x14ac:dyDescent="0.2">
      <c r="A705" s="12"/>
      <c r="B705" s="12"/>
      <c r="C705" s="12"/>
      <c r="D705" s="12"/>
      <c r="E705" s="12"/>
      <c r="F705" s="12"/>
      <c r="G705" s="12"/>
      <c r="H705" s="12"/>
      <c r="L705" s="12"/>
      <c r="M705" s="12"/>
      <c r="N705" s="12"/>
      <c r="O705" s="12"/>
      <c r="P705" s="12"/>
      <c r="Q705" s="12"/>
      <c r="R705" s="12"/>
      <c r="S705" s="13"/>
      <c r="T705" s="13"/>
      <c r="U705" s="13"/>
      <c r="V705" s="13"/>
    </row>
    <row r="706" spans="1:22" s="52" customFormat="1" ht="12.75" x14ac:dyDescent="0.2">
      <c r="A706" s="12"/>
      <c r="B706" s="12"/>
      <c r="C706" s="12"/>
      <c r="D706" s="12"/>
      <c r="E706" s="12"/>
      <c r="F706" s="12"/>
      <c r="G706" s="12"/>
      <c r="H706" s="12"/>
      <c r="L706" s="12"/>
      <c r="M706" s="12"/>
      <c r="N706" s="12"/>
      <c r="O706" s="12"/>
      <c r="P706" s="12"/>
      <c r="Q706" s="12"/>
      <c r="R706" s="12"/>
      <c r="S706" s="13"/>
      <c r="T706" s="13"/>
      <c r="U706" s="13"/>
      <c r="V706" s="13"/>
    </row>
    <row r="707" spans="1:22" s="52" customFormat="1" ht="12.75" x14ac:dyDescent="0.2">
      <c r="A707" s="12"/>
      <c r="B707" s="12"/>
      <c r="C707" s="12"/>
      <c r="D707" s="12"/>
      <c r="E707" s="12"/>
      <c r="F707" s="12"/>
      <c r="G707" s="12"/>
      <c r="H707" s="12"/>
      <c r="L707" s="12"/>
      <c r="M707" s="12"/>
      <c r="N707" s="12"/>
      <c r="O707" s="12"/>
      <c r="P707" s="12"/>
      <c r="Q707" s="12"/>
      <c r="R707" s="12"/>
      <c r="S707" s="13"/>
      <c r="T707" s="13"/>
      <c r="U707" s="13"/>
      <c r="V707" s="13"/>
    </row>
    <row r="708" spans="1:22" s="52" customFormat="1" ht="12.75" x14ac:dyDescent="0.2">
      <c r="A708" s="12"/>
      <c r="B708" s="12"/>
      <c r="C708" s="12"/>
      <c r="D708" s="12"/>
      <c r="E708" s="12"/>
      <c r="F708" s="12"/>
      <c r="G708" s="12"/>
      <c r="H708" s="12"/>
      <c r="L708" s="12"/>
      <c r="M708" s="12"/>
      <c r="N708" s="12"/>
      <c r="O708" s="12"/>
      <c r="P708" s="12"/>
      <c r="Q708" s="12"/>
      <c r="R708" s="12"/>
      <c r="S708" s="13"/>
      <c r="T708" s="13"/>
      <c r="U708" s="13"/>
      <c r="V708" s="13"/>
    </row>
    <row r="709" spans="1:22" s="52" customFormat="1" ht="12.75" x14ac:dyDescent="0.2">
      <c r="A709" s="12"/>
      <c r="B709" s="12"/>
      <c r="C709" s="12"/>
      <c r="D709" s="12"/>
      <c r="E709" s="12"/>
      <c r="F709" s="12"/>
      <c r="G709" s="12"/>
      <c r="H709" s="12"/>
      <c r="L709" s="12"/>
      <c r="M709" s="12"/>
      <c r="N709" s="12"/>
      <c r="O709" s="12"/>
      <c r="P709" s="12"/>
      <c r="Q709" s="12"/>
      <c r="R709" s="12"/>
      <c r="S709" s="13"/>
      <c r="T709" s="13"/>
      <c r="U709" s="13"/>
      <c r="V709" s="13"/>
    </row>
    <row r="710" spans="1:22" s="52" customFormat="1" ht="12.75" x14ac:dyDescent="0.2">
      <c r="A710" s="12"/>
      <c r="B710" s="12"/>
      <c r="C710" s="12"/>
      <c r="D710" s="12"/>
      <c r="E710" s="12"/>
      <c r="F710" s="12"/>
      <c r="G710" s="12"/>
      <c r="H710" s="12"/>
      <c r="L710" s="12"/>
      <c r="M710" s="12"/>
      <c r="N710" s="12"/>
      <c r="O710" s="12"/>
      <c r="P710" s="12"/>
      <c r="Q710" s="12"/>
      <c r="R710" s="12"/>
      <c r="S710" s="13"/>
      <c r="T710" s="13"/>
      <c r="U710" s="13"/>
      <c r="V710" s="13"/>
    </row>
    <row r="711" spans="1:22" s="52" customFormat="1" ht="12.75" x14ac:dyDescent="0.2">
      <c r="A711" s="12"/>
      <c r="B711" s="12"/>
      <c r="C711" s="12"/>
      <c r="D711" s="12"/>
      <c r="E711" s="12"/>
      <c r="F711" s="12"/>
      <c r="G711" s="12"/>
      <c r="H711" s="12"/>
      <c r="L711" s="12"/>
      <c r="M711" s="12"/>
      <c r="N711" s="12"/>
      <c r="O711" s="12"/>
      <c r="P711" s="12"/>
      <c r="Q711" s="12"/>
      <c r="R711" s="12"/>
      <c r="S711" s="13"/>
      <c r="T711" s="13"/>
      <c r="U711" s="13"/>
      <c r="V711" s="13"/>
    </row>
    <row r="712" spans="1:22" s="52" customFormat="1" ht="12.75" x14ac:dyDescent="0.2">
      <c r="A712" s="12"/>
      <c r="B712" s="12"/>
      <c r="C712" s="12"/>
      <c r="D712" s="12"/>
      <c r="E712" s="12"/>
      <c r="F712" s="12"/>
      <c r="G712" s="12"/>
      <c r="H712" s="12"/>
      <c r="L712" s="12"/>
      <c r="M712" s="12"/>
      <c r="N712" s="12"/>
      <c r="O712" s="12"/>
      <c r="P712" s="12"/>
      <c r="Q712" s="12"/>
      <c r="R712" s="12"/>
      <c r="S712" s="13"/>
      <c r="T712" s="13"/>
      <c r="U712" s="13"/>
      <c r="V712" s="13"/>
    </row>
    <row r="713" spans="1:22" s="52" customFormat="1" ht="12.75" x14ac:dyDescent="0.2">
      <c r="A713" s="12"/>
      <c r="B713" s="12"/>
      <c r="C713" s="12"/>
      <c r="D713" s="12"/>
      <c r="E713" s="12"/>
      <c r="F713" s="12"/>
      <c r="G713" s="12"/>
      <c r="H713" s="12"/>
      <c r="L713" s="12"/>
      <c r="M713" s="12"/>
      <c r="N713" s="12"/>
      <c r="O713" s="12"/>
      <c r="P713" s="12"/>
      <c r="Q713" s="12"/>
      <c r="R713" s="12"/>
      <c r="S713" s="13"/>
      <c r="T713" s="13"/>
      <c r="U713" s="13"/>
      <c r="V713" s="13"/>
    </row>
    <row r="714" spans="1:22" s="52" customFormat="1" ht="12.75" x14ac:dyDescent="0.2">
      <c r="A714" s="12"/>
      <c r="B714" s="12"/>
      <c r="C714" s="12"/>
      <c r="D714" s="12"/>
      <c r="E714" s="12"/>
      <c r="F714" s="12"/>
      <c r="G714" s="12"/>
      <c r="H714" s="12"/>
      <c r="L714" s="12"/>
      <c r="M714" s="12"/>
      <c r="N714" s="12"/>
      <c r="O714" s="12"/>
      <c r="P714" s="12"/>
      <c r="Q714" s="12"/>
      <c r="R714" s="12"/>
      <c r="S714" s="13"/>
      <c r="T714" s="13"/>
      <c r="U714" s="13"/>
      <c r="V714" s="13"/>
    </row>
    <row r="715" spans="1:22" s="52" customFormat="1" ht="12.75" x14ac:dyDescent="0.2">
      <c r="A715" s="12"/>
      <c r="B715" s="12"/>
      <c r="C715" s="12"/>
      <c r="D715" s="12"/>
      <c r="E715" s="12"/>
      <c r="F715" s="12"/>
      <c r="G715" s="12"/>
      <c r="H715" s="12"/>
      <c r="L715" s="12"/>
      <c r="M715" s="12"/>
      <c r="N715" s="12"/>
      <c r="O715" s="12"/>
      <c r="P715" s="12"/>
      <c r="Q715" s="12"/>
      <c r="R715" s="12"/>
      <c r="S715" s="13"/>
      <c r="T715" s="13"/>
      <c r="U715" s="13"/>
      <c r="V715" s="13"/>
    </row>
    <row r="716" spans="1:22" s="52" customFormat="1" ht="12.75" x14ac:dyDescent="0.2">
      <c r="A716" s="12"/>
      <c r="B716" s="12"/>
      <c r="C716" s="12"/>
      <c r="D716" s="12"/>
      <c r="E716" s="12"/>
      <c r="F716" s="12"/>
      <c r="G716" s="12"/>
      <c r="H716" s="12"/>
      <c r="L716" s="12"/>
      <c r="M716" s="12"/>
      <c r="N716" s="12"/>
      <c r="O716" s="12"/>
      <c r="P716" s="12"/>
      <c r="Q716" s="12"/>
      <c r="R716" s="12"/>
      <c r="S716" s="13"/>
      <c r="T716" s="13"/>
      <c r="U716" s="13"/>
      <c r="V716" s="13"/>
    </row>
    <row r="717" spans="1:22" s="52" customFormat="1" ht="12.75" x14ac:dyDescent="0.2">
      <c r="A717" s="12"/>
      <c r="B717" s="12"/>
      <c r="C717" s="12"/>
      <c r="D717" s="12"/>
      <c r="E717" s="12"/>
      <c r="F717" s="12"/>
      <c r="G717" s="12"/>
      <c r="H717" s="12"/>
      <c r="L717" s="12"/>
      <c r="M717" s="12"/>
      <c r="N717" s="12"/>
      <c r="O717" s="12"/>
      <c r="P717" s="12"/>
      <c r="Q717" s="12"/>
      <c r="R717" s="12"/>
      <c r="S717" s="13"/>
      <c r="T717" s="13"/>
      <c r="U717" s="13"/>
      <c r="V717" s="13"/>
    </row>
    <row r="718" spans="1:22" s="52" customFormat="1" ht="12.75" x14ac:dyDescent="0.2">
      <c r="A718" s="12"/>
      <c r="B718" s="12"/>
      <c r="C718" s="12"/>
      <c r="D718" s="12"/>
      <c r="E718" s="12"/>
      <c r="F718" s="12"/>
      <c r="G718" s="12"/>
      <c r="H718" s="12"/>
      <c r="L718" s="12"/>
      <c r="M718" s="12"/>
      <c r="N718" s="12"/>
      <c r="O718" s="12"/>
      <c r="P718" s="12"/>
      <c r="Q718" s="12"/>
      <c r="R718" s="12"/>
      <c r="S718" s="13"/>
      <c r="T718" s="13"/>
      <c r="U718" s="13"/>
      <c r="V718" s="13"/>
    </row>
    <row r="719" spans="1:22" s="52" customFormat="1" ht="12.75" x14ac:dyDescent="0.2">
      <c r="A719" s="12"/>
      <c r="B719" s="12"/>
      <c r="C719" s="12"/>
      <c r="D719" s="12"/>
      <c r="E719" s="12"/>
      <c r="F719" s="12"/>
      <c r="G719" s="12"/>
      <c r="H719" s="12"/>
      <c r="L719" s="12"/>
      <c r="M719" s="12"/>
      <c r="N719" s="12"/>
      <c r="O719" s="12"/>
      <c r="P719" s="12"/>
      <c r="Q719" s="12"/>
      <c r="R719" s="12"/>
      <c r="S719" s="13"/>
      <c r="T719" s="13"/>
      <c r="U719" s="13"/>
      <c r="V719" s="13"/>
    </row>
    <row r="720" spans="1:22" s="52" customFormat="1" ht="12.75" x14ac:dyDescent="0.2">
      <c r="A720" s="12"/>
      <c r="B720" s="12"/>
      <c r="C720" s="12"/>
      <c r="D720" s="12"/>
      <c r="E720" s="12"/>
      <c r="F720" s="12"/>
      <c r="G720" s="12"/>
      <c r="H720" s="12"/>
      <c r="L720" s="12"/>
      <c r="M720" s="12"/>
      <c r="N720" s="12"/>
      <c r="O720" s="12"/>
      <c r="P720" s="12"/>
      <c r="Q720" s="12"/>
      <c r="R720" s="12"/>
      <c r="S720" s="13"/>
      <c r="T720" s="13"/>
      <c r="U720" s="13"/>
      <c r="V720" s="13"/>
    </row>
    <row r="721" spans="1:22" s="52" customFormat="1" ht="12.75" x14ac:dyDescent="0.2">
      <c r="A721" s="12"/>
      <c r="B721" s="12"/>
      <c r="C721" s="12"/>
      <c r="D721" s="12"/>
      <c r="E721" s="12"/>
      <c r="F721" s="12"/>
      <c r="G721" s="12"/>
      <c r="H721" s="12"/>
      <c r="L721" s="12"/>
      <c r="M721" s="12"/>
      <c r="N721" s="12"/>
      <c r="O721" s="12"/>
      <c r="P721" s="12"/>
      <c r="Q721" s="12"/>
      <c r="R721" s="12"/>
      <c r="S721" s="13"/>
      <c r="T721" s="13"/>
      <c r="U721" s="13"/>
      <c r="V721" s="13"/>
    </row>
    <row r="722" spans="1:22" s="52" customFormat="1" ht="12.75" x14ac:dyDescent="0.2">
      <c r="A722" s="12"/>
      <c r="B722" s="12"/>
      <c r="C722" s="12"/>
      <c r="D722" s="12"/>
      <c r="E722" s="12"/>
      <c r="F722" s="12"/>
      <c r="G722" s="12"/>
      <c r="H722" s="12"/>
      <c r="L722" s="12"/>
      <c r="M722" s="12"/>
      <c r="N722" s="12"/>
      <c r="O722" s="12"/>
      <c r="P722" s="12"/>
      <c r="Q722" s="12"/>
      <c r="R722" s="12"/>
      <c r="S722" s="13"/>
      <c r="T722" s="13"/>
      <c r="U722" s="13"/>
      <c r="V722" s="13"/>
    </row>
    <row r="723" spans="1:22" s="52" customFormat="1" ht="12.75" x14ac:dyDescent="0.2">
      <c r="A723" s="12"/>
      <c r="B723" s="12"/>
      <c r="C723" s="12"/>
      <c r="D723" s="12"/>
      <c r="E723" s="12"/>
      <c r="F723" s="12"/>
      <c r="G723" s="12"/>
      <c r="H723" s="12"/>
      <c r="L723" s="12"/>
      <c r="M723" s="12"/>
      <c r="N723" s="12"/>
      <c r="O723" s="12"/>
      <c r="P723" s="12"/>
      <c r="Q723" s="12"/>
      <c r="R723" s="12"/>
      <c r="S723" s="13"/>
      <c r="T723" s="13"/>
      <c r="U723" s="13"/>
      <c r="V723" s="13"/>
    </row>
    <row r="724" spans="1:22" s="52" customFormat="1" ht="12.75" x14ac:dyDescent="0.2">
      <c r="A724" s="12"/>
      <c r="B724" s="12"/>
      <c r="C724" s="12"/>
      <c r="D724" s="12"/>
      <c r="E724" s="12"/>
      <c r="F724" s="12"/>
      <c r="G724" s="12"/>
      <c r="H724" s="12"/>
      <c r="L724" s="12"/>
      <c r="M724" s="12"/>
      <c r="N724" s="12"/>
      <c r="O724" s="12"/>
      <c r="P724" s="12"/>
      <c r="Q724" s="12"/>
      <c r="R724" s="12"/>
      <c r="S724" s="13"/>
      <c r="T724" s="13"/>
      <c r="U724" s="13"/>
      <c r="V724" s="13"/>
    </row>
    <row r="725" spans="1:22" s="52" customFormat="1" ht="12.75" x14ac:dyDescent="0.2">
      <c r="A725" s="12"/>
      <c r="B725" s="12"/>
      <c r="C725" s="12"/>
      <c r="D725" s="12"/>
      <c r="E725" s="12"/>
      <c r="F725" s="12"/>
      <c r="G725" s="12"/>
      <c r="H725" s="12"/>
      <c r="L725" s="12"/>
      <c r="M725" s="12"/>
      <c r="N725" s="12"/>
      <c r="O725" s="12"/>
      <c r="P725" s="12"/>
      <c r="Q725" s="12"/>
      <c r="R725" s="12"/>
      <c r="S725" s="13"/>
      <c r="T725" s="13"/>
      <c r="U725" s="13"/>
      <c r="V725" s="13"/>
    </row>
    <row r="726" spans="1:22" s="52" customFormat="1" ht="12.75" x14ac:dyDescent="0.2">
      <c r="A726" s="12"/>
      <c r="B726" s="12"/>
      <c r="C726" s="12"/>
      <c r="D726" s="12"/>
      <c r="E726" s="12"/>
      <c r="F726" s="12"/>
      <c r="G726" s="12"/>
      <c r="H726" s="12"/>
      <c r="L726" s="12"/>
      <c r="M726" s="12"/>
      <c r="N726" s="12"/>
      <c r="O726" s="12"/>
      <c r="P726" s="12"/>
      <c r="Q726" s="12"/>
      <c r="R726" s="12"/>
      <c r="S726" s="13"/>
      <c r="T726" s="13"/>
      <c r="U726" s="13"/>
      <c r="V726" s="13"/>
    </row>
    <row r="727" spans="1:22" s="52" customFormat="1" ht="12.75" x14ac:dyDescent="0.2">
      <c r="A727" s="12"/>
      <c r="B727" s="12"/>
      <c r="C727" s="12"/>
      <c r="D727" s="12"/>
      <c r="E727" s="12"/>
      <c r="F727" s="12"/>
      <c r="G727" s="12"/>
      <c r="H727" s="12"/>
      <c r="L727" s="12"/>
      <c r="M727" s="12"/>
      <c r="N727" s="12"/>
      <c r="O727" s="12"/>
      <c r="P727" s="12"/>
      <c r="Q727" s="12"/>
      <c r="R727" s="12"/>
      <c r="S727" s="13"/>
      <c r="T727" s="13"/>
      <c r="U727" s="13"/>
      <c r="V727" s="13"/>
    </row>
    <row r="728" spans="1:22" s="52" customFormat="1" ht="12.75" x14ac:dyDescent="0.2">
      <c r="A728" s="12"/>
      <c r="B728" s="12"/>
      <c r="C728" s="12"/>
      <c r="D728" s="12"/>
      <c r="E728" s="12"/>
      <c r="F728" s="12"/>
      <c r="G728" s="12"/>
      <c r="H728" s="12"/>
      <c r="L728" s="12"/>
      <c r="M728" s="12"/>
      <c r="N728" s="12"/>
      <c r="O728" s="12"/>
      <c r="P728" s="12"/>
      <c r="Q728" s="12"/>
      <c r="R728" s="12"/>
      <c r="S728" s="13"/>
      <c r="T728" s="13"/>
      <c r="U728" s="13"/>
      <c r="V728" s="13"/>
    </row>
    <row r="729" spans="1:22" s="52" customFormat="1" ht="12.75" x14ac:dyDescent="0.2">
      <c r="A729" s="12"/>
      <c r="B729" s="12"/>
      <c r="C729" s="12"/>
      <c r="D729" s="12"/>
      <c r="E729" s="12"/>
      <c r="F729" s="12"/>
      <c r="G729" s="12"/>
      <c r="H729" s="12"/>
      <c r="L729" s="12"/>
      <c r="M729" s="12"/>
      <c r="N729" s="12"/>
      <c r="O729" s="12"/>
      <c r="P729" s="12"/>
      <c r="Q729" s="12"/>
      <c r="R729" s="12"/>
      <c r="S729" s="13"/>
      <c r="T729" s="13"/>
      <c r="U729" s="13"/>
      <c r="V729" s="13"/>
    </row>
    <row r="730" spans="1:22" s="52" customFormat="1" ht="12.75" x14ac:dyDescent="0.2">
      <c r="A730" s="12"/>
      <c r="B730" s="12"/>
      <c r="C730" s="12"/>
      <c r="D730" s="12"/>
      <c r="E730" s="12"/>
      <c r="F730" s="12"/>
      <c r="G730" s="12"/>
      <c r="H730" s="12"/>
      <c r="L730" s="12"/>
      <c r="M730" s="12"/>
      <c r="N730" s="12"/>
      <c r="O730" s="12"/>
      <c r="P730" s="12"/>
      <c r="Q730" s="12"/>
      <c r="R730" s="12"/>
      <c r="S730" s="13"/>
      <c r="T730" s="13"/>
      <c r="U730" s="13"/>
      <c r="V730" s="13"/>
    </row>
    <row r="731" spans="1:22" s="52" customFormat="1" ht="12.75" x14ac:dyDescent="0.2">
      <c r="A731" s="12"/>
      <c r="B731" s="12"/>
      <c r="C731" s="12"/>
      <c r="D731" s="12"/>
      <c r="E731" s="12"/>
      <c r="F731" s="12"/>
      <c r="G731" s="12"/>
      <c r="H731" s="12"/>
      <c r="L731" s="12"/>
      <c r="M731" s="12"/>
      <c r="N731" s="12"/>
      <c r="O731" s="12"/>
      <c r="P731" s="12"/>
      <c r="Q731" s="12"/>
      <c r="R731" s="12"/>
      <c r="S731" s="13"/>
      <c r="T731" s="13"/>
      <c r="U731" s="13"/>
      <c r="V731" s="13"/>
    </row>
    <row r="732" spans="1:22" s="52" customFormat="1" ht="12.75" x14ac:dyDescent="0.2">
      <c r="A732" s="12"/>
      <c r="B732" s="12"/>
      <c r="C732" s="12"/>
      <c r="D732" s="12"/>
      <c r="E732" s="12"/>
      <c r="F732" s="12"/>
      <c r="G732" s="12"/>
      <c r="H732" s="12"/>
      <c r="L732" s="12"/>
      <c r="M732" s="12"/>
      <c r="N732" s="12"/>
      <c r="O732" s="12"/>
      <c r="P732" s="12"/>
      <c r="Q732" s="12"/>
      <c r="R732" s="12"/>
      <c r="S732" s="13"/>
      <c r="T732" s="13"/>
      <c r="U732" s="13"/>
      <c r="V732" s="13"/>
    </row>
    <row r="733" spans="1:22" s="52" customFormat="1" ht="12.75" x14ac:dyDescent="0.2">
      <c r="A733" s="12"/>
      <c r="B733" s="12"/>
      <c r="C733" s="12"/>
      <c r="D733" s="12"/>
      <c r="E733" s="12"/>
      <c r="F733" s="12"/>
      <c r="G733" s="12"/>
      <c r="H733" s="12"/>
      <c r="L733" s="12"/>
      <c r="M733" s="12"/>
      <c r="N733" s="12"/>
      <c r="O733" s="12"/>
      <c r="P733" s="12"/>
      <c r="Q733" s="12"/>
      <c r="R733" s="12"/>
      <c r="S733" s="13"/>
      <c r="T733" s="13"/>
      <c r="U733" s="13"/>
      <c r="V733" s="13"/>
    </row>
    <row r="734" spans="1:22" s="52" customFormat="1" ht="12.75" x14ac:dyDescent="0.2">
      <c r="A734" s="12"/>
      <c r="B734" s="12"/>
      <c r="C734" s="12"/>
      <c r="D734" s="12"/>
      <c r="E734" s="12"/>
      <c r="F734" s="12"/>
      <c r="G734" s="12"/>
      <c r="H734" s="12"/>
      <c r="L734" s="12"/>
      <c r="M734" s="12"/>
      <c r="N734" s="12"/>
      <c r="O734" s="12"/>
      <c r="P734" s="12"/>
      <c r="Q734" s="12"/>
      <c r="R734" s="12"/>
      <c r="S734" s="13"/>
      <c r="T734" s="13"/>
      <c r="U734" s="13"/>
      <c r="V734" s="13"/>
    </row>
    <row r="735" spans="1:22" s="52" customFormat="1" ht="12.75" x14ac:dyDescent="0.2">
      <c r="A735" s="12"/>
      <c r="B735" s="12"/>
      <c r="C735" s="12"/>
      <c r="D735" s="12"/>
      <c r="E735" s="12"/>
      <c r="F735" s="12"/>
      <c r="G735" s="12"/>
      <c r="H735" s="12"/>
      <c r="L735" s="12"/>
      <c r="M735" s="12"/>
      <c r="N735" s="12"/>
      <c r="O735" s="12"/>
      <c r="P735" s="12"/>
      <c r="Q735" s="12"/>
      <c r="R735" s="12"/>
      <c r="S735" s="13"/>
      <c r="T735" s="13"/>
      <c r="U735" s="13"/>
      <c r="V735" s="13"/>
    </row>
    <row r="736" spans="1:22" s="52" customFormat="1" ht="12.75" x14ac:dyDescent="0.2">
      <c r="A736" s="12"/>
      <c r="B736" s="12"/>
      <c r="C736" s="12"/>
      <c r="D736" s="12"/>
      <c r="E736" s="12"/>
      <c r="F736" s="12"/>
      <c r="G736" s="12"/>
      <c r="H736" s="12"/>
      <c r="L736" s="12"/>
      <c r="M736" s="12"/>
      <c r="N736" s="12"/>
      <c r="O736" s="12"/>
      <c r="P736" s="12"/>
      <c r="Q736" s="12"/>
      <c r="R736" s="12"/>
      <c r="S736" s="13"/>
      <c r="T736" s="13"/>
      <c r="U736" s="13"/>
      <c r="V736" s="13"/>
    </row>
    <row r="737" spans="1:22" s="52" customFormat="1" ht="12.75" x14ac:dyDescent="0.2">
      <c r="A737" s="12"/>
      <c r="B737" s="12"/>
      <c r="C737" s="12"/>
      <c r="D737" s="12"/>
      <c r="E737" s="12"/>
      <c r="F737" s="12"/>
      <c r="G737" s="12"/>
      <c r="H737" s="12"/>
      <c r="L737" s="12"/>
      <c r="M737" s="12"/>
      <c r="N737" s="12"/>
      <c r="O737" s="12"/>
      <c r="P737" s="12"/>
      <c r="Q737" s="12"/>
      <c r="R737" s="12"/>
      <c r="S737" s="13"/>
      <c r="T737" s="13"/>
      <c r="U737" s="13"/>
      <c r="V737" s="13"/>
    </row>
    <row r="738" spans="1:22" s="52" customFormat="1" ht="12.75" x14ac:dyDescent="0.2">
      <c r="A738" s="12"/>
      <c r="B738" s="12"/>
      <c r="C738" s="12"/>
      <c r="D738" s="12"/>
      <c r="E738" s="12"/>
      <c r="F738" s="12"/>
      <c r="G738" s="12"/>
      <c r="H738" s="12"/>
      <c r="L738" s="12"/>
      <c r="M738" s="12"/>
      <c r="N738" s="12"/>
      <c r="O738" s="12"/>
      <c r="P738" s="12"/>
      <c r="Q738" s="12"/>
      <c r="R738" s="12"/>
      <c r="S738" s="13"/>
      <c r="T738" s="13"/>
      <c r="U738" s="13"/>
      <c r="V738" s="13"/>
    </row>
    <row r="739" spans="1:22" s="52" customFormat="1" ht="12.75" x14ac:dyDescent="0.2">
      <c r="A739" s="12"/>
      <c r="B739" s="12"/>
      <c r="C739" s="12"/>
      <c r="D739" s="12"/>
      <c r="E739" s="12"/>
      <c r="F739" s="12"/>
      <c r="G739" s="12"/>
      <c r="H739" s="12"/>
      <c r="L739" s="12"/>
      <c r="M739" s="12"/>
      <c r="N739" s="12"/>
      <c r="O739" s="12"/>
      <c r="P739" s="12"/>
      <c r="Q739" s="12"/>
      <c r="R739" s="12"/>
      <c r="S739" s="13"/>
      <c r="T739" s="13"/>
      <c r="U739" s="13"/>
      <c r="V739" s="13"/>
    </row>
    <row r="740" spans="1:22" s="52" customFormat="1" ht="12.75" x14ac:dyDescent="0.2">
      <c r="A740" s="12"/>
      <c r="B740" s="12"/>
      <c r="C740" s="12"/>
      <c r="D740" s="12"/>
      <c r="E740" s="12"/>
      <c r="F740" s="12"/>
      <c r="G740" s="12"/>
      <c r="H740" s="12"/>
      <c r="L740" s="12"/>
      <c r="M740" s="12"/>
      <c r="N740" s="12"/>
      <c r="O740" s="12"/>
      <c r="P740" s="12"/>
      <c r="Q740" s="12"/>
      <c r="R740" s="12"/>
      <c r="S740" s="13"/>
      <c r="T740" s="13"/>
      <c r="U740" s="13"/>
      <c r="V740" s="13"/>
    </row>
    <row r="741" spans="1:22" s="52" customFormat="1" ht="12.75" x14ac:dyDescent="0.2">
      <c r="A741" s="12"/>
      <c r="B741" s="12"/>
      <c r="C741" s="12"/>
      <c r="D741" s="12"/>
      <c r="E741" s="12"/>
      <c r="F741" s="12"/>
      <c r="G741" s="12"/>
      <c r="H741" s="12"/>
      <c r="L741" s="12"/>
      <c r="M741" s="12"/>
      <c r="N741" s="12"/>
      <c r="O741" s="12"/>
      <c r="P741" s="12"/>
      <c r="Q741" s="12"/>
      <c r="R741" s="12"/>
      <c r="S741" s="13"/>
      <c r="T741" s="13"/>
      <c r="U741" s="13"/>
      <c r="V741" s="13"/>
    </row>
    <row r="742" spans="1:22" s="52" customFormat="1" ht="12.75" x14ac:dyDescent="0.2">
      <c r="A742" s="12"/>
      <c r="B742" s="12"/>
      <c r="C742" s="12"/>
      <c r="D742" s="12"/>
      <c r="E742" s="12"/>
      <c r="F742" s="12"/>
      <c r="G742" s="12"/>
      <c r="H742" s="12"/>
      <c r="L742" s="12"/>
      <c r="M742" s="12"/>
      <c r="N742" s="12"/>
      <c r="O742" s="12"/>
      <c r="P742" s="12"/>
      <c r="Q742" s="12"/>
      <c r="R742" s="12"/>
      <c r="S742" s="13"/>
      <c r="T742" s="13"/>
      <c r="U742" s="13"/>
      <c r="V742" s="13"/>
    </row>
    <row r="743" spans="1:22" s="52" customFormat="1" ht="12.75" x14ac:dyDescent="0.2">
      <c r="A743" s="12"/>
      <c r="B743" s="12"/>
      <c r="C743" s="12"/>
      <c r="D743" s="12"/>
      <c r="E743" s="12"/>
      <c r="F743" s="12"/>
      <c r="G743" s="12"/>
      <c r="H743" s="12"/>
      <c r="L743" s="12"/>
      <c r="M743" s="12"/>
      <c r="N743" s="12"/>
      <c r="O743" s="12"/>
      <c r="P743" s="12"/>
      <c r="Q743" s="12"/>
      <c r="R743" s="12"/>
      <c r="S743" s="13"/>
      <c r="T743" s="13"/>
      <c r="U743" s="13"/>
      <c r="V743" s="13"/>
    </row>
    <row r="744" spans="1:22" s="52" customFormat="1" ht="12.75" x14ac:dyDescent="0.2">
      <c r="A744" s="12"/>
      <c r="B744" s="12"/>
      <c r="C744" s="12"/>
      <c r="D744" s="12"/>
      <c r="E744" s="12"/>
      <c r="F744" s="12"/>
      <c r="G744" s="12"/>
      <c r="H744" s="12"/>
      <c r="L744" s="12"/>
      <c r="M744" s="12"/>
      <c r="N744" s="12"/>
      <c r="O744" s="12"/>
      <c r="P744" s="12"/>
      <c r="Q744" s="12"/>
      <c r="R744" s="12"/>
      <c r="S744" s="13"/>
      <c r="T744" s="13"/>
      <c r="U744" s="13"/>
      <c r="V744" s="13"/>
    </row>
    <row r="745" spans="1:22" s="52" customFormat="1" ht="12.75" x14ac:dyDescent="0.2">
      <c r="A745" s="12"/>
      <c r="B745" s="12"/>
      <c r="C745" s="12"/>
      <c r="D745" s="12"/>
      <c r="E745" s="12"/>
      <c r="F745" s="12"/>
      <c r="G745" s="12"/>
      <c r="H745" s="12"/>
      <c r="L745" s="12"/>
      <c r="M745" s="12"/>
      <c r="N745" s="12"/>
      <c r="O745" s="12"/>
      <c r="P745" s="12"/>
      <c r="Q745" s="12"/>
      <c r="R745" s="12"/>
      <c r="S745" s="13"/>
      <c r="T745" s="13"/>
      <c r="U745" s="13"/>
      <c r="V745" s="13"/>
    </row>
    <row r="746" spans="1:22" s="52" customFormat="1" ht="12.75" x14ac:dyDescent="0.2">
      <c r="A746" s="12"/>
      <c r="B746" s="12"/>
      <c r="C746" s="12"/>
      <c r="D746" s="12"/>
      <c r="E746" s="12"/>
      <c r="F746" s="12"/>
      <c r="G746" s="12"/>
      <c r="H746" s="12"/>
      <c r="L746" s="12"/>
      <c r="M746" s="12"/>
      <c r="N746" s="12"/>
      <c r="O746" s="12"/>
      <c r="P746" s="12"/>
      <c r="Q746" s="12"/>
      <c r="R746" s="12"/>
      <c r="S746" s="13"/>
      <c r="T746" s="13"/>
      <c r="U746" s="13"/>
      <c r="V746" s="13"/>
    </row>
    <row r="747" spans="1:22" s="52" customFormat="1" ht="12.75" x14ac:dyDescent="0.2">
      <c r="A747" s="12"/>
      <c r="B747" s="12"/>
      <c r="C747" s="12"/>
      <c r="D747" s="12"/>
      <c r="E747" s="12"/>
      <c r="F747" s="12"/>
      <c r="G747" s="12"/>
      <c r="H747" s="12"/>
      <c r="L747" s="12"/>
      <c r="M747" s="12"/>
      <c r="N747" s="12"/>
      <c r="O747" s="12"/>
      <c r="P747" s="12"/>
      <c r="Q747" s="12"/>
      <c r="R747" s="12"/>
      <c r="S747" s="13"/>
      <c r="T747" s="13"/>
      <c r="U747" s="13"/>
      <c r="V747" s="13"/>
    </row>
    <row r="748" spans="1:22" s="52" customFormat="1" ht="12.75" x14ac:dyDescent="0.2">
      <c r="A748" s="12"/>
      <c r="B748" s="12"/>
      <c r="C748" s="12"/>
      <c r="D748" s="12"/>
      <c r="E748" s="12"/>
      <c r="F748" s="12"/>
      <c r="G748" s="12"/>
      <c r="H748" s="12"/>
      <c r="L748" s="12"/>
      <c r="M748" s="12"/>
      <c r="N748" s="12"/>
      <c r="O748" s="12"/>
      <c r="P748" s="12"/>
      <c r="Q748" s="12"/>
      <c r="R748" s="12"/>
      <c r="S748" s="13"/>
      <c r="T748" s="13"/>
      <c r="U748" s="13"/>
      <c r="V748" s="13"/>
    </row>
    <row r="749" spans="1:22" s="52" customFormat="1" ht="12.75" x14ac:dyDescent="0.2">
      <c r="A749" s="12"/>
      <c r="B749" s="12"/>
      <c r="C749" s="12"/>
      <c r="D749" s="12"/>
      <c r="E749" s="12"/>
      <c r="F749" s="12"/>
      <c r="G749" s="12"/>
      <c r="H749" s="12"/>
      <c r="L749" s="12"/>
      <c r="M749" s="12"/>
      <c r="N749" s="12"/>
      <c r="O749" s="12"/>
      <c r="P749" s="12"/>
      <c r="Q749" s="12"/>
      <c r="R749" s="12"/>
      <c r="S749" s="13"/>
      <c r="T749" s="13"/>
      <c r="U749" s="13"/>
      <c r="V749" s="13"/>
    </row>
    <row r="750" spans="1:22" s="52" customFormat="1" ht="12.75" x14ac:dyDescent="0.2">
      <c r="A750" s="12"/>
      <c r="B750" s="12"/>
      <c r="C750" s="12"/>
      <c r="D750" s="12"/>
      <c r="E750" s="12"/>
      <c r="F750" s="12"/>
      <c r="G750" s="12"/>
      <c r="H750" s="12"/>
      <c r="L750" s="12"/>
      <c r="M750" s="12"/>
      <c r="N750" s="12"/>
      <c r="O750" s="12"/>
      <c r="P750" s="12"/>
      <c r="Q750" s="12"/>
      <c r="R750" s="12"/>
      <c r="S750" s="13"/>
      <c r="T750" s="13"/>
      <c r="U750" s="13"/>
      <c r="V750" s="13"/>
    </row>
    <row r="751" spans="1:22" s="52" customFormat="1" ht="12.75" x14ac:dyDescent="0.2">
      <c r="A751" s="12"/>
      <c r="B751" s="12"/>
      <c r="C751" s="12"/>
      <c r="D751" s="12"/>
      <c r="E751" s="12"/>
      <c r="F751" s="12"/>
      <c r="G751" s="12"/>
      <c r="H751" s="12"/>
      <c r="L751" s="12"/>
      <c r="M751" s="12"/>
      <c r="N751" s="12"/>
      <c r="O751" s="12"/>
      <c r="P751" s="12"/>
      <c r="Q751" s="12"/>
      <c r="R751" s="12"/>
      <c r="S751" s="13"/>
      <c r="T751" s="13"/>
      <c r="U751" s="13"/>
      <c r="V751" s="13"/>
    </row>
    <row r="752" spans="1:22" s="52" customFormat="1" ht="12.75" x14ac:dyDescent="0.2">
      <c r="A752" s="12"/>
      <c r="B752" s="12"/>
      <c r="C752" s="12"/>
      <c r="D752" s="12"/>
      <c r="E752" s="12"/>
      <c r="F752" s="12"/>
      <c r="G752" s="12"/>
      <c r="H752" s="12"/>
      <c r="L752" s="12"/>
      <c r="M752" s="12"/>
      <c r="N752" s="12"/>
      <c r="O752" s="12"/>
      <c r="P752" s="12"/>
      <c r="Q752" s="12"/>
      <c r="R752" s="12"/>
      <c r="S752" s="13"/>
      <c r="T752" s="13"/>
      <c r="U752" s="13"/>
      <c r="V752" s="13"/>
    </row>
    <row r="753" spans="1:22" s="52" customFormat="1" ht="12.75" x14ac:dyDescent="0.2">
      <c r="A753" s="12"/>
      <c r="B753" s="12"/>
      <c r="C753" s="12"/>
      <c r="D753" s="12"/>
      <c r="E753" s="12"/>
      <c r="F753" s="12"/>
      <c r="G753" s="12"/>
      <c r="H753" s="12"/>
      <c r="L753" s="12"/>
      <c r="M753" s="12"/>
      <c r="N753" s="12"/>
      <c r="O753" s="12"/>
      <c r="P753" s="12"/>
      <c r="Q753" s="12"/>
      <c r="R753" s="12"/>
      <c r="S753" s="13"/>
      <c r="T753" s="13"/>
      <c r="U753" s="13"/>
      <c r="V753" s="13"/>
    </row>
    <row r="754" spans="1:22" s="52" customFormat="1" ht="12.75" x14ac:dyDescent="0.2">
      <c r="A754" s="12"/>
      <c r="B754" s="12"/>
      <c r="C754" s="12"/>
      <c r="D754" s="12"/>
      <c r="E754" s="12"/>
      <c r="F754" s="12"/>
      <c r="G754" s="12"/>
      <c r="H754" s="12"/>
      <c r="L754" s="12"/>
      <c r="M754" s="12"/>
      <c r="N754" s="12"/>
      <c r="O754" s="12"/>
      <c r="P754" s="12"/>
      <c r="Q754" s="12"/>
      <c r="R754" s="12"/>
      <c r="S754" s="13"/>
      <c r="T754" s="13"/>
      <c r="U754" s="13"/>
      <c r="V754" s="13"/>
    </row>
    <row r="755" spans="1:22" s="52" customFormat="1" ht="12.75" x14ac:dyDescent="0.2">
      <c r="A755" s="12"/>
      <c r="B755" s="12"/>
      <c r="C755" s="12"/>
      <c r="D755" s="12"/>
      <c r="E755" s="12"/>
      <c r="F755" s="12"/>
      <c r="G755" s="12"/>
      <c r="H755" s="12"/>
      <c r="L755" s="12"/>
      <c r="M755" s="12"/>
      <c r="N755" s="12"/>
      <c r="O755" s="12"/>
      <c r="P755" s="12"/>
      <c r="Q755" s="12"/>
      <c r="R755" s="12"/>
      <c r="S755" s="13"/>
      <c r="T755" s="13"/>
      <c r="U755" s="13"/>
      <c r="V755" s="13"/>
    </row>
    <row r="756" spans="1:22" s="52" customFormat="1" ht="12.75" x14ac:dyDescent="0.2">
      <c r="A756" s="12"/>
      <c r="B756" s="12"/>
      <c r="C756" s="12"/>
      <c r="D756" s="12"/>
      <c r="E756" s="12"/>
      <c r="F756" s="12"/>
      <c r="G756" s="12"/>
      <c r="H756" s="12"/>
      <c r="L756" s="12"/>
      <c r="M756" s="12"/>
      <c r="N756" s="12"/>
      <c r="O756" s="12"/>
      <c r="P756" s="12"/>
      <c r="Q756" s="12"/>
      <c r="R756" s="12"/>
      <c r="S756" s="13"/>
      <c r="T756" s="13"/>
      <c r="U756" s="13"/>
      <c r="V756" s="13"/>
    </row>
    <row r="757" spans="1:22" s="52" customFormat="1" ht="12.75" x14ac:dyDescent="0.2">
      <c r="A757" s="12"/>
      <c r="B757" s="12"/>
      <c r="C757" s="12"/>
      <c r="D757" s="12"/>
      <c r="E757" s="12"/>
      <c r="F757" s="12"/>
      <c r="G757" s="12"/>
      <c r="H757" s="12"/>
      <c r="L757" s="12"/>
      <c r="M757" s="12"/>
      <c r="N757" s="12"/>
      <c r="O757" s="12"/>
      <c r="P757" s="12"/>
      <c r="Q757" s="12"/>
      <c r="R757" s="12"/>
      <c r="S757" s="13"/>
      <c r="T757" s="13"/>
      <c r="U757" s="13"/>
      <c r="V757" s="13"/>
    </row>
    <row r="758" spans="1:22" s="52" customFormat="1" ht="12.75" x14ac:dyDescent="0.2">
      <c r="A758" s="12"/>
      <c r="B758" s="12"/>
      <c r="C758" s="12"/>
      <c r="D758" s="12"/>
      <c r="E758" s="12"/>
      <c r="F758" s="12"/>
      <c r="G758" s="12"/>
      <c r="H758" s="12"/>
      <c r="L758" s="12"/>
      <c r="M758" s="12"/>
      <c r="N758" s="12"/>
      <c r="O758" s="12"/>
      <c r="P758" s="12"/>
      <c r="Q758" s="12"/>
      <c r="R758" s="12"/>
      <c r="S758" s="13"/>
      <c r="T758" s="13"/>
      <c r="U758" s="13"/>
      <c r="V758" s="13"/>
    </row>
    <row r="759" spans="1:22" s="52" customFormat="1" ht="12.75" x14ac:dyDescent="0.2">
      <c r="A759" s="12"/>
      <c r="B759" s="12"/>
      <c r="C759" s="12"/>
      <c r="D759" s="12"/>
      <c r="E759" s="12"/>
      <c r="F759" s="12"/>
      <c r="G759" s="12"/>
      <c r="H759" s="12"/>
      <c r="L759" s="12"/>
      <c r="M759" s="12"/>
      <c r="N759" s="12"/>
      <c r="O759" s="12"/>
      <c r="P759" s="12"/>
      <c r="Q759" s="12"/>
      <c r="R759" s="12"/>
      <c r="S759" s="13"/>
      <c r="T759" s="13"/>
      <c r="U759" s="13"/>
      <c r="V759" s="13"/>
    </row>
    <row r="760" spans="1:22" s="52" customFormat="1" ht="12.75" x14ac:dyDescent="0.2">
      <c r="A760" s="12"/>
      <c r="B760" s="12"/>
      <c r="C760" s="12"/>
      <c r="D760" s="12"/>
      <c r="E760" s="12"/>
      <c r="F760" s="12"/>
      <c r="G760" s="12"/>
      <c r="H760" s="12"/>
      <c r="L760" s="12"/>
      <c r="M760" s="12"/>
      <c r="N760" s="12"/>
      <c r="O760" s="12"/>
      <c r="P760" s="12"/>
      <c r="Q760" s="12"/>
      <c r="R760" s="12"/>
      <c r="S760" s="13"/>
      <c r="T760" s="13"/>
      <c r="U760" s="13"/>
      <c r="V760" s="13"/>
    </row>
    <row r="761" spans="1:22" s="52" customFormat="1" ht="12.75" x14ac:dyDescent="0.2">
      <c r="A761" s="12"/>
      <c r="B761" s="12"/>
      <c r="C761" s="12"/>
      <c r="D761" s="12"/>
      <c r="E761" s="12"/>
      <c r="F761" s="12"/>
      <c r="G761" s="12"/>
      <c r="H761" s="12"/>
      <c r="L761" s="12"/>
      <c r="M761" s="12"/>
      <c r="N761" s="12"/>
      <c r="O761" s="12"/>
      <c r="P761" s="12"/>
      <c r="Q761" s="12"/>
      <c r="R761" s="12"/>
      <c r="S761" s="13"/>
      <c r="T761" s="13"/>
      <c r="U761" s="13"/>
      <c r="V761" s="13"/>
    </row>
    <row r="762" spans="1:22" s="52" customFormat="1" ht="12.75" x14ac:dyDescent="0.2">
      <c r="A762" s="12"/>
      <c r="B762" s="12"/>
      <c r="C762" s="12"/>
      <c r="D762" s="12"/>
      <c r="E762" s="12"/>
      <c r="F762" s="12"/>
      <c r="G762" s="12"/>
      <c r="H762" s="12"/>
      <c r="L762" s="12"/>
      <c r="M762" s="12"/>
      <c r="N762" s="12"/>
      <c r="O762" s="12"/>
      <c r="P762" s="12"/>
      <c r="Q762" s="12"/>
      <c r="R762" s="12"/>
      <c r="S762" s="13"/>
      <c r="T762" s="13"/>
      <c r="U762" s="13"/>
      <c r="V762" s="13"/>
    </row>
    <row r="763" spans="1:22" s="52" customFormat="1" ht="12.75" x14ac:dyDescent="0.2">
      <c r="A763" s="12"/>
      <c r="B763" s="12"/>
      <c r="C763" s="12"/>
      <c r="D763" s="12"/>
      <c r="E763" s="12"/>
      <c r="F763" s="12"/>
      <c r="G763" s="12"/>
      <c r="H763" s="12"/>
      <c r="L763" s="12"/>
      <c r="M763" s="12"/>
      <c r="N763" s="12"/>
      <c r="O763" s="12"/>
      <c r="P763" s="12"/>
      <c r="Q763" s="12"/>
      <c r="R763" s="12"/>
      <c r="S763" s="13"/>
      <c r="T763" s="13"/>
      <c r="U763" s="13"/>
      <c r="V763" s="13"/>
    </row>
    <row r="764" spans="1:22" s="52" customFormat="1" ht="12.75" x14ac:dyDescent="0.2">
      <c r="A764" s="12"/>
      <c r="B764" s="12"/>
      <c r="C764" s="12"/>
      <c r="D764" s="12"/>
      <c r="E764" s="12"/>
      <c r="F764" s="12"/>
      <c r="G764" s="12"/>
      <c r="H764" s="12"/>
      <c r="L764" s="12"/>
      <c r="M764" s="12"/>
      <c r="N764" s="12"/>
      <c r="O764" s="12"/>
      <c r="P764" s="12"/>
      <c r="Q764" s="12"/>
      <c r="R764" s="12"/>
      <c r="S764" s="13"/>
      <c r="T764" s="13"/>
      <c r="U764" s="13"/>
      <c r="V764" s="13"/>
    </row>
    <row r="765" spans="1:22" s="52" customFormat="1" ht="12.75" x14ac:dyDescent="0.2">
      <c r="A765" s="12"/>
      <c r="B765" s="12"/>
      <c r="C765" s="12"/>
      <c r="D765" s="12"/>
      <c r="E765" s="12"/>
      <c r="F765" s="12"/>
      <c r="G765" s="12"/>
      <c r="H765" s="12"/>
      <c r="L765" s="12"/>
      <c r="M765" s="12"/>
      <c r="N765" s="12"/>
      <c r="O765" s="12"/>
      <c r="P765" s="12"/>
      <c r="Q765" s="12"/>
      <c r="R765" s="12"/>
      <c r="S765" s="13"/>
      <c r="T765" s="13"/>
      <c r="U765" s="13"/>
      <c r="V765" s="13"/>
    </row>
    <row r="766" spans="1:22" s="52" customFormat="1" ht="12.75" x14ac:dyDescent="0.2">
      <c r="A766" s="12"/>
      <c r="B766" s="12"/>
      <c r="C766" s="12"/>
      <c r="D766" s="12"/>
      <c r="E766" s="12"/>
      <c r="F766" s="12"/>
      <c r="G766" s="12"/>
      <c r="H766" s="12"/>
      <c r="L766" s="12"/>
      <c r="M766" s="12"/>
      <c r="N766" s="12"/>
      <c r="O766" s="12"/>
      <c r="P766" s="12"/>
      <c r="Q766" s="12"/>
      <c r="R766" s="12"/>
      <c r="S766" s="13"/>
      <c r="T766" s="13"/>
      <c r="U766" s="13"/>
      <c r="V766" s="13"/>
    </row>
    <row r="767" spans="1:22" s="52" customFormat="1" ht="12.75" x14ac:dyDescent="0.2">
      <c r="A767" s="12"/>
      <c r="B767" s="12"/>
      <c r="C767" s="12"/>
      <c r="D767" s="12"/>
      <c r="E767" s="12"/>
      <c r="F767" s="12"/>
      <c r="G767" s="12"/>
      <c r="H767" s="12"/>
      <c r="L767" s="12"/>
      <c r="M767" s="12"/>
      <c r="N767" s="12"/>
      <c r="O767" s="12"/>
      <c r="P767" s="12"/>
      <c r="Q767" s="12"/>
      <c r="R767" s="12"/>
      <c r="S767" s="13"/>
      <c r="T767" s="13"/>
      <c r="U767" s="13"/>
      <c r="V767" s="13"/>
    </row>
    <row r="768" spans="1:22" s="52" customFormat="1" ht="12.75" x14ac:dyDescent="0.2">
      <c r="A768" s="12"/>
      <c r="B768" s="12"/>
      <c r="C768" s="12"/>
      <c r="D768" s="12"/>
      <c r="E768" s="12"/>
      <c r="F768" s="12"/>
      <c r="G768" s="12"/>
      <c r="H768" s="12"/>
      <c r="L768" s="12"/>
      <c r="M768" s="12"/>
      <c r="N768" s="12"/>
      <c r="O768" s="12"/>
      <c r="P768" s="12"/>
      <c r="Q768" s="12"/>
      <c r="R768" s="12"/>
      <c r="S768" s="13"/>
      <c r="T768" s="13"/>
      <c r="U768" s="13"/>
      <c r="V768" s="13"/>
    </row>
    <row r="769" spans="1:22" s="52" customFormat="1" ht="12.75" x14ac:dyDescent="0.2">
      <c r="A769" s="12"/>
      <c r="B769" s="12"/>
      <c r="C769" s="12"/>
      <c r="D769" s="12"/>
      <c r="E769" s="12"/>
      <c r="F769" s="12"/>
      <c r="G769" s="12"/>
      <c r="H769" s="12"/>
      <c r="L769" s="12"/>
      <c r="M769" s="12"/>
      <c r="N769" s="12"/>
      <c r="O769" s="12"/>
      <c r="P769" s="12"/>
      <c r="Q769" s="12"/>
      <c r="R769" s="12"/>
      <c r="S769" s="13"/>
      <c r="T769" s="13"/>
      <c r="U769" s="13"/>
      <c r="V769" s="13"/>
    </row>
    <row r="770" spans="1:22" s="52" customFormat="1" ht="12.75" x14ac:dyDescent="0.2">
      <c r="A770" s="12"/>
      <c r="B770" s="12"/>
      <c r="C770" s="12"/>
      <c r="D770" s="12"/>
      <c r="E770" s="12"/>
      <c r="F770" s="12"/>
      <c r="G770" s="12"/>
      <c r="H770" s="12"/>
      <c r="L770" s="12"/>
      <c r="M770" s="12"/>
      <c r="N770" s="12"/>
      <c r="O770" s="12"/>
      <c r="P770" s="12"/>
      <c r="Q770" s="12"/>
      <c r="R770" s="12"/>
      <c r="S770" s="13"/>
      <c r="T770" s="13"/>
      <c r="U770" s="13"/>
      <c r="V770" s="13"/>
    </row>
    <row r="771" spans="1:22" s="52" customFormat="1" ht="12.75" x14ac:dyDescent="0.2">
      <c r="A771" s="12"/>
      <c r="B771" s="12"/>
      <c r="C771" s="12"/>
      <c r="D771" s="12"/>
      <c r="E771" s="12"/>
      <c r="F771" s="12"/>
      <c r="G771" s="12"/>
      <c r="H771" s="12"/>
      <c r="L771" s="12"/>
      <c r="M771" s="12"/>
      <c r="N771" s="12"/>
      <c r="O771" s="12"/>
      <c r="P771" s="12"/>
      <c r="Q771" s="12"/>
      <c r="R771" s="12"/>
      <c r="S771" s="13"/>
      <c r="T771" s="13"/>
      <c r="U771" s="13"/>
      <c r="V771" s="13"/>
    </row>
    <row r="772" spans="1:22" s="52" customFormat="1" ht="12.75" x14ac:dyDescent="0.2">
      <c r="A772" s="12"/>
      <c r="B772" s="12"/>
      <c r="C772" s="12"/>
      <c r="D772" s="12"/>
      <c r="E772" s="12"/>
      <c r="F772" s="12"/>
      <c r="G772" s="12"/>
      <c r="H772" s="12"/>
      <c r="L772" s="12"/>
      <c r="M772" s="12"/>
      <c r="N772" s="12"/>
      <c r="O772" s="12"/>
      <c r="P772" s="12"/>
      <c r="Q772" s="12"/>
      <c r="R772" s="12"/>
      <c r="S772" s="13"/>
      <c r="T772" s="13"/>
      <c r="U772" s="13"/>
      <c r="V772" s="13"/>
    </row>
    <row r="773" spans="1:22" s="52" customFormat="1" ht="12.75" x14ac:dyDescent="0.2">
      <c r="A773" s="12"/>
      <c r="B773" s="12"/>
      <c r="C773" s="12"/>
      <c r="D773" s="12"/>
      <c r="E773" s="12"/>
      <c r="F773" s="12"/>
      <c r="G773" s="12"/>
      <c r="H773" s="12"/>
      <c r="L773" s="12"/>
      <c r="M773" s="12"/>
      <c r="N773" s="12"/>
      <c r="O773" s="12"/>
      <c r="P773" s="12"/>
      <c r="Q773" s="12"/>
      <c r="R773" s="12"/>
      <c r="S773" s="13"/>
      <c r="T773" s="13"/>
      <c r="U773" s="13"/>
      <c r="V773" s="13"/>
    </row>
    <row r="774" spans="1:22" s="52" customFormat="1" ht="12.75" x14ac:dyDescent="0.2">
      <c r="A774" s="12"/>
      <c r="B774" s="12"/>
      <c r="C774" s="12"/>
      <c r="D774" s="12"/>
      <c r="E774" s="12"/>
      <c r="F774" s="12"/>
      <c r="G774" s="12"/>
      <c r="H774" s="12"/>
      <c r="L774" s="12"/>
      <c r="M774" s="12"/>
      <c r="N774" s="12"/>
      <c r="O774" s="12"/>
      <c r="P774" s="12"/>
      <c r="Q774" s="12"/>
      <c r="R774" s="12"/>
      <c r="S774" s="13"/>
      <c r="T774" s="13"/>
      <c r="U774" s="13"/>
      <c r="V774" s="13"/>
    </row>
    <row r="775" spans="1:22" s="52" customFormat="1" ht="12.75" x14ac:dyDescent="0.2">
      <c r="A775" s="12"/>
      <c r="B775" s="12"/>
      <c r="C775" s="12"/>
      <c r="D775" s="12"/>
      <c r="E775" s="12"/>
      <c r="F775" s="12"/>
      <c r="G775" s="12"/>
      <c r="H775" s="12"/>
      <c r="L775" s="12"/>
      <c r="M775" s="12"/>
      <c r="N775" s="12"/>
      <c r="O775" s="12"/>
      <c r="P775" s="12"/>
      <c r="Q775" s="12"/>
      <c r="R775" s="12"/>
      <c r="S775" s="13"/>
      <c r="T775" s="13"/>
      <c r="U775" s="13"/>
      <c r="V775" s="13"/>
    </row>
    <row r="776" spans="1:22" s="52" customFormat="1" ht="12.75" x14ac:dyDescent="0.2">
      <c r="A776" s="12"/>
      <c r="B776" s="12"/>
      <c r="C776" s="12"/>
      <c r="D776" s="12"/>
      <c r="E776" s="12"/>
      <c r="F776" s="12"/>
      <c r="G776" s="12"/>
      <c r="H776" s="12"/>
      <c r="L776" s="12"/>
      <c r="M776" s="12"/>
      <c r="N776" s="12"/>
      <c r="O776" s="12"/>
      <c r="P776" s="12"/>
      <c r="Q776" s="12"/>
      <c r="R776" s="12"/>
      <c r="S776" s="13"/>
      <c r="T776" s="13"/>
      <c r="U776" s="13"/>
      <c r="V776" s="13"/>
    </row>
    <row r="777" spans="1:22" s="52" customFormat="1" ht="12.75" x14ac:dyDescent="0.2">
      <c r="A777" s="12"/>
      <c r="B777" s="12"/>
      <c r="C777" s="12"/>
      <c r="D777" s="12"/>
      <c r="E777" s="12"/>
      <c r="F777" s="12"/>
      <c r="G777" s="12"/>
      <c r="H777" s="12"/>
      <c r="L777" s="12"/>
      <c r="M777" s="12"/>
      <c r="N777" s="12"/>
      <c r="O777" s="12"/>
      <c r="P777" s="12"/>
      <c r="Q777" s="12"/>
      <c r="R777" s="12"/>
      <c r="S777" s="13"/>
      <c r="T777" s="13"/>
      <c r="U777" s="13"/>
      <c r="V777" s="13"/>
    </row>
    <row r="778" spans="1:22" s="52" customFormat="1" ht="12.75" x14ac:dyDescent="0.2">
      <c r="A778" s="12"/>
      <c r="B778" s="12"/>
      <c r="C778" s="12"/>
      <c r="D778" s="12"/>
      <c r="E778" s="12"/>
      <c r="F778" s="12"/>
      <c r="G778" s="12"/>
      <c r="H778" s="12"/>
      <c r="L778" s="12"/>
      <c r="M778" s="12"/>
      <c r="N778" s="12"/>
      <c r="O778" s="12"/>
      <c r="P778" s="12"/>
      <c r="Q778" s="12"/>
      <c r="R778" s="12"/>
      <c r="S778" s="13"/>
      <c r="T778" s="13"/>
      <c r="U778" s="13"/>
      <c r="V778" s="13"/>
    </row>
    <row r="779" spans="1:22" s="52" customFormat="1" ht="12.75" x14ac:dyDescent="0.2">
      <c r="A779" s="12"/>
      <c r="B779" s="12"/>
      <c r="C779" s="12"/>
      <c r="D779" s="12"/>
      <c r="E779" s="12"/>
      <c r="F779" s="12"/>
      <c r="G779" s="12"/>
      <c r="H779" s="12"/>
      <c r="L779" s="12"/>
      <c r="M779" s="12"/>
      <c r="N779" s="12"/>
      <c r="O779" s="12"/>
      <c r="P779" s="12"/>
      <c r="Q779" s="12"/>
      <c r="R779" s="12"/>
      <c r="S779" s="13"/>
      <c r="T779" s="13"/>
      <c r="U779" s="13"/>
      <c r="V779" s="13"/>
    </row>
    <row r="780" spans="1:22" s="52" customFormat="1" ht="12.75" x14ac:dyDescent="0.2">
      <c r="A780" s="12"/>
      <c r="B780" s="12"/>
      <c r="C780" s="12"/>
      <c r="D780" s="12"/>
      <c r="E780" s="12"/>
      <c r="F780" s="12"/>
      <c r="G780" s="12"/>
      <c r="H780" s="12"/>
      <c r="L780" s="12"/>
      <c r="M780" s="12"/>
      <c r="N780" s="12"/>
      <c r="O780" s="12"/>
      <c r="P780" s="12"/>
      <c r="Q780" s="12"/>
      <c r="R780" s="12"/>
      <c r="S780" s="13"/>
      <c r="T780" s="13"/>
      <c r="U780" s="13"/>
      <c r="V780" s="13"/>
    </row>
    <row r="781" spans="1:22" s="52" customFormat="1" ht="12.75" x14ac:dyDescent="0.2">
      <c r="A781" s="12"/>
      <c r="B781" s="12"/>
      <c r="C781" s="12"/>
      <c r="D781" s="12"/>
      <c r="E781" s="12"/>
      <c r="F781" s="12"/>
      <c r="G781" s="12"/>
      <c r="H781" s="12"/>
      <c r="L781" s="12"/>
      <c r="M781" s="12"/>
      <c r="N781" s="12"/>
      <c r="O781" s="12"/>
      <c r="P781" s="12"/>
      <c r="Q781" s="12"/>
      <c r="R781" s="12"/>
      <c r="S781" s="13"/>
      <c r="T781" s="13"/>
      <c r="U781" s="13"/>
      <c r="V781" s="13"/>
    </row>
    <row r="782" spans="1:22" s="52" customFormat="1" ht="12.75" x14ac:dyDescent="0.2">
      <c r="A782" s="12"/>
      <c r="B782" s="12"/>
      <c r="C782" s="12"/>
      <c r="D782" s="12"/>
      <c r="E782" s="12"/>
      <c r="F782" s="12"/>
      <c r="G782" s="12"/>
      <c r="H782" s="12"/>
      <c r="L782" s="12"/>
      <c r="M782" s="12"/>
      <c r="N782" s="12"/>
      <c r="O782" s="12"/>
      <c r="P782" s="12"/>
      <c r="Q782" s="12"/>
      <c r="R782" s="12"/>
      <c r="S782" s="13"/>
      <c r="T782" s="13"/>
      <c r="U782" s="13"/>
      <c r="V782" s="13"/>
    </row>
    <row r="783" spans="1:22" s="52" customFormat="1" ht="12.75" x14ac:dyDescent="0.2">
      <c r="A783" s="12"/>
      <c r="B783" s="12"/>
      <c r="C783" s="12"/>
      <c r="D783" s="12"/>
      <c r="E783" s="12"/>
      <c r="F783" s="12"/>
      <c r="G783" s="12"/>
      <c r="H783" s="12"/>
      <c r="L783" s="12"/>
      <c r="M783" s="12"/>
      <c r="N783" s="12"/>
      <c r="O783" s="12"/>
      <c r="P783" s="12"/>
      <c r="Q783" s="12"/>
      <c r="R783" s="12"/>
      <c r="S783" s="13"/>
      <c r="T783" s="13"/>
      <c r="U783" s="13"/>
      <c r="V783" s="13"/>
    </row>
    <row r="784" spans="1:22" s="52" customFormat="1" ht="12.75" x14ac:dyDescent="0.2">
      <c r="A784" s="12"/>
      <c r="B784" s="12"/>
      <c r="C784" s="12"/>
      <c r="D784" s="12"/>
      <c r="E784" s="12"/>
      <c r="F784" s="12"/>
      <c r="G784" s="12"/>
      <c r="H784" s="12"/>
      <c r="L784" s="12"/>
      <c r="M784" s="12"/>
      <c r="N784" s="12"/>
      <c r="O784" s="12"/>
      <c r="P784" s="12"/>
      <c r="Q784" s="12"/>
      <c r="R784" s="12"/>
      <c r="S784" s="13"/>
      <c r="T784" s="13"/>
      <c r="U784" s="13"/>
      <c r="V784" s="13"/>
    </row>
    <row r="785" spans="1:22" s="52" customFormat="1" ht="12.75" x14ac:dyDescent="0.2">
      <c r="A785" s="12"/>
      <c r="B785" s="12"/>
      <c r="C785" s="12"/>
      <c r="D785" s="12"/>
      <c r="E785" s="12"/>
      <c r="F785" s="12"/>
      <c r="G785" s="12"/>
      <c r="H785" s="12"/>
      <c r="L785" s="12"/>
      <c r="M785" s="12"/>
      <c r="N785" s="12"/>
      <c r="O785" s="12"/>
      <c r="P785" s="12"/>
      <c r="Q785" s="12"/>
      <c r="R785" s="12"/>
      <c r="S785" s="13"/>
      <c r="T785" s="13"/>
      <c r="U785" s="13"/>
      <c r="V785" s="13"/>
    </row>
    <row r="786" spans="1:22" s="52" customFormat="1" ht="12.75" x14ac:dyDescent="0.2">
      <c r="A786" s="12"/>
      <c r="B786" s="12"/>
      <c r="C786" s="12"/>
      <c r="D786" s="12"/>
      <c r="E786" s="12"/>
      <c r="F786" s="12"/>
      <c r="G786" s="12"/>
      <c r="H786" s="12"/>
      <c r="L786" s="12"/>
      <c r="M786" s="12"/>
      <c r="N786" s="12"/>
      <c r="O786" s="12"/>
      <c r="P786" s="12"/>
      <c r="Q786" s="12"/>
      <c r="R786" s="12"/>
      <c r="S786" s="13"/>
      <c r="T786" s="13"/>
      <c r="U786" s="13"/>
      <c r="V786" s="13"/>
    </row>
    <row r="787" spans="1:22" s="52" customFormat="1" ht="12.75" x14ac:dyDescent="0.2">
      <c r="A787" s="12"/>
      <c r="B787" s="12"/>
      <c r="C787" s="12"/>
      <c r="D787" s="12"/>
      <c r="E787" s="12"/>
      <c r="F787" s="12"/>
      <c r="G787" s="12"/>
      <c r="H787" s="12"/>
      <c r="L787" s="12"/>
      <c r="M787" s="12"/>
      <c r="N787" s="12"/>
      <c r="O787" s="12"/>
      <c r="P787" s="12"/>
      <c r="Q787" s="12"/>
      <c r="R787" s="12"/>
      <c r="S787" s="13"/>
      <c r="T787" s="13"/>
      <c r="U787" s="13"/>
      <c r="V787" s="13"/>
    </row>
    <row r="788" spans="1:22" s="52" customFormat="1" ht="12.75" x14ac:dyDescent="0.2">
      <c r="A788" s="12"/>
      <c r="B788" s="12"/>
      <c r="C788" s="12"/>
      <c r="D788" s="12"/>
      <c r="E788" s="12"/>
      <c r="F788" s="12"/>
      <c r="G788" s="12"/>
      <c r="H788" s="12"/>
      <c r="L788" s="12"/>
      <c r="M788" s="12"/>
      <c r="N788" s="12"/>
      <c r="O788" s="12"/>
      <c r="P788" s="12"/>
      <c r="Q788" s="12"/>
      <c r="R788" s="12"/>
      <c r="S788" s="13"/>
      <c r="T788" s="13"/>
      <c r="U788" s="13"/>
      <c r="V788" s="13"/>
    </row>
    <row r="789" spans="1:22" s="52" customFormat="1" ht="12.75" x14ac:dyDescent="0.2">
      <c r="A789" s="12"/>
      <c r="B789" s="12"/>
      <c r="C789" s="12"/>
      <c r="D789" s="12"/>
      <c r="E789" s="12"/>
      <c r="F789" s="12"/>
      <c r="G789" s="12"/>
      <c r="H789" s="12"/>
      <c r="L789" s="12"/>
      <c r="M789" s="12"/>
      <c r="N789" s="12"/>
      <c r="O789" s="12"/>
      <c r="P789" s="12"/>
      <c r="Q789" s="12"/>
      <c r="R789" s="12"/>
      <c r="S789" s="13"/>
      <c r="T789" s="13"/>
      <c r="U789" s="13"/>
      <c r="V789" s="13"/>
    </row>
    <row r="790" spans="1:22" s="52" customFormat="1" ht="12.75" x14ac:dyDescent="0.2">
      <c r="A790" s="12"/>
      <c r="B790" s="12"/>
      <c r="C790" s="12"/>
      <c r="D790" s="12"/>
      <c r="E790" s="12"/>
      <c r="F790" s="12"/>
      <c r="G790" s="12"/>
      <c r="H790" s="12"/>
      <c r="L790" s="12"/>
      <c r="M790" s="12"/>
      <c r="N790" s="12"/>
      <c r="O790" s="12"/>
      <c r="P790" s="12"/>
      <c r="Q790" s="12"/>
      <c r="R790" s="12"/>
      <c r="S790" s="13"/>
      <c r="T790" s="13"/>
      <c r="U790" s="13"/>
      <c r="V790" s="13"/>
    </row>
    <row r="791" spans="1:22" s="52" customFormat="1" ht="12.75" x14ac:dyDescent="0.2">
      <c r="A791" s="12"/>
      <c r="B791" s="12"/>
      <c r="C791" s="12"/>
      <c r="D791" s="12"/>
      <c r="E791" s="12"/>
      <c r="F791" s="12"/>
      <c r="G791" s="12"/>
      <c r="H791" s="12"/>
      <c r="L791" s="12"/>
      <c r="M791" s="12"/>
      <c r="N791" s="12"/>
      <c r="O791" s="12"/>
      <c r="P791" s="12"/>
      <c r="Q791" s="12"/>
      <c r="R791" s="12"/>
      <c r="S791" s="13"/>
      <c r="T791" s="13"/>
      <c r="U791" s="13"/>
      <c r="V791" s="13"/>
    </row>
    <row r="792" spans="1:22" s="52" customFormat="1" ht="12.75" x14ac:dyDescent="0.2">
      <c r="A792" s="12"/>
      <c r="B792" s="12"/>
      <c r="C792" s="12"/>
      <c r="D792" s="12"/>
      <c r="E792" s="12"/>
      <c r="F792" s="12"/>
      <c r="G792" s="12"/>
      <c r="H792" s="12"/>
      <c r="L792" s="12"/>
      <c r="M792" s="12"/>
      <c r="N792" s="12"/>
      <c r="O792" s="12"/>
      <c r="P792" s="12"/>
      <c r="Q792" s="12"/>
      <c r="R792" s="12"/>
      <c r="S792" s="13"/>
      <c r="T792" s="13"/>
      <c r="U792" s="13"/>
      <c r="V792" s="13"/>
    </row>
    <row r="793" spans="1:22" s="52" customFormat="1" ht="12.75" x14ac:dyDescent="0.2">
      <c r="A793" s="12"/>
      <c r="B793" s="12"/>
      <c r="C793" s="12"/>
      <c r="D793" s="12"/>
      <c r="E793" s="12"/>
      <c r="F793" s="12"/>
      <c r="G793" s="12"/>
      <c r="H793" s="12"/>
      <c r="L793" s="12"/>
      <c r="M793" s="12"/>
      <c r="N793" s="12"/>
      <c r="O793" s="12"/>
      <c r="P793" s="12"/>
      <c r="Q793" s="12"/>
      <c r="R793" s="12"/>
      <c r="S793" s="13"/>
      <c r="T793" s="13"/>
      <c r="U793" s="13"/>
      <c r="V793" s="13"/>
    </row>
    <row r="794" spans="1:22" s="52" customFormat="1" ht="12.75" x14ac:dyDescent="0.2">
      <c r="A794" s="12"/>
      <c r="B794" s="12"/>
      <c r="C794" s="12"/>
      <c r="D794" s="12"/>
      <c r="E794" s="12"/>
      <c r="F794" s="12"/>
      <c r="G794" s="12"/>
      <c r="H794" s="12"/>
      <c r="L794" s="12"/>
      <c r="M794" s="12"/>
      <c r="N794" s="12"/>
      <c r="O794" s="12"/>
      <c r="P794" s="12"/>
      <c r="Q794" s="12"/>
      <c r="R794" s="12"/>
      <c r="S794" s="13"/>
      <c r="T794" s="13"/>
      <c r="U794" s="13"/>
      <c r="V794" s="13"/>
    </row>
    <row r="795" spans="1:22" s="52" customFormat="1" ht="12.75" x14ac:dyDescent="0.2">
      <c r="A795" s="12"/>
      <c r="B795" s="12"/>
      <c r="C795" s="12"/>
      <c r="D795" s="12"/>
      <c r="E795" s="12"/>
      <c r="F795" s="12"/>
      <c r="G795" s="12"/>
      <c r="H795" s="12"/>
      <c r="L795" s="12"/>
      <c r="M795" s="12"/>
      <c r="N795" s="12"/>
      <c r="O795" s="12"/>
      <c r="P795" s="12"/>
      <c r="Q795" s="12"/>
      <c r="R795" s="12"/>
      <c r="S795" s="13"/>
      <c r="T795" s="13"/>
      <c r="U795" s="13"/>
      <c r="V795" s="13"/>
    </row>
    <row r="796" spans="1:22" s="52" customFormat="1" ht="12.75" x14ac:dyDescent="0.2">
      <c r="A796" s="12"/>
      <c r="B796" s="12"/>
      <c r="C796" s="12"/>
      <c r="D796" s="12"/>
      <c r="E796" s="12"/>
      <c r="F796" s="12"/>
      <c r="G796" s="12"/>
      <c r="H796" s="12"/>
      <c r="L796" s="12"/>
      <c r="M796" s="12"/>
      <c r="N796" s="12"/>
      <c r="O796" s="12"/>
      <c r="P796" s="12"/>
      <c r="Q796" s="12"/>
      <c r="R796" s="12"/>
      <c r="S796" s="13"/>
      <c r="T796" s="13"/>
      <c r="U796" s="13"/>
      <c r="V796" s="13"/>
    </row>
    <row r="797" spans="1:22" s="52" customFormat="1" ht="12.75" x14ac:dyDescent="0.2">
      <c r="A797" s="12"/>
      <c r="B797" s="12"/>
      <c r="C797" s="12"/>
      <c r="D797" s="12"/>
      <c r="E797" s="12"/>
      <c r="F797" s="12"/>
      <c r="G797" s="12"/>
      <c r="H797" s="12"/>
      <c r="L797" s="12"/>
      <c r="M797" s="12"/>
      <c r="N797" s="12"/>
      <c r="O797" s="12"/>
      <c r="P797" s="12"/>
      <c r="Q797" s="12"/>
      <c r="R797" s="12"/>
      <c r="S797" s="13"/>
      <c r="T797" s="13"/>
      <c r="U797" s="13"/>
      <c r="V797" s="13"/>
    </row>
    <row r="798" spans="1:22" s="52" customFormat="1" ht="12.75" x14ac:dyDescent="0.2">
      <c r="A798" s="12"/>
      <c r="B798" s="12"/>
      <c r="C798" s="12"/>
      <c r="D798" s="12"/>
      <c r="E798" s="12"/>
      <c r="F798" s="12"/>
      <c r="G798" s="12"/>
      <c r="H798" s="12"/>
      <c r="L798" s="12"/>
      <c r="M798" s="12"/>
      <c r="N798" s="12"/>
      <c r="O798" s="12"/>
      <c r="P798" s="12"/>
      <c r="Q798" s="12"/>
      <c r="R798" s="12"/>
      <c r="S798" s="13"/>
      <c r="T798" s="13"/>
      <c r="U798" s="13"/>
      <c r="V798" s="13"/>
    </row>
    <row r="799" spans="1:22" s="52" customFormat="1" ht="12.75" x14ac:dyDescent="0.2">
      <c r="A799" s="12"/>
      <c r="B799" s="12"/>
      <c r="C799" s="12"/>
      <c r="D799" s="12"/>
      <c r="E799" s="12"/>
      <c r="F799" s="12"/>
      <c r="G799" s="12"/>
      <c r="H799" s="12"/>
      <c r="L799" s="12"/>
      <c r="M799" s="12"/>
      <c r="N799" s="12"/>
      <c r="O799" s="12"/>
      <c r="P799" s="12"/>
      <c r="Q799" s="12"/>
      <c r="R799" s="12"/>
      <c r="S799" s="13"/>
      <c r="T799" s="13"/>
      <c r="U799" s="13"/>
      <c r="V799" s="13"/>
    </row>
    <row r="800" spans="1:22" s="52" customFormat="1" ht="12.75" x14ac:dyDescent="0.2">
      <c r="A800" s="12"/>
      <c r="B800" s="12"/>
      <c r="C800" s="12"/>
      <c r="D800" s="12"/>
      <c r="E800" s="12"/>
      <c r="F800" s="12"/>
      <c r="G800" s="12"/>
      <c r="H800" s="12"/>
      <c r="L800" s="12"/>
      <c r="M800" s="12"/>
      <c r="N800" s="12"/>
      <c r="O800" s="12"/>
      <c r="P800" s="12"/>
      <c r="Q800" s="12"/>
      <c r="R800" s="12"/>
      <c r="S800" s="13"/>
      <c r="T800" s="13"/>
      <c r="U800" s="13"/>
      <c r="V800" s="13"/>
    </row>
    <row r="801" spans="1:22" s="52" customFormat="1" ht="12.75" x14ac:dyDescent="0.2">
      <c r="A801" s="12"/>
      <c r="B801" s="12"/>
      <c r="C801" s="12"/>
      <c r="D801" s="12"/>
      <c r="E801" s="12"/>
      <c r="F801" s="12"/>
      <c r="G801" s="12"/>
      <c r="H801" s="12"/>
      <c r="L801" s="12"/>
      <c r="M801" s="12"/>
      <c r="N801" s="12"/>
      <c r="O801" s="12"/>
      <c r="P801" s="12"/>
      <c r="Q801" s="12"/>
      <c r="R801" s="12"/>
      <c r="S801" s="13"/>
      <c r="T801" s="13"/>
      <c r="U801" s="13"/>
      <c r="V801" s="13"/>
    </row>
    <row r="802" spans="1:22" s="52" customFormat="1" ht="12.75" x14ac:dyDescent="0.2">
      <c r="A802" s="12"/>
      <c r="B802" s="12"/>
      <c r="C802" s="12"/>
      <c r="D802" s="12"/>
      <c r="E802" s="12"/>
      <c r="F802" s="12"/>
      <c r="G802" s="12"/>
      <c r="H802" s="12"/>
      <c r="L802" s="12"/>
      <c r="M802" s="12"/>
      <c r="N802" s="12"/>
      <c r="O802" s="12"/>
      <c r="P802" s="12"/>
      <c r="Q802" s="12"/>
      <c r="R802" s="12"/>
      <c r="S802" s="13"/>
      <c r="T802" s="13"/>
      <c r="U802" s="13"/>
      <c r="V802" s="13"/>
    </row>
    <row r="803" spans="1:22" s="52" customFormat="1" ht="12.75" x14ac:dyDescent="0.2">
      <c r="A803" s="12"/>
      <c r="B803" s="12"/>
      <c r="C803" s="12"/>
      <c r="D803" s="12"/>
      <c r="E803" s="12"/>
      <c r="F803" s="12"/>
      <c r="G803" s="12"/>
      <c r="H803" s="12"/>
      <c r="L803" s="12"/>
      <c r="M803" s="12"/>
      <c r="N803" s="12"/>
      <c r="O803" s="12"/>
      <c r="P803" s="12"/>
      <c r="Q803" s="12"/>
      <c r="R803" s="12"/>
      <c r="S803" s="13"/>
      <c r="T803" s="13"/>
      <c r="U803" s="13"/>
      <c r="V803" s="13"/>
    </row>
    <row r="804" spans="1:22" s="52" customFormat="1" ht="12.75" x14ac:dyDescent="0.2">
      <c r="A804" s="12"/>
      <c r="B804" s="12"/>
      <c r="C804" s="12"/>
      <c r="D804" s="12"/>
      <c r="E804" s="12"/>
      <c r="F804" s="12"/>
      <c r="G804" s="12"/>
      <c r="H804" s="12"/>
      <c r="L804" s="12"/>
      <c r="M804" s="12"/>
      <c r="N804" s="12"/>
      <c r="O804" s="12"/>
      <c r="P804" s="12"/>
      <c r="Q804" s="12"/>
      <c r="R804" s="12"/>
      <c r="S804" s="13"/>
      <c r="T804" s="13"/>
      <c r="U804" s="13"/>
      <c r="V804" s="13"/>
    </row>
    <row r="805" spans="1:22" s="52" customFormat="1" ht="12.75" x14ac:dyDescent="0.2">
      <c r="A805" s="12"/>
      <c r="B805" s="12"/>
      <c r="C805" s="12"/>
      <c r="D805" s="12"/>
      <c r="E805" s="12"/>
      <c r="F805" s="12"/>
      <c r="G805" s="12"/>
      <c r="H805" s="12"/>
      <c r="L805" s="12"/>
      <c r="M805" s="12"/>
      <c r="N805" s="12"/>
      <c r="O805" s="12"/>
      <c r="P805" s="12"/>
      <c r="Q805" s="12"/>
      <c r="R805" s="12"/>
      <c r="S805" s="13"/>
      <c r="T805" s="13"/>
      <c r="U805" s="13"/>
      <c r="V805" s="13"/>
    </row>
    <row r="806" spans="1:22" s="52" customFormat="1" ht="12.75" x14ac:dyDescent="0.2">
      <c r="A806" s="12"/>
      <c r="B806" s="12"/>
      <c r="C806" s="12"/>
      <c r="D806" s="12"/>
      <c r="E806" s="12"/>
      <c r="F806" s="12"/>
      <c r="G806" s="12"/>
      <c r="H806" s="12"/>
      <c r="L806" s="12"/>
      <c r="M806" s="12"/>
      <c r="N806" s="12"/>
      <c r="O806" s="12"/>
      <c r="P806" s="12"/>
      <c r="Q806" s="12"/>
      <c r="R806" s="12"/>
      <c r="S806" s="13"/>
      <c r="T806" s="13"/>
      <c r="U806" s="13"/>
      <c r="V806" s="13"/>
    </row>
    <row r="807" spans="1:22" s="52" customFormat="1" ht="12.75" x14ac:dyDescent="0.2">
      <c r="A807" s="12"/>
      <c r="B807" s="12"/>
      <c r="C807" s="12"/>
      <c r="D807" s="12"/>
      <c r="E807" s="12"/>
      <c r="F807" s="12"/>
      <c r="G807" s="12"/>
      <c r="H807" s="12"/>
      <c r="L807" s="12"/>
      <c r="M807" s="12"/>
      <c r="N807" s="12"/>
      <c r="O807" s="12"/>
      <c r="P807" s="12"/>
      <c r="Q807" s="12"/>
      <c r="R807" s="12"/>
      <c r="S807" s="13"/>
      <c r="T807" s="13"/>
      <c r="U807" s="13"/>
      <c r="V807" s="13"/>
    </row>
    <row r="808" spans="1:22" s="52" customFormat="1" ht="12.75" x14ac:dyDescent="0.2">
      <c r="A808" s="12"/>
      <c r="B808" s="12"/>
      <c r="C808" s="12"/>
      <c r="D808" s="12"/>
      <c r="E808" s="12"/>
      <c r="F808" s="12"/>
      <c r="G808" s="12"/>
      <c r="H808" s="12"/>
      <c r="L808" s="12"/>
      <c r="M808" s="12"/>
      <c r="N808" s="12"/>
      <c r="O808" s="12"/>
      <c r="P808" s="12"/>
      <c r="Q808" s="12"/>
      <c r="R808" s="12"/>
      <c r="S808" s="13"/>
      <c r="T808" s="13"/>
      <c r="U808" s="13"/>
      <c r="V808" s="13"/>
    </row>
    <row r="809" spans="1:22" s="52" customFormat="1" ht="12.75" x14ac:dyDescent="0.2">
      <c r="A809" s="12"/>
      <c r="B809" s="12"/>
      <c r="C809" s="12"/>
      <c r="D809" s="12"/>
      <c r="E809" s="12"/>
      <c r="F809" s="12"/>
      <c r="G809" s="12"/>
      <c r="H809" s="12"/>
      <c r="L809" s="12"/>
      <c r="M809" s="12"/>
      <c r="N809" s="12"/>
      <c r="O809" s="12"/>
      <c r="P809" s="12"/>
      <c r="Q809" s="12"/>
      <c r="R809" s="12"/>
      <c r="S809" s="13"/>
      <c r="T809" s="13"/>
      <c r="U809" s="13"/>
      <c r="V809" s="13"/>
    </row>
    <row r="810" spans="1:22" s="52" customFormat="1" ht="12.75" x14ac:dyDescent="0.2">
      <c r="A810" s="12"/>
      <c r="B810" s="12"/>
      <c r="C810" s="12"/>
      <c r="D810" s="12"/>
      <c r="E810" s="12"/>
      <c r="F810" s="12"/>
      <c r="G810" s="12"/>
      <c r="H810" s="12"/>
      <c r="L810" s="12"/>
      <c r="M810" s="12"/>
      <c r="N810" s="12"/>
      <c r="O810" s="12"/>
      <c r="P810" s="12"/>
      <c r="Q810" s="12"/>
      <c r="R810" s="12"/>
      <c r="S810" s="13"/>
      <c r="T810" s="13"/>
      <c r="U810" s="13"/>
      <c r="V810" s="13"/>
    </row>
    <row r="811" spans="1:22" s="52" customFormat="1" ht="12.75" x14ac:dyDescent="0.2">
      <c r="A811" s="12"/>
      <c r="B811" s="12"/>
      <c r="C811" s="12"/>
      <c r="D811" s="12"/>
      <c r="E811" s="12"/>
      <c r="F811" s="12"/>
      <c r="G811" s="12"/>
      <c r="H811" s="12"/>
      <c r="L811" s="12"/>
      <c r="M811" s="12"/>
      <c r="N811" s="12"/>
      <c r="O811" s="12"/>
      <c r="P811" s="12"/>
      <c r="Q811" s="12"/>
      <c r="R811" s="12"/>
      <c r="S811" s="13"/>
      <c r="T811" s="13"/>
      <c r="U811" s="13"/>
      <c r="V811" s="13"/>
    </row>
    <row r="812" spans="1:22" s="52" customFormat="1" ht="12.75" x14ac:dyDescent="0.2">
      <c r="A812" s="12"/>
      <c r="B812" s="12"/>
      <c r="C812" s="12"/>
      <c r="D812" s="12"/>
      <c r="E812" s="12"/>
      <c r="F812" s="12"/>
      <c r="G812" s="12"/>
      <c r="H812" s="12"/>
      <c r="L812" s="12"/>
      <c r="M812" s="12"/>
      <c r="N812" s="12"/>
      <c r="O812" s="12"/>
      <c r="P812" s="12"/>
      <c r="Q812" s="12"/>
      <c r="R812" s="12"/>
      <c r="S812" s="13"/>
      <c r="T812" s="13"/>
      <c r="U812" s="13"/>
      <c r="V812" s="13"/>
    </row>
    <row r="813" spans="1:22" s="52" customFormat="1" ht="12.75" x14ac:dyDescent="0.2">
      <c r="A813" s="12"/>
      <c r="B813" s="12"/>
      <c r="C813" s="12"/>
      <c r="D813" s="12"/>
      <c r="E813" s="12"/>
      <c r="F813" s="12"/>
      <c r="G813" s="12"/>
      <c r="H813" s="12"/>
      <c r="L813" s="12"/>
      <c r="M813" s="12"/>
      <c r="N813" s="12"/>
      <c r="O813" s="12"/>
      <c r="P813" s="12"/>
      <c r="Q813" s="12"/>
      <c r="R813" s="12"/>
      <c r="S813" s="13"/>
      <c r="T813" s="13"/>
      <c r="U813" s="13"/>
      <c r="V813" s="13"/>
    </row>
    <row r="814" spans="1:22" s="52" customFormat="1" ht="12.75" x14ac:dyDescent="0.2">
      <c r="A814" s="12"/>
      <c r="B814" s="12"/>
      <c r="C814" s="12"/>
      <c r="D814" s="12"/>
      <c r="E814" s="12"/>
      <c r="F814" s="12"/>
      <c r="G814" s="12"/>
      <c r="H814" s="12"/>
      <c r="L814" s="12"/>
      <c r="M814" s="12"/>
      <c r="N814" s="12"/>
      <c r="O814" s="12"/>
      <c r="P814" s="12"/>
      <c r="Q814" s="12"/>
      <c r="R814" s="12"/>
      <c r="S814" s="13"/>
      <c r="T814" s="13"/>
      <c r="U814" s="13"/>
      <c r="V814" s="13"/>
    </row>
    <row r="815" spans="1:22" s="52" customFormat="1" ht="12.75" x14ac:dyDescent="0.2">
      <c r="A815" s="12"/>
      <c r="B815" s="12"/>
      <c r="C815" s="12"/>
      <c r="D815" s="12"/>
      <c r="E815" s="12"/>
      <c r="F815" s="12"/>
      <c r="G815" s="12"/>
      <c r="H815" s="12"/>
      <c r="L815" s="12"/>
      <c r="M815" s="12"/>
      <c r="N815" s="12"/>
      <c r="O815" s="12"/>
      <c r="P815" s="12"/>
      <c r="Q815" s="12"/>
      <c r="R815" s="12"/>
      <c r="S815" s="13"/>
      <c r="T815" s="13"/>
      <c r="U815" s="13"/>
      <c r="V815" s="13"/>
    </row>
    <row r="816" spans="1:22" s="52" customFormat="1" ht="12.75" x14ac:dyDescent="0.2">
      <c r="A816" s="12"/>
      <c r="B816" s="12"/>
      <c r="C816" s="12"/>
      <c r="D816" s="12"/>
      <c r="E816" s="12"/>
      <c r="F816" s="12"/>
      <c r="G816" s="12"/>
      <c r="H816" s="12"/>
      <c r="L816" s="12"/>
      <c r="M816" s="12"/>
      <c r="N816" s="12"/>
      <c r="O816" s="12"/>
      <c r="P816" s="12"/>
      <c r="Q816" s="12"/>
      <c r="R816" s="12"/>
      <c r="S816" s="13"/>
      <c r="T816" s="13"/>
      <c r="U816" s="13"/>
      <c r="V816" s="13"/>
    </row>
    <row r="817" spans="1:22" s="52" customFormat="1" ht="12.75" x14ac:dyDescent="0.2">
      <c r="A817" s="12"/>
      <c r="B817" s="12"/>
      <c r="C817" s="12"/>
      <c r="D817" s="12"/>
      <c r="E817" s="12"/>
      <c r="F817" s="12"/>
      <c r="G817" s="12"/>
      <c r="H817" s="12"/>
      <c r="L817" s="12"/>
      <c r="M817" s="12"/>
      <c r="N817" s="12"/>
      <c r="O817" s="12"/>
      <c r="P817" s="12"/>
      <c r="Q817" s="12"/>
      <c r="R817" s="12"/>
      <c r="S817" s="13"/>
      <c r="T817" s="13"/>
      <c r="U817" s="13"/>
      <c r="V817" s="13"/>
    </row>
    <row r="818" spans="1:22" s="52" customFormat="1" ht="12.75" x14ac:dyDescent="0.2">
      <c r="A818" s="12"/>
      <c r="B818" s="12"/>
      <c r="C818" s="12"/>
      <c r="D818" s="12"/>
      <c r="E818" s="12"/>
      <c r="F818" s="12"/>
      <c r="G818" s="12"/>
      <c r="H818" s="12"/>
      <c r="L818" s="12"/>
      <c r="M818" s="12"/>
      <c r="N818" s="12"/>
      <c r="O818" s="12"/>
      <c r="P818" s="12"/>
      <c r="Q818" s="12"/>
      <c r="R818" s="12"/>
      <c r="S818" s="13"/>
      <c r="T818" s="13"/>
      <c r="U818" s="13"/>
      <c r="V818" s="13"/>
    </row>
    <row r="819" spans="1:22" s="52" customFormat="1" ht="12.75" x14ac:dyDescent="0.2">
      <c r="A819" s="12"/>
      <c r="B819" s="12"/>
      <c r="C819" s="12"/>
      <c r="D819" s="12"/>
      <c r="E819" s="12"/>
      <c r="F819" s="12"/>
      <c r="G819" s="12"/>
      <c r="H819" s="12"/>
      <c r="L819" s="12"/>
      <c r="M819" s="12"/>
      <c r="N819" s="12"/>
      <c r="O819" s="12"/>
      <c r="P819" s="12"/>
      <c r="Q819" s="12"/>
      <c r="R819" s="12"/>
      <c r="S819" s="13"/>
      <c r="T819" s="13"/>
      <c r="U819" s="13"/>
      <c r="V819" s="13"/>
    </row>
    <row r="820" spans="1:22" s="52" customFormat="1" ht="12.75" x14ac:dyDescent="0.2">
      <c r="A820" s="12"/>
      <c r="B820" s="12"/>
      <c r="C820" s="12"/>
      <c r="D820" s="12"/>
      <c r="E820" s="12"/>
      <c r="F820" s="12"/>
      <c r="G820" s="12"/>
      <c r="H820" s="12"/>
      <c r="L820" s="12"/>
      <c r="M820" s="12"/>
      <c r="N820" s="12"/>
      <c r="O820" s="12"/>
      <c r="P820" s="12"/>
      <c r="Q820" s="12"/>
      <c r="R820" s="12"/>
      <c r="S820" s="13"/>
      <c r="T820" s="13"/>
      <c r="U820" s="13"/>
      <c r="V820" s="13"/>
    </row>
    <row r="821" spans="1:22" s="52" customFormat="1" ht="12.75" x14ac:dyDescent="0.2">
      <c r="A821" s="12"/>
      <c r="B821" s="12"/>
      <c r="C821" s="12"/>
      <c r="D821" s="12"/>
      <c r="E821" s="12"/>
      <c r="F821" s="12"/>
      <c r="G821" s="12"/>
      <c r="H821" s="12"/>
      <c r="L821" s="12"/>
      <c r="M821" s="12"/>
      <c r="N821" s="12"/>
      <c r="O821" s="12"/>
      <c r="P821" s="12"/>
      <c r="Q821" s="12"/>
      <c r="R821" s="12"/>
      <c r="S821" s="13"/>
      <c r="T821" s="13"/>
      <c r="U821" s="13"/>
      <c r="V821" s="13"/>
    </row>
    <row r="822" spans="1:22" s="52" customFormat="1" ht="12.75" x14ac:dyDescent="0.2">
      <c r="A822" s="12"/>
      <c r="B822" s="12"/>
      <c r="C822" s="12"/>
      <c r="D822" s="12"/>
      <c r="E822" s="12"/>
      <c r="F822" s="12"/>
      <c r="G822" s="12"/>
      <c r="H822" s="12"/>
      <c r="L822" s="12"/>
      <c r="M822" s="12"/>
      <c r="N822" s="12"/>
      <c r="O822" s="12"/>
      <c r="P822" s="12"/>
      <c r="Q822" s="12"/>
      <c r="R822" s="12"/>
      <c r="S822" s="13"/>
      <c r="T822" s="13"/>
      <c r="U822" s="13"/>
      <c r="V822" s="13"/>
    </row>
    <row r="823" spans="1:22" s="52" customFormat="1" ht="12.75" x14ac:dyDescent="0.2">
      <c r="A823" s="12"/>
      <c r="B823" s="12"/>
      <c r="C823" s="12"/>
      <c r="D823" s="12"/>
      <c r="E823" s="12"/>
      <c r="F823" s="12"/>
      <c r="G823" s="12"/>
      <c r="H823" s="12"/>
      <c r="L823" s="12"/>
      <c r="M823" s="12"/>
      <c r="N823" s="12"/>
      <c r="O823" s="12"/>
      <c r="P823" s="12"/>
      <c r="Q823" s="12"/>
      <c r="R823" s="12"/>
      <c r="S823" s="13"/>
      <c r="T823" s="13"/>
      <c r="U823" s="13"/>
      <c r="V823" s="13"/>
    </row>
    <row r="824" spans="1:22" s="52" customFormat="1" ht="12.75" x14ac:dyDescent="0.2">
      <c r="A824" s="12"/>
      <c r="B824" s="12"/>
      <c r="C824" s="12"/>
      <c r="D824" s="12"/>
      <c r="E824" s="12"/>
      <c r="F824" s="12"/>
      <c r="G824" s="12"/>
      <c r="H824" s="12"/>
      <c r="L824" s="12"/>
      <c r="M824" s="12"/>
      <c r="N824" s="12"/>
      <c r="O824" s="12"/>
      <c r="P824" s="12"/>
      <c r="Q824" s="12"/>
      <c r="R824" s="12"/>
      <c r="S824" s="13"/>
      <c r="T824" s="13"/>
      <c r="U824" s="13"/>
      <c r="V824" s="13"/>
    </row>
    <row r="825" spans="1:22" s="52" customFormat="1" ht="12.75" x14ac:dyDescent="0.2">
      <c r="A825" s="12"/>
      <c r="B825" s="12"/>
      <c r="C825" s="12"/>
      <c r="D825" s="12"/>
      <c r="E825" s="12"/>
      <c r="F825" s="12"/>
      <c r="G825" s="12"/>
      <c r="H825" s="12"/>
      <c r="L825" s="12"/>
      <c r="M825" s="12"/>
      <c r="N825" s="12"/>
      <c r="O825" s="12"/>
      <c r="P825" s="12"/>
      <c r="Q825" s="12"/>
      <c r="R825" s="12"/>
      <c r="S825" s="13"/>
      <c r="T825" s="13"/>
      <c r="U825" s="13"/>
      <c r="V825" s="13"/>
    </row>
    <row r="826" spans="1:22" s="52" customFormat="1" ht="12.75" x14ac:dyDescent="0.2">
      <c r="A826" s="12"/>
      <c r="B826" s="12"/>
      <c r="C826" s="12"/>
      <c r="D826" s="12"/>
      <c r="E826" s="12"/>
      <c r="F826" s="12"/>
      <c r="G826" s="12"/>
      <c r="H826" s="12"/>
      <c r="L826" s="12"/>
      <c r="M826" s="12"/>
      <c r="N826" s="12"/>
      <c r="O826" s="12"/>
      <c r="P826" s="12"/>
      <c r="Q826" s="12"/>
      <c r="R826" s="12"/>
      <c r="S826" s="13"/>
      <c r="T826" s="13"/>
      <c r="U826" s="13"/>
      <c r="V826" s="13"/>
    </row>
    <row r="827" spans="1:22" s="52" customFormat="1" ht="12.75" x14ac:dyDescent="0.2">
      <c r="A827" s="12"/>
      <c r="B827" s="12"/>
      <c r="C827" s="12"/>
      <c r="D827" s="12"/>
      <c r="E827" s="12"/>
      <c r="F827" s="12"/>
      <c r="G827" s="12"/>
      <c r="H827" s="12"/>
      <c r="L827" s="12"/>
      <c r="M827" s="12"/>
      <c r="N827" s="12"/>
      <c r="O827" s="12"/>
      <c r="P827" s="12"/>
      <c r="Q827" s="12"/>
      <c r="R827" s="12"/>
      <c r="S827" s="13"/>
      <c r="T827" s="13"/>
      <c r="U827" s="13"/>
      <c r="V827" s="13"/>
    </row>
    <row r="828" spans="1:22" s="52" customFormat="1" ht="12.75" x14ac:dyDescent="0.2">
      <c r="A828" s="12"/>
      <c r="B828" s="12"/>
      <c r="C828" s="12"/>
      <c r="D828" s="12"/>
      <c r="E828" s="12"/>
      <c r="F828" s="12"/>
      <c r="G828" s="12"/>
      <c r="H828" s="12"/>
      <c r="L828" s="12"/>
      <c r="M828" s="12"/>
      <c r="N828" s="12"/>
      <c r="O828" s="12"/>
      <c r="P828" s="12"/>
      <c r="Q828" s="12"/>
      <c r="R828" s="12"/>
      <c r="S828" s="13"/>
      <c r="T828" s="13"/>
      <c r="U828" s="13"/>
      <c r="V828" s="13"/>
    </row>
    <row r="829" spans="1:22" s="52" customFormat="1" ht="12.75" x14ac:dyDescent="0.2">
      <c r="A829" s="12"/>
      <c r="B829" s="12"/>
      <c r="C829" s="12"/>
      <c r="D829" s="12"/>
      <c r="E829" s="12"/>
      <c r="F829" s="12"/>
      <c r="G829" s="12"/>
      <c r="H829" s="12"/>
      <c r="L829" s="12"/>
      <c r="M829" s="12"/>
      <c r="N829" s="12"/>
      <c r="O829" s="12"/>
      <c r="P829" s="12"/>
      <c r="Q829" s="12"/>
      <c r="R829" s="12"/>
      <c r="S829" s="13"/>
      <c r="T829" s="13"/>
      <c r="U829" s="13"/>
      <c r="V829" s="13"/>
    </row>
    <row r="830" spans="1:22" s="52" customFormat="1" ht="12.75" x14ac:dyDescent="0.2">
      <c r="A830" s="12"/>
      <c r="B830" s="12"/>
      <c r="C830" s="12"/>
      <c r="D830" s="12"/>
      <c r="E830" s="12"/>
      <c r="F830" s="12"/>
      <c r="G830" s="12"/>
      <c r="H830" s="12"/>
      <c r="L830" s="12"/>
      <c r="M830" s="12"/>
      <c r="N830" s="12"/>
      <c r="O830" s="12"/>
      <c r="P830" s="12"/>
      <c r="Q830" s="12"/>
      <c r="R830" s="12"/>
      <c r="S830" s="13"/>
      <c r="T830" s="13"/>
      <c r="U830" s="13"/>
      <c r="V830" s="13"/>
    </row>
    <row r="831" spans="1:22" s="52" customFormat="1" ht="12.75" x14ac:dyDescent="0.2">
      <c r="A831" s="12"/>
      <c r="B831" s="12"/>
      <c r="C831" s="12"/>
      <c r="D831" s="12"/>
      <c r="E831" s="12"/>
      <c r="F831" s="12"/>
      <c r="G831" s="12"/>
      <c r="H831" s="12"/>
      <c r="L831" s="12"/>
      <c r="M831" s="12"/>
      <c r="N831" s="12"/>
      <c r="O831" s="12"/>
      <c r="P831" s="12"/>
      <c r="Q831" s="12"/>
      <c r="R831" s="12"/>
      <c r="S831" s="13"/>
      <c r="T831" s="13"/>
      <c r="U831" s="13"/>
      <c r="V831" s="13"/>
    </row>
    <row r="832" spans="1:22" s="52" customFormat="1" ht="12.75" x14ac:dyDescent="0.2">
      <c r="A832" s="12"/>
      <c r="B832" s="12"/>
      <c r="C832" s="12"/>
      <c r="D832" s="12"/>
      <c r="E832" s="12"/>
      <c r="F832" s="12"/>
      <c r="G832" s="12"/>
      <c r="H832" s="12"/>
      <c r="L832" s="12"/>
      <c r="M832" s="12"/>
      <c r="N832" s="12"/>
      <c r="O832" s="12"/>
      <c r="P832" s="12"/>
      <c r="Q832" s="12"/>
      <c r="R832" s="12"/>
      <c r="S832" s="13"/>
      <c r="T832" s="13"/>
      <c r="U832" s="13"/>
      <c r="V832" s="13"/>
    </row>
    <row r="833" spans="1:22" s="52" customFormat="1" ht="12.75" x14ac:dyDescent="0.2">
      <c r="A833" s="12"/>
      <c r="B833" s="12"/>
      <c r="C833" s="12"/>
      <c r="D833" s="12"/>
      <c r="E833" s="12"/>
      <c r="F833" s="12"/>
      <c r="G833" s="12"/>
      <c r="H833" s="12"/>
      <c r="L833" s="12"/>
      <c r="M833" s="12"/>
      <c r="N833" s="12"/>
      <c r="O833" s="12"/>
      <c r="P833" s="12"/>
      <c r="Q833" s="12"/>
      <c r="R833" s="12"/>
      <c r="S833" s="13"/>
      <c r="T833" s="13"/>
      <c r="U833" s="13"/>
      <c r="V833" s="13"/>
    </row>
    <row r="834" spans="1:22" s="52" customFormat="1" ht="12.75" x14ac:dyDescent="0.2">
      <c r="A834" s="12"/>
      <c r="B834" s="12"/>
      <c r="C834" s="12"/>
      <c r="D834" s="12"/>
      <c r="E834" s="12"/>
      <c r="F834" s="12"/>
      <c r="G834" s="12"/>
      <c r="H834" s="12"/>
      <c r="L834" s="12"/>
      <c r="M834" s="12"/>
      <c r="N834" s="12"/>
      <c r="O834" s="12"/>
      <c r="P834" s="12"/>
      <c r="Q834" s="12"/>
      <c r="R834" s="12"/>
      <c r="S834" s="13"/>
      <c r="T834" s="13"/>
      <c r="U834" s="13"/>
      <c r="V834" s="13"/>
    </row>
    <row r="835" spans="1:22" s="52" customFormat="1" ht="12.75" x14ac:dyDescent="0.2">
      <c r="A835" s="12"/>
      <c r="B835" s="12"/>
      <c r="C835" s="12"/>
      <c r="D835" s="12"/>
      <c r="E835" s="12"/>
      <c r="F835" s="12"/>
      <c r="G835" s="12"/>
      <c r="H835" s="12"/>
      <c r="L835" s="12"/>
      <c r="M835" s="12"/>
      <c r="N835" s="12"/>
      <c r="O835" s="12"/>
      <c r="P835" s="12"/>
      <c r="Q835" s="12"/>
      <c r="R835" s="12"/>
      <c r="S835" s="13"/>
      <c r="T835" s="13"/>
      <c r="U835" s="13"/>
      <c r="V835" s="13"/>
    </row>
    <row r="836" spans="1:22" s="52" customFormat="1" ht="12.75" x14ac:dyDescent="0.2">
      <c r="A836" s="12"/>
      <c r="B836" s="12"/>
      <c r="C836" s="12"/>
      <c r="D836" s="12"/>
      <c r="E836" s="12"/>
      <c r="F836" s="12"/>
      <c r="G836" s="12"/>
      <c r="H836" s="12"/>
      <c r="L836" s="12"/>
      <c r="M836" s="12"/>
      <c r="N836" s="12"/>
      <c r="O836" s="12"/>
      <c r="P836" s="12"/>
      <c r="Q836" s="12"/>
      <c r="R836" s="12"/>
      <c r="S836" s="13"/>
      <c r="T836" s="13"/>
      <c r="U836" s="13"/>
      <c r="V836" s="13"/>
    </row>
    <row r="837" spans="1:22" s="52" customFormat="1" ht="12.75" x14ac:dyDescent="0.2">
      <c r="A837" s="12"/>
      <c r="B837" s="12"/>
      <c r="C837" s="12"/>
      <c r="D837" s="12"/>
      <c r="E837" s="12"/>
      <c r="F837" s="12"/>
      <c r="G837" s="12"/>
      <c r="H837" s="12"/>
      <c r="L837" s="12"/>
      <c r="M837" s="12"/>
      <c r="N837" s="12"/>
      <c r="O837" s="12"/>
      <c r="P837" s="12"/>
      <c r="Q837" s="12"/>
      <c r="R837" s="12"/>
      <c r="S837" s="13"/>
      <c r="T837" s="13"/>
      <c r="U837" s="13"/>
      <c r="V837" s="13"/>
    </row>
    <row r="838" spans="1:22" s="52" customFormat="1" ht="12.75" x14ac:dyDescent="0.2">
      <c r="A838" s="12"/>
      <c r="B838" s="12"/>
      <c r="C838" s="12"/>
      <c r="D838" s="12"/>
      <c r="E838" s="12"/>
      <c r="F838" s="12"/>
      <c r="G838" s="12"/>
      <c r="H838" s="12"/>
      <c r="L838" s="12"/>
      <c r="M838" s="12"/>
      <c r="N838" s="12"/>
      <c r="O838" s="12"/>
      <c r="P838" s="12"/>
      <c r="Q838" s="12"/>
      <c r="R838" s="12"/>
      <c r="S838" s="13"/>
      <c r="T838" s="13"/>
      <c r="U838" s="13"/>
      <c r="V838" s="13"/>
    </row>
    <row r="839" spans="1:22" s="52" customFormat="1" ht="12.75" x14ac:dyDescent="0.2">
      <c r="A839" s="12"/>
      <c r="B839" s="12"/>
      <c r="C839" s="12"/>
      <c r="D839" s="12"/>
      <c r="E839" s="12"/>
      <c r="F839" s="12"/>
      <c r="G839" s="12"/>
      <c r="H839" s="12"/>
      <c r="L839" s="12"/>
      <c r="M839" s="12"/>
      <c r="N839" s="12"/>
      <c r="O839" s="12"/>
      <c r="P839" s="12"/>
      <c r="Q839" s="12"/>
      <c r="R839" s="12"/>
      <c r="S839" s="13"/>
      <c r="T839" s="13"/>
      <c r="U839" s="13"/>
      <c r="V839" s="13"/>
    </row>
    <row r="840" spans="1:22" s="52" customFormat="1" ht="12.75" x14ac:dyDescent="0.2">
      <c r="A840" s="12"/>
      <c r="B840" s="12"/>
      <c r="C840" s="12"/>
      <c r="D840" s="12"/>
      <c r="E840" s="12"/>
      <c r="F840" s="12"/>
      <c r="G840" s="12"/>
      <c r="H840" s="12"/>
      <c r="L840" s="12"/>
      <c r="M840" s="12"/>
      <c r="N840" s="12"/>
      <c r="O840" s="12"/>
      <c r="P840" s="12"/>
      <c r="Q840" s="12"/>
      <c r="R840" s="12"/>
      <c r="S840" s="13"/>
      <c r="T840" s="13"/>
      <c r="U840" s="13"/>
      <c r="V840" s="13"/>
    </row>
    <row r="841" spans="1:22" s="52" customFormat="1" ht="12.75" x14ac:dyDescent="0.2">
      <c r="A841" s="12"/>
      <c r="B841" s="12"/>
      <c r="C841" s="12"/>
      <c r="D841" s="12"/>
      <c r="E841" s="12"/>
      <c r="F841" s="12"/>
      <c r="G841" s="12"/>
      <c r="H841" s="12"/>
      <c r="L841" s="12"/>
      <c r="M841" s="12"/>
      <c r="N841" s="12"/>
      <c r="O841" s="12"/>
      <c r="P841" s="12"/>
      <c r="Q841" s="12"/>
      <c r="R841" s="12"/>
      <c r="S841" s="13"/>
      <c r="T841" s="13"/>
      <c r="U841" s="13"/>
      <c r="V841" s="13"/>
    </row>
    <row r="842" spans="1:22" s="52" customFormat="1" ht="12.75" x14ac:dyDescent="0.2">
      <c r="A842" s="12"/>
      <c r="B842" s="12"/>
      <c r="C842" s="12"/>
      <c r="D842" s="12"/>
      <c r="E842" s="12"/>
      <c r="F842" s="12"/>
      <c r="G842" s="12"/>
      <c r="H842" s="12"/>
      <c r="L842" s="12"/>
      <c r="M842" s="12"/>
      <c r="N842" s="12"/>
      <c r="O842" s="12"/>
      <c r="P842" s="12"/>
      <c r="Q842" s="12"/>
      <c r="R842" s="12"/>
      <c r="S842" s="13"/>
      <c r="T842" s="13"/>
      <c r="U842" s="13"/>
      <c r="V842" s="13"/>
    </row>
    <row r="843" spans="1:22" s="52" customFormat="1" ht="12.75" x14ac:dyDescent="0.2">
      <c r="A843" s="12"/>
      <c r="B843" s="12"/>
      <c r="C843" s="12"/>
      <c r="D843" s="12"/>
      <c r="E843" s="12"/>
      <c r="F843" s="12"/>
      <c r="G843" s="12"/>
      <c r="H843" s="12"/>
      <c r="L843" s="12"/>
      <c r="M843" s="12"/>
      <c r="N843" s="12"/>
      <c r="O843" s="12"/>
      <c r="P843" s="12"/>
      <c r="Q843" s="12"/>
      <c r="R843" s="12"/>
      <c r="S843" s="13"/>
      <c r="T843" s="13"/>
      <c r="U843" s="13"/>
      <c r="V843" s="13"/>
    </row>
    <row r="844" spans="1:22" s="52" customFormat="1" ht="12.75" x14ac:dyDescent="0.2">
      <c r="A844" s="12"/>
      <c r="B844" s="12"/>
      <c r="C844" s="12"/>
      <c r="D844" s="12"/>
      <c r="E844" s="12"/>
      <c r="F844" s="12"/>
      <c r="G844" s="12"/>
      <c r="H844" s="12"/>
      <c r="L844" s="12"/>
      <c r="M844" s="12"/>
      <c r="N844" s="12"/>
      <c r="O844" s="12"/>
      <c r="P844" s="12"/>
      <c r="Q844" s="12"/>
      <c r="R844" s="12"/>
      <c r="S844" s="13"/>
      <c r="T844" s="13"/>
      <c r="U844" s="13"/>
      <c r="V844" s="13"/>
    </row>
    <row r="845" spans="1:22" s="52" customFormat="1" ht="12.75" x14ac:dyDescent="0.2">
      <c r="A845" s="12"/>
      <c r="B845" s="12"/>
      <c r="C845" s="12"/>
      <c r="D845" s="12"/>
      <c r="E845" s="12"/>
      <c r="F845" s="12"/>
      <c r="G845" s="12"/>
      <c r="H845" s="12"/>
      <c r="L845" s="12"/>
      <c r="M845" s="12"/>
      <c r="N845" s="12"/>
      <c r="O845" s="12"/>
      <c r="P845" s="12"/>
      <c r="Q845" s="12"/>
      <c r="R845" s="12"/>
      <c r="S845" s="13"/>
      <c r="T845" s="13"/>
      <c r="U845" s="13"/>
      <c r="V845" s="13"/>
    </row>
    <row r="846" spans="1:22" s="52" customFormat="1" ht="12.75" x14ac:dyDescent="0.2">
      <c r="A846" s="12"/>
      <c r="B846" s="12"/>
      <c r="C846" s="12"/>
      <c r="D846" s="12"/>
      <c r="E846" s="12"/>
      <c r="F846" s="12"/>
      <c r="G846" s="12"/>
      <c r="H846" s="12"/>
      <c r="L846" s="12"/>
      <c r="M846" s="12"/>
      <c r="N846" s="12"/>
      <c r="O846" s="12"/>
      <c r="P846" s="12"/>
      <c r="Q846" s="12"/>
      <c r="R846" s="12"/>
      <c r="S846" s="13"/>
      <c r="T846" s="13"/>
      <c r="U846" s="13"/>
      <c r="V846" s="13"/>
    </row>
    <row r="847" spans="1:22" s="52" customFormat="1" ht="12.75" x14ac:dyDescent="0.2">
      <c r="A847" s="12"/>
      <c r="B847" s="12"/>
      <c r="C847" s="12"/>
      <c r="D847" s="12"/>
      <c r="E847" s="12"/>
      <c r="F847" s="12"/>
      <c r="G847" s="12"/>
      <c r="H847" s="12"/>
      <c r="L847" s="12"/>
      <c r="M847" s="12"/>
      <c r="N847" s="12"/>
      <c r="O847" s="12"/>
      <c r="P847" s="12"/>
      <c r="Q847" s="12"/>
      <c r="R847" s="12"/>
      <c r="S847" s="13"/>
      <c r="T847" s="13"/>
      <c r="U847" s="13"/>
      <c r="V847" s="13"/>
    </row>
    <row r="848" spans="1:22" s="52" customFormat="1" ht="12.75" x14ac:dyDescent="0.2">
      <c r="A848" s="12"/>
      <c r="B848" s="12"/>
      <c r="C848" s="12"/>
      <c r="D848" s="12"/>
      <c r="E848" s="12"/>
      <c r="F848" s="12"/>
      <c r="G848" s="12"/>
      <c r="H848" s="12"/>
      <c r="L848" s="12"/>
      <c r="M848" s="12"/>
      <c r="N848" s="12"/>
      <c r="O848" s="12"/>
      <c r="P848" s="12"/>
      <c r="Q848" s="12"/>
      <c r="R848" s="12"/>
      <c r="S848" s="13"/>
      <c r="T848" s="13"/>
      <c r="U848" s="13"/>
      <c r="V848" s="13"/>
    </row>
    <row r="849" spans="1:22" s="52" customFormat="1" ht="12.75" x14ac:dyDescent="0.2">
      <c r="A849" s="12"/>
      <c r="B849" s="12"/>
      <c r="C849" s="12"/>
      <c r="D849" s="12"/>
      <c r="E849" s="12"/>
      <c r="F849" s="12"/>
      <c r="G849" s="12"/>
      <c r="H849" s="12"/>
      <c r="L849" s="12"/>
      <c r="M849" s="12"/>
      <c r="N849" s="12"/>
      <c r="O849" s="12"/>
      <c r="P849" s="12"/>
      <c r="Q849" s="12"/>
      <c r="R849" s="12"/>
      <c r="S849" s="13"/>
      <c r="T849" s="13"/>
      <c r="U849" s="13"/>
      <c r="V849" s="13"/>
    </row>
    <row r="850" spans="1:22" s="52" customFormat="1" ht="12.75" x14ac:dyDescent="0.2">
      <c r="A850" s="12"/>
      <c r="B850" s="12"/>
      <c r="C850" s="12"/>
      <c r="D850" s="12"/>
      <c r="E850" s="12"/>
      <c r="F850" s="12"/>
      <c r="G850" s="12"/>
      <c r="H850" s="12"/>
      <c r="L850" s="12"/>
      <c r="M850" s="12"/>
      <c r="N850" s="12"/>
      <c r="O850" s="12"/>
      <c r="P850" s="12"/>
      <c r="Q850" s="12"/>
      <c r="R850" s="12"/>
      <c r="S850" s="13"/>
      <c r="T850" s="13"/>
      <c r="U850" s="13"/>
      <c r="V850" s="13"/>
    </row>
    <row r="851" spans="1:22" s="52" customFormat="1" ht="12.75" x14ac:dyDescent="0.2">
      <c r="A851" s="12"/>
      <c r="B851" s="12"/>
      <c r="C851" s="12"/>
      <c r="D851" s="12"/>
      <c r="E851" s="12"/>
      <c r="F851" s="12"/>
      <c r="G851" s="12"/>
      <c r="H851" s="12"/>
      <c r="L851" s="12"/>
      <c r="M851" s="12"/>
      <c r="N851" s="12"/>
      <c r="O851" s="12"/>
      <c r="P851" s="12"/>
      <c r="Q851" s="12"/>
      <c r="R851" s="12"/>
      <c r="S851" s="13"/>
      <c r="T851" s="13"/>
      <c r="U851" s="13"/>
      <c r="V851" s="13"/>
    </row>
    <row r="852" spans="1:22" s="52" customFormat="1" ht="12.75" x14ac:dyDescent="0.2">
      <c r="A852" s="12"/>
      <c r="B852" s="12"/>
      <c r="C852" s="12"/>
      <c r="D852" s="12"/>
      <c r="E852" s="12"/>
      <c r="F852" s="12"/>
      <c r="G852" s="12"/>
      <c r="H852" s="12"/>
      <c r="L852" s="12"/>
      <c r="M852" s="12"/>
      <c r="N852" s="12"/>
      <c r="O852" s="12"/>
      <c r="P852" s="12"/>
      <c r="Q852" s="12"/>
      <c r="R852" s="12"/>
      <c r="S852" s="13"/>
      <c r="T852" s="13"/>
      <c r="U852" s="13"/>
      <c r="V852" s="13"/>
    </row>
    <row r="853" spans="1:22" s="52" customFormat="1" ht="12.75" x14ac:dyDescent="0.2">
      <c r="A853" s="12"/>
      <c r="B853" s="12"/>
      <c r="C853" s="12"/>
      <c r="D853" s="12"/>
      <c r="E853" s="12"/>
      <c r="F853" s="12"/>
      <c r="G853" s="12"/>
      <c r="H853" s="12"/>
      <c r="L853" s="12"/>
      <c r="M853" s="12"/>
      <c r="N853" s="12"/>
      <c r="O853" s="12"/>
      <c r="P853" s="12"/>
      <c r="Q853" s="12"/>
      <c r="R853" s="12"/>
      <c r="S853" s="13"/>
      <c r="T853" s="13"/>
      <c r="U853" s="13"/>
      <c r="V853" s="13"/>
    </row>
    <row r="854" spans="1:22" s="52" customFormat="1" ht="12.75" x14ac:dyDescent="0.2">
      <c r="A854" s="12"/>
      <c r="B854" s="12"/>
      <c r="C854" s="12"/>
      <c r="D854" s="12"/>
      <c r="E854" s="12"/>
      <c r="F854" s="12"/>
      <c r="G854" s="12"/>
      <c r="H854" s="12"/>
      <c r="L854" s="12"/>
      <c r="M854" s="12"/>
      <c r="N854" s="12"/>
      <c r="O854" s="12"/>
      <c r="P854" s="12"/>
      <c r="Q854" s="12"/>
      <c r="R854" s="12"/>
      <c r="S854" s="13"/>
      <c r="T854" s="13"/>
      <c r="U854" s="13"/>
      <c r="V854" s="13"/>
    </row>
    <row r="855" spans="1:22" s="52" customFormat="1" ht="12.75" x14ac:dyDescent="0.2">
      <c r="A855" s="12"/>
      <c r="B855" s="12"/>
      <c r="C855" s="12"/>
      <c r="D855" s="12"/>
      <c r="E855" s="12"/>
      <c r="F855" s="12"/>
      <c r="G855" s="12"/>
      <c r="H855" s="12"/>
      <c r="L855" s="12"/>
      <c r="M855" s="12"/>
      <c r="N855" s="12"/>
      <c r="O855" s="12"/>
      <c r="P855" s="12"/>
      <c r="Q855" s="12"/>
      <c r="R855" s="12"/>
      <c r="S855" s="13"/>
      <c r="T855" s="13"/>
      <c r="U855" s="13"/>
      <c r="V855" s="13"/>
    </row>
    <row r="856" spans="1:22" s="52" customFormat="1" ht="12.75" x14ac:dyDescent="0.2">
      <c r="A856" s="12"/>
      <c r="B856" s="12"/>
      <c r="C856" s="12"/>
      <c r="D856" s="12"/>
      <c r="E856" s="12"/>
      <c r="F856" s="12"/>
      <c r="G856" s="12"/>
      <c r="H856" s="12"/>
      <c r="L856" s="12"/>
      <c r="M856" s="12"/>
      <c r="N856" s="12"/>
      <c r="O856" s="12"/>
      <c r="P856" s="12"/>
      <c r="Q856" s="12"/>
      <c r="R856" s="12"/>
      <c r="S856" s="13"/>
      <c r="T856" s="13"/>
      <c r="U856" s="13"/>
      <c r="V856" s="13"/>
    </row>
    <row r="857" spans="1:22" s="52" customFormat="1" ht="12.75" x14ac:dyDescent="0.2">
      <c r="A857" s="12"/>
      <c r="B857" s="12"/>
      <c r="C857" s="12"/>
      <c r="D857" s="12"/>
      <c r="E857" s="12"/>
      <c r="F857" s="12"/>
      <c r="G857" s="12"/>
      <c r="H857" s="12"/>
      <c r="L857" s="12"/>
      <c r="M857" s="12"/>
      <c r="N857" s="12"/>
      <c r="O857" s="12"/>
      <c r="P857" s="12"/>
      <c r="Q857" s="12"/>
      <c r="R857" s="12"/>
      <c r="S857" s="13"/>
      <c r="T857" s="13"/>
      <c r="U857" s="13"/>
      <c r="V857" s="13"/>
    </row>
    <row r="858" spans="1:22" s="52" customFormat="1" ht="12.75" x14ac:dyDescent="0.2">
      <c r="A858" s="12"/>
      <c r="B858" s="12"/>
      <c r="C858" s="12"/>
      <c r="D858" s="12"/>
      <c r="E858" s="12"/>
      <c r="F858" s="12"/>
      <c r="G858" s="12"/>
      <c r="H858" s="12"/>
      <c r="L858" s="12"/>
      <c r="M858" s="12"/>
      <c r="N858" s="12"/>
      <c r="O858" s="12"/>
      <c r="P858" s="12"/>
      <c r="Q858" s="12"/>
      <c r="R858" s="12"/>
      <c r="S858" s="13"/>
      <c r="T858" s="13"/>
      <c r="U858" s="13"/>
      <c r="V858" s="13"/>
    </row>
    <row r="859" spans="1:22" s="52" customFormat="1" ht="12.75" x14ac:dyDescent="0.2">
      <c r="A859" s="12"/>
      <c r="B859" s="12"/>
      <c r="C859" s="12"/>
      <c r="D859" s="12"/>
      <c r="E859" s="12"/>
      <c r="F859" s="12"/>
      <c r="G859" s="12"/>
      <c r="H859" s="12"/>
      <c r="L859" s="12"/>
      <c r="M859" s="12"/>
      <c r="N859" s="12"/>
      <c r="O859" s="12"/>
      <c r="P859" s="12"/>
      <c r="Q859" s="12"/>
      <c r="R859" s="12"/>
      <c r="S859" s="13"/>
      <c r="T859" s="13"/>
      <c r="U859" s="13"/>
      <c r="V859" s="13"/>
    </row>
    <row r="860" spans="1:22" s="52" customFormat="1" ht="12.75" x14ac:dyDescent="0.2">
      <c r="A860" s="12"/>
      <c r="B860" s="12"/>
      <c r="C860" s="12"/>
      <c r="D860" s="12"/>
      <c r="E860" s="12"/>
      <c r="F860" s="12"/>
      <c r="G860" s="12"/>
      <c r="H860" s="12"/>
      <c r="L860" s="12"/>
      <c r="M860" s="12"/>
      <c r="N860" s="12"/>
      <c r="O860" s="12"/>
      <c r="P860" s="12"/>
      <c r="Q860" s="12"/>
      <c r="R860" s="12"/>
      <c r="S860" s="13"/>
      <c r="T860" s="13"/>
      <c r="U860" s="13"/>
      <c r="V860" s="13"/>
    </row>
    <row r="861" spans="1:22" s="52" customFormat="1" ht="12.75" x14ac:dyDescent="0.2">
      <c r="A861" s="12"/>
      <c r="B861" s="12"/>
      <c r="C861" s="12"/>
      <c r="D861" s="12"/>
      <c r="E861" s="12"/>
      <c r="F861" s="12"/>
      <c r="G861" s="12"/>
      <c r="H861" s="12"/>
      <c r="L861" s="12"/>
      <c r="M861" s="12"/>
      <c r="N861" s="12"/>
      <c r="O861" s="12"/>
      <c r="P861" s="12"/>
      <c r="Q861" s="12"/>
      <c r="R861" s="12"/>
      <c r="S861" s="13"/>
      <c r="T861" s="13"/>
      <c r="U861" s="13"/>
      <c r="V861" s="13"/>
    </row>
    <row r="862" spans="1:22" s="52" customFormat="1" ht="12.75" x14ac:dyDescent="0.2">
      <c r="A862" s="12"/>
      <c r="B862" s="12"/>
      <c r="C862" s="12"/>
      <c r="D862" s="12"/>
      <c r="E862" s="12"/>
      <c r="F862" s="12"/>
      <c r="G862" s="12"/>
      <c r="H862" s="12"/>
      <c r="L862" s="12"/>
      <c r="M862" s="12"/>
      <c r="N862" s="12"/>
      <c r="O862" s="12"/>
      <c r="P862" s="12"/>
      <c r="Q862" s="12"/>
      <c r="R862" s="12"/>
      <c r="S862" s="13"/>
      <c r="T862" s="13"/>
      <c r="U862" s="13"/>
      <c r="V862" s="13"/>
    </row>
    <row r="863" spans="1:22" s="52" customFormat="1" ht="12.75" x14ac:dyDescent="0.2">
      <c r="A863" s="12"/>
      <c r="B863" s="12"/>
      <c r="C863" s="12"/>
      <c r="D863" s="12"/>
      <c r="E863" s="12"/>
      <c r="F863" s="12"/>
      <c r="G863" s="12"/>
      <c r="H863" s="12"/>
      <c r="L863" s="12"/>
      <c r="M863" s="12"/>
      <c r="N863" s="12"/>
      <c r="O863" s="12"/>
      <c r="P863" s="12"/>
      <c r="Q863" s="12"/>
      <c r="R863" s="12"/>
      <c r="S863" s="13"/>
      <c r="T863" s="13"/>
      <c r="U863" s="13"/>
      <c r="V863" s="13"/>
    </row>
    <row r="864" spans="1:22" s="52" customFormat="1" ht="12.75" x14ac:dyDescent="0.2">
      <c r="A864" s="12"/>
      <c r="B864" s="12"/>
      <c r="C864" s="12"/>
      <c r="D864" s="12"/>
      <c r="E864" s="12"/>
      <c r="F864" s="12"/>
      <c r="G864" s="12"/>
      <c r="H864" s="12"/>
      <c r="L864" s="12"/>
      <c r="M864" s="12"/>
      <c r="N864" s="12"/>
      <c r="O864" s="12"/>
      <c r="P864" s="12"/>
      <c r="Q864" s="12"/>
      <c r="R864" s="12"/>
      <c r="S864" s="13"/>
      <c r="T864" s="13"/>
      <c r="U864" s="13"/>
      <c r="V864" s="13"/>
    </row>
    <row r="865" spans="1:22" s="52" customFormat="1" ht="12.75" x14ac:dyDescent="0.2">
      <c r="A865" s="12"/>
      <c r="B865" s="12"/>
      <c r="C865" s="12"/>
      <c r="D865" s="12"/>
      <c r="E865" s="12"/>
      <c r="F865" s="12"/>
      <c r="G865" s="12"/>
      <c r="H865" s="12"/>
      <c r="L865" s="12"/>
      <c r="M865" s="12"/>
      <c r="N865" s="12"/>
      <c r="O865" s="12"/>
      <c r="P865" s="12"/>
      <c r="Q865" s="12"/>
      <c r="R865" s="12"/>
      <c r="S865" s="13"/>
      <c r="T865" s="13"/>
      <c r="U865" s="13"/>
      <c r="V865" s="13"/>
    </row>
    <row r="866" spans="1:22" s="52" customFormat="1" ht="12.75" x14ac:dyDescent="0.2">
      <c r="A866" s="12"/>
      <c r="B866" s="12"/>
      <c r="C866" s="12"/>
      <c r="D866" s="12"/>
      <c r="E866" s="12"/>
      <c r="F866" s="12"/>
      <c r="G866" s="12"/>
      <c r="H866" s="12"/>
      <c r="L866" s="12"/>
      <c r="M866" s="12"/>
      <c r="N866" s="12"/>
      <c r="O866" s="12"/>
      <c r="P866" s="12"/>
      <c r="Q866" s="12"/>
      <c r="R866" s="12"/>
      <c r="S866" s="13"/>
      <c r="T866" s="13"/>
      <c r="U866" s="13"/>
      <c r="V866" s="13"/>
    </row>
    <row r="867" spans="1:22" s="52" customFormat="1" ht="12.75" x14ac:dyDescent="0.2">
      <c r="A867" s="12"/>
      <c r="B867" s="12"/>
      <c r="C867" s="12"/>
      <c r="D867" s="12"/>
      <c r="E867" s="12"/>
      <c r="F867" s="12"/>
      <c r="G867" s="12"/>
      <c r="H867" s="12"/>
      <c r="L867" s="12"/>
      <c r="M867" s="12"/>
      <c r="N867" s="12"/>
      <c r="O867" s="12"/>
      <c r="P867" s="12"/>
      <c r="Q867" s="12"/>
      <c r="R867" s="12"/>
      <c r="S867" s="13"/>
      <c r="T867" s="13"/>
      <c r="U867" s="13"/>
      <c r="V867" s="13"/>
    </row>
    <row r="868" spans="1:22" s="52" customFormat="1" ht="12.75" x14ac:dyDescent="0.2">
      <c r="A868" s="12"/>
      <c r="B868" s="12"/>
      <c r="C868" s="12"/>
      <c r="D868" s="12"/>
      <c r="E868" s="12"/>
      <c r="F868" s="12"/>
      <c r="G868" s="12"/>
      <c r="H868" s="12"/>
      <c r="L868" s="12"/>
      <c r="M868" s="12"/>
      <c r="N868" s="12"/>
      <c r="O868" s="12"/>
      <c r="P868" s="12"/>
      <c r="Q868" s="12"/>
      <c r="R868" s="12"/>
      <c r="S868" s="13"/>
      <c r="T868" s="13"/>
      <c r="U868" s="13"/>
      <c r="V868" s="13"/>
    </row>
    <row r="869" spans="1:22" s="52" customFormat="1" ht="12.75" x14ac:dyDescent="0.2">
      <c r="A869" s="12"/>
      <c r="B869" s="12"/>
      <c r="C869" s="12"/>
      <c r="D869" s="12"/>
      <c r="E869" s="12"/>
      <c r="F869" s="12"/>
      <c r="G869" s="12"/>
      <c r="H869" s="12"/>
      <c r="L869" s="12"/>
      <c r="M869" s="12"/>
      <c r="N869" s="12"/>
      <c r="O869" s="12"/>
      <c r="P869" s="12"/>
      <c r="Q869" s="12"/>
      <c r="R869" s="12"/>
      <c r="S869" s="13"/>
      <c r="T869" s="13"/>
      <c r="U869" s="13"/>
      <c r="V869" s="13"/>
    </row>
    <row r="870" spans="1:22" s="52" customFormat="1" ht="12.75" x14ac:dyDescent="0.2">
      <c r="A870" s="12"/>
      <c r="B870" s="12"/>
      <c r="C870" s="12"/>
      <c r="D870" s="12"/>
      <c r="E870" s="12"/>
      <c r="F870" s="12"/>
      <c r="G870" s="12"/>
      <c r="H870" s="12"/>
      <c r="L870" s="12"/>
      <c r="M870" s="12"/>
      <c r="N870" s="12"/>
      <c r="O870" s="12"/>
      <c r="P870" s="12"/>
      <c r="Q870" s="12"/>
      <c r="R870" s="12"/>
      <c r="S870" s="13"/>
      <c r="T870" s="13"/>
      <c r="U870" s="13"/>
      <c r="V870" s="13"/>
    </row>
    <row r="871" spans="1:22" s="52" customFormat="1" ht="12.75" x14ac:dyDescent="0.2">
      <c r="A871" s="12"/>
      <c r="B871" s="12"/>
      <c r="C871" s="12"/>
      <c r="D871" s="12"/>
      <c r="E871" s="12"/>
      <c r="F871" s="12"/>
      <c r="G871" s="12"/>
      <c r="H871" s="12"/>
      <c r="L871" s="12"/>
      <c r="M871" s="12"/>
      <c r="N871" s="12"/>
      <c r="O871" s="12"/>
      <c r="P871" s="12"/>
      <c r="Q871" s="12"/>
      <c r="R871" s="12"/>
      <c r="S871" s="13"/>
      <c r="T871" s="13"/>
      <c r="U871" s="13"/>
      <c r="V871" s="13"/>
    </row>
    <row r="872" spans="1:22" s="52" customFormat="1" ht="12.75" x14ac:dyDescent="0.2">
      <c r="A872" s="12"/>
      <c r="B872" s="12"/>
      <c r="C872" s="12"/>
      <c r="D872" s="12"/>
      <c r="E872" s="12"/>
      <c r="F872" s="12"/>
      <c r="G872" s="12"/>
      <c r="H872" s="12"/>
      <c r="L872" s="12"/>
      <c r="M872" s="12"/>
      <c r="N872" s="12"/>
      <c r="O872" s="12"/>
      <c r="P872" s="12"/>
      <c r="Q872" s="12"/>
      <c r="R872" s="12"/>
      <c r="S872" s="13"/>
      <c r="T872" s="13"/>
      <c r="U872" s="13"/>
      <c r="V872" s="13"/>
    </row>
    <row r="873" spans="1:22" s="52" customFormat="1" ht="12.75" x14ac:dyDescent="0.2">
      <c r="A873" s="12"/>
      <c r="B873" s="12"/>
      <c r="C873" s="12"/>
      <c r="D873" s="12"/>
      <c r="E873" s="12"/>
      <c r="F873" s="12"/>
      <c r="G873" s="12"/>
      <c r="H873" s="12"/>
      <c r="L873" s="12"/>
      <c r="M873" s="12"/>
      <c r="N873" s="12"/>
      <c r="O873" s="12"/>
      <c r="P873" s="12"/>
      <c r="Q873" s="12"/>
      <c r="R873" s="12"/>
      <c r="S873" s="13"/>
      <c r="T873" s="13"/>
      <c r="U873" s="13"/>
      <c r="V873" s="13"/>
    </row>
    <row r="874" spans="1:22" s="52" customFormat="1" ht="12.75" x14ac:dyDescent="0.2">
      <c r="A874" s="12"/>
      <c r="B874" s="12"/>
      <c r="C874" s="12"/>
      <c r="D874" s="12"/>
      <c r="E874" s="12"/>
      <c r="F874" s="12"/>
      <c r="G874" s="12"/>
      <c r="H874" s="12"/>
      <c r="L874" s="12"/>
      <c r="M874" s="12"/>
      <c r="N874" s="12"/>
      <c r="O874" s="12"/>
      <c r="P874" s="12"/>
      <c r="Q874" s="12"/>
      <c r="R874" s="12"/>
      <c r="S874" s="13"/>
      <c r="T874" s="13"/>
      <c r="U874" s="13"/>
      <c r="V874" s="13"/>
    </row>
    <row r="875" spans="1:22" s="52" customFormat="1" ht="12.75" x14ac:dyDescent="0.2">
      <c r="A875" s="12"/>
      <c r="B875" s="12"/>
      <c r="C875" s="12"/>
      <c r="D875" s="12"/>
      <c r="E875" s="12"/>
      <c r="F875" s="12"/>
      <c r="G875" s="12"/>
      <c r="H875" s="12"/>
      <c r="L875" s="12"/>
      <c r="M875" s="12"/>
      <c r="N875" s="12"/>
      <c r="O875" s="12"/>
      <c r="P875" s="12"/>
      <c r="Q875" s="12"/>
      <c r="R875" s="12"/>
      <c r="S875" s="13"/>
      <c r="T875" s="13"/>
      <c r="U875" s="13"/>
      <c r="V875" s="13"/>
    </row>
    <row r="876" spans="1:22" s="52" customFormat="1" ht="12.75" x14ac:dyDescent="0.2">
      <c r="A876" s="12"/>
      <c r="B876" s="12"/>
      <c r="C876" s="12"/>
      <c r="D876" s="12"/>
      <c r="E876" s="12"/>
      <c r="F876" s="12"/>
      <c r="G876" s="12"/>
      <c r="H876" s="12"/>
      <c r="L876" s="12"/>
      <c r="M876" s="12"/>
      <c r="N876" s="12"/>
      <c r="O876" s="12"/>
      <c r="P876" s="12"/>
      <c r="Q876" s="12"/>
      <c r="R876" s="12"/>
      <c r="S876" s="13"/>
      <c r="T876" s="13"/>
      <c r="U876" s="13"/>
      <c r="V876" s="13"/>
    </row>
    <row r="877" spans="1:22" s="52" customFormat="1" ht="12.75" x14ac:dyDescent="0.2">
      <c r="A877" s="12"/>
      <c r="B877" s="12"/>
      <c r="C877" s="12"/>
      <c r="D877" s="12"/>
      <c r="E877" s="12"/>
      <c r="F877" s="12"/>
      <c r="G877" s="12"/>
      <c r="H877" s="12"/>
      <c r="L877" s="12"/>
      <c r="M877" s="12"/>
      <c r="N877" s="12"/>
      <c r="O877" s="12"/>
      <c r="P877" s="12"/>
      <c r="Q877" s="12"/>
      <c r="R877" s="12"/>
      <c r="S877" s="13"/>
      <c r="T877" s="13"/>
      <c r="U877" s="13"/>
      <c r="V877" s="13"/>
    </row>
    <row r="878" spans="1:22" s="52" customFormat="1" ht="12.75" x14ac:dyDescent="0.2">
      <c r="A878" s="12"/>
      <c r="B878" s="12"/>
      <c r="C878" s="12"/>
      <c r="D878" s="12"/>
      <c r="E878" s="12"/>
      <c r="F878" s="12"/>
      <c r="G878" s="12"/>
      <c r="H878" s="12"/>
      <c r="L878" s="12"/>
      <c r="M878" s="12"/>
      <c r="N878" s="12"/>
      <c r="O878" s="12"/>
      <c r="P878" s="12"/>
      <c r="Q878" s="12"/>
      <c r="R878" s="12"/>
      <c r="S878" s="13"/>
      <c r="T878" s="13"/>
      <c r="U878" s="13"/>
      <c r="V878" s="13"/>
    </row>
    <row r="879" spans="1:22" s="52" customFormat="1" ht="12.75" x14ac:dyDescent="0.2">
      <c r="A879" s="12"/>
      <c r="B879" s="12"/>
      <c r="C879" s="12"/>
      <c r="D879" s="12"/>
      <c r="E879" s="12"/>
      <c r="F879" s="12"/>
      <c r="G879" s="12"/>
      <c r="H879" s="12"/>
      <c r="L879" s="12"/>
      <c r="M879" s="12"/>
      <c r="N879" s="12"/>
      <c r="O879" s="12"/>
      <c r="P879" s="12"/>
      <c r="Q879" s="12"/>
      <c r="R879" s="12"/>
      <c r="S879" s="13"/>
      <c r="T879" s="13"/>
      <c r="U879" s="13"/>
      <c r="V879" s="13"/>
    </row>
    <row r="880" spans="1:22" s="52" customFormat="1" ht="12.75" x14ac:dyDescent="0.2">
      <c r="A880" s="12"/>
      <c r="B880" s="12"/>
      <c r="C880" s="12"/>
      <c r="D880" s="12"/>
      <c r="E880" s="12"/>
      <c r="F880" s="12"/>
      <c r="G880" s="12"/>
      <c r="H880" s="12"/>
      <c r="L880" s="12"/>
      <c r="M880" s="12"/>
      <c r="N880" s="12"/>
      <c r="O880" s="12"/>
      <c r="P880" s="12"/>
      <c r="Q880" s="12"/>
      <c r="R880" s="12"/>
      <c r="S880" s="13"/>
      <c r="T880" s="13"/>
      <c r="U880" s="13"/>
      <c r="V880" s="13"/>
    </row>
    <row r="881" spans="1:22" s="52" customFormat="1" ht="12.75" x14ac:dyDescent="0.2">
      <c r="A881" s="12"/>
      <c r="B881" s="12"/>
      <c r="C881" s="12"/>
      <c r="D881" s="12"/>
      <c r="E881" s="12"/>
      <c r="F881" s="12"/>
      <c r="G881" s="12"/>
      <c r="H881" s="12"/>
      <c r="L881" s="12"/>
      <c r="M881" s="12"/>
      <c r="N881" s="12"/>
      <c r="O881" s="12"/>
      <c r="P881" s="12"/>
      <c r="Q881" s="12"/>
      <c r="R881" s="12"/>
      <c r="S881" s="13"/>
      <c r="T881" s="13"/>
      <c r="U881" s="13"/>
      <c r="V881" s="13"/>
    </row>
    <row r="882" spans="1:22" s="52" customFormat="1" ht="12.75" x14ac:dyDescent="0.2">
      <c r="A882" s="12"/>
      <c r="B882" s="12"/>
      <c r="C882" s="12"/>
      <c r="D882" s="12"/>
      <c r="E882" s="12"/>
      <c r="F882" s="12"/>
      <c r="G882" s="12"/>
      <c r="H882" s="12"/>
      <c r="L882" s="12"/>
      <c r="M882" s="12"/>
      <c r="N882" s="12"/>
      <c r="O882" s="12"/>
      <c r="P882" s="12"/>
      <c r="Q882" s="12"/>
      <c r="R882" s="12"/>
      <c r="S882" s="13"/>
      <c r="T882" s="13"/>
      <c r="U882" s="13"/>
      <c r="V882" s="13"/>
    </row>
    <row r="883" spans="1:22" s="52" customFormat="1" ht="12.75" x14ac:dyDescent="0.2">
      <c r="A883" s="12"/>
      <c r="B883" s="12"/>
      <c r="C883" s="12"/>
      <c r="D883" s="12"/>
      <c r="E883" s="12"/>
      <c r="F883" s="12"/>
      <c r="G883" s="12"/>
      <c r="H883" s="12"/>
      <c r="L883" s="12"/>
      <c r="M883" s="12"/>
      <c r="N883" s="12"/>
      <c r="O883" s="12"/>
      <c r="P883" s="12"/>
      <c r="Q883" s="12"/>
      <c r="R883" s="12"/>
      <c r="S883" s="13"/>
      <c r="T883" s="13"/>
      <c r="U883" s="13"/>
      <c r="V883" s="13"/>
    </row>
    <row r="884" spans="1:22" s="52" customFormat="1" ht="12.75" x14ac:dyDescent="0.2">
      <c r="A884" s="12"/>
      <c r="B884" s="12"/>
      <c r="C884" s="12"/>
      <c r="D884" s="12"/>
      <c r="E884" s="12"/>
      <c r="F884" s="12"/>
      <c r="G884" s="12"/>
      <c r="H884" s="12"/>
      <c r="L884" s="12"/>
      <c r="M884" s="12"/>
      <c r="N884" s="12"/>
      <c r="O884" s="12"/>
      <c r="P884" s="12"/>
      <c r="Q884" s="12"/>
      <c r="R884" s="12"/>
      <c r="S884" s="13"/>
      <c r="T884" s="13"/>
      <c r="U884" s="13"/>
      <c r="V884" s="13"/>
    </row>
    <row r="885" spans="1:22" s="52" customFormat="1" ht="12.75" x14ac:dyDescent="0.2">
      <c r="A885" s="12"/>
      <c r="B885" s="12"/>
      <c r="C885" s="12"/>
      <c r="D885" s="12"/>
      <c r="E885" s="12"/>
      <c r="F885" s="12"/>
      <c r="G885" s="12"/>
      <c r="H885" s="12"/>
      <c r="L885" s="12"/>
      <c r="M885" s="12"/>
      <c r="N885" s="12"/>
      <c r="O885" s="12"/>
      <c r="P885" s="12"/>
      <c r="Q885" s="12"/>
      <c r="R885" s="12"/>
      <c r="S885" s="13"/>
      <c r="T885" s="13"/>
      <c r="U885" s="13"/>
      <c r="V885" s="13"/>
    </row>
    <row r="886" spans="1:22" s="52" customFormat="1" ht="12.75" x14ac:dyDescent="0.2">
      <c r="A886" s="12"/>
      <c r="B886" s="12"/>
      <c r="C886" s="12"/>
      <c r="D886" s="12"/>
      <c r="E886" s="12"/>
      <c r="F886" s="12"/>
      <c r="G886" s="12"/>
      <c r="H886" s="12"/>
      <c r="L886" s="12"/>
      <c r="M886" s="12"/>
      <c r="N886" s="12"/>
      <c r="O886" s="12"/>
      <c r="P886" s="12"/>
      <c r="Q886" s="12"/>
      <c r="R886" s="12"/>
      <c r="S886" s="13"/>
      <c r="T886" s="13"/>
      <c r="U886" s="13"/>
      <c r="V886" s="13"/>
    </row>
    <row r="887" spans="1:22" s="52" customFormat="1" ht="12.75" x14ac:dyDescent="0.2">
      <c r="A887" s="12"/>
      <c r="B887" s="12"/>
      <c r="C887" s="12"/>
      <c r="D887" s="12"/>
      <c r="E887" s="12"/>
      <c r="F887" s="12"/>
      <c r="G887" s="12"/>
      <c r="H887" s="12"/>
      <c r="L887" s="12"/>
      <c r="M887" s="12"/>
      <c r="N887" s="12"/>
      <c r="O887" s="12"/>
      <c r="P887" s="12"/>
      <c r="Q887" s="12"/>
      <c r="R887" s="12"/>
      <c r="S887" s="13"/>
      <c r="T887" s="13"/>
      <c r="U887" s="13"/>
      <c r="V887" s="13"/>
    </row>
    <row r="888" spans="1:22" s="52" customFormat="1" ht="12.75" x14ac:dyDescent="0.2">
      <c r="A888" s="12"/>
      <c r="B888" s="12"/>
      <c r="C888" s="12"/>
      <c r="D888" s="12"/>
      <c r="E888" s="12"/>
      <c r="F888" s="12"/>
      <c r="G888" s="12"/>
      <c r="H888" s="12"/>
      <c r="L888" s="12"/>
      <c r="M888" s="12"/>
      <c r="N888" s="12"/>
      <c r="O888" s="12"/>
      <c r="P888" s="12"/>
      <c r="Q888" s="12"/>
      <c r="R888" s="12"/>
      <c r="S888" s="13"/>
      <c r="T888" s="13"/>
      <c r="U888" s="13"/>
      <c r="V888" s="13"/>
    </row>
    <row r="889" spans="1:22" s="52" customFormat="1" ht="12.75" x14ac:dyDescent="0.2">
      <c r="A889" s="12"/>
      <c r="B889" s="12"/>
      <c r="C889" s="12"/>
      <c r="D889" s="12"/>
      <c r="E889" s="12"/>
      <c r="F889" s="12"/>
      <c r="G889" s="12"/>
      <c r="H889" s="12"/>
      <c r="L889" s="12"/>
      <c r="M889" s="12"/>
      <c r="N889" s="12"/>
      <c r="O889" s="12"/>
      <c r="P889" s="12"/>
      <c r="Q889" s="12"/>
      <c r="R889" s="12"/>
      <c r="S889" s="13"/>
      <c r="T889" s="13"/>
      <c r="U889" s="13"/>
      <c r="V889" s="13"/>
    </row>
    <row r="890" spans="1:22" s="52" customFormat="1" ht="12.75" x14ac:dyDescent="0.2">
      <c r="A890" s="12"/>
      <c r="B890" s="12"/>
      <c r="C890" s="12"/>
      <c r="D890" s="12"/>
      <c r="E890" s="12"/>
      <c r="F890" s="12"/>
      <c r="G890" s="12"/>
      <c r="H890" s="12"/>
      <c r="L890" s="12"/>
      <c r="M890" s="12"/>
      <c r="N890" s="12"/>
      <c r="O890" s="12"/>
      <c r="P890" s="12"/>
      <c r="Q890" s="12"/>
      <c r="R890" s="12"/>
      <c r="S890" s="13"/>
      <c r="T890" s="13"/>
      <c r="U890" s="13"/>
      <c r="V890" s="13"/>
    </row>
    <row r="891" spans="1:22" s="52" customFormat="1" ht="12.75" x14ac:dyDescent="0.2">
      <c r="A891" s="12"/>
      <c r="B891" s="12"/>
      <c r="C891" s="12"/>
      <c r="D891" s="12"/>
      <c r="E891" s="12"/>
      <c r="F891" s="12"/>
      <c r="G891" s="12"/>
      <c r="H891" s="12"/>
      <c r="L891" s="12"/>
      <c r="M891" s="12"/>
      <c r="N891" s="12"/>
      <c r="O891" s="12"/>
      <c r="P891" s="12"/>
      <c r="Q891" s="12"/>
      <c r="R891" s="12"/>
      <c r="S891" s="13"/>
      <c r="T891" s="13"/>
      <c r="U891" s="13"/>
      <c r="V891" s="13"/>
    </row>
    <row r="892" spans="1:22" s="52" customFormat="1" ht="12.75" x14ac:dyDescent="0.2">
      <c r="A892" s="12"/>
      <c r="B892" s="12"/>
      <c r="C892" s="12"/>
      <c r="D892" s="12"/>
      <c r="E892" s="12"/>
      <c r="F892" s="12"/>
      <c r="G892" s="12"/>
      <c r="H892" s="12"/>
      <c r="L892" s="12"/>
      <c r="M892" s="12"/>
      <c r="N892" s="12"/>
      <c r="O892" s="12"/>
      <c r="P892" s="12"/>
      <c r="Q892" s="12"/>
      <c r="R892" s="12"/>
      <c r="S892" s="13"/>
      <c r="T892" s="13"/>
      <c r="U892" s="13"/>
      <c r="V892" s="13"/>
    </row>
    <row r="893" spans="1:22" s="52" customFormat="1" ht="12.75" x14ac:dyDescent="0.2">
      <c r="A893" s="12"/>
      <c r="B893" s="12"/>
      <c r="C893" s="12"/>
      <c r="D893" s="12"/>
      <c r="E893" s="12"/>
      <c r="F893" s="12"/>
      <c r="G893" s="12"/>
      <c r="H893" s="12"/>
      <c r="L893" s="12"/>
      <c r="M893" s="12"/>
      <c r="N893" s="12"/>
      <c r="O893" s="12"/>
      <c r="P893" s="12"/>
      <c r="Q893" s="12"/>
      <c r="R893" s="12"/>
      <c r="S893" s="13"/>
      <c r="T893" s="13"/>
      <c r="U893" s="13"/>
      <c r="V893" s="13"/>
    </row>
    <row r="894" spans="1:22" s="52" customFormat="1" ht="12.75" x14ac:dyDescent="0.2">
      <c r="A894" s="12"/>
      <c r="B894" s="12"/>
      <c r="C894" s="12"/>
      <c r="D894" s="12"/>
      <c r="E894" s="12"/>
      <c r="F894" s="12"/>
      <c r="G894" s="12"/>
      <c r="H894" s="12"/>
      <c r="L894" s="12"/>
      <c r="M894" s="12"/>
      <c r="N894" s="12"/>
      <c r="O894" s="12"/>
      <c r="P894" s="12"/>
      <c r="Q894" s="12"/>
      <c r="R894" s="12"/>
      <c r="S894" s="13"/>
      <c r="T894" s="13"/>
      <c r="U894" s="13"/>
      <c r="V894" s="13"/>
    </row>
    <row r="895" spans="1:22" s="52" customFormat="1" ht="12.75" x14ac:dyDescent="0.2">
      <c r="A895" s="12"/>
      <c r="B895" s="12"/>
      <c r="C895" s="12"/>
      <c r="D895" s="12"/>
      <c r="E895" s="12"/>
      <c r="F895" s="12"/>
      <c r="G895" s="12"/>
      <c r="H895" s="12"/>
      <c r="L895" s="12"/>
      <c r="M895" s="12"/>
      <c r="N895" s="12"/>
      <c r="O895" s="12"/>
      <c r="P895" s="12"/>
      <c r="Q895" s="12"/>
      <c r="R895" s="12"/>
      <c r="S895" s="13"/>
      <c r="T895" s="13"/>
      <c r="U895" s="13"/>
      <c r="V895" s="13"/>
    </row>
    <row r="896" spans="1:22" s="52" customFormat="1" ht="12.75" x14ac:dyDescent="0.2">
      <c r="A896" s="12"/>
      <c r="B896" s="12"/>
      <c r="C896" s="12"/>
      <c r="D896" s="12"/>
      <c r="E896" s="12"/>
      <c r="F896" s="12"/>
      <c r="G896" s="12"/>
      <c r="H896" s="12"/>
      <c r="L896" s="12"/>
      <c r="M896" s="12"/>
      <c r="N896" s="12"/>
      <c r="O896" s="12"/>
      <c r="P896" s="12"/>
      <c r="Q896" s="12"/>
      <c r="R896" s="12"/>
      <c r="S896" s="13"/>
      <c r="T896" s="13"/>
      <c r="U896" s="13"/>
      <c r="V896" s="13"/>
    </row>
    <row r="897" spans="1:22" s="52" customFormat="1" ht="12.75" x14ac:dyDescent="0.2">
      <c r="A897" s="12"/>
      <c r="B897" s="12"/>
      <c r="C897" s="12"/>
      <c r="D897" s="12"/>
      <c r="E897" s="12"/>
      <c r="F897" s="12"/>
      <c r="G897" s="12"/>
      <c r="H897" s="12"/>
      <c r="L897" s="12"/>
      <c r="M897" s="12"/>
      <c r="N897" s="12"/>
      <c r="O897" s="12"/>
      <c r="P897" s="12"/>
      <c r="Q897" s="12"/>
      <c r="R897" s="12"/>
      <c r="S897" s="13"/>
      <c r="T897" s="13"/>
      <c r="U897" s="13"/>
      <c r="V897" s="13"/>
    </row>
    <row r="898" spans="1:22" s="52" customFormat="1" ht="12.75" x14ac:dyDescent="0.2">
      <c r="A898" s="12"/>
      <c r="B898" s="12"/>
      <c r="C898" s="12"/>
      <c r="D898" s="12"/>
      <c r="E898" s="12"/>
      <c r="F898" s="12"/>
      <c r="G898" s="12"/>
      <c r="H898" s="12"/>
      <c r="L898" s="12"/>
      <c r="M898" s="12"/>
      <c r="N898" s="12"/>
      <c r="O898" s="12"/>
      <c r="P898" s="12"/>
      <c r="Q898" s="12"/>
      <c r="R898" s="12"/>
      <c r="S898" s="13"/>
      <c r="T898" s="13"/>
      <c r="U898" s="13"/>
      <c r="V898" s="13"/>
    </row>
    <row r="899" spans="1:22" s="52" customFormat="1" ht="12.75" x14ac:dyDescent="0.2">
      <c r="A899" s="12"/>
      <c r="B899" s="12"/>
      <c r="C899" s="12"/>
      <c r="D899" s="12"/>
      <c r="E899" s="12"/>
      <c r="F899" s="12"/>
      <c r="G899" s="12"/>
      <c r="H899" s="12"/>
      <c r="L899" s="12"/>
      <c r="M899" s="12"/>
      <c r="N899" s="12"/>
      <c r="O899" s="12"/>
      <c r="P899" s="12"/>
      <c r="Q899" s="12"/>
      <c r="R899" s="12"/>
      <c r="S899" s="13"/>
      <c r="T899" s="13"/>
      <c r="U899" s="13"/>
      <c r="V899" s="13"/>
    </row>
    <row r="900" spans="1:22" s="52" customFormat="1" ht="12.75" x14ac:dyDescent="0.2">
      <c r="A900" s="12"/>
      <c r="B900" s="12"/>
      <c r="C900" s="12"/>
      <c r="D900" s="12"/>
      <c r="E900" s="12"/>
      <c r="F900" s="12"/>
      <c r="G900" s="12"/>
      <c r="H900" s="12"/>
      <c r="L900" s="12"/>
      <c r="M900" s="12"/>
      <c r="N900" s="12"/>
      <c r="O900" s="12"/>
      <c r="P900" s="12"/>
      <c r="Q900" s="12"/>
      <c r="R900" s="12"/>
      <c r="S900" s="13"/>
      <c r="T900" s="13"/>
      <c r="U900" s="13"/>
      <c r="V900" s="13"/>
    </row>
    <row r="901" spans="1:22" s="52" customFormat="1" ht="12.75" x14ac:dyDescent="0.2">
      <c r="A901" s="12"/>
      <c r="B901" s="12"/>
      <c r="C901" s="12"/>
      <c r="D901" s="12"/>
      <c r="E901" s="12"/>
      <c r="F901" s="12"/>
      <c r="G901" s="12"/>
      <c r="H901" s="12"/>
      <c r="L901" s="12"/>
      <c r="M901" s="12"/>
      <c r="N901" s="12"/>
      <c r="O901" s="12"/>
      <c r="P901" s="12"/>
      <c r="Q901" s="12"/>
      <c r="R901" s="12"/>
      <c r="S901" s="13"/>
      <c r="T901" s="13"/>
      <c r="U901" s="13"/>
      <c r="V901" s="13"/>
    </row>
    <row r="902" spans="1:22" s="52" customFormat="1" ht="12.75" x14ac:dyDescent="0.2">
      <c r="A902" s="12"/>
      <c r="B902" s="12"/>
      <c r="C902" s="12"/>
      <c r="D902" s="12"/>
      <c r="E902" s="12"/>
      <c r="F902" s="12"/>
      <c r="G902" s="12"/>
      <c r="H902" s="12"/>
      <c r="L902" s="12"/>
      <c r="M902" s="12"/>
      <c r="N902" s="12"/>
      <c r="O902" s="12"/>
      <c r="P902" s="12"/>
      <c r="Q902" s="12"/>
      <c r="R902" s="12"/>
      <c r="S902" s="13"/>
      <c r="T902" s="13"/>
      <c r="U902" s="13"/>
      <c r="V902" s="13"/>
    </row>
    <row r="903" spans="1:22" s="52" customFormat="1" ht="12.75" x14ac:dyDescent="0.2">
      <c r="A903" s="12"/>
      <c r="B903" s="12"/>
      <c r="C903" s="12"/>
      <c r="D903" s="12"/>
      <c r="E903" s="12"/>
      <c r="F903" s="12"/>
      <c r="G903" s="12"/>
      <c r="H903" s="12"/>
      <c r="L903" s="12"/>
      <c r="M903" s="12"/>
      <c r="N903" s="12"/>
      <c r="O903" s="12"/>
      <c r="P903" s="12"/>
      <c r="Q903" s="12"/>
      <c r="R903" s="12"/>
      <c r="S903" s="13"/>
      <c r="T903" s="13"/>
      <c r="U903" s="13"/>
      <c r="V903" s="13"/>
    </row>
    <row r="904" spans="1:22" s="52" customFormat="1" ht="12.75" x14ac:dyDescent="0.2">
      <c r="A904" s="12"/>
      <c r="B904" s="12"/>
      <c r="C904" s="12"/>
      <c r="D904" s="12"/>
      <c r="E904" s="12"/>
      <c r="F904" s="12"/>
      <c r="G904" s="12"/>
      <c r="H904" s="12"/>
      <c r="L904" s="12"/>
      <c r="M904" s="12"/>
      <c r="N904" s="12"/>
      <c r="O904" s="12"/>
      <c r="P904" s="12"/>
      <c r="Q904" s="12"/>
      <c r="R904" s="12"/>
      <c r="S904" s="13"/>
      <c r="T904" s="13"/>
      <c r="U904" s="13"/>
      <c r="V904" s="13"/>
    </row>
    <row r="905" spans="1:22" s="52" customFormat="1" ht="12.75" x14ac:dyDescent="0.2">
      <c r="A905" s="12"/>
      <c r="B905" s="12"/>
      <c r="C905" s="12"/>
      <c r="D905" s="12"/>
      <c r="E905" s="12"/>
      <c r="F905" s="12"/>
      <c r="G905" s="12"/>
      <c r="H905" s="12"/>
      <c r="L905" s="12"/>
      <c r="M905" s="12"/>
      <c r="N905" s="12"/>
      <c r="O905" s="12"/>
      <c r="P905" s="12"/>
      <c r="Q905" s="12"/>
      <c r="R905" s="12"/>
      <c r="S905" s="13"/>
      <c r="T905" s="13"/>
      <c r="U905" s="13"/>
      <c r="V905" s="13"/>
    </row>
    <row r="906" spans="1:22" s="52" customFormat="1" ht="12.75" x14ac:dyDescent="0.2">
      <c r="A906" s="12"/>
      <c r="B906" s="12"/>
      <c r="C906" s="12"/>
      <c r="D906" s="12"/>
      <c r="E906" s="12"/>
      <c r="F906" s="12"/>
      <c r="G906" s="12"/>
      <c r="H906" s="12"/>
      <c r="L906" s="12"/>
      <c r="M906" s="12"/>
      <c r="N906" s="12"/>
      <c r="O906" s="12"/>
      <c r="P906" s="12"/>
      <c r="Q906" s="12"/>
      <c r="R906" s="12"/>
      <c r="S906" s="13"/>
      <c r="T906" s="13"/>
      <c r="U906" s="13"/>
      <c r="V906" s="13"/>
    </row>
    <row r="907" spans="1:22" s="52" customFormat="1" ht="12.75" x14ac:dyDescent="0.2">
      <c r="A907" s="12"/>
      <c r="B907" s="12"/>
      <c r="C907" s="12"/>
      <c r="D907" s="12"/>
      <c r="E907" s="12"/>
      <c r="F907" s="12"/>
      <c r="G907" s="12"/>
      <c r="H907" s="12"/>
      <c r="L907" s="12"/>
      <c r="M907" s="12"/>
      <c r="N907" s="12"/>
      <c r="O907" s="12"/>
      <c r="P907" s="12"/>
      <c r="Q907" s="12"/>
      <c r="R907" s="12"/>
      <c r="S907" s="13"/>
      <c r="T907" s="13"/>
      <c r="U907" s="13"/>
      <c r="V907" s="13"/>
    </row>
    <row r="908" spans="1:22" s="52" customFormat="1" ht="12.75" x14ac:dyDescent="0.2">
      <c r="A908" s="12"/>
      <c r="B908" s="12"/>
      <c r="C908" s="12"/>
      <c r="D908" s="12"/>
      <c r="E908" s="12"/>
      <c r="F908" s="12"/>
      <c r="G908" s="12"/>
      <c r="H908" s="12"/>
      <c r="L908" s="12"/>
      <c r="M908" s="12"/>
      <c r="N908" s="12"/>
      <c r="O908" s="12"/>
      <c r="P908" s="12"/>
      <c r="Q908" s="12"/>
      <c r="R908" s="12"/>
      <c r="S908" s="13"/>
      <c r="T908" s="13"/>
      <c r="U908" s="13"/>
      <c r="V908" s="13"/>
    </row>
    <row r="909" spans="1:22" s="52" customFormat="1" ht="12.75" x14ac:dyDescent="0.2">
      <c r="A909" s="12"/>
      <c r="B909" s="12"/>
      <c r="C909" s="12"/>
      <c r="D909" s="12"/>
      <c r="E909" s="12"/>
      <c r="F909" s="12"/>
      <c r="G909" s="12"/>
      <c r="H909" s="12"/>
      <c r="L909" s="12"/>
      <c r="M909" s="12"/>
      <c r="N909" s="12"/>
      <c r="O909" s="12"/>
      <c r="P909" s="12"/>
      <c r="Q909" s="12"/>
      <c r="R909" s="12"/>
      <c r="S909" s="13"/>
      <c r="T909" s="13"/>
      <c r="U909" s="13"/>
      <c r="V909" s="13"/>
    </row>
    <row r="910" spans="1:22" s="52" customFormat="1" ht="12.75" x14ac:dyDescent="0.2">
      <c r="A910" s="12"/>
      <c r="B910" s="12"/>
      <c r="C910" s="12"/>
      <c r="D910" s="12"/>
      <c r="E910" s="12"/>
      <c r="F910" s="12"/>
      <c r="G910" s="12"/>
      <c r="H910" s="12"/>
      <c r="L910" s="12"/>
      <c r="M910" s="12"/>
      <c r="N910" s="12"/>
      <c r="O910" s="12"/>
      <c r="P910" s="12"/>
      <c r="Q910" s="12"/>
      <c r="R910" s="12"/>
      <c r="S910" s="13"/>
      <c r="T910" s="13"/>
      <c r="U910" s="13"/>
      <c r="V910" s="13"/>
    </row>
    <row r="911" spans="1:22" s="52" customFormat="1" ht="12.75" x14ac:dyDescent="0.2">
      <c r="A911" s="12"/>
      <c r="B911" s="12"/>
      <c r="C911" s="12"/>
      <c r="D911" s="12"/>
      <c r="E911" s="12"/>
      <c r="F911" s="12"/>
      <c r="G911" s="12"/>
      <c r="H911" s="12"/>
      <c r="L911" s="12"/>
      <c r="M911" s="12"/>
      <c r="N911" s="12"/>
      <c r="O911" s="12"/>
      <c r="P911" s="12"/>
      <c r="Q911" s="12"/>
      <c r="R911" s="12"/>
      <c r="S911" s="13"/>
      <c r="T911" s="13"/>
      <c r="U911" s="13"/>
      <c r="V911" s="13"/>
    </row>
    <row r="912" spans="1:22" s="52" customFormat="1" ht="12.75" x14ac:dyDescent="0.2">
      <c r="A912" s="12"/>
      <c r="B912" s="12"/>
      <c r="C912" s="12"/>
      <c r="D912" s="12"/>
      <c r="E912" s="12"/>
      <c r="F912" s="12"/>
      <c r="G912" s="12"/>
      <c r="H912" s="12"/>
      <c r="L912" s="12"/>
      <c r="M912" s="12"/>
      <c r="N912" s="12"/>
      <c r="O912" s="12"/>
      <c r="P912" s="12"/>
      <c r="Q912" s="12"/>
      <c r="R912" s="12"/>
      <c r="S912" s="13"/>
      <c r="T912" s="13"/>
      <c r="U912" s="13"/>
      <c r="V912" s="13"/>
    </row>
    <row r="913" spans="1:22" s="52" customFormat="1" ht="12.75" x14ac:dyDescent="0.2">
      <c r="A913" s="12"/>
      <c r="B913" s="12"/>
      <c r="C913" s="12"/>
      <c r="D913" s="12"/>
      <c r="E913" s="12"/>
      <c r="F913" s="12"/>
      <c r="G913" s="12"/>
      <c r="H913" s="12"/>
      <c r="L913" s="12"/>
      <c r="M913" s="12"/>
      <c r="N913" s="12"/>
      <c r="O913" s="12"/>
      <c r="P913" s="12"/>
      <c r="Q913" s="12"/>
      <c r="R913" s="12"/>
      <c r="S913" s="13"/>
      <c r="T913" s="13"/>
      <c r="U913" s="13"/>
      <c r="V913" s="13"/>
    </row>
    <row r="914" spans="1:22" s="52" customFormat="1" ht="12.75" x14ac:dyDescent="0.2">
      <c r="A914" s="12"/>
      <c r="B914" s="12"/>
      <c r="C914" s="12"/>
      <c r="D914" s="12"/>
      <c r="E914" s="12"/>
      <c r="F914" s="12"/>
      <c r="G914" s="12"/>
      <c r="H914" s="12"/>
      <c r="L914" s="12"/>
      <c r="M914" s="12"/>
      <c r="N914" s="12"/>
      <c r="O914" s="12"/>
      <c r="P914" s="12"/>
      <c r="Q914" s="12"/>
      <c r="R914" s="12"/>
      <c r="S914" s="13"/>
      <c r="T914" s="13"/>
      <c r="U914" s="13"/>
      <c r="V914" s="13"/>
    </row>
    <row r="915" spans="1:22" s="52" customFormat="1" ht="12.75" x14ac:dyDescent="0.2">
      <c r="A915" s="12"/>
      <c r="B915" s="12"/>
      <c r="C915" s="12"/>
      <c r="D915" s="12"/>
      <c r="E915" s="12"/>
      <c r="F915" s="12"/>
      <c r="G915" s="12"/>
      <c r="H915" s="12"/>
      <c r="L915" s="12"/>
      <c r="M915" s="12"/>
      <c r="N915" s="12"/>
      <c r="O915" s="12"/>
      <c r="P915" s="12"/>
      <c r="Q915" s="12"/>
      <c r="R915" s="12"/>
      <c r="S915" s="13"/>
      <c r="T915" s="13"/>
      <c r="U915" s="13"/>
      <c r="V915" s="13"/>
    </row>
    <row r="916" spans="1:22" s="52" customFormat="1" ht="12.75" x14ac:dyDescent="0.2">
      <c r="A916" s="12"/>
      <c r="B916" s="12"/>
      <c r="C916" s="12"/>
      <c r="D916" s="12"/>
      <c r="E916" s="12"/>
      <c r="F916" s="12"/>
      <c r="G916" s="12"/>
      <c r="H916" s="12"/>
      <c r="L916" s="12"/>
      <c r="M916" s="12"/>
      <c r="N916" s="12"/>
      <c r="O916" s="12"/>
      <c r="P916" s="12"/>
      <c r="Q916" s="12"/>
      <c r="R916" s="12"/>
      <c r="S916" s="13"/>
      <c r="T916" s="13"/>
      <c r="U916" s="13"/>
      <c r="V916" s="13"/>
    </row>
    <row r="917" spans="1:22" s="52" customFormat="1" ht="12.75" x14ac:dyDescent="0.2">
      <c r="A917" s="12"/>
      <c r="B917" s="12"/>
      <c r="C917" s="12"/>
      <c r="D917" s="12"/>
      <c r="E917" s="12"/>
      <c r="F917" s="12"/>
      <c r="G917" s="12"/>
      <c r="H917" s="12"/>
      <c r="L917" s="12"/>
      <c r="M917" s="12"/>
      <c r="N917" s="12"/>
      <c r="O917" s="12"/>
      <c r="P917" s="12"/>
      <c r="Q917" s="12"/>
      <c r="R917" s="12"/>
      <c r="S917" s="13"/>
      <c r="T917" s="13"/>
      <c r="U917" s="13"/>
      <c r="V917" s="13"/>
    </row>
    <row r="918" spans="1:22" s="52" customFormat="1" ht="12.75" x14ac:dyDescent="0.2">
      <c r="A918" s="12"/>
      <c r="B918" s="12"/>
      <c r="C918" s="12"/>
      <c r="D918" s="12"/>
      <c r="E918" s="12"/>
      <c r="F918" s="12"/>
      <c r="G918" s="12"/>
      <c r="H918" s="12"/>
      <c r="L918" s="12"/>
      <c r="M918" s="12"/>
      <c r="N918" s="12"/>
      <c r="O918" s="12"/>
      <c r="P918" s="12"/>
      <c r="Q918" s="12"/>
      <c r="R918" s="12"/>
      <c r="S918" s="13"/>
      <c r="T918" s="13"/>
      <c r="U918" s="13"/>
      <c r="V918" s="13"/>
    </row>
    <row r="919" spans="1:22" s="52" customFormat="1" ht="12.75" x14ac:dyDescent="0.2">
      <c r="A919" s="12"/>
      <c r="B919" s="12"/>
      <c r="C919" s="12"/>
      <c r="D919" s="12"/>
      <c r="E919" s="12"/>
      <c r="F919" s="12"/>
      <c r="G919" s="12"/>
      <c r="H919" s="12"/>
      <c r="L919" s="12"/>
      <c r="M919" s="12"/>
      <c r="N919" s="12"/>
      <c r="O919" s="12"/>
      <c r="P919" s="12"/>
      <c r="Q919" s="12"/>
      <c r="R919" s="12"/>
      <c r="S919" s="13"/>
      <c r="T919" s="13"/>
      <c r="U919" s="13"/>
      <c r="V919" s="13"/>
    </row>
    <row r="920" spans="1:22" s="52" customFormat="1" ht="12.75" x14ac:dyDescent="0.2">
      <c r="A920" s="12"/>
      <c r="B920" s="12"/>
      <c r="C920" s="12"/>
      <c r="D920" s="12"/>
      <c r="E920" s="12"/>
      <c r="F920" s="12"/>
      <c r="G920" s="12"/>
      <c r="H920" s="12"/>
      <c r="L920" s="12"/>
      <c r="M920" s="12"/>
      <c r="N920" s="12"/>
      <c r="O920" s="12"/>
      <c r="P920" s="12"/>
      <c r="Q920" s="12"/>
      <c r="R920" s="12"/>
      <c r="S920" s="13"/>
      <c r="T920" s="13"/>
      <c r="U920" s="13"/>
      <c r="V920" s="13"/>
    </row>
    <row r="921" spans="1:22" s="52" customFormat="1" ht="12.75" x14ac:dyDescent="0.2">
      <c r="A921" s="12"/>
      <c r="B921" s="12"/>
      <c r="C921" s="12"/>
      <c r="D921" s="12"/>
      <c r="E921" s="12"/>
      <c r="F921" s="12"/>
      <c r="G921" s="12"/>
      <c r="H921" s="12"/>
      <c r="L921" s="12"/>
      <c r="M921" s="12"/>
      <c r="N921" s="12"/>
      <c r="O921" s="12"/>
      <c r="P921" s="12"/>
      <c r="Q921" s="12"/>
      <c r="R921" s="12"/>
      <c r="S921" s="13"/>
      <c r="T921" s="13"/>
      <c r="U921" s="13"/>
      <c r="V921" s="13"/>
    </row>
    <row r="922" spans="1:22" s="52" customFormat="1" ht="12.75" x14ac:dyDescent="0.2">
      <c r="A922" s="12"/>
      <c r="B922" s="12"/>
      <c r="C922" s="12"/>
      <c r="D922" s="12"/>
      <c r="E922" s="12"/>
      <c r="F922" s="12"/>
      <c r="G922" s="12"/>
      <c r="H922" s="12"/>
      <c r="L922" s="12"/>
      <c r="M922" s="12"/>
      <c r="N922" s="12"/>
      <c r="O922" s="12"/>
      <c r="P922" s="12"/>
      <c r="Q922" s="12"/>
      <c r="R922" s="12"/>
      <c r="S922" s="13"/>
      <c r="T922" s="13"/>
      <c r="U922" s="13"/>
      <c r="V922" s="13"/>
    </row>
    <row r="923" spans="1:22" s="52" customFormat="1" ht="12.75" x14ac:dyDescent="0.2">
      <c r="A923" s="12"/>
      <c r="B923" s="12"/>
      <c r="C923" s="12"/>
      <c r="D923" s="12"/>
      <c r="E923" s="12"/>
      <c r="F923" s="12"/>
      <c r="G923" s="12"/>
      <c r="H923" s="12"/>
      <c r="L923" s="12"/>
      <c r="M923" s="12"/>
      <c r="N923" s="12"/>
      <c r="O923" s="12"/>
      <c r="P923" s="12"/>
      <c r="Q923" s="12"/>
      <c r="R923" s="12"/>
      <c r="S923" s="13"/>
      <c r="T923" s="13"/>
      <c r="U923" s="13"/>
      <c r="V923" s="13"/>
    </row>
    <row r="924" spans="1:22" s="52" customFormat="1" ht="12.75" x14ac:dyDescent="0.2">
      <c r="A924" s="12"/>
      <c r="B924" s="12"/>
      <c r="C924" s="12"/>
      <c r="D924" s="12"/>
      <c r="E924" s="12"/>
      <c r="F924" s="12"/>
      <c r="G924" s="12"/>
      <c r="H924" s="12"/>
      <c r="L924" s="12"/>
      <c r="M924" s="12"/>
      <c r="N924" s="12"/>
      <c r="O924" s="12"/>
      <c r="P924" s="12"/>
      <c r="Q924" s="12"/>
      <c r="R924" s="12"/>
      <c r="S924" s="13"/>
      <c r="T924" s="13"/>
      <c r="U924" s="13"/>
      <c r="V924" s="13"/>
    </row>
    <row r="925" spans="1:22" s="52" customFormat="1" ht="12.75" x14ac:dyDescent="0.2">
      <c r="A925" s="12"/>
      <c r="B925" s="12"/>
      <c r="C925" s="12"/>
      <c r="D925" s="12"/>
      <c r="E925" s="12"/>
      <c r="F925" s="12"/>
      <c r="G925" s="12"/>
      <c r="H925" s="12"/>
      <c r="L925" s="12"/>
      <c r="M925" s="12"/>
      <c r="N925" s="12"/>
      <c r="O925" s="12"/>
      <c r="P925" s="12"/>
      <c r="Q925" s="12"/>
      <c r="R925" s="12"/>
      <c r="S925" s="13"/>
      <c r="T925" s="13"/>
      <c r="U925" s="13"/>
      <c r="V925" s="13"/>
    </row>
    <row r="926" spans="1:22" s="52" customFormat="1" ht="12.75" x14ac:dyDescent="0.2">
      <c r="A926" s="12"/>
      <c r="B926" s="12"/>
      <c r="C926" s="12"/>
      <c r="D926" s="12"/>
      <c r="E926" s="12"/>
      <c r="F926" s="12"/>
      <c r="G926" s="12"/>
      <c r="H926" s="12"/>
      <c r="L926" s="12"/>
      <c r="M926" s="12"/>
      <c r="N926" s="12"/>
      <c r="O926" s="12"/>
      <c r="P926" s="12"/>
      <c r="Q926" s="12"/>
      <c r="R926" s="12"/>
      <c r="S926" s="13"/>
      <c r="T926" s="13"/>
      <c r="U926" s="13"/>
      <c r="V926" s="13"/>
    </row>
    <row r="927" spans="1:22" s="52" customFormat="1" ht="12.75" x14ac:dyDescent="0.2">
      <c r="A927" s="12"/>
      <c r="B927" s="12"/>
      <c r="C927" s="12"/>
      <c r="D927" s="12"/>
      <c r="E927" s="12"/>
      <c r="F927" s="12"/>
      <c r="G927" s="12"/>
      <c r="H927" s="12"/>
      <c r="L927" s="12"/>
      <c r="M927" s="12"/>
      <c r="N927" s="12"/>
      <c r="O927" s="12"/>
      <c r="P927" s="12"/>
      <c r="Q927" s="12"/>
      <c r="R927" s="12"/>
      <c r="S927" s="13"/>
      <c r="T927" s="13"/>
      <c r="U927" s="13"/>
      <c r="V927" s="13"/>
    </row>
    <row r="928" spans="1:22" s="52" customFormat="1" ht="12.75" x14ac:dyDescent="0.2">
      <c r="A928" s="12"/>
      <c r="B928" s="12"/>
      <c r="C928" s="12"/>
      <c r="D928" s="12"/>
      <c r="E928" s="12"/>
      <c r="F928" s="12"/>
      <c r="G928" s="12"/>
      <c r="H928" s="12"/>
      <c r="L928" s="12"/>
      <c r="M928" s="12"/>
      <c r="N928" s="12"/>
      <c r="O928" s="12"/>
      <c r="P928" s="12"/>
      <c r="Q928" s="12"/>
      <c r="R928" s="12"/>
      <c r="S928" s="13"/>
      <c r="T928" s="13"/>
      <c r="U928" s="13"/>
      <c r="V928" s="13"/>
    </row>
    <row r="929" spans="1:22" s="52" customFormat="1" ht="12.75" x14ac:dyDescent="0.2">
      <c r="A929" s="12"/>
      <c r="B929" s="12"/>
      <c r="C929" s="12"/>
      <c r="D929" s="12"/>
      <c r="E929" s="12"/>
      <c r="F929" s="12"/>
      <c r="G929" s="12"/>
      <c r="H929" s="12"/>
      <c r="L929" s="12"/>
      <c r="M929" s="12"/>
      <c r="N929" s="12"/>
      <c r="O929" s="12"/>
      <c r="P929" s="12"/>
      <c r="Q929" s="12"/>
      <c r="R929" s="12"/>
      <c r="S929" s="13"/>
      <c r="T929" s="13"/>
      <c r="U929" s="13"/>
      <c r="V929" s="13"/>
    </row>
    <row r="930" spans="1:22" s="52" customFormat="1" ht="12.75" x14ac:dyDescent="0.2">
      <c r="A930" s="12"/>
      <c r="B930" s="12"/>
      <c r="C930" s="12"/>
      <c r="D930" s="12"/>
      <c r="E930" s="12"/>
      <c r="F930" s="12"/>
      <c r="G930" s="12"/>
      <c r="H930" s="12"/>
      <c r="L930" s="12"/>
      <c r="M930" s="12"/>
      <c r="N930" s="12"/>
      <c r="O930" s="12"/>
      <c r="P930" s="12"/>
      <c r="Q930" s="12"/>
      <c r="R930" s="12"/>
      <c r="S930" s="13"/>
      <c r="T930" s="13"/>
      <c r="U930" s="13"/>
      <c r="V930" s="13"/>
    </row>
    <row r="931" spans="1:22" s="52" customFormat="1" ht="12.75" x14ac:dyDescent="0.2">
      <c r="A931" s="12"/>
      <c r="B931" s="12"/>
      <c r="C931" s="12"/>
      <c r="D931" s="12"/>
      <c r="E931" s="12"/>
      <c r="F931" s="12"/>
      <c r="G931" s="12"/>
      <c r="H931" s="12"/>
      <c r="L931" s="12"/>
      <c r="M931" s="12"/>
      <c r="N931" s="12"/>
      <c r="O931" s="12"/>
      <c r="P931" s="12"/>
      <c r="Q931" s="12"/>
      <c r="R931" s="12"/>
      <c r="S931" s="13"/>
      <c r="T931" s="13"/>
      <c r="U931" s="13"/>
      <c r="V931" s="13"/>
    </row>
    <row r="932" spans="1:22" s="52" customFormat="1" ht="12.75" x14ac:dyDescent="0.2">
      <c r="A932" s="12"/>
      <c r="B932" s="12"/>
      <c r="C932" s="12"/>
      <c r="D932" s="12"/>
      <c r="E932" s="12"/>
      <c r="F932" s="12"/>
      <c r="G932" s="12"/>
      <c r="H932" s="12"/>
      <c r="L932" s="12"/>
      <c r="M932" s="12"/>
      <c r="N932" s="12"/>
      <c r="O932" s="12"/>
      <c r="P932" s="12"/>
      <c r="Q932" s="12"/>
      <c r="R932" s="12"/>
      <c r="S932" s="13"/>
      <c r="T932" s="13"/>
      <c r="U932" s="13"/>
      <c r="V932" s="13"/>
    </row>
    <row r="933" spans="1:22" s="52" customFormat="1" ht="12.75" x14ac:dyDescent="0.2">
      <c r="A933" s="12"/>
      <c r="B933" s="12"/>
      <c r="C933" s="12"/>
      <c r="D933" s="12"/>
      <c r="E933" s="12"/>
      <c r="F933" s="12"/>
      <c r="G933" s="12"/>
      <c r="H933" s="12"/>
      <c r="L933" s="12"/>
      <c r="M933" s="12"/>
      <c r="N933" s="12"/>
      <c r="O933" s="12"/>
      <c r="P933" s="12"/>
      <c r="Q933" s="12"/>
      <c r="R933" s="12"/>
      <c r="S933" s="13"/>
      <c r="T933" s="13"/>
      <c r="U933" s="13"/>
      <c r="V933" s="13"/>
    </row>
    <row r="934" spans="1:22" s="52" customFormat="1" ht="12.75" x14ac:dyDescent="0.2">
      <c r="A934" s="12"/>
      <c r="B934" s="12"/>
      <c r="C934" s="12"/>
      <c r="D934" s="12"/>
      <c r="E934" s="12"/>
      <c r="F934" s="12"/>
      <c r="G934" s="12"/>
      <c r="H934" s="12"/>
      <c r="L934" s="12"/>
      <c r="M934" s="12"/>
      <c r="N934" s="12"/>
      <c r="O934" s="12"/>
      <c r="P934" s="12"/>
      <c r="Q934" s="12"/>
      <c r="R934" s="12"/>
      <c r="S934" s="13"/>
      <c r="T934" s="13"/>
      <c r="U934" s="13"/>
      <c r="V934" s="13"/>
    </row>
    <row r="935" spans="1:22" s="52" customFormat="1" ht="12.75" x14ac:dyDescent="0.2">
      <c r="A935" s="12"/>
      <c r="B935" s="12"/>
      <c r="C935" s="12"/>
      <c r="D935" s="12"/>
      <c r="E935" s="12"/>
      <c r="F935" s="12"/>
      <c r="G935" s="12"/>
      <c r="H935" s="12"/>
      <c r="L935" s="12"/>
      <c r="M935" s="12"/>
      <c r="N935" s="12"/>
      <c r="O935" s="12"/>
      <c r="P935" s="12"/>
      <c r="Q935" s="12"/>
      <c r="R935" s="12"/>
      <c r="S935" s="13"/>
      <c r="T935" s="13"/>
      <c r="U935" s="13"/>
      <c r="V935" s="13"/>
    </row>
    <row r="936" spans="1:22" s="52" customFormat="1" ht="12.75" x14ac:dyDescent="0.2">
      <c r="A936" s="12"/>
      <c r="B936" s="12"/>
      <c r="C936" s="12"/>
      <c r="D936" s="12"/>
      <c r="E936" s="12"/>
      <c r="F936" s="12"/>
      <c r="G936" s="12"/>
      <c r="H936" s="12"/>
      <c r="L936" s="12"/>
      <c r="M936" s="12"/>
      <c r="N936" s="12"/>
      <c r="O936" s="12"/>
      <c r="P936" s="12"/>
      <c r="Q936" s="12"/>
      <c r="R936" s="12"/>
      <c r="S936" s="13"/>
      <c r="T936" s="13"/>
      <c r="U936" s="13"/>
      <c r="V936" s="13"/>
    </row>
    <row r="937" spans="1:22" s="52" customFormat="1" ht="12.75" x14ac:dyDescent="0.2">
      <c r="A937" s="12"/>
      <c r="B937" s="12"/>
      <c r="C937" s="12"/>
      <c r="D937" s="12"/>
      <c r="E937" s="12"/>
      <c r="F937" s="12"/>
      <c r="G937" s="12"/>
      <c r="H937" s="12"/>
      <c r="L937" s="12"/>
      <c r="M937" s="12"/>
      <c r="N937" s="12"/>
      <c r="O937" s="12"/>
      <c r="P937" s="12"/>
      <c r="Q937" s="12"/>
      <c r="R937" s="12"/>
      <c r="S937" s="13"/>
      <c r="T937" s="13"/>
      <c r="U937" s="13"/>
      <c r="V937" s="13"/>
    </row>
    <row r="938" spans="1:22" s="52" customFormat="1" ht="12.75" x14ac:dyDescent="0.2">
      <c r="A938" s="12"/>
      <c r="B938" s="12"/>
      <c r="C938" s="12"/>
      <c r="D938" s="12"/>
      <c r="E938" s="12"/>
      <c r="F938" s="12"/>
      <c r="G938" s="12"/>
      <c r="H938" s="12"/>
      <c r="L938" s="12"/>
      <c r="M938" s="12"/>
      <c r="N938" s="12"/>
      <c r="O938" s="12"/>
      <c r="P938" s="12"/>
      <c r="Q938" s="12"/>
      <c r="R938" s="12"/>
      <c r="S938" s="13"/>
      <c r="T938" s="13"/>
      <c r="U938" s="13"/>
      <c r="V938" s="13"/>
    </row>
    <row r="939" spans="1:22" s="52" customFormat="1" ht="12.75" x14ac:dyDescent="0.2">
      <c r="A939" s="12"/>
      <c r="B939" s="12"/>
      <c r="C939" s="12"/>
      <c r="D939" s="12"/>
      <c r="E939" s="12"/>
      <c r="F939" s="12"/>
      <c r="G939" s="12"/>
      <c r="H939" s="12"/>
      <c r="L939" s="12"/>
      <c r="M939" s="12"/>
      <c r="N939" s="12"/>
      <c r="O939" s="12"/>
      <c r="P939" s="12"/>
      <c r="Q939" s="12"/>
      <c r="R939" s="12"/>
      <c r="S939" s="13"/>
      <c r="T939" s="13"/>
      <c r="U939" s="13"/>
      <c r="V939" s="13"/>
    </row>
    <row r="940" spans="1:22" s="52" customFormat="1" ht="12.75" x14ac:dyDescent="0.2">
      <c r="A940" s="12"/>
      <c r="B940" s="12"/>
      <c r="C940" s="12"/>
      <c r="D940" s="12"/>
      <c r="E940" s="12"/>
      <c r="F940" s="12"/>
      <c r="G940" s="12"/>
      <c r="H940" s="12"/>
      <c r="L940" s="12"/>
      <c r="M940" s="12"/>
      <c r="N940" s="12"/>
      <c r="O940" s="12"/>
      <c r="P940" s="12"/>
      <c r="Q940" s="12"/>
      <c r="R940" s="12"/>
      <c r="S940" s="13"/>
      <c r="T940" s="13"/>
      <c r="U940" s="13"/>
      <c r="V940" s="13"/>
    </row>
    <row r="941" spans="1:22" s="52" customFormat="1" ht="12.75" x14ac:dyDescent="0.2">
      <c r="A941" s="12"/>
      <c r="B941" s="12"/>
      <c r="C941" s="12"/>
      <c r="D941" s="12"/>
      <c r="E941" s="12"/>
      <c r="F941" s="12"/>
      <c r="G941" s="12"/>
      <c r="H941" s="12"/>
      <c r="L941" s="12"/>
      <c r="M941" s="12"/>
      <c r="N941" s="12"/>
      <c r="O941" s="12"/>
      <c r="P941" s="12"/>
      <c r="Q941" s="12"/>
      <c r="R941" s="12"/>
      <c r="S941" s="13"/>
      <c r="T941" s="13"/>
      <c r="U941" s="13"/>
      <c r="V941" s="13"/>
    </row>
    <row r="942" spans="1:22" s="52" customFormat="1" ht="12.75" x14ac:dyDescent="0.2">
      <c r="A942" s="12"/>
      <c r="B942" s="12"/>
      <c r="C942" s="12"/>
      <c r="D942" s="12"/>
      <c r="E942" s="12"/>
      <c r="F942" s="12"/>
      <c r="G942" s="12"/>
      <c r="H942" s="12"/>
      <c r="L942" s="12"/>
      <c r="M942" s="12"/>
      <c r="N942" s="12"/>
      <c r="O942" s="12"/>
      <c r="P942" s="12"/>
      <c r="Q942" s="12"/>
      <c r="R942" s="12"/>
      <c r="S942" s="13"/>
      <c r="T942" s="13"/>
      <c r="U942" s="13"/>
      <c r="V942" s="13"/>
    </row>
    <row r="943" spans="1:22" s="52" customFormat="1" ht="12.75" x14ac:dyDescent="0.2">
      <c r="A943" s="12"/>
      <c r="B943" s="12"/>
      <c r="C943" s="12"/>
      <c r="D943" s="12"/>
      <c r="E943" s="12"/>
      <c r="F943" s="12"/>
      <c r="G943" s="12"/>
      <c r="H943" s="12"/>
      <c r="L943" s="12"/>
      <c r="M943" s="12"/>
      <c r="N943" s="12"/>
      <c r="O943" s="12"/>
      <c r="P943" s="12"/>
      <c r="Q943" s="12"/>
      <c r="R943" s="12"/>
      <c r="S943" s="13"/>
      <c r="T943" s="13"/>
      <c r="U943" s="13"/>
      <c r="V943" s="13"/>
    </row>
    <row r="944" spans="1:22" s="52" customFormat="1" ht="12.75" x14ac:dyDescent="0.2">
      <c r="A944" s="12"/>
      <c r="B944" s="12"/>
      <c r="C944" s="12"/>
      <c r="D944" s="12"/>
      <c r="E944" s="12"/>
      <c r="F944" s="12"/>
      <c r="G944" s="12"/>
      <c r="H944" s="12"/>
      <c r="L944" s="12"/>
      <c r="M944" s="12"/>
      <c r="N944" s="12"/>
      <c r="O944" s="12"/>
      <c r="P944" s="12"/>
      <c r="Q944" s="12"/>
      <c r="R944" s="12"/>
      <c r="S944" s="13"/>
      <c r="T944" s="13"/>
      <c r="U944" s="13"/>
      <c r="V944" s="13"/>
    </row>
    <row r="945" spans="1:22" s="52" customFormat="1" ht="12.75" x14ac:dyDescent="0.2">
      <c r="A945" s="12"/>
      <c r="B945" s="12"/>
      <c r="C945" s="12"/>
      <c r="D945" s="12"/>
      <c r="E945" s="12"/>
      <c r="F945" s="12"/>
      <c r="G945" s="12"/>
      <c r="H945" s="12"/>
      <c r="L945" s="12"/>
      <c r="M945" s="12"/>
      <c r="N945" s="12"/>
      <c r="O945" s="12"/>
      <c r="P945" s="12"/>
      <c r="Q945" s="12"/>
      <c r="R945" s="12"/>
      <c r="S945" s="13"/>
      <c r="T945" s="13"/>
      <c r="U945" s="13"/>
      <c r="V945" s="13"/>
    </row>
    <row r="946" spans="1:22" s="52" customFormat="1" ht="12.75" x14ac:dyDescent="0.2">
      <c r="A946" s="12"/>
      <c r="B946" s="12"/>
      <c r="C946" s="12"/>
      <c r="D946" s="12"/>
      <c r="E946" s="12"/>
      <c r="F946" s="12"/>
      <c r="G946" s="12"/>
      <c r="H946" s="12"/>
      <c r="L946" s="12"/>
      <c r="M946" s="12"/>
      <c r="N946" s="12"/>
      <c r="O946" s="12"/>
      <c r="P946" s="12"/>
      <c r="Q946" s="12"/>
      <c r="R946" s="12"/>
      <c r="S946" s="13"/>
      <c r="T946" s="13"/>
      <c r="U946" s="13"/>
      <c r="V946" s="13"/>
    </row>
    <row r="947" spans="1:22" s="52" customFormat="1" ht="12.75" x14ac:dyDescent="0.2">
      <c r="A947" s="12"/>
      <c r="B947" s="12"/>
      <c r="C947" s="12"/>
      <c r="D947" s="12"/>
      <c r="E947" s="12"/>
      <c r="F947" s="12"/>
      <c r="G947" s="12"/>
      <c r="H947" s="12"/>
      <c r="L947" s="12"/>
      <c r="M947" s="12"/>
      <c r="N947" s="12"/>
      <c r="O947" s="12"/>
      <c r="P947" s="12"/>
      <c r="Q947" s="12"/>
      <c r="R947" s="12"/>
      <c r="S947" s="13"/>
      <c r="T947" s="13"/>
      <c r="U947" s="13"/>
      <c r="V947" s="13"/>
    </row>
    <row r="948" spans="1:22" s="52" customFormat="1" ht="12.75" x14ac:dyDescent="0.2">
      <c r="A948" s="12"/>
      <c r="B948" s="12"/>
      <c r="C948" s="12"/>
      <c r="D948" s="12"/>
      <c r="E948" s="12"/>
      <c r="F948" s="12"/>
      <c r="G948" s="12"/>
      <c r="H948" s="12"/>
      <c r="L948" s="12"/>
      <c r="M948" s="12"/>
      <c r="N948" s="12"/>
      <c r="O948" s="12"/>
      <c r="P948" s="12"/>
      <c r="Q948" s="12"/>
      <c r="R948" s="12"/>
      <c r="S948" s="13"/>
      <c r="T948" s="13"/>
      <c r="U948" s="13"/>
      <c r="V948" s="13"/>
    </row>
    <row r="949" spans="1:22" s="52" customFormat="1" ht="12.75" x14ac:dyDescent="0.2">
      <c r="A949" s="12"/>
      <c r="B949" s="12"/>
      <c r="C949" s="12"/>
      <c r="D949" s="12"/>
      <c r="E949" s="12"/>
      <c r="F949" s="12"/>
      <c r="G949" s="12"/>
      <c r="H949" s="12"/>
      <c r="L949" s="12"/>
      <c r="M949" s="12"/>
      <c r="N949" s="12"/>
      <c r="O949" s="12"/>
      <c r="P949" s="12"/>
      <c r="Q949" s="12"/>
      <c r="R949" s="12"/>
      <c r="S949" s="13"/>
      <c r="T949" s="13"/>
      <c r="U949" s="13"/>
      <c r="V949" s="13"/>
    </row>
    <row r="950" spans="1:22" s="52" customFormat="1" ht="12.75" x14ac:dyDescent="0.2">
      <c r="A950" s="12"/>
      <c r="B950" s="12"/>
      <c r="C950" s="12"/>
      <c r="D950" s="12"/>
      <c r="E950" s="12"/>
      <c r="F950" s="12"/>
      <c r="G950" s="12"/>
      <c r="H950" s="12"/>
      <c r="L950" s="12"/>
      <c r="M950" s="12"/>
      <c r="N950" s="12"/>
      <c r="O950" s="12"/>
      <c r="P950" s="12"/>
      <c r="Q950" s="12"/>
      <c r="R950" s="12"/>
      <c r="S950" s="13"/>
      <c r="T950" s="13"/>
      <c r="U950" s="13"/>
      <c r="V950" s="13"/>
    </row>
    <row r="951" spans="1:22" s="52" customFormat="1" ht="12.75" x14ac:dyDescent="0.2">
      <c r="A951" s="12"/>
      <c r="B951" s="12"/>
      <c r="C951" s="12"/>
      <c r="D951" s="12"/>
      <c r="E951" s="12"/>
      <c r="F951" s="12"/>
      <c r="G951" s="12"/>
      <c r="H951" s="12"/>
      <c r="L951" s="12"/>
      <c r="M951" s="12"/>
      <c r="N951" s="12"/>
      <c r="O951" s="12"/>
      <c r="P951" s="12"/>
      <c r="Q951" s="12"/>
      <c r="R951" s="12"/>
      <c r="S951" s="13"/>
      <c r="T951" s="13"/>
      <c r="U951" s="13"/>
      <c r="V951" s="13"/>
    </row>
    <row r="952" spans="1:22" s="52" customFormat="1" ht="12.75" x14ac:dyDescent="0.2">
      <c r="A952" s="12"/>
      <c r="B952" s="12"/>
      <c r="C952" s="12"/>
      <c r="D952" s="12"/>
      <c r="E952" s="12"/>
      <c r="F952" s="12"/>
      <c r="G952" s="12"/>
      <c r="H952" s="12"/>
      <c r="L952" s="12"/>
      <c r="M952" s="12"/>
      <c r="N952" s="12"/>
      <c r="O952" s="12"/>
      <c r="P952" s="12"/>
      <c r="Q952" s="12"/>
      <c r="R952" s="12"/>
      <c r="S952" s="13"/>
      <c r="T952" s="13"/>
      <c r="U952" s="13"/>
      <c r="V952" s="13"/>
    </row>
    <row r="953" spans="1:22" s="52" customFormat="1" ht="12.75" x14ac:dyDescent="0.2">
      <c r="A953" s="12"/>
      <c r="B953" s="12"/>
      <c r="C953" s="12"/>
      <c r="D953" s="12"/>
      <c r="E953" s="12"/>
      <c r="F953" s="12"/>
      <c r="G953" s="12"/>
      <c r="H953" s="12"/>
      <c r="L953" s="12"/>
      <c r="M953" s="12"/>
      <c r="N953" s="12"/>
      <c r="O953" s="12"/>
      <c r="P953" s="12"/>
      <c r="Q953" s="12"/>
      <c r="R953" s="12"/>
      <c r="S953" s="13"/>
      <c r="T953" s="13"/>
      <c r="U953" s="13"/>
      <c r="V953" s="13"/>
    </row>
    <row r="954" spans="1:22" s="52" customFormat="1" ht="12.75" x14ac:dyDescent="0.2">
      <c r="A954" s="12"/>
      <c r="B954" s="12"/>
      <c r="C954" s="12"/>
      <c r="D954" s="12"/>
      <c r="E954" s="12"/>
      <c r="F954" s="12"/>
      <c r="G954" s="12"/>
      <c r="H954" s="12"/>
      <c r="L954" s="12"/>
      <c r="M954" s="12"/>
      <c r="N954" s="12"/>
      <c r="O954" s="12"/>
      <c r="P954" s="12"/>
      <c r="Q954" s="12"/>
      <c r="R954" s="12"/>
      <c r="S954" s="13"/>
      <c r="T954" s="13"/>
      <c r="U954" s="13"/>
      <c r="V954" s="13"/>
    </row>
    <row r="955" spans="1:22" s="52" customFormat="1" ht="12.75" x14ac:dyDescent="0.2">
      <c r="A955" s="12"/>
      <c r="B955" s="12"/>
      <c r="C955" s="12"/>
      <c r="D955" s="12"/>
      <c r="E955" s="12"/>
      <c r="F955" s="12"/>
      <c r="G955" s="12"/>
      <c r="H955" s="12"/>
      <c r="L955" s="12"/>
      <c r="M955" s="12"/>
      <c r="N955" s="12"/>
      <c r="O955" s="12"/>
      <c r="P955" s="12"/>
      <c r="Q955" s="12"/>
      <c r="R955" s="12"/>
      <c r="S955" s="13"/>
      <c r="T955" s="13"/>
      <c r="U955" s="13"/>
      <c r="V955" s="13"/>
    </row>
    <row r="956" spans="1:22" s="52" customFormat="1" ht="12.75" x14ac:dyDescent="0.2">
      <c r="A956" s="12"/>
      <c r="B956" s="12"/>
      <c r="C956" s="12"/>
      <c r="D956" s="12"/>
      <c r="E956" s="12"/>
      <c r="F956" s="12"/>
      <c r="G956" s="12"/>
      <c r="H956" s="12"/>
      <c r="L956" s="12"/>
      <c r="M956" s="12"/>
      <c r="N956" s="12"/>
      <c r="O956" s="12"/>
      <c r="P956" s="12"/>
      <c r="Q956" s="12"/>
      <c r="R956" s="12"/>
      <c r="S956" s="13"/>
      <c r="T956" s="13"/>
      <c r="U956" s="13"/>
      <c r="V956" s="13"/>
    </row>
    <row r="957" spans="1:22" s="52" customFormat="1" ht="12.75" x14ac:dyDescent="0.2">
      <c r="A957" s="12"/>
      <c r="B957" s="12"/>
      <c r="C957" s="12"/>
      <c r="D957" s="12"/>
      <c r="E957" s="12"/>
      <c r="F957" s="12"/>
      <c r="G957" s="12"/>
      <c r="H957" s="12"/>
      <c r="L957" s="12"/>
      <c r="M957" s="12"/>
      <c r="N957" s="12"/>
      <c r="O957" s="12"/>
      <c r="P957" s="12"/>
      <c r="Q957" s="12"/>
      <c r="R957" s="12"/>
      <c r="S957" s="13"/>
      <c r="T957" s="13"/>
      <c r="U957" s="13"/>
      <c r="V957" s="13"/>
    </row>
    <row r="958" spans="1:22" s="52" customFormat="1" ht="12.75" x14ac:dyDescent="0.2">
      <c r="A958" s="12"/>
      <c r="B958" s="12"/>
      <c r="C958" s="12"/>
      <c r="D958" s="12"/>
      <c r="E958" s="12"/>
      <c r="F958" s="12"/>
      <c r="G958" s="12"/>
      <c r="H958" s="12"/>
      <c r="L958" s="12"/>
      <c r="M958" s="12"/>
      <c r="N958" s="12"/>
      <c r="O958" s="12"/>
      <c r="P958" s="12"/>
      <c r="Q958" s="12"/>
      <c r="R958" s="12"/>
      <c r="S958" s="13"/>
      <c r="T958" s="13"/>
      <c r="U958" s="13"/>
      <c r="V958" s="13"/>
    </row>
    <row r="959" spans="1:22" s="52" customFormat="1" ht="12.75" x14ac:dyDescent="0.2">
      <c r="A959" s="12"/>
      <c r="B959" s="12"/>
      <c r="C959" s="12"/>
      <c r="D959" s="12"/>
      <c r="E959" s="12"/>
      <c r="F959" s="12"/>
      <c r="G959" s="12"/>
      <c r="H959" s="12"/>
      <c r="L959" s="12"/>
      <c r="M959" s="12"/>
      <c r="N959" s="12"/>
      <c r="O959" s="12"/>
      <c r="P959" s="12"/>
      <c r="Q959" s="12"/>
      <c r="R959" s="12"/>
      <c r="S959" s="13"/>
      <c r="T959" s="13"/>
      <c r="U959" s="13"/>
      <c r="V959" s="13"/>
    </row>
    <row r="960" spans="1:22" s="52" customFormat="1" ht="12.75" x14ac:dyDescent="0.2">
      <c r="A960" s="12"/>
      <c r="B960" s="12"/>
      <c r="C960" s="12"/>
      <c r="D960" s="12"/>
      <c r="E960" s="12"/>
      <c r="F960" s="12"/>
      <c r="G960" s="12"/>
      <c r="H960" s="12"/>
      <c r="L960" s="12"/>
      <c r="M960" s="12"/>
      <c r="N960" s="12"/>
      <c r="O960" s="12"/>
      <c r="P960" s="12"/>
      <c r="Q960" s="12"/>
      <c r="R960" s="12"/>
      <c r="S960" s="13"/>
      <c r="T960" s="13"/>
      <c r="U960" s="13"/>
      <c r="V960" s="13"/>
    </row>
    <row r="961" spans="1:22" s="52" customFormat="1" ht="12.75" x14ac:dyDescent="0.2">
      <c r="A961" s="12"/>
      <c r="B961" s="12"/>
      <c r="C961" s="12"/>
      <c r="D961" s="12"/>
      <c r="E961" s="12"/>
      <c r="F961" s="12"/>
      <c r="G961" s="12"/>
      <c r="H961" s="12"/>
      <c r="L961" s="12"/>
      <c r="M961" s="12"/>
      <c r="N961" s="12"/>
      <c r="O961" s="12"/>
      <c r="P961" s="12"/>
      <c r="Q961" s="12"/>
      <c r="R961" s="12"/>
      <c r="S961" s="13"/>
      <c r="T961" s="13"/>
      <c r="U961" s="13"/>
      <c r="V961" s="13"/>
    </row>
    <row r="962" spans="1:22" s="52" customFormat="1" ht="12.75" x14ac:dyDescent="0.2">
      <c r="A962" s="12"/>
      <c r="B962" s="12"/>
      <c r="C962" s="12"/>
      <c r="D962" s="12"/>
      <c r="E962" s="12"/>
      <c r="F962" s="12"/>
      <c r="G962" s="12"/>
      <c r="H962" s="12"/>
      <c r="L962" s="12"/>
      <c r="M962" s="12"/>
      <c r="N962" s="12"/>
      <c r="O962" s="12"/>
      <c r="P962" s="12"/>
      <c r="Q962" s="12"/>
      <c r="R962" s="12"/>
      <c r="S962" s="13"/>
      <c r="T962" s="13"/>
      <c r="U962" s="13"/>
      <c r="V962" s="13"/>
    </row>
    <row r="963" spans="1:22" s="52" customFormat="1" ht="12.75" x14ac:dyDescent="0.2">
      <c r="A963" s="12"/>
      <c r="B963" s="12"/>
      <c r="C963" s="12"/>
      <c r="D963" s="12"/>
      <c r="E963" s="12"/>
      <c r="F963" s="12"/>
      <c r="G963" s="12"/>
      <c r="H963" s="12"/>
      <c r="L963" s="12"/>
      <c r="M963" s="12"/>
      <c r="N963" s="12"/>
      <c r="O963" s="12"/>
      <c r="P963" s="12"/>
      <c r="Q963" s="12"/>
      <c r="R963" s="12"/>
      <c r="S963" s="13"/>
      <c r="T963" s="13"/>
      <c r="U963" s="13"/>
      <c r="V963" s="13"/>
    </row>
    <row r="964" spans="1:22" s="52" customFormat="1" ht="12.75" x14ac:dyDescent="0.2">
      <c r="A964" s="12"/>
      <c r="B964" s="12"/>
      <c r="C964" s="12"/>
      <c r="D964" s="12"/>
      <c r="E964" s="12"/>
      <c r="F964" s="12"/>
      <c r="G964" s="12"/>
      <c r="H964" s="12"/>
      <c r="L964" s="12"/>
      <c r="M964" s="12"/>
      <c r="N964" s="12"/>
      <c r="O964" s="12"/>
      <c r="P964" s="12"/>
      <c r="Q964" s="12"/>
      <c r="R964" s="12"/>
      <c r="S964" s="13"/>
      <c r="T964" s="13"/>
      <c r="U964" s="13"/>
      <c r="V964" s="13"/>
    </row>
    <row r="965" spans="1:22" s="52" customFormat="1" ht="12.75" x14ac:dyDescent="0.2">
      <c r="A965" s="12"/>
      <c r="B965" s="12"/>
      <c r="C965" s="12"/>
      <c r="D965" s="12"/>
      <c r="E965" s="12"/>
      <c r="F965" s="12"/>
      <c r="G965" s="12"/>
      <c r="H965" s="12"/>
      <c r="L965" s="12"/>
      <c r="M965" s="12"/>
      <c r="N965" s="12"/>
      <c r="O965" s="12"/>
      <c r="P965" s="12"/>
      <c r="Q965" s="12"/>
      <c r="R965" s="12"/>
      <c r="S965" s="13"/>
      <c r="T965" s="13"/>
      <c r="U965" s="13"/>
      <c r="V965" s="13"/>
    </row>
    <row r="966" spans="1:22" s="52" customFormat="1" ht="12.75" x14ac:dyDescent="0.2">
      <c r="A966" s="12"/>
      <c r="B966" s="12"/>
      <c r="C966" s="12"/>
      <c r="D966" s="12"/>
      <c r="E966" s="12"/>
      <c r="F966" s="12"/>
      <c r="G966" s="12"/>
      <c r="H966" s="12"/>
      <c r="L966" s="12"/>
      <c r="M966" s="12"/>
      <c r="N966" s="12"/>
      <c r="O966" s="12"/>
      <c r="P966" s="12"/>
      <c r="Q966" s="12"/>
      <c r="R966" s="12"/>
      <c r="S966" s="13"/>
      <c r="T966" s="13"/>
      <c r="U966" s="13"/>
      <c r="V966" s="13"/>
    </row>
    <row r="967" spans="1:22" s="52" customFormat="1" ht="12.75" x14ac:dyDescent="0.2">
      <c r="A967" s="12"/>
      <c r="B967" s="12"/>
      <c r="C967" s="12"/>
      <c r="D967" s="12"/>
      <c r="E967" s="12"/>
      <c r="F967" s="12"/>
      <c r="G967" s="12"/>
      <c r="H967" s="12"/>
      <c r="L967" s="12"/>
      <c r="M967" s="12"/>
      <c r="N967" s="12"/>
      <c r="O967" s="12"/>
      <c r="P967" s="12"/>
      <c r="Q967" s="12"/>
      <c r="R967" s="12"/>
      <c r="S967" s="13"/>
      <c r="T967" s="13"/>
      <c r="U967" s="13"/>
      <c r="V967" s="13"/>
    </row>
    <row r="968" spans="1:22" s="52" customFormat="1" ht="12.75" x14ac:dyDescent="0.2">
      <c r="A968" s="12"/>
      <c r="B968" s="12"/>
      <c r="C968" s="12"/>
      <c r="D968" s="12"/>
      <c r="E968" s="12"/>
      <c r="F968" s="12"/>
      <c r="G968" s="12"/>
      <c r="H968" s="12"/>
      <c r="L968" s="12"/>
      <c r="M968" s="12"/>
      <c r="N968" s="12"/>
      <c r="O968" s="12"/>
      <c r="P968" s="12"/>
      <c r="Q968" s="12"/>
      <c r="R968" s="12"/>
      <c r="S968" s="13"/>
      <c r="T968" s="13"/>
      <c r="U968" s="13"/>
      <c r="V968" s="13"/>
    </row>
    <row r="969" spans="1:22" s="52" customFormat="1" ht="12.75" x14ac:dyDescent="0.2">
      <c r="A969" s="12"/>
      <c r="B969" s="12"/>
      <c r="C969" s="12"/>
      <c r="D969" s="12"/>
      <c r="E969" s="12"/>
      <c r="F969" s="12"/>
      <c r="G969" s="12"/>
      <c r="H969" s="12"/>
      <c r="L969" s="12"/>
      <c r="M969" s="12"/>
      <c r="N969" s="12"/>
      <c r="O969" s="12"/>
      <c r="P969" s="12"/>
      <c r="Q969" s="12"/>
      <c r="R969" s="12"/>
      <c r="S969" s="13"/>
      <c r="T969" s="13"/>
      <c r="U969" s="13"/>
      <c r="V969" s="13"/>
    </row>
    <row r="970" spans="1:22" s="52" customFormat="1" ht="12.75" x14ac:dyDescent="0.2">
      <c r="A970" s="12"/>
      <c r="B970" s="12"/>
      <c r="C970" s="12"/>
      <c r="D970" s="12"/>
      <c r="E970" s="12"/>
      <c r="F970" s="12"/>
      <c r="G970" s="12"/>
      <c r="H970" s="12"/>
      <c r="L970" s="12"/>
      <c r="M970" s="12"/>
      <c r="N970" s="12"/>
      <c r="O970" s="12"/>
      <c r="P970" s="12"/>
      <c r="Q970" s="12"/>
      <c r="R970" s="12"/>
      <c r="S970" s="13"/>
      <c r="T970" s="13"/>
      <c r="U970" s="13"/>
      <c r="V970" s="13"/>
    </row>
    <row r="971" spans="1:22" s="52" customFormat="1" ht="12.75" x14ac:dyDescent="0.2">
      <c r="A971" s="12"/>
      <c r="B971" s="12"/>
      <c r="C971" s="12"/>
      <c r="D971" s="12"/>
      <c r="E971" s="12"/>
      <c r="F971" s="12"/>
      <c r="G971" s="12"/>
      <c r="H971" s="12"/>
      <c r="L971" s="12"/>
      <c r="M971" s="12"/>
      <c r="N971" s="12"/>
      <c r="O971" s="12"/>
      <c r="P971" s="12"/>
      <c r="Q971" s="12"/>
      <c r="R971" s="12"/>
      <c r="S971" s="13"/>
      <c r="T971" s="13"/>
      <c r="U971" s="13"/>
      <c r="V971" s="13"/>
    </row>
    <row r="972" spans="1:22" s="52" customFormat="1" ht="12.75" x14ac:dyDescent="0.2">
      <c r="A972" s="12"/>
      <c r="B972" s="12"/>
      <c r="C972" s="12"/>
      <c r="D972" s="12"/>
      <c r="E972" s="12"/>
      <c r="F972" s="12"/>
      <c r="G972" s="12"/>
      <c r="H972" s="12"/>
      <c r="L972" s="12"/>
      <c r="M972" s="12"/>
      <c r="N972" s="12"/>
      <c r="O972" s="12"/>
      <c r="P972" s="12"/>
      <c r="Q972" s="12"/>
      <c r="R972" s="12"/>
      <c r="S972" s="13"/>
      <c r="T972" s="13"/>
      <c r="U972" s="13"/>
      <c r="V972" s="13"/>
    </row>
    <row r="973" spans="1:22" s="52" customFormat="1" ht="12.75" x14ac:dyDescent="0.2">
      <c r="A973" s="12"/>
      <c r="B973" s="12"/>
      <c r="C973" s="12"/>
      <c r="D973" s="12"/>
      <c r="E973" s="12"/>
      <c r="F973" s="12"/>
      <c r="G973" s="12"/>
      <c r="H973" s="12"/>
      <c r="L973" s="12"/>
      <c r="M973" s="12"/>
      <c r="N973" s="12"/>
      <c r="O973" s="12"/>
      <c r="P973" s="12"/>
      <c r="Q973" s="12"/>
      <c r="R973" s="12"/>
      <c r="S973" s="13"/>
      <c r="T973" s="13"/>
      <c r="U973" s="13"/>
      <c r="V973" s="13"/>
    </row>
    <row r="974" spans="1:22" s="52" customFormat="1" ht="12.75" x14ac:dyDescent="0.2">
      <c r="A974" s="12"/>
      <c r="B974" s="12"/>
      <c r="C974" s="12"/>
      <c r="D974" s="12"/>
      <c r="E974" s="12"/>
      <c r="F974" s="12"/>
      <c r="G974" s="12"/>
      <c r="H974" s="12"/>
      <c r="L974" s="12"/>
      <c r="M974" s="12"/>
      <c r="N974" s="12"/>
      <c r="O974" s="12"/>
      <c r="P974" s="12"/>
      <c r="Q974" s="12"/>
      <c r="R974" s="12"/>
      <c r="S974" s="13"/>
      <c r="T974" s="13"/>
      <c r="U974" s="13"/>
      <c r="V974" s="13"/>
    </row>
    <row r="975" spans="1:22" s="52" customFormat="1" ht="12.75" x14ac:dyDescent="0.2">
      <c r="A975" s="12"/>
      <c r="B975" s="12"/>
      <c r="C975" s="12"/>
      <c r="D975" s="12"/>
      <c r="E975" s="12"/>
      <c r="F975" s="12"/>
      <c r="G975" s="12"/>
      <c r="H975" s="12"/>
      <c r="L975" s="12"/>
      <c r="M975" s="12"/>
      <c r="N975" s="12"/>
      <c r="O975" s="12"/>
      <c r="P975" s="12"/>
      <c r="Q975" s="12"/>
      <c r="R975" s="12"/>
      <c r="S975" s="13"/>
      <c r="T975" s="13"/>
      <c r="U975" s="13"/>
      <c r="V975" s="13"/>
    </row>
    <row r="976" spans="1:22" s="52" customFormat="1" ht="12.75" x14ac:dyDescent="0.2">
      <c r="A976" s="12"/>
      <c r="B976" s="12"/>
      <c r="C976" s="12"/>
      <c r="D976" s="12"/>
      <c r="E976" s="12"/>
      <c r="F976" s="12"/>
      <c r="G976" s="12"/>
      <c r="H976" s="12"/>
      <c r="L976" s="12"/>
      <c r="M976" s="12"/>
      <c r="N976" s="12"/>
      <c r="O976" s="12"/>
      <c r="P976" s="12"/>
      <c r="Q976" s="12"/>
      <c r="R976" s="12"/>
      <c r="S976" s="13"/>
      <c r="T976" s="13"/>
      <c r="U976" s="13"/>
      <c r="V976" s="13"/>
    </row>
    <row r="977" spans="1:22" s="52" customFormat="1" ht="12.75" x14ac:dyDescent="0.2">
      <c r="A977" s="12"/>
      <c r="B977" s="12"/>
      <c r="C977" s="12"/>
      <c r="D977" s="12"/>
      <c r="E977" s="12"/>
      <c r="F977" s="12"/>
      <c r="G977" s="12"/>
      <c r="H977" s="12"/>
      <c r="L977" s="12"/>
      <c r="M977" s="12"/>
      <c r="N977" s="12"/>
      <c r="O977" s="12"/>
      <c r="P977" s="12"/>
      <c r="Q977" s="12"/>
      <c r="R977" s="12"/>
      <c r="S977" s="13"/>
      <c r="T977" s="13"/>
      <c r="U977" s="13"/>
      <c r="V977" s="13"/>
    </row>
    <row r="978" spans="1:22" s="52" customFormat="1" ht="12.75" x14ac:dyDescent="0.2">
      <c r="A978" s="12"/>
      <c r="B978" s="12"/>
      <c r="C978" s="12"/>
      <c r="D978" s="12"/>
      <c r="E978" s="12"/>
      <c r="F978" s="12"/>
      <c r="G978" s="12"/>
      <c r="H978" s="12"/>
      <c r="L978" s="12"/>
      <c r="M978" s="12"/>
      <c r="N978" s="12"/>
      <c r="O978" s="12"/>
      <c r="P978" s="12"/>
      <c r="Q978" s="12"/>
      <c r="R978" s="12"/>
      <c r="S978" s="13"/>
      <c r="T978" s="13"/>
      <c r="U978" s="13"/>
      <c r="V978" s="13"/>
    </row>
    <row r="979" spans="1:22" s="52" customFormat="1" ht="12.75" x14ac:dyDescent="0.2">
      <c r="A979" s="12"/>
      <c r="B979" s="12"/>
      <c r="C979" s="12"/>
      <c r="D979" s="12"/>
      <c r="E979" s="12"/>
      <c r="F979" s="12"/>
      <c r="G979" s="12"/>
      <c r="H979" s="12"/>
      <c r="L979" s="12"/>
      <c r="M979" s="12"/>
      <c r="N979" s="12"/>
      <c r="O979" s="12"/>
      <c r="P979" s="12"/>
      <c r="Q979" s="12"/>
      <c r="R979" s="12"/>
      <c r="S979" s="13"/>
      <c r="T979" s="13"/>
      <c r="U979" s="13"/>
      <c r="V979" s="13"/>
    </row>
    <row r="980" spans="1:22" s="52" customFormat="1" ht="12.75" x14ac:dyDescent="0.2">
      <c r="A980" s="12"/>
      <c r="B980" s="12"/>
      <c r="C980" s="12"/>
      <c r="D980" s="12"/>
      <c r="E980" s="12"/>
      <c r="F980" s="12"/>
      <c r="G980" s="12"/>
      <c r="H980" s="12"/>
      <c r="L980" s="12"/>
      <c r="M980" s="12"/>
      <c r="N980" s="12"/>
      <c r="O980" s="12"/>
      <c r="P980" s="12"/>
      <c r="Q980" s="12"/>
      <c r="R980" s="12"/>
      <c r="S980" s="13"/>
      <c r="T980" s="13"/>
      <c r="U980" s="13"/>
      <c r="V980" s="13"/>
    </row>
    <row r="981" spans="1:22" s="52" customFormat="1" ht="12.75" x14ac:dyDescent="0.2">
      <c r="A981" s="12"/>
      <c r="B981" s="12"/>
      <c r="C981" s="12"/>
      <c r="D981" s="12"/>
      <c r="E981" s="12"/>
      <c r="F981" s="12"/>
      <c r="G981" s="12"/>
      <c r="H981" s="12"/>
      <c r="L981" s="12"/>
      <c r="M981" s="12"/>
      <c r="N981" s="12"/>
      <c r="O981" s="12"/>
      <c r="P981" s="12"/>
      <c r="Q981" s="12"/>
      <c r="R981" s="12"/>
      <c r="S981" s="13"/>
      <c r="T981" s="13"/>
      <c r="U981" s="13"/>
      <c r="V981" s="13"/>
    </row>
    <row r="982" spans="1:22" s="52" customFormat="1" ht="12.75" x14ac:dyDescent="0.2">
      <c r="A982" s="12"/>
      <c r="B982" s="12"/>
      <c r="C982" s="12"/>
      <c r="D982" s="12"/>
      <c r="E982" s="12"/>
      <c r="F982" s="12"/>
      <c r="G982" s="12"/>
      <c r="H982" s="12"/>
      <c r="L982" s="12"/>
      <c r="M982" s="12"/>
      <c r="N982" s="12"/>
      <c r="O982" s="12"/>
      <c r="P982" s="12"/>
      <c r="Q982" s="12"/>
      <c r="R982" s="12"/>
      <c r="S982" s="13"/>
      <c r="T982" s="13"/>
      <c r="U982" s="13"/>
      <c r="V982" s="13"/>
    </row>
    <row r="983" spans="1:22" s="52" customFormat="1" ht="12.75" x14ac:dyDescent="0.2">
      <c r="A983" s="12"/>
      <c r="B983" s="12"/>
      <c r="C983" s="12"/>
      <c r="D983" s="12"/>
      <c r="E983" s="12"/>
      <c r="F983" s="12"/>
      <c r="G983" s="12"/>
      <c r="H983" s="12"/>
      <c r="L983" s="12"/>
      <c r="M983" s="12"/>
      <c r="N983" s="12"/>
      <c r="O983" s="12"/>
      <c r="P983" s="12"/>
      <c r="Q983" s="12"/>
      <c r="R983" s="12"/>
      <c r="S983" s="13"/>
      <c r="T983" s="13"/>
      <c r="U983" s="13"/>
      <c r="V983" s="13"/>
    </row>
    <row r="984" spans="1:22" s="52" customFormat="1" ht="12.75" x14ac:dyDescent="0.2">
      <c r="A984" s="12"/>
      <c r="B984" s="12"/>
      <c r="C984" s="12"/>
      <c r="D984" s="12"/>
      <c r="E984" s="12"/>
      <c r="F984" s="12"/>
      <c r="G984" s="12"/>
      <c r="H984" s="12"/>
      <c r="L984" s="12"/>
      <c r="M984" s="12"/>
      <c r="N984" s="12"/>
      <c r="O984" s="12"/>
      <c r="P984" s="12"/>
      <c r="Q984" s="12"/>
      <c r="R984" s="12"/>
      <c r="S984" s="13"/>
      <c r="T984" s="13"/>
      <c r="U984" s="13"/>
      <c r="V984" s="13"/>
    </row>
    <row r="985" spans="1:22" s="52" customFormat="1" ht="12.75" x14ac:dyDescent="0.2">
      <c r="A985" s="12"/>
      <c r="B985" s="12"/>
      <c r="C985" s="12"/>
      <c r="D985" s="12"/>
      <c r="E985" s="12"/>
      <c r="F985" s="12"/>
      <c r="G985" s="12"/>
      <c r="H985" s="12"/>
      <c r="L985" s="12"/>
      <c r="M985" s="12"/>
      <c r="N985" s="12"/>
      <c r="O985" s="12"/>
      <c r="P985" s="12"/>
      <c r="Q985" s="12"/>
      <c r="R985" s="12"/>
      <c r="S985" s="13"/>
      <c r="T985" s="13"/>
      <c r="U985" s="13"/>
      <c r="V985" s="13"/>
    </row>
    <row r="986" spans="1:22" s="52" customFormat="1" ht="12.75" x14ac:dyDescent="0.2">
      <c r="A986" s="12"/>
      <c r="B986" s="12"/>
      <c r="C986" s="12"/>
      <c r="D986" s="12"/>
      <c r="E986" s="12"/>
      <c r="F986" s="12"/>
      <c r="G986" s="12"/>
      <c r="H986" s="12"/>
      <c r="L986" s="12"/>
      <c r="M986" s="12"/>
      <c r="N986" s="12"/>
      <c r="O986" s="12"/>
      <c r="P986" s="12"/>
      <c r="Q986" s="12"/>
      <c r="R986" s="12"/>
      <c r="S986" s="13"/>
      <c r="T986" s="13"/>
      <c r="U986" s="13"/>
      <c r="V986" s="13"/>
    </row>
    <row r="987" spans="1:22" s="52" customFormat="1" ht="12.75" x14ac:dyDescent="0.2">
      <c r="A987" s="12"/>
      <c r="B987" s="12"/>
      <c r="C987" s="12"/>
      <c r="D987" s="12"/>
      <c r="E987" s="12"/>
      <c r="F987" s="12"/>
      <c r="G987" s="12"/>
      <c r="H987" s="12"/>
      <c r="L987" s="12"/>
      <c r="M987" s="12"/>
      <c r="N987" s="12"/>
      <c r="O987" s="12"/>
      <c r="P987" s="12"/>
      <c r="Q987" s="12"/>
      <c r="R987" s="12"/>
      <c r="S987" s="13"/>
      <c r="T987" s="13"/>
      <c r="U987" s="13"/>
      <c r="V987" s="13"/>
    </row>
    <row r="988" spans="1:22" s="52" customFormat="1" ht="12.75" x14ac:dyDescent="0.2">
      <c r="A988" s="12"/>
      <c r="B988" s="12"/>
      <c r="C988" s="12"/>
      <c r="D988" s="12"/>
      <c r="E988" s="12"/>
      <c r="F988" s="12"/>
      <c r="G988" s="12"/>
      <c r="H988" s="12"/>
      <c r="L988" s="12"/>
      <c r="M988" s="12"/>
      <c r="N988" s="12"/>
      <c r="O988" s="12"/>
      <c r="P988" s="12"/>
      <c r="Q988" s="12"/>
      <c r="R988" s="12"/>
      <c r="S988" s="13"/>
      <c r="T988" s="13"/>
      <c r="U988" s="13"/>
      <c r="V988" s="13"/>
    </row>
    <row r="989" spans="1:22" s="52" customFormat="1" ht="12.75" x14ac:dyDescent="0.2">
      <c r="A989" s="12"/>
      <c r="B989" s="12"/>
      <c r="C989" s="12"/>
      <c r="D989" s="12"/>
      <c r="E989" s="12"/>
      <c r="F989" s="12"/>
      <c r="G989" s="12"/>
      <c r="H989" s="12"/>
      <c r="L989" s="12"/>
      <c r="M989" s="12"/>
      <c r="N989" s="12"/>
      <c r="O989" s="12"/>
      <c r="P989" s="12"/>
      <c r="Q989" s="12"/>
      <c r="R989" s="12"/>
      <c r="S989" s="13"/>
      <c r="T989" s="13"/>
      <c r="U989" s="13"/>
      <c r="V989" s="13"/>
    </row>
    <row r="990" spans="1:22" s="52" customFormat="1" ht="12.75" x14ac:dyDescent="0.2">
      <c r="A990" s="12"/>
      <c r="B990" s="12"/>
      <c r="C990" s="12"/>
      <c r="D990" s="12"/>
      <c r="E990" s="12"/>
      <c r="F990" s="12"/>
      <c r="G990" s="12"/>
      <c r="H990" s="12"/>
      <c r="L990" s="12"/>
      <c r="M990" s="12"/>
      <c r="N990" s="12"/>
      <c r="O990" s="12"/>
      <c r="P990" s="12"/>
      <c r="Q990" s="12"/>
      <c r="R990" s="12"/>
      <c r="S990" s="13"/>
      <c r="T990" s="13"/>
      <c r="U990" s="13"/>
      <c r="V990" s="13"/>
    </row>
    <row r="991" spans="1:22" s="52" customFormat="1" ht="12.75" x14ac:dyDescent="0.2">
      <c r="A991" s="12"/>
      <c r="B991" s="12"/>
      <c r="C991" s="12"/>
      <c r="D991" s="12"/>
      <c r="E991" s="12"/>
      <c r="F991" s="12"/>
      <c r="G991" s="12"/>
      <c r="H991" s="12"/>
      <c r="L991" s="12"/>
      <c r="M991" s="12"/>
      <c r="N991" s="12"/>
      <c r="O991" s="12"/>
      <c r="P991" s="12"/>
      <c r="Q991" s="12"/>
      <c r="R991" s="12"/>
      <c r="S991" s="13"/>
      <c r="T991" s="13"/>
      <c r="U991" s="13"/>
      <c r="V991" s="13"/>
    </row>
    <row r="992" spans="1:22" s="52" customFormat="1" ht="12.75" x14ac:dyDescent="0.2">
      <c r="A992" s="12"/>
      <c r="B992" s="12"/>
      <c r="C992" s="12"/>
      <c r="D992" s="12"/>
      <c r="E992" s="12"/>
      <c r="F992" s="12"/>
      <c r="G992" s="12"/>
      <c r="H992" s="12"/>
      <c r="L992" s="12"/>
      <c r="M992" s="12"/>
      <c r="N992" s="12"/>
      <c r="O992" s="12"/>
      <c r="P992" s="12"/>
      <c r="Q992" s="12"/>
      <c r="R992" s="12"/>
      <c r="S992" s="13"/>
      <c r="T992" s="13"/>
      <c r="U992" s="13"/>
      <c r="V992" s="13"/>
    </row>
    <row r="993" spans="1:22" s="52" customFormat="1" ht="12.75" x14ac:dyDescent="0.2">
      <c r="A993" s="12"/>
      <c r="B993" s="12"/>
      <c r="C993" s="12"/>
      <c r="D993" s="12"/>
      <c r="E993" s="12"/>
      <c r="F993" s="12"/>
      <c r="G993" s="12"/>
      <c r="H993" s="12"/>
      <c r="L993" s="12"/>
      <c r="M993" s="12"/>
      <c r="N993" s="12"/>
      <c r="O993" s="12"/>
      <c r="P993" s="12"/>
      <c r="Q993" s="12"/>
      <c r="R993" s="12"/>
      <c r="S993" s="13"/>
      <c r="T993" s="13"/>
      <c r="U993" s="13"/>
      <c r="V993" s="13"/>
    </row>
    <row r="994" spans="1:22" s="52" customFormat="1" ht="12.75" x14ac:dyDescent="0.2">
      <c r="A994" s="12"/>
      <c r="B994" s="12"/>
      <c r="C994" s="12"/>
      <c r="D994" s="12"/>
      <c r="E994" s="12"/>
      <c r="F994" s="12"/>
      <c r="G994" s="12"/>
      <c r="H994" s="12"/>
      <c r="L994" s="12"/>
      <c r="M994" s="12"/>
      <c r="N994" s="12"/>
      <c r="O994" s="12"/>
      <c r="P994" s="12"/>
      <c r="Q994" s="12"/>
      <c r="R994" s="12"/>
      <c r="S994" s="13"/>
      <c r="T994" s="13"/>
      <c r="U994" s="13"/>
      <c r="V994" s="13"/>
    </row>
    <row r="995" spans="1:22" s="52" customFormat="1" ht="12.75" x14ac:dyDescent="0.2">
      <c r="A995" s="12"/>
      <c r="B995" s="12"/>
      <c r="C995" s="12"/>
      <c r="D995" s="12"/>
      <c r="E995" s="12"/>
      <c r="F995" s="12"/>
      <c r="G995" s="12"/>
      <c r="H995" s="12"/>
      <c r="L995" s="12"/>
      <c r="M995" s="12"/>
      <c r="N995" s="12"/>
      <c r="O995" s="12"/>
      <c r="P995" s="12"/>
      <c r="Q995" s="12"/>
      <c r="R995" s="12"/>
      <c r="S995" s="13"/>
      <c r="T995" s="13"/>
      <c r="U995" s="13"/>
      <c r="V995" s="13"/>
    </row>
    <row r="996" spans="1:22" s="52" customFormat="1" ht="12.75" x14ac:dyDescent="0.2">
      <c r="A996" s="12"/>
      <c r="B996" s="12"/>
      <c r="C996" s="12"/>
      <c r="D996" s="12"/>
      <c r="E996" s="12"/>
      <c r="F996" s="12"/>
      <c r="G996" s="12"/>
      <c r="H996" s="12"/>
      <c r="L996" s="12"/>
      <c r="M996" s="12"/>
      <c r="N996" s="12"/>
      <c r="O996" s="12"/>
      <c r="P996" s="12"/>
      <c r="Q996" s="12"/>
      <c r="R996" s="12"/>
      <c r="S996" s="13"/>
      <c r="T996" s="13"/>
      <c r="U996" s="13"/>
      <c r="V996" s="13"/>
    </row>
    <row r="997" spans="1:22" s="52" customFormat="1" ht="12.75" x14ac:dyDescent="0.2">
      <c r="A997" s="12"/>
      <c r="B997" s="12"/>
      <c r="C997" s="12"/>
      <c r="D997" s="12"/>
      <c r="E997" s="12"/>
      <c r="F997" s="12"/>
      <c r="G997" s="12"/>
      <c r="H997" s="12"/>
      <c r="L997" s="12"/>
      <c r="M997" s="12"/>
      <c r="N997" s="12"/>
      <c r="O997" s="12"/>
      <c r="P997" s="12"/>
      <c r="Q997" s="12"/>
      <c r="R997" s="12"/>
      <c r="S997" s="13"/>
      <c r="T997" s="13"/>
      <c r="U997" s="13"/>
      <c r="V997" s="13"/>
    </row>
    <row r="998" spans="1:22" s="52" customFormat="1" ht="12.75" x14ac:dyDescent="0.2">
      <c r="A998" s="12"/>
      <c r="B998" s="12"/>
      <c r="C998" s="12"/>
      <c r="D998" s="12"/>
      <c r="E998" s="12"/>
      <c r="F998" s="12"/>
      <c r="G998" s="12"/>
      <c r="H998" s="12"/>
      <c r="L998" s="12"/>
      <c r="M998" s="12"/>
      <c r="N998" s="12"/>
      <c r="O998" s="12"/>
      <c r="P998" s="12"/>
      <c r="Q998" s="12"/>
      <c r="R998" s="12"/>
      <c r="S998" s="13"/>
      <c r="T998" s="13"/>
      <c r="U998" s="13"/>
      <c r="V998" s="13"/>
    </row>
    <row r="999" spans="1:22" s="52" customFormat="1" ht="12.75" x14ac:dyDescent="0.2">
      <c r="A999" s="12"/>
      <c r="B999" s="12"/>
      <c r="C999" s="12"/>
      <c r="D999" s="12"/>
      <c r="E999" s="12"/>
      <c r="F999" s="12"/>
      <c r="G999" s="12"/>
      <c r="H999" s="12"/>
      <c r="L999" s="12"/>
      <c r="M999" s="12"/>
      <c r="N999" s="12"/>
      <c r="O999" s="12"/>
      <c r="P999" s="12"/>
      <c r="Q999" s="12"/>
      <c r="R999" s="12"/>
      <c r="S999" s="13"/>
      <c r="T999" s="13"/>
      <c r="U999" s="13"/>
      <c r="V999" s="13"/>
    </row>
    <row r="1000" spans="1:22" s="52" customFormat="1" ht="12.75" x14ac:dyDescent="0.2">
      <c r="A1000" s="12"/>
      <c r="B1000" s="12"/>
      <c r="C1000" s="12"/>
      <c r="D1000" s="12"/>
      <c r="E1000" s="12"/>
      <c r="F1000" s="12"/>
      <c r="G1000" s="12"/>
      <c r="H1000" s="12"/>
      <c r="L1000" s="12"/>
      <c r="M1000" s="12"/>
      <c r="N1000" s="12"/>
      <c r="O1000" s="12"/>
      <c r="P1000" s="12"/>
      <c r="Q1000" s="12"/>
      <c r="R1000" s="12"/>
      <c r="S1000" s="13"/>
      <c r="T1000" s="13"/>
      <c r="U1000" s="13"/>
      <c r="V1000" s="13"/>
    </row>
    <row r="1001" spans="1:22" s="52" customFormat="1" ht="12.75" x14ac:dyDescent="0.2">
      <c r="A1001" s="12"/>
      <c r="B1001" s="12"/>
      <c r="C1001" s="12"/>
      <c r="D1001" s="12"/>
      <c r="E1001" s="12"/>
      <c r="F1001" s="12"/>
      <c r="G1001" s="12"/>
      <c r="H1001" s="12"/>
      <c r="L1001" s="12"/>
      <c r="M1001" s="12"/>
      <c r="N1001" s="12"/>
      <c r="O1001" s="12"/>
      <c r="P1001" s="12"/>
      <c r="Q1001" s="12"/>
      <c r="R1001" s="12"/>
      <c r="S1001" s="13"/>
      <c r="T1001" s="13"/>
      <c r="U1001" s="13"/>
      <c r="V1001" s="13"/>
    </row>
    <row r="1002" spans="1:22" s="52" customFormat="1" ht="12.75" x14ac:dyDescent="0.2">
      <c r="A1002" s="12"/>
      <c r="B1002" s="12"/>
      <c r="C1002" s="12"/>
      <c r="D1002" s="12"/>
      <c r="E1002" s="12"/>
      <c r="F1002" s="12"/>
      <c r="G1002" s="12"/>
      <c r="H1002" s="12"/>
      <c r="L1002" s="12"/>
      <c r="M1002" s="12"/>
      <c r="N1002" s="12"/>
      <c r="O1002" s="12"/>
      <c r="P1002" s="12"/>
      <c r="Q1002" s="12"/>
      <c r="R1002" s="12"/>
      <c r="S1002" s="13"/>
      <c r="T1002" s="13"/>
      <c r="U1002" s="13"/>
      <c r="V1002" s="13"/>
    </row>
    <row r="1003" spans="1:22" s="52" customFormat="1" ht="12.75" x14ac:dyDescent="0.2">
      <c r="A1003" s="12"/>
      <c r="B1003" s="12"/>
      <c r="C1003" s="12"/>
      <c r="D1003" s="12"/>
      <c r="E1003" s="12"/>
      <c r="F1003" s="12"/>
      <c r="G1003" s="12"/>
      <c r="H1003" s="12"/>
      <c r="L1003" s="12"/>
      <c r="M1003" s="12"/>
      <c r="N1003" s="12"/>
      <c r="O1003" s="12"/>
      <c r="P1003" s="12"/>
      <c r="Q1003" s="12"/>
      <c r="R1003" s="12"/>
      <c r="S1003" s="13"/>
      <c r="T1003" s="13"/>
      <c r="U1003" s="13"/>
      <c r="V1003" s="13"/>
    </row>
    <row r="1004" spans="1:22" s="52" customFormat="1" ht="12.75" x14ac:dyDescent="0.2">
      <c r="A1004" s="12"/>
      <c r="B1004" s="12"/>
      <c r="C1004" s="12"/>
      <c r="D1004" s="12"/>
      <c r="E1004" s="12"/>
      <c r="F1004" s="12"/>
      <c r="G1004" s="12"/>
      <c r="H1004" s="12"/>
      <c r="L1004" s="12"/>
      <c r="M1004" s="12"/>
      <c r="N1004" s="12"/>
      <c r="O1004" s="12"/>
      <c r="P1004" s="12"/>
      <c r="Q1004" s="12"/>
      <c r="R1004" s="12"/>
      <c r="S1004" s="13"/>
      <c r="T1004" s="13"/>
      <c r="U1004" s="13"/>
      <c r="V1004" s="13"/>
    </row>
    <row r="1005" spans="1:22" s="52" customFormat="1" ht="12.75" x14ac:dyDescent="0.2">
      <c r="A1005" s="12"/>
      <c r="B1005" s="12"/>
      <c r="C1005" s="12"/>
      <c r="D1005" s="12"/>
      <c r="E1005" s="12"/>
      <c r="F1005" s="12"/>
      <c r="G1005" s="12"/>
      <c r="H1005" s="12"/>
      <c r="L1005" s="12"/>
      <c r="M1005" s="12"/>
      <c r="N1005" s="12"/>
      <c r="O1005" s="12"/>
      <c r="P1005" s="12"/>
      <c r="Q1005" s="12"/>
      <c r="R1005" s="12"/>
      <c r="S1005" s="13"/>
      <c r="T1005" s="13"/>
      <c r="U1005" s="13"/>
      <c r="V1005" s="13"/>
    </row>
    <row r="1006" spans="1:22" s="52" customFormat="1" ht="12.75" x14ac:dyDescent="0.2">
      <c r="A1006" s="12"/>
      <c r="B1006" s="12"/>
      <c r="C1006" s="12"/>
      <c r="D1006" s="12"/>
      <c r="E1006" s="12"/>
      <c r="F1006" s="12"/>
      <c r="G1006" s="12"/>
      <c r="H1006" s="12"/>
      <c r="L1006" s="12"/>
      <c r="M1006" s="12"/>
      <c r="N1006" s="12"/>
      <c r="O1006" s="12"/>
      <c r="P1006" s="12"/>
      <c r="Q1006" s="12"/>
      <c r="R1006" s="12"/>
      <c r="S1006" s="13"/>
      <c r="T1006" s="13"/>
      <c r="U1006" s="13"/>
      <c r="V1006" s="13"/>
    </row>
    <row r="1007" spans="1:22" s="52" customFormat="1" ht="12.75" x14ac:dyDescent="0.2">
      <c r="A1007" s="12"/>
      <c r="B1007" s="12"/>
      <c r="C1007" s="12"/>
      <c r="D1007" s="12"/>
      <c r="E1007" s="12"/>
      <c r="F1007" s="12"/>
      <c r="G1007" s="12"/>
      <c r="H1007" s="12"/>
      <c r="L1007" s="12"/>
      <c r="M1007" s="12"/>
      <c r="N1007" s="12"/>
      <c r="O1007" s="12"/>
      <c r="P1007" s="12"/>
      <c r="Q1007" s="12"/>
      <c r="R1007" s="12"/>
      <c r="S1007" s="13"/>
      <c r="T1007" s="13"/>
      <c r="U1007" s="13"/>
      <c r="V1007" s="13"/>
    </row>
    <row r="1008" spans="1:22" s="52" customFormat="1" ht="12.75" x14ac:dyDescent="0.2">
      <c r="A1008" s="12"/>
      <c r="B1008" s="12"/>
      <c r="C1008" s="12"/>
      <c r="D1008" s="12"/>
      <c r="E1008" s="12"/>
      <c r="F1008" s="12"/>
      <c r="G1008" s="12"/>
      <c r="H1008" s="12"/>
      <c r="L1008" s="12"/>
      <c r="M1008" s="12"/>
      <c r="N1008" s="12"/>
      <c r="O1008" s="12"/>
      <c r="P1008" s="12"/>
      <c r="Q1008" s="12"/>
      <c r="R1008" s="12"/>
      <c r="S1008" s="13"/>
      <c r="T1008" s="13"/>
      <c r="U1008" s="13"/>
      <c r="V1008" s="13"/>
    </row>
    <row r="1009" spans="1:22" s="52" customFormat="1" ht="12.75" x14ac:dyDescent="0.2">
      <c r="A1009" s="12"/>
      <c r="B1009" s="12"/>
      <c r="C1009" s="12"/>
      <c r="D1009" s="12"/>
      <c r="E1009" s="12"/>
      <c r="F1009" s="12"/>
      <c r="G1009" s="12"/>
      <c r="H1009" s="12"/>
      <c r="L1009" s="12"/>
      <c r="M1009" s="12"/>
      <c r="N1009" s="12"/>
      <c r="O1009" s="12"/>
      <c r="P1009" s="12"/>
      <c r="Q1009" s="12"/>
      <c r="R1009" s="12"/>
      <c r="S1009" s="13"/>
      <c r="T1009" s="13"/>
      <c r="U1009" s="13"/>
      <c r="V1009" s="13"/>
    </row>
    <row r="1010" spans="1:22" s="52" customFormat="1" ht="12.75" x14ac:dyDescent="0.2">
      <c r="A1010" s="12"/>
      <c r="B1010" s="12"/>
      <c r="C1010" s="12"/>
      <c r="D1010" s="12"/>
      <c r="E1010" s="12"/>
      <c r="F1010" s="12"/>
      <c r="G1010" s="12"/>
      <c r="H1010" s="12"/>
      <c r="L1010" s="12"/>
      <c r="M1010" s="12"/>
      <c r="N1010" s="12"/>
      <c r="O1010" s="12"/>
      <c r="P1010" s="12"/>
      <c r="Q1010" s="12"/>
      <c r="R1010" s="12"/>
      <c r="S1010" s="13"/>
      <c r="T1010" s="13"/>
      <c r="U1010" s="13"/>
      <c r="V1010" s="13"/>
    </row>
  </sheetData>
  <mergeCells count="154">
    <mergeCell ref="U50:U54"/>
    <mergeCell ref="V50:V54"/>
    <mergeCell ref="F7:F18"/>
    <mergeCell ref="F31:F42"/>
    <mergeCell ref="N50:N54"/>
    <mergeCell ref="O50:O54"/>
    <mergeCell ref="P50:P54"/>
    <mergeCell ref="Q50:Q54"/>
    <mergeCell ref="R50:R54"/>
    <mergeCell ref="S50:S54"/>
    <mergeCell ref="S43:S48"/>
    <mergeCell ref="T43:T48"/>
    <mergeCell ref="U43:U48"/>
    <mergeCell ref="V43:V48"/>
    <mergeCell ref="N43:N48"/>
    <mergeCell ref="O43:O48"/>
    <mergeCell ref="P43:P48"/>
    <mergeCell ref="Q43:Q48"/>
    <mergeCell ref="R43:R48"/>
    <mergeCell ref="Q39:Q42"/>
    <mergeCell ref="R39:R42"/>
    <mergeCell ref="S39:S42"/>
    <mergeCell ref="T39:T42"/>
    <mergeCell ref="U39:U42"/>
    <mergeCell ref="V39:V42"/>
    <mergeCell ref="U35:U38"/>
    <mergeCell ref="V35:V38"/>
    <mergeCell ref="D39:D42"/>
    <mergeCell ref="E39:E42"/>
    <mergeCell ref="G39:G42"/>
    <mergeCell ref="N39:N42"/>
    <mergeCell ref="O39:O42"/>
    <mergeCell ref="P39:P42"/>
    <mergeCell ref="O35:O38"/>
    <mergeCell ref="P35:P38"/>
    <mergeCell ref="Q35:Q38"/>
    <mergeCell ref="R35:R38"/>
    <mergeCell ref="S35:S38"/>
    <mergeCell ref="T35:T38"/>
    <mergeCell ref="U31:U34"/>
    <mergeCell ref="V31:V34"/>
    <mergeCell ref="D35:D38"/>
    <mergeCell ref="E35:E38"/>
    <mergeCell ref="G35:G38"/>
    <mergeCell ref="N35:N38"/>
    <mergeCell ref="N31:N34"/>
    <mergeCell ref="O31:O34"/>
    <mergeCell ref="P31:P34"/>
    <mergeCell ref="Q31:Q34"/>
    <mergeCell ref="R31:R34"/>
    <mergeCell ref="S31:S34"/>
    <mergeCell ref="A31:A54"/>
    <mergeCell ref="B31:B49"/>
    <mergeCell ref="D31:D34"/>
    <mergeCell ref="E31:E34"/>
    <mergeCell ref="G31:G34"/>
    <mergeCell ref="Q26:Q30"/>
    <mergeCell ref="R26:R30"/>
    <mergeCell ref="S26:S30"/>
    <mergeCell ref="T26:T30"/>
    <mergeCell ref="A7:A30"/>
    <mergeCell ref="T31:T34"/>
    <mergeCell ref="B50:B54"/>
    <mergeCell ref="D50:D54"/>
    <mergeCell ref="E50:E54"/>
    <mergeCell ref="F50:F54"/>
    <mergeCell ref="G50:G54"/>
    <mergeCell ref="D43:D49"/>
    <mergeCell ref="E43:E49"/>
    <mergeCell ref="F43:F49"/>
    <mergeCell ref="G43:G49"/>
    <mergeCell ref="T50:T54"/>
    <mergeCell ref="D19:D25"/>
    <mergeCell ref="E19:E25"/>
    <mergeCell ref="F19:F25"/>
    <mergeCell ref="U26:U30"/>
    <mergeCell ref="V26:V30"/>
    <mergeCell ref="V19:V24"/>
    <mergeCell ref="B26:B30"/>
    <mergeCell ref="C26:C30"/>
    <mergeCell ref="D26:D30"/>
    <mergeCell ref="E26:E30"/>
    <mergeCell ref="F26:F30"/>
    <mergeCell ref="G26:G30"/>
    <mergeCell ref="N26:N30"/>
    <mergeCell ref="O26:O30"/>
    <mergeCell ref="P26:P30"/>
    <mergeCell ref="P19:P24"/>
    <mergeCell ref="Q19:Q24"/>
    <mergeCell ref="R19:R24"/>
    <mergeCell ref="S19:S24"/>
    <mergeCell ref="T19:T24"/>
    <mergeCell ref="U19:U24"/>
    <mergeCell ref="B7:B25"/>
    <mergeCell ref="C7:C25"/>
    <mergeCell ref="S15:S18"/>
    <mergeCell ref="T15:T18"/>
    <mergeCell ref="U15:U18"/>
    <mergeCell ref="V15:V18"/>
    <mergeCell ref="G19:G25"/>
    <mergeCell ref="N19:N24"/>
    <mergeCell ref="O19:O24"/>
    <mergeCell ref="D15:D18"/>
    <mergeCell ref="E15:E18"/>
    <mergeCell ref="G15:G18"/>
    <mergeCell ref="N15:N18"/>
    <mergeCell ref="O15:O18"/>
    <mergeCell ref="P15:P18"/>
    <mergeCell ref="Q15:Q18"/>
    <mergeCell ref="R15:R18"/>
    <mergeCell ref="P11:P14"/>
    <mergeCell ref="Q11:Q14"/>
    <mergeCell ref="R11:R14"/>
    <mergeCell ref="U7:U10"/>
    <mergeCell ref="V7:V10"/>
    <mergeCell ref="D11:D14"/>
    <mergeCell ref="E11:E14"/>
    <mergeCell ref="G11:G14"/>
    <mergeCell ref="N11:N14"/>
    <mergeCell ref="O11:O14"/>
    <mergeCell ref="O7:O10"/>
    <mergeCell ref="P7:P10"/>
    <mergeCell ref="Q7:Q10"/>
    <mergeCell ref="R7:R10"/>
    <mergeCell ref="S7:S10"/>
    <mergeCell ref="T7:T10"/>
    <mergeCell ref="D7:D10"/>
    <mergeCell ref="E7:E10"/>
    <mergeCell ref="G7:G10"/>
    <mergeCell ref="N7:N10"/>
    <mergeCell ref="V11:V14"/>
    <mergeCell ref="S11:S14"/>
    <mergeCell ref="T11:T14"/>
    <mergeCell ref="U11:U14"/>
    <mergeCell ref="H1:I1"/>
    <mergeCell ref="P1:Q1"/>
    <mergeCell ref="R1:S1"/>
    <mergeCell ref="U1:V1"/>
    <mergeCell ref="A3:A6"/>
    <mergeCell ref="B3:B6"/>
    <mergeCell ref="C3:C6"/>
    <mergeCell ref="D3:D6"/>
    <mergeCell ref="E3:E6"/>
    <mergeCell ref="R3:R6"/>
    <mergeCell ref="S3:S6"/>
    <mergeCell ref="T3:T6"/>
    <mergeCell ref="U3:U6"/>
    <mergeCell ref="V3:V6"/>
    <mergeCell ref="F3:F6"/>
    <mergeCell ref="G3:G6"/>
    <mergeCell ref="N3:N6"/>
    <mergeCell ref="O3:O6"/>
    <mergeCell ref="P3:P6"/>
    <mergeCell ref="Q3:Q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outlinePr summaryBelow="0" summaryRight="0"/>
  </sheetPr>
  <dimension ref="A1:P1026"/>
  <sheetViews>
    <sheetView showGridLines="0" zoomScale="70" zoomScaleNormal="70" workbookViewId="0">
      <pane ySplit="1" topLeftCell="A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21" style="12" customWidth="1"/>
    <col min="2" max="4" width="22.42578125" style="12" customWidth="1"/>
    <col min="5" max="5" width="4.140625" style="12" customWidth="1"/>
    <col min="6" max="7" width="14.42578125" style="12"/>
    <col min="8" max="10" width="23.28515625" style="12" customWidth="1"/>
    <col min="11" max="11" width="14.42578125" style="12"/>
    <col min="12" max="12" width="4.7109375" style="12" customWidth="1"/>
    <col min="13" max="13" width="30" style="12" customWidth="1"/>
    <col min="14" max="14" width="4.7109375" style="12" customWidth="1"/>
    <col min="15" max="15" width="27.7109375" style="12" customWidth="1"/>
    <col min="16" max="16384" width="14.42578125" style="12"/>
  </cols>
  <sheetData>
    <row r="1" spans="1:16" ht="67.5" customHeight="1" x14ac:dyDescent="0.2">
      <c r="A1" s="24" t="s">
        <v>189</v>
      </c>
      <c r="B1" s="24" t="s">
        <v>169</v>
      </c>
      <c r="C1" s="24" t="s">
        <v>168</v>
      </c>
      <c r="D1" s="24" t="s">
        <v>172</v>
      </c>
      <c r="F1" s="24" t="s">
        <v>134</v>
      </c>
      <c r="G1" s="24" t="s">
        <v>133</v>
      </c>
      <c r="H1" s="24" t="s">
        <v>9</v>
      </c>
      <c r="I1" s="24" t="s">
        <v>10</v>
      </c>
      <c r="J1" s="24" t="s">
        <v>11</v>
      </c>
      <c r="K1" s="24" t="s">
        <v>192</v>
      </c>
      <c r="M1" s="24" t="s">
        <v>181</v>
      </c>
      <c r="O1" s="24" t="s">
        <v>227</v>
      </c>
      <c r="P1" s="23"/>
    </row>
    <row r="2" spans="1:16" ht="15.75" customHeight="1" x14ac:dyDescent="0.2">
      <c r="A2" s="234" t="s">
        <v>152</v>
      </c>
      <c r="B2" s="231" t="s">
        <v>190</v>
      </c>
      <c r="C2" s="231" t="s">
        <v>191</v>
      </c>
      <c r="D2" s="231" t="s">
        <v>170</v>
      </c>
      <c r="F2" s="17" t="s">
        <v>98</v>
      </c>
      <c r="G2" s="17"/>
      <c r="H2" s="262" t="str">
        <f>+VLOOKUP(CONCATENATE(LEFT($B2,2),LEFT($C2,2),LEFT($D2,4),INDEX(Datos!$E$30:$F$35,MATCH($F2,Datos!$F$30:$F$35,0),1),"GD_"&amp;$A2),ZTDM_ARBOL_DES_D!$A:$O,11,FALSE)</f>
        <v>RT_CAT_CLI</v>
      </c>
      <c r="I2" s="262" t="str">
        <f>+VLOOKUP(CONCATENATE(LEFT($B2,2),LEFT($C2,2),LEFT($D2,4),INDEX(Datos!$E$30:$F$35,MATCH($F2,Datos!$F$30:$F$35,0),1),"GD_"&amp;$A2),ZTDM_ARBOL_DES_D!$A:$O,12,FALSE)</f>
        <v>GD_NORM</v>
      </c>
      <c r="J2" s="17" t="str">
        <f>+VLOOKUP(CONCATENATE(LEFT($B$2,2),LEFT($C$2,2),LEFT($D$2,4),INDEX(Datos!$E$30:$F$35,MATCH($F2,Datos!$F$30:$F$35,0),1),"GD_"&amp;$A$2),ZTDM_ARBOL_DES_D!$A:$O,13,FALSE)</f>
        <v>T4_BT</v>
      </c>
      <c r="K2" s="17" t="s">
        <v>132</v>
      </c>
      <c r="M2" s="231" t="s">
        <v>193</v>
      </c>
      <c r="O2" s="234" t="s">
        <v>225</v>
      </c>
      <c r="P2" s="16"/>
    </row>
    <row r="3" spans="1:16" ht="15.75" customHeight="1" x14ac:dyDescent="0.2">
      <c r="A3" s="234"/>
      <c r="B3" s="231"/>
      <c r="C3" s="231"/>
      <c r="D3" s="231"/>
      <c r="F3" s="17" t="s">
        <v>126</v>
      </c>
      <c r="G3" s="17"/>
      <c r="H3" s="262"/>
      <c r="I3" s="262"/>
      <c r="J3" s="17" t="str">
        <f>+VLOOKUP(CONCATENATE(LEFT($B$2,2),LEFT($C$2,2),LEFT($D$2,4),INDEX(Datos!$E$30:$F$35,MATCH($F3,Datos!$F$30:$F$35,0),1),"GD_"&amp;$A$2),ZTDM_ARBOL_DES_D!$A:$O,13,FALSE)</f>
        <v>T4_BO_MTBT</v>
      </c>
      <c r="K3" s="17" t="s">
        <v>131</v>
      </c>
      <c r="M3" s="231"/>
      <c r="O3" s="234"/>
      <c r="P3" s="16"/>
    </row>
    <row r="4" spans="1:16" ht="15.75" customHeight="1" x14ac:dyDescent="0.2">
      <c r="A4" s="234"/>
      <c r="B4" s="231"/>
      <c r="C4" s="231"/>
      <c r="D4" s="231"/>
      <c r="F4" s="17" t="s">
        <v>95</v>
      </c>
      <c r="G4" s="17"/>
      <c r="H4" s="262"/>
      <c r="I4" s="262"/>
      <c r="J4" s="17" t="str">
        <f>+VLOOKUP(CONCATENATE(LEFT($B$2,2),LEFT($C$2,2),LEFT($D$2,4),INDEX(Datos!$E$30:$F$35,MATCH($F4,Datos!$F$30:$F$35,0),1),"GD_"&amp;$A$2),ZTDM_ARBOL_DES_D!$A:$O,13,FALSE)</f>
        <v>T4_MT_13.2</v>
      </c>
      <c r="K4" s="17" t="s">
        <v>130</v>
      </c>
      <c r="M4" s="231"/>
      <c r="O4" s="234"/>
      <c r="P4" s="16"/>
    </row>
    <row r="5" spans="1:16" ht="15.75" customHeight="1" x14ac:dyDescent="0.2">
      <c r="A5" s="234"/>
      <c r="B5" s="231"/>
      <c r="C5" s="231"/>
      <c r="D5" s="231"/>
      <c r="F5" s="17" t="s">
        <v>92</v>
      </c>
      <c r="G5" s="17"/>
      <c r="H5" s="262"/>
      <c r="I5" s="262"/>
      <c r="J5" s="17" t="str">
        <f>+VLOOKUP(CONCATENATE(LEFT($B$2,2),LEFT($C$2,2),LEFT($D$2,4),INDEX(Datos!$E$30:$F$35,MATCH($F5,Datos!$F$30:$F$35,0),1),"GD_"&amp;$A$2),ZTDM_ARBOL_DES_D!$A:$O,13,FALSE)</f>
        <v>T4_MT_33</v>
      </c>
      <c r="K5" s="17" t="s">
        <v>129</v>
      </c>
      <c r="M5" s="231"/>
      <c r="O5" s="234"/>
      <c r="P5" s="16"/>
    </row>
    <row r="6" spans="1:16" ht="15.75" customHeight="1" x14ac:dyDescent="0.2">
      <c r="A6" s="234"/>
      <c r="B6" s="231"/>
      <c r="C6" s="231"/>
      <c r="D6" s="231"/>
      <c r="F6" s="17" t="s">
        <v>89</v>
      </c>
      <c r="G6" s="17"/>
      <c r="H6" s="262"/>
      <c r="I6" s="262"/>
      <c r="J6" s="17" t="str">
        <f>+VLOOKUP(CONCATENATE(LEFT($B$2,2),LEFT($C$2,2),LEFT($D$2,4),INDEX(Datos!$E$30:$F$35,MATCH($F6,Datos!$F$30:$F$35,0),1),"GD_"&amp;$A$2),ZTDM_ARBOL_DES_D!$A:$O,13,FALSE)</f>
        <v>T4_BO_ATMT</v>
      </c>
      <c r="K6" s="17" t="s">
        <v>128</v>
      </c>
      <c r="M6" s="231"/>
      <c r="O6" s="234"/>
      <c r="P6" s="16"/>
    </row>
    <row r="7" spans="1:16" ht="15.75" customHeight="1" thickBot="1" x14ac:dyDescent="0.25">
      <c r="A7" s="234"/>
      <c r="B7" s="231"/>
      <c r="C7" s="231"/>
      <c r="D7" s="231"/>
      <c r="F7" s="17" t="s">
        <v>88</v>
      </c>
      <c r="G7" s="17"/>
      <c r="H7" s="262"/>
      <c r="I7" s="262"/>
      <c r="J7" s="17" t="str">
        <f>+VLOOKUP(CONCATENATE(LEFT($B$2,2),LEFT($C$2,2),LEFT($D$2,4),INDEX(Datos!$E$30:$F$35,MATCH($F7,Datos!$F$30:$F$35,0),1),"GD_"&amp;$A$2),ZTDM_ARBOL_DES_D!$A:$O,13,FALSE)</f>
        <v>T4_AT_132</v>
      </c>
      <c r="K7" s="17" t="s">
        <v>127</v>
      </c>
      <c r="M7" s="231"/>
      <c r="O7" s="234"/>
      <c r="P7" s="16"/>
    </row>
    <row r="8" spans="1:16" ht="15" customHeight="1" x14ac:dyDescent="0.2">
      <c r="A8" s="244" t="s">
        <v>194</v>
      </c>
      <c r="B8" s="255" t="s">
        <v>195</v>
      </c>
      <c r="C8" s="268" t="s">
        <v>210</v>
      </c>
      <c r="D8" s="268" t="s">
        <v>171</v>
      </c>
      <c r="E8" s="78"/>
      <c r="F8" s="275" t="s">
        <v>98</v>
      </c>
      <c r="G8" s="79" t="s">
        <v>87</v>
      </c>
      <c r="H8" s="275" t="str">
        <f>+VLOOKUP(CONCATENATE(LEFT($B$8,2),LEFT($C$8,2),LEFT($D8,4),INDEX(Datos!$E$30:$F$35,MATCH($F8,Datos!$F$30:$F$35,0),1),"GD_"&amp;$A$8),ZTDM_ARBOL_DES_D!$A:$O,11,FALSE)</f>
        <v>RT_CAT_CLI</v>
      </c>
      <c r="I8" s="275" t="str">
        <f>+VLOOKUP(CONCATENATE(LEFT($B$8,2),LEFT($C$8,2),LEFT($D8,4),INDEX(Datos!$E$30:$F$35,MATCH($F8,Datos!$F$30:$F$35,0),1),"GD_"&amp;$A$8),ZTDM_ARBOL_DES_D!$A:$O,12,FALSE)</f>
        <v>GD_NORM</v>
      </c>
      <c r="J8" s="79" t="str">
        <f>+VLOOKUP(CONCATENATE(LEFT($B$8,2),LEFT($C$8,2),LEFT($D$8,4),INDEX(Datos!$E$30:$F$35,MATCH($F8,Datos!$F$30:$F$35,0),1),"GD_"&amp;$A$8),ZTDM_ARBOL_DES_D!$A:$O,13,FALSE)</f>
        <v>BAJA</v>
      </c>
      <c r="K8" s="79" t="s">
        <v>114</v>
      </c>
      <c r="L8" s="78"/>
      <c r="M8" s="268" t="s">
        <v>196</v>
      </c>
      <c r="N8" s="78"/>
      <c r="O8" s="255" t="s">
        <v>226</v>
      </c>
      <c r="P8" s="16"/>
    </row>
    <row r="9" spans="1:16" ht="15" customHeight="1" x14ac:dyDescent="0.2">
      <c r="A9" s="234"/>
      <c r="B9" s="231"/>
      <c r="C9" s="264"/>
      <c r="D9" s="264"/>
      <c r="F9" s="225"/>
      <c r="G9" s="17" t="s">
        <v>85</v>
      </c>
      <c r="H9" s="262"/>
      <c r="I9" s="262"/>
      <c r="J9" s="17" t="str">
        <f>+VLOOKUP(CONCATENATE(LEFT($B$8,2),LEFT($C$8,2),LEFT($D$8,4),INDEX(Datos!$E$30:$F$35,MATCH($F8,Datos!$F$30:$F$35,0),1),"GD_"&amp;$A$8),ZTDM_ARBOL_DES_D!$A:$O,13,FALSE)</f>
        <v>BAJA</v>
      </c>
      <c r="K9" s="17" t="s">
        <v>113</v>
      </c>
      <c r="M9" s="264"/>
      <c r="O9" s="231"/>
      <c r="P9" s="16"/>
    </row>
    <row r="10" spans="1:16" ht="15" customHeight="1" x14ac:dyDescent="0.2">
      <c r="A10" s="234"/>
      <c r="B10" s="231"/>
      <c r="C10" s="264"/>
      <c r="D10" s="264"/>
      <c r="F10" s="262" t="s">
        <v>95</v>
      </c>
      <c r="G10" s="17" t="s">
        <v>87</v>
      </c>
      <c r="H10" s="262"/>
      <c r="I10" s="262"/>
      <c r="J10" s="17" t="str">
        <f>+VLOOKUP(CONCATENATE(LEFT($B$8,2),LEFT($C$8,2),LEFT($D$8,4),INDEX(Datos!$E$30:$F$35,MATCH($F10,Datos!$F$30:$F$35,0),1),"GD_"&amp;$A$8),ZTDM_ARBOL_DES_D!$A:$O,13,FALSE)</f>
        <v>MEDIA13.2</v>
      </c>
      <c r="K10" s="17" t="s">
        <v>112</v>
      </c>
      <c r="M10" s="264"/>
      <c r="O10" s="231"/>
      <c r="P10" s="16"/>
    </row>
    <row r="11" spans="1:16" ht="15" customHeight="1" x14ac:dyDescent="0.2">
      <c r="A11" s="234"/>
      <c r="B11" s="231"/>
      <c r="C11" s="264"/>
      <c r="D11" s="264"/>
      <c r="F11" s="225"/>
      <c r="G11" s="17" t="s">
        <v>85</v>
      </c>
      <c r="H11" s="262"/>
      <c r="I11" s="262"/>
      <c r="J11" s="17" t="str">
        <f>+VLOOKUP(CONCATENATE(LEFT($B$8,2),LEFT($C$8,2),LEFT($D$8,4),INDEX(Datos!$E$30:$F$35,MATCH($F10,Datos!$F$30:$F$35,0),1),"GD_"&amp;$A$8),ZTDM_ARBOL_DES_D!$A:$O,13,FALSE)</f>
        <v>MEDIA13.2</v>
      </c>
      <c r="K11" s="17" t="s">
        <v>111</v>
      </c>
      <c r="M11" s="264"/>
      <c r="O11" s="231"/>
      <c r="P11" s="16"/>
    </row>
    <row r="12" spans="1:16" ht="15" customHeight="1" x14ac:dyDescent="0.2">
      <c r="A12" s="234"/>
      <c r="B12" s="231"/>
      <c r="C12" s="264"/>
      <c r="D12" s="264"/>
      <c r="F12" s="262" t="s">
        <v>92</v>
      </c>
      <c r="G12" s="17" t="s">
        <v>87</v>
      </c>
      <c r="H12" s="262"/>
      <c r="I12" s="262"/>
      <c r="J12" s="17" t="str">
        <f>+VLOOKUP(CONCATENATE(LEFT($B$8,2),LEFT($C$8,2),LEFT($D$8,4),INDEX(Datos!$E$30:$F$35,MATCH($F12,Datos!$F$30:$F$35,0),1),"GD_"&amp;$A$8),ZTDM_ARBOL_DES_D!$A:$O,13,FALSE)</f>
        <v>MEDIA33</v>
      </c>
      <c r="K12" s="17" t="s">
        <v>110</v>
      </c>
      <c r="M12" s="264"/>
      <c r="O12" s="231"/>
      <c r="P12" s="16"/>
    </row>
    <row r="13" spans="1:16" ht="15" customHeight="1" x14ac:dyDescent="0.2">
      <c r="A13" s="234"/>
      <c r="B13" s="231"/>
      <c r="C13" s="264"/>
      <c r="D13" s="264"/>
      <c r="F13" s="225"/>
      <c r="G13" s="17" t="s">
        <v>85</v>
      </c>
      <c r="H13" s="262"/>
      <c r="I13" s="262"/>
      <c r="J13" s="17" t="str">
        <f>+VLOOKUP(CONCATENATE(LEFT($B$8,2),LEFT($C$8,2),LEFT($D$8,4),INDEX(Datos!$E$30:$F$35,MATCH($F12,Datos!$F$30:$F$35,0),1),"GD_"&amp;$A$8),ZTDM_ARBOL_DES_D!$A:$O,13,FALSE)</f>
        <v>MEDIA33</v>
      </c>
      <c r="K13" s="17" t="s">
        <v>109</v>
      </c>
      <c r="M13" s="264"/>
      <c r="O13" s="231"/>
      <c r="P13" s="16"/>
    </row>
    <row r="14" spans="1:16" ht="15" customHeight="1" x14ac:dyDescent="0.2">
      <c r="A14" s="234"/>
      <c r="B14" s="231"/>
      <c r="C14" s="264"/>
      <c r="D14" s="264"/>
      <c r="F14" s="262" t="s">
        <v>88</v>
      </c>
      <c r="G14" s="17" t="s">
        <v>87</v>
      </c>
      <c r="H14" s="262"/>
      <c r="I14" s="262"/>
      <c r="J14" s="17" t="str">
        <f>+VLOOKUP(CONCATENATE(LEFT($B$8,2),LEFT($C$8,2),LEFT($D$8,4),INDEX(Datos!$E$30:$F$35,MATCH($F14,Datos!$F$30:$F$35,0),1),"GD_"&amp;$A$8),ZTDM_ARBOL_DES_D!$A:$O,13,FALSE)</f>
        <v>ALTA132</v>
      </c>
      <c r="K14" s="17" t="s">
        <v>108</v>
      </c>
      <c r="M14" s="264"/>
      <c r="O14" s="231"/>
      <c r="P14" s="16"/>
    </row>
    <row r="15" spans="1:16" ht="15" customHeight="1" x14ac:dyDescent="0.2">
      <c r="A15" s="234"/>
      <c r="B15" s="231"/>
      <c r="C15" s="271"/>
      <c r="D15" s="271"/>
      <c r="E15" s="54"/>
      <c r="F15" s="280"/>
      <c r="G15" s="50" t="s">
        <v>85</v>
      </c>
      <c r="H15" s="279"/>
      <c r="I15" s="279"/>
      <c r="J15" s="50" t="str">
        <f>+VLOOKUP(CONCATENATE(LEFT($B$8,2),LEFT($C$8,2),LEFT($D$8,4),INDEX(Datos!$E$30:$F$35,MATCH($F14,Datos!$F$30:$F$35,0),1),"GD_"&amp;$A$8),ZTDM_ARBOL_DES_D!$A:$O,13,FALSE)</f>
        <v>ALTA132</v>
      </c>
      <c r="K15" s="50" t="s">
        <v>206</v>
      </c>
      <c r="L15" s="54"/>
      <c r="M15" s="271"/>
      <c r="N15" s="54"/>
      <c r="O15" s="231"/>
      <c r="P15" s="16"/>
    </row>
    <row r="16" spans="1:16" ht="12.75" customHeight="1" x14ac:dyDescent="0.2">
      <c r="A16" s="234"/>
      <c r="B16" s="231"/>
      <c r="C16" s="264" t="s">
        <v>309</v>
      </c>
      <c r="D16" s="264" t="s">
        <v>199</v>
      </c>
      <c r="F16" s="262" t="s">
        <v>98</v>
      </c>
      <c r="G16" s="17" t="s">
        <v>87</v>
      </c>
      <c r="H16" s="281" t="str">
        <f>+VLOOKUP(CONCATENATE(LEFT($B$8,2),LEFT($C$8,2),LEFT($D16,4),INDEX(Datos!$E$30:$F$35,MATCH($F16,Datos!$F$30:$F$35,0),1),"GD_"&amp;$A$8),ZTDM_ARBOL_DES_D!$A:$O,11,FALSE)</f>
        <v>RT_CAT_CLI</v>
      </c>
      <c r="I16" s="281" t="str">
        <f>+VLOOKUP(CONCATENATE(LEFT($B$8,2),LEFT($C$8,2),LEFT($D16,4),INDEX(Datos!$E$30:$F$35,MATCH($F16,Datos!$F$30:$F$35,0),1),"GD_"&amp;$A$8),ZTDM_ARBOL_DES_D!$A:$O,12,FALSE)</f>
        <v>GD_POZO</v>
      </c>
      <c r="J16" s="17" t="str">
        <f>+VLOOKUP(CONCATENATE(LEFT($B$8,2),LEFT($C$8,2),LEFT($D$16,4),INDEX(Datos!$E$30:$F$35,MATCH($F16,Datos!$F$30:$F$35,0),1),"GD_"&amp;$A$8),ZTDM_ARBOL_DES_D!$A:$O,13,FALSE)</f>
        <v>2Z_BAJA</v>
      </c>
      <c r="K16" s="17" t="s">
        <v>200</v>
      </c>
      <c r="M16" s="264" t="s">
        <v>213</v>
      </c>
      <c r="O16" s="231"/>
      <c r="P16" s="16"/>
    </row>
    <row r="17" spans="1:16" ht="12.75" customHeight="1" x14ac:dyDescent="0.2">
      <c r="A17" s="234"/>
      <c r="B17" s="231"/>
      <c r="C17" s="264"/>
      <c r="D17" s="264"/>
      <c r="F17" s="225"/>
      <c r="G17" s="17" t="s">
        <v>85</v>
      </c>
      <c r="H17" s="262"/>
      <c r="I17" s="262"/>
      <c r="J17" s="17" t="str">
        <f>+VLOOKUP(CONCATENATE(LEFT($B$8,2),LEFT($C$8,2),LEFT($D$16,4),INDEX(Datos!$E$30:$F$35,MATCH($F16,Datos!$F$30:$F$35,0),1),"GD_"&amp;$A$8),ZTDM_ARBOL_DES_D!$A:$O,13,FALSE)</f>
        <v>2Z_BAJA</v>
      </c>
      <c r="K17" s="17" t="s">
        <v>201</v>
      </c>
      <c r="M17" s="264"/>
      <c r="O17" s="231"/>
      <c r="P17" s="16"/>
    </row>
    <row r="18" spans="1:16" ht="12.75" customHeight="1" x14ac:dyDescent="0.2">
      <c r="A18" s="234"/>
      <c r="B18" s="231"/>
      <c r="C18" s="264"/>
      <c r="D18" s="264"/>
      <c r="F18" s="262" t="s">
        <v>95</v>
      </c>
      <c r="G18" s="17" t="s">
        <v>87</v>
      </c>
      <c r="H18" s="262"/>
      <c r="I18" s="262"/>
      <c r="J18" s="17" t="str">
        <f>+VLOOKUP(CONCATENATE(LEFT($B$8,2),LEFT($C$8,2),LEFT($D$16,4),INDEX(Datos!$E$30:$F$35,MATCH($F18,Datos!$F$30:$F$35,0),1),"GD_"&amp;$A$8),ZTDM_ARBOL_DES_D!$A:$O,13,FALSE)</f>
        <v>2Z_MED13.2</v>
      </c>
      <c r="K18" s="17" t="s">
        <v>202</v>
      </c>
      <c r="M18" s="264"/>
      <c r="O18" s="231"/>
      <c r="P18" s="16"/>
    </row>
    <row r="19" spans="1:16" ht="12.75" customHeight="1" x14ac:dyDescent="0.2">
      <c r="A19" s="234"/>
      <c r="B19" s="231"/>
      <c r="C19" s="265"/>
      <c r="D19" s="265"/>
      <c r="E19" s="20"/>
      <c r="F19" s="266"/>
      <c r="G19" s="19" t="s">
        <v>85</v>
      </c>
      <c r="H19" s="282"/>
      <c r="I19" s="282"/>
      <c r="J19" s="19" t="str">
        <f>+VLOOKUP(CONCATENATE(LEFT($B$8,2),LEFT($C$8,2),LEFT($D$16,4),INDEX(Datos!$E$30:$F$35,MATCH($F18,Datos!$F$30:$F$35,0),1),"GD_"&amp;$A$8),ZTDM_ARBOL_DES_D!$A:$O,13,FALSE)</f>
        <v>2Z_MED13.2</v>
      </c>
      <c r="K19" s="19" t="s">
        <v>203</v>
      </c>
      <c r="L19" s="20"/>
      <c r="M19" s="265"/>
      <c r="N19" s="20"/>
      <c r="O19" s="231"/>
      <c r="P19" s="16"/>
    </row>
    <row r="20" spans="1:16" ht="15" customHeight="1" x14ac:dyDescent="0.2">
      <c r="A20" s="234"/>
      <c r="B20" s="231"/>
      <c r="C20" s="273" t="s">
        <v>310</v>
      </c>
      <c r="D20" s="270" t="s">
        <v>180</v>
      </c>
      <c r="E20" s="51"/>
      <c r="F20" s="283" t="s">
        <v>98</v>
      </c>
      <c r="G20" s="53" t="s">
        <v>87</v>
      </c>
      <c r="H20" s="283" t="str">
        <f>+VLOOKUP(CONCATENATE(LEFT($B$8,2),LEFT($C$20,2),LEFT($D20,4),INDEX(Datos!$E$30:$F$35,MATCH($F20,Datos!$F$30:$F$35,0),1),"GD_"&amp;$A$8),ZTDM_ARBOL_DES_D!$A:$O,11,FALSE)</f>
        <v>RT_CAT_CLI</v>
      </c>
      <c r="I20" s="283" t="str">
        <f>+VLOOKUP(CONCATENATE(LEFT($B$8,2),LEFT($C$20,2),LEFT($D20,4),INDEX(Datos!$E$30:$F$35,MATCH($F20,Datos!$F$30:$F$35,0),1),"GD_"&amp;$A$8),ZTDM_ARBOL_DES_D!$A:$O,12,FALSE)</f>
        <v>GD_PARQ</v>
      </c>
      <c r="J20" s="53" t="str">
        <f>+VLOOKUP(CONCATENATE(LEFT($B$8,2),LEFT($C$20,2),LEFT($D$20,4),INDEX(Datos!$E$30:$F$35,MATCH($F20,Datos!$F$30:$F$35,0),1),"GD_"&amp;$A$8),ZTDM_ARBOL_DES_D!$A:$O,13,FALSE)</f>
        <v>PI_BAJA</v>
      </c>
      <c r="K20" s="53" t="s">
        <v>122</v>
      </c>
      <c r="L20" s="51"/>
      <c r="M20" s="270" t="s">
        <v>198</v>
      </c>
      <c r="N20" s="51"/>
      <c r="O20" s="231"/>
      <c r="P20" s="16"/>
    </row>
    <row r="21" spans="1:16" ht="15" customHeight="1" x14ac:dyDescent="0.2">
      <c r="A21" s="234"/>
      <c r="B21" s="231"/>
      <c r="C21" s="231"/>
      <c r="D21" s="264"/>
      <c r="F21" s="225"/>
      <c r="G21" s="17" t="s">
        <v>85</v>
      </c>
      <c r="H21" s="262"/>
      <c r="I21" s="262"/>
      <c r="J21" s="17" t="str">
        <f>+VLOOKUP(CONCATENATE(LEFT($B$8,2),LEFT($C$20,2),LEFT($D$20,4),INDEX(Datos!$E$30:$F$35,MATCH($F20,Datos!$F$30:$F$35,0),1),"GD_"&amp;$A$8),ZTDM_ARBOL_DES_D!$A:$O,13,FALSE)</f>
        <v>PI_BAJA</v>
      </c>
      <c r="K21" s="17" t="s">
        <v>121</v>
      </c>
      <c r="M21" s="264"/>
      <c r="O21" s="231"/>
      <c r="P21" s="16"/>
    </row>
    <row r="22" spans="1:16" ht="15" customHeight="1" x14ac:dyDescent="0.2">
      <c r="A22" s="234"/>
      <c r="B22" s="231"/>
      <c r="C22" s="231"/>
      <c r="D22" s="264"/>
      <c r="F22" s="262" t="s">
        <v>95</v>
      </c>
      <c r="G22" s="17" t="s">
        <v>87</v>
      </c>
      <c r="H22" s="262"/>
      <c r="I22" s="262"/>
      <c r="J22" s="17" t="str">
        <f>+VLOOKUP(CONCATENATE(LEFT($B$8,2),LEFT($C$20,2),LEFT($D$20,4),INDEX(Datos!$E$30:$F$35,MATCH($F22,Datos!$F$30:$F$35,0),1),"GD_"&amp;$A$8),ZTDM_ARBOL_DES_D!$A:$O,13,FALSE)</f>
        <v>PI_MED13.2</v>
      </c>
      <c r="K22" s="17" t="s">
        <v>120</v>
      </c>
      <c r="M22" s="264"/>
      <c r="O22" s="231"/>
      <c r="P22" s="16"/>
    </row>
    <row r="23" spans="1:16" ht="15" customHeight="1" x14ac:dyDescent="0.2">
      <c r="A23" s="234"/>
      <c r="B23" s="231"/>
      <c r="C23" s="231"/>
      <c r="D23" s="264"/>
      <c r="F23" s="225"/>
      <c r="G23" s="17" t="s">
        <v>85</v>
      </c>
      <c r="H23" s="262"/>
      <c r="I23" s="262"/>
      <c r="J23" s="17" t="str">
        <f>+VLOOKUP(CONCATENATE(LEFT($B$8,2),LEFT($C$20,2),LEFT($D$20,4),INDEX(Datos!$E$30:$F$35,MATCH($F22,Datos!$F$30:$F$35,0),1),"GD_"&amp;$A$8),ZTDM_ARBOL_DES_D!$A:$O,13,FALSE)</f>
        <v>PI_MED13.2</v>
      </c>
      <c r="K23" s="17" t="s">
        <v>119</v>
      </c>
      <c r="M23" s="264"/>
      <c r="O23" s="231"/>
      <c r="P23" s="16"/>
    </row>
    <row r="24" spans="1:16" ht="15" customHeight="1" x14ac:dyDescent="0.2">
      <c r="A24" s="234"/>
      <c r="B24" s="231"/>
      <c r="C24" s="231"/>
      <c r="D24" s="264"/>
      <c r="F24" s="262" t="s">
        <v>92</v>
      </c>
      <c r="G24" s="17" t="s">
        <v>87</v>
      </c>
      <c r="H24" s="262"/>
      <c r="I24" s="262"/>
      <c r="J24" s="17" t="str">
        <f>+VLOOKUP(CONCATENATE(LEFT($B$8,2),LEFT($C$20,2),LEFT($D$20,4),INDEX(Datos!$E$30:$F$35,MATCH($F24,Datos!$F$30:$F$35,0),1),"GD_"&amp;$A$8),ZTDM_ARBOL_DES_D!$A:$O,13,FALSE)</f>
        <v>PI_MEDIA33</v>
      </c>
      <c r="K24" s="17" t="s">
        <v>118</v>
      </c>
      <c r="M24" s="264"/>
      <c r="O24" s="231"/>
      <c r="P24" s="16"/>
    </row>
    <row r="25" spans="1:16" ht="15" customHeight="1" x14ac:dyDescent="0.2">
      <c r="A25" s="234"/>
      <c r="B25" s="231"/>
      <c r="C25" s="231"/>
      <c r="D25" s="264"/>
      <c r="F25" s="225"/>
      <c r="G25" s="17" t="s">
        <v>85</v>
      </c>
      <c r="H25" s="262"/>
      <c r="I25" s="262"/>
      <c r="J25" s="17" t="str">
        <f>+VLOOKUP(CONCATENATE(LEFT($B$8,2),LEFT($C$20,2),LEFT($D$20,4),INDEX(Datos!$E$30:$F$35,MATCH($F24,Datos!$F$30:$F$35,0),1),"GD_"&amp;$A$8),ZTDM_ARBOL_DES_D!$A:$O,13,FALSE)</f>
        <v>PI_MEDIA33</v>
      </c>
      <c r="K25" s="17" t="s">
        <v>117</v>
      </c>
      <c r="M25" s="264"/>
      <c r="O25" s="231"/>
      <c r="P25" s="16"/>
    </row>
    <row r="26" spans="1:16" ht="15" customHeight="1" x14ac:dyDescent="0.2">
      <c r="A26" s="234"/>
      <c r="B26" s="231"/>
      <c r="C26" s="231"/>
      <c r="D26" s="264"/>
      <c r="F26" s="262" t="s">
        <v>88</v>
      </c>
      <c r="G26" s="17" t="s">
        <v>87</v>
      </c>
      <c r="H26" s="262"/>
      <c r="I26" s="262"/>
      <c r="J26" s="17" t="str">
        <f>+VLOOKUP(CONCATENATE(LEFT($B$8,2),LEFT($C$20,2),LEFT($D$20,4),INDEX(Datos!$E$30:$F$35,MATCH($F26,Datos!$F$30:$F$35,0),1),"GD_"&amp;$A$8),ZTDM_ARBOL_DES_D!$A:$O,13,FALSE)</f>
        <v>PI_ALTA132</v>
      </c>
      <c r="K26" s="17" t="s">
        <v>116</v>
      </c>
      <c r="M26" s="264"/>
      <c r="O26" s="231"/>
      <c r="P26" s="16"/>
    </row>
    <row r="27" spans="1:16" ht="15" customHeight="1" x14ac:dyDescent="0.2">
      <c r="A27" s="234"/>
      <c r="B27" s="231"/>
      <c r="C27" s="274"/>
      <c r="D27" s="271"/>
      <c r="E27" s="54"/>
      <c r="F27" s="280"/>
      <c r="G27" s="50" t="s">
        <v>85</v>
      </c>
      <c r="H27" s="279"/>
      <c r="I27" s="279"/>
      <c r="J27" s="50" t="str">
        <f>+VLOOKUP(CONCATENATE(LEFT($B$8,2),LEFT($C$20,2),LEFT($D$20,4),INDEX(Datos!$E$30:$F$35,MATCH($F26,Datos!$F$30:$F$35,0),1),"GD_"&amp;$A$8),ZTDM_ARBOL_DES_D!$A:$O,13,FALSE)</f>
        <v>PI_ALTA132</v>
      </c>
      <c r="K27" s="50" t="s">
        <v>115</v>
      </c>
      <c r="L27" s="54"/>
      <c r="M27" s="271"/>
      <c r="N27" s="54"/>
      <c r="O27" s="231"/>
      <c r="P27" s="16"/>
    </row>
    <row r="28" spans="1:16" ht="15" customHeight="1" x14ac:dyDescent="0.2">
      <c r="A28" s="234"/>
      <c r="B28" s="231"/>
      <c r="C28" s="273" t="s">
        <v>211</v>
      </c>
      <c r="D28" s="264" t="s">
        <v>182</v>
      </c>
      <c r="F28" s="262" t="s">
        <v>98</v>
      </c>
      <c r="G28" s="17" t="s">
        <v>87</v>
      </c>
      <c r="H28" s="281" t="str">
        <f>+VLOOKUP(CONCATENATE(LEFT($B$8,2),LEFT($C$20,2),LEFT($D28,4),INDEX(Datos!$E$30:$F$35,MATCH($F28,Datos!$F$30:$F$35,0),1),"GD_"&amp;$A$8),ZTDM_ARBOL_DES_D!$A:$O,11,FALSE)</f>
        <v>RT_CAT_CLI</v>
      </c>
      <c r="I28" s="281" t="str">
        <f>+VLOOKUP(CONCATENATE(LEFT($B$8,2),LEFT($C$20,2),LEFT($D28,4),INDEX(Datos!$E$30:$F$35,MATCH($F28,Datos!$F$30:$F$35,0),1),"GD_"&amp;$A$8),ZTDM_ARBOL_DES_D!$A:$O,12,FALSE)</f>
        <v>GD_CLUB</v>
      </c>
      <c r="J28" s="17" t="str">
        <f>+VLOOKUP(CONCATENATE(LEFT($B$8,2),LEFT($C$20,2),LEFT($D$28,4),INDEX(Datos!$E$30:$F$35,MATCH($F28,Datos!$F$30:$F$35,0),1),"GD_"&amp;$A$8),ZTDM_ARBOL_DES_D!$A:$O,13,FALSE)</f>
        <v>C2_BAJA</v>
      </c>
      <c r="K28" s="17" t="s">
        <v>183</v>
      </c>
      <c r="M28" s="264" t="s">
        <v>197</v>
      </c>
      <c r="O28" s="231"/>
      <c r="P28" s="16"/>
    </row>
    <row r="29" spans="1:16" ht="15" customHeight="1" x14ac:dyDescent="0.2">
      <c r="A29" s="234"/>
      <c r="B29" s="231"/>
      <c r="C29" s="231"/>
      <c r="D29" s="264"/>
      <c r="F29" s="225"/>
      <c r="G29" s="17" t="s">
        <v>85</v>
      </c>
      <c r="H29" s="262"/>
      <c r="I29" s="262"/>
      <c r="J29" s="17" t="str">
        <f>+VLOOKUP(CONCATENATE(LEFT($B$8,2),LEFT($C$20,2),LEFT($D$28,4),INDEX(Datos!$E$30:$F$35,MATCH($F28,Datos!$F$30:$F$35,0),1),"GD_"&amp;$A$8),ZTDM_ARBOL_DES_D!$A:$O,13,FALSE)</f>
        <v>C2_BAJA</v>
      </c>
      <c r="K29" s="17" t="s">
        <v>184</v>
      </c>
      <c r="M29" s="264"/>
      <c r="O29" s="231"/>
      <c r="P29" s="16"/>
    </row>
    <row r="30" spans="1:16" ht="15" customHeight="1" x14ac:dyDescent="0.2">
      <c r="A30" s="234"/>
      <c r="B30" s="231"/>
      <c r="C30" s="231"/>
      <c r="D30" s="264"/>
      <c r="F30" s="262" t="s">
        <v>95</v>
      </c>
      <c r="G30" s="17" t="s">
        <v>87</v>
      </c>
      <c r="H30" s="262"/>
      <c r="I30" s="262"/>
      <c r="J30" s="17" t="str">
        <f>+VLOOKUP(CONCATENATE(LEFT($B$8,2),LEFT($C$20,2),LEFT($D$28,4),INDEX(Datos!$E$30:$F$35,MATCH($F30,Datos!$F$30:$F$35,0),1),"GD_"&amp;$A$8),ZTDM_ARBOL_DES_D!$A:$O,13,FALSE)</f>
        <v>C2_MED13.2</v>
      </c>
      <c r="K30" s="17" t="s">
        <v>185</v>
      </c>
      <c r="M30" s="264"/>
      <c r="O30" s="231"/>
      <c r="P30" s="16"/>
    </row>
    <row r="31" spans="1:16" ht="15" customHeight="1" x14ac:dyDescent="0.2">
      <c r="A31" s="234"/>
      <c r="B31" s="231"/>
      <c r="C31" s="231"/>
      <c r="D31" s="264"/>
      <c r="F31" s="225"/>
      <c r="G31" s="17" t="s">
        <v>85</v>
      </c>
      <c r="H31" s="262"/>
      <c r="I31" s="262"/>
      <c r="J31" s="17" t="str">
        <f>+VLOOKUP(CONCATENATE(LEFT($B$8,2),LEFT($C$20,2),LEFT($D$28,4),INDEX(Datos!$E$30:$F$35,MATCH($F30,Datos!$F$30:$F$35,0),1),"GD_"&amp;$A$8),ZTDM_ARBOL_DES_D!$A:$O,13,FALSE)</f>
        <v>C2_MED13.2</v>
      </c>
      <c r="K31" s="17" t="s">
        <v>186</v>
      </c>
      <c r="M31" s="264"/>
      <c r="O31" s="231"/>
      <c r="P31" s="16"/>
    </row>
    <row r="32" spans="1:16" ht="15" customHeight="1" x14ac:dyDescent="0.2">
      <c r="A32" s="234"/>
      <c r="B32" s="231"/>
      <c r="C32" s="231"/>
      <c r="D32" s="264"/>
      <c r="F32" s="262" t="s">
        <v>92</v>
      </c>
      <c r="G32" s="17" t="s">
        <v>87</v>
      </c>
      <c r="H32" s="262"/>
      <c r="I32" s="262"/>
      <c r="J32" s="17" t="str">
        <f>+VLOOKUP(CONCATENATE(LEFT($B$8,2),LEFT($C$20,2),LEFT($D$28,4),INDEX(Datos!$E$30:$F$35,MATCH($F32,Datos!$F$30:$F$35,0),1),"GD_"&amp;$A$8),ZTDM_ARBOL_DES_D!$A:$O,13,FALSE)</f>
        <v>C2_MEDIA33</v>
      </c>
      <c r="K32" s="17" t="s">
        <v>187</v>
      </c>
      <c r="M32" s="264"/>
      <c r="O32" s="231"/>
      <c r="P32" s="16"/>
    </row>
    <row r="33" spans="1:16" ht="15" customHeight="1" x14ac:dyDescent="0.2">
      <c r="A33" s="234"/>
      <c r="B33" s="231"/>
      <c r="C33" s="274"/>
      <c r="D33" s="265"/>
      <c r="E33" s="20"/>
      <c r="F33" s="266"/>
      <c r="G33" s="19" t="s">
        <v>85</v>
      </c>
      <c r="H33" s="282"/>
      <c r="I33" s="282"/>
      <c r="J33" s="19" t="str">
        <f>+VLOOKUP(CONCATENATE(LEFT($B$8,2),LEFT($C$20,2),LEFT($D$28,4),INDEX(Datos!$E$30:$F$35,MATCH($F32,Datos!$F$30:$F$35,0),1),"GD_"&amp;$A$8),ZTDM_ARBOL_DES_D!$A:$O,13,FALSE)</f>
        <v>C2_MEDIA33</v>
      </c>
      <c r="K33" s="19" t="s">
        <v>188</v>
      </c>
      <c r="L33" s="20"/>
      <c r="M33" s="265"/>
      <c r="N33" s="20"/>
      <c r="O33" s="231"/>
      <c r="P33" s="16"/>
    </row>
    <row r="34" spans="1:16" ht="12.75" customHeight="1" x14ac:dyDescent="0.2">
      <c r="A34" s="234"/>
      <c r="B34" s="231"/>
      <c r="C34" s="231" t="s">
        <v>212</v>
      </c>
      <c r="D34" s="264" t="s">
        <v>204</v>
      </c>
      <c r="E34" s="51"/>
      <c r="F34" s="283" t="s">
        <v>98</v>
      </c>
      <c r="G34" s="53" t="s">
        <v>87</v>
      </c>
      <c r="H34" s="283" t="str">
        <f>+VLOOKUP(CONCATENATE(LEFT($B$8,2),LEFT($C$34,2),LEFT($D34,4),INDEX(Datos!$E$30:$F$35,MATCH($F34,Datos!$F$30:$F$35,0),1),"GD_"&amp;$A$8),ZTDM_ARBOL_DES_D!$A:$O,11,FALSE)</f>
        <v>RT_CAT_CLI</v>
      </c>
      <c r="I34" s="283" t="str">
        <f>+VLOOKUP(CONCATENATE(LEFT($B$8,2),LEFT($C$34,2),LEFT($D34,4),INDEX(Datos!$E$30:$F$35,MATCH($F34,Datos!$F$30:$F$35,0),1),"GD_"&amp;$A$8),ZTDM_ARBOL_DES_D!$A:$O,12,FALSE)</f>
        <v>GD_ORG</v>
      </c>
      <c r="J34" s="53" t="str">
        <f>+VLOOKUP(CONCATENATE(LEFT($B$8,2),LEFT($C$34,2),LEFT($D$34,4),INDEX(Datos!$E$30:$F$35,MATCH($F34,Datos!$F$30:$F$35,0),1),"GD_"&amp;$A$8),ZTDM_ARBOL_DES_D!$A:$O,13,FALSE)</f>
        <v>O2_BAJA</v>
      </c>
      <c r="K34" s="53" t="s">
        <v>114</v>
      </c>
      <c r="L34" s="51"/>
      <c r="M34" s="270" t="s">
        <v>213</v>
      </c>
      <c r="N34" s="51"/>
      <c r="O34" s="231"/>
      <c r="P34" s="16"/>
    </row>
    <row r="35" spans="1:16" ht="12.75" customHeight="1" x14ac:dyDescent="0.2">
      <c r="A35" s="234"/>
      <c r="B35" s="231"/>
      <c r="C35" s="231"/>
      <c r="D35" s="264"/>
      <c r="F35" s="225"/>
      <c r="G35" s="17" t="s">
        <v>85</v>
      </c>
      <c r="H35" s="262"/>
      <c r="I35" s="262"/>
      <c r="J35" s="17" t="str">
        <f>+VLOOKUP(CONCATENATE(LEFT($B$8,2),LEFT($C$34,2),LEFT($D$34,4),INDEX(Datos!$E$30:$F$35,MATCH($F34,Datos!$F$30:$F$35,0),1),"GD_"&amp;$A$8),ZTDM_ARBOL_DES_D!$A:$O,13,FALSE)</f>
        <v>O2_BAJA</v>
      </c>
      <c r="K35" s="17" t="s">
        <v>125</v>
      </c>
      <c r="M35" s="264"/>
      <c r="O35" s="231"/>
      <c r="P35" s="16"/>
    </row>
    <row r="36" spans="1:16" ht="12.75" customHeight="1" x14ac:dyDescent="0.2">
      <c r="A36" s="234"/>
      <c r="B36" s="231"/>
      <c r="C36" s="231"/>
      <c r="D36" s="264"/>
      <c r="F36" s="262" t="s">
        <v>95</v>
      </c>
      <c r="G36" s="17" t="s">
        <v>87</v>
      </c>
      <c r="H36" s="262"/>
      <c r="I36" s="262"/>
      <c r="J36" s="17" t="str">
        <f>+VLOOKUP(CONCATENATE(LEFT($B$8,2),LEFT($C$34,2),LEFT($D$34,4),INDEX(Datos!$E$30:$F$35,MATCH($F36,Datos!$F$30:$F$35,0),1),"GD_"&amp;$A$8),ZTDM_ARBOL_DES_D!$A:$O,13,FALSE)</f>
        <v>O2_MED13.2</v>
      </c>
      <c r="K36" s="17" t="s">
        <v>112</v>
      </c>
      <c r="M36" s="264"/>
      <c r="O36" s="231"/>
      <c r="P36" s="16"/>
    </row>
    <row r="37" spans="1:16" ht="12.75" customHeight="1" x14ac:dyDescent="0.2">
      <c r="A37" s="234"/>
      <c r="B37" s="231"/>
      <c r="C37" s="231"/>
      <c r="D37" s="264"/>
      <c r="F37" s="225"/>
      <c r="G37" s="17" t="s">
        <v>85</v>
      </c>
      <c r="H37" s="262"/>
      <c r="I37" s="262"/>
      <c r="J37" s="17" t="str">
        <f>+VLOOKUP(CONCATENATE(LEFT($B$8,2),LEFT($C$34,2),LEFT($D$34,4),INDEX(Datos!$E$30:$F$35,MATCH($F36,Datos!$F$30:$F$35,0),1),"GD_"&amp;$A$8),ZTDM_ARBOL_DES_D!$A:$O,13,FALSE)</f>
        <v>O2_MED13.2</v>
      </c>
      <c r="K37" s="17" t="s">
        <v>124</v>
      </c>
      <c r="M37" s="264"/>
      <c r="O37" s="231"/>
      <c r="P37" s="16"/>
    </row>
    <row r="38" spans="1:16" ht="12.75" customHeight="1" x14ac:dyDescent="0.2">
      <c r="A38" s="234"/>
      <c r="B38" s="231"/>
      <c r="C38" s="231"/>
      <c r="D38" s="264"/>
      <c r="F38" s="262" t="s">
        <v>92</v>
      </c>
      <c r="G38" s="17" t="s">
        <v>87</v>
      </c>
      <c r="H38" s="262"/>
      <c r="I38" s="262"/>
      <c r="J38" s="52" t="str">
        <f>+VLOOKUP(CONCATENATE(LEFT($B$8,2),LEFT($C$34,2),LEFT($D$34,4),INDEX(Datos!$E$30:$F$35,MATCH($F38,Datos!$F$30:$F$35,0),1),"GD_"&amp;$A$8),ZTDM_ARBOL_DES_D!$A:$O,13,FALSE)</f>
        <v>O2_MEDIA33</v>
      </c>
      <c r="K38" s="52" t="s">
        <v>110</v>
      </c>
      <c r="M38" s="264"/>
      <c r="O38" s="231"/>
      <c r="P38" s="16"/>
    </row>
    <row r="39" spans="1:16" ht="12.75" customHeight="1" x14ac:dyDescent="0.2">
      <c r="A39" s="234"/>
      <c r="B39" s="231"/>
      <c r="C39" s="231"/>
      <c r="D39" s="264"/>
      <c r="F39" s="225"/>
      <c r="G39" s="17" t="s">
        <v>85</v>
      </c>
      <c r="H39" s="262"/>
      <c r="I39" s="262"/>
      <c r="J39" s="52" t="str">
        <f>+VLOOKUP(CONCATENATE(LEFT($B$8,2),LEFT($C$34,2),LEFT($D$34,4),INDEX(Datos!$E$30:$F$35,MATCH($F38,Datos!$F$30:$F$35,0),1),"GD_"&amp;$A$8),ZTDM_ARBOL_DES_D!$A:$O,13,FALSE)</f>
        <v>O2_MEDIA33</v>
      </c>
      <c r="K39" s="52" t="s">
        <v>123</v>
      </c>
      <c r="M39" s="264"/>
      <c r="O39" s="231"/>
      <c r="P39" s="16"/>
    </row>
    <row r="40" spans="1:16" ht="12.75" customHeight="1" x14ac:dyDescent="0.2">
      <c r="A40" s="234"/>
      <c r="B40" s="231"/>
      <c r="C40" s="231"/>
      <c r="D40" s="264"/>
      <c r="F40" s="262" t="s">
        <v>88</v>
      </c>
      <c r="G40" s="17" t="s">
        <v>87</v>
      </c>
      <c r="H40" s="262"/>
      <c r="I40" s="262"/>
      <c r="J40" s="52" t="str">
        <f>+VLOOKUP(CONCATENATE(LEFT($B$8,2),LEFT($C$34,2),LEFT($D$34,4),INDEX(Datos!$E$30:$F$35,MATCH($F40,Datos!$F$30:$F$35,0),1),"GD_"&amp;$A$8),ZTDM_ARBOL_DES_D!$A:$O,13,FALSE)</f>
        <v>O2_ALTA132</v>
      </c>
      <c r="K40" s="52" t="s">
        <v>108</v>
      </c>
      <c r="M40" s="264"/>
      <c r="O40" s="231"/>
      <c r="P40" s="16"/>
    </row>
    <row r="41" spans="1:16" ht="12.75" customHeight="1" thickBot="1" x14ac:dyDescent="0.25">
      <c r="A41" s="250"/>
      <c r="B41" s="272"/>
      <c r="C41" s="272"/>
      <c r="D41" s="267"/>
      <c r="E41" s="80"/>
      <c r="F41" s="287"/>
      <c r="G41" s="81" t="s">
        <v>85</v>
      </c>
      <c r="H41" s="284"/>
      <c r="I41" s="284"/>
      <c r="J41" s="82" t="str">
        <f>+VLOOKUP(CONCATENATE(LEFT($B$8,2),LEFT($C$34,2),LEFT($D$34,4),INDEX(Datos!$E$30:$F$35,MATCH($F40,Datos!$F$30:$F$35,0),1),"GD_"&amp;$A$8),ZTDM_ARBOL_DES_D!$A:$O,13,FALSE)</f>
        <v>O2_ALTA132</v>
      </c>
      <c r="K41" s="82" t="s">
        <v>205</v>
      </c>
      <c r="L41" s="80"/>
      <c r="M41" s="267"/>
      <c r="N41" s="80"/>
      <c r="O41" s="272"/>
      <c r="P41" s="16"/>
    </row>
    <row r="42" spans="1:16" ht="12.75" customHeight="1" x14ac:dyDescent="0.2">
      <c r="A42" s="234" t="s">
        <v>218</v>
      </c>
      <c r="B42" s="264" t="s">
        <v>219</v>
      </c>
      <c r="C42" s="268" t="s">
        <v>312</v>
      </c>
      <c r="D42" s="276" t="s">
        <v>171</v>
      </c>
      <c r="F42" s="262" t="s">
        <v>98</v>
      </c>
      <c r="G42" s="17" t="s">
        <v>87</v>
      </c>
      <c r="H42" s="262" t="str">
        <f>+VLOOKUP(CONCATENATE(LEFT($B$42,2),LEFT($C$42,2),LEFT($D42,4),INDEX(Datos!$E$30:$F$35,MATCH($F42,Datos!$F$30:$F$35,0),1),"GD_"&amp;$A$42),ZTDM_ARBOL_DES_D!$A:$O,11,FALSE)</f>
        <v>RT_CAT_CLI</v>
      </c>
      <c r="I42" s="262" t="str">
        <f>+VLOOKUP(CONCATENATE(LEFT($B$42,2),LEFT($C$42,2),LEFT($D42,4),INDEX(Datos!$E$30:$F$35,MATCH($F42,Datos!$F$30:$F$35,0),1),"GD_"&amp;$A$42),ZTDM_ARBOL_DES_D!$A:$O,12,FALSE)</f>
        <v>GD_NORM</v>
      </c>
      <c r="J42" s="17" t="str">
        <f>+VLOOKUP(CONCATENATE(LEFT($B$42,2),LEFT($C$42,2),LEFT($D$42,4),INDEX(Datos!$E$30:$F$35,MATCH($F42,Datos!$F$30:$F$35,0),1),"GD_"&amp;$A$42),ZTDM_ARBOL_DES_D!$A:$O,13,FALSE)</f>
        <v>BAJA</v>
      </c>
      <c r="K42" s="17" t="s">
        <v>107</v>
      </c>
      <c r="M42" s="264" t="s">
        <v>220</v>
      </c>
      <c r="O42" s="231" t="s">
        <v>238</v>
      </c>
      <c r="P42" s="16"/>
    </row>
    <row r="43" spans="1:16" ht="12.75" customHeight="1" x14ac:dyDescent="0.2">
      <c r="A43" s="225"/>
      <c r="B43" s="264"/>
      <c r="C43" s="264"/>
      <c r="D43" s="277"/>
      <c r="F43" s="225"/>
      <c r="G43" s="17" t="s">
        <v>85</v>
      </c>
      <c r="H43" s="262"/>
      <c r="I43" s="262"/>
      <c r="J43" s="17" t="str">
        <f>+VLOOKUP(CONCATENATE(LEFT($B$42,2),LEFT($C$42,2),LEFT($D$42,4),INDEX(Datos!$E$30:$F$35,MATCH($F42,Datos!$F$30:$F$35,0),1),"GD_"&amp;$A$42),ZTDM_ARBOL_DES_D!$A:$O,13,FALSE)</f>
        <v>BAJA</v>
      </c>
      <c r="K43" s="17" t="s">
        <v>106</v>
      </c>
      <c r="M43" s="264"/>
      <c r="O43" s="234"/>
      <c r="P43" s="16"/>
    </row>
    <row r="44" spans="1:16" ht="12.75" customHeight="1" x14ac:dyDescent="0.2">
      <c r="A44" s="225"/>
      <c r="B44" s="264"/>
      <c r="C44" s="264"/>
      <c r="D44" s="277"/>
      <c r="F44" s="262" t="s">
        <v>95</v>
      </c>
      <c r="G44" s="17" t="s">
        <v>87</v>
      </c>
      <c r="H44" s="262"/>
      <c r="I44" s="262"/>
      <c r="J44" s="17" t="str">
        <f>+VLOOKUP(CONCATENATE(LEFT($B$42,2),LEFT($C$42,2),LEFT($D$42,4),INDEX(Datos!$E$30:$F$35,MATCH($F44,Datos!$F$30:$F$35,0),1),"GD_"&amp;$A$42),ZTDM_ARBOL_DES_D!$A:$O,13,FALSE)</f>
        <v>MEDIA13.2</v>
      </c>
      <c r="K44" s="17" t="s">
        <v>105</v>
      </c>
      <c r="M44" s="264"/>
      <c r="O44" s="234"/>
      <c r="P44" s="16"/>
    </row>
    <row r="45" spans="1:16" ht="12.75" customHeight="1" x14ac:dyDescent="0.2">
      <c r="A45" s="225"/>
      <c r="B45" s="264"/>
      <c r="C45" s="264"/>
      <c r="D45" s="277"/>
      <c r="F45" s="225"/>
      <c r="G45" s="17" t="s">
        <v>85</v>
      </c>
      <c r="H45" s="262"/>
      <c r="I45" s="262"/>
      <c r="J45" s="17" t="str">
        <f>+VLOOKUP(CONCATENATE(LEFT($B$42,2),LEFT($C$42,2),LEFT($D$42,4),INDEX(Datos!$E$30:$F$35,MATCH($F44,Datos!$F$30:$F$35,0),1),"GD_"&amp;$A$42),ZTDM_ARBOL_DES_D!$A:$O,13,FALSE)</f>
        <v>MEDIA13.2</v>
      </c>
      <c r="K45" s="17" t="s">
        <v>104</v>
      </c>
      <c r="M45" s="264"/>
      <c r="O45" s="234"/>
      <c r="P45" s="16"/>
    </row>
    <row r="46" spans="1:16" ht="15" customHeight="1" x14ac:dyDescent="0.2">
      <c r="A46" s="225"/>
      <c r="B46" s="264"/>
      <c r="C46" s="264"/>
      <c r="D46" s="277"/>
      <c r="F46" s="262" t="s">
        <v>92</v>
      </c>
      <c r="G46" s="17" t="s">
        <v>87</v>
      </c>
      <c r="H46" s="262"/>
      <c r="I46" s="262"/>
      <c r="J46" s="52" t="str">
        <f>+VLOOKUP(CONCATENATE(LEFT($B$42,2),LEFT($C$42,2),LEFT($D$42,4),INDEX(Datos!$E$30:$F$35,MATCH($F46,Datos!$F$30:$F$35,0),1),"GD_"&amp;$A$42),ZTDM_ARBOL_DES_D!$A:$O,13,FALSE)</f>
        <v>MEDIA33</v>
      </c>
      <c r="K46" s="17" t="s">
        <v>103</v>
      </c>
      <c r="M46" s="264"/>
      <c r="O46" s="234"/>
      <c r="P46" s="16"/>
    </row>
    <row r="47" spans="1:16" ht="15" customHeight="1" x14ac:dyDescent="0.2">
      <c r="A47" s="225"/>
      <c r="B47" s="264"/>
      <c r="C47" s="264"/>
      <c r="D47" s="277"/>
      <c r="F47" s="225"/>
      <c r="G47" s="17" t="s">
        <v>85</v>
      </c>
      <c r="H47" s="262"/>
      <c r="I47" s="262"/>
      <c r="J47" s="52" t="str">
        <f>+VLOOKUP(CONCATENATE(LEFT($B$42,2),LEFT($C$42,2),LEFT($D$42,4),INDEX(Datos!$E$30:$F$35,MATCH($F46,Datos!$F$30:$F$35,0),1),"GD_"&amp;$A$42),ZTDM_ARBOL_DES_D!$A:$O,13,FALSE)</f>
        <v>MEDIA33</v>
      </c>
      <c r="K47" s="17" t="s">
        <v>102</v>
      </c>
      <c r="M47" s="264"/>
      <c r="O47" s="234"/>
      <c r="P47" s="16"/>
    </row>
    <row r="48" spans="1:16" ht="15" customHeight="1" x14ac:dyDescent="0.2">
      <c r="A48" s="225"/>
      <c r="B48" s="264"/>
      <c r="C48" s="264"/>
      <c r="D48" s="277"/>
      <c r="F48" s="262" t="s">
        <v>88</v>
      </c>
      <c r="G48" s="17" t="s">
        <v>87</v>
      </c>
      <c r="H48" s="262"/>
      <c r="I48" s="262"/>
      <c r="J48" s="17" t="str">
        <f>+VLOOKUP(CONCATENATE(LEFT($B$42,2),LEFT($C$42,2),LEFT($D$42,4),INDEX(Datos!$E$30:$F$35,MATCH($F48,Datos!$F$30:$F$35,0),1),"GD_"&amp;$A$42),ZTDM_ARBOL_DES_D!$A:$O,13,FALSE)</f>
        <v>ALTA132</v>
      </c>
      <c r="K48" s="17" t="s">
        <v>101</v>
      </c>
      <c r="M48" s="264"/>
      <c r="O48" s="234"/>
      <c r="P48" s="16"/>
    </row>
    <row r="49" spans="1:16" ht="15" customHeight="1" x14ac:dyDescent="0.2">
      <c r="A49" s="225"/>
      <c r="B49" s="264"/>
      <c r="C49" s="264"/>
      <c r="D49" s="278"/>
      <c r="F49" s="225"/>
      <c r="G49" s="17" t="s">
        <v>85</v>
      </c>
      <c r="H49" s="279"/>
      <c r="I49" s="279"/>
      <c r="J49" s="50" t="str">
        <f>+VLOOKUP(CONCATENATE(LEFT($B$42,2),LEFT($C$42,2),LEFT($D$42,4),INDEX(Datos!$E$30:$F$35,MATCH($F48,Datos!$F$30:$F$35,0),1),"GD_"&amp;$A$42),ZTDM_ARBOL_DES_D!$A:$O,13,FALSE)</f>
        <v>ALTA132</v>
      </c>
      <c r="K49" s="17" t="s">
        <v>100</v>
      </c>
      <c r="M49" s="271"/>
      <c r="O49" s="234"/>
      <c r="P49" s="16"/>
    </row>
    <row r="50" spans="1:16" ht="15" customHeight="1" x14ac:dyDescent="0.2">
      <c r="A50" s="225"/>
      <c r="B50" s="264"/>
      <c r="C50" s="263" t="s">
        <v>311</v>
      </c>
      <c r="D50" s="263" t="s">
        <v>180</v>
      </c>
      <c r="E50" s="22"/>
      <c r="F50" s="269" t="s">
        <v>98</v>
      </c>
      <c r="G50" s="21" t="s">
        <v>87</v>
      </c>
      <c r="H50" s="262" t="str">
        <f>+VLOOKUP(CONCATENATE(LEFT($B$42,2),LEFT($C$50,2),LEFT($D50,4),INDEX(Datos!$E$30:$F$35,MATCH($F50,Datos!$F$30:$F$35,0),1),"GD_"&amp;$A$42),ZTDM_ARBOL_DES_D!$A:$O,11,FALSE)</f>
        <v>RT_CAT_CLI</v>
      </c>
      <c r="I50" s="262" t="str">
        <f>+VLOOKUP(CONCATENATE(LEFT($B$42,2),LEFT($C$50,2),LEFT($D50,4),INDEX(Datos!$E$30:$F$35,MATCH($F50,Datos!$F$30:$F$35,0),1),"GD_"&amp;$A$42),ZTDM_ARBOL_DES_D!$A:$O,12,FALSE)</f>
        <v>GD_PARQ</v>
      </c>
      <c r="J50" s="17" t="str">
        <f>+VLOOKUP(CONCATENATE(LEFT($B$42,2),LEFT($C$42,2),LEFT($D$50,4),INDEX(Datos!$E$30:$F$35,MATCH($F50,Datos!$F$30:$F$35,0),1),"GD_"&amp;$A$42),ZTDM_ARBOL_DES_D!$A:$O,13,FALSE)</f>
        <v>PI_BAJA</v>
      </c>
      <c r="K50" s="21" t="s">
        <v>97</v>
      </c>
      <c r="L50" s="22"/>
      <c r="M50" s="286" t="s">
        <v>198</v>
      </c>
      <c r="N50" s="22"/>
      <c r="O50" s="234"/>
      <c r="P50" s="16"/>
    </row>
    <row r="51" spans="1:16" ht="15" customHeight="1" x14ac:dyDescent="0.2">
      <c r="A51" s="225"/>
      <c r="B51" s="264"/>
      <c r="C51" s="264"/>
      <c r="D51" s="264"/>
      <c r="F51" s="225"/>
      <c r="G51" s="17" t="s">
        <v>85</v>
      </c>
      <c r="H51" s="262"/>
      <c r="I51" s="262"/>
      <c r="J51" s="17" t="str">
        <f>+VLOOKUP(CONCATENATE(LEFT($B$42,2),LEFT($C$42,2),LEFT($D$50,4),INDEX(Datos!$E$30:$F$35,MATCH($F50,Datos!$F$30:$F$35,0),1),"GD_"&amp;$A$42),ZTDM_ARBOL_DES_D!$A:$O,13,FALSE)</f>
        <v>PI_BAJA</v>
      </c>
      <c r="K51" s="17" t="s">
        <v>96</v>
      </c>
      <c r="M51" s="264"/>
      <c r="O51" s="234"/>
      <c r="P51" s="16"/>
    </row>
    <row r="52" spans="1:16" ht="15" customHeight="1" x14ac:dyDescent="0.2">
      <c r="A52" s="225"/>
      <c r="B52" s="264"/>
      <c r="C52" s="264"/>
      <c r="D52" s="264"/>
      <c r="F52" s="262" t="s">
        <v>95</v>
      </c>
      <c r="G52" s="17" t="s">
        <v>87</v>
      </c>
      <c r="H52" s="262"/>
      <c r="I52" s="262"/>
      <c r="J52" s="17" t="str">
        <f>+VLOOKUP(CONCATENATE(LEFT($B$42,2),LEFT($C$42,2),LEFT($D$50,4),INDEX(Datos!$E$30:$F$35,MATCH($F52,Datos!$F$30:$F$35,0),1),"GD_"&amp;$A$42),ZTDM_ARBOL_DES_D!$A:$O,13,FALSE)</f>
        <v>PI_MED13.2</v>
      </c>
      <c r="K52" s="17" t="s">
        <v>94</v>
      </c>
      <c r="M52" s="264"/>
      <c r="O52" s="234"/>
      <c r="P52" s="16"/>
    </row>
    <row r="53" spans="1:16" ht="15" customHeight="1" x14ac:dyDescent="0.2">
      <c r="A53" s="225"/>
      <c r="B53" s="264"/>
      <c r="C53" s="264"/>
      <c r="D53" s="264"/>
      <c r="F53" s="225"/>
      <c r="G53" s="17" t="s">
        <v>85</v>
      </c>
      <c r="H53" s="262"/>
      <c r="I53" s="262"/>
      <c r="J53" s="17" t="str">
        <f>+VLOOKUP(CONCATENATE(LEFT($B$42,2),LEFT($C$42,2),LEFT($D$50,4),INDEX(Datos!$E$30:$F$35,MATCH($F52,Datos!$F$30:$F$35,0),1),"GD_"&amp;$A$42),ZTDM_ARBOL_DES_D!$A:$O,13,FALSE)</f>
        <v>PI_MED13.2</v>
      </c>
      <c r="K53" s="17" t="s">
        <v>93</v>
      </c>
      <c r="M53" s="264"/>
      <c r="O53" s="234"/>
      <c r="P53" s="16"/>
    </row>
    <row r="54" spans="1:16" ht="15" customHeight="1" x14ac:dyDescent="0.2">
      <c r="A54" s="225"/>
      <c r="B54" s="264"/>
      <c r="C54" s="264"/>
      <c r="D54" s="264"/>
      <c r="F54" s="262" t="s">
        <v>92</v>
      </c>
      <c r="G54" s="17" t="s">
        <v>87</v>
      </c>
      <c r="H54" s="262"/>
      <c r="I54" s="262"/>
      <c r="J54" s="52" t="str">
        <f>+VLOOKUP(CONCATENATE(LEFT($B$42,2),LEFT($C$42,2),LEFT($D$50,4),INDEX(Datos!$E$30:$F$35,MATCH($F54,Datos!$F$30:$F$35,0),1),"GD_"&amp;$A$42),ZTDM_ARBOL_DES_D!$A:$O,13,FALSE)</f>
        <v>PI_MEDIA33</v>
      </c>
      <c r="K54" s="17" t="s">
        <v>91</v>
      </c>
      <c r="M54" s="264"/>
      <c r="O54" s="234"/>
      <c r="P54" s="16"/>
    </row>
    <row r="55" spans="1:16" ht="15" customHeight="1" x14ac:dyDescent="0.2">
      <c r="A55" s="225"/>
      <c r="B55" s="264"/>
      <c r="C55" s="264"/>
      <c r="D55" s="264"/>
      <c r="F55" s="225"/>
      <c r="G55" s="17" t="s">
        <v>85</v>
      </c>
      <c r="H55" s="262"/>
      <c r="I55" s="262"/>
      <c r="J55" s="52" t="str">
        <f>+VLOOKUP(CONCATENATE(LEFT($B$42,2),LEFT($C$42,2),LEFT($D$50,4),INDEX(Datos!$E$30:$F$35,MATCH($F54,Datos!$F$30:$F$35,0),1),"GD_"&amp;$A$42),ZTDM_ARBOL_DES_D!$A:$O,13,FALSE)</f>
        <v>PI_MEDIA33</v>
      </c>
      <c r="K55" s="17" t="s">
        <v>90</v>
      </c>
      <c r="M55" s="264"/>
      <c r="O55" s="234"/>
      <c r="P55" s="16"/>
    </row>
    <row r="56" spans="1:16" ht="15" customHeight="1" x14ac:dyDescent="0.2">
      <c r="A56" s="225"/>
      <c r="B56" s="264"/>
      <c r="C56" s="264"/>
      <c r="D56" s="264"/>
      <c r="F56" s="262" t="s">
        <v>88</v>
      </c>
      <c r="G56" s="17" t="s">
        <v>87</v>
      </c>
      <c r="H56" s="262"/>
      <c r="I56" s="262"/>
      <c r="J56" s="17" t="str">
        <f>+VLOOKUP(CONCATENATE(LEFT($B$42,2),LEFT($C$42,2),LEFT($D$50,4),INDEX(Datos!$E$30:$F$35,MATCH($F56,Datos!$F$30:$F$35,0),1),"GD_"&amp;$A$42),ZTDM_ARBOL_DES_D!$A:$O,13,FALSE)</f>
        <v>PI_ALTA132</v>
      </c>
      <c r="K56" s="17" t="s">
        <v>86</v>
      </c>
      <c r="M56" s="264"/>
      <c r="O56" s="234"/>
      <c r="P56" s="16"/>
    </row>
    <row r="57" spans="1:16" ht="15" customHeight="1" x14ac:dyDescent="0.2">
      <c r="A57" s="266"/>
      <c r="B57" s="265"/>
      <c r="C57" s="265"/>
      <c r="D57" s="265"/>
      <c r="E57" s="20"/>
      <c r="F57" s="266"/>
      <c r="G57" s="19" t="s">
        <v>85</v>
      </c>
      <c r="H57" s="282"/>
      <c r="I57" s="282"/>
      <c r="J57" s="19" t="str">
        <f>+VLOOKUP(CONCATENATE(LEFT($B$42,2),LEFT($C$42,2),LEFT($D$50,4),INDEX(Datos!$E$30:$F$35,MATCH($F56,Datos!$F$30:$F$35,0),1),"GD_"&amp;$A$42),ZTDM_ARBOL_DES_D!$A:$O,13,FALSE)</f>
        <v>PI_ALTA132</v>
      </c>
      <c r="K57" s="19" t="s">
        <v>84</v>
      </c>
      <c r="L57" s="20"/>
      <c r="M57" s="265"/>
      <c r="N57" s="20"/>
      <c r="O57" s="285"/>
      <c r="P57" s="16"/>
    </row>
    <row r="58" spans="1:16" ht="15" x14ac:dyDescent="0.2">
      <c r="A58" s="18"/>
      <c r="B58" s="15"/>
      <c r="C58" s="15"/>
      <c r="D58" s="15"/>
      <c r="F58" s="17"/>
      <c r="G58" s="17"/>
      <c r="H58" s="17"/>
      <c r="I58" s="17"/>
      <c r="J58" s="17"/>
      <c r="K58" s="17"/>
      <c r="M58" s="18"/>
      <c r="O58" s="18"/>
      <c r="P58" s="16"/>
    </row>
    <row r="59" spans="1:16" ht="15" x14ac:dyDescent="0.2">
      <c r="A59" s="18"/>
      <c r="B59" s="15"/>
      <c r="C59" s="15"/>
      <c r="D59" s="15"/>
      <c r="F59" s="17"/>
      <c r="G59" s="17"/>
      <c r="H59" s="17"/>
      <c r="I59" s="17"/>
      <c r="J59" s="17"/>
      <c r="K59" s="17"/>
      <c r="M59" s="18"/>
      <c r="O59" s="18"/>
      <c r="P59" s="16"/>
    </row>
    <row r="60" spans="1:16" ht="15" x14ac:dyDescent="0.2">
      <c r="A60" s="18"/>
      <c r="B60" s="15"/>
      <c r="C60" s="15"/>
      <c r="D60" s="15"/>
      <c r="F60" s="17"/>
      <c r="G60" s="17"/>
      <c r="H60" s="17"/>
      <c r="I60" s="17"/>
      <c r="J60" s="17"/>
      <c r="K60" s="17"/>
      <c r="M60" s="18"/>
      <c r="O60" s="18"/>
      <c r="P60" s="16"/>
    </row>
    <row r="61" spans="1:16" ht="15" x14ac:dyDescent="0.2">
      <c r="A61" s="18"/>
      <c r="B61" s="15"/>
      <c r="C61" s="15"/>
      <c r="D61" s="15"/>
      <c r="F61" s="17"/>
      <c r="G61" s="17"/>
      <c r="H61" s="17"/>
      <c r="I61" s="17"/>
      <c r="J61" s="17"/>
      <c r="K61" s="17"/>
      <c r="M61" s="18"/>
      <c r="O61" s="18"/>
      <c r="P61" s="16"/>
    </row>
    <row r="62" spans="1:16" ht="15" x14ac:dyDescent="0.2">
      <c r="A62" s="18"/>
      <c r="B62" s="15"/>
      <c r="C62" s="15"/>
      <c r="D62" s="15"/>
      <c r="F62" s="17"/>
      <c r="G62" s="17"/>
      <c r="H62" s="17"/>
      <c r="I62" s="17"/>
      <c r="J62" s="17"/>
      <c r="K62" s="17"/>
      <c r="M62" s="18"/>
      <c r="O62" s="18"/>
      <c r="P62" s="16"/>
    </row>
    <row r="63" spans="1:16" ht="15" x14ac:dyDescent="0.2">
      <c r="A63" s="18"/>
      <c r="B63" s="15"/>
      <c r="C63" s="15"/>
      <c r="D63" s="15"/>
      <c r="F63" s="17"/>
      <c r="G63" s="17"/>
      <c r="H63" s="17"/>
      <c r="I63" s="17"/>
      <c r="J63" s="17"/>
      <c r="K63" s="17"/>
      <c r="M63" s="18"/>
      <c r="O63" s="18"/>
      <c r="P63" s="16"/>
    </row>
    <row r="64" spans="1:16" ht="15" x14ac:dyDescent="0.2">
      <c r="A64" s="18"/>
      <c r="B64" s="15"/>
      <c r="C64" s="15"/>
      <c r="D64" s="15"/>
      <c r="F64" s="17"/>
      <c r="G64" s="17"/>
      <c r="H64" s="17"/>
      <c r="I64" s="17"/>
      <c r="J64" s="17"/>
      <c r="K64" s="17"/>
      <c r="M64" s="18"/>
      <c r="O64" s="18"/>
      <c r="P64" s="16"/>
    </row>
    <row r="65" spans="1:16" ht="15" x14ac:dyDescent="0.2">
      <c r="A65" s="18"/>
      <c r="B65" s="15"/>
      <c r="C65" s="15"/>
      <c r="D65" s="15"/>
      <c r="F65" s="17"/>
      <c r="G65" s="17"/>
      <c r="H65" s="17"/>
      <c r="I65" s="17"/>
      <c r="J65" s="17"/>
      <c r="K65" s="17"/>
      <c r="M65" s="18"/>
      <c r="O65" s="18"/>
      <c r="P65" s="16"/>
    </row>
    <row r="66" spans="1:16" ht="15" x14ac:dyDescent="0.2">
      <c r="B66" s="15"/>
      <c r="C66" s="15"/>
      <c r="D66" s="15"/>
      <c r="F66" s="13"/>
      <c r="G66" s="13"/>
      <c r="H66" s="13"/>
      <c r="I66" s="13"/>
      <c r="J66" s="13"/>
      <c r="K66" s="13"/>
      <c r="P66" s="16"/>
    </row>
    <row r="67" spans="1:16" ht="15" x14ac:dyDescent="0.2">
      <c r="B67" s="15"/>
      <c r="C67" s="15"/>
      <c r="D67" s="15"/>
      <c r="F67" s="13"/>
      <c r="G67" s="13"/>
      <c r="H67" s="13"/>
      <c r="I67" s="13"/>
      <c r="J67" s="13"/>
      <c r="K67" s="13"/>
      <c r="P67" s="16"/>
    </row>
    <row r="68" spans="1:16" ht="15" x14ac:dyDescent="0.2">
      <c r="B68" s="15"/>
      <c r="C68" s="15"/>
      <c r="D68" s="15"/>
      <c r="F68" s="13"/>
      <c r="G68" s="13"/>
      <c r="H68" s="13"/>
      <c r="I68" s="13"/>
      <c r="J68" s="13"/>
      <c r="K68" s="13"/>
    </row>
    <row r="69" spans="1:16" ht="15" x14ac:dyDescent="0.2">
      <c r="B69" s="15"/>
      <c r="C69" s="15"/>
      <c r="D69" s="15"/>
      <c r="F69" s="13"/>
      <c r="G69" s="13"/>
      <c r="H69" s="13"/>
      <c r="I69" s="13"/>
      <c r="J69" s="13"/>
      <c r="K69" s="13"/>
    </row>
    <row r="70" spans="1:16" ht="15" x14ac:dyDescent="0.2">
      <c r="B70" s="15"/>
      <c r="C70" s="15"/>
      <c r="D70" s="15"/>
      <c r="F70" s="13"/>
      <c r="G70" s="13"/>
      <c r="H70" s="13"/>
      <c r="I70" s="13"/>
      <c r="J70" s="13"/>
      <c r="K70" s="13"/>
    </row>
    <row r="71" spans="1:16" ht="15" x14ac:dyDescent="0.2">
      <c r="B71" s="15"/>
      <c r="C71" s="15"/>
      <c r="D71" s="15"/>
      <c r="F71" s="13"/>
      <c r="G71" s="13"/>
      <c r="H71" s="13"/>
      <c r="I71" s="13"/>
      <c r="J71" s="13"/>
      <c r="K71" s="13"/>
    </row>
    <row r="72" spans="1:16" ht="15" x14ac:dyDescent="0.2">
      <c r="B72" s="15"/>
      <c r="C72" s="15"/>
      <c r="D72" s="15"/>
      <c r="F72" s="13"/>
      <c r="G72" s="13"/>
      <c r="H72" s="13"/>
      <c r="I72" s="13"/>
      <c r="J72" s="13"/>
      <c r="K72" s="13"/>
    </row>
    <row r="73" spans="1:16" ht="15" x14ac:dyDescent="0.2">
      <c r="B73" s="15"/>
      <c r="C73" s="15"/>
      <c r="D73" s="15"/>
      <c r="F73" s="13"/>
      <c r="G73" s="13"/>
      <c r="H73" s="13"/>
      <c r="I73" s="13"/>
      <c r="J73" s="13"/>
      <c r="K73" s="13"/>
    </row>
    <row r="74" spans="1:16" ht="15" x14ac:dyDescent="0.2">
      <c r="B74" s="15"/>
      <c r="C74" s="15"/>
      <c r="D74" s="15"/>
      <c r="F74" s="13"/>
      <c r="G74" s="13"/>
      <c r="H74" s="13"/>
      <c r="I74" s="13"/>
      <c r="J74" s="13"/>
      <c r="K74" s="13"/>
    </row>
    <row r="75" spans="1:16" ht="15" x14ac:dyDescent="0.2">
      <c r="B75" s="15"/>
      <c r="C75" s="15"/>
      <c r="D75" s="15"/>
      <c r="F75" s="13"/>
      <c r="G75" s="13"/>
      <c r="H75" s="13"/>
      <c r="I75" s="13"/>
      <c r="J75" s="13"/>
      <c r="K75" s="13"/>
    </row>
    <row r="76" spans="1:16" ht="15" x14ac:dyDescent="0.2">
      <c r="B76" s="15"/>
      <c r="C76" s="15"/>
      <c r="D76" s="15"/>
      <c r="F76" s="13"/>
      <c r="G76" s="13"/>
      <c r="H76" s="13"/>
      <c r="I76" s="13"/>
      <c r="J76" s="13"/>
      <c r="K76" s="13"/>
    </row>
    <row r="77" spans="1:16" ht="12.75" x14ac:dyDescent="0.2">
      <c r="B77" s="14"/>
      <c r="C77" s="14"/>
      <c r="D77" s="14"/>
      <c r="F77" s="13"/>
      <c r="G77" s="13"/>
      <c r="H77" s="13"/>
      <c r="I77" s="13"/>
      <c r="J77" s="13"/>
      <c r="K77" s="13"/>
    </row>
    <row r="78" spans="1:16" ht="12.75" x14ac:dyDescent="0.2">
      <c r="B78" s="14"/>
      <c r="C78" s="14"/>
      <c r="D78" s="14"/>
      <c r="F78" s="13"/>
      <c r="G78" s="13"/>
      <c r="H78" s="13"/>
      <c r="I78" s="13"/>
      <c r="J78" s="13"/>
      <c r="K78" s="13"/>
    </row>
    <row r="79" spans="1:16" ht="12.75" x14ac:dyDescent="0.2">
      <c r="B79" s="14"/>
      <c r="C79" s="14"/>
      <c r="D79" s="14"/>
      <c r="F79" s="13"/>
      <c r="G79" s="13"/>
      <c r="H79" s="13"/>
      <c r="I79" s="13"/>
      <c r="J79" s="13"/>
      <c r="K79" s="13"/>
    </row>
    <row r="80" spans="1:16" ht="12.75" x14ac:dyDescent="0.2">
      <c r="B80" s="14"/>
      <c r="C80" s="14"/>
      <c r="D80" s="14"/>
      <c r="F80" s="13"/>
      <c r="G80" s="13"/>
      <c r="H80" s="13"/>
      <c r="I80" s="13"/>
      <c r="J80" s="13"/>
      <c r="K80" s="13"/>
    </row>
    <row r="81" spans="2:11" ht="12.75" x14ac:dyDescent="0.2">
      <c r="B81" s="14"/>
      <c r="C81" s="14"/>
      <c r="D81" s="14"/>
      <c r="F81" s="13"/>
      <c r="G81" s="13"/>
      <c r="H81" s="13"/>
      <c r="I81" s="13"/>
      <c r="J81" s="13"/>
      <c r="K81" s="13"/>
    </row>
    <row r="82" spans="2:11" ht="12.75" x14ac:dyDescent="0.2">
      <c r="B82" s="14"/>
      <c r="C82" s="14"/>
      <c r="D82" s="14"/>
      <c r="F82" s="13"/>
      <c r="G82" s="13"/>
      <c r="H82" s="13"/>
      <c r="I82" s="13"/>
      <c r="J82" s="13"/>
      <c r="K82" s="13"/>
    </row>
    <row r="83" spans="2:11" ht="12.75" x14ac:dyDescent="0.2">
      <c r="B83" s="14"/>
      <c r="C83" s="14"/>
      <c r="D83" s="14"/>
      <c r="F83" s="13"/>
      <c r="G83" s="13"/>
      <c r="H83" s="13"/>
      <c r="I83" s="13"/>
      <c r="J83" s="13"/>
      <c r="K83" s="13"/>
    </row>
    <row r="84" spans="2:11" ht="12.75" x14ac:dyDescent="0.2">
      <c r="B84" s="14"/>
      <c r="C84" s="14"/>
      <c r="D84" s="14"/>
      <c r="F84" s="13"/>
      <c r="G84" s="13"/>
      <c r="H84" s="13"/>
      <c r="I84" s="13"/>
      <c r="J84" s="13"/>
      <c r="K84" s="13"/>
    </row>
    <row r="85" spans="2:11" ht="12.75" x14ac:dyDescent="0.2">
      <c r="B85" s="14"/>
      <c r="C85" s="14"/>
      <c r="D85" s="14"/>
      <c r="F85" s="13"/>
      <c r="G85" s="13"/>
      <c r="H85" s="13"/>
      <c r="I85" s="13"/>
      <c r="J85" s="13"/>
      <c r="K85" s="13"/>
    </row>
    <row r="86" spans="2:11" ht="12.75" x14ac:dyDescent="0.2">
      <c r="B86" s="14"/>
      <c r="C86" s="14"/>
      <c r="D86" s="14"/>
      <c r="F86" s="13"/>
      <c r="G86" s="13"/>
      <c r="H86" s="13"/>
      <c r="I86" s="13"/>
      <c r="J86" s="13"/>
      <c r="K86" s="13"/>
    </row>
    <row r="87" spans="2:11" ht="12.75" x14ac:dyDescent="0.2">
      <c r="B87" s="14"/>
      <c r="C87" s="14"/>
      <c r="D87" s="14"/>
      <c r="F87" s="13"/>
      <c r="G87" s="13"/>
      <c r="H87" s="13"/>
      <c r="I87" s="13"/>
      <c r="J87" s="13"/>
      <c r="K87" s="13"/>
    </row>
    <row r="88" spans="2:11" ht="12.75" x14ac:dyDescent="0.2">
      <c r="B88" s="14"/>
      <c r="C88" s="14"/>
      <c r="D88" s="14"/>
      <c r="F88" s="13"/>
      <c r="G88" s="13"/>
      <c r="H88" s="13"/>
      <c r="I88" s="13"/>
      <c r="J88" s="13"/>
      <c r="K88" s="13"/>
    </row>
    <row r="89" spans="2:11" ht="12.75" x14ac:dyDescent="0.2">
      <c r="B89" s="14"/>
      <c r="C89" s="14"/>
      <c r="D89" s="14"/>
      <c r="F89" s="13"/>
      <c r="G89" s="13"/>
      <c r="H89" s="13"/>
      <c r="I89" s="13"/>
      <c r="J89" s="13"/>
      <c r="K89" s="13"/>
    </row>
    <row r="90" spans="2:11" ht="12.75" x14ac:dyDescent="0.2">
      <c r="B90" s="14"/>
      <c r="C90" s="14"/>
      <c r="D90" s="14"/>
      <c r="F90" s="13"/>
      <c r="G90" s="13"/>
      <c r="H90" s="13"/>
      <c r="I90" s="13"/>
      <c r="J90" s="13"/>
      <c r="K90" s="13"/>
    </row>
    <row r="91" spans="2:11" ht="12.75" x14ac:dyDescent="0.2">
      <c r="B91" s="14"/>
      <c r="C91" s="14"/>
      <c r="D91" s="14"/>
      <c r="F91" s="13"/>
      <c r="G91" s="13"/>
      <c r="H91" s="13"/>
      <c r="I91" s="13"/>
      <c r="J91" s="13"/>
      <c r="K91" s="13"/>
    </row>
    <row r="92" spans="2:11" ht="12.75" x14ac:dyDescent="0.2">
      <c r="B92" s="14"/>
      <c r="C92" s="14"/>
      <c r="D92" s="14"/>
      <c r="F92" s="13"/>
      <c r="G92" s="13"/>
      <c r="H92" s="13"/>
      <c r="I92" s="13"/>
      <c r="J92" s="13"/>
      <c r="K92" s="13"/>
    </row>
    <row r="93" spans="2:11" ht="12.75" x14ac:dyDescent="0.2">
      <c r="B93" s="14"/>
      <c r="C93" s="14"/>
      <c r="D93" s="14"/>
      <c r="F93" s="13"/>
      <c r="G93" s="13"/>
      <c r="H93" s="13"/>
      <c r="I93" s="13"/>
      <c r="J93" s="13"/>
      <c r="K93" s="13"/>
    </row>
    <row r="94" spans="2:11" ht="12.75" x14ac:dyDescent="0.2">
      <c r="B94" s="14"/>
      <c r="C94" s="14"/>
      <c r="D94" s="14"/>
      <c r="F94" s="13"/>
      <c r="G94" s="13"/>
      <c r="H94" s="13"/>
      <c r="I94" s="13"/>
      <c r="J94" s="13"/>
      <c r="K94" s="13"/>
    </row>
    <row r="95" spans="2:11" ht="12.75" x14ac:dyDescent="0.2">
      <c r="B95" s="14"/>
      <c r="C95" s="14"/>
      <c r="D95" s="14"/>
      <c r="F95" s="13"/>
      <c r="G95" s="13"/>
      <c r="H95" s="13"/>
      <c r="I95" s="13"/>
      <c r="J95" s="13"/>
      <c r="K95" s="13"/>
    </row>
    <row r="96" spans="2:11" ht="12.75" x14ac:dyDescent="0.2">
      <c r="B96" s="14"/>
      <c r="C96" s="14"/>
      <c r="D96" s="14"/>
      <c r="F96" s="13"/>
      <c r="G96" s="13"/>
      <c r="H96" s="13"/>
      <c r="I96" s="13"/>
      <c r="J96" s="13"/>
      <c r="K96" s="13"/>
    </row>
    <row r="97" spans="2:11" ht="12.75" x14ac:dyDescent="0.2">
      <c r="B97" s="14"/>
      <c r="C97" s="14"/>
      <c r="D97" s="14"/>
      <c r="F97" s="13"/>
      <c r="G97" s="13"/>
      <c r="H97" s="13"/>
      <c r="I97" s="13"/>
      <c r="J97" s="13"/>
      <c r="K97" s="13"/>
    </row>
    <row r="98" spans="2:11" ht="12.75" x14ac:dyDescent="0.2">
      <c r="B98" s="14"/>
      <c r="C98" s="14"/>
      <c r="D98" s="14"/>
      <c r="F98" s="13"/>
      <c r="G98" s="13"/>
      <c r="H98" s="13"/>
      <c r="I98" s="13"/>
      <c r="J98" s="13"/>
      <c r="K98" s="13"/>
    </row>
    <row r="99" spans="2:11" ht="12.75" x14ac:dyDescent="0.2">
      <c r="B99" s="14"/>
      <c r="C99" s="14"/>
      <c r="D99" s="14"/>
      <c r="F99" s="13"/>
      <c r="G99" s="13"/>
      <c r="H99" s="13"/>
      <c r="I99" s="13"/>
      <c r="J99" s="13"/>
      <c r="K99" s="13"/>
    </row>
    <row r="100" spans="2:11" ht="12.75" x14ac:dyDescent="0.2">
      <c r="B100" s="14"/>
      <c r="C100" s="14"/>
      <c r="D100" s="14"/>
      <c r="F100" s="13"/>
      <c r="G100" s="13"/>
      <c r="H100" s="13"/>
      <c r="I100" s="13"/>
      <c r="J100" s="13"/>
      <c r="K100" s="13"/>
    </row>
    <row r="101" spans="2:11" ht="12.75" x14ac:dyDescent="0.2">
      <c r="B101" s="14"/>
      <c r="C101" s="14"/>
      <c r="D101" s="14"/>
      <c r="F101" s="13"/>
      <c r="G101" s="13"/>
      <c r="H101" s="13"/>
      <c r="I101" s="13"/>
      <c r="J101" s="13"/>
      <c r="K101" s="13"/>
    </row>
    <row r="102" spans="2:11" ht="12.75" x14ac:dyDescent="0.2">
      <c r="B102" s="14"/>
      <c r="C102" s="14"/>
      <c r="D102" s="14"/>
      <c r="F102" s="13"/>
      <c r="G102" s="13"/>
      <c r="H102" s="13"/>
      <c r="I102" s="13"/>
      <c r="J102" s="13"/>
      <c r="K102" s="13"/>
    </row>
    <row r="103" spans="2:11" ht="12.75" x14ac:dyDescent="0.2">
      <c r="B103" s="14"/>
      <c r="C103" s="14"/>
      <c r="D103" s="14"/>
      <c r="F103" s="13"/>
      <c r="G103" s="13"/>
      <c r="H103" s="13"/>
      <c r="I103" s="13"/>
      <c r="J103" s="13"/>
      <c r="K103" s="13"/>
    </row>
    <row r="104" spans="2:11" ht="12.75" x14ac:dyDescent="0.2">
      <c r="B104" s="14"/>
      <c r="C104" s="14"/>
      <c r="D104" s="14"/>
      <c r="F104" s="13"/>
      <c r="G104" s="13"/>
      <c r="H104" s="13"/>
      <c r="I104" s="13"/>
      <c r="J104" s="13"/>
      <c r="K104" s="13"/>
    </row>
    <row r="105" spans="2:11" ht="12.75" x14ac:dyDescent="0.2">
      <c r="B105" s="14"/>
      <c r="C105" s="14"/>
      <c r="D105" s="14"/>
      <c r="F105" s="13"/>
      <c r="G105" s="13"/>
      <c r="H105" s="13"/>
      <c r="I105" s="13"/>
      <c r="J105" s="13"/>
      <c r="K105" s="13"/>
    </row>
    <row r="106" spans="2:11" ht="12.75" x14ac:dyDescent="0.2">
      <c r="B106" s="14"/>
      <c r="C106" s="14"/>
      <c r="D106" s="14"/>
      <c r="F106" s="13"/>
      <c r="G106" s="13"/>
      <c r="H106" s="13"/>
      <c r="I106" s="13"/>
      <c r="J106" s="13"/>
      <c r="K106" s="13"/>
    </row>
    <row r="107" spans="2:11" ht="12.75" x14ac:dyDescent="0.2">
      <c r="B107" s="14"/>
      <c r="C107" s="14"/>
      <c r="D107" s="14"/>
      <c r="F107" s="13"/>
      <c r="G107" s="13"/>
      <c r="H107" s="13"/>
      <c r="I107" s="13"/>
      <c r="J107" s="13"/>
      <c r="K107" s="13"/>
    </row>
    <row r="108" spans="2:11" ht="12.75" x14ac:dyDescent="0.2">
      <c r="B108" s="14"/>
      <c r="C108" s="14"/>
      <c r="D108" s="14"/>
      <c r="F108" s="13"/>
      <c r="G108" s="13"/>
      <c r="H108" s="13"/>
      <c r="I108" s="13"/>
      <c r="J108" s="13"/>
      <c r="K108" s="13"/>
    </row>
    <row r="109" spans="2:11" ht="12.75" x14ac:dyDescent="0.2">
      <c r="B109" s="14"/>
      <c r="C109" s="14"/>
      <c r="D109" s="14"/>
      <c r="F109" s="13"/>
      <c r="G109" s="13"/>
      <c r="H109" s="13"/>
      <c r="I109" s="13"/>
      <c r="J109" s="13"/>
      <c r="K109" s="13"/>
    </row>
    <row r="110" spans="2:11" ht="12.75" x14ac:dyDescent="0.2">
      <c r="B110" s="14"/>
      <c r="C110" s="14"/>
      <c r="D110" s="14"/>
      <c r="F110" s="13"/>
      <c r="G110" s="13"/>
      <c r="H110" s="13"/>
      <c r="I110" s="13"/>
      <c r="J110" s="13"/>
      <c r="K110" s="13"/>
    </row>
    <row r="111" spans="2:11" ht="12.75" x14ac:dyDescent="0.2">
      <c r="B111" s="14"/>
      <c r="C111" s="14"/>
      <c r="D111" s="14"/>
      <c r="F111" s="13"/>
      <c r="G111" s="13"/>
      <c r="H111" s="13"/>
      <c r="I111" s="13"/>
      <c r="J111" s="13"/>
      <c r="K111" s="13"/>
    </row>
    <row r="112" spans="2:11" ht="12.75" x14ac:dyDescent="0.2">
      <c r="B112" s="14"/>
      <c r="C112" s="14"/>
      <c r="D112" s="14"/>
      <c r="F112" s="13"/>
      <c r="G112" s="13"/>
      <c r="H112" s="13"/>
      <c r="I112" s="13"/>
      <c r="J112" s="13"/>
      <c r="K112" s="13"/>
    </row>
    <row r="113" spans="2:11" ht="12.75" x14ac:dyDescent="0.2">
      <c r="B113" s="14"/>
      <c r="C113" s="14"/>
      <c r="D113" s="14"/>
      <c r="F113" s="13"/>
      <c r="G113" s="13"/>
      <c r="H113" s="13"/>
      <c r="I113" s="13"/>
      <c r="J113" s="13"/>
      <c r="K113" s="13"/>
    </row>
    <row r="114" spans="2:11" ht="12.75" x14ac:dyDescent="0.2">
      <c r="B114" s="14"/>
      <c r="C114" s="14"/>
      <c r="D114" s="14"/>
      <c r="F114" s="13"/>
      <c r="G114" s="13"/>
      <c r="H114" s="13"/>
      <c r="I114" s="13"/>
      <c r="J114" s="13"/>
      <c r="K114" s="13"/>
    </row>
    <row r="115" spans="2:11" ht="12.75" x14ac:dyDescent="0.2">
      <c r="B115" s="14"/>
      <c r="C115" s="14"/>
      <c r="D115" s="14"/>
      <c r="F115" s="13"/>
      <c r="G115" s="13"/>
      <c r="H115" s="13"/>
      <c r="I115" s="13"/>
      <c r="J115" s="13"/>
      <c r="K115" s="13"/>
    </row>
    <row r="116" spans="2:11" ht="12.75" x14ac:dyDescent="0.2">
      <c r="B116" s="14"/>
      <c r="C116" s="14"/>
      <c r="D116" s="14"/>
      <c r="F116" s="13"/>
      <c r="G116" s="13"/>
      <c r="H116" s="13"/>
      <c r="I116" s="13"/>
      <c r="J116" s="13"/>
      <c r="K116" s="13"/>
    </row>
    <row r="117" spans="2:11" ht="12.75" x14ac:dyDescent="0.2">
      <c r="B117" s="14"/>
      <c r="C117" s="14"/>
      <c r="D117" s="14"/>
      <c r="F117" s="13"/>
      <c r="G117" s="13"/>
      <c r="H117" s="13"/>
      <c r="I117" s="13"/>
      <c r="J117" s="13"/>
      <c r="K117" s="13"/>
    </row>
    <row r="118" spans="2:11" ht="12.75" x14ac:dyDescent="0.2">
      <c r="B118" s="14"/>
      <c r="C118" s="14"/>
      <c r="D118" s="14"/>
      <c r="F118" s="13"/>
      <c r="G118" s="13"/>
      <c r="H118" s="13"/>
      <c r="I118" s="13"/>
      <c r="J118" s="13"/>
      <c r="K118" s="13"/>
    </row>
    <row r="119" spans="2:11" ht="12.75" x14ac:dyDescent="0.2">
      <c r="B119" s="14"/>
      <c r="C119" s="14"/>
      <c r="D119" s="14"/>
      <c r="F119" s="13"/>
      <c r="G119" s="13"/>
      <c r="H119" s="13"/>
      <c r="I119" s="13"/>
      <c r="J119" s="13"/>
      <c r="K119" s="13"/>
    </row>
    <row r="120" spans="2:11" ht="12.75" x14ac:dyDescent="0.2">
      <c r="B120" s="14"/>
      <c r="C120" s="14"/>
      <c r="D120" s="14"/>
      <c r="F120" s="13"/>
      <c r="G120" s="13"/>
      <c r="H120" s="13"/>
      <c r="I120" s="13"/>
      <c r="J120" s="13"/>
      <c r="K120" s="13"/>
    </row>
    <row r="121" spans="2:11" ht="12.75" x14ac:dyDescent="0.2">
      <c r="B121" s="14"/>
      <c r="C121" s="14"/>
      <c r="D121" s="14"/>
      <c r="F121" s="13"/>
      <c r="G121" s="13"/>
      <c r="H121" s="13"/>
      <c r="I121" s="13"/>
      <c r="J121" s="13"/>
      <c r="K121" s="13"/>
    </row>
    <row r="122" spans="2:11" ht="12.75" x14ac:dyDescent="0.2">
      <c r="B122" s="14"/>
      <c r="C122" s="14"/>
      <c r="D122" s="14"/>
      <c r="F122" s="13"/>
      <c r="G122" s="13"/>
      <c r="H122" s="13"/>
      <c r="I122" s="13"/>
      <c r="J122" s="13"/>
      <c r="K122" s="13"/>
    </row>
    <row r="123" spans="2:11" ht="12.75" x14ac:dyDescent="0.2">
      <c r="B123" s="14"/>
      <c r="C123" s="14"/>
      <c r="D123" s="14"/>
      <c r="F123" s="13"/>
      <c r="G123" s="13"/>
      <c r="H123" s="13"/>
      <c r="I123" s="13"/>
      <c r="J123" s="13"/>
      <c r="K123" s="13"/>
    </row>
    <row r="124" spans="2:11" ht="12.75" x14ac:dyDescent="0.2">
      <c r="B124" s="14"/>
      <c r="C124" s="14"/>
      <c r="D124" s="14"/>
      <c r="F124" s="13"/>
      <c r="G124" s="13"/>
      <c r="H124" s="13"/>
      <c r="I124" s="13"/>
      <c r="J124" s="13"/>
      <c r="K124" s="13"/>
    </row>
    <row r="125" spans="2:11" ht="12.75" x14ac:dyDescent="0.2">
      <c r="B125" s="14"/>
      <c r="C125" s="14"/>
      <c r="D125" s="14"/>
      <c r="F125" s="13"/>
      <c r="G125" s="13"/>
      <c r="H125" s="13"/>
      <c r="I125" s="13"/>
      <c r="J125" s="13"/>
      <c r="K125" s="13"/>
    </row>
    <row r="126" spans="2:11" ht="12.75" x14ac:dyDescent="0.2">
      <c r="B126" s="14"/>
      <c r="C126" s="14"/>
      <c r="D126" s="14"/>
      <c r="F126" s="13"/>
      <c r="G126" s="13"/>
      <c r="H126" s="13"/>
      <c r="I126" s="13"/>
      <c r="J126" s="13"/>
      <c r="K126" s="13"/>
    </row>
    <row r="127" spans="2:11" ht="12.75" x14ac:dyDescent="0.2">
      <c r="B127" s="14"/>
      <c r="C127" s="14"/>
      <c r="D127" s="14"/>
      <c r="F127" s="13"/>
      <c r="G127" s="13"/>
      <c r="H127" s="13"/>
      <c r="I127" s="13"/>
      <c r="J127" s="13"/>
      <c r="K127" s="13"/>
    </row>
    <row r="128" spans="2:11" ht="12.75" x14ac:dyDescent="0.2">
      <c r="B128" s="14"/>
      <c r="C128" s="14"/>
      <c r="D128" s="14"/>
      <c r="F128" s="13"/>
      <c r="G128" s="13"/>
      <c r="H128" s="13"/>
      <c r="I128" s="13"/>
      <c r="J128" s="13"/>
      <c r="K128" s="13"/>
    </row>
    <row r="129" spans="2:11" ht="12.75" x14ac:dyDescent="0.2">
      <c r="B129" s="14"/>
      <c r="C129" s="14"/>
      <c r="D129" s="14"/>
      <c r="F129" s="13"/>
      <c r="G129" s="13"/>
      <c r="H129" s="13"/>
      <c r="I129" s="13"/>
      <c r="J129" s="13"/>
      <c r="K129" s="13"/>
    </row>
    <row r="130" spans="2:11" ht="12.75" x14ac:dyDescent="0.2">
      <c r="B130" s="14"/>
      <c r="C130" s="14"/>
      <c r="D130" s="14"/>
      <c r="F130" s="13"/>
      <c r="G130" s="13"/>
      <c r="H130" s="13"/>
      <c r="I130" s="13"/>
      <c r="J130" s="13"/>
      <c r="K130" s="13"/>
    </row>
    <row r="131" spans="2:11" ht="12.75" x14ac:dyDescent="0.2">
      <c r="B131" s="14"/>
      <c r="C131" s="14"/>
      <c r="D131" s="14"/>
      <c r="F131" s="13"/>
      <c r="G131" s="13"/>
      <c r="H131" s="13"/>
      <c r="I131" s="13"/>
      <c r="J131" s="13"/>
      <c r="K131" s="13"/>
    </row>
    <row r="132" spans="2:11" ht="12.75" x14ac:dyDescent="0.2">
      <c r="B132" s="14"/>
      <c r="C132" s="14"/>
      <c r="D132" s="14"/>
      <c r="F132" s="13"/>
      <c r="G132" s="13"/>
      <c r="H132" s="13"/>
      <c r="I132" s="13"/>
      <c r="J132" s="13"/>
      <c r="K132" s="13"/>
    </row>
    <row r="133" spans="2:11" ht="12.75" x14ac:dyDescent="0.2">
      <c r="B133" s="14"/>
      <c r="C133" s="14"/>
      <c r="D133" s="14"/>
      <c r="F133" s="13"/>
      <c r="G133" s="13"/>
      <c r="H133" s="13"/>
      <c r="I133" s="13"/>
      <c r="J133" s="13"/>
      <c r="K133" s="13"/>
    </row>
    <row r="134" spans="2:11" ht="12.75" x14ac:dyDescent="0.2">
      <c r="B134" s="14"/>
      <c r="C134" s="14"/>
      <c r="D134" s="14"/>
      <c r="F134" s="13"/>
      <c r="G134" s="13"/>
      <c r="H134" s="13"/>
      <c r="I134" s="13"/>
      <c r="J134" s="13"/>
      <c r="K134" s="13"/>
    </row>
    <row r="135" spans="2:11" ht="12.75" x14ac:dyDescent="0.2">
      <c r="B135" s="14"/>
      <c r="C135" s="14"/>
      <c r="D135" s="14"/>
      <c r="F135" s="13"/>
      <c r="G135" s="13"/>
      <c r="H135" s="13"/>
      <c r="I135" s="13"/>
      <c r="J135" s="13"/>
      <c r="K135" s="13"/>
    </row>
    <row r="136" spans="2:11" ht="12.75" x14ac:dyDescent="0.2">
      <c r="B136" s="14"/>
      <c r="C136" s="14"/>
      <c r="D136" s="14"/>
      <c r="F136" s="13"/>
      <c r="G136" s="13"/>
      <c r="H136" s="13"/>
      <c r="I136" s="13"/>
      <c r="J136" s="13"/>
      <c r="K136" s="13"/>
    </row>
    <row r="137" spans="2:11" ht="12.75" x14ac:dyDescent="0.2">
      <c r="B137" s="14"/>
      <c r="C137" s="14"/>
      <c r="D137" s="14"/>
      <c r="F137" s="13"/>
      <c r="G137" s="13"/>
      <c r="H137" s="13"/>
      <c r="I137" s="13"/>
      <c r="J137" s="13"/>
      <c r="K137" s="13"/>
    </row>
    <row r="138" spans="2:11" ht="12.75" x14ac:dyDescent="0.2">
      <c r="B138" s="14"/>
      <c r="C138" s="14"/>
      <c r="D138" s="14"/>
      <c r="F138" s="13"/>
      <c r="G138" s="13"/>
      <c r="H138" s="13"/>
      <c r="I138" s="13"/>
      <c r="J138" s="13"/>
      <c r="K138" s="13"/>
    </row>
    <row r="139" spans="2:11" ht="12.75" x14ac:dyDescent="0.2">
      <c r="B139" s="14"/>
      <c r="C139" s="14"/>
      <c r="D139" s="14"/>
      <c r="F139" s="13"/>
      <c r="G139" s="13"/>
      <c r="H139" s="13"/>
      <c r="I139" s="13"/>
      <c r="J139" s="13"/>
      <c r="K139" s="13"/>
    </row>
    <row r="140" spans="2:11" ht="12.75" x14ac:dyDescent="0.2">
      <c r="B140" s="14"/>
      <c r="C140" s="14"/>
      <c r="D140" s="14"/>
      <c r="F140" s="13"/>
      <c r="G140" s="13"/>
      <c r="H140" s="13"/>
      <c r="I140" s="13"/>
      <c r="J140" s="13"/>
      <c r="K140" s="13"/>
    </row>
    <row r="141" spans="2:11" ht="12.75" x14ac:dyDescent="0.2">
      <c r="B141" s="14"/>
      <c r="C141" s="14"/>
      <c r="D141" s="14"/>
      <c r="F141" s="13"/>
      <c r="G141" s="13"/>
      <c r="H141" s="13"/>
      <c r="I141" s="13"/>
      <c r="J141" s="13"/>
      <c r="K141" s="13"/>
    </row>
    <row r="142" spans="2:11" ht="12.75" x14ac:dyDescent="0.2">
      <c r="B142" s="14"/>
      <c r="C142" s="14"/>
      <c r="D142" s="14"/>
      <c r="F142" s="13"/>
      <c r="G142" s="13"/>
      <c r="H142" s="13"/>
      <c r="I142" s="13"/>
      <c r="J142" s="13"/>
      <c r="K142" s="13"/>
    </row>
    <row r="143" spans="2:11" ht="12.75" x14ac:dyDescent="0.2">
      <c r="B143" s="14"/>
      <c r="C143" s="14"/>
      <c r="D143" s="14"/>
      <c r="F143" s="13"/>
      <c r="G143" s="13"/>
      <c r="H143" s="13"/>
      <c r="I143" s="13"/>
      <c r="J143" s="13"/>
      <c r="K143" s="13"/>
    </row>
    <row r="144" spans="2:11" ht="12.75" x14ac:dyDescent="0.2">
      <c r="B144" s="14"/>
      <c r="C144" s="14"/>
      <c r="D144" s="14"/>
      <c r="F144" s="13"/>
      <c r="G144" s="13"/>
      <c r="H144" s="13"/>
      <c r="I144" s="13"/>
      <c r="J144" s="13"/>
      <c r="K144" s="13"/>
    </row>
    <row r="145" spans="2:11" ht="12.75" x14ac:dyDescent="0.2">
      <c r="B145" s="14"/>
      <c r="C145" s="14"/>
      <c r="D145" s="14"/>
      <c r="F145" s="13"/>
      <c r="G145" s="13"/>
      <c r="H145" s="13"/>
      <c r="I145" s="13"/>
      <c r="J145" s="13"/>
      <c r="K145" s="13"/>
    </row>
    <row r="146" spans="2:11" ht="12.75" x14ac:dyDescent="0.2">
      <c r="B146" s="14"/>
      <c r="C146" s="14"/>
      <c r="D146" s="14"/>
      <c r="F146" s="13"/>
      <c r="G146" s="13"/>
      <c r="H146" s="13"/>
      <c r="I146" s="13"/>
      <c r="J146" s="13"/>
      <c r="K146" s="13"/>
    </row>
    <row r="147" spans="2:11" ht="12.75" x14ac:dyDescent="0.2">
      <c r="B147" s="14"/>
      <c r="C147" s="14"/>
      <c r="D147" s="14"/>
      <c r="F147" s="13"/>
      <c r="G147" s="13"/>
      <c r="H147" s="13"/>
      <c r="I147" s="13"/>
      <c r="J147" s="13"/>
      <c r="K147" s="13"/>
    </row>
    <row r="148" spans="2:11" ht="12.75" x14ac:dyDescent="0.2">
      <c r="B148" s="14"/>
      <c r="C148" s="14"/>
      <c r="D148" s="14"/>
      <c r="F148" s="13"/>
      <c r="G148" s="13"/>
      <c r="H148" s="13"/>
      <c r="I148" s="13"/>
      <c r="J148" s="13"/>
      <c r="K148" s="13"/>
    </row>
    <row r="149" spans="2:11" ht="12.75" x14ac:dyDescent="0.2">
      <c r="B149" s="14"/>
      <c r="C149" s="14"/>
      <c r="D149" s="14"/>
      <c r="F149" s="13"/>
      <c r="G149" s="13"/>
      <c r="H149" s="13"/>
      <c r="I149" s="13"/>
      <c r="J149" s="13"/>
      <c r="K149" s="13"/>
    </row>
    <row r="150" spans="2:11" ht="12.75" x14ac:dyDescent="0.2">
      <c r="B150" s="14"/>
      <c r="C150" s="14"/>
      <c r="D150" s="14"/>
      <c r="F150" s="13"/>
      <c r="G150" s="13"/>
      <c r="H150" s="13"/>
      <c r="I150" s="13"/>
      <c r="J150" s="13"/>
      <c r="K150" s="13"/>
    </row>
    <row r="151" spans="2:11" ht="12.75" x14ac:dyDescent="0.2">
      <c r="B151" s="14"/>
      <c r="C151" s="14"/>
      <c r="D151" s="14"/>
      <c r="F151" s="13"/>
      <c r="G151" s="13"/>
      <c r="H151" s="13"/>
      <c r="I151" s="13"/>
      <c r="J151" s="13"/>
      <c r="K151" s="13"/>
    </row>
    <row r="152" spans="2:11" ht="12.75" x14ac:dyDescent="0.2">
      <c r="B152" s="14"/>
      <c r="C152" s="14"/>
      <c r="D152" s="14"/>
      <c r="F152" s="13"/>
      <c r="G152" s="13"/>
      <c r="H152" s="13"/>
      <c r="I152" s="13"/>
      <c r="J152" s="13"/>
      <c r="K152" s="13"/>
    </row>
    <row r="153" spans="2:11" ht="12.75" x14ac:dyDescent="0.2">
      <c r="B153" s="14"/>
      <c r="C153" s="14"/>
      <c r="D153" s="14"/>
      <c r="F153" s="13"/>
      <c r="G153" s="13"/>
      <c r="H153" s="13"/>
      <c r="I153" s="13"/>
      <c r="J153" s="13"/>
      <c r="K153" s="13"/>
    </row>
    <row r="154" spans="2:11" ht="12.75" x14ac:dyDescent="0.2">
      <c r="B154" s="14"/>
      <c r="C154" s="14"/>
      <c r="D154" s="14"/>
      <c r="F154" s="13"/>
      <c r="G154" s="13"/>
      <c r="H154" s="13"/>
      <c r="I154" s="13"/>
      <c r="J154" s="13"/>
      <c r="K154" s="13"/>
    </row>
    <row r="155" spans="2:11" ht="12.75" x14ac:dyDescent="0.2">
      <c r="B155" s="14"/>
      <c r="C155" s="14"/>
      <c r="D155" s="14"/>
      <c r="F155" s="13"/>
      <c r="G155" s="13"/>
      <c r="H155" s="13"/>
      <c r="I155" s="13"/>
      <c r="J155" s="13"/>
      <c r="K155" s="13"/>
    </row>
    <row r="156" spans="2:11" ht="12.75" x14ac:dyDescent="0.2">
      <c r="B156" s="14"/>
      <c r="C156" s="14"/>
      <c r="D156" s="14"/>
      <c r="F156" s="13"/>
      <c r="G156" s="13"/>
      <c r="H156" s="13"/>
      <c r="I156" s="13"/>
      <c r="J156" s="13"/>
      <c r="K156" s="13"/>
    </row>
    <row r="157" spans="2:11" ht="12.75" x14ac:dyDescent="0.2">
      <c r="B157" s="14"/>
      <c r="C157" s="14"/>
      <c r="D157" s="14"/>
      <c r="F157" s="13"/>
      <c r="G157" s="13"/>
      <c r="H157" s="13"/>
      <c r="I157" s="13"/>
      <c r="J157" s="13"/>
      <c r="K157" s="13"/>
    </row>
    <row r="158" spans="2:11" ht="12.75" x14ac:dyDescent="0.2">
      <c r="B158" s="14"/>
      <c r="C158" s="14"/>
      <c r="D158" s="14"/>
      <c r="F158" s="13"/>
      <c r="G158" s="13"/>
      <c r="H158" s="13"/>
      <c r="I158" s="13"/>
      <c r="J158" s="13"/>
      <c r="K158" s="13"/>
    </row>
    <row r="159" spans="2:11" ht="12.75" x14ac:dyDescent="0.2">
      <c r="B159" s="14"/>
      <c r="C159" s="14"/>
      <c r="D159" s="14"/>
      <c r="F159" s="13"/>
      <c r="G159" s="13"/>
      <c r="H159" s="13"/>
      <c r="I159" s="13"/>
      <c r="J159" s="13"/>
      <c r="K159" s="13"/>
    </row>
    <row r="160" spans="2:11" ht="12.75" x14ac:dyDescent="0.2">
      <c r="B160" s="14"/>
      <c r="C160" s="14"/>
      <c r="D160" s="14"/>
      <c r="F160" s="13"/>
      <c r="G160" s="13"/>
      <c r="H160" s="13"/>
      <c r="I160" s="13"/>
      <c r="J160" s="13"/>
      <c r="K160" s="13"/>
    </row>
    <row r="161" spans="2:11" ht="12.75" x14ac:dyDescent="0.2">
      <c r="B161" s="14"/>
      <c r="C161" s="14"/>
      <c r="D161" s="14"/>
      <c r="F161" s="13"/>
      <c r="G161" s="13"/>
      <c r="H161" s="13"/>
      <c r="I161" s="13"/>
      <c r="J161" s="13"/>
      <c r="K161" s="13"/>
    </row>
    <row r="162" spans="2:11" ht="12.75" x14ac:dyDescent="0.2">
      <c r="B162" s="14"/>
      <c r="C162" s="14"/>
      <c r="D162" s="14"/>
      <c r="F162" s="13"/>
      <c r="G162" s="13"/>
      <c r="H162" s="13"/>
      <c r="I162" s="13"/>
      <c r="J162" s="13"/>
      <c r="K162" s="13"/>
    </row>
    <row r="163" spans="2:11" ht="12.75" x14ac:dyDescent="0.2">
      <c r="B163" s="14"/>
      <c r="C163" s="14"/>
      <c r="D163" s="14"/>
      <c r="F163" s="13"/>
      <c r="G163" s="13"/>
      <c r="H163" s="13"/>
      <c r="I163" s="13"/>
      <c r="J163" s="13"/>
      <c r="K163" s="13"/>
    </row>
    <row r="164" spans="2:11" ht="12.75" x14ac:dyDescent="0.2">
      <c r="B164" s="14"/>
      <c r="C164" s="14"/>
      <c r="D164" s="14"/>
      <c r="F164" s="13"/>
      <c r="G164" s="13"/>
      <c r="H164" s="13"/>
      <c r="I164" s="13"/>
      <c r="J164" s="13"/>
      <c r="K164" s="13"/>
    </row>
    <row r="165" spans="2:11" ht="12.75" x14ac:dyDescent="0.2">
      <c r="B165" s="14"/>
      <c r="C165" s="14"/>
      <c r="D165" s="14"/>
      <c r="F165" s="13"/>
      <c r="G165" s="13"/>
      <c r="H165" s="13"/>
      <c r="I165" s="13"/>
      <c r="J165" s="13"/>
      <c r="K165" s="13"/>
    </row>
    <row r="166" spans="2:11" ht="12.75" x14ac:dyDescent="0.2">
      <c r="B166" s="14"/>
      <c r="C166" s="14"/>
      <c r="D166" s="14"/>
      <c r="F166" s="13"/>
      <c r="G166" s="13"/>
      <c r="H166" s="13"/>
      <c r="I166" s="13"/>
      <c r="J166" s="13"/>
      <c r="K166" s="13"/>
    </row>
    <row r="167" spans="2:11" ht="12.75" x14ac:dyDescent="0.2">
      <c r="B167" s="14"/>
      <c r="C167" s="14"/>
      <c r="D167" s="14"/>
      <c r="F167" s="13"/>
      <c r="G167" s="13"/>
      <c r="H167" s="13"/>
      <c r="I167" s="13"/>
      <c r="J167" s="13"/>
      <c r="K167" s="13"/>
    </row>
    <row r="168" spans="2:11" ht="12.75" x14ac:dyDescent="0.2">
      <c r="B168" s="14"/>
      <c r="C168" s="14"/>
      <c r="D168" s="14"/>
      <c r="F168" s="13"/>
      <c r="G168" s="13"/>
      <c r="H168" s="13"/>
      <c r="I168" s="13"/>
      <c r="J168" s="13"/>
      <c r="K168" s="13"/>
    </row>
    <row r="169" spans="2:11" ht="12.75" x14ac:dyDescent="0.2">
      <c r="B169" s="14"/>
      <c r="C169" s="14"/>
      <c r="D169" s="14"/>
      <c r="F169" s="13"/>
      <c r="G169" s="13"/>
      <c r="H169" s="13"/>
      <c r="I169" s="13"/>
      <c r="J169" s="13"/>
      <c r="K169" s="13"/>
    </row>
    <row r="170" spans="2:11" ht="12.75" x14ac:dyDescent="0.2">
      <c r="B170" s="14"/>
      <c r="C170" s="14"/>
      <c r="D170" s="14"/>
      <c r="F170" s="13"/>
      <c r="G170" s="13"/>
      <c r="H170" s="13"/>
      <c r="I170" s="13"/>
      <c r="J170" s="13"/>
      <c r="K170" s="13"/>
    </row>
    <row r="171" spans="2:11" ht="12.75" x14ac:dyDescent="0.2">
      <c r="B171" s="14"/>
      <c r="C171" s="14"/>
      <c r="D171" s="14"/>
      <c r="F171" s="13"/>
      <c r="G171" s="13"/>
      <c r="H171" s="13"/>
      <c r="I171" s="13"/>
      <c r="J171" s="13"/>
      <c r="K171" s="13"/>
    </row>
    <row r="172" spans="2:11" ht="12.75" x14ac:dyDescent="0.2">
      <c r="B172" s="14"/>
      <c r="C172" s="14"/>
      <c r="D172" s="14"/>
      <c r="F172" s="13"/>
      <c r="G172" s="13"/>
      <c r="H172" s="13"/>
      <c r="I172" s="13"/>
      <c r="J172" s="13"/>
      <c r="K172" s="13"/>
    </row>
    <row r="173" spans="2:11" ht="12.75" x14ac:dyDescent="0.2">
      <c r="B173" s="14"/>
      <c r="C173" s="14"/>
      <c r="D173" s="14"/>
      <c r="F173" s="13"/>
      <c r="G173" s="13"/>
      <c r="H173" s="13"/>
      <c r="I173" s="13"/>
      <c r="J173" s="13"/>
      <c r="K173" s="13"/>
    </row>
    <row r="174" spans="2:11" ht="12.75" x14ac:dyDescent="0.2">
      <c r="B174" s="14"/>
      <c r="C174" s="14"/>
      <c r="D174" s="14"/>
      <c r="F174" s="13"/>
      <c r="G174" s="13"/>
      <c r="H174" s="13"/>
      <c r="I174" s="13"/>
      <c r="J174" s="13"/>
      <c r="K174" s="13"/>
    </row>
    <row r="175" spans="2:11" ht="12.75" x14ac:dyDescent="0.2">
      <c r="B175" s="14"/>
      <c r="C175" s="14"/>
      <c r="D175" s="14"/>
      <c r="F175" s="13"/>
      <c r="G175" s="13"/>
      <c r="H175" s="13"/>
      <c r="I175" s="13"/>
      <c r="J175" s="13"/>
      <c r="K175" s="13"/>
    </row>
    <row r="176" spans="2:11" ht="12.75" x14ac:dyDescent="0.2">
      <c r="B176" s="14"/>
      <c r="C176" s="14"/>
      <c r="D176" s="14"/>
      <c r="F176" s="13"/>
      <c r="G176" s="13"/>
      <c r="H176" s="13"/>
      <c r="I176" s="13"/>
      <c r="J176" s="13"/>
      <c r="K176" s="13"/>
    </row>
    <row r="177" spans="2:11" ht="12.75" x14ac:dyDescent="0.2">
      <c r="B177" s="14"/>
      <c r="C177" s="14"/>
      <c r="D177" s="14"/>
      <c r="F177" s="13"/>
      <c r="G177" s="13"/>
      <c r="H177" s="13"/>
      <c r="I177" s="13"/>
      <c r="J177" s="13"/>
      <c r="K177" s="13"/>
    </row>
    <row r="178" spans="2:11" ht="12.75" x14ac:dyDescent="0.2">
      <c r="B178" s="14"/>
      <c r="C178" s="14"/>
      <c r="D178" s="14"/>
      <c r="F178" s="13"/>
      <c r="G178" s="13"/>
      <c r="H178" s="13"/>
      <c r="I178" s="13"/>
      <c r="J178" s="13"/>
      <c r="K178" s="13"/>
    </row>
    <row r="179" spans="2:11" ht="12.75" x14ac:dyDescent="0.2">
      <c r="B179" s="14"/>
      <c r="C179" s="14"/>
      <c r="D179" s="14"/>
      <c r="F179" s="13"/>
      <c r="G179" s="13"/>
      <c r="H179" s="13"/>
      <c r="I179" s="13"/>
      <c r="J179" s="13"/>
      <c r="K179" s="13"/>
    </row>
    <row r="180" spans="2:11" ht="12.75" x14ac:dyDescent="0.2">
      <c r="B180" s="14"/>
      <c r="C180" s="14"/>
      <c r="D180" s="14"/>
      <c r="F180" s="13"/>
      <c r="G180" s="13"/>
      <c r="H180" s="13"/>
      <c r="I180" s="13"/>
      <c r="J180" s="13"/>
      <c r="K180" s="13"/>
    </row>
    <row r="181" spans="2:11" ht="12.75" x14ac:dyDescent="0.2">
      <c r="B181" s="14"/>
      <c r="C181" s="14"/>
      <c r="D181" s="14"/>
      <c r="F181" s="13"/>
      <c r="G181" s="13"/>
      <c r="H181" s="13"/>
      <c r="I181" s="13"/>
      <c r="J181" s="13"/>
      <c r="K181" s="13"/>
    </row>
    <row r="182" spans="2:11" ht="12.75" x14ac:dyDescent="0.2">
      <c r="B182" s="14"/>
      <c r="C182" s="14"/>
      <c r="D182" s="14"/>
      <c r="F182" s="13"/>
      <c r="G182" s="13"/>
      <c r="H182" s="13"/>
      <c r="I182" s="13"/>
      <c r="J182" s="13"/>
      <c r="K182" s="13"/>
    </row>
    <row r="183" spans="2:11" ht="12.75" x14ac:dyDescent="0.2">
      <c r="B183" s="14"/>
      <c r="C183" s="14"/>
      <c r="D183" s="14"/>
      <c r="F183" s="13"/>
      <c r="G183" s="13"/>
      <c r="H183" s="13"/>
      <c r="I183" s="13"/>
      <c r="J183" s="13"/>
      <c r="K183" s="13"/>
    </row>
    <row r="184" spans="2:11" ht="12.75" x14ac:dyDescent="0.2">
      <c r="B184" s="14"/>
      <c r="C184" s="14"/>
      <c r="D184" s="14"/>
      <c r="F184" s="13"/>
      <c r="G184" s="13"/>
      <c r="H184" s="13"/>
      <c r="I184" s="13"/>
      <c r="J184" s="13"/>
      <c r="K184" s="13"/>
    </row>
    <row r="185" spans="2:11" ht="12.75" x14ac:dyDescent="0.2">
      <c r="B185" s="14"/>
      <c r="C185" s="14"/>
      <c r="D185" s="14"/>
      <c r="F185" s="13"/>
      <c r="G185" s="13"/>
      <c r="H185" s="13"/>
      <c r="I185" s="13"/>
      <c r="J185" s="13"/>
      <c r="K185" s="13"/>
    </row>
    <row r="186" spans="2:11" ht="12.75" x14ac:dyDescent="0.2">
      <c r="B186" s="14"/>
      <c r="C186" s="14"/>
      <c r="D186" s="14"/>
      <c r="F186" s="13"/>
      <c r="G186" s="13"/>
      <c r="H186" s="13"/>
      <c r="I186" s="13"/>
      <c r="J186" s="13"/>
      <c r="K186" s="13"/>
    </row>
    <row r="187" spans="2:11" ht="12.75" x14ac:dyDescent="0.2">
      <c r="B187" s="14"/>
      <c r="C187" s="14"/>
      <c r="D187" s="14"/>
      <c r="F187" s="13"/>
      <c r="G187" s="13"/>
      <c r="H187" s="13"/>
      <c r="I187" s="13"/>
      <c r="J187" s="13"/>
      <c r="K187" s="13"/>
    </row>
    <row r="188" spans="2:11" ht="12.75" x14ac:dyDescent="0.2">
      <c r="B188" s="14"/>
      <c r="C188" s="14"/>
      <c r="D188" s="14"/>
      <c r="F188" s="13"/>
      <c r="G188" s="13"/>
      <c r="H188" s="13"/>
      <c r="I188" s="13"/>
      <c r="J188" s="13"/>
      <c r="K188" s="13"/>
    </row>
    <row r="189" spans="2:11" ht="12.75" x14ac:dyDescent="0.2">
      <c r="B189" s="14"/>
      <c r="C189" s="14"/>
      <c r="D189" s="14"/>
      <c r="F189" s="13"/>
      <c r="G189" s="13"/>
      <c r="H189" s="13"/>
      <c r="I189" s="13"/>
      <c r="J189" s="13"/>
      <c r="K189" s="13"/>
    </row>
    <row r="190" spans="2:11" ht="12.75" x14ac:dyDescent="0.2">
      <c r="B190" s="14"/>
      <c r="C190" s="14"/>
      <c r="D190" s="14"/>
      <c r="F190" s="13"/>
      <c r="G190" s="13"/>
      <c r="H190" s="13"/>
      <c r="I190" s="13"/>
      <c r="J190" s="13"/>
      <c r="K190" s="13"/>
    </row>
    <row r="191" spans="2:11" ht="12.75" x14ac:dyDescent="0.2">
      <c r="B191" s="14"/>
      <c r="C191" s="14"/>
      <c r="D191" s="14"/>
      <c r="F191" s="13"/>
      <c r="G191" s="13"/>
      <c r="H191" s="13"/>
      <c r="I191" s="13"/>
      <c r="J191" s="13"/>
      <c r="K191" s="13"/>
    </row>
    <row r="192" spans="2:11" ht="12.75" x14ac:dyDescent="0.2">
      <c r="B192" s="14"/>
      <c r="C192" s="14"/>
      <c r="D192" s="14"/>
      <c r="F192" s="13"/>
      <c r="G192" s="13"/>
      <c r="H192" s="13"/>
      <c r="I192" s="13"/>
      <c r="J192" s="13"/>
      <c r="K192" s="13"/>
    </row>
    <row r="193" spans="2:11" ht="12.75" x14ac:dyDescent="0.2">
      <c r="B193" s="14"/>
      <c r="C193" s="14"/>
      <c r="D193" s="14"/>
      <c r="F193" s="13"/>
      <c r="G193" s="13"/>
      <c r="H193" s="13"/>
      <c r="I193" s="13"/>
      <c r="J193" s="13"/>
      <c r="K193" s="13"/>
    </row>
    <row r="194" spans="2:11" ht="12.75" x14ac:dyDescent="0.2">
      <c r="B194" s="14"/>
      <c r="C194" s="14"/>
      <c r="D194" s="14"/>
      <c r="F194" s="13"/>
      <c r="G194" s="13"/>
      <c r="H194" s="13"/>
      <c r="I194" s="13"/>
      <c r="J194" s="13"/>
      <c r="K194" s="13"/>
    </row>
    <row r="195" spans="2:11" ht="12.75" x14ac:dyDescent="0.2">
      <c r="B195" s="14"/>
      <c r="C195" s="14"/>
      <c r="D195" s="14"/>
      <c r="F195" s="13"/>
      <c r="G195" s="13"/>
      <c r="H195" s="13"/>
      <c r="I195" s="13"/>
      <c r="J195" s="13"/>
      <c r="K195" s="13"/>
    </row>
    <row r="196" spans="2:11" ht="12.75" x14ac:dyDescent="0.2">
      <c r="B196" s="14"/>
      <c r="C196" s="14"/>
      <c r="D196" s="14"/>
      <c r="F196" s="13"/>
      <c r="G196" s="13"/>
      <c r="H196" s="13"/>
      <c r="I196" s="13"/>
      <c r="J196" s="13"/>
      <c r="K196" s="13"/>
    </row>
    <row r="197" spans="2:11" ht="12.75" x14ac:dyDescent="0.2">
      <c r="B197" s="14"/>
      <c r="C197" s="14"/>
      <c r="D197" s="14"/>
      <c r="F197" s="13"/>
      <c r="G197" s="13"/>
      <c r="H197" s="13"/>
      <c r="I197" s="13"/>
      <c r="J197" s="13"/>
      <c r="K197" s="13"/>
    </row>
    <row r="198" spans="2:11" ht="12.75" x14ac:dyDescent="0.2">
      <c r="B198" s="14"/>
      <c r="C198" s="14"/>
      <c r="D198" s="14"/>
      <c r="F198" s="13"/>
      <c r="G198" s="13"/>
      <c r="H198" s="13"/>
      <c r="I198" s="13"/>
      <c r="J198" s="13"/>
      <c r="K198" s="13"/>
    </row>
    <row r="199" spans="2:11" ht="12.75" x14ac:dyDescent="0.2">
      <c r="B199" s="14"/>
      <c r="C199" s="14"/>
      <c r="D199" s="14"/>
      <c r="F199" s="13"/>
      <c r="G199" s="13"/>
      <c r="H199" s="13"/>
      <c r="I199" s="13"/>
      <c r="J199" s="13"/>
      <c r="K199" s="13"/>
    </row>
    <row r="200" spans="2:11" ht="12.75" x14ac:dyDescent="0.2">
      <c r="B200" s="14"/>
      <c r="C200" s="14"/>
      <c r="D200" s="14"/>
      <c r="F200" s="13"/>
      <c r="G200" s="13"/>
      <c r="H200" s="13"/>
      <c r="I200" s="13"/>
      <c r="J200" s="13"/>
      <c r="K200" s="13"/>
    </row>
    <row r="201" spans="2:11" ht="12.75" x14ac:dyDescent="0.2">
      <c r="B201" s="14"/>
      <c r="C201" s="14"/>
      <c r="D201" s="14"/>
      <c r="F201" s="13"/>
      <c r="G201" s="13"/>
      <c r="H201" s="13"/>
      <c r="I201" s="13"/>
      <c r="J201" s="13"/>
      <c r="K201" s="13"/>
    </row>
    <row r="202" spans="2:11" ht="12.75" x14ac:dyDescent="0.2">
      <c r="B202" s="14"/>
      <c r="C202" s="14"/>
      <c r="D202" s="14"/>
      <c r="F202" s="13"/>
      <c r="G202" s="13"/>
      <c r="H202" s="13"/>
      <c r="I202" s="13"/>
      <c r="J202" s="13"/>
      <c r="K202" s="13"/>
    </row>
    <row r="203" spans="2:11" ht="12.75" x14ac:dyDescent="0.2">
      <c r="B203" s="14"/>
      <c r="C203" s="14"/>
      <c r="D203" s="14"/>
      <c r="F203" s="13"/>
      <c r="G203" s="13"/>
      <c r="H203" s="13"/>
      <c r="I203" s="13"/>
      <c r="J203" s="13"/>
      <c r="K203" s="13"/>
    </row>
    <row r="204" spans="2:11" ht="12.75" x14ac:dyDescent="0.2">
      <c r="B204" s="14"/>
      <c r="C204" s="14"/>
      <c r="D204" s="14"/>
      <c r="F204" s="13"/>
      <c r="G204" s="13"/>
      <c r="H204" s="13"/>
      <c r="I204" s="13"/>
      <c r="J204" s="13"/>
      <c r="K204" s="13"/>
    </row>
    <row r="205" spans="2:11" ht="12.75" x14ac:dyDescent="0.2">
      <c r="B205" s="14"/>
      <c r="C205" s="14"/>
      <c r="D205" s="14"/>
      <c r="F205" s="13"/>
      <c r="G205" s="13"/>
      <c r="H205" s="13"/>
      <c r="I205" s="13"/>
      <c r="J205" s="13"/>
      <c r="K205" s="13"/>
    </row>
    <row r="206" spans="2:11" ht="12.75" x14ac:dyDescent="0.2">
      <c r="B206" s="14"/>
      <c r="C206" s="14"/>
      <c r="D206" s="14"/>
      <c r="F206" s="13"/>
      <c r="G206" s="13"/>
      <c r="H206" s="13"/>
      <c r="I206" s="13"/>
      <c r="J206" s="13"/>
      <c r="K206" s="13"/>
    </row>
    <row r="207" spans="2:11" ht="12.75" x14ac:dyDescent="0.2">
      <c r="B207" s="14"/>
      <c r="C207" s="14"/>
      <c r="D207" s="14"/>
      <c r="F207" s="13"/>
      <c r="G207" s="13"/>
      <c r="H207" s="13"/>
      <c r="I207" s="13"/>
      <c r="J207" s="13"/>
      <c r="K207" s="13"/>
    </row>
    <row r="208" spans="2:11" ht="12.75" x14ac:dyDescent="0.2">
      <c r="B208" s="14"/>
      <c r="C208" s="14"/>
      <c r="D208" s="14"/>
      <c r="F208" s="13"/>
      <c r="G208" s="13"/>
      <c r="H208" s="13"/>
      <c r="I208" s="13"/>
      <c r="J208" s="13"/>
      <c r="K208" s="13"/>
    </row>
    <row r="209" spans="2:11" ht="12.75" x14ac:dyDescent="0.2">
      <c r="B209" s="14"/>
      <c r="C209" s="14"/>
      <c r="D209" s="14"/>
      <c r="F209" s="13"/>
      <c r="G209" s="13"/>
      <c r="H209" s="13"/>
      <c r="I209" s="13"/>
      <c r="J209" s="13"/>
      <c r="K209" s="13"/>
    </row>
    <row r="210" spans="2:11" ht="12.75" x14ac:dyDescent="0.2">
      <c r="B210" s="14"/>
      <c r="C210" s="14"/>
      <c r="D210" s="14"/>
      <c r="F210" s="13"/>
      <c r="G210" s="13"/>
      <c r="H210" s="13"/>
      <c r="I210" s="13"/>
      <c r="J210" s="13"/>
      <c r="K210" s="13"/>
    </row>
    <row r="211" spans="2:11" ht="12.75" x14ac:dyDescent="0.2">
      <c r="B211" s="14"/>
      <c r="C211" s="14"/>
      <c r="D211" s="14"/>
      <c r="F211" s="13"/>
      <c r="G211" s="13"/>
      <c r="H211" s="13"/>
      <c r="I211" s="13"/>
      <c r="J211" s="13"/>
      <c r="K211" s="13"/>
    </row>
    <row r="212" spans="2:11" ht="12.75" x14ac:dyDescent="0.2">
      <c r="B212" s="14"/>
      <c r="C212" s="14"/>
      <c r="D212" s="14"/>
      <c r="F212" s="13"/>
      <c r="G212" s="13"/>
      <c r="H212" s="13"/>
      <c r="I212" s="13"/>
      <c r="J212" s="13"/>
      <c r="K212" s="13"/>
    </row>
    <row r="213" spans="2:11" ht="12.75" x14ac:dyDescent="0.2">
      <c r="B213" s="14"/>
      <c r="C213" s="14"/>
      <c r="D213" s="14"/>
      <c r="F213" s="13"/>
      <c r="G213" s="13"/>
      <c r="H213" s="13"/>
      <c r="I213" s="13"/>
      <c r="J213" s="13"/>
      <c r="K213" s="13"/>
    </row>
    <row r="214" spans="2:11" ht="12.75" x14ac:dyDescent="0.2">
      <c r="B214" s="14"/>
      <c r="C214" s="14"/>
      <c r="D214" s="14"/>
      <c r="F214" s="13"/>
      <c r="G214" s="13"/>
      <c r="H214" s="13"/>
      <c r="I214" s="13"/>
      <c r="J214" s="13"/>
      <c r="K214" s="13"/>
    </row>
    <row r="215" spans="2:11" ht="12.75" x14ac:dyDescent="0.2">
      <c r="B215" s="14"/>
      <c r="C215" s="14"/>
      <c r="D215" s="14"/>
      <c r="F215" s="13"/>
      <c r="G215" s="13"/>
      <c r="H215" s="13"/>
      <c r="I215" s="13"/>
      <c r="J215" s="13"/>
      <c r="K215" s="13"/>
    </row>
    <row r="216" spans="2:11" ht="12.75" x14ac:dyDescent="0.2">
      <c r="B216" s="14"/>
      <c r="C216" s="14"/>
      <c r="D216" s="14"/>
      <c r="F216" s="13"/>
      <c r="G216" s="13"/>
      <c r="H216" s="13"/>
      <c r="I216" s="13"/>
      <c r="J216" s="13"/>
      <c r="K216" s="13"/>
    </row>
    <row r="217" spans="2:11" ht="12.75" x14ac:dyDescent="0.2">
      <c r="B217" s="14"/>
      <c r="C217" s="14"/>
      <c r="D217" s="14"/>
      <c r="F217" s="13"/>
      <c r="G217" s="13"/>
      <c r="H217" s="13"/>
      <c r="I217" s="13"/>
      <c r="J217" s="13"/>
      <c r="K217" s="13"/>
    </row>
    <row r="218" spans="2:11" ht="12.75" x14ac:dyDescent="0.2">
      <c r="B218" s="14"/>
      <c r="C218" s="14"/>
      <c r="D218" s="14"/>
      <c r="F218" s="13"/>
      <c r="G218" s="13"/>
      <c r="H218" s="13"/>
      <c r="I218" s="13"/>
      <c r="J218" s="13"/>
      <c r="K218" s="13"/>
    </row>
    <row r="219" spans="2:11" ht="12.75" x14ac:dyDescent="0.2">
      <c r="B219" s="14"/>
      <c r="C219" s="14"/>
      <c r="D219" s="14"/>
      <c r="F219" s="13"/>
      <c r="G219" s="13"/>
      <c r="H219" s="13"/>
      <c r="I219" s="13"/>
      <c r="J219" s="13"/>
      <c r="K219" s="13"/>
    </row>
    <row r="220" spans="2:11" ht="12.75" x14ac:dyDescent="0.2">
      <c r="B220" s="14"/>
      <c r="C220" s="14"/>
      <c r="D220" s="14"/>
      <c r="F220" s="13"/>
      <c r="G220" s="13"/>
      <c r="H220" s="13"/>
      <c r="I220" s="13"/>
      <c r="J220" s="13"/>
      <c r="K220" s="13"/>
    </row>
    <row r="221" spans="2:11" ht="12.75" x14ac:dyDescent="0.2">
      <c r="B221" s="14"/>
      <c r="C221" s="14"/>
      <c r="D221" s="14"/>
      <c r="F221" s="13"/>
      <c r="G221" s="13"/>
      <c r="H221" s="13"/>
      <c r="I221" s="13"/>
      <c r="J221" s="13"/>
      <c r="K221" s="13"/>
    </row>
    <row r="222" spans="2:11" ht="12.75" x14ac:dyDescent="0.2">
      <c r="B222" s="14"/>
      <c r="C222" s="14"/>
      <c r="D222" s="14"/>
      <c r="F222" s="13"/>
      <c r="G222" s="13"/>
      <c r="H222" s="13"/>
      <c r="I222" s="13"/>
      <c r="J222" s="13"/>
      <c r="K222" s="13"/>
    </row>
    <row r="223" spans="2:11" ht="12.75" x14ac:dyDescent="0.2">
      <c r="B223" s="14"/>
      <c r="C223" s="14"/>
      <c r="D223" s="14"/>
      <c r="F223" s="13"/>
      <c r="G223" s="13"/>
      <c r="H223" s="13"/>
      <c r="I223" s="13"/>
      <c r="J223" s="13"/>
      <c r="K223" s="13"/>
    </row>
    <row r="224" spans="2:11" ht="12.75" x14ac:dyDescent="0.2">
      <c r="B224" s="14"/>
      <c r="C224" s="14"/>
      <c r="D224" s="14"/>
      <c r="F224" s="13"/>
      <c r="G224" s="13"/>
      <c r="H224" s="13"/>
      <c r="I224" s="13"/>
      <c r="J224" s="13"/>
      <c r="K224" s="13"/>
    </row>
    <row r="225" spans="2:11" ht="12.75" x14ac:dyDescent="0.2">
      <c r="B225" s="14"/>
      <c r="C225" s="14"/>
      <c r="D225" s="14"/>
      <c r="F225" s="13"/>
      <c r="G225" s="13"/>
      <c r="H225" s="13"/>
      <c r="I225" s="13"/>
      <c r="J225" s="13"/>
      <c r="K225" s="13"/>
    </row>
    <row r="226" spans="2:11" ht="12.75" x14ac:dyDescent="0.2">
      <c r="B226" s="14"/>
      <c r="C226" s="14"/>
      <c r="D226" s="14"/>
      <c r="F226" s="13"/>
      <c r="G226" s="13"/>
      <c r="H226" s="13"/>
      <c r="I226" s="13"/>
      <c r="J226" s="13"/>
      <c r="K226" s="13"/>
    </row>
    <row r="227" spans="2:11" ht="12.75" x14ac:dyDescent="0.2">
      <c r="B227" s="14"/>
      <c r="C227" s="14"/>
      <c r="D227" s="14"/>
      <c r="F227" s="13"/>
      <c r="G227" s="13"/>
      <c r="H227" s="13"/>
      <c r="I227" s="13"/>
      <c r="J227" s="13"/>
      <c r="K227" s="13"/>
    </row>
    <row r="228" spans="2:11" ht="12.75" x14ac:dyDescent="0.2">
      <c r="B228" s="14"/>
      <c r="C228" s="14"/>
      <c r="D228" s="14"/>
      <c r="F228" s="13"/>
      <c r="G228" s="13"/>
      <c r="H228" s="13"/>
      <c r="I228" s="13"/>
      <c r="J228" s="13"/>
      <c r="K228" s="13"/>
    </row>
    <row r="229" spans="2:11" ht="12.75" x14ac:dyDescent="0.2">
      <c r="B229" s="14"/>
      <c r="C229" s="14"/>
      <c r="D229" s="14"/>
      <c r="F229" s="13"/>
      <c r="G229" s="13"/>
      <c r="H229" s="13"/>
      <c r="I229" s="13"/>
      <c r="J229" s="13"/>
      <c r="K229" s="13"/>
    </row>
    <row r="230" spans="2:11" ht="12.75" x14ac:dyDescent="0.2">
      <c r="B230" s="14"/>
      <c r="C230" s="14"/>
      <c r="D230" s="14"/>
      <c r="F230" s="13"/>
      <c r="G230" s="13"/>
      <c r="H230" s="13"/>
      <c r="I230" s="13"/>
      <c r="J230" s="13"/>
      <c r="K230" s="13"/>
    </row>
    <row r="231" spans="2:11" ht="12.75" x14ac:dyDescent="0.2">
      <c r="B231" s="14"/>
      <c r="C231" s="14"/>
      <c r="D231" s="14"/>
      <c r="F231" s="13"/>
      <c r="G231" s="13"/>
      <c r="H231" s="13"/>
      <c r="I231" s="13"/>
      <c r="J231" s="13"/>
      <c r="K231" s="13"/>
    </row>
    <row r="232" spans="2:11" ht="12.75" x14ac:dyDescent="0.2">
      <c r="B232" s="14"/>
      <c r="C232" s="14"/>
      <c r="D232" s="14"/>
      <c r="F232" s="13"/>
      <c r="G232" s="13"/>
      <c r="H232" s="13"/>
      <c r="I232" s="13"/>
      <c r="J232" s="13"/>
      <c r="K232" s="13"/>
    </row>
    <row r="233" spans="2:11" ht="12.75" x14ac:dyDescent="0.2">
      <c r="B233" s="14"/>
      <c r="C233" s="14"/>
      <c r="D233" s="14"/>
      <c r="F233" s="13"/>
      <c r="G233" s="13"/>
      <c r="H233" s="13"/>
      <c r="I233" s="13"/>
      <c r="J233" s="13"/>
      <c r="K233" s="13"/>
    </row>
    <row r="234" spans="2:11" ht="12.75" x14ac:dyDescent="0.2">
      <c r="B234" s="14"/>
      <c r="C234" s="14"/>
      <c r="D234" s="14"/>
      <c r="F234" s="13"/>
      <c r="G234" s="13"/>
      <c r="H234" s="13"/>
      <c r="I234" s="13"/>
      <c r="J234" s="13"/>
      <c r="K234" s="13"/>
    </row>
    <row r="235" spans="2:11" ht="12.75" x14ac:dyDescent="0.2">
      <c r="B235" s="14"/>
      <c r="C235" s="14"/>
      <c r="D235" s="14"/>
      <c r="F235" s="13"/>
      <c r="G235" s="13"/>
      <c r="H235" s="13"/>
      <c r="I235" s="13"/>
      <c r="J235" s="13"/>
      <c r="K235" s="13"/>
    </row>
    <row r="236" spans="2:11" ht="12.75" x14ac:dyDescent="0.2">
      <c r="B236" s="14"/>
      <c r="C236" s="14"/>
      <c r="D236" s="14"/>
      <c r="F236" s="13"/>
      <c r="G236" s="13"/>
      <c r="H236" s="13"/>
      <c r="I236" s="13"/>
      <c r="J236" s="13"/>
      <c r="K236" s="13"/>
    </row>
    <row r="237" spans="2:11" ht="12.75" x14ac:dyDescent="0.2">
      <c r="B237" s="14"/>
      <c r="C237" s="14"/>
      <c r="D237" s="14"/>
      <c r="F237" s="13"/>
      <c r="G237" s="13"/>
      <c r="H237" s="13"/>
      <c r="I237" s="13"/>
      <c r="J237" s="13"/>
      <c r="K237" s="13"/>
    </row>
    <row r="238" spans="2:11" ht="12.75" x14ac:dyDescent="0.2">
      <c r="B238" s="14"/>
      <c r="C238" s="14"/>
      <c r="D238" s="14"/>
      <c r="F238" s="13"/>
      <c r="G238" s="13"/>
      <c r="H238" s="13"/>
      <c r="I238" s="13"/>
      <c r="J238" s="13"/>
      <c r="K238" s="13"/>
    </row>
    <row r="239" spans="2:11" ht="12.75" x14ac:dyDescent="0.2">
      <c r="B239" s="14"/>
      <c r="C239" s="14"/>
      <c r="D239" s="14"/>
      <c r="F239" s="13"/>
      <c r="G239" s="13"/>
      <c r="H239" s="13"/>
      <c r="I239" s="13"/>
      <c r="J239" s="13"/>
      <c r="K239" s="13"/>
    </row>
    <row r="240" spans="2:11" ht="12.75" x14ac:dyDescent="0.2">
      <c r="B240" s="14"/>
      <c r="C240" s="14"/>
      <c r="D240" s="14"/>
      <c r="F240" s="13"/>
      <c r="G240" s="13"/>
      <c r="H240" s="13"/>
      <c r="I240" s="13"/>
      <c r="J240" s="13"/>
      <c r="K240" s="13"/>
    </row>
    <row r="241" spans="2:11" ht="12.75" x14ac:dyDescent="0.2">
      <c r="B241" s="14"/>
      <c r="C241" s="14"/>
      <c r="D241" s="14"/>
      <c r="F241" s="13"/>
      <c r="G241" s="13"/>
      <c r="H241" s="13"/>
      <c r="I241" s="13"/>
      <c r="J241" s="13"/>
      <c r="K241" s="13"/>
    </row>
    <row r="242" spans="2:11" ht="12.75" x14ac:dyDescent="0.2">
      <c r="B242" s="14"/>
      <c r="C242" s="14"/>
      <c r="D242" s="14"/>
      <c r="F242" s="13"/>
      <c r="G242" s="13"/>
      <c r="H242" s="13"/>
      <c r="I242" s="13"/>
      <c r="J242" s="13"/>
      <c r="K242" s="13"/>
    </row>
    <row r="243" spans="2:11" ht="12.75" x14ac:dyDescent="0.2">
      <c r="B243" s="14"/>
      <c r="C243" s="14"/>
      <c r="D243" s="14"/>
      <c r="F243" s="13"/>
      <c r="G243" s="13"/>
      <c r="H243" s="13"/>
      <c r="I243" s="13"/>
      <c r="J243" s="13"/>
      <c r="K243" s="13"/>
    </row>
    <row r="244" spans="2:11" ht="12.75" x14ac:dyDescent="0.2">
      <c r="B244" s="14"/>
      <c r="C244" s="14"/>
      <c r="D244" s="14"/>
      <c r="F244" s="13"/>
      <c r="G244" s="13"/>
      <c r="H244" s="13"/>
      <c r="I244" s="13"/>
      <c r="J244" s="13"/>
      <c r="K244" s="13"/>
    </row>
    <row r="245" spans="2:11" ht="12.75" x14ac:dyDescent="0.2">
      <c r="B245" s="14"/>
      <c r="C245" s="14"/>
      <c r="D245" s="14"/>
      <c r="F245" s="13"/>
      <c r="G245" s="13"/>
      <c r="H245" s="13"/>
      <c r="I245" s="13"/>
      <c r="J245" s="13"/>
      <c r="K245" s="13"/>
    </row>
    <row r="246" spans="2:11" ht="12.75" x14ac:dyDescent="0.2">
      <c r="B246" s="14"/>
      <c r="C246" s="14"/>
      <c r="D246" s="14"/>
      <c r="F246" s="13"/>
      <c r="G246" s="13"/>
      <c r="H246" s="13"/>
      <c r="I246" s="13"/>
      <c r="J246" s="13"/>
      <c r="K246" s="13"/>
    </row>
    <row r="247" spans="2:11" ht="12.75" x14ac:dyDescent="0.2">
      <c r="B247" s="14"/>
      <c r="C247" s="14"/>
      <c r="D247" s="14"/>
      <c r="F247" s="13"/>
      <c r="G247" s="13"/>
      <c r="H247" s="13"/>
      <c r="I247" s="13"/>
      <c r="J247" s="13"/>
      <c r="K247" s="13"/>
    </row>
    <row r="248" spans="2:11" ht="12.75" x14ac:dyDescent="0.2">
      <c r="B248" s="14"/>
      <c r="C248" s="14"/>
      <c r="D248" s="14"/>
      <c r="F248" s="13"/>
      <c r="G248" s="13"/>
      <c r="H248" s="13"/>
      <c r="I248" s="13"/>
      <c r="J248" s="13"/>
      <c r="K248" s="13"/>
    </row>
    <row r="249" spans="2:11" ht="12.75" x14ac:dyDescent="0.2">
      <c r="B249" s="14"/>
      <c r="C249" s="14"/>
      <c r="D249" s="14"/>
      <c r="F249" s="13"/>
      <c r="G249" s="13"/>
      <c r="H249" s="13"/>
      <c r="I249" s="13"/>
      <c r="J249" s="13"/>
      <c r="K249" s="13"/>
    </row>
    <row r="250" spans="2:11" ht="12.75" x14ac:dyDescent="0.2">
      <c r="B250" s="14"/>
      <c r="C250" s="14"/>
      <c r="D250" s="14"/>
      <c r="F250" s="13"/>
      <c r="G250" s="13"/>
      <c r="H250" s="13"/>
      <c r="I250" s="13"/>
      <c r="J250" s="13"/>
      <c r="K250" s="13"/>
    </row>
    <row r="251" spans="2:11" ht="12.75" x14ac:dyDescent="0.2">
      <c r="B251" s="14"/>
      <c r="C251" s="14"/>
      <c r="D251" s="14"/>
      <c r="F251" s="13"/>
      <c r="G251" s="13"/>
      <c r="H251" s="13"/>
      <c r="I251" s="13"/>
      <c r="J251" s="13"/>
      <c r="K251" s="13"/>
    </row>
    <row r="252" spans="2:11" ht="12.75" x14ac:dyDescent="0.2">
      <c r="B252" s="14"/>
      <c r="C252" s="14"/>
      <c r="D252" s="14"/>
      <c r="F252" s="13"/>
      <c r="G252" s="13"/>
      <c r="H252" s="13"/>
      <c r="I252" s="13"/>
      <c r="J252" s="13"/>
      <c r="K252" s="13"/>
    </row>
    <row r="253" spans="2:11" ht="12.75" x14ac:dyDescent="0.2">
      <c r="B253" s="14"/>
      <c r="C253" s="14"/>
      <c r="D253" s="14"/>
      <c r="F253" s="13"/>
      <c r="G253" s="13"/>
      <c r="H253" s="13"/>
      <c r="I253" s="13"/>
      <c r="J253" s="13"/>
      <c r="K253" s="13"/>
    </row>
    <row r="254" spans="2:11" ht="12.75" x14ac:dyDescent="0.2">
      <c r="B254" s="14"/>
      <c r="C254" s="14"/>
      <c r="D254" s="14"/>
      <c r="F254" s="13"/>
      <c r="G254" s="13"/>
      <c r="H254" s="13"/>
      <c r="I254" s="13"/>
      <c r="J254" s="13"/>
      <c r="K254" s="13"/>
    </row>
    <row r="255" spans="2:11" ht="12.75" x14ac:dyDescent="0.2">
      <c r="B255" s="14"/>
      <c r="C255" s="14"/>
      <c r="D255" s="14"/>
      <c r="F255" s="13"/>
      <c r="G255" s="13"/>
      <c r="H255" s="13"/>
      <c r="I255" s="13"/>
      <c r="J255" s="13"/>
      <c r="K255" s="13"/>
    </row>
    <row r="256" spans="2:11" ht="12.75" x14ac:dyDescent="0.2">
      <c r="B256" s="14"/>
      <c r="C256" s="14"/>
      <c r="D256" s="14"/>
      <c r="F256" s="13"/>
      <c r="G256" s="13"/>
      <c r="H256" s="13"/>
      <c r="I256" s="13"/>
      <c r="J256" s="13"/>
      <c r="K256" s="13"/>
    </row>
    <row r="257" spans="2:11" ht="12.75" x14ac:dyDescent="0.2">
      <c r="B257" s="14"/>
      <c r="C257" s="14"/>
      <c r="D257" s="14"/>
      <c r="F257" s="13"/>
      <c r="G257" s="13"/>
      <c r="H257" s="13"/>
      <c r="I257" s="13"/>
      <c r="J257" s="13"/>
      <c r="K257" s="13"/>
    </row>
    <row r="258" spans="2:11" ht="12.75" x14ac:dyDescent="0.2">
      <c r="B258" s="14"/>
      <c r="C258" s="14"/>
      <c r="D258" s="14"/>
      <c r="F258" s="13"/>
      <c r="G258" s="13"/>
      <c r="H258" s="13"/>
      <c r="I258" s="13"/>
      <c r="J258" s="13"/>
      <c r="K258" s="13"/>
    </row>
    <row r="259" spans="2:11" ht="12.75" x14ac:dyDescent="0.2">
      <c r="B259" s="14"/>
      <c r="C259" s="14"/>
      <c r="D259" s="14"/>
      <c r="F259" s="13"/>
      <c r="G259" s="13"/>
      <c r="H259" s="13"/>
      <c r="I259" s="13"/>
      <c r="J259" s="13"/>
      <c r="K259" s="13"/>
    </row>
    <row r="260" spans="2:11" ht="12.75" x14ac:dyDescent="0.2">
      <c r="B260" s="14"/>
      <c r="C260" s="14"/>
      <c r="D260" s="14"/>
      <c r="F260" s="13"/>
      <c r="G260" s="13"/>
      <c r="H260" s="13"/>
      <c r="I260" s="13"/>
      <c r="J260" s="13"/>
      <c r="K260" s="13"/>
    </row>
    <row r="261" spans="2:11" ht="12.75" x14ac:dyDescent="0.2">
      <c r="B261" s="14"/>
      <c r="C261" s="14"/>
      <c r="D261" s="14"/>
      <c r="F261" s="13"/>
      <c r="G261" s="13"/>
      <c r="H261" s="13"/>
      <c r="I261" s="13"/>
      <c r="J261" s="13"/>
      <c r="K261" s="13"/>
    </row>
    <row r="262" spans="2:11" ht="12.75" x14ac:dyDescent="0.2">
      <c r="B262" s="14"/>
      <c r="C262" s="14"/>
      <c r="D262" s="14"/>
      <c r="F262" s="13"/>
      <c r="G262" s="13"/>
      <c r="H262" s="13"/>
      <c r="I262" s="13"/>
      <c r="J262" s="13"/>
      <c r="K262" s="13"/>
    </row>
    <row r="263" spans="2:11" ht="12.75" x14ac:dyDescent="0.2">
      <c r="B263" s="14"/>
      <c r="C263" s="14"/>
      <c r="D263" s="14"/>
      <c r="F263" s="13"/>
      <c r="G263" s="13"/>
      <c r="H263" s="13"/>
      <c r="I263" s="13"/>
      <c r="J263" s="13"/>
      <c r="K263" s="13"/>
    </row>
    <row r="264" spans="2:11" ht="12.75" x14ac:dyDescent="0.2">
      <c r="B264" s="14"/>
      <c r="C264" s="14"/>
      <c r="D264" s="14"/>
      <c r="F264" s="13"/>
      <c r="G264" s="13"/>
      <c r="H264" s="13"/>
      <c r="I264" s="13"/>
      <c r="J264" s="13"/>
      <c r="K264" s="13"/>
    </row>
    <row r="265" spans="2:11" ht="12.75" x14ac:dyDescent="0.2">
      <c r="B265" s="14"/>
      <c r="C265" s="14"/>
      <c r="D265" s="14"/>
      <c r="F265" s="13"/>
      <c r="G265" s="13"/>
      <c r="H265" s="13"/>
      <c r="I265" s="13"/>
      <c r="J265" s="13"/>
      <c r="K265" s="13"/>
    </row>
    <row r="266" spans="2:11" ht="12.75" x14ac:dyDescent="0.2">
      <c r="B266" s="14"/>
      <c r="C266" s="14"/>
      <c r="D266" s="14"/>
      <c r="F266" s="13"/>
      <c r="G266" s="13"/>
      <c r="H266" s="13"/>
      <c r="I266" s="13"/>
      <c r="J266" s="13"/>
      <c r="K266" s="13"/>
    </row>
    <row r="267" spans="2:11" ht="12.75" x14ac:dyDescent="0.2">
      <c r="B267" s="14"/>
      <c r="C267" s="14"/>
      <c r="D267" s="14"/>
      <c r="F267" s="13"/>
      <c r="G267" s="13"/>
      <c r="H267" s="13"/>
      <c r="I267" s="13"/>
      <c r="J267" s="13"/>
      <c r="K267" s="13"/>
    </row>
    <row r="268" spans="2:11" ht="12.75" x14ac:dyDescent="0.2">
      <c r="B268" s="14"/>
      <c r="C268" s="14"/>
      <c r="D268" s="14"/>
      <c r="F268" s="13"/>
      <c r="G268" s="13"/>
      <c r="H268" s="13"/>
      <c r="I268" s="13"/>
      <c r="J268" s="13"/>
      <c r="K268" s="13"/>
    </row>
    <row r="269" spans="2:11" ht="12.75" x14ac:dyDescent="0.2">
      <c r="B269" s="14"/>
      <c r="C269" s="14"/>
      <c r="D269" s="14"/>
      <c r="F269" s="13"/>
      <c r="G269" s="13"/>
      <c r="H269" s="13"/>
      <c r="I269" s="13"/>
      <c r="J269" s="13"/>
      <c r="K269" s="13"/>
    </row>
    <row r="270" spans="2:11" ht="12.75" x14ac:dyDescent="0.2">
      <c r="B270" s="14"/>
      <c r="C270" s="14"/>
      <c r="D270" s="14"/>
      <c r="F270" s="13"/>
      <c r="G270" s="13"/>
      <c r="H270" s="13"/>
      <c r="I270" s="13"/>
      <c r="J270" s="13"/>
      <c r="K270" s="13"/>
    </row>
    <row r="271" spans="2:11" ht="12.75" x14ac:dyDescent="0.2">
      <c r="B271" s="14"/>
      <c r="C271" s="14"/>
      <c r="D271" s="14"/>
      <c r="F271" s="13"/>
      <c r="G271" s="13"/>
      <c r="H271" s="13"/>
      <c r="I271" s="13"/>
      <c r="J271" s="13"/>
      <c r="K271" s="13"/>
    </row>
    <row r="272" spans="2:11" ht="12.75" x14ac:dyDescent="0.2">
      <c r="B272" s="14"/>
      <c r="C272" s="14"/>
      <c r="D272" s="14"/>
      <c r="F272" s="13"/>
      <c r="G272" s="13"/>
      <c r="H272" s="13"/>
      <c r="I272" s="13"/>
      <c r="J272" s="13"/>
      <c r="K272" s="13"/>
    </row>
    <row r="273" spans="2:11" ht="12.75" x14ac:dyDescent="0.2">
      <c r="B273" s="14"/>
      <c r="C273" s="14"/>
      <c r="D273" s="14"/>
      <c r="F273" s="13"/>
      <c r="G273" s="13"/>
      <c r="H273" s="13"/>
      <c r="I273" s="13"/>
      <c r="J273" s="13"/>
      <c r="K273" s="13"/>
    </row>
    <row r="274" spans="2:11" ht="12.75" x14ac:dyDescent="0.2">
      <c r="B274" s="14"/>
      <c r="C274" s="14"/>
      <c r="D274" s="14"/>
      <c r="F274" s="13"/>
      <c r="G274" s="13"/>
      <c r="H274" s="13"/>
      <c r="I274" s="13"/>
      <c r="J274" s="13"/>
      <c r="K274" s="13"/>
    </row>
    <row r="275" spans="2:11" ht="12.75" x14ac:dyDescent="0.2">
      <c r="B275" s="14"/>
      <c r="C275" s="14"/>
      <c r="D275" s="14"/>
      <c r="F275" s="13"/>
      <c r="G275" s="13"/>
      <c r="H275" s="13"/>
      <c r="I275" s="13"/>
      <c r="J275" s="13"/>
      <c r="K275" s="13"/>
    </row>
    <row r="276" spans="2:11" ht="12.75" x14ac:dyDescent="0.2">
      <c r="B276" s="14"/>
      <c r="C276" s="14"/>
      <c r="D276" s="14"/>
      <c r="F276" s="13"/>
      <c r="G276" s="13"/>
      <c r="H276" s="13"/>
      <c r="I276" s="13"/>
      <c r="J276" s="13"/>
      <c r="K276" s="13"/>
    </row>
    <row r="277" spans="2:11" ht="12.75" x14ac:dyDescent="0.2">
      <c r="B277" s="14"/>
      <c r="C277" s="14"/>
      <c r="D277" s="14"/>
      <c r="F277" s="13"/>
      <c r="G277" s="13"/>
      <c r="H277" s="13"/>
      <c r="I277" s="13"/>
      <c r="J277" s="13"/>
      <c r="K277" s="13"/>
    </row>
    <row r="278" spans="2:11" ht="12.75" x14ac:dyDescent="0.2">
      <c r="B278" s="14"/>
      <c r="C278" s="14"/>
      <c r="D278" s="14"/>
      <c r="F278" s="13"/>
      <c r="G278" s="13"/>
      <c r="H278" s="13"/>
      <c r="I278" s="13"/>
      <c r="J278" s="13"/>
      <c r="K278" s="13"/>
    </row>
    <row r="279" spans="2:11" ht="12.75" x14ac:dyDescent="0.2">
      <c r="B279" s="14"/>
      <c r="C279" s="14"/>
      <c r="D279" s="14"/>
      <c r="F279" s="13"/>
      <c r="G279" s="13"/>
      <c r="H279" s="13"/>
      <c r="I279" s="13"/>
      <c r="J279" s="13"/>
      <c r="K279" s="13"/>
    </row>
    <row r="280" spans="2:11" ht="12.75" x14ac:dyDescent="0.2">
      <c r="B280" s="14"/>
      <c r="C280" s="14"/>
      <c r="D280" s="14"/>
      <c r="F280" s="13"/>
      <c r="G280" s="13"/>
      <c r="H280" s="13"/>
      <c r="I280" s="13"/>
      <c r="J280" s="13"/>
      <c r="K280" s="13"/>
    </row>
    <row r="281" spans="2:11" ht="12.75" x14ac:dyDescent="0.2">
      <c r="B281" s="14"/>
      <c r="C281" s="14"/>
      <c r="D281" s="14"/>
      <c r="F281" s="13"/>
      <c r="G281" s="13"/>
      <c r="H281" s="13"/>
      <c r="I281" s="13"/>
      <c r="J281" s="13"/>
      <c r="K281" s="13"/>
    </row>
    <row r="282" spans="2:11" ht="12.75" x14ac:dyDescent="0.2">
      <c r="B282" s="14"/>
      <c r="C282" s="14"/>
      <c r="D282" s="14"/>
      <c r="F282" s="13"/>
      <c r="G282" s="13"/>
      <c r="H282" s="13"/>
      <c r="I282" s="13"/>
      <c r="J282" s="13"/>
      <c r="K282" s="13"/>
    </row>
    <row r="283" spans="2:11" ht="12.75" x14ac:dyDescent="0.2">
      <c r="B283" s="14"/>
      <c r="C283" s="14"/>
      <c r="D283" s="14"/>
      <c r="F283" s="13"/>
      <c r="G283" s="13"/>
      <c r="H283" s="13"/>
      <c r="I283" s="13"/>
      <c r="J283" s="13"/>
      <c r="K283" s="13"/>
    </row>
    <row r="284" spans="2:11" ht="12.75" x14ac:dyDescent="0.2">
      <c r="B284" s="14"/>
      <c r="C284" s="14"/>
      <c r="D284" s="14"/>
      <c r="F284" s="13"/>
      <c r="G284" s="13"/>
      <c r="H284" s="13"/>
      <c r="I284" s="13"/>
      <c r="J284" s="13"/>
      <c r="K284" s="13"/>
    </row>
    <row r="285" spans="2:11" ht="12.75" x14ac:dyDescent="0.2">
      <c r="B285" s="14"/>
      <c r="C285" s="14"/>
      <c r="D285" s="14"/>
      <c r="F285" s="13"/>
      <c r="G285" s="13"/>
      <c r="H285" s="13"/>
      <c r="I285" s="13"/>
      <c r="J285" s="13"/>
      <c r="K285" s="13"/>
    </row>
    <row r="286" spans="2:11" ht="12.75" x14ac:dyDescent="0.2">
      <c r="B286" s="14"/>
      <c r="C286" s="14"/>
      <c r="D286" s="14"/>
      <c r="F286" s="13"/>
      <c r="G286" s="13"/>
      <c r="H286" s="13"/>
      <c r="I286" s="13"/>
      <c r="J286" s="13"/>
      <c r="K286" s="13"/>
    </row>
    <row r="287" spans="2:11" ht="12.75" x14ac:dyDescent="0.2">
      <c r="B287" s="14"/>
      <c r="C287" s="14"/>
      <c r="D287" s="14"/>
      <c r="F287" s="13"/>
      <c r="G287" s="13"/>
      <c r="H287" s="13"/>
      <c r="I287" s="13"/>
      <c r="J287" s="13"/>
      <c r="K287" s="13"/>
    </row>
    <row r="288" spans="2:11" ht="12.75" x14ac:dyDescent="0.2">
      <c r="B288" s="14"/>
      <c r="C288" s="14"/>
      <c r="D288" s="14"/>
      <c r="F288" s="13"/>
      <c r="G288" s="13"/>
      <c r="H288" s="13"/>
      <c r="I288" s="13"/>
      <c r="J288" s="13"/>
      <c r="K288" s="13"/>
    </row>
    <row r="289" spans="2:11" ht="12.75" x14ac:dyDescent="0.2">
      <c r="B289" s="14"/>
      <c r="C289" s="14"/>
      <c r="D289" s="14"/>
      <c r="F289" s="13"/>
      <c r="G289" s="13"/>
      <c r="H289" s="13"/>
      <c r="I289" s="13"/>
      <c r="J289" s="13"/>
      <c r="K289" s="13"/>
    </row>
    <row r="290" spans="2:11" ht="12.75" x14ac:dyDescent="0.2">
      <c r="B290" s="14"/>
      <c r="C290" s="14"/>
      <c r="D290" s="14"/>
      <c r="F290" s="13"/>
      <c r="G290" s="13"/>
      <c r="H290" s="13"/>
      <c r="I290" s="13"/>
      <c r="J290" s="13"/>
      <c r="K290" s="13"/>
    </row>
    <row r="291" spans="2:11" ht="12.75" x14ac:dyDescent="0.2">
      <c r="B291" s="14"/>
      <c r="C291" s="14"/>
      <c r="D291" s="14"/>
      <c r="F291" s="13"/>
      <c r="G291" s="13"/>
      <c r="H291" s="13"/>
      <c r="I291" s="13"/>
      <c r="J291" s="13"/>
      <c r="K291" s="13"/>
    </row>
    <row r="292" spans="2:11" ht="12.75" x14ac:dyDescent="0.2">
      <c r="B292" s="14"/>
      <c r="C292" s="14"/>
      <c r="D292" s="14"/>
      <c r="F292" s="13"/>
      <c r="G292" s="13"/>
      <c r="H292" s="13"/>
      <c r="I292" s="13"/>
      <c r="J292" s="13"/>
      <c r="K292" s="13"/>
    </row>
    <row r="293" spans="2:11" ht="12.75" x14ac:dyDescent="0.2">
      <c r="B293" s="14"/>
      <c r="C293" s="14"/>
      <c r="D293" s="14"/>
      <c r="F293" s="13"/>
      <c r="G293" s="13"/>
      <c r="H293" s="13"/>
      <c r="I293" s="13"/>
      <c r="J293" s="13"/>
      <c r="K293" s="13"/>
    </row>
    <row r="294" spans="2:11" ht="12.75" x14ac:dyDescent="0.2">
      <c r="B294" s="14"/>
      <c r="C294" s="14"/>
      <c r="D294" s="14"/>
      <c r="F294" s="13"/>
      <c r="G294" s="13"/>
      <c r="H294" s="13"/>
      <c r="I294" s="13"/>
      <c r="J294" s="13"/>
      <c r="K294" s="13"/>
    </row>
    <row r="295" spans="2:11" ht="12.75" x14ac:dyDescent="0.2">
      <c r="B295" s="14"/>
      <c r="C295" s="14"/>
      <c r="D295" s="14"/>
      <c r="F295" s="13"/>
      <c r="G295" s="13"/>
      <c r="H295" s="13"/>
      <c r="I295" s="13"/>
      <c r="J295" s="13"/>
      <c r="K295" s="13"/>
    </row>
    <row r="296" spans="2:11" ht="12.75" x14ac:dyDescent="0.2">
      <c r="B296" s="14"/>
      <c r="C296" s="14"/>
      <c r="D296" s="14"/>
      <c r="F296" s="13"/>
      <c r="G296" s="13"/>
      <c r="H296" s="13"/>
      <c r="I296" s="13"/>
      <c r="J296" s="13"/>
      <c r="K296" s="13"/>
    </row>
    <row r="297" spans="2:11" ht="12.75" x14ac:dyDescent="0.2">
      <c r="B297" s="14"/>
      <c r="C297" s="14"/>
      <c r="D297" s="14"/>
      <c r="F297" s="13"/>
      <c r="G297" s="13"/>
      <c r="H297" s="13"/>
      <c r="I297" s="13"/>
      <c r="J297" s="13"/>
      <c r="K297" s="13"/>
    </row>
    <row r="298" spans="2:11" ht="12.75" x14ac:dyDescent="0.2">
      <c r="B298" s="14"/>
      <c r="C298" s="14"/>
      <c r="D298" s="14"/>
      <c r="F298" s="13"/>
      <c r="G298" s="13"/>
      <c r="H298" s="13"/>
      <c r="I298" s="13"/>
      <c r="J298" s="13"/>
      <c r="K298" s="13"/>
    </row>
    <row r="299" spans="2:11" ht="12.75" x14ac:dyDescent="0.2">
      <c r="B299" s="14"/>
      <c r="C299" s="14"/>
      <c r="D299" s="14"/>
      <c r="F299" s="13"/>
      <c r="G299" s="13"/>
      <c r="H299" s="13"/>
      <c r="I299" s="13"/>
      <c r="J299" s="13"/>
      <c r="K299" s="13"/>
    </row>
    <row r="300" spans="2:11" ht="12.75" x14ac:dyDescent="0.2">
      <c r="B300" s="14"/>
      <c r="C300" s="14"/>
      <c r="D300" s="14"/>
      <c r="F300" s="13"/>
      <c r="G300" s="13"/>
      <c r="H300" s="13"/>
      <c r="I300" s="13"/>
      <c r="J300" s="13"/>
      <c r="K300" s="13"/>
    </row>
    <row r="301" spans="2:11" ht="12.75" x14ac:dyDescent="0.2">
      <c r="B301" s="14"/>
      <c r="C301" s="14"/>
      <c r="D301" s="14"/>
      <c r="F301" s="13"/>
      <c r="G301" s="13"/>
      <c r="H301" s="13"/>
      <c r="I301" s="13"/>
      <c r="J301" s="13"/>
      <c r="K301" s="13"/>
    </row>
    <row r="302" spans="2:11" ht="12.75" x14ac:dyDescent="0.2">
      <c r="B302" s="14"/>
      <c r="C302" s="14"/>
      <c r="D302" s="14"/>
      <c r="F302" s="13"/>
      <c r="G302" s="13"/>
      <c r="H302" s="13"/>
      <c r="I302" s="13"/>
      <c r="J302" s="13"/>
      <c r="K302" s="13"/>
    </row>
    <row r="303" spans="2:11" ht="12.75" x14ac:dyDescent="0.2">
      <c r="B303" s="14"/>
      <c r="C303" s="14"/>
      <c r="D303" s="14"/>
      <c r="F303" s="13"/>
      <c r="G303" s="13"/>
      <c r="H303" s="13"/>
      <c r="I303" s="13"/>
      <c r="J303" s="13"/>
      <c r="K303" s="13"/>
    </row>
    <row r="304" spans="2:11" ht="12.75" x14ac:dyDescent="0.2">
      <c r="B304" s="14"/>
      <c r="C304" s="14"/>
      <c r="D304" s="14"/>
      <c r="F304" s="13"/>
      <c r="G304" s="13"/>
      <c r="H304" s="13"/>
      <c r="I304" s="13"/>
      <c r="J304" s="13"/>
      <c r="K304" s="13"/>
    </row>
    <row r="305" spans="2:11" ht="12.75" x14ac:dyDescent="0.2">
      <c r="B305" s="14"/>
      <c r="C305" s="14"/>
      <c r="D305" s="14"/>
      <c r="F305" s="13"/>
      <c r="G305" s="13"/>
      <c r="H305" s="13"/>
      <c r="I305" s="13"/>
      <c r="J305" s="13"/>
      <c r="K305" s="13"/>
    </row>
    <row r="306" spans="2:11" ht="12.75" x14ac:dyDescent="0.2">
      <c r="B306" s="14"/>
      <c r="C306" s="14"/>
      <c r="D306" s="14"/>
      <c r="F306" s="13"/>
      <c r="G306" s="13"/>
      <c r="H306" s="13"/>
      <c r="I306" s="13"/>
      <c r="J306" s="13"/>
      <c r="K306" s="13"/>
    </row>
    <row r="307" spans="2:11" ht="12.75" x14ac:dyDescent="0.2">
      <c r="B307" s="14"/>
      <c r="C307" s="14"/>
      <c r="D307" s="14"/>
      <c r="F307" s="13"/>
      <c r="G307" s="13"/>
      <c r="H307" s="13"/>
      <c r="I307" s="13"/>
      <c r="J307" s="13"/>
      <c r="K307" s="13"/>
    </row>
    <row r="308" spans="2:11" ht="12.75" x14ac:dyDescent="0.2">
      <c r="B308" s="14"/>
      <c r="C308" s="14"/>
      <c r="D308" s="14"/>
      <c r="F308" s="13"/>
      <c r="G308" s="13"/>
      <c r="H308" s="13"/>
      <c r="I308" s="13"/>
      <c r="J308" s="13"/>
      <c r="K308" s="13"/>
    </row>
    <row r="309" spans="2:11" ht="12.75" x14ac:dyDescent="0.2">
      <c r="B309" s="14"/>
      <c r="C309" s="14"/>
      <c r="D309" s="14"/>
      <c r="F309" s="13"/>
      <c r="G309" s="13"/>
      <c r="H309" s="13"/>
      <c r="I309" s="13"/>
      <c r="J309" s="13"/>
      <c r="K309" s="13"/>
    </row>
    <row r="310" spans="2:11" ht="12.75" x14ac:dyDescent="0.2">
      <c r="B310" s="14"/>
      <c r="C310" s="14"/>
      <c r="D310" s="14"/>
      <c r="F310" s="13"/>
      <c r="G310" s="13"/>
      <c r="H310" s="13"/>
      <c r="I310" s="13"/>
      <c r="J310" s="13"/>
      <c r="K310" s="13"/>
    </row>
    <row r="311" spans="2:11" ht="12.75" x14ac:dyDescent="0.2">
      <c r="B311" s="14"/>
      <c r="C311" s="14"/>
      <c r="D311" s="14"/>
      <c r="F311" s="13"/>
      <c r="G311" s="13"/>
      <c r="H311" s="13"/>
      <c r="I311" s="13"/>
      <c r="J311" s="13"/>
      <c r="K311" s="13"/>
    </row>
    <row r="312" spans="2:11" ht="12.75" x14ac:dyDescent="0.2">
      <c r="B312" s="14"/>
      <c r="C312" s="14"/>
      <c r="D312" s="14"/>
      <c r="F312" s="13"/>
      <c r="G312" s="13"/>
      <c r="H312" s="13"/>
      <c r="I312" s="13"/>
      <c r="J312" s="13"/>
      <c r="K312" s="13"/>
    </row>
    <row r="313" spans="2:11" ht="12.75" x14ac:dyDescent="0.2">
      <c r="B313" s="14"/>
      <c r="C313" s="14"/>
      <c r="D313" s="14"/>
      <c r="F313" s="13"/>
      <c r="G313" s="13"/>
      <c r="H313" s="13"/>
      <c r="I313" s="13"/>
      <c r="J313" s="13"/>
      <c r="K313" s="13"/>
    </row>
    <row r="314" spans="2:11" ht="12.75" x14ac:dyDescent="0.2">
      <c r="B314" s="14"/>
      <c r="C314" s="14"/>
      <c r="D314" s="14"/>
      <c r="F314" s="13"/>
      <c r="G314" s="13"/>
      <c r="H314" s="13"/>
      <c r="I314" s="13"/>
      <c r="J314" s="13"/>
      <c r="K314" s="13"/>
    </row>
    <row r="315" spans="2:11" ht="12.75" x14ac:dyDescent="0.2">
      <c r="B315" s="14"/>
      <c r="C315" s="14"/>
      <c r="D315" s="14"/>
      <c r="F315" s="13"/>
      <c r="G315" s="13"/>
      <c r="H315" s="13"/>
      <c r="I315" s="13"/>
      <c r="J315" s="13"/>
      <c r="K315" s="13"/>
    </row>
    <row r="316" spans="2:11" ht="12.75" x14ac:dyDescent="0.2">
      <c r="B316" s="14"/>
      <c r="C316" s="14"/>
      <c r="D316" s="14"/>
      <c r="F316" s="13"/>
      <c r="G316" s="13"/>
      <c r="H316" s="13"/>
      <c r="I316" s="13"/>
      <c r="J316" s="13"/>
      <c r="K316" s="13"/>
    </row>
    <row r="317" spans="2:11" ht="12.75" x14ac:dyDescent="0.2">
      <c r="B317" s="14"/>
      <c r="C317" s="14"/>
      <c r="D317" s="14"/>
      <c r="F317" s="13"/>
      <c r="G317" s="13"/>
      <c r="H317" s="13"/>
      <c r="I317" s="13"/>
      <c r="J317" s="13"/>
      <c r="K317" s="13"/>
    </row>
    <row r="318" spans="2:11" ht="12.75" x14ac:dyDescent="0.2">
      <c r="B318" s="14"/>
      <c r="C318" s="14"/>
      <c r="D318" s="14"/>
      <c r="F318" s="13"/>
      <c r="G318" s="13"/>
      <c r="H318" s="13"/>
      <c r="I318" s="13"/>
      <c r="J318" s="13"/>
      <c r="K318" s="13"/>
    </row>
    <row r="319" spans="2:11" ht="12.75" x14ac:dyDescent="0.2">
      <c r="B319" s="14"/>
      <c r="C319" s="14"/>
      <c r="D319" s="14"/>
      <c r="F319" s="13"/>
      <c r="G319" s="13"/>
      <c r="H319" s="13"/>
      <c r="I319" s="13"/>
      <c r="J319" s="13"/>
      <c r="K319" s="13"/>
    </row>
    <row r="320" spans="2:11" ht="12.75" x14ac:dyDescent="0.2">
      <c r="B320" s="14"/>
      <c r="C320" s="14"/>
      <c r="D320" s="14"/>
      <c r="F320" s="13"/>
      <c r="G320" s="13"/>
      <c r="H320" s="13"/>
      <c r="I320" s="13"/>
      <c r="J320" s="13"/>
      <c r="K320" s="13"/>
    </row>
    <row r="321" spans="2:11" ht="12.75" x14ac:dyDescent="0.2">
      <c r="B321" s="14"/>
      <c r="C321" s="14"/>
      <c r="D321" s="14"/>
      <c r="F321" s="13"/>
      <c r="G321" s="13"/>
      <c r="H321" s="13"/>
      <c r="I321" s="13"/>
      <c r="J321" s="13"/>
      <c r="K321" s="13"/>
    </row>
    <row r="322" spans="2:11" ht="12.75" x14ac:dyDescent="0.2">
      <c r="B322" s="14"/>
      <c r="C322" s="14"/>
      <c r="D322" s="14"/>
      <c r="F322" s="13"/>
      <c r="G322" s="13"/>
      <c r="H322" s="13"/>
      <c r="I322" s="13"/>
      <c r="J322" s="13"/>
      <c r="K322" s="13"/>
    </row>
    <row r="323" spans="2:11" ht="12.75" x14ac:dyDescent="0.2">
      <c r="B323" s="14"/>
      <c r="C323" s="14"/>
      <c r="D323" s="14"/>
      <c r="F323" s="13"/>
      <c r="G323" s="13"/>
      <c r="H323" s="13"/>
      <c r="I323" s="13"/>
      <c r="J323" s="13"/>
      <c r="K323" s="13"/>
    </row>
    <row r="324" spans="2:11" ht="12.75" x14ac:dyDescent="0.2">
      <c r="B324" s="14"/>
      <c r="C324" s="14"/>
      <c r="D324" s="14"/>
      <c r="F324" s="13"/>
      <c r="G324" s="13"/>
      <c r="H324" s="13"/>
      <c r="I324" s="13"/>
      <c r="J324" s="13"/>
      <c r="K324" s="13"/>
    </row>
    <row r="325" spans="2:11" ht="12.75" x14ac:dyDescent="0.2">
      <c r="B325" s="14"/>
      <c r="C325" s="14"/>
      <c r="D325" s="14"/>
      <c r="F325" s="13"/>
      <c r="G325" s="13"/>
      <c r="H325" s="13"/>
      <c r="I325" s="13"/>
      <c r="J325" s="13"/>
      <c r="K325" s="13"/>
    </row>
    <row r="326" spans="2:11" ht="12.75" x14ac:dyDescent="0.2">
      <c r="B326" s="14"/>
      <c r="C326" s="14"/>
      <c r="D326" s="14"/>
      <c r="F326" s="13"/>
      <c r="G326" s="13"/>
      <c r="H326" s="13"/>
      <c r="I326" s="13"/>
      <c r="J326" s="13"/>
      <c r="K326" s="13"/>
    </row>
    <row r="327" spans="2:11" ht="12.75" x14ac:dyDescent="0.2">
      <c r="B327" s="14"/>
      <c r="C327" s="14"/>
      <c r="D327" s="14"/>
      <c r="F327" s="13"/>
      <c r="G327" s="13"/>
      <c r="H327" s="13"/>
      <c r="I327" s="13"/>
      <c r="J327" s="13"/>
      <c r="K327" s="13"/>
    </row>
    <row r="328" spans="2:11" ht="12.75" x14ac:dyDescent="0.2">
      <c r="B328" s="14"/>
      <c r="C328" s="14"/>
      <c r="D328" s="14"/>
      <c r="F328" s="13"/>
      <c r="G328" s="13"/>
      <c r="H328" s="13"/>
      <c r="I328" s="13"/>
      <c r="J328" s="13"/>
      <c r="K328" s="13"/>
    </row>
    <row r="329" spans="2:11" ht="12.75" x14ac:dyDescent="0.2">
      <c r="B329" s="14"/>
      <c r="C329" s="14"/>
      <c r="D329" s="14"/>
      <c r="F329" s="13"/>
      <c r="G329" s="13"/>
      <c r="H329" s="13"/>
      <c r="I329" s="13"/>
      <c r="J329" s="13"/>
      <c r="K329" s="13"/>
    </row>
    <row r="330" spans="2:11" ht="12.75" x14ac:dyDescent="0.2">
      <c r="B330" s="14"/>
      <c r="C330" s="14"/>
      <c r="D330" s="14"/>
      <c r="F330" s="13"/>
      <c r="G330" s="13"/>
      <c r="H330" s="13"/>
      <c r="I330" s="13"/>
      <c r="J330" s="13"/>
      <c r="K330" s="13"/>
    </row>
    <row r="331" spans="2:11" ht="12.75" x14ac:dyDescent="0.2">
      <c r="B331" s="14"/>
      <c r="C331" s="14"/>
      <c r="D331" s="14"/>
      <c r="F331" s="13"/>
      <c r="G331" s="13"/>
      <c r="H331" s="13"/>
      <c r="I331" s="13"/>
      <c r="J331" s="13"/>
      <c r="K331" s="13"/>
    </row>
    <row r="332" spans="2:11" ht="12.75" x14ac:dyDescent="0.2">
      <c r="B332" s="14"/>
      <c r="C332" s="14"/>
      <c r="D332" s="14"/>
      <c r="F332" s="13"/>
      <c r="G332" s="13"/>
      <c r="H332" s="13"/>
      <c r="I332" s="13"/>
      <c r="J332" s="13"/>
      <c r="K332" s="13"/>
    </row>
    <row r="333" spans="2:11" ht="12.75" x14ac:dyDescent="0.2">
      <c r="B333" s="14"/>
      <c r="C333" s="14"/>
      <c r="D333" s="14"/>
      <c r="F333" s="13"/>
      <c r="G333" s="13"/>
      <c r="H333" s="13"/>
      <c r="I333" s="13"/>
      <c r="J333" s="13"/>
      <c r="K333" s="13"/>
    </row>
    <row r="334" spans="2:11" ht="12.75" x14ac:dyDescent="0.2">
      <c r="B334" s="14"/>
      <c r="C334" s="14"/>
      <c r="D334" s="14"/>
      <c r="F334" s="13"/>
      <c r="G334" s="13"/>
      <c r="H334" s="13"/>
      <c r="I334" s="13"/>
      <c r="J334" s="13"/>
      <c r="K334" s="13"/>
    </row>
    <row r="335" spans="2:11" ht="12.75" x14ac:dyDescent="0.2">
      <c r="B335" s="14"/>
      <c r="C335" s="14"/>
      <c r="D335" s="14"/>
      <c r="F335" s="13"/>
      <c r="G335" s="13"/>
      <c r="H335" s="13"/>
      <c r="I335" s="13"/>
      <c r="J335" s="13"/>
      <c r="K335" s="13"/>
    </row>
    <row r="336" spans="2:11" ht="12.75" x14ac:dyDescent="0.2">
      <c r="B336" s="14"/>
      <c r="C336" s="14"/>
      <c r="D336" s="14"/>
      <c r="F336" s="13"/>
      <c r="G336" s="13"/>
      <c r="H336" s="13"/>
      <c r="I336" s="13"/>
      <c r="J336" s="13"/>
      <c r="K336" s="13"/>
    </row>
    <row r="337" spans="2:11" ht="12.75" x14ac:dyDescent="0.2">
      <c r="B337" s="14"/>
      <c r="C337" s="14"/>
      <c r="D337" s="14"/>
      <c r="F337" s="13"/>
      <c r="G337" s="13"/>
      <c r="H337" s="13"/>
      <c r="I337" s="13"/>
      <c r="J337" s="13"/>
      <c r="K337" s="13"/>
    </row>
    <row r="338" spans="2:11" ht="12.75" x14ac:dyDescent="0.2">
      <c r="B338" s="14"/>
      <c r="C338" s="14"/>
      <c r="D338" s="14"/>
      <c r="F338" s="13"/>
      <c r="G338" s="13"/>
      <c r="H338" s="13"/>
      <c r="I338" s="13"/>
      <c r="J338" s="13"/>
      <c r="K338" s="13"/>
    </row>
    <row r="339" spans="2:11" ht="12.75" x14ac:dyDescent="0.2">
      <c r="B339" s="14"/>
      <c r="C339" s="14"/>
      <c r="D339" s="14"/>
      <c r="F339" s="13"/>
      <c r="G339" s="13"/>
      <c r="H339" s="13"/>
      <c r="I339" s="13"/>
      <c r="J339" s="13"/>
      <c r="K339" s="13"/>
    </row>
    <row r="340" spans="2:11" ht="12.75" x14ac:dyDescent="0.2">
      <c r="B340" s="14"/>
      <c r="C340" s="14"/>
      <c r="D340" s="14"/>
      <c r="F340" s="13"/>
      <c r="G340" s="13"/>
      <c r="H340" s="13"/>
      <c r="I340" s="13"/>
      <c r="J340" s="13"/>
      <c r="K340" s="13"/>
    </row>
    <row r="341" spans="2:11" ht="12.75" x14ac:dyDescent="0.2">
      <c r="B341" s="14"/>
      <c r="C341" s="14"/>
      <c r="D341" s="14"/>
      <c r="F341" s="13"/>
      <c r="G341" s="13"/>
      <c r="H341" s="13"/>
      <c r="I341" s="13"/>
      <c r="J341" s="13"/>
      <c r="K341" s="13"/>
    </row>
    <row r="342" spans="2:11" ht="12.75" x14ac:dyDescent="0.2">
      <c r="B342" s="14"/>
      <c r="C342" s="14"/>
      <c r="D342" s="14"/>
      <c r="F342" s="13"/>
      <c r="G342" s="13"/>
      <c r="H342" s="13"/>
      <c r="I342" s="13"/>
      <c r="J342" s="13"/>
      <c r="K342" s="13"/>
    </row>
    <row r="343" spans="2:11" ht="12.75" x14ac:dyDescent="0.2">
      <c r="B343" s="14"/>
      <c r="C343" s="14"/>
      <c r="D343" s="14"/>
      <c r="F343" s="13"/>
      <c r="G343" s="13"/>
      <c r="H343" s="13"/>
      <c r="I343" s="13"/>
      <c r="J343" s="13"/>
      <c r="K343" s="13"/>
    </row>
    <row r="344" spans="2:11" ht="12.75" x14ac:dyDescent="0.2">
      <c r="B344" s="14"/>
      <c r="C344" s="14"/>
      <c r="D344" s="14"/>
      <c r="F344" s="13"/>
      <c r="G344" s="13"/>
      <c r="H344" s="13"/>
      <c r="I344" s="13"/>
      <c r="J344" s="13"/>
      <c r="K344" s="13"/>
    </row>
    <row r="345" spans="2:11" ht="12.75" x14ac:dyDescent="0.2">
      <c r="B345" s="14"/>
      <c r="C345" s="14"/>
      <c r="D345" s="14"/>
      <c r="F345" s="13"/>
      <c r="G345" s="13"/>
      <c r="H345" s="13"/>
      <c r="I345" s="13"/>
      <c r="J345" s="13"/>
      <c r="K345" s="13"/>
    </row>
    <row r="346" spans="2:11" ht="12.75" x14ac:dyDescent="0.2">
      <c r="B346" s="14"/>
      <c r="C346" s="14"/>
      <c r="D346" s="14"/>
      <c r="F346" s="13"/>
      <c r="G346" s="13"/>
      <c r="H346" s="13"/>
      <c r="I346" s="13"/>
      <c r="J346" s="13"/>
      <c r="K346" s="13"/>
    </row>
    <row r="347" spans="2:11" ht="12.75" x14ac:dyDescent="0.2">
      <c r="B347" s="14"/>
      <c r="C347" s="14"/>
      <c r="D347" s="14"/>
      <c r="F347" s="13"/>
      <c r="G347" s="13"/>
      <c r="H347" s="13"/>
      <c r="I347" s="13"/>
      <c r="J347" s="13"/>
      <c r="K347" s="13"/>
    </row>
    <row r="348" spans="2:11" ht="12.75" x14ac:dyDescent="0.2">
      <c r="B348" s="14"/>
      <c r="C348" s="14"/>
      <c r="D348" s="14"/>
      <c r="F348" s="13"/>
      <c r="G348" s="13"/>
      <c r="H348" s="13"/>
      <c r="I348" s="13"/>
      <c r="J348" s="13"/>
      <c r="K348" s="13"/>
    </row>
    <row r="349" spans="2:11" ht="12.75" x14ac:dyDescent="0.2">
      <c r="B349" s="14"/>
      <c r="C349" s="14"/>
      <c r="D349" s="14"/>
      <c r="F349" s="13"/>
      <c r="G349" s="13"/>
      <c r="H349" s="13"/>
      <c r="I349" s="13"/>
      <c r="J349" s="13"/>
      <c r="K349" s="13"/>
    </row>
    <row r="350" spans="2:11" ht="12.75" x14ac:dyDescent="0.2">
      <c r="B350" s="14"/>
      <c r="C350" s="14"/>
      <c r="D350" s="14"/>
      <c r="F350" s="13"/>
      <c r="G350" s="13"/>
      <c r="H350" s="13"/>
      <c r="I350" s="13"/>
      <c r="J350" s="13"/>
      <c r="K350" s="13"/>
    </row>
    <row r="351" spans="2:11" ht="12.75" x14ac:dyDescent="0.2">
      <c r="B351" s="14"/>
      <c r="C351" s="14"/>
      <c r="D351" s="14"/>
      <c r="F351" s="13"/>
      <c r="G351" s="13"/>
      <c r="H351" s="13"/>
      <c r="I351" s="13"/>
      <c r="J351" s="13"/>
      <c r="K351" s="13"/>
    </row>
    <row r="352" spans="2:11" ht="12.75" x14ac:dyDescent="0.2">
      <c r="B352" s="14"/>
      <c r="C352" s="14"/>
      <c r="D352" s="14"/>
      <c r="F352" s="13"/>
      <c r="G352" s="13"/>
      <c r="H352" s="13"/>
      <c r="I352" s="13"/>
      <c r="J352" s="13"/>
      <c r="K352" s="13"/>
    </row>
    <row r="353" spans="2:11" ht="12.75" x14ac:dyDescent="0.2">
      <c r="B353" s="14"/>
      <c r="C353" s="14"/>
      <c r="D353" s="14"/>
      <c r="F353" s="13"/>
      <c r="G353" s="13"/>
      <c r="H353" s="13"/>
      <c r="I353" s="13"/>
      <c r="J353" s="13"/>
      <c r="K353" s="13"/>
    </row>
    <row r="354" spans="2:11" ht="12.75" x14ac:dyDescent="0.2">
      <c r="B354" s="14"/>
      <c r="C354" s="14"/>
      <c r="D354" s="14"/>
      <c r="F354" s="13"/>
      <c r="G354" s="13"/>
      <c r="H354" s="13"/>
      <c r="I354" s="13"/>
      <c r="J354" s="13"/>
      <c r="K354" s="13"/>
    </row>
    <row r="355" spans="2:11" ht="12.75" x14ac:dyDescent="0.2">
      <c r="B355" s="14"/>
      <c r="C355" s="14"/>
      <c r="D355" s="14"/>
      <c r="F355" s="13"/>
      <c r="G355" s="13"/>
      <c r="H355" s="13"/>
      <c r="I355" s="13"/>
      <c r="J355" s="13"/>
      <c r="K355" s="13"/>
    </row>
    <row r="356" spans="2:11" ht="12.75" x14ac:dyDescent="0.2">
      <c r="B356" s="14"/>
      <c r="C356" s="14"/>
      <c r="D356" s="14"/>
      <c r="F356" s="13"/>
      <c r="G356" s="13"/>
      <c r="H356" s="13"/>
      <c r="I356" s="13"/>
      <c r="J356" s="13"/>
      <c r="K356" s="13"/>
    </row>
    <row r="357" spans="2:11" ht="12.75" x14ac:dyDescent="0.2">
      <c r="B357" s="14"/>
      <c r="C357" s="14"/>
      <c r="D357" s="14"/>
      <c r="F357" s="13"/>
      <c r="G357" s="13"/>
      <c r="H357" s="13"/>
      <c r="I357" s="13"/>
      <c r="J357" s="13"/>
      <c r="K357" s="13"/>
    </row>
    <row r="358" spans="2:11" ht="12.75" x14ac:dyDescent="0.2">
      <c r="B358" s="14"/>
      <c r="C358" s="14"/>
      <c r="D358" s="14"/>
      <c r="F358" s="13"/>
      <c r="G358" s="13"/>
      <c r="H358" s="13"/>
      <c r="I358" s="13"/>
      <c r="J358" s="13"/>
      <c r="K358" s="13"/>
    </row>
    <row r="359" spans="2:11" ht="12.75" x14ac:dyDescent="0.2">
      <c r="B359" s="14"/>
      <c r="C359" s="14"/>
      <c r="D359" s="14"/>
      <c r="F359" s="13"/>
      <c r="G359" s="13"/>
      <c r="H359" s="13"/>
      <c r="I359" s="13"/>
      <c r="J359" s="13"/>
      <c r="K359" s="13"/>
    </row>
    <row r="360" spans="2:11" ht="12.75" x14ac:dyDescent="0.2">
      <c r="B360" s="14"/>
      <c r="C360" s="14"/>
      <c r="D360" s="14"/>
      <c r="F360" s="13"/>
      <c r="G360" s="13"/>
      <c r="H360" s="13"/>
      <c r="I360" s="13"/>
      <c r="J360" s="13"/>
      <c r="K360" s="13"/>
    </row>
    <row r="361" spans="2:11" ht="12.75" x14ac:dyDescent="0.2">
      <c r="B361" s="14"/>
      <c r="C361" s="14"/>
      <c r="D361" s="14"/>
      <c r="F361" s="13"/>
      <c r="G361" s="13"/>
      <c r="H361" s="13"/>
      <c r="I361" s="13"/>
      <c r="J361" s="13"/>
      <c r="K361" s="13"/>
    </row>
    <row r="362" spans="2:11" ht="12.75" x14ac:dyDescent="0.2">
      <c r="B362" s="14"/>
      <c r="C362" s="14"/>
      <c r="D362" s="14"/>
      <c r="F362" s="13"/>
      <c r="G362" s="13"/>
      <c r="H362" s="13"/>
      <c r="I362" s="13"/>
      <c r="J362" s="13"/>
      <c r="K362" s="13"/>
    </row>
    <row r="363" spans="2:11" ht="12.75" x14ac:dyDescent="0.2">
      <c r="B363" s="14"/>
      <c r="C363" s="14"/>
      <c r="D363" s="14"/>
      <c r="F363" s="13"/>
      <c r="G363" s="13"/>
      <c r="H363" s="13"/>
      <c r="I363" s="13"/>
      <c r="J363" s="13"/>
      <c r="K363" s="13"/>
    </row>
    <row r="364" spans="2:11" ht="12.75" x14ac:dyDescent="0.2">
      <c r="B364" s="14"/>
      <c r="C364" s="14"/>
      <c r="D364" s="14"/>
      <c r="F364" s="13"/>
      <c r="G364" s="13"/>
      <c r="H364" s="13"/>
      <c r="I364" s="13"/>
      <c r="J364" s="13"/>
      <c r="K364" s="13"/>
    </row>
    <row r="365" spans="2:11" ht="12.75" x14ac:dyDescent="0.2">
      <c r="B365" s="14"/>
      <c r="C365" s="14"/>
      <c r="D365" s="14"/>
      <c r="F365" s="13"/>
      <c r="G365" s="13"/>
      <c r="H365" s="13"/>
      <c r="I365" s="13"/>
      <c r="J365" s="13"/>
      <c r="K365" s="13"/>
    </row>
    <row r="366" spans="2:11" ht="12.75" x14ac:dyDescent="0.2">
      <c r="B366" s="14"/>
      <c r="C366" s="14"/>
      <c r="D366" s="14"/>
      <c r="F366" s="13"/>
      <c r="G366" s="13"/>
      <c r="H366" s="13"/>
      <c r="I366" s="13"/>
      <c r="J366" s="13"/>
      <c r="K366" s="13"/>
    </row>
    <row r="367" spans="2:11" ht="12.75" x14ac:dyDescent="0.2">
      <c r="B367" s="14"/>
      <c r="C367" s="14"/>
      <c r="D367" s="14"/>
      <c r="F367" s="13"/>
      <c r="G367" s="13"/>
      <c r="H367" s="13"/>
      <c r="I367" s="13"/>
      <c r="J367" s="13"/>
      <c r="K367" s="13"/>
    </row>
    <row r="368" spans="2:11" ht="12.75" x14ac:dyDescent="0.2">
      <c r="B368" s="14"/>
      <c r="C368" s="14"/>
      <c r="D368" s="14"/>
      <c r="F368" s="13"/>
      <c r="G368" s="13"/>
      <c r="H368" s="13"/>
      <c r="I368" s="13"/>
      <c r="J368" s="13"/>
      <c r="K368" s="13"/>
    </row>
    <row r="369" spans="2:11" ht="12.75" x14ac:dyDescent="0.2">
      <c r="B369" s="14"/>
      <c r="C369" s="14"/>
      <c r="D369" s="14"/>
      <c r="F369" s="13"/>
      <c r="G369" s="13"/>
      <c r="H369" s="13"/>
      <c r="I369" s="13"/>
      <c r="J369" s="13"/>
      <c r="K369" s="13"/>
    </row>
    <row r="370" spans="2:11" ht="12.75" x14ac:dyDescent="0.2">
      <c r="B370" s="14"/>
      <c r="C370" s="14"/>
      <c r="D370" s="14"/>
      <c r="F370" s="13"/>
      <c r="G370" s="13"/>
      <c r="H370" s="13"/>
      <c r="I370" s="13"/>
      <c r="J370" s="13"/>
      <c r="K370" s="13"/>
    </row>
    <row r="371" spans="2:11" ht="12.75" x14ac:dyDescent="0.2">
      <c r="B371" s="14"/>
      <c r="C371" s="14"/>
      <c r="D371" s="14"/>
      <c r="F371" s="13"/>
      <c r="G371" s="13"/>
      <c r="H371" s="13"/>
      <c r="I371" s="13"/>
      <c r="J371" s="13"/>
      <c r="K371" s="13"/>
    </row>
    <row r="372" spans="2:11" ht="12.75" x14ac:dyDescent="0.2">
      <c r="B372" s="14"/>
      <c r="C372" s="14"/>
      <c r="D372" s="14"/>
      <c r="F372" s="13"/>
      <c r="G372" s="13"/>
      <c r="H372" s="13"/>
      <c r="I372" s="13"/>
      <c r="J372" s="13"/>
      <c r="K372" s="13"/>
    </row>
    <row r="373" spans="2:11" ht="12.75" x14ac:dyDescent="0.2">
      <c r="B373" s="14"/>
      <c r="C373" s="14"/>
      <c r="D373" s="14"/>
      <c r="F373" s="13"/>
      <c r="G373" s="13"/>
      <c r="H373" s="13"/>
      <c r="I373" s="13"/>
      <c r="J373" s="13"/>
      <c r="K373" s="13"/>
    </row>
    <row r="374" spans="2:11" ht="12.75" x14ac:dyDescent="0.2">
      <c r="B374" s="14"/>
      <c r="C374" s="14"/>
      <c r="D374" s="14"/>
      <c r="F374" s="13"/>
      <c r="G374" s="13"/>
      <c r="H374" s="13"/>
      <c r="I374" s="13"/>
      <c r="J374" s="13"/>
      <c r="K374" s="13"/>
    </row>
    <row r="375" spans="2:11" ht="12.75" x14ac:dyDescent="0.2">
      <c r="B375" s="14"/>
      <c r="C375" s="14"/>
      <c r="D375" s="14"/>
      <c r="F375" s="13"/>
      <c r="G375" s="13"/>
      <c r="H375" s="13"/>
      <c r="I375" s="13"/>
      <c r="J375" s="13"/>
      <c r="K375" s="13"/>
    </row>
    <row r="376" spans="2:11" ht="12.75" x14ac:dyDescent="0.2">
      <c r="B376" s="14"/>
      <c r="C376" s="14"/>
      <c r="D376" s="14"/>
      <c r="F376" s="13"/>
      <c r="G376" s="13"/>
      <c r="H376" s="13"/>
      <c r="I376" s="13"/>
      <c r="J376" s="13"/>
      <c r="K376" s="13"/>
    </row>
    <row r="377" spans="2:11" ht="12.75" x14ac:dyDescent="0.2">
      <c r="B377" s="14"/>
      <c r="C377" s="14"/>
      <c r="D377" s="14"/>
      <c r="F377" s="13"/>
      <c r="G377" s="13"/>
      <c r="H377" s="13"/>
      <c r="I377" s="13"/>
      <c r="J377" s="13"/>
      <c r="K377" s="13"/>
    </row>
    <row r="378" spans="2:11" ht="12.75" x14ac:dyDescent="0.2">
      <c r="B378" s="14"/>
      <c r="C378" s="14"/>
      <c r="D378" s="14"/>
      <c r="F378" s="13"/>
      <c r="G378" s="13"/>
      <c r="H378" s="13"/>
      <c r="I378" s="13"/>
      <c r="J378" s="13"/>
      <c r="K378" s="13"/>
    </row>
    <row r="379" spans="2:11" ht="12.75" x14ac:dyDescent="0.2">
      <c r="B379" s="14"/>
      <c r="C379" s="14"/>
      <c r="D379" s="14"/>
      <c r="F379" s="13"/>
      <c r="G379" s="13"/>
      <c r="H379" s="13"/>
      <c r="I379" s="13"/>
      <c r="J379" s="13"/>
      <c r="K379" s="13"/>
    </row>
    <row r="380" spans="2:11" ht="12.75" x14ac:dyDescent="0.2">
      <c r="B380" s="14"/>
      <c r="C380" s="14"/>
      <c r="D380" s="14"/>
      <c r="F380" s="13"/>
      <c r="G380" s="13"/>
      <c r="H380" s="13"/>
      <c r="I380" s="13"/>
      <c r="J380" s="13"/>
      <c r="K380" s="13"/>
    </row>
    <row r="381" spans="2:11" ht="12.75" x14ac:dyDescent="0.2">
      <c r="B381" s="14"/>
      <c r="C381" s="14"/>
      <c r="D381" s="14"/>
      <c r="F381" s="13"/>
      <c r="G381" s="13"/>
      <c r="H381" s="13"/>
      <c r="I381" s="13"/>
      <c r="J381" s="13"/>
      <c r="K381" s="13"/>
    </row>
    <row r="382" spans="2:11" ht="12.75" x14ac:dyDescent="0.2">
      <c r="B382" s="14"/>
      <c r="C382" s="14"/>
      <c r="D382" s="14"/>
      <c r="F382" s="13"/>
      <c r="G382" s="13"/>
      <c r="H382" s="13"/>
      <c r="I382" s="13"/>
      <c r="J382" s="13"/>
      <c r="K382" s="13"/>
    </row>
    <row r="383" spans="2:11" ht="12.75" x14ac:dyDescent="0.2">
      <c r="B383" s="14"/>
      <c r="C383" s="14"/>
      <c r="D383" s="14"/>
      <c r="F383" s="13"/>
      <c r="G383" s="13"/>
      <c r="H383" s="13"/>
      <c r="I383" s="13"/>
      <c r="J383" s="13"/>
      <c r="K383" s="13"/>
    </row>
    <row r="384" spans="2:11" ht="12.75" x14ac:dyDescent="0.2">
      <c r="B384" s="14"/>
      <c r="C384" s="14"/>
      <c r="D384" s="14"/>
      <c r="F384" s="13"/>
      <c r="G384" s="13"/>
      <c r="H384" s="13"/>
      <c r="I384" s="13"/>
      <c r="J384" s="13"/>
      <c r="K384" s="13"/>
    </row>
    <row r="385" spans="2:11" ht="12.75" x14ac:dyDescent="0.2">
      <c r="B385" s="14"/>
      <c r="C385" s="14"/>
      <c r="D385" s="14"/>
      <c r="F385" s="13"/>
      <c r="G385" s="13"/>
      <c r="H385" s="13"/>
      <c r="I385" s="13"/>
      <c r="J385" s="13"/>
      <c r="K385" s="13"/>
    </row>
    <row r="386" spans="2:11" ht="12.75" x14ac:dyDescent="0.2">
      <c r="B386" s="14"/>
      <c r="C386" s="14"/>
      <c r="D386" s="14"/>
      <c r="F386" s="13"/>
      <c r="G386" s="13"/>
      <c r="H386" s="13"/>
      <c r="I386" s="13"/>
      <c r="J386" s="13"/>
      <c r="K386" s="13"/>
    </row>
    <row r="387" spans="2:11" ht="12.75" x14ac:dyDescent="0.2">
      <c r="B387" s="14"/>
      <c r="C387" s="14"/>
      <c r="D387" s="14"/>
      <c r="F387" s="13"/>
      <c r="G387" s="13"/>
      <c r="H387" s="13"/>
      <c r="I387" s="13"/>
      <c r="J387" s="13"/>
      <c r="K387" s="13"/>
    </row>
    <row r="388" spans="2:11" ht="12.75" x14ac:dyDescent="0.2">
      <c r="B388" s="14"/>
      <c r="C388" s="14"/>
      <c r="D388" s="14"/>
      <c r="F388" s="13"/>
      <c r="G388" s="13"/>
      <c r="H388" s="13"/>
      <c r="I388" s="13"/>
      <c r="J388" s="13"/>
      <c r="K388" s="13"/>
    </row>
    <row r="389" spans="2:11" ht="12.75" x14ac:dyDescent="0.2">
      <c r="B389" s="14"/>
      <c r="C389" s="14"/>
      <c r="D389" s="14"/>
      <c r="F389" s="13"/>
      <c r="G389" s="13"/>
      <c r="H389" s="13"/>
      <c r="I389" s="13"/>
      <c r="J389" s="13"/>
      <c r="K389" s="13"/>
    </row>
    <row r="390" spans="2:11" ht="12.75" x14ac:dyDescent="0.2">
      <c r="B390" s="14"/>
      <c r="C390" s="14"/>
      <c r="D390" s="14"/>
      <c r="F390" s="13"/>
      <c r="G390" s="13"/>
      <c r="H390" s="13"/>
      <c r="I390" s="13"/>
      <c r="J390" s="13"/>
      <c r="K390" s="13"/>
    </row>
    <row r="391" spans="2:11" ht="12.75" x14ac:dyDescent="0.2">
      <c r="B391" s="14"/>
      <c r="C391" s="14"/>
      <c r="D391" s="14"/>
      <c r="F391" s="13"/>
      <c r="G391" s="13"/>
      <c r="H391" s="13"/>
      <c r="I391" s="13"/>
      <c r="J391" s="13"/>
      <c r="K391" s="13"/>
    </row>
    <row r="392" spans="2:11" ht="12.75" x14ac:dyDescent="0.2">
      <c r="B392" s="14"/>
      <c r="C392" s="14"/>
      <c r="D392" s="14"/>
      <c r="F392" s="13"/>
      <c r="G392" s="13"/>
      <c r="H392" s="13"/>
      <c r="I392" s="13"/>
      <c r="J392" s="13"/>
      <c r="K392" s="13"/>
    </row>
    <row r="393" spans="2:11" ht="12.75" x14ac:dyDescent="0.2">
      <c r="B393" s="14"/>
      <c r="C393" s="14"/>
      <c r="D393" s="14"/>
      <c r="F393" s="13"/>
      <c r="G393" s="13"/>
      <c r="H393" s="13"/>
      <c r="I393" s="13"/>
      <c r="J393" s="13"/>
      <c r="K393" s="13"/>
    </row>
    <row r="394" spans="2:11" ht="12.75" x14ac:dyDescent="0.2">
      <c r="B394" s="14"/>
      <c r="C394" s="14"/>
      <c r="D394" s="14"/>
      <c r="F394" s="13"/>
      <c r="G394" s="13"/>
      <c r="H394" s="13"/>
      <c r="I394" s="13"/>
      <c r="J394" s="13"/>
      <c r="K394" s="13"/>
    </row>
    <row r="395" spans="2:11" ht="12.75" x14ac:dyDescent="0.2">
      <c r="B395" s="14"/>
      <c r="C395" s="14"/>
      <c r="D395" s="14"/>
      <c r="F395" s="13"/>
      <c r="G395" s="13"/>
      <c r="H395" s="13"/>
      <c r="I395" s="13"/>
      <c r="J395" s="13"/>
      <c r="K395" s="13"/>
    </row>
    <row r="396" spans="2:11" ht="12.75" x14ac:dyDescent="0.2">
      <c r="B396" s="14"/>
      <c r="C396" s="14"/>
      <c r="D396" s="14"/>
      <c r="F396" s="13"/>
      <c r="G396" s="13"/>
      <c r="H396" s="13"/>
      <c r="I396" s="13"/>
      <c r="J396" s="13"/>
      <c r="K396" s="13"/>
    </row>
    <row r="397" spans="2:11" ht="12.75" x14ac:dyDescent="0.2">
      <c r="B397" s="14"/>
      <c r="C397" s="14"/>
      <c r="D397" s="14"/>
      <c r="F397" s="13"/>
      <c r="G397" s="13"/>
      <c r="H397" s="13"/>
      <c r="I397" s="13"/>
      <c r="J397" s="13"/>
      <c r="K397" s="13"/>
    </row>
    <row r="398" spans="2:11" ht="12.75" x14ac:dyDescent="0.2">
      <c r="B398" s="14"/>
      <c r="C398" s="14"/>
      <c r="D398" s="14"/>
      <c r="F398" s="13"/>
      <c r="G398" s="13"/>
      <c r="H398" s="13"/>
      <c r="I398" s="13"/>
      <c r="J398" s="13"/>
      <c r="K398" s="13"/>
    </row>
    <row r="399" spans="2:11" ht="12.75" x14ac:dyDescent="0.2">
      <c r="B399" s="14"/>
      <c r="C399" s="14"/>
      <c r="D399" s="14"/>
      <c r="F399" s="13"/>
      <c r="G399" s="13"/>
      <c r="H399" s="13"/>
      <c r="I399" s="13"/>
      <c r="J399" s="13"/>
      <c r="K399" s="13"/>
    </row>
    <row r="400" spans="2:11" ht="12.75" x14ac:dyDescent="0.2">
      <c r="B400" s="14"/>
      <c r="C400" s="14"/>
      <c r="D400" s="14"/>
      <c r="F400" s="13"/>
      <c r="G400" s="13"/>
      <c r="H400" s="13"/>
      <c r="I400" s="13"/>
      <c r="J400" s="13"/>
      <c r="K400" s="13"/>
    </row>
    <row r="401" spans="2:11" ht="12.75" x14ac:dyDescent="0.2">
      <c r="B401" s="14"/>
      <c r="C401" s="14"/>
      <c r="D401" s="14"/>
      <c r="F401" s="13"/>
      <c r="G401" s="13"/>
      <c r="H401" s="13"/>
      <c r="I401" s="13"/>
      <c r="J401" s="13"/>
      <c r="K401" s="13"/>
    </row>
    <row r="402" spans="2:11" ht="12.75" x14ac:dyDescent="0.2">
      <c r="B402" s="14"/>
      <c r="C402" s="14"/>
      <c r="D402" s="14"/>
      <c r="F402" s="13"/>
      <c r="G402" s="13"/>
      <c r="H402" s="13"/>
      <c r="I402" s="13"/>
      <c r="J402" s="13"/>
      <c r="K402" s="13"/>
    </row>
    <row r="403" spans="2:11" ht="12.75" x14ac:dyDescent="0.2">
      <c r="B403" s="14"/>
      <c r="C403" s="14"/>
      <c r="D403" s="14"/>
      <c r="F403" s="13"/>
      <c r="G403" s="13"/>
      <c r="H403" s="13"/>
      <c r="I403" s="13"/>
      <c r="J403" s="13"/>
      <c r="K403" s="13"/>
    </row>
    <row r="404" spans="2:11" ht="12.75" x14ac:dyDescent="0.2">
      <c r="B404" s="14"/>
      <c r="C404" s="14"/>
      <c r="D404" s="14"/>
      <c r="F404" s="13"/>
      <c r="G404" s="13"/>
      <c r="H404" s="13"/>
      <c r="I404" s="13"/>
      <c r="J404" s="13"/>
      <c r="K404" s="13"/>
    </row>
    <row r="405" spans="2:11" ht="12.75" x14ac:dyDescent="0.2">
      <c r="B405" s="14"/>
      <c r="C405" s="14"/>
      <c r="D405" s="14"/>
      <c r="F405" s="13"/>
      <c r="G405" s="13"/>
      <c r="H405" s="13"/>
      <c r="I405" s="13"/>
      <c r="J405" s="13"/>
      <c r="K405" s="13"/>
    </row>
    <row r="406" spans="2:11" ht="12.75" x14ac:dyDescent="0.2">
      <c r="B406" s="14"/>
      <c r="C406" s="14"/>
      <c r="D406" s="14"/>
      <c r="F406" s="13"/>
      <c r="G406" s="13"/>
      <c r="H406" s="13"/>
      <c r="I406" s="13"/>
      <c r="J406" s="13"/>
      <c r="K406" s="13"/>
    </row>
    <row r="407" spans="2:11" ht="12.75" x14ac:dyDescent="0.2">
      <c r="B407" s="14"/>
      <c r="C407" s="14"/>
      <c r="D407" s="14"/>
      <c r="F407" s="13"/>
      <c r="G407" s="13"/>
      <c r="H407" s="13"/>
      <c r="I407" s="13"/>
      <c r="J407" s="13"/>
      <c r="K407" s="13"/>
    </row>
    <row r="408" spans="2:11" ht="12.75" x14ac:dyDescent="0.2">
      <c r="B408" s="14"/>
      <c r="C408" s="14"/>
      <c r="D408" s="14"/>
      <c r="F408" s="13"/>
      <c r="G408" s="13"/>
      <c r="H408" s="13"/>
      <c r="I408" s="13"/>
      <c r="J408" s="13"/>
      <c r="K408" s="13"/>
    </row>
    <row r="409" spans="2:11" ht="12.75" x14ac:dyDescent="0.2">
      <c r="B409" s="14"/>
      <c r="C409" s="14"/>
      <c r="D409" s="14"/>
      <c r="F409" s="13"/>
      <c r="G409" s="13"/>
      <c r="H409" s="13"/>
      <c r="I409" s="13"/>
      <c r="J409" s="13"/>
      <c r="K409" s="13"/>
    </row>
    <row r="410" spans="2:11" ht="12.75" x14ac:dyDescent="0.2">
      <c r="B410" s="14"/>
      <c r="C410" s="14"/>
      <c r="D410" s="14"/>
      <c r="F410" s="13"/>
      <c r="G410" s="13"/>
      <c r="H410" s="13"/>
      <c r="I410" s="13"/>
      <c r="J410" s="13"/>
      <c r="K410" s="13"/>
    </row>
    <row r="411" spans="2:11" ht="12.75" x14ac:dyDescent="0.2">
      <c r="B411" s="14"/>
      <c r="C411" s="14"/>
      <c r="D411" s="14"/>
      <c r="F411" s="13"/>
      <c r="G411" s="13"/>
      <c r="H411" s="13"/>
      <c r="I411" s="13"/>
      <c r="J411" s="13"/>
      <c r="K411" s="13"/>
    </row>
    <row r="412" spans="2:11" ht="12.75" x14ac:dyDescent="0.2">
      <c r="B412" s="14"/>
      <c r="C412" s="14"/>
      <c r="D412" s="14"/>
      <c r="F412" s="13"/>
      <c r="G412" s="13"/>
      <c r="H412" s="13"/>
      <c r="I412" s="13"/>
      <c r="J412" s="13"/>
      <c r="K412" s="13"/>
    </row>
    <row r="413" spans="2:11" ht="12.75" x14ac:dyDescent="0.2">
      <c r="B413" s="14"/>
      <c r="C413" s="14"/>
      <c r="D413" s="14"/>
      <c r="F413" s="13"/>
      <c r="G413" s="13"/>
      <c r="H413" s="13"/>
      <c r="I413" s="13"/>
      <c r="J413" s="13"/>
      <c r="K413" s="13"/>
    </row>
    <row r="414" spans="2:11" ht="12.75" x14ac:dyDescent="0.2">
      <c r="B414" s="14"/>
      <c r="C414" s="14"/>
      <c r="D414" s="14"/>
      <c r="F414" s="13"/>
      <c r="G414" s="13"/>
      <c r="H414" s="13"/>
      <c r="I414" s="13"/>
      <c r="J414" s="13"/>
      <c r="K414" s="13"/>
    </row>
    <row r="415" spans="2:11" ht="12.75" x14ac:dyDescent="0.2">
      <c r="B415" s="14"/>
      <c r="C415" s="14"/>
      <c r="D415" s="14"/>
      <c r="F415" s="13"/>
      <c r="G415" s="13"/>
      <c r="H415" s="13"/>
      <c r="I415" s="13"/>
      <c r="J415" s="13"/>
      <c r="K415" s="13"/>
    </row>
    <row r="416" spans="2:11" ht="12.75" x14ac:dyDescent="0.2">
      <c r="B416" s="14"/>
      <c r="C416" s="14"/>
      <c r="D416" s="14"/>
      <c r="F416" s="13"/>
      <c r="G416" s="13"/>
      <c r="H416" s="13"/>
      <c r="I416" s="13"/>
      <c r="J416" s="13"/>
      <c r="K416" s="13"/>
    </row>
    <row r="417" spans="2:11" ht="12.75" x14ac:dyDescent="0.2">
      <c r="B417" s="14"/>
      <c r="C417" s="14"/>
      <c r="D417" s="14"/>
      <c r="F417" s="13"/>
      <c r="G417" s="13"/>
      <c r="H417" s="13"/>
      <c r="I417" s="13"/>
      <c r="J417" s="13"/>
      <c r="K417" s="13"/>
    </row>
    <row r="418" spans="2:11" ht="12.75" x14ac:dyDescent="0.2">
      <c r="B418" s="14"/>
      <c r="C418" s="14"/>
      <c r="D418" s="14"/>
      <c r="F418" s="13"/>
      <c r="G418" s="13"/>
      <c r="H418" s="13"/>
      <c r="I418" s="13"/>
      <c r="J418" s="13"/>
      <c r="K418" s="13"/>
    </row>
    <row r="419" spans="2:11" ht="12.75" x14ac:dyDescent="0.2">
      <c r="B419" s="14"/>
      <c r="C419" s="14"/>
      <c r="D419" s="14"/>
      <c r="F419" s="13"/>
      <c r="G419" s="13"/>
      <c r="H419" s="13"/>
      <c r="I419" s="13"/>
      <c r="J419" s="13"/>
      <c r="K419" s="13"/>
    </row>
    <row r="420" spans="2:11" ht="12.75" x14ac:dyDescent="0.2">
      <c r="B420" s="14"/>
      <c r="C420" s="14"/>
      <c r="D420" s="14"/>
      <c r="F420" s="13"/>
      <c r="G420" s="13"/>
      <c r="H420" s="13"/>
      <c r="I420" s="13"/>
      <c r="J420" s="13"/>
      <c r="K420" s="13"/>
    </row>
    <row r="421" spans="2:11" ht="12.75" x14ac:dyDescent="0.2">
      <c r="B421" s="14"/>
      <c r="C421" s="14"/>
      <c r="D421" s="14"/>
      <c r="F421" s="13"/>
      <c r="G421" s="13"/>
      <c r="H421" s="13"/>
      <c r="I421" s="13"/>
      <c r="J421" s="13"/>
      <c r="K421" s="13"/>
    </row>
    <row r="422" spans="2:11" ht="12.75" x14ac:dyDescent="0.2">
      <c r="B422" s="14"/>
      <c r="C422" s="14"/>
      <c r="D422" s="14"/>
      <c r="F422" s="13"/>
      <c r="G422" s="13"/>
      <c r="H422" s="13"/>
      <c r="I422" s="13"/>
      <c r="J422" s="13"/>
      <c r="K422" s="13"/>
    </row>
    <row r="423" spans="2:11" ht="12.75" x14ac:dyDescent="0.2">
      <c r="B423" s="14"/>
      <c r="C423" s="14"/>
      <c r="D423" s="14"/>
      <c r="F423" s="13"/>
      <c r="G423" s="13"/>
      <c r="H423" s="13"/>
      <c r="I423" s="13"/>
      <c r="J423" s="13"/>
      <c r="K423" s="13"/>
    </row>
    <row r="424" spans="2:11" ht="12.75" x14ac:dyDescent="0.2">
      <c r="B424" s="14"/>
      <c r="C424" s="14"/>
      <c r="D424" s="14"/>
      <c r="F424" s="13"/>
      <c r="G424" s="13"/>
      <c r="H424" s="13"/>
      <c r="I424" s="13"/>
      <c r="J424" s="13"/>
      <c r="K424" s="13"/>
    </row>
    <row r="425" spans="2:11" ht="12.75" x14ac:dyDescent="0.2">
      <c r="B425" s="14"/>
      <c r="C425" s="14"/>
      <c r="D425" s="14"/>
      <c r="F425" s="13"/>
      <c r="G425" s="13"/>
      <c r="H425" s="13"/>
      <c r="I425" s="13"/>
      <c r="J425" s="13"/>
      <c r="K425" s="13"/>
    </row>
    <row r="426" spans="2:11" ht="12.75" x14ac:dyDescent="0.2">
      <c r="B426" s="14"/>
      <c r="C426" s="14"/>
      <c r="D426" s="14"/>
      <c r="F426" s="13"/>
      <c r="G426" s="13"/>
      <c r="H426" s="13"/>
      <c r="I426" s="13"/>
      <c r="J426" s="13"/>
      <c r="K426" s="13"/>
    </row>
    <row r="427" spans="2:11" ht="12.75" x14ac:dyDescent="0.2">
      <c r="B427" s="14"/>
      <c r="C427" s="14"/>
      <c r="D427" s="14"/>
      <c r="F427" s="13"/>
      <c r="G427" s="13"/>
      <c r="H427" s="13"/>
      <c r="I427" s="13"/>
      <c r="J427" s="13"/>
      <c r="K427" s="13"/>
    </row>
    <row r="428" spans="2:11" ht="12.75" x14ac:dyDescent="0.2">
      <c r="B428" s="14"/>
      <c r="C428" s="14"/>
      <c r="D428" s="14"/>
      <c r="F428" s="13"/>
      <c r="G428" s="13"/>
      <c r="H428" s="13"/>
      <c r="I428" s="13"/>
      <c r="J428" s="13"/>
      <c r="K428" s="13"/>
    </row>
    <row r="429" spans="2:11" ht="12.75" x14ac:dyDescent="0.2">
      <c r="B429" s="14"/>
      <c r="C429" s="14"/>
      <c r="D429" s="14"/>
      <c r="F429" s="13"/>
      <c r="G429" s="13"/>
      <c r="H429" s="13"/>
      <c r="I429" s="13"/>
      <c r="J429" s="13"/>
      <c r="K429" s="13"/>
    </row>
    <row r="430" spans="2:11" ht="12.75" x14ac:dyDescent="0.2">
      <c r="B430" s="14"/>
      <c r="C430" s="14"/>
      <c r="D430" s="14"/>
      <c r="F430" s="13"/>
      <c r="G430" s="13"/>
      <c r="H430" s="13"/>
      <c r="I430" s="13"/>
      <c r="J430" s="13"/>
      <c r="K430" s="13"/>
    </row>
    <row r="431" spans="2:11" ht="12.75" x14ac:dyDescent="0.2">
      <c r="B431" s="14"/>
      <c r="C431" s="14"/>
      <c r="D431" s="14"/>
      <c r="F431" s="13"/>
      <c r="G431" s="13"/>
      <c r="H431" s="13"/>
      <c r="I431" s="13"/>
      <c r="J431" s="13"/>
      <c r="K431" s="13"/>
    </row>
    <row r="432" spans="2:11" ht="12.75" x14ac:dyDescent="0.2">
      <c r="B432" s="14"/>
      <c r="C432" s="14"/>
      <c r="D432" s="14"/>
      <c r="F432" s="13"/>
      <c r="G432" s="13"/>
      <c r="H432" s="13"/>
      <c r="I432" s="13"/>
      <c r="J432" s="13"/>
      <c r="K432" s="13"/>
    </row>
    <row r="433" spans="2:11" ht="12.75" x14ac:dyDescent="0.2">
      <c r="B433" s="14"/>
      <c r="C433" s="14"/>
      <c r="D433" s="14"/>
      <c r="F433" s="13"/>
      <c r="G433" s="13"/>
      <c r="H433" s="13"/>
      <c r="I433" s="13"/>
      <c r="J433" s="13"/>
      <c r="K433" s="13"/>
    </row>
    <row r="434" spans="2:11" ht="12.75" x14ac:dyDescent="0.2">
      <c r="B434" s="14"/>
      <c r="C434" s="14"/>
      <c r="D434" s="14"/>
      <c r="F434" s="13"/>
      <c r="G434" s="13"/>
      <c r="H434" s="13"/>
      <c r="I434" s="13"/>
      <c r="J434" s="13"/>
      <c r="K434" s="13"/>
    </row>
    <row r="435" spans="2:11" ht="12.75" x14ac:dyDescent="0.2">
      <c r="B435" s="14"/>
      <c r="C435" s="14"/>
      <c r="D435" s="14"/>
      <c r="F435" s="13"/>
      <c r="G435" s="13"/>
      <c r="H435" s="13"/>
      <c r="I435" s="13"/>
      <c r="J435" s="13"/>
      <c r="K435" s="13"/>
    </row>
    <row r="436" spans="2:11" ht="12.75" x14ac:dyDescent="0.2">
      <c r="B436" s="14"/>
      <c r="C436" s="14"/>
      <c r="D436" s="14"/>
      <c r="F436" s="13"/>
      <c r="G436" s="13"/>
      <c r="H436" s="13"/>
      <c r="I436" s="13"/>
      <c r="J436" s="13"/>
      <c r="K436" s="13"/>
    </row>
    <row r="437" spans="2:11" ht="12.75" x14ac:dyDescent="0.2">
      <c r="B437" s="14"/>
      <c r="C437" s="14"/>
      <c r="D437" s="14"/>
      <c r="F437" s="13"/>
      <c r="G437" s="13"/>
      <c r="H437" s="13"/>
      <c r="I437" s="13"/>
      <c r="J437" s="13"/>
      <c r="K437" s="13"/>
    </row>
    <row r="438" spans="2:11" ht="12.75" x14ac:dyDescent="0.2">
      <c r="B438" s="14"/>
      <c r="C438" s="14"/>
      <c r="D438" s="14"/>
      <c r="F438" s="13"/>
      <c r="G438" s="13"/>
      <c r="H438" s="13"/>
      <c r="I438" s="13"/>
      <c r="J438" s="13"/>
      <c r="K438" s="13"/>
    </row>
    <row r="439" spans="2:11" ht="12.75" x14ac:dyDescent="0.2">
      <c r="B439" s="14"/>
      <c r="C439" s="14"/>
      <c r="D439" s="14"/>
      <c r="F439" s="13"/>
      <c r="G439" s="13"/>
      <c r="H439" s="13"/>
      <c r="I439" s="13"/>
      <c r="J439" s="13"/>
      <c r="K439" s="13"/>
    </row>
    <row r="440" spans="2:11" ht="12.75" x14ac:dyDescent="0.2">
      <c r="B440" s="14"/>
      <c r="C440" s="14"/>
      <c r="D440" s="14"/>
      <c r="F440" s="13"/>
      <c r="G440" s="13"/>
      <c r="H440" s="13"/>
      <c r="I440" s="13"/>
      <c r="J440" s="13"/>
      <c r="K440" s="13"/>
    </row>
    <row r="441" spans="2:11" ht="12.75" x14ac:dyDescent="0.2">
      <c r="B441" s="14"/>
      <c r="C441" s="14"/>
      <c r="D441" s="14"/>
      <c r="F441" s="13"/>
      <c r="G441" s="13"/>
      <c r="H441" s="13"/>
      <c r="I441" s="13"/>
      <c r="J441" s="13"/>
      <c r="K441" s="13"/>
    </row>
    <row r="442" spans="2:11" ht="12.75" x14ac:dyDescent="0.2">
      <c r="B442" s="14"/>
      <c r="C442" s="14"/>
      <c r="D442" s="14"/>
      <c r="F442" s="13"/>
      <c r="G442" s="13"/>
      <c r="H442" s="13"/>
      <c r="I442" s="13"/>
      <c r="J442" s="13"/>
      <c r="K442" s="13"/>
    </row>
    <row r="443" spans="2:11" ht="12.75" x14ac:dyDescent="0.2">
      <c r="B443" s="14"/>
      <c r="C443" s="14"/>
      <c r="D443" s="14"/>
      <c r="F443" s="13"/>
      <c r="G443" s="13"/>
      <c r="H443" s="13"/>
      <c r="I443" s="13"/>
      <c r="J443" s="13"/>
      <c r="K443" s="13"/>
    </row>
    <row r="444" spans="2:11" ht="12.75" x14ac:dyDescent="0.2">
      <c r="B444" s="14"/>
      <c r="C444" s="14"/>
      <c r="D444" s="14"/>
      <c r="F444" s="13"/>
      <c r="G444" s="13"/>
      <c r="H444" s="13"/>
      <c r="I444" s="13"/>
      <c r="J444" s="13"/>
      <c r="K444" s="13"/>
    </row>
    <row r="445" spans="2:11" ht="12.75" x14ac:dyDescent="0.2">
      <c r="B445" s="14"/>
      <c r="C445" s="14"/>
      <c r="D445" s="14"/>
      <c r="F445" s="13"/>
      <c r="G445" s="13"/>
      <c r="H445" s="13"/>
      <c r="I445" s="13"/>
      <c r="J445" s="13"/>
      <c r="K445" s="13"/>
    </row>
    <row r="446" spans="2:11" ht="12.75" x14ac:dyDescent="0.2">
      <c r="B446" s="14"/>
      <c r="C446" s="14"/>
      <c r="D446" s="14"/>
      <c r="F446" s="13"/>
      <c r="G446" s="13"/>
      <c r="H446" s="13"/>
      <c r="I446" s="13"/>
      <c r="J446" s="13"/>
      <c r="K446" s="13"/>
    </row>
    <row r="447" spans="2:11" ht="12.75" x14ac:dyDescent="0.2">
      <c r="B447" s="14"/>
      <c r="C447" s="14"/>
      <c r="D447" s="14"/>
      <c r="F447" s="13"/>
      <c r="G447" s="13"/>
      <c r="H447" s="13"/>
      <c r="I447" s="13"/>
      <c r="J447" s="13"/>
      <c r="K447" s="13"/>
    </row>
    <row r="448" spans="2:11" ht="12.75" x14ac:dyDescent="0.2">
      <c r="B448" s="14"/>
      <c r="C448" s="14"/>
      <c r="D448" s="14"/>
      <c r="F448" s="13"/>
      <c r="G448" s="13"/>
      <c r="H448" s="13"/>
      <c r="I448" s="13"/>
      <c r="J448" s="13"/>
      <c r="K448" s="13"/>
    </row>
    <row r="449" spans="2:11" ht="12.75" x14ac:dyDescent="0.2">
      <c r="B449" s="14"/>
      <c r="C449" s="14"/>
      <c r="D449" s="14"/>
      <c r="F449" s="13"/>
      <c r="G449" s="13"/>
      <c r="H449" s="13"/>
      <c r="I449" s="13"/>
      <c r="J449" s="13"/>
      <c r="K449" s="13"/>
    </row>
    <row r="450" spans="2:11" ht="12.75" x14ac:dyDescent="0.2">
      <c r="B450" s="14"/>
      <c r="C450" s="14"/>
      <c r="D450" s="14"/>
      <c r="F450" s="13"/>
      <c r="G450" s="13"/>
      <c r="H450" s="13"/>
      <c r="I450" s="13"/>
      <c r="J450" s="13"/>
      <c r="K450" s="13"/>
    </row>
    <row r="451" spans="2:11" ht="12.75" x14ac:dyDescent="0.2">
      <c r="B451" s="14"/>
      <c r="C451" s="14"/>
      <c r="D451" s="14"/>
      <c r="F451" s="13"/>
      <c r="G451" s="13"/>
      <c r="H451" s="13"/>
      <c r="I451" s="13"/>
      <c r="J451" s="13"/>
      <c r="K451" s="13"/>
    </row>
    <row r="452" spans="2:11" ht="12.75" x14ac:dyDescent="0.2">
      <c r="B452" s="14"/>
      <c r="C452" s="14"/>
      <c r="D452" s="14"/>
      <c r="F452" s="13"/>
      <c r="G452" s="13"/>
      <c r="H452" s="13"/>
      <c r="I452" s="13"/>
      <c r="J452" s="13"/>
      <c r="K452" s="13"/>
    </row>
    <row r="453" spans="2:11" ht="12.75" x14ac:dyDescent="0.2">
      <c r="B453" s="14"/>
      <c r="C453" s="14"/>
      <c r="D453" s="14"/>
      <c r="F453" s="13"/>
      <c r="G453" s="13"/>
      <c r="H453" s="13"/>
      <c r="I453" s="13"/>
      <c r="J453" s="13"/>
      <c r="K453" s="13"/>
    </row>
    <row r="454" spans="2:11" ht="12.75" x14ac:dyDescent="0.2">
      <c r="B454" s="14"/>
      <c r="C454" s="14"/>
      <c r="D454" s="14"/>
      <c r="F454" s="13"/>
      <c r="G454" s="13"/>
      <c r="H454" s="13"/>
      <c r="I454" s="13"/>
      <c r="J454" s="13"/>
      <c r="K454" s="13"/>
    </row>
    <row r="455" spans="2:11" ht="12.75" x14ac:dyDescent="0.2">
      <c r="B455" s="14"/>
      <c r="C455" s="14"/>
      <c r="D455" s="14"/>
      <c r="F455" s="13"/>
      <c r="G455" s="13"/>
      <c r="H455" s="13"/>
      <c r="I455" s="13"/>
      <c r="J455" s="13"/>
      <c r="K455" s="13"/>
    </row>
    <row r="456" spans="2:11" ht="12.75" x14ac:dyDescent="0.2">
      <c r="B456" s="14"/>
      <c r="C456" s="14"/>
      <c r="D456" s="14"/>
      <c r="F456" s="13"/>
      <c r="G456" s="13"/>
      <c r="H456" s="13"/>
      <c r="I456" s="13"/>
      <c r="J456" s="13"/>
      <c r="K456" s="13"/>
    </row>
    <row r="457" spans="2:11" ht="12.75" x14ac:dyDescent="0.2">
      <c r="B457" s="14"/>
      <c r="C457" s="14"/>
      <c r="D457" s="14"/>
      <c r="F457" s="13"/>
      <c r="G457" s="13"/>
      <c r="H457" s="13"/>
      <c r="I457" s="13"/>
      <c r="J457" s="13"/>
      <c r="K457" s="13"/>
    </row>
    <row r="458" spans="2:11" ht="12.75" x14ac:dyDescent="0.2">
      <c r="B458" s="14"/>
      <c r="C458" s="14"/>
      <c r="D458" s="14"/>
      <c r="F458" s="13"/>
      <c r="G458" s="13"/>
      <c r="H458" s="13"/>
      <c r="I458" s="13"/>
      <c r="J458" s="13"/>
      <c r="K458" s="13"/>
    </row>
    <row r="459" spans="2:11" ht="12.75" x14ac:dyDescent="0.2">
      <c r="B459" s="14"/>
      <c r="C459" s="14"/>
      <c r="D459" s="14"/>
      <c r="F459" s="13"/>
      <c r="G459" s="13"/>
      <c r="H459" s="13"/>
      <c r="I459" s="13"/>
      <c r="J459" s="13"/>
      <c r="K459" s="13"/>
    </row>
    <row r="460" spans="2:11" ht="12.75" x14ac:dyDescent="0.2">
      <c r="B460" s="14"/>
      <c r="C460" s="14"/>
      <c r="D460" s="14"/>
      <c r="F460" s="13"/>
      <c r="G460" s="13"/>
      <c r="H460" s="13"/>
      <c r="I460" s="13"/>
      <c r="J460" s="13"/>
      <c r="K460" s="13"/>
    </row>
    <row r="461" spans="2:11" ht="12.75" x14ac:dyDescent="0.2">
      <c r="B461" s="14"/>
      <c r="C461" s="14"/>
      <c r="D461" s="14"/>
      <c r="F461" s="13"/>
      <c r="G461" s="13"/>
      <c r="H461" s="13"/>
      <c r="I461" s="13"/>
      <c r="J461" s="13"/>
      <c r="K461" s="13"/>
    </row>
    <row r="462" spans="2:11" ht="12.75" x14ac:dyDescent="0.2">
      <c r="B462" s="14"/>
      <c r="C462" s="14"/>
      <c r="D462" s="14"/>
      <c r="F462" s="13"/>
      <c r="G462" s="13"/>
      <c r="H462" s="13"/>
      <c r="I462" s="13"/>
      <c r="J462" s="13"/>
      <c r="K462" s="13"/>
    </row>
    <row r="463" spans="2:11" ht="12.75" x14ac:dyDescent="0.2">
      <c r="B463" s="14"/>
      <c r="C463" s="14"/>
      <c r="D463" s="14"/>
      <c r="F463" s="13"/>
      <c r="G463" s="13"/>
      <c r="H463" s="13"/>
      <c r="I463" s="13"/>
      <c r="J463" s="13"/>
      <c r="K463" s="13"/>
    </row>
    <row r="464" spans="2:11" ht="12.75" x14ac:dyDescent="0.2">
      <c r="B464" s="14"/>
      <c r="C464" s="14"/>
      <c r="D464" s="14"/>
      <c r="F464" s="13"/>
      <c r="G464" s="13"/>
      <c r="H464" s="13"/>
      <c r="I464" s="13"/>
      <c r="J464" s="13"/>
      <c r="K464" s="13"/>
    </row>
    <row r="465" spans="2:11" ht="12.75" x14ac:dyDescent="0.2">
      <c r="B465" s="14"/>
      <c r="C465" s="14"/>
      <c r="D465" s="14"/>
      <c r="F465" s="13"/>
      <c r="G465" s="13"/>
      <c r="H465" s="13"/>
      <c r="I465" s="13"/>
      <c r="J465" s="13"/>
      <c r="K465" s="13"/>
    </row>
    <row r="466" spans="2:11" ht="12.75" x14ac:dyDescent="0.2">
      <c r="B466" s="14"/>
      <c r="C466" s="14"/>
      <c r="D466" s="14"/>
      <c r="F466" s="13"/>
      <c r="G466" s="13"/>
      <c r="H466" s="13"/>
      <c r="I466" s="13"/>
      <c r="J466" s="13"/>
      <c r="K466" s="13"/>
    </row>
    <row r="467" spans="2:11" ht="12.75" x14ac:dyDescent="0.2">
      <c r="B467" s="14"/>
      <c r="C467" s="14"/>
      <c r="D467" s="14"/>
      <c r="F467" s="13"/>
      <c r="G467" s="13"/>
      <c r="H467" s="13"/>
      <c r="I467" s="13"/>
      <c r="J467" s="13"/>
      <c r="K467" s="13"/>
    </row>
    <row r="468" spans="2:11" ht="12.75" x14ac:dyDescent="0.2">
      <c r="B468" s="14"/>
      <c r="C468" s="14"/>
      <c r="D468" s="14"/>
      <c r="F468" s="13"/>
      <c r="G468" s="13"/>
      <c r="H468" s="13"/>
      <c r="I468" s="13"/>
      <c r="J468" s="13"/>
      <c r="K468" s="13"/>
    </row>
    <row r="469" spans="2:11" ht="12.75" x14ac:dyDescent="0.2">
      <c r="B469" s="14"/>
      <c r="C469" s="14"/>
      <c r="D469" s="14"/>
      <c r="F469" s="13"/>
      <c r="G469" s="13"/>
      <c r="H469" s="13"/>
      <c r="I469" s="13"/>
      <c r="J469" s="13"/>
      <c r="K469" s="13"/>
    </row>
    <row r="470" spans="2:11" ht="12.75" x14ac:dyDescent="0.2">
      <c r="B470" s="14"/>
      <c r="C470" s="14"/>
      <c r="D470" s="14"/>
      <c r="F470" s="13"/>
      <c r="G470" s="13"/>
      <c r="H470" s="13"/>
      <c r="I470" s="13"/>
      <c r="J470" s="13"/>
      <c r="K470" s="13"/>
    </row>
    <row r="471" spans="2:11" ht="12.75" x14ac:dyDescent="0.2">
      <c r="B471" s="14"/>
      <c r="C471" s="14"/>
      <c r="D471" s="14"/>
      <c r="F471" s="13"/>
      <c r="G471" s="13"/>
      <c r="H471" s="13"/>
      <c r="I471" s="13"/>
      <c r="J471" s="13"/>
      <c r="K471" s="13"/>
    </row>
    <row r="472" spans="2:11" ht="12.75" x14ac:dyDescent="0.2">
      <c r="B472" s="14"/>
      <c r="C472" s="14"/>
      <c r="D472" s="14"/>
      <c r="F472" s="13"/>
      <c r="G472" s="13"/>
      <c r="H472" s="13"/>
      <c r="I472" s="13"/>
      <c r="J472" s="13"/>
      <c r="K472" s="13"/>
    </row>
    <row r="473" spans="2:11" ht="12.75" x14ac:dyDescent="0.2">
      <c r="B473" s="14"/>
      <c r="C473" s="14"/>
      <c r="D473" s="14"/>
      <c r="F473" s="13"/>
      <c r="G473" s="13"/>
      <c r="H473" s="13"/>
      <c r="I473" s="13"/>
      <c r="J473" s="13"/>
      <c r="K473" s="13"/>
    </row>
    <row r="474" spans="2:11" ht="12.75" x14ac:dyDescent="0.2">
      <c r="B474" s="14"/>
      <c r="C474" s="14"/>
      <c r="D474" s="14"/>
      <c r="F474" s="13"/>
      <c r="G474" s="13"/>
      <c r="H474" s="13"/>
      <c r="I474" s="13"/>
      <c r="J474" s="13"/>
      <c r="K474" s="13"/>
    </row>
    <row r="475" spans="2:11" ht="12.75" x14ac:dyDescent="0.2">
      <c r="B475" s="14"/>
      <c r="C475" s="14"/>
      <c r="D475" s="14"/>
      <c r="F475" s="13"/>
      <c r="G475" s="13"/>
      <c r="H475" s="13"/>
      <c r="I475" s="13"/>
      <c r="J475" s="13"/>
      <c r="K475" s="13"/>
    </row>
    <row r="476" spans="2:11" ht="12.75" x14ac:dyDescent="0.2">
      <c r="B476" s="14"/>
      <c r="C476" s="14"/>
      <c r="D476" s="14"/>
      <c r="F476" s="13"/>
      <c r="G476" s="13"/>
      <c r="H476" s="13"/>
      <c r="I476" s="13"/>
      <c r="J476" s="13"/>
      <c r="K476" s="13"/>
    </row>
    <row r="477" spans="2:11" ht="12.75" x14ac:dyDescent="0.2">
      <c r="B477" s="14"/>
      <c r="C477" s="14"/>
      <c r="D477" s="14"/>
      <c r="F477" s="13"/>
      <c r="G477" s="13"/>
      <c r="H477" s="13"/>
      <c r="I477" s="13"/>
      <c r="J477" s="13"/>
      <c r="K477" s="13"/>
    </row>
    <row r="478" spans="2:11" ht="12.75" x14ac:dyDescent="0.2">
      <c r="B478" s="14"/>
      <c r="C478" s="14"/>
      <c r="D478" s="14"/>
      <c r="F478" s="13"/>
      <c r="G478" s="13"/>
      <c r="H478" s="13"/>
      <c r="I478" s="13"/>
      <c r="J478" s="13"/>
      <c r="K478" s="13"/>
    </row>
    <row r="479" spans="2:11" ht="12.75" x14ac:dyDescent="0.2">
      <c r="B479" s="14"/>
      <c r="C479" s="14"/>
      <c r="D479" s="14"/>
      <c r="F479" s="13"/>
      <c r="G479" s="13"/>
      <c r="H479" s="13"/>
      <c r="I479" s="13"/>
      <c r="J479" s="13"/>
      <c r="K479" s="13"/>
    </row>
    <row r="480" spans="2:11" ht="12.75" x14ac:dyDescent="0.2">
      <c r="B480" s="14"/>
      <c r="C480" s="14"/>
      <c r="D480" s="14"/>
      <c r="F480" s="13"/>
      <c r="G480" s="13"/>
      <c r="H480" s="13"/>
      <c r="I480" s="13"/>
      <c r="J480" s="13"/>
      <c r="K480" s="13"/>
    </row>
    <row r="481" spans="2:11" ht="12.75" x14ac:dyDescent="0.2">
      <c r="B481" s="14"/>
      <c r="C481" s="14"/>
      <c r="D481" s="14"/>
      <c r="F481" s="13"/>
      <c r="G481" s="13"/>
      <c r="H481" s="13"/>
      <c r="I481" s="13"/>
      <c r="J481" s="13"/>
      <c r="K481" s="13"/>
    </row>
    <row r="482" spans="2:11" ht="12.75" x14ac:dyDescent="0.2">
      <c r="B482" s="14"/>
      <c r="C482" s="14"/>
      <c r="D482" s="14"/>
      <c r="F482" s="13"/>
      <c r="G482" s="13"/>
      <c r="H482" s="13"/>
      <c r="I482" s="13"/>
      <c r="J482" s="13"/>
      <c r="K482" s="13"/>
    </row>
    <row r="483" spans="2:11" ht="12.75" x14ac:dyDescent="0.2">
      <c r="B483" s="14"/>
      <c r="C483" s="14"/>
      <c r="D483" s="14"/>
      <c r="F483" s="13"/>
      <c r="G483" s="13"/>
      <c r="H483" s="13"/>
      <c r="I483" s="13"/>
      <c r="J483" s="13"/>
      <c r="K483" s="13"/>
    </row>
    <row r="484" spans="2:11" ht="12.75" x14ac:dyDescent="0.2">
      <c r="B484" s="14"/>
      <c r="C484" s="14"/>
      <c r="D484" s="14"/>
      <c r="F484" s="13"/>
      <c r="G484" s="13"/>
      <c r="H484" s="13"/>
      <c r="I484" s="13"/>
      <c r="J484" s="13"/>
      <c r="K484" s="13"/>
    </row>
    <row r="485" spans="2:11" ht="12.75" x14ac:dyDescent="0.2">
      <c r="B485" s="14"/>
      <c r="C485" s="14"/>
      <c r="D485" s="14"/>
      <c r="F485" s="13"/>
      <c r="G485" s="13"/>
      <c r="H485" s="13"/>
      <c r="I485" s="13"/>
      <c r="J485" s="13"/>
      <c r="K485" s="13"/>
    </row>
    <row r="486" spans="2:11" ht="12.75" x14ac:dyDescent="0.2">
      <c r="B486" s="14"/>
      <c r="C486" s="14"/>
      <c r="D486" s="14"/>
      <c r="F486" s="13"/>
      <c r="G486" s="13"/>
      <c r="H486" s="13"/>
      <c r="I486" s="13"/>
      <c r="J486" s="13"/>
      <c r="K486" s="13"/>
    </row>
    <row r="487" spans="2:11" ht="12.75" x14ac:dyDescent="0.2">
      <c r="B487" s="14"/>
      <c r="C487" s="14"/>
      <c r="D487" s="14"/>
      <c r="F487" s="13"/>
      <c r="G487" s="13"/>
      <c r="H487" s="13"/>
      <c r="I487" s="13"/>
      <c r="J487" s="13"/>
      <c r="K487" s="13"/>
    </row>
    <row r="488" spans="2:11" ht="12.75" x14ac:dyDescent="0.2">
      <c r="B488" s="14"/>
      <c r="C488" s="14"/>
      <c r="D488" s="14"/>
      <c r="F488" s="13"/>
      <c r="G488" s="13"/>
      <c r="H488" s="13"/>
      <c r="I488" s="13"/>
      <c r="J488" s="13"/>
      <c r="K488" s="13"/>
    </row>
    <row r="489" spans="2:11" ht="12.75" x14ac:dyDescent="0.2">
      <c r="B489" s="14"/>
      <c r="C489" s="14"/>
      <c r="D489" s="14"/>
      <c r="F489" s="13"/>
      <c r="G489" s="13"/>
      <c r="H489" s="13"/>
      <c r="I489" s="13"/>
      <c r="J489" s="13"/>
      <c r="K489" s="13"/>
    </row>
    <row r="490" spans="2:11" ht="12.75" x14ac:dyDescent="0.2">
      <c r="B490" s="14"/>
      <c r="C490" s="14"/>
      <c r="D490" s="14"/>
      <c r="F490" s="13"/>
      <c r="G490" s="13"/>
      <c r="H490" s="13"/>
      <c r="I490" s="13"/>
      <c r="J490" s="13"/>
      <c r="K490" s="13"/>
    </row>
    <row r="491" spans="2:11" ht="12.75" x14ac:dyDescent="0.2">
      <c r="B491" s="14"/>
      <c r="C491" s="14"/>
      <c r="D491" s="14"/>
      <c r="F491" s="13"/>
      <c r="G491" s="13"/>
      <c r="H491" s="13"/>
      <c r="I491" s="13"/>
      <c r="J491" s="13"/>
      <c r="K491" s="13"/>
    </row>
    <row r="492" spans="2:11" ht="12.75" x14ac:dyDescent="0.2">
      <c r="B492" s="14"/>
      <c r="C492" s="14"/>
      <c r="D492" s="14"/>
      <c r="F492" s="13"/>
      <c r="G492" s="13"/>
      <c r="H492" s="13"/>
      <c r="I492" s="13"/>
      <c r="J492" s="13"/>
      <c r="K492" s="13"/>
    </row>
    <row r="493" spans="2:11" ht="12.75" x14ac:dyDescent="0.2">
      <c r="B493" s="14"/>
      <c r="C493" s="14"/>
      <c r="D493" s="14"/>
      <c r="F493" s="13"/>
      <c r="G493" s="13"/>
      <c r="H493" s="13"/>
      <c r="I493" s="13"/>
      <c r="J493" s="13"/>
      <c r="K493" s="13"/>
    </row>
    <row r="494" spans="2:11" ht="12.75" x14ac:dyDescent="0.2">
      <c r="B494" s="14"/>
      <c r="C494" s="14"/>
      <c r="D494" s="14"/>
      <c r="F494" s="13"/>
      <c r="G494" s="13"/>
      <c r="H494" s="13"/>
      <c r="I494" s="13"/>
      <c r="J494" s="13"/>
      <c r="K494" s="13"/>
    </row>
    <row r="495" spans="2:11" ht="12.75" x14ac:dyDescent="0.2">
      <c r="B495" s="14"/>
      <c r="C495" s="14"/>
      <c r="D495" s="14"/>
      <c r="F495" s="13"/>
      <c r="G495" s="13"/>
      <c r="H495" s="13"/>
      <c r="I495" s="13"/>
      <c r="J495" s="13"/>
      <c r="K495" s="13"/>
    </row>
    <row r="496" spans="2:11" ht="12.75" x14ac:dyDescent="0.2">
      <c r="B496" s="14"/>
      <c r="C496" s="14"/>
      <c r="D496" s="14"/>
      <c r="F496" s="13"/>
      <c r="G496" s="13"/>
      <c r="H496" s="13"/>
      <c r="I496" s="13"/>
      <c r="J496" s="13"/>
      <c r="K496" s="13"/>
    </row>
    <row r="497" spans="2:11" ht="12.75" x14ac:dyDescent="0.2">
      <c r="B497" s="14"/>
      <c r="C497" s="14"/>
      <c r="D497" s="14"/>
      <c r="F497" s="13"/>
      <c r="G497" s="13"/>
      <c r="H497" s="13"/>
      <c r="I497" s="13"/>
      <c r="J497" s="13"/>
      <c r="K497" s="13"/>
    </row>
    <row r="498" spans="2:11" ht="12.75" x14ac:dyDescent="0.2">
      <c r="B498" s="14"/>
      <c r="C498" s="14"/>
      <c r="D498" s="14"/>
      <c r="F498" s="13"/>
      <c r="G498" s="13"/>
      <c r="H498" s="13"/>
      <c r="I498" s="13"/>
      <c r="J498" s="13"/>
      <c r="K498" s="13"/>
    </row>
    <row r="499" spans="2:11" ht="12.75" x14ac:dyDescent="0.2">
      <c r="B499" s="14"/>
      <c r="C499" s="14"/>
      <c r="D499" s="14"/>
      <c r="F499" s="13"/>
      <c r="G499" s="13"/>
      <c r="H499" s="13"/>
      <c r="I499" s="13"/>
      <c r="J499" s="13"/>
      <c r="K499" s="13"/>
    </row>
    <row r="500" spans="2:11" ht="12.75" x14ac:dyDescent="0.2">
      <c r="B500" s="14"/>
      <c r="C500" s="14"/>
      <c r="D500" s="14"/>
      <c r="F500" s="13"/>
      <c r="G500" s="13"/>
      <c r="H500" s="13"/>
      <c r="I500" s="13"/>
      <c r="J500" s="13"/>
      <c r="K500" s="13"/>
    </row>
    <row r="501" spans="2:11" ht="12.75" x14ac:dyDescent="0.2">
      <c r="B501" s="14"/>
      <c r="C501" s="14"/>
      <c r="D501" s="14"/>
      <c r="F501" s="13"/>
      <c r="G501" s="13"/>
      <c r="H501" s="13"/>
      <c r="I501" s="13"/>
      <c r="J501" s="13"/>
      <c r="K501" s="13"/>
    </row>
    <row r="502" spans="2:11" ht="12.75" x14ac:dyDescent="0.2">
      <c r="B502" s="14"/>
      <c r="C502" s="14"/>
      <c r="D502" s="14"/>
      <c r="F502" s="13"/>
      <c r="G502" s="13"/>
      <c r="H502" s="13"/>
      <c r="I502" s="13"/>
      <c r="J502" s="13"/>
      <c r="K502" s="13"/>
    </row>
    <row r="503" spans="2:11" ht="12.75" x14ac:dyDescent="0.2">
      <c r="B503" s="14"/>
      <c r="C503" s="14"/>
      <c r="D503" s="14"/>
      <c r="F503" s="13"/>
      <c r="G503" s="13"/>
      <c r="H503" s="13"/>
      <c r="I503" s="13"/>
      <c r="J503" s="13"/>
      <c r="K503" s="13"/>
    </row>
    <row r="504" spans="2:11" ht="12.75" x14ac:dyDescent="0.2">
      <c r="B504" s="14"/>
      <c r="C504" s="14"/>
      <c r="D504" s="14"/>
      <c r="F504" s="13"/>
      <c r="G504" s="13"/>
      <c r="H504" s="13"/>
      <c r="I504" s="13"/>
      <c r="J504" s="13"/>
      <c r="K504" s="13"/>
    </row>
    <row r="505" spans="2:11" ht="12.75" x14ac:dyDescent="0.2">
      <c r="B505" s="14"/>
      <c r="C505" s="14"/>
      <c r="D505" s="14"/>
      <c r="F505" s="13"/>
      <c r="G505" s="13"/>
      <c r="H505" s="13"/>
      <c r="I505" s="13"/>
      <c r="J505" s="13"/>
      <c r="K505" s="13"/>
    </row>
    <row r="506" spans="2:11" ht="12.75" x14ac:dyDescent="0.2">
      <c r="B506" s="14"/>
      <c r="C506" s="14"/>
      <c r="D506" s="14"/>
      <c r="F506" s="13"/>
      <c r="G506" s="13"/>
      <c r="H506" s="13"/>
      <c r="I506" s="13"/>
      <c r="J506" s="13"/>
      <c r="K506" s="13"/>
    </row>
    <row r="507" spans="2:11" ht="12.75" x14ac:dyDescent="0.2">
      <c r="B507" s="14"/>
      <c r="C507" s="14"/>
      <c r="D507" s="14"/>
      <c r="F507" s="13"/>
      <c r="G507" s="13"/>
      <c r="H507" s="13"/>
      <c r="I507" s="13"/>
      <c r="J507" s="13"/>
      <c r="K507" s="13"/>
    </row>
    <row r="508" spans="2:11" ht="12.75" x14ac:dyDescent="0.2">
      <c r="B508" s="14"/>
      <c r="C508" s="14"/>
      <c r="D508" s="14"/>
      <c r="F508" s="13"/>
      <c r="G508" s="13"/>
      <c r="H508" s="13"/>
      <c r="I508" s="13"/>
      <c r="J508" s="13"/>
      <c r="K508" s="13"/>
    </row>
    <row r="509" spans="2:11" ht="12.75" x14ac:dyDescent="0.2">
      <c r="B509" s="14"/>
      <c r="C509" s="14"/>
      <c r="D509" s="14"/>
      <c r="F509" s="13"/>
      <c r="G509" s="13"/>
      <c r="H509" s="13"/>
      <c r="I509" s="13"/>
      <c r="J509" s="13"/>
      <c r="K509" s="13"/>
    </row>
    <row r="510" spans="2:11" ht="12.75" x14ac:dyDescent="0.2">
      <c r="B510" s="14"/>
      <c r="C510" s="14"/>
      <c r="D510" s="14"/>
      <c r="F510" s="13"/>
      <c r="G510" s="13"/>
      <c r="H510" s="13"/>
      <c r="I510" s="13"/>
      <c r="J510" s="13"/>
      <c r="K510" s="13"/>
    </row>
    <row r="511" spans="2:11" ht="12.75" x14ac:dyDescent="0.2">
      <c r="B511" s="14"/>
      <c r="C511" s="14"/>
      <c r="D511" s="14"/>
      <c r="F511" s="13"/>
      <c r="G511" s="13"/>
      <c r="H511" s="13"/>
      <c r="I511" s="13"/>
      <c r="J511" s="13"/>
      <c r="K511" s="13"/>
    </row>
    <row r="512" spans="2:11" ht="12.75" x14ac:dyDescent="0.2">
      <c r="B512" s="14"/>
      <c r="C512" s="14"/>
      <c r="D512" s="14"/>
      <c r="F512" s="13"/>
      <c r="G512" s="13"/>
      <c r="H512" s="13"/>
      <c r="I512" s="13"/>
      <c r="J512" s="13"/>
      <c r="K512" s="13"/>
    </row>
    <row r="513" spans="2:11" ht="12.75" x14ac:dyDescent="0.2">
      <c r="B513" s="14"/>
      <c r="C513" s="14"/>
      <c r="D513" s="14"/>
      <c r="F513" s="13"/>
      <c r="G513" s="13"/>
      <c r="H513" s="13"/>
      <c r="I513" s="13"/>
      <c r="J513" s="13"/>
      <c r="K513" s="13"/>
    </row>
    <row r="514" spans="2:11" ht="12.75" x14ac:dyDescent="0.2">
      <c r="B514" s="14"/>
      <c r="C514" s="14"/>
      <c r="D514" s="14"/>
      <c r="F514" s="13"/>
      <c r="G514" s="13"/>
      <c r="H514" s="13"/>
      <c r="I514" s="13"/>
      <c r="J514" s="13"/>
      <c r="K514" s="13"/>
    </row>
    <row r="515" spans="2:11" ht="12.75" x14ac:dyDescent="0.2">
      <c r="B515" s="14"/>
      <c r="C515" s="14"/>
      <c r="D515" s="14"/>
      <c r="F515" s="13"/>
      <c r="G515" s="13"/>
      <c r="H515" s="13"/>
      <c r="I515" s="13"/>
      <c r="J515" s="13"/>
      <c r="K515" s="13"/>
    </row>
    <row r="516" spans="2:11" ht="12.75" x14ac:dyDescent="0.2">
      <c r="B516" s="14"/>
      <c r="C516" s="14"/>
      <c r="D516" s="14"/>
      <c r="F516" s="13"/>
      <c r="G516" s="13"/>
      <c r="H516" s="13"/>
      <c r="I516" s="13"/>
      <c r="J516" s="13"/>
      <c r="K516" s="13"/>
    </row>
    <row r="517" spans="2:11" ht="12.75" x14ac:dyDescent="0.2">
      <c r="B517" s="14"/>
      <c r="C517" s="14"/>
      <c r="D517" s="14"/>
      <c r="F517" s="13"/>
      <c r="G517" s="13"/>
      <c r="H517" s="13"/>
      <c r="I517" s="13"/>
      <c r="J517" s="13"/>
      <c r="K517" s="13"/>
    </row>
    <row r="518" spans="2:11" ht="12.75" x14ac:dyDescent="0.2">
      <c r="B518" s="14"/>
      <c r="C518" s="14"/>
      <c r="D518" s="14"/>
      <c r="F518" s="13"/>
      <c r="G518" s="13"/>
      <c r="H518" s="13"/>
      <c r="I518" s="13"/>
      <c r="J518" s="13"/>
      <c r="K518" s="13"/>
    </row>
    <row r="519" spans="2:11" ht="12.75" x14ac:dyDescent="0.2">
      <c r="B519" s="14"/>
      <c r="C519" s="14"/>
      <c r="D519" s="14"/>
      <c r="F519" s="13"/>
      <c r="G519" s="13"/>
      <c r="H519" s="13"/>
      <c r="I519" s="13"/>
      <c r="J519" s="13"/>
      <c r="K519" s="13"/>
    </row>
    <row r="520" spans="2:11" ht="12.75" x14ac:dyDescent="0.2">
      <c r="B520" s="14"/>
      <c r="C520" s="14"/>
      <c r="D520" s="14"/>
      <c r="F520" s="13"/>
      <c r="G520" s="13"/>
      <c r="H520" s="13"/>
      <c r="I520" s="13"/>
      <c r="J520" s="13"/>
      <c r="K520" s="13"/>
    </row>
    <row r="521" spans="2:11" ht="12.75" x14ac:dyDescent="0.2">
      <c r="B521" s="14"/>
      <c r="C521" s="14"/>
      <c r="D521" s="14"/>
      <c r="F521" s="13"/>
      <c r="G521" s="13"/>
      <c r="H521" s="13"/>
      <c r="I521" s="13"/>
      <c r="J521" s="13"/>
      <c r="K521" s="13"/>
    </row>
    <row r="522" spans="2:11" ht="12.75" x14ac:dyDescent="0.2">
      <c r="B522" s="14"/>
      <c r="C522" s="14"/>
      <c r="D522" s="14"/>
      <c r="F522" s="13"/>
      <c r="G522" s="13"/>
      <c r="H522" s="13"/>
      <c r="I522" s="13"/>
      <c r="J522" s="13"/>
      <c r="K522" s="13"/>
    </row>
    <row r="523" spans="2:11" ht="12.75" x14ac:dyDescent="0.2">
      <c r="B523" s="14"/>
      <c r="C523" s="14"/>
      <c r="D523" s="14"/>
      <c r="F523" s="13"/>
      <c r="G523" s="13"/>
      <c r="H523" s="13"/>
      <c r="I523" s="13"/>
      <c r="J523" s="13"/>
      <c r="K523" s="13"/>
    </row>
    <row r="524" spans="2:11" ht="12.75" x14ac:dyDescent="0.2">
      <c r="B524" s="14"/>
      <c r="C524" s="14"/>
      <c r="D524" s="14"/>
      <c r="F524" s="13"/>
      <c r="G524" s="13"/>
      <c r="H524" s="13"/>
      <c r="I524" s="13"/>
      <c r="J524" s="13"/>
      <c r="K524" s="13"/>
    </row>
    <row r="525" spans="2:11" ht="12.75" x14ac:dyDescent="0.2">
      <c r="B525" s="14"/>
      <c r="C525" s="14"/>
      <c r="D525" s="14"/>
      <c r="F525" s="13"/>
      <c r="G525" s="13"/>
      <c r="H525" s="13"/>
      <c r="I525" s="13"/>
      <c r="J525" s="13"/>
      <c r="K525" s="13"/>
    </row>
    <row r="526" spans="2:11" ht="12.75" x14ac:dyDescent="0.2">
      <c r="B526" s="14"/>
      <c r="C526" s="14"/>
      <c r="D526" s="14"/>
      <c r="F526" s="13"/>
      <c r="G526" s="13"/>
      <c r="H526" s="13"/>
      <c r="I526" s="13"/>
      <c r="J526" s="13"/>
      <c r="K526" s="13"/>
    </row>
    <row r="527" spans="2:11" ht="12.75" x14ac:dyDescent="0.2">
      <c r="B527" s="14"/>
      <c r="C527" s="14"/>
      <c r="D527" s="14"/>
      <c r="F527" s="13"/>
      <c r="G527" s="13"/>
      <c r="H527" s="13"/>
      <c r="I527" s="13"/>
      <c r="J527" s="13"/>
      <c r="K527" s="13"/>
    </row>
    <row r="528" spans="2:11" ht="12.75" x14ac:dyDescent="0.2">
      <c r="B528" s="14"/>
      <c r="C528" s="14"/>
      <c r="D528" s="14"/>
      <c r="F528" s="13"/>
      <c r="G528" s="13"/>
      <c r="H528" s="13"/>
      <c r="I528" s="13"/>
      <c r="J528" s="13"/>
      <c r="K528" s="13"/>
    </row>
    <row r="529" spans="2:11" ht="12.75" x14ac:dyDescent="0.2">
      <c r="B529" s="14"/>
      <c r="C529" s="14"/>
      <c r="D529" s="14"/>
      <c r="F529" s="13"/>
      <c r="G529" s="13"/>
      <c r="H529" s="13"/>
      <c r="I529" s="13"/>
      <c r="J529" s="13"/>
      <c r="K529" s="13"/>
    </row>
    <row r="530" spans="2:11" ht="12.75" x14ac:dyDescent="0.2">
      <c r="B530" s="14"/>
      <c r="C530" s="14"/>
      <c r="D530" s="14"/>
      <c r="F530" s="13"/>
      <c r="G530" s="13"/>
      <c r="H530" s="13"/>
      <c r="I530" s="13"/>
      <c r="J530" s="13"/>
      <c r="K530" s="13"/>
    </row>
    <row r="531" spans="2:11" ht="12.75" x14ac:dyDescent="0.2">
      <c r="B531" s="14"/>
      <c r="C531" s="14"/>
      <c r="D531" s="14"/>
      <c r="F531" s="13"/>
      <c r="G531" s="13"/>
      <c r="H531" s="13"/>
      <c r="I531" s="13"/>
      <c r="J531" s="13"/>
      <c r="K531" s="13"/>
    </row>
    <row r="532" spans="2:11" ht="12.75" x14ac:dyDescent="0.2">
      <c r="B532" s="14"/>
      <c r="C532" s="14"/>
      <c r="D532" s="14"/>
      <c r="F532" s="13"/>
      <c r="G532" s="13"/>
      <c r="H532" s="13"/>
      <c r="I532" s="13"/>
      <c r="J532" s="13"/>
      <c r="K532" s="13"/>
    </row>
    <row r="533" spans="2:11" ht="12.75" x14ac:dyDescent="0.2">
      <c r="B533" s="14"/>
      <c r="C533" s="14"/>
      <c r="D533" s="14"/>
      <c r="F533" s="13"/>
      <c r="G533" s="13"/>
      <c r="H533" s="13"/>
      <c r="I533" s="13"/>
      <c r="J533" s="13"/>
      <c r="K533" s="13"/>
    </row>
    <row r="534" spans="2:11" ht="12.75" x14ac:dyDescent="0.2">
      <c r="B534" s="14"/>
      <c r="C534" s="14"/>
      <c r="D534" s="14"/>
      <c r="F534" s="13"/>
      <c r="G534" s="13"/>
      <c r="H534" s="13"/>
      <c r="I534" s="13"/>
      <c r="J534" s="13"/>
      <c r="K534" s="13"/>
    </row>
    <row r="535" spans="2:11" ht="12.75" x14ac:dyDescent="0.2">
      <c r="B535" s="14"/>
      <c r="C535" s="14"/>
      <c r="D535" s="14"/>
      <c r="F535" s="13"/>
      <c r="G535" s="13"/>
      <c r="H535" s="13"/>
      <c r="I535" s="13"/>
      <c r="J535" s="13"/>
      <c r="K535" s="13"/>
    </row>
    <row r="536" spans="2:11" ht="12.75" x14ac:dyDescent="0.2">
      <c r="B536" s="14"/>
      <c r="C536" s="14"/>
      <c r="D536" s="14"/>
      <c r="F536" s="13"/>
      <c r="G536" s="13"/>
      <c r="H536" s="13"/>
      <c r="I536" s="13"/>
      <c r="J536" s="13"/>
      <c r="K536" s="13"/>
    </row>
    <row r="537" spans="2:11" ht="12.75" x14ac:dyDescent="0.2">
      <c r="B537" s="14"/>
      <c r="C537" s="14"/>
      <c r="D537" s="14"/>
      <c r="F537" s="13"/>
      <c r="G537" s="13"/>
      <c r="H537" s="13"/>
      <c r="I537" s="13"/>
      <c r="J537" s="13"/>
      <c r="K537" s="13"/>
    </row>
    <row r="538" spans="2:11" ht="12.75" x14ac:dyDescent="0.2">
      <c r="B538" s="14"/>
      <c r="C538" s="14"/>
      <c r="D538" s="14"/>
      <c r="F538" s="13"/>
      <c r="G538" s="13"/>
      <c r="H538" s="13"/>
      <c r="I538" s="13"/>
      <c r="J538" s="13"/>
      <c r="K538" s="13"/>
    </row>
    <row r="539" spans="2:11" ht="12.75" x14ac:dyDescent="0.2">
      <c r="B539" s="14"/>
      <c r="C539" s="14"/>
      <c r="D539" s="14"/>
      <c r="F539" s="13"/>
      <c r="G539" s="13"/>
      <c r="H539" s="13"/>
      <c r="I539" s="13"/>
      <c r="J539" s="13"/>
      <c r="K539" s="13"/>
    </row>
    <row r="540" spans="2:11" ht="12.75" x14ac:dyDescent="0.2">
      <c r="B540" s="14"/>
      <c r="C540" s="14"/>
      <c r="D540" s="14"/>
      <c r="F540" s="13"/>
      <c r="G540" s="13"/>
      <c r="H540" s="13"/>
      <c r="I540" s="13"/>
      <c r="J540" s="13"/>
      <c r="K540" s="13"/>
    </row>
    <row r="541" spans="2:11" ht="12.75" x14ac:dyDescent="0.2">
      <c r="B541" s="14"/>
      <c r="C541" s="14"/>
      <c r="D541" s="14"/>
      <c r="F541" s="13"/>
      <c r="G541" s="13"/>
      <c r="H541" s="13"/>
      <c r="I541" s="13"/>
      <c r="J541" s="13"/>
      <c r="K541" s="13"/>
    </row>
    <row r="542" spans="2:11" ht="12.75" x14ac:dyDescent="0.2">
      <c r="B542" s="14"/>
      <c r="C542" s="14"/>
      <c r="D542" s="14"/>
      <c r="F542" s="13"/>
      <c r="G542" s="13"/>
      <c r="H542" s="13"/>
      <c r="I542" s="13"/>
      <c r="J542" s="13"/>
      <c r="K542" s="13"/>
    </row>
    <row r="543" spans="2:11" ht="12.75" x14ac:dyDescent="0.2">
      <c r="B543" s="14"/>
      <c r="C543" s="14"/>
      <c r="D543" s="14"/>
      <c r="F543" s="13"/>
      <c r="G543" s="13"/>
      <c r="H543" s="13"/>
      <c r="I543" s="13"/>
      <c r="J543" s="13"/>
      <c r="K543" s="13"/>
    </row>
    <row r="544" spans="2:11" ht="12.75" x14ac:dyDescent="0.2">
      <c r="B544" s="14"/>
      <c r="C544" s="14"/>
      <c r="D544" s="14"/>
      <c r="F544" s="13"/>
      <c r="G544" s="13"/>
      <c r="H544" s="13"/>
      <c r="I544" s="13"/>
      <c r="J544" s="13"/>
      <c r="K544" s="13"/>
    </row>
    <row r="545" spans="2:11" ht="12.75" x14ac:dyDescent="0.2">
      <c r="B545" s="14"/>
      <c r="C545" s="14"/>
      <c r="D545" s="14"/>
      <c r="F545" s="13"/>
      <c r="G545" s="13"/>
      <c r="H545" s="13"/>
      <c r="I545" s="13"/>
      <c r="J545" s="13"/>
      <c r="K545" s="13"/>
    </row>
    <row r="546" spans="2:11" ht="12.75" x14ac:dyDescent="0.2">
      <c r="B546" s="14"/>
      <c r="C546" s="14"/>
      <c r="D546" s="14"/>
      <c r="F546" s="13"/>
      <c r="G546" s="13"/>
      <c r="H546" s="13"/>
      <c r="I546" s="13"/>
      <c r="J546" s="13"/>
      <c r="K546" s="13"/>
    </row>
    <row r="547" spans="2:11" ht="12.75" x14ac:dyDescent="0.2">
      <c r="B547" s="14"/>
      <c r="C547" s="14"/>
      <c r="D547" s="14"/>
      <c r="F547" s="13"/>
      <c r="G547" s="13"/>
      <c r="H547" s="13"/>
      <c r="I547" s="13"/>
      <c r="J547" s="13"/>
      <c r="K547" s="13"/>
    </row>
    <row r="548" spans="2:11" ht="12.75" x14ac:dyDescent="0.2">
      <c r="B548" s="14"/>
      <c r="C548" s="14"/>
      <c r="D548" s="14"/>
      <c r="F548" s="13"/>
      <c r="G548" s="13"/>
      <c r="H548" s="13"/>
      <c r="I548" s="13"/>
      <c r="J548" s="13"/>
      <c r="K548" s="13"/>
    </row>
    <row r="549" spans="2:11" ht="12.75" x14ac:dyDescent="0.2">
      <c r="B549" s="14"/>
      <c r="C549" s="14"/>
      <c r="D549" s="14"/>
      <c r="F549" s="13"/>
      <c r="G549" s="13"/>
      <c r="H549" s="13"/>
      <c r="I549" s="13"/>
      <c r="J549" s="13"/>
      <c r="K549" s="13"/>
    </row>
    <row r="550" spans="2:11" ht="12.75" x14ac:dyDescent="0.2">
      <c r="B550" s="14"/>
      <c r="C550" s="14"/>
      <c r="D550" s="14"/>
      <c r="F550" s="13"/>
      <c r="G550" s="13"/>
      <c r="H550" s="13"/>
      <c r="I550" s="13"/>
      <c r="J550" s="13"/>
      <c r="K550" s="13"/>
    </row>
    <row r="551" spans="2:11" ht="12.75" x14ac:dyDescent="0.2">
      <c r="B551" s="14"/>
      <c r="C551" s="14"/>
      <c r="D551" s="14"/>
      <c r="F551" s="13"/>
      <c r="G551" s="13"/>
      <c r="H551" s="13"/>
      <c r="I551" s="13"/>
      <c r="J551" s="13"/>
      <c r="K551" s="13"/>
    </row>
    <row r="552" spans="2:11" ht="12.75" x14ac:dyDescent="0.2">
      <c r="B552" s="14"/>
      <c r="C552" s="14"/>
      <c r="D552" s="14"/>
      <c r="F552" s="13"/>
      <c r="G552" s="13"/>
      <c r="H552" s="13"/>
      <c r="I552" s="13"/>
      <c r="J552" s="13"/>
      <c r="K552" s="13"/>
    </row>
    <row r="553" spans="2:11" ht="12.75" x14ac:dyDescent="0.2">
      <c r="B553" s="14"/>
      <c r="C553" s="14"/>
      <c r="D553" s="14"/>
      <c r="F553" s="13"/>
      <c r="G553" s="13"/>
      <c r="H553" s="13"/>
      <c r="I553" s="13"/>
      <c r="J553" s="13"/>
      <c r="K553" s="13"/>
    </row>
    <row r="554" spans="2:11" ht="12.75" x14ac:dyDescent="0.2">
      <c r="B554" s="14"/>
      <c r="C554" s="14"/>
      <c r="D554" s="14"/>
      <c r="F554" s="13"/>
      <c r="G554" s="13"/>
      <c r="H554" s="13"/>
      <c r="I554" s="13"/>
      <c r="J554" s="13"/>
      <c r="K554" s="13"/>
    </row>
    <row r="555" spans="2:11" ht="12.75" x14ac:dyDescent="0.2">
      <c r="B555" s="14"/>
      <c r="C555" s="14"/>
      <c r="D555" s="14"/>
      <c r="F555" s="13"/>
      <c r="G555" s="13"/>
      <c r="H555" s="13"/>
      <c r="I555" s="13"/>
      <c r="J555" s="13"/>
      <c r="K555" s="13"/>
    </row>
    <row r="556" spans="2:11" ht="12.75" x14ac:dyDescent="0.2">
      <c r="B556" s="14"/>
      <c r="C556" s="14"/>
      <c r="D556" s="14"/>
      <c r="F556" s="13"/>
      <c r="G556" s="13"/>
      <c r="H556" s="13"/>
      <c r="I556" s="13"/>
      <c r="J556" s="13"/>
      <c r="K556" s="13"/>
    </row>
    <row r="557" spans="2:11" ht="12.75" x14ac:dyDescent="0.2">
      <c r="B557" s="14"/>
      <c r="C557" s="14"/>
      <c r="D557" s="14"/>
      <c r="F557" s="13"/>
      <c r="G557" s="13"/>
      <c r="H557" s="13"/>
      <c r="I557" s="13"/>
      <c r="J557" s="13"/>
      <c r="K557" s="13"/>
    </row>
    <row r="558" spans="2:11" ht="12.75" x14ac:dyDescent="0.2">
      <c r="B558" s="14"/>
      <c r="C558" s="14"/>
      <c r="D558" s="14"/>
      <c r="F558" s="13"/>
      <c r="G558" s="13"/>
      <c r="H558" s="13"/>
      <c r="I558" s="13"/>
      <c r="J558" s="13"/>
      <c r="K558" s="13"/>
    </row>
    <row r="559" spans="2:11" ht="12.75" x14ac:dyDescent="0.2">
      <c r="B559" s="14"/>
      <c r="C559" s="14"/>
      <c r="D559" s="14"/>
      <c r="F559" s="13"/>
      <c r="G559" s="13"/>
      <c r="H559" s="13"/>
      <c r="I559" s="13"/>
      <c r="J559" s="13"/>
      <c r="K559" s="13"/>
    </row>
    <row r="560" spans="2:11" ht="12.75" x14ac:dyDescent="0.2">
      <c r="B560" s="14"/>
      <c r="C560" s="14"/>
      <c r="D560" s="14"/>
      <c r="F560" s="13"/>
      <c r="G560" s="13"/>
      <c r="H560" s="13"/>
      <c r="I560" s="13"/>
      <c r="J560" s="13"/>
      <c r="K560" s="13"/>
    </row>
    <row r="561" spans="2:11" ht="12.75" x14ac:dyDescent="0.2">
      <c r="B561" s="14"/>
      <c r="C561" s="14"/>
      <c r="D561" s="14"/>
      <c r="F561" s="13"/>
      <c r="G561" s="13"/>
      <c r="H561" s="13"/>
      <c r="I561" s="13"/>
      <c r="J561" s="13"/>
      <c r="K561" s="13"/>
    </row>
    <row r="562" spans="2:11" ht="12.75" x14ac:dyDescent="0.2">
      <c r="B562" s="14"/>
      <c r="C562" s="14"/>
      <c r="D562" s="14"/>
      <c r="F562" s="13"/>
      <c r="G562" s="13"/>
      <c r="H562" s="13"/>
      <c r="I562" s="13"/>
      <c r="J562" s="13"/>
      <c r="K562" s="13"/>
    </row>
    <row r="563" spans="2:11" ht="12.75" x14ac:dyDescent="0.2">
      <c r="B563" s="14"/>
      <c r="C563" s="14"/>
      <c r="D563" s="14"/>
      <c r="F563" s="13"/>
      <c r="G563" s="13"/>
      <c r="H563" s="13"/>
      <c r="I563" s="13"/>
      <c r="J563" s="13"/>
      <c r="K563" s="13"/>
    </row>
    <row r="564" spans="2:11" ht="12.75" x14ac:dyDescent="0.2">
      <c r="B564" s="14"/>
      <c r="C564" s="14"/>
      <c r="D564" s="14"/>
      <c r="F564" s="13"/>
      <c r="G564" s="13"/>
      <c r="H564" s="13"/>
      <c r="I564" s="13"/>
      <c r="J564" s="13"/>
      <c r="K564" s="13"/>
    </row>
    <row r="565" spans="2:11" ht="12.75" x14ac:dyDescent="0.2">
      <c r="B565" s="14"/>
      <c r="C565" s="14"/>
      <c r="D565" s="14"/>
      <c r="F565" s="13"/>
      <c r="G565" s="13"/>
      <c r="H565" s="13"/>
      <c r="I565" s="13"/>
      <c r="J565" s="13"/>
      <c r="K565" s="13"/>
    </row>
    <row r="566" spans="2:11" ht="12.75" x14ac:dyDescent="0.2">
      <c r="B566" s="14"/>
      <c r="C566" s="14"/>
      <c r="D566" s="14"/>
      <c r="F566" s="13"/>
      <c r="G566" s="13"/>
      <c r="H566" s="13"/>
      <c r="I566" s="13"/>
      <c r="J566" s="13"/>
      <c r="K566" s="13"/>
    </row>
    <row r="567" spans="2:11" ht="12.75" x14ac:dyDescent="0.2">
      <c r="B567" s="14"/>
      <c r="C567" s="14"/>
      <c r="D567" s="14"/>
      <c r="F567" s="13"/>
      <c r="G567" s="13"/>
      <c r="H567" s="13"/>
      <c r="I567" s="13"/>
      <c r="J567" s="13"/>
      <c r="K567" s="13"/>
    </row>
    <row r="568" spans="2:11" ht="12.75" x14ac:dyDescent="0.2">
      <c r="B568" s="14"/>
      <c r="C568" s="14"/>
      <c r="D568" s="14"/>
      <c r="F568" s="13"/>
      <c r="G568" s="13"/>
      <c r="H568" s="13"/>
      <c r="I568" s="13"/>
      <c r="J568" s="13"/>
      <c r="K568" s="13"/>
    </row>
    <row r="569" spans="2:11" ht="12.75" x14ac:dyDescent="0.2">
      <c r="B569" s="14"/>
      <c r="C569" s="14"/>
      <c r="D569" s="14"/>
      <c r="F569" s="13"/>
      <c r="G569" s="13"/>
      <c r="H569" s="13"/>
      <c r="I569" s="13"/>
      <c r="J569" s="13"/>
      <c r="K569" s="13"/>
    </row>
    <row r="570" spans="2:11" ht="12.75" x14ac:dyDescent="0.2">
      <c r="B570" s="14"/>
      <c r="C570" s="14"/>
      <c r="D570" s="14"/>
      <c r="F570" s="13"/>
      <c r="G570" s="13"/>
      <c r="H570" s="13"/>
      <c r="I570" s="13"/>
      <c r="J570" s="13"/>
      <c r="K570" s="13"/>
    </row>
    <row r="571" spans="2:11" ht="12.75" x14ac:dyDescent="0.2">
      <c r="B571" s="14"/>
      <c r="C571" s="14"/>
      <c r="D571" s="14"/>
      <c r="F571" s="13"/>
      <c r="G571" s="13"/>
      <c r="H571" s="13"/>
      <c r="I571" s="13"/>
      <c r="J571" s="13"/>
      <c r="K571" s="13"/>
    </row>
    <row r="572" spans="2:11" ht="12.75" x14ac:dyDescent="0.2">
      <c r="B572" s="14"/>
      <c r="C572" s="14"/>
      <c r="D572" s="14"/>
      <c r="F572" s="13"/>
      <c r="G572" s="13"/>
      <c r="H572" s="13"/>
      <c r="I572" s="13"/>
      <c r="J572" s="13"/>
      <c r="K572" s="13"/>
    </row>
    <row r="573" spans="2:11" ht="12.75" x14ac:dyDescent="0.2">
      <c r="B573" s="14"/>
      <c r="C573" s="14"/>
      <c r="D573" s="14"/>
      <c r="F573" s="13"/>
      <c r="G573" s="13"/>
      <c r="H573" s="13"/>
      <c r="I573" s="13"/>
      <c r="J573" s="13"/>
      <c r="K573" s="13"/>
    </row>
    <row r="574" spans="2:11" ht="12.75" x14ac:dyDescent="0.2">
      <c r="B574" s="14"/>
      <c r="C574" s="14"/>
      <c r="D574" s="14"/>
      <c r="F574" s="13"/>
      <c r="G574" s="13"/>
      <c r="H574" s="13"/>
      <c r="I574" s="13"/>
      <c r="J574" s="13"/>
      <c r="K574" s="13"/>
    </row>
    <row r="575" spans="2:11" ht="12.75" x14ac:dyDescent="0.2">
      <c r="B575" s="14"/>
      <c r="C575" s="14"/>
      <c r="D575" s="14"/>
      <c r="F575" s="13"/>
      <c r="G575" s="13"/>
      <c r="H575" s="13"/>
      <c r="I575" s="13"/>
      <c r="J575" s="13"/>
      <c r="K575" s="13"/>
    </row>
    <row r="576" spans="2:11" ht="12.75" x14ac:dyDescent="0.2">
      <c r="B576" s="14"/>
      <c r="C576" s="14"/>
      <c r="D576" s="14"/>
      <c r="F576" s="13"/>
      <c r="G576" s="13"/>
      <c r="H576" s="13"/>
      <c r="I576" s="13"/>
      <c r="J576" s="13"/>
      <c r="K576" s="13"/>
    </row>
    <row r="577" spans="2:11" ht="12.75" x14ac:dyDescent="0.2">
      <c r="B577" s="14"/>
      <c r="C577" s="14"/>
      <c r="D577" s="14"/>
      <c r="F577" s="13"/>
      <c r="G577" s="13"/>
      <c r="H577" s="13"/>
      <c r="I577" s="13"/>
      <c r="J577" s="13"/>
      <c r="K577" s="13"/>
    </row>
    <row r="578" spans="2:11" ht="12.75" x14ac:dyDescent="0.2">
      <c r="B578" s="14"/>
      <c r="C578" s="14"/>
      <c r="D578" s="14"/>
      <c r="F578" s="13"/>
      <c r="G578" s="13"/>
      <c r="H578" s="13"/>
      <c r="I578" s="13"/>
      <c r="J578" s="13"/>
      <c r="K578" s="13"/>
    </row>
    <row r="579" spans="2:11" ht="12.75" x14ac:dyDescent="0.2">
      <c r="B579" s="14"/>
      <c r="C579" s="14"/>
      <c r="D579" s="14"/>
      <c r="F579" s="13"/>
      <c r="G579" s="13"/>
      <c r="H579" s="13"/>
      <c r="I579" s="13"/>
      <c r="J579" s="13"/>
      <c r="K579" s="13"/>
    </row>
    <row r="580" spans="2:11" ht="12.75" x14ac:dyDescent="0.2">
      <c r="B580" s="14"/>
      <c r="C580" s="14"/>
      <c r="D580" s="14"/>
      <c r="F580" s="13"/>
      <c r="G580" s="13"/>
      <c r="H580" s="13"/>
      <c r="I580" s="13"/>
      <c r="J580" s="13"/>
      <c r="K580" s="13"/>
    </row>
    <row r="581" spans="2:11" ht="12.75" x14ac:dyDescent="0.2">
      <c r="B581" s="14"/>
      <c r="C581" s="14"/>
      <c r="D581" s="14"/>
      <c r="F581" s="13"/>
      <c r="G581" s="13"/>
      <c r="H581" s="13"/>
      <c r="I581" s="13"/>
      <c r="J581" s="13"/>
      <c r="K581" s="13"/>
    </row>
    <row r="582" spans="2:11" ht="12.75" x14ac:dyDescent="0.2">
      <c r="B582" s="14"/>
      <c r="C582" s="14"/>
      <c r="D582" s="14"/>
      <c r="F582" s="13"/>
      <c r="G582" s="13"/>
      <c r="H582" s="13"/>
      <c r="I582" s="13"/>
      <c r="J582" s="13"/>
      <c r="K582" s="13"/>
    </row>
    <row r="583" spans="2:11" ht="12.75" x14ac:dyDescent="0.2">
      <c r="B583" s="14"/>
      <c r="C583" s="14"/>
      <c r="D583" s="14"/>
      <c r="F583" s="13"/>
      <c r="G583" s="13"/>
      <c r="H583" s="13"/>
      <c r="I583" s="13"/>
      <c r="J583" s="13"/>
      <c r="K583" s="13"/>
    </row>
    <row r="584" spans="2:11" ht="12.75" x14ac:dyDescent="0.2">
      <c r="B584" s="14"/>
      <c r="C584" s="14"/>
      <c r="D584" s="14"/>
      <c r="F584" s="13"/>
      <c r="G584" s="13"/>
      <c r="H584" s="13"/>
      <c r="I584" s="13"/>
      <c r="J584" s="13"/>
      <c r="K584" s="13"/>
    </row>
    <row r="585" spans="2:11" ht="12.75" x14ac:dyDescent="0.2">
      <c r="B585" s="14"/>
      <c r="C585" s="14"/>
      <c r="D585" s="14"/>
      <c r="F585" s="13"/>
      <c r="G585" s="13"/>
      <c r="H585" s="13"/>
      <c r="I585" s="13"/>
      <c r="J585" s="13"/>
      <c r="K585" s="13"/>
    </row>
    <row r="586" spans="2:11" ht="12.75" x14ac:dyDescent="0.2">
      <c r="B586" s="14"/>
      <c r="C586" s="14"/>
      <c r="D586" s="14"/>
      <c r="F586" s="13"/>
      <c r="G586" s="13"/>
      <c r="H586" s="13"/>
      <c r="I586" s="13"/>
      <c r="J586" s="13"/>
      <c r="K586" s="13"/>
    </row>
    <row r="587" spans="2:11" ht="12.75" x14ac:dyDescent="0.2">
      <c r="B587" s="14"/>
      <c r="C587" s="14"/>
      <c r="D587" s="14"/>
      <c r="F587" s="13"/>
      <c r="G587" s="13"/>
      <c r="H587" s="13"/>
      <c r="I587" s="13"/>
      <c r="J587" s="13"/>
      <c r="K587" s="13"/>
    </row>
    <row r="588" spans="2:11" ht="12.75" x14ac:dyDescent="0.2">
      <c r="B588" s="14"/>
      <c r="C588" s="14"/>
      <c r="D588" s="14"/>
      <c r="F588" s="13"/>
      <c r="G588" s="13"/>
      <c r="H588" s="13"/>
      <c r="I588" s="13"/>
      <c r="J588" s="13"/>
      <c r="K588" s="13"/>
    </row>
    <row r="589" spans="2:11" ht="12.75" x14ac:dyDescent="0.2">
      <c r="B589" s="14"/>
      <c r="C589" s="14"/>
      <c r="D589" s="14"/>
      <c r="F589" s="13"/>
      <c r="G589" s="13"/>
      <c r="H589" s="13"/>
      <c r="I589" s="13"/>
      <c r="J589" s="13"/>
      <c r="K589" s="13"/>
    </row>
    <row r="590" spans="2:11" ht="12.75" x14ac:dyDescent="0.2">
      <c r="B590" s="14"/>
      <c r="C590" s="14"/>
      <c r="D590" s="14"/>
      <c r="F590" s="13"/>
      <c r="G590" s="13"/>
      <c r="H590" s="13"/>
      <c r="I590" s="13"/>
      <c r="J590" s="13"/>
      <c r="K590" s="13"/>
    </row>
    <row r="591" spans="2:11" ht="12.75" x14ac:dyDescent="0.2">
      <c r="B591" s="14"/>
      <c r="C591" s="14"/>
      <c r="D591" s="14"/>
      <c r="F591" s="13"/>
      <c r="G591" s="13"/>
      <c r="H591" s="13"/>
      <c r="I591" s="13"/>
      <c r="J591" s="13"/>
      <c r="K591" s="13"/>
    </row>
    <row r="592" spans="2:11" ht="12.75" x14ac:dyDescent="0.2">
      <c r="B592" s="14"/>
      <c r="C592" s="14"/>
      <c r="D592" s="14"/>
      <c r="F592" s="13"/>
      <c r="G592" s="13"/>
      <c r="H592" s="13"/>
      <c r="I592" s="13"/>
      <c r="J592" s="13"/>
      <c r="K592" s="13"/>
    </row>
    <row r="593" spans="2:11" ht="12.75" x14ac:dyDescent="0.2">
      <c r="B593" s="14"/>
      <c r="C593" s="14"/>
      <c r="D593" s="14"/>
      <c r="F593" s="13"/>
      <c r="G593" s="13"/>
      <c r="H593" s="13"/>
      <c r="I593" s="13"/>
      <c r="J593" s="13"/>
      <c r="K593" s="13"/>
    </row>
    <row r="594" spans="2:11" ht="12.75" x14ac:dyDescent="0.2">
      <c r="B594" s="14"/>
      <c r="C594" s="14"/>
      <c r="D594" s="14"/>
      <c r="F594" s="13"/>
      <c r="G594" s="13"/>
      <c r="H594" s="13"/>
      <c r="I594" s="13"/>
      <c r="J594" s="13"/>
      <c r="K594" s="13"/>
    </row>
    <row r="595" spans="2:11" ht="12.75" x14ac:dyDescent="0.2">
      <c r="B595" s="14"/>
      <c r="C595" s="14"/>
      <c r="D595" s="14"/>
      <c r="F595" s="13"/>
      <c r="G595" s="13"/>
      <c r="H595" s="13"/>
      <c r="I595" s="13"/>
      <c r="J595" s="13"/>
      <c r="K595" s="13"/>
    </row>
    <row r="596" spans="2:11" ht="12.75" x14ac:dyDescent="0.2">
      <c r="B596" s="14"/>
      <c r="C596" s="14"/>
      <c r="D596" s="14"/>
      <c r="F596" s="13"/>
      <c r="G596" s="13"/>
      <c r="H596" s="13"/>
      <c r="I596" s="13"/>
      <c r="J596" s="13"/>
      <c r="K596" s="13"/>
    </row>
    <row r="597" spans="2:11" ht="12.75" x14ac:dyDescent="0.2">
      <c r="B597" s="14"/>
      <c r="C597" s="14"/>
      <c r="D597" s="14"/>
      <c r="F597" s="13"/>
      <c r="G597" s="13"/>
      <c r="H597" s="13"/>
      <c r="I597" s="13"/>
      <c r="J597" s="13"/>
      <c r="K597" s="13"/>
    </row>
    <row r="598" spans="2:11" ht="12.75" x14ac:dyDescent="0.2">
      <c r="B598" s="14"/>
      <c r="C598" s="14"/>
      <c r="D598" s="14"/>
      <c r="F598" s="13"/>
      <c r="G598" s="13"/>
      <c r="H598" s="13"/>
      <c r="I598" s="13"/>
      <c r="J598" s="13"/>
      <c r="K598" s="13"/>
    </row>
    <row r="599" spans="2:11" ht="12.75" x14ac:dyDescent="0.2">
      <c r="B599" s="14"/>
      <c r="C599" s="14"/>
      <c r="D599" s="14"/>
      <c r="F599" s="13"/>
      <c r="G599" s="13"/>
      <c r="H599" s="13"/>
      <c r="I599" s="13"/>
      <c r="J599" s="13"/>
      <c r="K599" s="13"/>
    </row>
    <row r="600" spans="2:11" ht="12.75" x14ac:dyDescent="0.2">
      <c r="B600" s="14"/>
      <c r="C600" s="14"/>
      <c r="D600" s="14"/>
      <c r="F600" s="13"/>
      <c r="G600" s="13"/>
      <c r="H600" s="13"/>
      <c r="I600" s="13"/>
      <c r="J600" s="13"/>
      <c r="K600" s="13"/>
    </row>
    <row r="601" spans="2:11" ht="12.75" x14ac:dyDescent="0.2">
      <c r="B601" s="14"/>
      <c r="C601" s="14"/>
      <c r="D601" s="14"/>
      <c r="F601" s="13"/>
      <c r="G601" s="13"/>
      <c r="H601" s="13"/>
      <c r="I601" s="13"/>
      <c r="J601" s="13"/>
      <c r="K601" s="13"/>
    </row>
    <row r="602" spans="2:11" ht="12.75" x14ac:dyDescent="0.2">
      <c r="B602" s="14"/>
      <c r="C602" s="14"/>
      <c r="D602" s="14"/>
      <c r="F602" s="13"/>
      <c r="G602" s="13"/>
      <c r="H602" s="13"/>
      <c r="I602" s="13"/>
      <c r="J602" s="13"/>
      <c r="K602" s="13"/>
    </row>
    <row r="603" spans="2:11" ht="12.75" x14ac:dyDescent="0.2">
      <c r="B603" s="14"/>
      <c r="C603" s="14"/>
      <c r="D603" s="14"/>
      <c r="F603" s="13"/>
      <c r="G603" s="13"/>
      <c r="H603" s="13"/>
      <c r="I603" s="13"/>
      <c r="J603" s="13"/>
      <c r="K603" s="13"/>
    </row>
    <row r="604" spans="2:11" ht="12.75" x14ac:dyDescent="0.2">
      <c r="B604" s="14"/>
      <c r="C604" s="14"/>
      <c r="D604" s="14"/>
      <c r="F604" s="13"/>
      <c r="G604" s="13"/>
      <c r="H604" s="13"/>
      <c r="I604" s="13"/>
      <c r="J604" s="13"/>
      <c r="K604" s="13"/>
    </row>
    <row r="605" spans="2:11" ht="12.75" x14ac:dyDescent="0.2">
      <c r="B605" s="14"/>
      <c r="C605" s="14"/>
      <c r="D605" s="14"/>
      <c r="F605" s="13"/>
      <c r="G605" s="13"/>
      <c r="H605" s="13"/>
      <c r="I605" s="13"/>
      <c r="J605" s="13"/>
      <c r="K605" s="13"/>
    </row>
    <row r="606" spans="2:11" ht="12.75" x14ac:dyDescent="0.2">
      <c r="B606" s="14"/>
      <c r="C606" s="14"/>
      <c r="D606" s="14"/>
      <c r="F606" s="13"/>
      <c r="G606" s="13"/>
      <c r="H606" s="13"/>
      <c r="I606" s="13"/>
      <c r="J606" s="13"/>
      <c r="K606" s="13"/>
    </row>
    <row r="607" spans="2:11" ht="12.75" x14ac:dyDescent="0.2">
      <c r="B607" s="14"/>
      <c r="C607" s="14"/>
      <c r="D607" s="14"/>
      <c r="F607" s="13"/>
      <c r="G607" s="13"/>
      <c r="H607" s="13"/>
      <c r="I607" s="13"/>
      <c r="J607" s="13"/>
      <c r="K607" s="13"/>
    </row>
    <row r="608" spans="2:11" ht="12.75" x14ac:dyDescent="0.2">
      <c r="B608" s="14"/>
      <c r="C608" s="14"/>
      <c r="D608" s="14"/>
      <c r="F608" s="13"/>
      <c r="G608" s="13"/>
      <c r="H608" s="13"/>
      <c r="I608" s="13"/>
      <c r="J608" s="13"/>
      <c r="K608" s="13"/>
    </row>
    <row r="609" spans="2:11" ht="12.75" x14ac:dyDescent="0.2">
      <c r="B609" s="14"/>
      <c r="C609" s="14"/>
      <c r="D609" s="14"/>
      <c r="F609" s="13"/>
      <c r="G609" s="13"/>
      <c r="H609" s="13"/>
      <c r="I609" s="13"/>
      <c r="J609" s="13"/>
      <c r="K609" s="13"/>
    </row>
    <row r="610" spans="2:11" ht="12.75" x14ac:dyDescent="0.2">
      <c r="B610" s="14"/>
      <c r="C610" s="14"/>
      <c r="D610" s="14"/>
      <c r="F610" s="13"/>
      <c r="G610" s="13"/>
      <c r="H610" s="13"/>
      <c r="I610" s="13"/>
      <c r="J610" s="13"/>
      <c r="K610" s="13"/>
    </row>
    <row r="611" spans="2:11" ht="12.75" x14ac:dyDescent="0.2">
      <c r="B611" s="14"/>
      <c r="C611" s="14"/>
      <c r="D611" s="14"/>
      <c r="F611" s="13"/>
      <c r="G611" s="13"/>
      <c r="H611" s="13"/>
      <c r="I611" s="13"/>
      <c r="J611" s="13"/>
      <c r="K611" s="13"/>
    </row>
    <row r="612" spans="2:11" ht="12.75" x14ac:dyDescent="0.2">
      <c r="B612" s="14"/>
      <c r="C612" s="14"/>
      <c r="D612" s="14"/>
      <c r="F612" s="13"/>
      <c r="G612" s="13"/>
      <c r="H612" s="13"/>
      <c r="I612" s="13"/>
      <c r="J612" s="13"/>
      <c r="K612" s="13"/>
    </row>
    <row r="613" spans="2:11" ht="12.75" x14ac:dyDescent="0.2">
      <c r="B613" s="14"/>
      <c r="C613" s="14"/>
      <c r="D613" s="14"/>
      <c r="F613" s="13"/>
      <c r="G613" s="13"/>
      <c r="H613" s="13"/>
      <c r="I613" s="13"/>
      <c r="J613" s="13"/>
      <c r="K613" s="13"/>
    </row>
    <row r="614" spans="2:11" ht="12.75" x14ac:dyDescent="0.2">
      <c r="B614" s="14"/>
      <c r="C614" s="14"/>
      <c r="D614" s="14"/>
      <c r="F614" s="13"/>
      <c r="G614" s="13"/>
      <c r="H614" s="13"/>
      <c r="I614" s="13"/>
      <c r="J614" s="13"/>
      <c r="K614" s="13"/>
    </row>
    <row r="615" spans="2:11" ht="12.75" x14ac:dyDescent="0.2">
      <c r="B615" s="14"/>
      <c r="C615" s="14"/>
      <c r="D615" s="14"/>
      <c r="F615" s="13"/>
      <c r="G615" s="13"/>
      <c r="H615" s="13"/>
      <c r="I615" s="13"/>
      <c r="J615" s="13"/>
      <c r="K615" s="13"/>
    </row>
    <row r="616" spans="2:11" ht="12.75" x14ac:dyDescent="0.2">
      <c r="B616" s="14"/>
      <c r="C616" s="14"/>
      <c r="D616" s="14"/>
      <c r="F616" s="13"/>
      <c r="G616" s="13"/>
      <c r="H616" s="13"/>
      <c r="I616" s="13"/>
      <c r="J616" s="13"/>
      <c r="K616" s="13"/>
    </row>
    <row r="617" spans="2:11" ht="12.75" x14ac:dyDescent="0.2">
      <c r="B617" s="14"/>
      <c r="C617" s="14"/>
      <c r="D617" s="14"/>
      <c r="F617" s="13"/>
      <c r="G617" s="13"/>
      <c r="H617" s="13"/>
      <c r="I617" s="13"/>
      <c r="J617" s="13"/>
      <c r="K617" s="13"/>
    </row>
    <row r="618" spans="2:11" ht="12.75" x14ac:dyDescent="0.2">
      <c r="B618" s="14"/>
      <c r="C618" s="14"/>
      <c r="D618" s="14"/>
      <c r="F618" s="13"/>
      <c r="G618" s="13"/>
      <c r="H618" s="13"/>
      <c r="I618" s="13"/>
      <c r="J618" s="13"/>
      <c r="K618" s="13"/>
    </row>
    <row r="619" spans="2:11" ht="12.75" x14ac:dyDescent="0.2">
      <c r="B619" s="14"/>
      <c r="C619" s="14"/>
      <c r="D619" s="14"/>
      <c r="F619" s="13"/>
      <c r="G619" s="13"/>
      <c r="H619" s="13"/>
      <c r="I619" s="13"/>
      <c r="J619" s="13"/>
      <c r="K619" s="13"/>
    </row>
    <row r="620" spans="2:11" ht="12.75" x14ac:dyDescent="0.2">
      <c r="B620" s="14"/>
      <c r="C620" s="14"/>
      <c r="D620" s="14"/>
      <c r="F620" s="13"/>
      <c r="G620" s="13"/>
      <c r="H620" s="13"/>
      <c r="I620" s="13"/>
      <c r="J620" s="13"/>
      <c r="K620" s="13"/>
    </row>
    <row r="621" spans="2:11" ht="12.75" x14ac:dyDescent="0.2">
      <c r="B621" s="14"/>
      <c r="C621" s="14"/>
      <c r="D621" s="14"/>
      <c r="F621" s="13"/>
      <c r="G621" s="13"/>
      <c r="H621" s="13"/>
      <c r="I621" s="13"/>
      <c r="J621" s="13"/>
      <c r="K621" s="13"/>
    </row>
    <row r="622" spans="2:11" ht="12.75" x14ac:dyDescent="0.2">
      <c r="B622" s="14"/>
      <c r="C622" s="14"/>
      <c r="D622" s="14"/>
      <c r="F622" s="13"/>
      <c r="G622" s="13"/>
      <c r="H622" s="13"/>
      <c r="I622" s="13"/>
      <c r="J622" s="13"/>
      <c r="K622" s="13"/>
    </row>
    <row r="623" spans="2:11" ht="12.75" x14ac:dyDescent="0.2">
      <c r="B623" s="14"/>
      <c r="C623" s="14"/>
      <c r="D623" s="14"/>
      <c r="F623" s="13"/>
      <c r="G623" s="13"/>
      <c r="H623" s="13"/>
      <c r="I623" s="13"/>
      <c r="J623" s="13"/>
      <c r="K623" s="13"/>
    </row>
    <row r="624" spans="2:11" ht="12.75" x14ac:dyDescent="0.2">
      <c r="B624" s="14"/>
      <c r="C624" s="14"/>
      <c r="D624" s="14"/>
      <c r="F624" s="13"/>
      <c r="G624" s="13"/>
      <c r="H624" s="13"/>
      <c r="I624" s="13"/>
      <c r="J624" s="13"/>
      <c r="K624" s="13"/>
    </row>
    <row r="625" spans="2:11" ht="12.75" x14ac:dyDescent="0.2">
      <c r="B625" s="14"/>
      <c r="C625" s="14"/>
      <c r="D625" s="14"/>
      <c r="F625" s="13"/>
      <c r="G625" s="13"/>
      <c r="H625" s="13"/>
      <c r="I625" s="13"/>
      <c r="J625" s="13"/>
      <c r="K625" s="13"/>
    </row>
    <row r="626" spans="2:11" ht="12.75" x14ac:dyDescent="0.2">
      <c r="B626" s="14"/>
      <c r="C626" s="14"/>
      <c r="D626" s="14"/>
      <c r="F626" s="13"/>
      <c r="G626" s="13"/>
      <c r="H626" s="13"/>
      <c r="I626" s="13"/>
      <c r="J626" s="13"/>
      <c r="K626" s="13"/>
    </row>
    <row r="627" spans="2:11" ht="12.75" x14ac:dyDescent="0.2">
      <c r="B627" s="14"/>
      <c r="C627" s="14"/>
      <c r="D627" s="14"/>
      <c r="F627" s="13"/>
      <c r="G627" s="13"/>
      <c r="H627" s="13"/>
      <c r="I627" s="13"/>
      <c r="J627" s="13"/>
      <c r="K627" s="13"/>
    </row>
    <row r="628" spans="2:11" ht="12.75" x14ac:dyDescent="0.2">
      <c r="B628" s="14"/>
      <c r="C628" s="14"/>
      <c r="D628" s="14"/>
      <c r="F628" s="13"/>
      <c r="G628" s="13"/>
      <c r="H628" s="13"/>
      <c r="I628" s="13"/>
      <c r="J628" s="13"/>
      <c r="K628" s="13"/>
    </row>
    <row r="629" spans="2:11" ht="12.75" x14ac:dyDescent="0.2">
      <c r="B629" s="14"/>
      <c r="C629" s="14"/>
      <c r="D629" s="14"/>
      <c r="F629" s="13"/>
      <c r="G629" s="13"/>
      <c r="H629" s="13"/>
      <c r="I629" s="13"/>
      <c r="J629" s="13"/>
      <c r="K629" s="13"/>
    </row>
    <row r="630" spans="2:11" ht="12.75" x14ac:dyDescent="0.2">
      <c r="B630" s="14"/>
      <c r="C630" s="14"/>
      <c r="D630" s="14"/>
      <c r="F630" s="13"/>
      <c r="G630" s="13"/>
      <c r="H630" s="13"/>
      <c r="I630" s="13"/>
      <c r="J630" s="13"/>
      <c r="K630" s="13"/>
    </row>
    <row r="631" spans="2:11" ht="12.75" x14ac:dyDescent="0.2">
      <c r="B631" s="14"/>
      <c r="C631" s="14"/>
      <c r="D631" s="14"/>
      <c r="F631" s="13"/>
      <c r="G631" s="13"/>
      <c r="H631" s="13"/>
      <c r="I631" s="13"/>
      <c r="J631" s="13"/>
      <c r="K631" s="13"/>
    </row>
    <row r="632" spans="2:11" ht="12.75" x14ac:dyDescent="0.2">
      <c r="B632" s="14"/>
      <c r="C632" s="14"/>
      <c r="D632" s="14"/>
      <c r="F632" s="13"/>
      <c r="G632" s="13"/>
      <c r="H632" s="13"/>
      <c r="I632" s="13"/>
      <c r="J632" s="13"/>
      <c r="K632" s="13"/>
    </row>
    <row r="633" spans="2:11" ht="12.75" x14ac:dyDescent="0.2">
      <c r="B633" s="14"/>
      <c r="C633" s="14"/>
      <c r="D633" s="14"/>
      <c r="F633" s="13"/>
      <c r="G633" s="13"/>
      <c r="H633" s="13"/>
      <c r="I633" s="13"/>
      <c r="J633" s="13"/>
      <c r="K633" s="13"/>
    </row>
    <row r="634" spans="2:11" ht="12.75" x14ac:dyDescent="0.2">
      <c r="B634" s="14"/>
      <c r="C634" s="14"/>
      <c r="D634" s="14"/>
      <c r="F634" s="13"/>
      <c r="G634" s="13"/>
      <c r="H634" s="13"/>
      <c r="I634" s="13"/>
      <c r="J634" s="13"/>
      <c r="K634" s="13"/>
    </row>
    <row r="635" spans="2:11" ht="12.75" x14ac:dyDescent="0.2">
      <c r="B635" s="14"/>
      <c r="C635" s="14"/>
      <c r="D635" s="14"/>
      <c r="F635" s="13"/>
      <c r="G635" s="13"/>
      <c r="H635" s="13"/>
      <c r="I635" s="13"/>
      <c r="J635" s="13"/>
      <c r="K635" s="13"/>
    </row>
    <row r="636" spans="2:11" ht="12.75" x14ac:dyDescent="0.2">
      <c r="B636" s="14"/>
      <c r="C636" s="14"/>
      <c r="D636" s="14"/>
      <c r="F636" s="13"/>
      <c r="G636" s="13"/>
      <c r="H636" s="13"/>
      <c r="I636" s="13"/>
      <c r="J636" s="13"/>
      <c r="K636" s="13"/>
    </row>
    <row r="637" spans="2:11" ht="12.75" x14ac:dyDescent="0.2">
      <c r="B637" s="14"/>
      <c r="C637" s="14"/>
      <c r="D637" s="14"/>
      <c r="F637" s="13"/>
      <c r="G637" s="13"/>
      <c r="H637" s="13"/>
      <c r="I637" s="13"/>
      <c r="J637" s="13"/>
      <c r="K637" s="13"/>
    </row>
    <row r="638" spans="2:11" ht="12.75" x14ac:dyDescent="0.2">
      <c r="B638" s="14"/>
      <c r="C638" s="14"/>
      <c r="D638" s="14"/>
      <c r="F638" s="13"/>
      <c r="G638" s="13"/>
      <c r="H638" s="13"/>
      <c r="I638" s="13"/>
      <c r="J638" s="13"/>
      <c r="K638" s="13"/>
    </row>
    <row r="639" spans="2:11" ht="12.75" x14ac:dyDescent="0.2">
      <c r="B639" s="14"/>
      <c r="C639" s="14"/>
      <c r="D639" s="14"/>
      <c r="F639" s="13"/>
      <c r="G639" s="13"/>
      <c r="H639" s="13"/>
      <c r="I639" s="13"/>
      <c r="J639" s="13"/>
      <c r="K639" s="13"/>
    </row>
    <row r="640" spans="2:11" ht="12.75" x14ac:dyDescent="0.2">
      <c r="B640" s="14"/>
      <c r="C640" s="14"/>
      <c r="D640" s="14"/>
      <c r="F640" s="13"/>
      <c r="G640" s="13"/>
      <c r="H640" s="13"/>
      <c r="I640" s="13"/>
      <c r="J640" s="13"/>
      <c r="K640" s="13"/>
    </row>
    <row r="641" spans="2:11" ht="12.75" x14ac:dyDescent="0.2">
      <c r="B641" s="14"/>
      <c r="C641" s="14"/>
      <c r="D641" s="14"/>
      <c r="F641" s="13"/>
      <c r="G641" s="13"/>
      <c r="H641" s="13"/>
      <c r="I641" s="13"/>
      <c r="J641" s="13"/>
      <c r="K641" s="13"/>
    </row>
    <row r="642" spans="2:11" ht="12.75" x14ac:dyDescent="0.2">
      <c r="B642" s="14"/>
      <c r="C642" s="14"/>
      <c r="D642" s="14"/>
      <c r="F642" s="13"/>
      <c r="G642" s="13"/>
      <c r="H642" s="13"/>
      <c r="I642" s="13"/>
      <c r="J642" s="13"/>
      <c r="K642" s="13"/>
    </row>
    <row r="643" spans="2:11" ht="12.75" x14ac:dyDescent="0.2">
      <c r="B643" s="14"/>
      <c r="C643" s="14"/>
      <c r="D643" s="14"/>
      <c r="F643" s="13"/>
      <c r="G643" s="13"/>
      <c r="H643" s="13"/>
      <c r="I643" s="13"/>
      <c r="J643" s="13"/>
      <c r="K643" s="13"/>
    </row>
    <row r="644" spans="2:11" ht="12.75" x14ac:dyDescent="0.2">
      <c r="B644" s="14"/>
      <c r="C644" s="14"/>
      <c r="D644" s="14"/>
      <c r="F644" s="13"/>
      <c r="G644" s="13"/>
      <c r="H644" s="13"/>
      <c r="I644" s="13"/>
      <c r="J644" s="13"/>
      <c r="K644" s="13"/>
    </row>
    <row r="645" spans="2:11" ht="12.75" x14ac:dyDescent="0.2">
      <c r="B645" s="14"/>
      <c r="C645" s="14"/>
      <c r="D645" s="14"/>
      <c r="F645" s="13"/>
      <c r="G645" s="13"/>
      <c r="H645" s="13"/>
      <c r="I645" s="13"/>
      <c r="J645" s="13"/>
      <c r="K645" s="13"/>
    </row>
    <row r="646" spans="2:11" ht="12.75" x14ac:dyDescent="0.2">
      <c r="B646" s="14"/>
      <c r="C646" s="14"/>
      <c r="D646" s="14"/>
      <c r="F646" s="13"/>
      <c r="G646" s="13"/>
      <c r="H646" s="13"/>
      <c r="I646" s="13"/>
      <c r="J646" s="13"/>
      <c r="K646" s="13"/>
    </row>
    <row r="647" spans="2:11" ht="12.75" x14ac:dyDescent="0.2">
      <c r="B647" s="14"/>
      <c r="C647" s="14"/>
      <c r="D647" s="14"/>
      <c r="F647" s="13"/>
      <c r="G647" s="13"/>
      <c r="H647" s="13"/>
      <c r="I647" s="13"/>
      <c r="J647" s="13"/>
      <c r="K647" s="13"/>
    </row>
    <row r="648" spans="2:11" ht="12.75" x14ac:dyDescent="0.2">
      <c r="B648" s="14"/>
      <c r="C648" s="14"/>
      <c r="D648" s="14"/>
      <c r="F648" s="13"/>
      <c r="G648" s="13"/>
      <c r="H648" s="13"/>
      <c r="I648" s="13"/>
      <c r="J648" s="13"/>
      <c r="K648" s="13"/>
    </row>
    <row r="649" spans="2:11" ht="12.75" x14ac:dyDescent="0.2">
      <c r="B649" s="14"/>
      <c r="C649" s="14"/>
      <c r="D649" s="14"/>
      <c r="F649" s="13"/>
      <c r="G649" s="13"/>
      <c r="H649" s="13"/>
      <c r="I649" s="13"/>
      <c r="J649" s="13"/>
      <c r="K649" s="13"/>
    </row>
    <row r="650" spans="2:11" ht="12.75" x14ac:dyDescent="0.2">
      <c r="B650" s="14"/>
      <c r="C650" s="14"/>
      <c r="D650" s="14"/>
      <c r="F650" s="13"/>
      <c r="G650" s="13"/>
      <c r="H650" s="13"/>
      <c r="I650" s="13"/>
      <c r="J650" s="13"/>
      <c r="K650" s="13"/>
    </row>
    <row r="651" spans="2:11" ht="12.75" x14ac:dyDescent="0.2">
      <c r="B651" s="14"/>
      <c r="C651" s="14"/>
      <c r="D651" s="14"/>
      <c r="F651" s="13"/>
      <c r="G651" s="13"/>
      <c r="H651" s="13"/>
      <c r="I651" s="13"/>
      <c r="J651" s="13"/>
      <c r="K651" s="13"/>
    </row>
    <row r="652" spans="2:11" ht="12.75" x14ac:dyDescent="0.2">
      <c r="B652" s="14"/>
      <c r="C652" s="14"/>
      <c r="D652" s="14"/>
      <c r="F652" s="13"/>
      <c r="G652" s="13"/>
      <c r="H652" s="13"/>
      <c r="I652" s="13"/>
      <c r="J652" s="13"/>
      <c r="K652" s="13"/>
    </row>
    <row r="653" spans="2:11" ht="12.75" x14ac:dyDescent="0.2">
      <c r="B653" s="14"/>
      <c r="C653" s="14"/>
      <c r="D653" s="14"/>
      <c r="F653" s="13"/>
      <c r="G653" s="13"/>
      <c r="H653" s="13"/>
      <c r="I653" s="13"/>
      <c r="J653" s="13"/>
      <c r="K653" s="13"/>
    </row>
    <row r="654" spans="2:11" ht="12.75" x14ac:dyDescent="0.2">
      <c r="B654" s="14"/>
      <c r="C654" s="14"/>
      <c r="D654" s="14"/>
      <c r="F654" s="13"/>
      <c r="G654" s="13"/>
      <c r="H654" s="13"/>
      <c r="I654" s="13"/>
      <c r="J654" s="13"/>
      <c r="K654" s="13"/>
    </row>
    <row r="655" spans="2:11" ht="12.75" x14ac:dyDescent="0.2">
      <c r="B655" s="14"/>
      <c r="C655" s="14"/>
      <c r="D655" s="14"/>
      <c r="F655" s="13"/>
      <c r="G655" s="13"/>
      <c r="H655" s="13"/>
      <c r="I655" s="13"/>
      <c r="J655" s="13"/>
      <c r="K655" s="13"/>
    </row>
    <row r="656" spans="2:11" ht="12.75" x14ac:dyDescent="0.2">
      <c r="B656" s="14"/>
      <c r="C656" s="14"/>
      <c r="D656" s="14"/>
      <c r="F656" s="13"/>
      <c r="G656" s="13"/>
      <c r="H656" s="13"/>
      <c r="I656" s="13"/>
      <c r="J656" s="13"/>
      <c r="K656" s="13"/>
    </row>
    <row r="657" spans="2:11" ht="12.75" x14ac:dyDescent="0.2">
      <c r="B657" s="14"/>
      <c r="C657" s="14"/>
      <c r="D657" s="14"/>
      <c r="F657" s="13"/>
      <c r="G657" s="13"/>
      <c r="H657" s="13"/>
      <c r="I657" s="13"/>
      <c r="J657" s="13"/>
      <c r="K657" s="13"/>
    </row>
    <row r="658" spans="2:11" ht="12.75" x14ac:dyDescent="0.2">
      <c r="B658" s="14"/>
      <c r="C658" s="14"/>
      <c r="D658" s="14"/>
      <c r="F658" s="13"/>
      <c r="G658" s="13"/>
      <c r="H658" s="13"/>
      <c r="I658" s="13"/>
      <c r="J658" s="13"/>
      <c r="K658" s="13"/>
    </row>
    <row r="659" spans="2:11" ht="12.75" x14ac:dyDescent="0.2">
      <c r="B659" s="14"/>
      <c r="C659" s="14"/>
      <c r="D659" s="14"/>
      <c r="F659" s="13"/>
      <c r="G659" s="13"/>
      <c r="H659" s="13"/>
      <c r="I659" s="13"/>
      <c r="J659" s="13"/>
      <c r="K659" s="13"/>
    </row>
    <row r="660" spans="2:11" ht="12.75" x14ac:dyDescent="0.2">
      <c r="B660" s="14"/>
      <c r="C660" s="14"/>
      <c r="D660" s="14"/>
      <c r="F660" s="13"/>
      <c r="G660" s="13"/>
      <c r="H660" s="13"/>
      <c r="I660" s="13"/>
      <c r="J660" s="13"/>
      <c r="K660" s="13"/>
    </row>
    <row r="661" spans="2:11" ht="12.75" x14ac:dyDescent="0.2">
      <c r="B661" s="14"/>
      <c r="C661" s="14"/>
      <c r="D661" s="14"/>
      <c r="F661" s="13"/>
      <c r="G661" s="13"/>
      <c r="H661" s="13"/>
      <c r="I661" s="13"/>
      <c r="J661" s="13"/>
      <c r="K661" s="13"/>
    </row>
    <row r="662" spans="2:11" ht="12.75" x14ac:dyDescent="0.2">
      <c r="B662" s="14"/>
      <c r="C662" s="14"/>
      <c r="D662" s="14"/>
      <c r="F662" s="13"/>
      <c r="G662" s="13"/>
      <c r="H662" s="13"/>
      <c r="I662" s="13"/>
      <c r="J662" s="13"/>
      <c r="K662" s="13"/>
    </row>
    <row r="663" spans="2:11" ht="12.75" x14ac:dyDescent="0.2">
      <c r="B663" s="14"/>
      <c r="C663" s="14"/>
      <c r="D663" s="14"/>
      <c r="F663" s="13"/>
      <c r="G663" s="13"/>
      <c r="H663" s="13"/>
      <c r="I663" s="13"/>
      <c r="J663" s="13"/>
      <c r="K663" s="13"/>
    </row>
    <row r="664" spans="2:11" ht="12.75" x14ac:dyDescent="0.2">
      <c r="B664" s="14"/>
      <c r="C664" s="14"/>
      <c r="D664" s="14"/>
      <c r="F664" s="13"/>
      <c r="G664" s="13"/>
      <c r="H664" s="13"/>
      <c r="I664" s="13"/>
      <c r="J664" s="13"/>
      <c r="K664" s="13"/>
    </row>
    <row r="665" spans="2:11" ht="12.75" x14ac:dyDescent="0.2">
      <c r="B665" s="14"/>
      <c r="C665" s="14"/>
      <c r="D665" s="14"/>
      <c r="F665" s="13"/>
      <c r="G665" s="13"/>
      <c r="H665" s="13"/>
      <c r="I665" s="13"/>
      <c r="J665" s="13"/>
      <c r="K665" s="13"/>
    </row>
    <row r="666" spans="2:11" ht="12.75" x14ac:dyDescent="0.2">
      <c r="B666" s="14"/>
      <c r="C666" s="14"/>
      <c r="D666" s="14"/>
      <c r="F666" s="13"/>
      <c r="G666" s="13"/>
      <c r="H666" s="13"/>
      <c r="I666" s="13"/>
      <c r="J666" s="13"/>
      <c r="K666" s="13"/>
    </row>
    <row r="667" spans="2:11" ht="12.75" x14ac:dyDescent="0.2">
      <c r="B667" s="14"/>
      <c r="C667" s="14"/>
      <c r="D667" s="14"/>
      <c r="F667" s="13"/>
      <c r="G667" s="13"/>
      <c r="H667" s="13"/>
      <c r="I667" s="13"/>
      <c r="J667" s="13"/>
      <c r="K667" s="13"/>
    </row>
    <row r="668" spans="2:11" ht="12.75" x14ac:dyDescent="0.2">
      <c r="B668" s="14"/>
      <c r="C668" s="14"/>
      <c r="D668" s="14"/>
      <c r="F668" s="13"/>
      <c r="G668" s="13"/>
      <c r="H668" s="13"/>
      <c r="I668" s="13"/>
      <c r="J668" s="13"/>
      <c r="K668" s="13"/>
    </row>
    <row r="669" spans="2:11" ht="12.75" x14ac:dyDescent="0.2">
      <c r="B669" s="14"/>
      <c r="C669" s="14"/>
      <c r="D669" s="14"/>
      <c r="F669" s="13"/>
      <c r="G669" s="13"/>
      <c r="H669" s="13"/>
      <c r="I669" s="13"/>
      <c r="J669" s="13"/>
      <c r="K669" s="13"/>
    </row>
    <row r="670" spans="2:11" ht="12.75" x14ac:dyDescent="0.2">
      <c r="B670" s="14"/>
      <c r="C670" s="14"/>
      <c r="D670" s="14"/>
      <c r="F670" s="13"/>
      <c r="G670" s="13"/>
      <c r="H670" s="13"/>
      <c r="I670" s="13"/>
      <c r="J670" s="13"/>
      <c r="K670" s="13"/>
    </row>
    <row r="671" spans="2:11" ht="12.75" x14ac:dyDescent="0.2">
      <c r="B671" s="14"/>
      <c r="C671" s="14"/>
      <c r="D671" s="14"/>
      <c r="F671" s="13"/>
      <c r="G671" s="13"/>
      <c r="H671" s="13"/>
      <c r="I671" s="13"/>
      <c r="J671" s="13"/>
      <c r="K671" s="13"/>
    </row>
    <row r="672" spans="2:11" ht="12.75" x14ac:dyDescent="0.2">
      <c r="B672" s="14"/>
      <c r="C672" s="14"/>
      <c r="D672" s="14"/>
      <c r="F672" s="13"/>
      <c r="G672" s="13"/>
      <c r="H672" s="13"/>
      <c r="I672" s="13"/>
      <c r="J672" s="13"/>
      <c r="K672" s="13"/>
    </row>
    <row r="673" spans="2:11" ht="12.75" x14ac:dyDescent="0.2">
      <c r="B673" s="14"/>
      <c r="C673" s="14"/>
      <c r="D673" s="14"/>
      <c r="F673" s="13"/>
      <c r="G673" s="13"/>
      <c r="H673" s="13"/>
      <c r="I673" s="13"/>
      <c r="J673" s="13"/>
      <c r="K673" s="13"/>
    </row>
    <row r="674" spans="2:11" ht="12.75" x14ac:dyDescent="0.2">
      <c r="B674" s="14"/>
      <c r="C674" s="14"/>
      <c r="D674" s="14"/>
      <c r="F674" s="13"/>
      <c r="G674" s="13"/>
      <c r="H674" s="13"/>
      <c r="I674" s="13"/>
      <c r="J674" s="13"/>
      <c r="K674" s="13"/>
    </row>
    <row r="675" spans="2:11" ht="12.75" x14ac:dyDescent="0.2">
      <c r="B675" s="14"/>
      <c r="C675" s="14"/>
      <c r="D675" s="14"/>
      <c r="F675" s="13"/>
      <c r="G675" s="13"/>
      <c r="H675" s="13"/>
      <c r="I675" s="13"/>
      <c r="J675" s="13"/>
      <c r="K675" s="13"/>
    </row>
    <row r="676" spans="2:11" ht="12.75" x14ac:dyDescent="0.2">
      <c r="B676" s="14"/>
      <c r="C676" s="14"/>
      <c r="D676" s="14"/>
      <c r="F676" s="13"/>
      <c r="G676" s="13"/>
      <c r="H676" s="13"/>
      <c r="I676" s="13"/>
      <c r="J676" s="13"/>
      <c r="K676" s="13"/>
    </row>
    <row r="677" spans="2:11" ht="12.75" x14ac:dyDescent="0.2">
      <c r="B677" s="14"/>
      <c r="C677" s="14"/>
      <c r="D677" s="14"/>
      <c r="F677" s="13"/>
      <c r="G677" s="13"/>
      <c r="H677" s="13"/>
      <c r="I677" s="13"/>
      <c r="J677" s="13"/>
      <c r="K677" s="13"/>
    </row>
    <row r="678" spans="2:11" ht="12.75" x14ac:dyDescent="0.2">
      <c r="B678" s="14"/>
      <c r="C678" s="14"/>
      <c r="D678" s="14"/>
      <c r="F678" s="13"/>
      <c r="G678" s="13"/>
      <c r="H678" s="13"/>
      <c r="I678" s="13"/>
      <c r="J678" s="13"/>
      <c r="K678" s="13"/>
    </row>
    <row r="679" spans="2:11" ht="12.75" x14ac:dyDescent="0.2">
      <c r="B679" s="14"/>
      <c r="C679" s="14"/>
      <c r="D679" s="14"/>
      <c r="F679" s="13"/>
      <c r="G679" s="13"/>
      <c r="H679" s="13"/>
      <c r="I679" s="13"/>
      <c r="J679" s="13"/>
      <c r="K679" s="13"/>
    </row>
    <row r="680" spans="2:11" ht="12.75" x14ac:dyDescent="0.2">
      <c r="B680" s="14"/>
      <c r="C680" s="14"/>
      <c r="D680" s="14"/>
      <c r="F680" s="13"/>
      <c r="G680" s="13"/>
      <c r="H680" s="13"/>
      <c r="I680" s="13"/>
      <c r="J680" s="13"/>
      <c r="K680" s="13"/>
    </row>
    <row r="681" spans="2:11" ht="12.75" x14ac:dyDescent="0.2">
      <c r="B681" s="14"/>
      <c r="C681" s="14"/>
      <c r="D681" s="14"/>
      <c r="F681" s="13"/>
      <c r="G681" s="13"/>
      <c r="H681" s="13"/>
      <c r="I681" s="13"/>
      <c r="J681" s="13"/>
      <c r="K681" s="13"/>
    </row>
    <row r="682" spans="2:11" ht="12.75" x14ac:dyDescent="0.2">
      <c r="B682" s="14"/>
      <c r="C682" s="14"/>
      <c r="D682" s="14"/>
      <c r="F682" s="13"/>
      <c r="G682" s="13"/>
      <c r="H682" s="13"/>
      <c r="I682" s="13"/>
      <c r="J682" s="13"/>
      <c r="K682" s="13"/>
    </row>
    <row r="683" spans="2:11" ht="12.75" x14ac:dyDescent="0.2">
      <c r="B683" s="14"/>
      <c r="C683" s="14"/>
      <c r="D683" s="14"/>
      <c r="F683" s="13"/>
      <c r="G683" s="13"/>
      <c r="H683" s="13"/>
      <c r="I683" s="13"/>
      <c r="J683" s="13"/>
      <c r="K683" s="13"/>
    </row>
    <row r="684" spans="2:11" ht="12.75" x14ac:dyDescent="0.2">
      <c r="B684" s="14"/>
      <c r="C684" s="14"/>
      <c r="D684" s="14"/>
      <c r="F684" s="13"/>
      <c r="G684" s="13"/>
      <c r="H684" s="13"/>
      <c r="I684" s="13"/>
      <c r="J684" s="13"/>
      <c r="K684" s="13"/>
    </row>
    <row r="685" spans="2:11" ht="12.75" x14ac:dyDescent="0.2">
      <c r="B685" s="14"/>
      <c r="C685" s="14"/>
      <c r="D685" s="14"/>
      <c r="F685" s="13"/>
      <c r="G685" s="13"/>
      <c r="H685" s="13"/>
      <c r="I685" s="13"/>
      <c r="J685" s="13"/>
      <c r="K685" s="13"/>
    </row>
    <row r="686" spans="2:11" ht="12.75" x14ac:dyDescent="0.2">
      <c r="B686" s="14"/>
      <c r="C686" s="14"/>
      <c r="D686" s="14"/>
      <c r="F686" s="13"/>
      <c r="G686" s="13"/>
      <c r="H686" s="13"/>
      <c r="I686" s="13"/>
      <c r="J686" s="13"/>
      <c r="K686" s="13"/>
    </row>
    <row r="687" spans="2:11" ht="12.75" x14ac:dyDescent="0.2">
      <c r="B687" s="14"/>
      <c r="C687" s="14"/>
      <c r="D687" s="14"/>
      <c r="F687" s="13"/>
      <c r="G687" s="13"/>
      <c r="H687" s="13"/>
      <c r="I687" s="13"/>
      <c r="J687" s="13"/>
      <c r="K687" s="13"/>
    </row>
    <row r="688" spans="2:11" ht="12.75" x14ac:dyDescent="0.2">
      <c r="B688" s="14"/>
      <c r="C688" s="14"/>
      <c r="D688" s="14"/>
      <c r="F688" s="13"/>
      <c r="G688" s="13"/>
      <c r="H688" s="13"/>
      <c r="I688" s="13"/>
      <c r="J688" s="13"/>
      <c r="K688" s="13"/>
    </row>
    <row r="689" spans="2:11" ht="12.75" x14ac:dyDescent="0.2">
      <c r="B689" s="14"/>
      <c r="C689" s="14"/>
      <c r="D689" s="14"/>
      <c r="F689" s="13"/>
      <c r="G689" s="13"/>
      <c r="H689" s="13"/>
      <c r="I689" s="13"/>
      <c r="J689" s="13"/>
      <c r="K689" s="13"/>
    </row>
    <row r="690" spans="2:11" ht="12.75" x14ac:dyDescent="0.2">
      <c r="B690" s="14"/>
      <c r="C690" s="14"/>
      <c r="D690" s="14"/>
      <c r="F690" s="13"/>
      <c r="G690" s="13"/>
      <c r="H690" s="13"/>
      <c r="I690" s="13"/>
      <c r="J690" s="13"/>
      <c r="K690" s="13"/>
    </row>
    <row r="691" spans="2:11" ht="12.75" x14ac:dyDescent="0.2">
      <c r="B691" s="14"/>
      <c r="C691" s="14"/>
      <c r="D691" s="14"/>
      <c r="F691" s="13"/>
      <c r="G691" s="13"/>
      <c r="H691" s="13"/>
      <c r="I691" s="13"/>
      <c r="J691" s="13"/>
      <c r="K691" s="13"/>
    </row>
    <row r="692" spans="2:11" ht="12.75" x14ac:dyDescent="0.2">
      <c r="B692" s="14"/>
      <c r="C692" s="14"/>
      <c r="D692" s="14"/>
      <c r="F692" s="13"/>
      <c r="G692" s="13"/>
      <c r="H692" s="13"/>
      <c r="I692" s="13"/>
      <c r="J692" s="13"/>
      <c r="K692" s="13"/>
    </row>
    <row r="693" spans="2:11" ht="12.75" x14ac:dyDescent="0.2">
      <c r="B693" s="14"/>
      <c r="C693" s="14"/>
      <c r="D693" s="14"/>
      <c r="F693" s="13"/>
      <c r="G693" s="13"/>
      <c r="H693" s="13"/>
      <c r="I693" s="13"/>
      <c r="J693" s="13"/>
      <c r="K693" s="13"/>
    </row>
    <row r="694" spans="2:11" ht="12.75" x14ac:dyDescent="0.2">
      <c r="B694" s="14"/>
      <c r="C694" s="14"/>
      <c r="D694" s="14"/>
      <c r="F694" s="13"/>
      <c r="G694" s="13"/>
      <c r="H694" s="13"/>
      <c r="I694" s="13"/>
      <c r="J694" s="13"/>
      <c r="K694" s="13"/>
    </row>
    <row r="695" spans="2:11" ht="12.75" x14ac:dyDescent="0.2">
      <c r="B695" s="14"/>
      <c r="C695" s="14"/>
      <c r="D695" s="14"/>
      <c r="F695" s="13"/>
      <c r="G695" s="13"/>
      <c r="H695" s="13"/>
      <c r="I695" s="13"/>
      <c r="J695" s="13"/>
      <c r="K695" s="13"/>
    </row>
    <row r="696" spans="2:11" ht="12.75" x14ac:dyDescent="0.2">
      <c r="B696" s="14"/>
      <c r="C696" s="14"/>
      <c r="D696" s="14"/>
      <c r="F696" s="13"/>
      <c r="G696" s="13"/>
      <c r="H696" s="13"/>
      <c r="I696" s="13"/>
      <c r="J696" s="13"/>
      <c r="K696" s="13"/>
    </row>
    <row r="697" spans="2:11" ht="12.75" x14ac:dyDescent="0.2">
      <c r="B697" s="14"/>
      <c r="C697" s="14"/>
      <c r="D697" s="14"/>
      <c r="F697" s="13"/>
      <c r="G697" s="13"/>
      <c r="H697" s="13"/>
      <c r="I697" s="13"/>
      <c r="J697" s="13"/>
      <c r="K697" s="13"/>
    </row>
    <row r="698" spans="2:11" ht="12.75" x14ac:dyDescent="0.2">
      <c r="B698" s="14"/>
      <c r="C698" s="14"/>
      <c r="D698" s="14"/>
      <c r="F698" s="13"/>
      <c r="G698" s="13"/>
      <c r="H698" s="13"/>
      <c r="I698" s="13"/>
      <c r="J698" s="13"/>
      <c r="K698" s="13"/>
    </row>
    <row r="699" spans="2:11" ht="12.75" x14ac:dyDescent="0.2">
      <c r="B699" s="14"/>
      <c r="C699" s="14"/>
      <c r="D699" s="14"/>
      <c r="F699" s="13"/>
      <c r="G699" s="13"/>
      <c r="H699" s="13"/>
      <c r="I699" s="13"/>
      <c r="J699" s="13"/>
      <c r="K699" s="13"/>
    </row>
    <row r="700" spans="2:11" ht="12.75" x14ac:dyDescent="0.2">
      <c r="B700" s="14"/>
      <c r="C700" s="14"/>
      <c r="D700" s="14"/>
      <c r="F700" s="13"/>
      <c r="G700" s="13"/>
      <c r="H700" s="13"/>
      <c r="I700" s="13"/>
      <c r="J700" s="13"/>
      <c r="K700" s="13"/>
    </row>
    <row r="701" spans="2:11" ht="12.75" x14ac:dyDescent="0.2">
      <c r="B701" s="14"/>
      <c r="C701" s="14"/>
      <c r="D701" s="14"/>
      <c r="F701" s="13"/>
      <c r="G701" s="13"/>
      <c r="H701" s="13"/>
      <c r="I701" s="13"/>
      <c r="J701" s="13"/>
      <c r="K701" s="13"/>
    </row>
    <row r="702" spans="2:11" ht="12.75" x14ac:dyDescent="0.2">
      <c r="B702" s="14"/>
      <c r="C702" s="14"/>
      <c r="D702" s="14"/>
      <c r="F702" s="13"/>
      <c r="G702" s="13"/>
      <c r="H702" s="13"/>
      <c r="I702" s="13"/>
      <c r="J702" s="13"/>
      <c r="K702" s="13"/>
    </row>
    <row r="703" spans="2:11" ht="12.75" x14ac:dyDescent="0.2">
      <c r="B703" s="14"/>
      <c r="C703" s="14"/>
      <c r="D703" s="14"/>
      <c r="F703" s="13"/>
      <c r="G703" s="13"/>
      <c r="H703" s="13"/>
      <c r="I703" s="13"/>
      <c r="J703" s="13"/>
      <c r="K703" s="13"/>
    </row>
    <row r="704" spans="2:11" ht="12.75" x14ac:dyDescent="0.2">
      <c r="B704" s="14"/>
      <c r="C704" s="14"/>
      <c r="D704" s="14"/>
      <c r="F704" s="13"/>
      <c r="G704" s="13"/>
      <c r="H704" s="13"/>
      <c r="I704" s="13"/>
      <c r="J704" s="13"/>
      <c r="K704" s="13"/>
    </row>
    <row r="705" spans="2:11" ht="12.75" x14ac:dyDescent="0.2">
      <c r="B705" s="14"/>
      <c r="C705" s="14"/>
      <c r="D705" s="14"/>
      <c r="F705" s="13"/>
      <c r="G705" s="13"/>
      <c r="H705" s="13"/>
      <c r="I705" s="13"/>
      <c r="J705" s="13"/>
      <c r="K705" s="13"/>
    </row>
    <row r="706" spans="2:11" ht="12.75" x14ac:dyDescent="0.2">
      <c r="B706" s="14"/>
      <c r="C706" s="14"/>
      <c r="D706" s="14"/>
      <c r="F706" s="13"/>
      <c r="G706" s="13"/>
      <c r="H706" s="13"/>
      <c r="I706" s="13"/>
      <c r="J706" s="13"/>
      <c r="K706" s="13"/>
    </row>
    <row r="707" spans="2:11" ht="12.75" x14ac:dyDescent="0.2">
      <c r="B707" s="14"/>
      <c r="C707" s="14"/>
      <c r="D707" s="14"/>
      <c r="F707" s="13"/>
      <c r="G707" s="13"/>
      <c r="H707" s="13"/>
      <c r="I707" s="13"/>
      <c r="J707" s="13"/>
      <c r="K707" s="13"/>
    </row>
    <row r="708" spans="2:11" ht="12.75" x14ac:dyDescent="0.2">
      <c r="B708" s="14"/>
      <c r="C708" s="14"/>
      <c r="D708" s="14"/>
      <c r="F708" s="13"/>
      <c r="G708" s="13"/>
      <c r="H708" s="13"/>
      <c r="I708" s="13"/>
      <c r="J708" s="13"/>
      <c r="K708" s="13"/>
    </row>
    <row r="709" spans="2:11" ht="12.75" x14ac:dyDescent="0.2">
      <c r="B709" s="14"/>
      <c r="C709" s="14"/>
      <c r="D709" s="14"/>
      <c r="F709" s="13"/>
      <c r="G709" s="13"/>
      <c r="H709" s="13"/>
      <c r="I709" s="13"/>
      <c r="J709" s="13"/>
      <c r="K709" s="13"/>
    </row>
    <row r="710" spans="2:11" ht="12.75" x14ac:dyDescent="0.2">
      <c r="B710" s="14"/>
      <c r="C710" s="14"/>
      <c r="D710" s="14"/>
      <c r="F710" s="13"/>
      <c r="G710" s="13"/>
      <c r="H710" s="13"/>
      <c r="I710" s="13"/>
      <c r="J710" s="13"/>
      <c r="K710" s="13"/>
    </row>
    <row r="711" spans="2:11" ht="12.75" x14ac:dyDescent="0.2">
      <c r="B711" s="14"/>
      <c r="C711" s="14"/>
      <c r="D711" s="14"/>
      <c r="F711" s="13"/>
      <c r="G711" s="13"/>
      <c r="H711" s="13"/>
      <c r="I711" s="13"/>
      <c r="J711" s="13"/>
      <c r="K711" s="13"/>
    </row>
    <row r="712" spans="2:11" ht="12.75" x14ac:dyDescent="0.2">
      <c r="B712" s="14"/>
      <c r="C712" s="14"/>
      <c r="D712" s="14"/>
      <c r="F712" s="13"/>
      <c r="G712" s="13"/>
      <c r="H712" s="13"/>
      <c r="I712" s="13"/>
      <c r="J712" s="13"/>
      <c r="K712" s="13"/>
    </row>
    <row r="713" spans="2:11" ht="12.75" x14ac:dyDescent="0.2">
      <c r="B713" s="14"/>
      <c r="C713" s="14"/>
      <c r="D713" s="14"/>
      <c r="F713" s="13"/>
      <c r="G713" s="13"/>
      <c r="H713" s="13"/>
      <c r="I713" s="13"/>
      <c r="J713" s="13"/>
      <c r="K713" s="13"/>
    </row>
    <row r="714" spans="2:11" ht="12.75" x14ac:dyDescent="0.2">
      <c r="B714" s="14"/>
      <c r="C714" s="14"/>
      <c r="D714" s="14"/>
      <c r="F714" s="13"/>
      <c r="G714" s="13"/>
      <c r="H714" s="13"/>
      <c r="I714" s="13"/>
      <c r="J714" s="13"/>
      <c r="K714" s="13"/>
    </row>
    <row r="715" spans="2:11" ht="12.75" x14ac:dyDescent="0.2">
      <c r="B715" s="14"/>
      <c r="C715" s="14"/>
      <c r="D715" s="14"/>
      <c r="F715" s="13"/>
      <c r="G715" s="13"/>
      <c r="H715" s="13"/>
      <c r="I715" s="13"/>
      <c r="J715" s="13"/>
      <c r="K715" s="13"/>
    </row>
    <row r="716" spans="2:11" ht="12.75" x14ac:dyDescent="0.2">
      <c r="B716" s="14"/>
      <c r="C716" s="14"/>
      <c r="D716" s="14"/>
      <c r="F716" s="13"/>
      <c r="G716" s="13"/>
      <c r="H716" s="13"/>
      <c r="I716" s="13"/>
      <c r="J716" s="13"/>
      <c r="K716" s="13"/>
    </row>
    <row r="717" spans="2:11" ht="12.75" x14ac:dyDescent="0.2">
      <c r="B717" s="14"/>
      <c r="C717" s="14"/>
      <c r="D717" s="14"/>
      <c r="F717" s="13"/>
      <c r="G717" s="13"/>
      <c r="H717" s="13"/>
      <c r="I717" s="13"/>
      <c r="J717" s="13"/>
      <c r="K717" s="13"/>
    </row>
    <row r="718" spans="2:11" ht="12.75" x14ac:dyDescent="0.2">
      <c r="B718" s="14"/>
      <c r="C718" s="14"/>
      <c r="D718" s="14"/>
      <c r="F718" s="13"/>
      <c r="G718" s="13"/>
      <c r="H718" s="13"/>
      <c r="I718" s="13"/>
      <c r="J718" s="13"/>
      <c r="K718" s="13"/>
    </row>
    <row r="719" spans="2:11" ht="12.75" x14ac:dyDescent="0.2">
      <c r="B719" s="14"/>
      <c r="C719" s="14"/>
      <c r="D719" s="14"/>
      <c r="F719" s="13"/>
      <c r="G719" s="13"/>
      <c r="H719" s="13"/>
      <c r="I719" s="13"/>
      <c r="J719" s="13"/>
      <c r="K719" s="13"/>
    </row>
    <row r="720" spans="2:11" ht="12.75" x14ac:dyDescent="0.2">
      <c r="B720" s="14"/>
      <c r="C720" s="14"/>
      <c r="D720" s="14"/>
      <c r="F720" s="13"/>
      <c r="G720" s="13"/>
      <c r="H720" s="13"/>
      <c r="I720" s="13"/>
      <c r="J720" s="13"/>
      <c r="K720" s="13"/>
    </row>
    <row r="721" spans="2:11" ht="12.75" x14ac:dyDescent="0.2">
      <c r="B721" s="14"/>
      <c r="C721" s="14"/>
      <c r="D721" s="14"/>
      <c r="F721" s="13"/>
      <c r="G721" s="13"/>
      <c r="H721" s="13"/>
      <c r="I721" s="13"/>
      <c r="J721" s="13"/>
      <c r="K721" s="13"/>
    </row>
    <row r="722" spans="2:11" ht="12.75" x14ac:dyDescent="0.2">
      <c r="B722" s="14"/>
      <c r="C722" s="14"/>
      <c r="D722" s="14"/>
      <c r="F722" s="13"/>
      <c r="G722" s="13"/>
      <c r="H722" s="13"/>
      <c r="I722" s="13"/>
      <c r="J722" s="13"/>
      <c r="K722" s="13"/>
    </row>
    <row r="723" spans="2:11" ht="12.75" x14ac:dyDescent="0.2">
      <c r="B723" s="14"/>
      <c r="C723" s="14"/>
      <c r="D723" s="14"/>
      <c r="F723" s="13"/>
      <c r="G723" s="13"/>
      <c r="H723" s="13"/>
      <c r="I723" s="13"/>
      <c r="J723" s="13"/>
      <c r="K723" s="13"/>
    </row>
    <row r="724" spans="2:11" ht="12.75" x14ac:dyDescent="0.2">
      <c r="B724" s="14"/>
      <c r="C724" s="14"/>
      <c r="D724" s="14"/>
      <c r="F724" s="13"/>
      <c r="G724" s="13"/>
      <c r="H724" s="13"/>
      <c r="I724" s="13"/>
      <c r="J724" s="13"/>
      <c r="K724" s="13"/>
    </row>
    <row r="725" spans="2:11" ht="12.75" x14ac:dyDescent="0.2">
      <c r="B725" s="14"/>
      <c r="C725" s="14"/>
      <c r="D725" s="14"/>
      <c r="F725" s="13"/>
      <c r="G725" s="13"/>
      <c r="H725" s="13"/>
      <c r="I725" s="13"/>
      <c r="J725" s="13"/>
      <c r="K725" s="13"/>
    </row>
    <row r="726" spans="2:11" ht="12.75" x14ac:dyDescent="0.2">
      <c r="B726" s="14"/>
      <c r="C726" s="14"/>
      <c r="D726" s="14"/>
      <c r="F726" s="13"/>
      <c r="G726" s="13"/>
      <c r="H726" s="13"/>
      <c r="I726" s="13"/>
      <c r="J726" s="13"/>
      <c r="K726" s="13"/>
    </row>
    <row r="727" spans="2:11" ht="12.75" x14ac:dyDescent="0.2">
      <c r="B727" s="14"/>
      <c r="C727" s="14"/>
      <c r="D727" s="14"/>
      <c r="F727" s="13"/>
      <c r="G727" s="13"/>
      <c r="H727" s="13"/>
      <c r="I727" s="13"/>
      <c r="J727" s="13"/>
      <c r="K727" s="13"/>
    </row>
    <row r="728" spans="2:11" ht="12.75" x14ac:dyDescent="0.2">
      <c r="B728" s="14"/>
      <c r="C728" s="14"/>
      <c r="D728" s="14"/>
      <c r="F728" s="13"/>
      <c r="G728" s="13"/>
      <c r="H728" s="13"/>
      <c r="I728" s="13"/>
      <c r="J728" s="13"/>
      <c r="K728" s="13"/>
    </row>
    <row r="729" spans="2:11" ht="12.75" x14ac:dyDescent="0.2">
      <c r="B729" s="14"/>
      <c r="C729" s="14"/>
      <c r="D729" s="14"/>
      <c r="F729" s="13"/>
      <c r="G729" s="13"/>
      <c r="H729" s="13"/>
      <c r="I729" s="13"/>
      <c r="J729" s="13"/>
      <c r="K729" s="13"/>
    </row>
    <row r="730" spans="2:11" ht="12.75" x14ac:dyDescent="0.2">
      <c r="B730" s="14"/>
      <c r="C730" s="14"/>
      <c r="D730" s="14"/>
      <c r="F730" s="13"/>
      <c r="G730" s="13"/>
      <c r="H730" s="13"/>
      <c r="I730" s="13"/>
      <c r="J730" s="13"/>
      <c r="K730" s="13"/>
    </row>
    <row r="731" spans="2:11" ht="12.75" x14ac:dyDescent="0.2">
      <c r="B731" s="14"/>
      <c r="C731" s="14"/>
      <c r="D731" s="14"/>
      <c r="F731" s="13"/>
      <c r="G731" s="13"/>
      <c r="H731" s="13"/>
      <c r="I731" s="13"/>
      <c r="J731" s="13"/>
      <c r="K731" s="13"/>
    </row>
    <row r="732" spans="2:11" ht="12.75" x14ac:dyDescent="0.2">
      <c r="B732" s="14"/>
      <c r="C732" s="14"/>
      <c r="D732" s="14"/>
      <c r="F732" s="13"/>
      <c r="G732" s="13"/>
      <c r="H732" s="13"/>
      <c r="I732" s="13"/>
      <c r="J732" s="13"/>
      <c r="K732" s="13"/>
    </row>
    <row r="733" spans="2:11" ht="12.75" x14ac:dyDescent="0.2">
      <c r="B733" s="14"/>
      <c r="C733" s="14"/>
      <c r="D733" s="14"/>
      <c r="F733" s="13"/>
      <c r="G733" s="13"/>
      <c r="H733" s="13"/>
      <c r="I733" s="13"/>
      <c r="J733" s="13"/>
      <c r="K733" s="13"/>
    </row>
    <row r="734" spans="2:11" ht="12.75" x14ac:dyDescent="0.2">
      <c r="B734" s="14"/>
      <c r="C734" s="14"/>
      <c r="D734" s="14"/>
      <c r="F734" s="13"/>
      <c r="G734" s="13"/>
      <c r="H734" s="13"/>
      <c r="I734" s="13"/>
      <c r="J734" s="13"/>
      <c r="K734" s="13"/>
    </row>
    <row r="735" spans="2:11" ht="12.75" x14ac:dyDescent="0.2">
      <c r="B735" s="14"/>
      <c r="C735" s="14"/>
      <c r="D735" s="14"/>
      <c r="F735" s="13"/>
      <c r="G735" s="13"/>
      <c r="H735" s="13"/>
      <c r="I735" s="13"/>
      <c r="J735" s="13"/>
      <c r="K735" s="13"/>
    </row>
    <row r="736" spans="2:11" ht="12.75" x14ac:dyDescent="0.2">
      <c r="B736" s="14"/>
      <c r="C736" s="14"/>
      <c r="D736" s="14"/>
      <c r="F736" s="13"/>
      <c r="G736" s="13"/>
      <c r="H736" s="13"/>
      <c r="I736" s="13"/>
      <c r="J736" s="13"/>
      <c r="K736" s="13"/>
    </row>
    <row r="737" spans="2:11" ht="12.75" x14ac:dyDescent="0.2">
      <c r="B737" s="14"/>
      <c r="C737" s="14"/>
      <c r="D737" s="14"/>
      <c r="F737" s="13"/>
      <c r="G737" s="13"/>
      <c r="H737" s="13"/>
      <c r="I737" s="13"/>
      <c r="J737" s="13"/>
      <c r="K737" s="13"/>
    </row>
    <row r="738" spans="2:11" ht="12.75" x14ac:dyDescent="0.2">
      <c r="B738" s="14"/>
      <c r="C738" s="14"/>
      <c r="D738" s="14"/>
      <c r="F738" s="13"/>
      <c r="G738" s="13"/>
      <c r="H738" s="13"/>
      <c r="I738" s="13"/>
      <c r="J738" s="13"/>
      <c r="K738" s="13"/>
    </row>
    <row r="739" spans="2:11" ht="12.75" x14ac:dyDescent="0.2">
      <c r="B739" s="14"/>
      <c r="C739" s="14"/>
      <c r="D739" s="14"/>
      <c r="F739" s="13"/>
      <c r="G739" s="13"/>
      <c r="H739" s="13"/>
      <c r="I739" s="13"/>
      <c r="J739" s="13"/>
      <c r="K739" s="13"/>
    </row>
    <row r="740" spans="2:11" ht="12.75" x14ac:dyDescent="0.2">
      <c r="B740" s="14"/>
      <c r="C740" s="14"/>
      <c r="D740" s="14"/>
      <c r="F740" s="13"/>
      <c r="G740" s="13"/>
      <c r="H740" s="13"/>
      <c r="I740" s="13"/>
      <c r="J740" s="13"/>
      <c r="K740" s="13"/>
    </row>
    <row r="741" spans="2:11" ht="12.75" x14ac:dyDescent="0.2">
      <c r="B741" s="14"/>
      <c r="C741" s="14"/>
      <c r="D741" s="14"/>
      <c r="F741" s="13"/>
      <c r="G741" s="13"/>
      <c r="H741" s="13"/>
      <c r="I741" s="13"/>
      <c r="J741" s="13"/>
      <c r="K741" s="13"/>
    </row>
    <row r="742" spans="2:11" ht="12.75" x14ac:dyDescent="0.2">
      <c r="B742" s="14"/>
      <c r="C742" s="14"/>
      <c r="D742" s="14"/>
      <c r="F742" s="13"/>
      <c r="G742" s="13"/>
      <c r="H742" s="13"/>
      <c r="I742" s="13"/>
      <c r="J742" s="13"/>
      <c r="K742" s="13"/>
    </row>
    <row r="743" spans="2:11" ht="12.75" x14ac:dyDescent="0.2">
      <c r="B743" s="14"/>
      <c r="C743" s="14"/>
      <c r="D743" s="14"/>
      <c r="F743" s="13"/>
      <c r="G743" s="13"/>
      <c r="H743" s="13"/>
      <c r="I743" s="13"/>
      <c r="J743" s="13"/>
      <c r="K743" s="13"/>
    </row>
    <row r="744" spans="2:11" ht="12.75" x14ac:dyDescent="0.2">
      <c r="B744" s="14"/>
      <c r="C744" s="14"/>
      <c r="D744" s="14"/>
      <c r="F744" s="13"/>
      <c r="G744" s="13"/>
      <c r="H744" s="13"/>
      <c r="I744" s="13"/>
      <c r="J744" s="13"/>
      <c r="K744" s="13"/>
    </row>
    <row r="745" spans="2:11" ht="12.75" x14ac:dyDescent="0.2">
      <c r="B745" s="14"/>
      <c r="C745" s="14"/>
      <c r="D745" s="14"/>
      <c r="F745" s="13"/>
      <c r="G745" s="13"/>
      <c r="H745" s="13"/>
      <c r="I745" s="13"/>
      <c r="J745" s="13"/>
      <c r="K745" s="13"/>
    </row>
    <row r="746" spans="2:11" ht="12.75" x14ac:dyDescent="0.2">
      <c r="B746" s="14"/>
      <c r="C746" s="14"/>
      <c r="D746" s="14"/>
      <c r="F746" s="13"/>
      <c r="G746" s="13"/>
      <c r="H746" s="13"/>
      <c r="I746" s="13"/>
      <c r="J746" s="13"/>
      <c r="K746" s="13"/>
    </row>
    <row r="747" spans="2:11" ht="12.75" x14ac:dyDescent="0.2">
      <c r="B747" s="14"/>
      <c r="C747" s="14"/>
      <c r="D747" s="14"/>
      <c r="F747" s="13"/>
      <c r="G747" s="13"/>
      <c r="H747" s="13"/>
      <c r="I747" s="13"/>
      <c r="J747" s="13"/>
      <c r="K747" s="13"/>
    </row>
    <row r="748" spans="2:11" ht="12.75" x14ac:dyDescent="0.2">
      <c r="B748" s="14"/>
      <c r="C748" s="14"/>
      <c r="D748" s="14"/>
      <c r="F748" s="13"/>
      <c r="G748" s="13"/>
      <c r="H748" s="13"/>
      <c r="I748" s="13"/>
      <c r="J748" s="13"/>
      <c r="K748" s="13"/>
    </row>
    <row r="749" spans="2:11" ht="12.75" x14ac:dyDescent="0.2">
      <c r="B749" s="14"/>
      <c r="C749" s="14"/>
      <c r="D749" s="14"/>
      <c r="F749" s="13"/>
      <c r="G749" s="13"/>
      <c r="H749" s="13"/>
      <c r="I749" s="13"/>
      <c r="J749" s="13"/>
      <c r="K749" s="13"/>
    </row>
    <row r="750" spans="2:11" ht="12.75" x14ac:dyDescent="0.2">
      <c r="B750" s="14"/>
      <c r="C750" s="14"/>
      <c r="D750" s="14"/>
      <c r="F750" s="13"/>
      <c r="G750" s="13"/>
      <c r="H750" s="13"/>
      <c r="I750" s="13"/>
      <c r="J750" s="13"/>
      <c r="K750" s="13"/>
    </row>
    <row r="751" spans="2:11" ht="12.75" x14ac:dyDescent="0.2">
      <c r="B751" s="14"/>
      <c r="C751" s="14"/>
      <c r="D751" s="14"/>
      <c r="F751" s="13"/>
      <c r="G751" s="13"/>
      <c r="H751" s="13"/>
      <c r="I751" s="13"/>
      <c r="J751" s="13"/>
      <c r="K751" s="13"/>
    </row>
    <row r="752" spans="2:11" ht="12.75" x14ac:dyDescent="0.2">
      <c r="B752" s="14"/>
      <c r="C752" s="14"/>
      <c r="D752" s="14"/>
      <c r="F752" s="13"/>
      <c r="G752" s="13"/>
      <c r="H752" s="13"/>
      <c r="I752" s="13"/>
      <c r="J752" s="13"/>
      <c r="K752" s="13"/>
    </row>
    <row r="753" spans="2:11" ht="12.75" x14ac:dyDescent="0.2">
      <c r="B753" s="14"/>
      <c r="C753" s="14"/>
      <c r="D753" s="14"/>
      <c r="F753" s="13"/>
      <c r="G753" s="13"/>
      <c r="H753" s="13"/>
      <c r="I753" s="13"/>
      <c r="J753" s="13"/>
      <c r="K753" s="13"/>
    </row>
    <row r="754" spans="2:11" ht="12.75" x14ac:dyDescent="0.2">
      <c r="B754" s="14"/>
      <c r="C754" s="14"/>
      <c r="D754" s="14"/>
      <c r="F754" s="13"/>
      <c r="G754" s="13"/>
      <c r="H754" s="13"/>
      <c r="I754" s="13"/>
      <c r="J754" s="13"/>
      <c r="K754" s="13"/>
    </row>
    <row r="755" spans="2:11" ht="12.75" x14ac:dyDescent="0.2">
      <c r="B755" s="14"/>
      <c r="C755" s="14"/>
      <c r="D755" s="14"/>
      <c r="F755" s="13"/>
      <c r="G755" s="13"/>
      <c r="H755" s="13"/>
      <c r="I755" s="13"/>
      <c r="J755" s="13"/>
      <c r="K755" s="13"/>
    </row>
    <row r="756" spans="2:11" ht="12.75" x14ac:dyDescent="0.2">
      <c r="B756" s="14"/>
      <c r="C756" s="14"/>
      <c r="D756" s="14"/>
      <c r="F756" s="13"/>
      <c r="G756" s="13"/>
      <c r="H756" s="13"/>
      <c r="I756" s="13"/>
      <c r="J756" s="13"/>
      <c r="K756" s="13"/>
    </row>
    <row r="757" spans="2:11" ht="12.75" x14ac:dyDescent="0.2">
      <c r="B757" s="14"/>
      <c r="C757" s="14"/>
      <c r="D757" s="14"/>
      <c r="F757" s="13"/>
      <c r="G757" s="13"/>
      <c r="H757" s="13"/>
      <c r="I757" s="13"/>
      <c r="J757" s="13"/>
      <c r="K757" s="13"/>
    </row>
    <row r="758" spans="2:11" ht="12.75" x14ac:dyDescent="0.2">
      <c r="B758" s="14"/>
      <c r="C758" s="14"/>
      <c r="D758" s="14"/>
      <c r="F758" s="13"/>
      <c r="G758" s="13"/>
      <c r="H758" s="13"/>
      <c r="I758" s="13"/>
      <c r="J758" s="13"/>
      <c r="K758" s="13"/>
    </row>
    <row r="759" spans="2:11" ht="12.75" x14ac:dyDescent="0.2">
      <c r="B759" s="14"/>
      <c r="C759" s="14"/>
      <c r="D759" s="14"/>
      <c r="F759" s="13"/>
      <c r="G759" s="13"/>
      <c r="H759" s="13"/>
      <c r="I759" s="13"/>
      <c r="J759" s="13"/>
      <c r="K759" s="13"/>
    </row>
    <row r="760" spans="2:11" ht="12.75" x14ac:dyDescent="0.2">
      <c r="B760" s="14"/>
      <c r="C760" s="14"/>
      <c r="D760" s="14"/>
      <c r="F760" s="13"/>
      <c r="G760" s="13"/>
      <c r="H760" s="13"/>
      <c r="I760" s="13"/>
      <c r="J760" s="13"/>
      <c r="K760" s="13"/>
    </row>
    <row r="761" spans="2:11" ht="12.75" x14ac:dyDescent="0.2">
      <c r="B761" s="14"/>
      <c r="C761" s="14"/>
      <c r="D761" s="14"/>
      <c r="F761" s="13"/>
      <c r="G761" s="13"/>
      <c r="H761" s="13"/>
      <c r="I761" s="13"/>
      <c r="J761" s="13"/>
      <c r="K761" s="13"/>
    </row>
    <row r="762" spans="2:11" ht="12.75" x14ac:dyDescent="0.2">
      <c r="B762" s="14"/>
      <c r="C762" s="14"/>
      <c r="D762" s="14"/>
      <c r="F762" s="13"/>
      <c r="G762" s="13"/>
      <c r="H762" s="13"/>
      <c r="I762" s="13"/>
      <c r="J762" s="13"/>
      <c r="K762" s="13"/>
    </row>
    <row r="763" spans="2:11" ht="12.75" x14ac:dyDescent="0.2">
      <c r="B763" s="14"/>
      <c r="C763" s="14"/>
      <c r="D763" s="14"/>
      <c r="F763" s="13"/>
      <c r="G763" s="13"/>
      <c r="H763" s="13"/>
      <c r="I763" s="13"/>
      <c r="J763" s="13"/>
      <c r="K763" s="13"/>
    </row>
    <row r="764" spans="2:11" ht="12.75" x14ac:dyDescent="0.2">
      <c r="B764" s="14"/>
      <c r="C764" s="14"/>
      <c r="D764" s="14"/>
      <c r="F764" s="13"/>
      <c r="G764" s="13"/>
      <c r="H764" s="13"/>
      <c r="I764" s="13"/>
      <c r="J764" s="13"/>
      <c r="K764" s="13"/>
    </row>
    <row r="765" spans="2:11" ht="12.75" x14ac:dyDescent="0.2">
      <c r="B765" s="14"/>
      <c r="C765" s="14"/>
      <c r="D765" s="14"/>
      <c r="F765" s="13"/>
      <c r="G765" s="13"/>
      <c r="H765" s="13"/>
      <c r="I765" s="13"/>
      <c r="J765" s="13"/>
      <c r="K765" s="13"/>
    </row>
    <row r="766" spans="2:11" ht="12.75" x14ac:dyDescent="0.2">
      <c r="B766" s="14"/>
      <c r="C766" s="14"/>
      <c r="D766" s="14"/>
      <c r="F766" s="13"/>
      <c r="G766" s="13"/>
      <c r="H766" s="13"/>
      <c r="I766" s="13"/>
      <c r="J766" s="13"/>
      <c r="K766" s="13"/>
    </row>
    <row r="767" spans="2:11" ht="12.75" x14ac:dyDescent="0.2">
      <c r="B767" s="14"/>
      <c r="C767" s="14"/>
      <c r="D767" s="14"/>
      <c r="F767" s="13"/>
      <c r="G767" s="13"/>
      <c r="H767" s="13"/>
      <c r="I767" s="13"/>
      <c r="J767" s="13"/>
      <c r="K767" s="13"/>
    </row>
    <row r="768" spans="2:11" ht="12.75" x14ac:dyDescent="0.2">
      <c r="B768" s="14"/>
      <c r="C768" s="14"/>
      <c r="D768" s="14"/>
      <c r="F768" s="13"/>
      <c r="G768" s="13"/>
      <c r="H768" s="13"/>
      <c r="I768" s="13"/>
      <c r="J768" s="13"/>
      <c r="K768" s="13"/>
    </row>
    <row r="769" spans="2:11" ht="12.75" x14ac:dyDescent="0.2">
      <c r="B769" s="14"/>
      <c r="C769" s="14"/>
      <c r="D769" s="14"/>
      <c r="F769" s="13"/>
      <c r="G769" s="13"/>
      <c r="H769" s="13"/>
      <c r="I769" s="13"/>
      <c r="J769" s="13"/>
      <c r="K769" s="13"/>
    </row>
    <row r="770" spans="2:11" ht="12.75" x14ac:dyDescent="0.2">
      <c r="B770" s="14"/>
      <c r="C770" s="14"/>
      <c r="D770" s="14"/>
      <c r="F770" s="13"/>
      <c r="G770" s="13"/>
      <c r="H770" s="13"/>
      <c r="I770" s="13"/>
      <c r="J770" s="13"/>
      <c r="K770" s="13"/>
    </row>
    <row r="771" spans="2:11" ht="12.75" x14ac:dyDescent="0.2">
      <c r="B771" s="14"/>
      <c r="C771" s="14"/>
      <c r="D771" s="14"/>
      <c r="F771" s="13"/>
      <c r="G771" s="13"/>
      <c r="H771" s="13"/>
      <c r="I771" s="13"/>
      <c r="J771" s="13"/>
      <c r="K771" s="13"/>
    </row>
    <row r="772" spans="2:11" ht="12.75" x14ac:dyDescent="0.2">
      <c r="B772" s="14"/>
      <c r="C772" s="14"/>
      <c r="D772" s="14"/>
      <c r="F772" s="13"/>
      <c r="G772" s="13"/>
      <c r="H772" s="13"/>
      <c r="I772" s="13"/>
      <c r="J772" s="13"/>
      <c r="K772" s="13"/>
    </row>
    <row r="773" spans="2:11" ht="12.75" x14ac:dyDescent="0.2">
      <c r="B773" s="14"/>
      <c r="C773" s="14"/>
      <c r="D773" s="14"/>
      <c r="F773" s="13"/>
      <c r="G773" s="13"/>
      <c r="H773" s="13"/>
      <c r="I773" s="13"/>
      <c r="J773" s="13"/>
      <c r="K773" s="13"/>
    </row>
    <row r="774" spans="2:11" ht="12.75" x14ac:dyDescent="0.2">
      <c r="B774" s="14"/>
      <c r="C774" s="14"/>
      <c r="D774" s="14"/>
      <c r="F774" s="13"/>
      <c r="G774" s="13"/>
      <c r="H774" s="13"/>
      <c r="I774" s="13"/>
      <c r="J774" s="13"/>
      <c r="K774" s="13"/>
    </row>
    <row r="775" spans="2:11" ht="12.75" x14ac:dyDescent="0.2">
      <c r="B775" s="14"/>
      <c r="C775" s="14"/>
      <c r="D775" s="14"/>
      <c r="F775" s="13"/>
      <c r="G775" s="13"/>
      <c r="H775" s="13"/>
      <c r="I775" s="13"/>
      <c r="J775" s="13"/>
      <c r="K775" s="13"/>
    </row>
    <row r="776" spans="2:11" ht="12.75" x14ac:dyDescent="0.2">
      <c r="B776" s="14"/>
      <c r="C776" s="14"/>
      <c r="D776" s="14"/>
      <c r="F776" s="13"/>
      <c r="G776" s="13"/>
      <c r="H776" s="13"/>
      <c r="I776" s="13"/>
      <c r="J776" s="13"/>
      <c r="K776" s="13"/>
    </row>
    <row r="777" spans="2:11" ht="12.75" x14ac:dyDescent="0.2">
      <c r="B777" s="14"/>
      <c r="C777" s="14"/>
      <c r="D777" s="14"/>
      <c r="F777" s="13"/>
      <c r="G777" s="13"/>
      <c r="H777" s="13"/>
      <c r="I777" s="13"/>
      <c r="J777" s="13"/>
      <c r="K777" s="13"/>
    </row>
    <row r="778" spans="2:11" ht="12.75" x14ac:dyDescent="0.2">
      <c r="B778" s="14"/>
      <c r="C778" s="14"/>
      <c r="D778" s="14"/>
      <c r="F778" s="13"/>
      <c r="G778" s="13"/>
      <c r="H778" s="13"/>
      <c r="I778" s="13"/>
      <c r="J778" s="13"/>
      <c r="K778" s="13"/>
    </row>
    <row r="779" spans="2:11" ht="12.75" x14ac:dyDescent="0.2">
      <c r="B779" s="14"/>
      <c r="C779" s="14"/>
      <c r="D779" s="14"/>
      <c r="F779" s="13"/>
      <c r="G779" s="13"/>
      <c r="H779" s="13"/>
      <c r="I779" s="13"/>
      <c r="J779" s="13"/>
      <c r="K779" s="13"/>
    </row>
    <row r="780" spans="2:11" ht="12.75" x14ac:dyDescent="0.2">
      <c r="B780" s="14"/>
      <c r="C780" s="14"/>
      <c r="D780" s="14"/>
      <c r="F780" s="13"/>
      <c r="G780" s="13"/>
      <c r="H780" s="13"/>
      <c r="I780" s="13"/>
      <c r="J780" s="13"/>
      <c r="K780" s="13"/>
    </row>
    <row r="781" spans="2:11" ht="12.75" x14ac:dyDescent="0.2">
      <c r="B781" s="14"/>
      <c r="C781" s="14"/>
      <c r="D781" s="14"/>
      <c r="F781" s="13"/>
      <c r="G781" s="13"/>
      <c r="H781" s="13"/>
      <c r="I781" s="13"/>
      <c r="J781" s="13"/>
      <c r="K781" s="13"/>
    </row>
    <row r="782" spans="2:11" ht="12.75" x14ac:dyDescent="0.2">
      <c r="B782" s="14"/>
      <c r="C782" s="14"/>
      <c r="D782" s="14"/>
      <c r="F782" s="13"/>
      <c r="G782" s="13"/>
      <c r="H782" s="13"/>
      <c r="I782" s="13"/>
      <c r="J782" s="13"/>
      <c r="K782" s="13"/>
    </row>
    <row r="783" spans="2:11" ht="12.75" x14ac:dyDescent="0.2">
      <c r="B783" s="14"/>
      <c r="C783" s="14"/>
      <c r="D783" s="14"/>
      <c r="F783" s="13"/>
      <c r="G783" s="13"/>
      <c r="H783" s="13"/>
      <c r="I783" s="13"/>
      <c r="J783" s="13"/>
      <c r="K783" s="13"/>
    </row>
    <row r="784" spans="2:11" ht="12.75" x14ac:dyDescent="0.2">
      <c r="B784" s="14"/>
      <c r="C784" s="14"/>
      <c r="D784" s="14"/>
      <c r="F784" s="13"/>
      <c r="G784" s="13"/>
      <c r="H784" s="13"/>
      <c r="I784" s="13"/>
      <c r="J784" s="13"/>
      <c r="K784" s="13"/>
    </row>
    <row r="785" spans="2:11" ht="12.75" x14ac:dyDescent="0.2">
      <c r="B785" s="14"/>
      <c r="C785" s="14"/>
      <c r="D785" s="14"/>
      <c r="F785" s="13"/>
      <c r="G785" s="13"/>
      <c r="H785" s="13"/>
      <c r="I785" s="13"/>
      <c r="J785" s="13"/>
      <c r="K785" s="13"/>
    </row>
    <row r="786" spans="2:11" ht="12.75" x14ac:dyDescent="0.2">
      <c r="B786" s="14"/>
      <c r="C786" s="14"/>
      <c r="D786" s="14"/>
      <c r="F786" s="13"/>
      <c r="G786" s="13"/>
      <c r="H786" s="13"/>
      <c r="I786" s="13"/>
      <c r="J786" s="13"/>
      <c r="K786" s="13"/>
    </row>
    <row r="787" spans="2:11" ht="12.75" x14ac:dyDescent="0.2">
      <c r="B787" s="14"/>
      <c r="C787" s="14"/>
      <c r="D787" s="14"/>
      <c r="F787" s="13"/>
      <c r="G787" s="13"/>
      <c r="H787" s="13"/>
      <c r="I787" s="13"/>
      <c r="J787" s="13"/>
      <c r="K787" s="13"/>
    </row>
    <row r="788" spans="2:11" ht="12.75" x14ac:dyDescent="0.2">
      <c r="B788" s="14"/>
      <c r="C788" s="14"/>
      <c r="D788" s="14"/>
      <c r="F788" s="13"/>
      <c r="G788" s="13"/>
      <c r="H788" s="13"/>
      <c r="I788" s="13"/>
      <c r="J788" s="13"/>
      <c r="K788" s="13"/>
    </row>
    <row r="789" spans="2:11" ht="12.75" x14ac:dyDescent="0.2">
      <c r="B789" s="14"/>
      <c r="C789" s="14"/>
      <c r="D789" s="14"/>
      <c r="F789" s="13"/>
      <c r="G789" s="13"/>
      <c r="H789" s="13"/>
      <c r="I789" s="13"/>
      <c r="J789" s="13"/>
      <c r="K789" s="13"/>
    </row>
    <row r="790" spans="2:11" ht="12.75" x14ac:dyDescent="0.2">
      <c r="B790" s="14"/>
      <c r="C790" s="14"/>
      <c r="D790" s="14"/>
      <c r="F790" s="13"/>
      <c r="G790" s="13"/>
      <c r="H790" s="13"/>
      <c r="I790" s="13"/>
      <c r="J790" s="13"/>
      <c r="K790" s="13"/>
    </row>
    <row r="791" spans="2:11" ht="12.75" x14ac:dyDescent="0.2">
      <c r="B791" s="14"/>
      <c r="C791" s="14"/>
      <c r="D791" s="14"/>
      <c r="F791" s="13"/>
      <c r="G791" s="13"/>
      <c r="H791" s="13"/>
      <c r="I791" s="13"/>
      <c r="J791" s="13"/>
      <c r="K791" s="13"/>
    </row>
    <row r="792" spans="2:11" ht="12.75" x14ac:dyDescent="0.2">
      <c r="B792" s="14"/>
      <c r="C792" s="14"/>
      <c r="D792" s="14"/>
      <c r="F792" s="13"/>
      <c r="G792" s="13"/>
      <c r="H792" s="13"/>
      <c r="I792" s="13"/>
      <c r="J792" s="13"/>
      <c r="K792" s="13"/>
    </row>
    <row r="793" spans="2:11" ht="12.75" x14ac:dyDescent="0.2">
      <c r="B793" s="14"/>
      <c r="C793" s="14"/>
      <c r="D793" s="14"/>
      <c r="F793" s="13"/>
      <c r="G793" s="13"/>
      <c r="H793" s="13"/>
      <c r="I793" s="13"/>
      <c r="J793" s="13"/>
      <c r="K793" s="13"/>
    </row>
    <row r="794" spans="2:11" ht="12.75" x14ac:dyDescent="0.2">
      <c r="B794" s="14"/>
      <c r="C794" s="14"/>
      <c r="D794" s="14"/>
      <c r="F794" s="13"/>
      <c r="G794" s="13"/>
      <c r="H794" s="13"/>
      <c r="I794" s="13"/>
      <c r="J794" s="13"/>
      <c r="K794" s="13"/>
    </row>
    <row r="795" spans="2:11" ht="12.75" x14ac:dyDescent="0.2">
      <c r="B795" s="14"/>
      <c r="C795" s="14"/>
      <c r="D795" s="14"/>
      <c r="F795" s="13"/>
      <c r="G795" s="13"/>
      <c r="H795" s="13"/>
      <c r="I795" s="13"/>
      <c r="J795" s="13"/>
      <c r="K795" s="13"/>
    </row>
    <row r="796" spans="2:11" ht="12.75" x14ac:dyDescent="0.2">
      <c r="B796" s="14"/>
      <c r="C796" s="14"/>
      <c r="D796" s="14"/>
      <c r="F796" s="13"/>
      <c r="G796" s="13"/>
      <c r="H796" s="13"/>
      <c r="I796" s="13"/>
      <c r="J796" s="13"/>
      <c r="K796" s="13"/>
    </row>
    <row r="797" spans="2:11" ht="12.75" x14ac:dyDescent="0.2">
      <c r="B797" s="14"/>
      <c r="C797" s="14"/>
      <c r="D797" s="14"/>
      <c r="F797" s="13"/>
      <c r="G797" s="13"/>
      <c r="H797" s="13"/>
      <c r="I797" s="13"/>
      <c r="J797" s="13"/>
      <c r="K797" s="13"/>
    </row>
    <row r="798" spans="2:11" ht="12.75" x14ac:dyDescent="0.2">
      <c r="B798" s="14"/>
      <c r="C798" s="14"/>
      <c r="D798" s="14"/>
      <c r="F798" s="13"/>
      <c r="G798" s="13"/>
      <c r="H798" s="13"/>
      <c r="I798" s="13"/>
      <c r="J798" s="13"/>
      <c r="K798" s="13"/>
    </row>
    <row r="799" spans="2:11" ht="12.75" x14ac:dyDescent="0.2">
      <c r="B799" s="14"/>
      <c r="C799" s="14"/>
      <c r="D799" s="14"/>
      <c r="F799" s="13"/>
      <c r="G799" s="13"/>
      <c r="H799" s="13"/>
      <c r="I799" s="13"/>
      <c r="J799" s="13"/>
      <c r="K799" s="13"/>
    </row>
    <row r="800" spans="2:11" ht="12.75" x14ac:dyDescent="0.2">
      <c r="B800" s="14"/>
      <c r="C800" s="14"/>
      <c r="D800" s="14"/>
      <c r="F800" s="13"/>
      <c r="G800" s="13"/>
      <c r="H800" s="13"/>
      <c r="I800" s="13"/>
      <c r="J800" s="13"/>
      <c r="K800" s="13"/>
    </row>
    <row r="801" spans="2:11" ht="12.75" x14ac:dyDescent="0.2">
      <c r="B801" s="14"/>
      <c r="C801" s="14"/>
      <c r="D801" s="14"/>
      <c r="F801" s="13"/>
      <c r="G801" s="13"/>
      <c r="H801" s="13"/>
      <c r="I801" s="13"/>
      <c r="J801" s="13"/>
      <c r="K801" s="13"/>
    </row>
    <row r="802" spans="2:11" ht="12.75" x14ac:dyDescent="0.2">
      <c r="B802" s="14"/>
      <c r="C802" s="14"/>
      <c r="D802" s="14"/>
      <c r="F802" s="13"/>
      <c r="G802" s="13"/>
      <c r="H802" s="13"/>
      <c r="I802" s="13"/>
      <c r="J802" s="13"/>
      <c r="K802" s="13"/>
    </row>
    <row r="803" spans="2:11" ht="12.75" x14ac:dyDescent="0.2">
      <c r="B803" s="14"/>
      <c r="C803" s="14"/>
      <c r="D803" s="14"/>
      <c r="F803" s="13"/>
      <c r="G803" s="13"/>
      <c r="H803" s="13"/>
      <c r="I803" s="13"/>
      <c r="J803" s="13"/>
      <c r="K803" s="13"/>
    </row>
    <row r="804" spans="2:11" ht="12.75" x14ac:dyDescent="0.2">
      <c r="B804" s="14"/>
      <c r="C804" s="14"/>
      <c r="D804" s="14"/>
      <c r="F804" s="13"/>
      <c r="G804" s="13"/>
      <c r="H804" s="13"/>
      <c r="I804" s="13"/>
      <c r="J804" s="13"/>
      <c r="K804" s="13"/>
    </row>
    <row r="805" spans="2:11" ht="12.75" x14ac:dyDescent="0.2">
      <c r="B805" s="14"/>
      <c r="C805" s="14"/>
      <c r="D805" s="14"/>
      <c r="F805" s="13"/>
      <c r="G805" s="13"/>
      <c r="H805" s="13"/>
      <c r="I805" s="13"/>
      <c r="J805" s="13"/>
      <c r="K805" s="13"/>
    </row>
    <row r="806" spans="2:11" ht="12.75" x14ac:dyDescent="0.2">
      <c r="B806" s="14"/>
      <c r="C806" s="14"/>
      <c r="D806" s="14"/>
      <c r="F806" s="13"/>
      <c r="G806" s="13"/>
      <c r="H806" s="13"/>
      <c r="I806" s="13"/>
      <c r="J806" s="13"/>
      <c r="K806" s="13"/>
    </row>
    <row r="807" spans="2:11" ht="12.75" x14ac:dyDescent="0.2">
      <c r="B807" s="14"/>
      <c r="C807" s="14"/>
      <c r="D807" s="14"/>
      <c r="F807" s="13"/>
      <c r="G807" s="13"/>
      <c r="H807" s="13"/>
      <c r="I807" s="13"/>
      <c r="J807" s="13"/>
      <c r="K807" s="13"/>
    </row>
    <row r="808" spans="2:11" ht="12.75" x14ac:dyDescent="0.2">
      <c r="B808" s="14"/>
      <c r="C808" s="14"/>
      <c r="D808" s="14"/>
      <c r="F808" s="13"/>
      <c r="G808" s="13"/>
      <c r="H808" s="13"/>
      <c r="I808" s="13"/>
      <c r="J808" s="13"/>
      <c r="K808" s="13"/>
    </row>
    <row r="809" spans="2:11" ht="12.75" x14ac:dyDescent="0.2">
      <c r="B809" s="14"/>
      <c r="C809" s="14"/>
      <c r="D809" s="14"/>
      <c r="F809" s="13"/>
      <c r="G809" s="13"/>
      <c r="H809" s="13"/>
      <c r="I809" s="13"/>
      <c r="J809" s="13"/>
      <c r="K809" s="13"/>
    </row>
    <row r="810" spans="2:11" ht="12.75" x14ac:dyDescent="0.2">
      <c r="B810" s="14"/>
      <c r="C810" s="14"/>
      <c r="D810" s="14"/>
      <c r="F810" s="13"/>
      <c r="G810" s="13"/>
      <c r="H810" s="13"/>
      <c r="I810" s="13"/>
      <c r="J810" s="13"/>
      <c r="K810" s="13"/>
    </row>
    <row r="811" spans="2:11" ht="12.75" x14ac:dyDescent="0.2">
      <c r="B811" s="14"/>
      <c r="C811" s="14"/>
      <c r="D811" s="14"/>
      <c r="F811" s="13"/>
      <c r="G811" s="13"/>
      <c r="H811" s="13"/>
      <c r="I811" s="13"/>
      <c r="J811" s="13"/>
      <c r="K811" s="13"/>
    </row>
    <row r="812" spans="2:11" ht="12.75" x14ac:dyDescent="0.2">
      <c r="B812" s="14"/>
      <c r="C812" s="14"/>
      <c r="D812" s="14"/>
      <c r="F812" s="13"/>
      <c r="G812" s="13"/>
      <c r="H812" s="13"/>
      <c r="I812" s="13"/>
      <c r="J812" s="13"/>
      <c r="K812" s="13"/>
    </row>
    <row r="813" spans="2:11" ht="12.75" x14ac:dyDescent="0.2">
      <c r="B813" s="14"/>
      <c r="C813" s="14"/>
      <c r="D813" s="14"/>
      <c r="F813" s="13"/>
      <c r="G813" s="13"/>
      <c r="H813" s="13"/>
      <c r="I813" s="13"/>
      <c r="J813" s="13"/>
      <c r="K813" s="13"/>
    </row>
    <row r="814" spans="2:11" ht="12.75" x14ac:dyDescent="0.2">
      <c r="B814" s="14"/>
      <c r="C814" s="14"/>
      <c r="D814" s="14"/>
      <c r="F814" s="13"/>
      <c r="G814" s="13"/>
      <c r="H814" s="13"/>
      <c r="I814" s="13"/>
      <c r="J814" s="13"/>
      <c r="K814" s="13"/>
    </row>
    <row r="815" spans="2:11" ht="12.75" x14ac:dyDescent="0.2">
      <c r="B815" s="14"/>
      <c r="C815" s="14"/>
      <c r="D815" s="14"/>
      <c r="F815" s="13"/>
      <c r="G815" s="13"/>
      <c r="H815" s="13"/>
      <c r="I815" s="13"/>
      <c r="J815" s="13"/>
      <c r="K815" s="13"/>
    </row>
    <row r="816" spans="2:11" ht="12.75" x14ac:dyDescent="0.2">
      <c r="B816" s="14"/>
      <c r="C816" s="14"/>
      <c r="D816" s="14"/>
      <c r="F816" s="13"/>
      <c r="G816" s="13"/>
      <c r="H816" s="13"/>
      <c r="I816" s="13"/>
      <c r="J816" s="13"/>
      <c r="K816" s="13"/>
    </row>
    <row r="817" spans="2:11" ht="12.75" x14ac:dyDescent="0.2">
      <c r="B817" s="14"/>
      <c r="C817" s="14"/>
      <c r="D817" s="14"/>
      <c r="F817" s="13"/>
      <c r="G817" s="13"/>
      <c r="H817" s="13"/>
      <c r="I817" s="13"/>
      <c r="J817" s="13"/>
      <c r="K817" s="13"/>
    </row>
    <row r="818" spans="2:11" ht="12.75" x14ac:dyDescent="0.2">
      <c r="B818" s="14"/>
      <c r="C818" s="14"/>
      <c r="D818" s="14"/>
      <c r="F818" s="13"/>
      <c r="G818" s="13"/>
      <c r="H818" s="13"/>
      <c r="I818" s="13"/>
      <c r="J818" s="13"/>
      <c r="K818" s="13"/>
    </row>
    <row r="819" spans="2:11" ht="12.75" x14ac:dyDescent="0.2">
      <c r="B819" s="14"/>
      <c r="C819" s="14"/>
      <c r="D819" s="14"/>
      <c r="F819" s="13"/>
      <c r="G819" s="13"/>
      <c r="H819" s="13"/>
      <c r="I819" s="13"/>
      <c r="J819" s="13"/>
      <c r="K819" s="13"/>
    </row>
    <row r="820" spans="2:11" ht="12.75" x14ac:dyDescent="0.2">
      <c r="B820" s="14"/>
      <c r="C820" s="14"/>
      <c r="D820" s="14"/>
      <c r="F820" s="13"/>
      <c r="G820" s="13"/>
      <c r="H820" s="13"/>
      <c r="I820" s="13"/>
      <c r="J820" s="13"/>
      <c r="K820" s="13"/>
    </row>
    <row r="821" spans="2:11" ht="12.75" x14ac:dyDescent="0.2">
      <c r="B821" s="14"/>
      <c r="C821" s="14"/>
      <c r="D821" s="14"/>
      <c r="F821" s="13"/>
      <c r="G821" s="13"/>
      <c r="H821" s="13"/>
      <c r="I821" s="13"/>
      <c r="J821" s="13"/>
      <c r="K821" s="13"/>
    </row>
    <row r="822" spans="2:11" ht="12.75" x14ac:dyDescent="0.2">
      <c r="B822" s="14"/>
      <c r="C822" s="14"/>
      <c r="D822" s="14"/>
      <c r="F822" s="13"/>
      <c r="G822" s="13"/>
      <c r="H822" s="13"/>
      <c r="I822" s="13"/>
      <c r="J822" s="13"/>
      <c r="K822" s="13"/>
    </row>
    <row r="823" spans="2:11" ht="12.75" x14ac:dyDescent="0.2">
      <c r="B823" s="14"/>
      <c r="C823" s="14"/>
      <c r="D823" s="14"/>
      <c r="F823" s="13"/>
      <c r="G823" s="13"/>
      <c r="H823" s="13"/>
      <c r="I823" s="13"/>
      <c r="J823" s="13"/>
      <c r="K823" s="13"/>
    </row>
    <row r="824" spans="2:11" ht="12.75" x14ac:dyDescent="0.2">
      <c r="B824" s="14"/>
      <c r="C824" s="14"/>
      <c r="D824" s="14"/>
      <c r="F824" s="13"/>
      <c r="G824" s="13"/>
      <c r="H824" s="13"/>
      <c r="I824" s="13"/>
      <c r="J824" s="13"/>
      <c r="K824" s="13"/>
    </row>
    <row r="825" spans="2:11" ht="12.75" x14ac:dyDescent="0.2">
      <c r="B825" s="14"/>
      <c r="C825" s="14"/>
      <c r="D825" s="14"/>
      <c r="F825" s="13"/>
      <c r="G825" s="13"/>
      <c r="H825" s="13"/>
      <c r="I825" s="13"/>
      <c r="J825" s="13"/>
      <c r="K825" s="13"/>
    </row>
    <row r="826" spans="2:11" ht="12.75" x14ac:dyDescent="0.2">
      <c r="B826" s="14"/>
      <c r="C826" s="14"/>
      <c r="D826" s="14"/>
      <c r="F826" s="13"/>
      <c r="G826" s="13"/>
      <c r="H826" s="13"/>
      <c r="I826" s="13"/>
      <c r="J826" s="13"/>
      <c r="K826" s="13"/>
    </row>
    <row r="827" spans="2:11" ht="12.75" x14ac:dyDescent="0.2">
      <c r="B827" s="14"/>
      <c r="C827" s="14"/>
      <c r="D827" s="14"/>
      <c r="F827" s="13"/>
      <c r="G827" s="13"/>
      <c r="H827" s="13"/>
      <c r="I827" s="13"/>
      <c r="J827" s="13"/>
      <c r="K827" s="13"/>
    </row>
    <row r="828" spans="2:11" ht="12.75" x14ac:dyDescent="0.2">
      <c r="B828" s="14"/>
      <c r="C828" s="14"/>
      <c r="D828" s="14"/>
      <c r="F828" s="13"/>
      <c r="G828" s="13"/>
      <c r="H828" s="13"/>
      <c r="I828" s="13"/>
      <c r="J828" s="13"/>
      <c r="K828" s="13"/>
    </row>
    <row r="829" spans="2:11" ht="12.75" x14ac:dyDescent="0.2">
      <c r="B829" s="14"/>
      <c r="C829" s="14"/>
      <c r="D829" s="14"/>
      <c r="F829" s="13"/>
      <c r="G829" s="13"/>
      <c r="H829" s="13"/>
      <c r="I829" s="13"/>
      <c r="J829" s="13"/>
      <c r="K829" s="13"/>
    </row>
    <row r="830" spans="2:11" ht="12.75" x14ac:dyDescent="0.2">
      <c r="B830" s="14"/>
      <c r="C830" s="14"/>
      <c r="D830" s="14"/>
      <c r="F830" s="13"/>
      <c r="G830" s="13"/>
      <c r="H830" s="13"/>
      <c r="I830" s="13"/>
      <c r="J830" s="13"/>
      <c r="K830" s="13"/>
    </row>
    <row r="831" spans="2:11" ht="12.75" x14ac:dyDescent="0.2">
      <c r="B831" s="14"/>
      <c r="C831" s="14"/>
      <c r="D831" s="14"/>
      <c r="F831" s="13"/>
      <c r="G831" s="13"/>
      <c r="H831" s="13"/>
      <c r="I831" s="13"/>
      <c r="J831" s="13"/>
      <c r="K831" s="13"/>
    </row>
    <row r="832" spans="2:11" ht="12.75" x14ac:dyDescent="0.2">
      <c r="B832" s="14"/>
      <c r="C832" s="14"/>
      <c r="D832" s="14"/>
      <c r="F832" s="13"/>
      <c r="G832" s="13"/>
      <c r="H832" s="13"/>
      <c r="I832" s="13"/>
      <c r="J832" s="13"/>
      <c r="K832" s="13"/>
    </row>
    <row r="833" spans="2:11" ht="12.75" x14ac:dyDescent="0.2">
      <c r="B833" s="14"/>
      <c r="C833" s="14"/>
      <c r="D833" s="14"/>
      <c r="F833" s="13"/>
      <c r="G833" s="13"/>
      <c r="H833" s="13"/>
      <c r="I833" s="13"/>
      <c r="J833" s="13"/>
      <c r="K833" s="13"/>
    </row>
    <row r="834" spans="2:11" ht="12.75" x14ac:dyDescent="0.2">
      <c r="B834" s="14"/>
      <c r="C834" s="14"/>
      <c r="D834" s="14"/>
      <c r="F834" s="13"/>
      <c r="G834" s="13"/>
      <c r="H834" s="13"/>
      <c r="I834" s="13"/>
      <c r="J834" s="13"/>
      <c r="K834" s="13"/>
    </row>
    <row r="835" spans="2:11" ht="12.75" x14ac:dyDescent="0.2">
      <c r="B835" s="14"/>
      <c r="C835" s="14"/>
      <c r="D835" s="14"/>
      <c r="F835" s="13"/>
      <c r="G835" s="13"/>
      <c r="H835" s="13"/>
      <c r="I835" s="13"/>
      <c r="J835" s="13"/>
      <c r="K835" s="13"/>
    </row>
    <row r="836" spans="2:11" ht="12.75" x14ac:dyDescent="0.2">
      <c r="B836" s="14"/>
      <c r="C836" s="14"/>
      <c r="D836" s="14"/>
      <c r="F836" s="13"/>
      <c r="G836" s="13"/>
      <c r="H836" s="13"/>
      <c r="I836" s="13"/>
      <c r="J836" s="13"/>
      <c r="K836" s="13"/>
    </row>
    <row r="837" spans="2:11" ht="12.75" x14ac:dyDescent="0.2">
      <c r="B837" s="14"/>
      <c r="C837" s="14"/>
      <c r="D837" s="14"/>
      <c r="F837" s="13"/>
      <c r="G837" s="13"/>
      <c r="H837" s="13"/>
      <c r="I837" s="13"/>
      <c r="J837" s="13"/>
      <c r="K837" s="13"/>
    </row>
    <row r="838" spans="2:11" ht="12.75" x14ac:dyDescent="0.2">
      <c r="B838" s="14"/>
      <c r="C838" s="14"/>
      <c r="D838" s="14"/>
      <c r="F838" s="13"/>
      <c r="G838" s="13"/>
      <c r="H838" s="13"/>
      <c r="I838" s="13"/>
      <c r="J838" s="13"/>
      <c r="K838" s="13"/>
    </row>
    <row r="839" spans="2:11" ht="12.75" x14ac:dyDescent="0.2">
      <c r="B839" s="14"/>
      <c r="C839" s="14"/>
      <c r="D839" s="14"/>
      <c r="F839" s="13"/>
      <c r="G839" s="13"/>
      <c r="H839" s="13"/>
      <c r="I839" s="13"/>
      <c r="J839" s="13"/>
      <c r="K839" s="13"/>
    </row>
    <row r="840" spans="2:11" ht="12.75" x14ac:dyDescent="0.2">
      <c r="B840" s="14"/>
      <c r="C840" s="14"/>
      <c r="D840" s="14"/>
      <c r="F840" s="13"/>
      <c r="G840" s="13"/>
      <c r="H840" s="13"/>
      <c r="I840" s="13"/>
      <c r="J840" s="13"/>
      <c r="K840" s="13"/>
    </row>
    <row r="841" spans="2:11" ht="12.75" x14ac:dyDescent="0.2">
      <c r="B841" s="14"/>
      <c r="C841" s="14"/>
      <c r="D841" s="14"/>
      <c r="F841" s="13"/>
      <c r="G841" s="13"/>
      <c r="H841" s="13"/>
      <c r="I841" s="13"/>
      <c r="J841" s="13"/>
      <c r="K841" s="13"/>
    </row>
    <row r="842" spans="2:11" ht="12.75" x14ac:dyDescent="0.2">
      <c r="B842" s="14"/>
      <c r="C842" s="14"/>
      <c r="D842" s="14"/>
      <c r="F842" s="13"/>
      <c r="G842" s="13"/>
      <c r="H842" s="13"/>
      <c r="I842" s="13"/>
      <c r="J842" s="13"/>
      <c r="K842" s="13"/>
    </row>
    <row r="843" spans="2:11" ht="12.75" x14ac:dyDescent="0.2">
      <c r="B843" s="14"/>
      <c r="C843" s="14"/>
      <c r="D843" s="14"/>
      <c r="F843" s="13"/>
      <c r="G843" s="13"/>
      <c r="H843" s="13"/>
      <c r="I843" s="13"/>
      <c r="J843" s="13"/>
      <c r="K843" s="13"/>
    </row>
    <row r="844" spans="2:11" ht="12.75" x14ac:dyDescent="0.2">
      <c r="B844" s="14"/>
      <c r="C844" s="14"/>
      <c r="D844" s="14"/>
      <c r="F844" s="13"/>
      <c r="G844" s="13"/>
      <c r="H844" s="13"/>
      <c r="I844" s="13"/>
      <c r="J844" s="13"/>
      <c r="K844" s="13"/>
    </row>
    <row r="845" spans="2:11" ht="12.75" x14ac:dyDescent="0.2">
      <c r="B845" s="14"/>
      <c r="C845" s="14"/>
      <c r="D845" s="14"/>
      <c r="F845" s="13"/>
      <c r="G845" s="13"/>
      <c r="H845" s="13"/>
      <c r="I845" s="13"/>
      <c r="J845" s="13"/>
      <c r="K845" s="13"/>
    </row>
    <row r="846" spans="2:11" ht="12.75" x14ac:dyDescent="0.2">
      <c r="B846" s="14"/>
      <c r="C846" s="14"/>
      <c r="D846" s="14"/>
      <c r="F846" s="13"/>
      <c r="G846" s="13"/>
      <c r="H846" s="13"/>
      <c r="I846" s="13"/>
      <c r="J846" s="13"/>
      <c r="K846" s="13"/>
    </row>
    <row r="847" spans="2:11" ht="12.75" x14ac:dyDescent="0.2">
      <c r="B847" s="14"/>
      <c r="C847" s="14"/>
      <c r="D847" s="14"/>
      <c r="F847" s="13"/>
      <c r="G847" s="13"/>
      <c r="H847" s="13"/>
      <c r="I847" s="13"/>
      <c r="J847" s="13"/>
      <c r="K847" s="13"/>
    </row>
    <row r="848" spans="2:11" ht="12.75" x14ac:dyDescent="0.2">
      <c r="B848" s="14"/>
      <c r="C848" s="14"/>
      <c r="D848" s="14"/>
      <c r="F848" s="13"/>
      <c r="G848" s="13"/>
      <c r="H848" s="13"/>
      <c r="I848" s="13"/>
      <c r="J848" s="13"/>
      <c r="K848" s="13"/>
    </row>
    <row r="849" spans="2:11" ht="12.75" x14ac:dyDescent="0.2">
      <c r="B849" s="14"/>
      <c r="C849" s="14"/>
      <c r="D849" s="14"/>
      <c r="F849" s="13"/>
      <c r="G849" s="13"/>
      <c r="H849" s="13"/>
      <c r="I849" s="13"/>
      <c r="J849" s="13"/>
      <c r="K849" s="13"/>
    </row>
    <row r="850" spans="2:11" ht="12.75" x14ac:dyDescent="0.2">
      <c r="B850" s="14"/>
      <c r="C850" s="14"/>
      <c r="D850" s="14"/>
      <c r="F850" s="13"/>
      <c r="G850" s="13"/>
      <c r="H850" s="13"/>
      <c r="I850" s="13"/>
      <c r="J850" s="13"/>
      <c r="K850" s="13"/>
    </row>
    <row r="851" spans="2:11" ht="12.75" x14ac:dyDescent="0.2">
      <c r="B851" s="14"/>
      <c r="C851" s="14"/>
      <c r="D851" s="14"/>
      <c r="F851" s="13"/>
      <c r="G851" s="13"/>
      <c r="H851" s="13"/>
      <c r="I851" s="13"/>
      <c r="J851" s="13"/>
      <c r="K851" s="13"/>
    </row>
    <row r="852" spans="2:11" ht="12.75" x14ac:dyDescent="0.2">
      <c r="B852" s="14"/>
      <c r="C852" s="14"/>
      <c r="D852" s="14"/>
      <c r="F852" s="13"/>
      <c r="G852" s="13"/>
      <c r="H852" s="13"/>
      <c r="I852" s="13"/>
      <c r="J852" s="13"/>
      <c r="K852" s="13"/>
    </row>
    <row r="853" spans="2:11" ht="12.75" x14ac:dyDescent="0.2">
      <c r="B853" s="14"/>
      <c r="C853" s="14"/>
      <c r="D853" s="14"/>
      <c r="F853" s="13"/>
      <c r="G853" s="13"/>
      <c r="H853" s="13"/>
      <c r="I853" s="13"/>
      <c r="J853" s="13"/>
      <c r="K853" s="13"/>
    </row>
    <row r="854" spans="2:11" ht="12.75" x14ac:dyDescent="0.2">
      <c r="B854" s="14"/>
      <c r="C854" s="14"/>
      <c r="D854" s="14"/>
      <c r="F854" s="13"/>
      <c r="G854" s="13"/>
      <c r="H854" s="13"/>
      <c r="I854" s="13"/>
      <c r="J854" s="13"/>
      <c r="K854" s="13"/>
    </row>
    <row r="855" spans="2:11" ht="12.75" x14ac:dyDescent="0.2">
      <c r="B855" s="14"/>
      <c r="C855" s="14"/>
      <c r="D855" s="14"/>
      <c r="F855" s="13"/>
      <c r="G855" s="13"/>
      <c r="H855" s="13"/>
      <c r="I855" s="13"/>
      <c r="J855" s="13"/>
      <c r="K855" s="13"/>
    </row>
    <row r="856" spans="2:11" ht="12.75" x14ac:dyDescent="0.2">
      <c r="B856" s="14"/>
      <c r="C856" s="14"/>
      <c r="D856" s="14"/>
      <c r="F856" s="13"/>
      <c r="G856" s="13"/>
      <c r="H856" s="13"/>
      <c r="I856" s="13"/>
      <c r="J856" s="13"/>
      <c r="K856" s="13"/>
    </row>
    <row r="857" spans="2:11" ht="12.75" x14ac:dyDescent="0.2">
      <c r="B857" s="14"/>
      <c r="C857" s="14"/>
      <c r="D857" s="14"/>
      <c r="F857" s="13"/>
      <c r="G857" s="13"/>
      <c r="H857" s="13"/>
      <c r="I857" s="13"/>
      <c r="J857" s="13"/>
      <c r="K857" s="13"/>
    </row>
    <row r="858" spans="2:11" ht="12.75" x14ac:dyDescent="0.2">
      <c r="B858" s="14"/>
      <c r="C858" s="14"/>
      <c r="D858" s="14"/>
      <c r="F858" s="13"/>
      <c r="G858" s="13"/>
      <c r="H858" s="13"/>
      <c r="I858" s="13"/>
      <c r="J858" s="13"/>
      <c r="K858" s="13"/>
    </row>
    <row r="859" spans="2:11" ht="12.75" x14ac:dyDescent="0.2">
      <c r="B859" s="14"/>
      <c r="C859" s="14"/>
      <c r="D859" s="14"/>
      <c r="F859" s="13"/>
      <c r="G859" s="13"/>
      <c r="H859" s="13"/>
      <c r="I859" s="13"/>
      <c r="J859" s="13"/>
      <c r="K859" s="13"/>
    </row>
    <row r="860" spans="2:11" ht="12.75" x14ac:dyDescent="0.2">
      <c r="B860" s="14"/>
      <c r="C860" s="14"/>
      <c r="D860" s="14"/>
      <c r="F860" s="13"/>
      <c r="G860" s="13"/>
      <c r="H860" s="13"/>
      <c r="I860" s="13"/>
      <c r="J860" s="13"/>
      <c r="K860" s="13"/>
    </row>
    <row r="861" spans="2:11" ht="12.75" x14ac:dyDescent="0.2">
      <c r="B861" s="14"/>
      <c r="C861" s="14"/>
      <c r="D861" s="14"/>
      <c r="F861" s="13"/>
      <c r="G861" s="13"/>
      <c r="H861" s="13"/>
      <c r="I861" s="13"/>
      <c r="J861" s="13"/>
      <c r="K861" s="13"/>
    </row>
    <row r="862" spans="2:11" ht="12.75" x14ac:dyDescent="0.2">
      <c r="B862" s="14"/>
      <c r="C862" s="14"/>
      <c r="D862" s="14"/>
      <c r="F862" s="13"/>
      <c r="G862" s="13"/>
      <c r="H862" s="13"/>
      <c r="I862" s="13"/>
      <c r="J862" s="13"/>
      <c r="K862" s="13"/>
    </row>
    <row r="863" spans="2:11" ht="12.75" x14ac:dyDescent="0.2">
      <c r="B863" s="14"/>
      <c r="C863" s="14"/>
      <c r="D863" s="14"/>
      <c r="F863" s="13"/>
      <c r="G863" s="13"/>
      <c r="H863" s="13"/>
      <c r="I863" s="13"/>
      <c r="J863" s="13"/>
      <c r="K863" s="13"/>
    </row>
    <row r="864" spans="2:11" ht="12.75" x14ac:dyDescent="0.2">
      <c r="B864" s="14"/>
      <c r="C864" s="14"/>
      <c r="D864" s="14"/>
      <c r="F864" s="13"/>
      <c r="G864" s="13"/>
      <c r="H864" s="13"/>
      <c r="I864" s="13"/>
      <c r="J864" s="13"/>
      <c r="K864" s="13"/>
    </row>
    <row r="865" spans="2:11" ht="12.75" x14ac:dyDescent="0.2">
      <c r="B865" s="14"/>
      <c r="C865" s="14"/>
      <c r="D865" s="14"/>
      <c r="F865" s="13"/>
      <c r="G865" s="13"/>
      <c r="H865" s="13"/>
      <c r="I865" s="13"/>
      <c r="J865" s="13"/>
      <c r="K865" s="13"/>
    </row>
    <row r="866" spans="2:11" ht="12.75" x14ac:dyDescent="0.2">
      <c r="B866" s="14"/>
      <c r="C866" s="14"/>
      <c r="D866" s="14"/>
      <c r="F866" s="13"/>
      <c r="G866" s="13"/>
      <c r="H866" s="13"/>
      <c r="I866" s="13"/>
      <c r="J866" s="13"/>
      <c r="K866" s="13"/>
    </row>
    <row r="867" spans="2:11" ht="12.75" x14ac:dyDescent="0.2">
      <c r="B867" s="14"/>
      <c r="C867" s="14"/>
      <c r="D867" s="14"/>
      <c r="F867" s="13"/>
      <c r="G867" s="13"/>
      <c r="H867" s="13"/>
      <c r="I867" s="13"/>
      <c r="J867" s="13"/>
      <c r="K867" s="13"/>
    </row>
    <row r="868" spans="2:11" ht="12.75" x14ac:dyDescent="0.2">
      <c r="B868" s="14"/>
      <c r="C868" s="14"/>
      <c r="D868" s="14"/>
      <c r="F868" s="13"/>
      <c r="G868" s="13"/>
      <c r="H868" s="13"/>
      <c r="I868" s="13"/>
      <c r="J868" s="13"/>
      <c r="K868" s="13"/>
    </row>
    <row r="869" spans="2:11" ht="12.75" x14ac:dyDescent="0.2">
      <c r="B869" s="14"/>
      <c r="C869" s="14"/>
      <c r="D869" s="14"/>
      <c r="F869" s="13"/>
      <c r="G869" s="13"/>
      <c r="H869" s="13"/>
      <c r="I869" s="13"/>
      <c r="J869" s="13"/>
      <c r="K869" s="13"/>
    </row>
    <row r="870" spans="2:11" ht="12.75" x14ac:dyDescent="0.2">
      <c r="B870" s="14"/>
      <c r="C870" s="14"/>
      <c r="D870" s="14"/>
      <c r="F870" s="13"/>
      <c r="G870" s="13"/>
      <c r="H870" s="13"/>
      <c r="I870" s="13"/>
      <c r="J870" s="13"/>
      <c r="K870" s="13"/>
    </row>
    <row r="871" spans="2:11" ht="12.75" x14ac:dyDescent="0.2">
      <c r="B871" s="14"/>
      <c r="C871" s="14"/>
      <c r="D871" s="14"/>
      <c r="F871" s="13"/>
      <c r="G871" s="13"/>
      <c r="H871" s="13"/>
      <c r="I871" s="13"/>
      <c r="J871" s="13"/>
      <c r="K871" s="13"/>
    </row>
    <row r="872" spans="2:11" ht="12.75" x14ac:dyDescent="0.2">
      <c r="B872" s="14"/>
      <c r="C872" s="14"/>
      <c r="D872" s="14"/>
      <c r="F872" s="13"/>
      <c r="G872" s="13"/>
      <c r="H872" s="13"/>
      <c r="I872" s="13"/>
      <c r="J872" s="13"/>
      <c r="K872" s="13"/>
    </row>
    <row r="873" spans="2:11" ht="12.75" x14ac:dyDescent="0.2">
      <c r="B873" s="14"/>
      <c r="C873" s="14"/>
      <c r="D873" s="14"/>
      <c r="F873" s="13"/>
      <c r="G873" s="13"/>
      <c r="H873" s="13"/>
      <c r="I873" s="13"/>
      <c r="J873" s="13"/>
      <c r="K873" s="13"/>
    </row>
    <row r="874" spans="2:11" ht="12.75" x14ac:dyDescent="0.2">
      <c r="B874" s="14"/>
      <c r="C874" s="14"/>
      <c r="D874" s="14"/>
      <c r="F874" s="13"/>
      <c r="G874" s="13"/>
      <c r="H874" s="13"/>
      <c r="I874" s="13"/>
      <c r="J874" s="13"/>
      <c r="K874" s="13"/>
    </row>
    <row r="875" spans="2:11" ht="12.75" x14ac:dyDescent="0.2">
      <c r="B875" s="14"/>
      <c r="C875" s="14"/>
      <c r="D875" s="14"/>
      <c r="F875" s="13"/>
      <c r="G875" s="13"/>
      <c r="H875" s="13"/>
      <c r="I875" s="13"/>
      <c r="J875" s="13"/>
      <c r="K875" s="13"/>
    </row>
    <row r="876" spans="2:11" ht="12.75" x14ac:dyDescent="0.2">
      <c r="B876" s="14"/>
      <c r="C876" s="14"/>
      <c r="D876" s="14"/>
      <c r="F876" s="13"/>
      <c r="G876" s="13"/>
      <c r="H876" s="13"/>
      <c r="I876" s="13"/>
      <c r="J876" s="13"/>
      <c r="K876" s="13"/>
    </row>
    <row r="877" spans="2:11" ht="12.75" x14ac:dyDescent="0.2">
      <c r="B877" s="14"/>
      <c r="C877" s="14"/>
      <c r="D877" s="14"/>
      <c r="F877" s="13"/>
      <c r="G877" s="13"/>
      <c r="H877" s="13"/>
      <c r="I877" s="13"/>
      <c r="J877" s="13"/>
      <c r="K877" s="13"/>
    </row>
    <row r="878" spans="2:11" ht="12.75" x14ac:dyDescent="0.2">
      <c r="B878" s="14"/>
      <c r="C878" s="14"/>
      <c r="D878" s="14"/>
      <c r="F878" s="13"/>
      <c r="G878" s="13"/>
      <c r="H878" s="13"/>
      <c r="I878" s="13"/>
      <c r="J878" s="13"/>
      <c r="K878" s="13"/>
    </row>
    <row r="879" spans="2:11" ht="12.75" x14ac:dyDescent="0.2">
      <c r="B879" s="14"/>
      <c r="C879" s="14"/>
      <c r="D879" s="14"/>
      <c r="F879" s="13"/>
      <c r="G879" s="13"/>
      <c r="H879" s="13"/>
      <c r="I879" s="13"/>
      <c r="J879" s="13"/>
      <c r="K879" s="13"/>
    </row>
    <row r="880" spans="2:11" ht="12.75" x14ac:dyDescent="0.2">
      <c r="B880" s="14"/>
      <c r="C880" s="14"/>
      <c r="D880" s="14"/>
      <c r="F880" s="13"/>
      <c r="G880" s="13"/>
      <c r="H880" s="13"/>
      <c r="I880" s="13"/>
      <c r="J880" s="13"/>
      <c r="K880" s="13"/>
    </row>
    <row r="881" spans="2:11" ht="12.75" x14ac:dyDescent="0.2">
      <c r="B881" s="14"/>
      <c r="C881" s="14"/>
      <c r="D881" s="14"/>
      <c r="F881" s="13"/>
      <c r="G881" s="13"/>
      <c r="H881" s="13"/>
      <c r="I881" s="13"/>
      <c r="J881" s="13"/>
      <c r="K881" s="13"/>
    </row>
    <row r="882" spans="2:11" ht="12.75" x14ac:dyDescent="0.2">
      <c r="B882" s="14"/>
      <c r="C882" s="14"/>
      <c r="D882" s="14"/>
      <c r="F882" s="13"/>
      <c r="G882" s="13"/>
      <c r="H882" s="13"/>
      <c r="I882" s="13"/>
      <c r="J882" s="13"/>
      <c r="K882" s="13"/>
    </row>
    <row r="883" spans="2:11" ht="12.75" x14ac:dyDescent="0.2">
      <c r="B883" s="14"/>
      <c r="C883" s="14"/>
      <c r="D883" s="14"/>
      <c r="F883" s="13"/>
      <c r="G883" s="13"/>
      <c r="H883" s="13"/>
      <c r="I883" s="13"/>
      <c r="J883" s="13"/>
      <c r="K883" s="13"/>
    </row>
    <row r="884" spans="2:11" ht="12.75" x14ac:dyDescent="0.2">
      <c r="B884" s="14"/>
      <c r="C884" s="14"/>
      <c r="D884" s="14"/>
      <c r="F884" s="13"/>
      <c r="G884" s="13"/>
      <c r="H884" s="13"/>
      <c r="I884" s="13"/>
      <c r="J884" s="13"/>
      <c r="K884" s="13"/>
    </row>
    <row r="885" spans="2:11" ht="12.75" x14ac:dyDescent="0.2">
      <c r="B885" s="14"/>
      <c r="C885" s="14"/>
      <c r="D885" s="14"/>
      <c r="F885" s="13"/>
      <c r="G885" s="13"/>
      <c r="H885" s="13"/>
      <c r="I885" s="13"/>
      <c r="J885" s="13"/>
      <c r="K885" s="13"/>
    </row>
    <row r="886" spans="2:11" ht="12.75" x14ac:dyDescent="0.2">
      <c r="B886" s="14"/>
      <c r="C886" s="14"/>
      <c r="D886" s="14"/>
      <c r="F886" s="13"/>
      <c r="G886" s="13"/>
      <c r="H886" s="13"/>
      <c r="I886" s="13"/>
      <c r="J886" s="13"/>
      <c r="K886" s="13"/>
    </row>
    <row r="887" spans="2:11" ht="12.75" x14ac:dyDescent="0.2">
      <c r="B887" s="14"/>
      <c r="C887" s="14"/>
      <c r="D887" s="14"/>
      <c r="F887" s="13"/>
      <c r="G887" s="13"/>
      <c r="H887" s="13"/>
      <c r="I887" s="13"/>
      <c r="J887" s="13"/>
      <c r="K887" s="13"/>
    </row>
    <row r="888" spans="2:11" ht="12.75" x14ac:dyDescent="0.2">
      <c r="B888" s="14"/>
      <c r="C888" s="14"/>
      <c r="D888" s="14"/>
      <c r="F888" s="13"/>
      <c r="G888" s="13"/>
      <c r="H888" s="13"/>
      <c r="I888" s="13"/>
      <c r="J888" s="13"/>
      <c r="K888" s="13"/>
    </row>
    <row r="889" spans="2:11" ht="12.75" x14ac:dyDescent="0.2">
      <c r="B889" s="14"/>
      <c r="C889" s="14"/>
      <c r="D889" s="14"/>
      <c r="F889" s="13"/>
      <c r="G889" s="13"/>
      <c r="H889" s="13"/>
      <c r="I889" s="13"/>
      <c r="J889" s="13"/>
      <c r="K889" s="13"/>
    </row>
    <row r="890" spans="2:11" ht="12.75" x14ac:dyDescent="0.2">
      <c r="B890" s="14"/>
      <c r="C890" s="14"/>
      <c r="D890" s="14"/>
      <c r="F890" s="13"/>
      <c r="G890" s="13"/>
      <c r="H890" s="13"/>
      <c r="I890" s="13"/>
      <c r="J890" s="13"/>
      <c r="K890" s="13"/>
    </row>
    <row r="891" spans="2:11" ht="12.75" x14ac:dyDescent="0.2">
      <c r="B891" s="14"/>
      <c r="C891" s="14"/>
      <c r="D891" s="14"/>
      <c r="F891" s="13"/>
      <c r="G891" s="13"/>
      <c r="H891" s="13"/>
      <c r="I891" s="13"/>
      <c r="J891" s="13"/>
      <c r="K891" s="13"/>
    </row>
    <row r="892" spans="2:11" ht="12.75" x14ac:dyDescent="0.2">
      <c r="B892" s="14"/>
      <c r="C892" s="14"/>
      <c r="D892" s="14"/>
      <c r="F892" s="13"/>
      <c r="G892" s="13"/>
      <c r="H892" s="13"/>
      <c r="I892" s="13"/>
      <c r="J892" s="13"/>
      <c r="K892" s="13"/>
    </row>
    <row r="893" spans="2:11" ht="12.75" x14ac:dyDescent="0.2">
      <c r="B893" s="14"/>
      <c r="C893" s="14"/>
      <c r="D893" s="14"/>
      <c r="F893" s="13"/>
      <c r="G893" s="13"/>
      <c r="H893" s="13"/>
      <c r="I893" s="13"/>
      <c r="J893" s="13"/>
      <c r="K893" s="13"/>
    </row>
    <row r="894" spans="2:11" ht="12.75" x14ac:dyDescent="0.2">
      <c r="B894" s="14"/>
      <c r="C894" s="14"/>
      <c r="D894" s="14"/>
      <c r="F894" s="13"/>
      <c r="G894" s="13"/>
      <c r="H894" s="13"/>
      <c r="I894" s="13"/>
      <c r="J894" s="13"/>
      <c r="K894" s="13"/>
    </row>
    <row r="895" spans="2:11" ht="12.75" x14ac:dyDescent="0.2">
      <c r="B895" s="14"/>
      <c r="C895" s="14"/>
      <c r="D895" s="14"/>
      <c r="F895" s="13"/>
      <c r="G895" s="13"/>
      <c r="H895" s="13"/>
      <c r="I895" s="13"/>
      <c r="J895" s="13"/>
      <c r="K895" s="13"/>
    </row>
    <row r="896" spans="2:11" ht="12.75" x14ac:dyDescent="0.2">
      <c r="B896" s="14"/>
      <c r="C896" s="14"/>
      <c r="D896" s="14"/>
      <c r="F896" s="13"/>
      <c r="G896" s="13"/>
      <c r="H896" s="13"/>
      <c r="I896" s="13"/>
      <c r="J896" s="13"/>
      <c r="K896" s="13"/>
    </row>
    <row r="897" spans="2:11" ht="12.75" x14ac:dyDescent="0.2">
      <c r="B897" s="14"/>
      <c r="C897" s="14"/>
      <c r="D897" s="14"/>
      <c r="F897" s="13"/>
      <c r="G897" s="13"/>
      <c r="H897" s="13"/>
      <c r="I897" s="13"/>
      <c r="J897" s="13"/>
      <c r="K897" s="13"/>
    </row>
    <row r="898" spans="2:11" ht="12.75" x14ac:dyDescent="0.2">
      <c r="B898" s="14"/>
      <c r="C898" s="14"/>
      <c r="D898" s="14"/>
      <c r="F898" s="13"/>
      <c r="G898" s="13"/>
      <c r="H898" s="13"/>
      <c r="I898" s="13"/>
      <c r="J898" s="13"/>
      <c r="K898" s="13"/>
    </row>
    <row r="899" spans="2:11" ht="12.75" x14ac:dyDescent="0.2">
      <c r="B899" s="14"/>
      <c r="C899" s="14"/>
      <c r="D899" s="14"/>
      <c r="F899" s="13"/>
      <c r="G899" s="13"/>
      <c r="H899" s="13"/>
      <c r="I899" s="13"/>
      <c r="J899" s="13"/>
      <c r="K899" s="13"/>
    </row>
    <row r="900" spans="2:11" ht="12.75" x14ac:dyDescent="0.2">
      <c r="B900" s="14"/>
      <c r="C900" s="14"/>
      <c r="D900" s="14"/>
      <c r="F900" s="13"/>
      <c r="G900" s="13"/>
      <c r="H900" s="13"/>
      <c r="I900" s="13"/>
      <c r="J900" s="13"/>
      <c r="K900" s="13"/>
    </row>
    <row r="901" spans="2:11" ht="12.75" x14ac:dyDescent="0.2">
      <c r="B901" s="14"/>
      <c r="C901" s="14"/>
      <c r="D901" s="14"/>
      <c r="F901" s="13"/>
      <c r="G901" s="13"/>
      <c r="H901" s="13"/>
      <c r="I901" s="13"/>
      <c r="J901" s="13"/>
      <c r="K901" s="13"/>
    </row>
    <row r="902" spans="2:11" ht="12.75" x14ac:dyDescent="0.2">
      <c r="B902" s="14"/>
      <c r="C902" s="14"/>
      <c r="D902" s="14"/>
      <c r="F902" s="13"/>
      <c r="G902" s="13"/>
      <c r="H902" s="13"/>
      <c r="I902" s="13"/>
      <c r="J902" s="13"/>
      <c r="K902" s="13"/>
    </row>
    <row r="903" spans="2:11" ht="12.75" x14ac:dyDescent="0.2">
      <c r="B903" s="14"/>
      <c r="C903" s="14"/>
      <c r="D903" s="14"/>
      <c r="F903" s="13"/>
      <c r="G903" s="13"/>
      <c r="H903" s="13"/>
      <c r="I903" s="13"/>
      <c r="J903" s="13"/>
      <c r="K903" s="13"/>
    </row>
    <row r="904" spans="2:11" ht="12.75" x14ac:dyDescent="0.2">
      <c r="B904" s="14"/>
      <c r="C904" s="14"/>
      <c r="D904" s="14"/>
      <c r="F904" s="13"/>
      <c r="G904" s="13"/>
      <c r="H904" s="13"/>
      <c r="I904" s="13"/>
      <c r="J904" s="13"/>
      <c r="K904" s="13"/>
    </row>
    <row r="905" spans="2:11" ht="12.75" x14ac:dyDescent="0.2">
      <c r="B905" s="14"/>
      <c r="C905" s="14"/>
      <c r="D905" s="14"/>
      <c r="F905" s="13"/>
      <c r="G905" s="13"/>
      <c r="H905" s="13"/>
      <c r="I905" s="13"/>
      <c r="J905" s="13"/>
      <c r="K905" s="13"/>
    </row>
    <row r="906" spans="2:11" ht="12.75" x14ac:dyDescent="0.2">
      <c r="B906" s="14"/>
      <c r="C906" s="14"/>
      <c r="D906" s="14"/>
      <c r="F906" s="13"/>
      <c r="G906" s="13"/>
      <c r="H906" s="13"/>
      <c r="I906" s="13"/>
      <c r="J906" s="13"/>
      <c r="K906" s="13"/>
    </row>
    <row r="907" spans="2:11" ht="12.75" x14ac:dyDescent="0.2">
      <c r="B907" s="14"/>
      <c r="C907" s="14"/>
      <c r="D907" s="14"/>
      <c r="F907" s="13"/>
      <c r="G907" s="13"/>
      <c r="H907" s="13"/>
      <c r="I907" s="13"/>
      <c r="J907" s="13"/>
      <c r="K907" s="13"/>
    </row>
    <row r="908" spans="2:11" ht="12.75" x14ac:dyDescent="0.2">
      <c r="B908" s="14"/>
      <c r="C908" s="14"/>
      <c r="D908" s="14"/>
      <c r="F908" s="13"/>
      <c r="G908" s="13"/>
      <c r="H908" s="13"/>
      <c r="I908" s="13"/>
      <c r="J908" s="13"/>
      <c r="K908" s="13"/>
    </row>
    <row r="909" spans="2:11" ht="12.75" x14ac:dyDescent="0.2">
      <c r="B909" s="14"/>
      <c r="C909" s="14"/>
      <c r="D909" s="14"/>
      <c r="F909" s="13"/>
      <c r="G909" s="13"/>
      <c r="H909" s="13"/>
      <c r="I909" s="13"/>
      <c r="J909" s="13"/>
      <c r="K909" s="13"/>
    </row>
    <row r="910" spans="2:11" ht="12.75" x14ac:dyDescent="0.2">
      <c r="B910" s="14"/>
      <c r="C910" s="14"/>
      <c r="D910" s="14"/>
      <c r="F910" s="13"/>
      <c r="G910" s="13"/>
      <c r="H910" s="13"/>
      <c r="I910" s="13"/>
      <c r="J910" s="13"/>
      <c r="K910" s="13"/>
    </row>
    <row r="911" spans="2:11" ht="12.75" x14ac:dyDescent="0.2">
      <c r="B911" s="14"/>
      <c r="C911" s="14"/>
      <c r="D911" s="14"/>
      <c r="F911" s="13"/>
      <c r="G911" s="13"/>
      <c r="H911" s="13"/>
      <c r="I911" s="13"/>
      <c r="J911" s="13"/>
      <c r="K911" s="13"/>
    </row>
    <row r="912" spans="2:11" ht="12.75" x14ac:dyDescent="0.2">
      <c r="B912" s="14"/>
      <c r="C912" s="14"/>
      <c r="D912" s="14"/>
      <c r="F912" s="13"/>
      <c r="G912" s="13"/>
      <c r="H912" s="13"/>
      <c r="I912" s="13"/>
      <c r="J912" s="13"/>
      <c r="K912" s="13"/>
    </row>
    <row r="913" spans="2:11" ht="12.75" x14ac:dyDescent="0.2">
      <c r="B913" s="14"/>
      <c r="C913" s="14"/>
      <c r="D913" s="14"/>
      <c r="F913" s="13"/>
      <c r="G913" s="13"/>
      <c r="H913" s="13"/>
      <c r="I913" s="13"/>
      <c r="J913" s="13"/>
      <c r="K913" s="13"/>
    </row>
    <row r="914" spans="2:11" ht="12.75" x14ac:dyDescent="0.2">
      <c r="B914" s="14"/>
      <c r="C914" s="14"/>
      <c r="D914" s="14"/>
      <c r="F914" s="13"/>
      <c r="G914" s="13"/>
      <c r="H914" s="13"/>
      <c r="I914" s="13"/>
      <c r="J914" s="13"/>
      <c r="K914" s="13"/>
    </row>
    <row r="915" spans="2:11" ht="12.75" x14ac:dyDescent="0.2">
      <c r="B915" s="14"/>
      <c r="C915" s="14"/>
      <c r="D915" s="14"/>
      <c r="F915" s="13"/>
      <c r="G915" s="13"/>
      <c r="H915" s="13"/>
      <c r="I915" s="13"/>
      <c r="J915" s="13"/>
      <c r="K915" s="13"/>
    </row>
    <row r="916" spans="2:11" ht="12.75" x14ac:dyDescent="0.2">
      <c r="B916" s="14"/>
      <c r="C916" s="14"/>
      <c r="D916" s="14"/>
      <c r="F916" s="13"/>
      <c r="G916" s="13"/>
      <c r="H916" s="13"/>
      <c r="I916" s="13"/>
      <c r="J916" s="13"/>
      <c r="K916" s="13"/>
    </row>
    <row r="917" spans="2:11" ht="12.75" x14ac:dyDescent="0.2">
      <c r="B917" s="14"/>
      <c r="C917" s="14"/>
      <c r="D917" s="14"/>
      <c r="F917" s="13"/>
      <c r="G917" s="13"/>
      <c r="H917" s="13"/>
      <c r="I917" s="13"/>
      <c r="J917" s="13"/>
      <c r="K917" s="13"/>
    </row>
    <row r="918" spans="2:11" ht="12.75" x14ac:dyDescent="0.2">
      <c r="B918" s="14"/>
      <c r="C918" s="14"/>
      <c r="D918" s="14"/>
      <c r="F918" s="13"/>
      <c r="G918" s="13"/>
      <c r="H918" s="13"/>
      <c r="I918" s="13"/>
      <c r="J918" s="13"/>
      <c r="K918" s="13"/>
    </row>
    <row r="919" spans="2:11" ht="12.75" x14ac:dyDescent="0.2">
      <c r="B919" s="14"/>
      <c r="C919" s="14"/>
      <c r="D919" s="14"/>
      <c r="F919" s="13"/>
      <c r="G919" s="13"/>
      <c r="H919" s="13"/>
      <c r="I919" s="13"/>
      <c r="J919" s="13"/>
      <c r="K919" s="13"/>
    </row>
    <row r="920" spans="2:11" ht="12.75" x14ac:dyDescent="0.2">
      <c r="B920" s="14"/>
      <c r="C920" s="14"/>
      <c r="D920" s="14"/>
      <c r="F920" s="13"/>
      <c r="G920" s="13"/>
      <c r="H920" s="13"/>
      <c r="I920" s="13"/>
      <c r="J920" s="13"/>
      <c r="K920" s="13"/>
    </row>
    <row r="921" spans="2:11" ht="12.75" x14ac:dyDescent="0.2">
      <c r="B921" s="14"/>
      <c r="C921" s="14"/>
      <c r="D921" s="14"/>
      <c r="F921" s="13"/>
      <c r="G921" s="13"/>
      <c r="H921" s="13"/>
      <c r="I921" s="13"/>
      <c r="J921" s="13"/>
      <c r="K921" s="13"/>
    </row>
    <row r="922" spans="2:11" ht="12.75" x14ac:dyDescent="0.2">
      <c r="B922" s="14"/>
      <c r="C922" s="14"/>
      <c r="D922" s="14"/>
      <c r="F922" s="13"/>
      <c r="G922" s="13"/>
      <c r="H922" s="13"/>
      <c r="I922" s="13"/>
      <c r="J922" s="13"/>
      <c r="K922" s="13"/>
    </row>
    <row r="923" spans="2:11" ht="12.75" x14ac:dyDescent="0.2">
      <c r="B923" s="14"/>
      <c r="C923" s="14"/>
      <c r="D923" s="14"/>
      <c r="F923" s="13"/>
      <c r="G923" s="13"/>
      <c r="H923" s="13"/>
      <c r="I923" s="13"/>
      <c r="J923" s="13"/>
      <c r="K923" s="13"/>
    </row>
    <row r="924" spans="2:11" ht="12.75" x14ac:dyDescent="0.2">
      <c r="B924" s="14"/>
      <c r="C924" s="14"/>
      <c r="D924" s="14"/>
      <c r="F924" s="13"/>
      <c r="G924" s="13"/>
      <c r="H924" s="13"/>
      <c r="I924" s="13"/>
      <c r="J924" s="13"/>
      <c r="K924" s="13"/>
    </row>
    <row r="925" spans="2:11" ht="12.75" x14ac:dyDescent="0.2">
      <c r="B925" s="14"/>
      <c r="C925" s="14"/>
      <c r="D925" s="14"/>
      <c r="F925" s="13"/>
      <c r="G925" s="13"/>
      <c r="H925" s="13"/>
      <c r="I925" s="13"/>
      <c r="J925" s="13"/>
      <c r="K925" s="13"/>
    </row>
    <row r="926" spans="2:11" ht="12.75" x14ac:dyDescent="0.2">
      <c r="B926" s="14"/>
      <c r="C926" s="14"/>
      <c r="D926" s="14"/>
      <c r="F926" s="13"/>
      <c r="G926" s="13"/>
      <c r="H926" s="13"/>
      <c r="I926" s="13"/>
      <c r="J926" s="13"/>
      <c r="K926" s="13"/>
    </row>
    <row r="927" spans="2:11" ht="12.75" x14ac:dyDescent="0.2">
      <c r="B927" s="14"/>
      <c r="C927" s="14"/>
      <c r="D927" s="14"/>
      <c r="F927" s="13"/>
      <c r="G927" s="13"/>
      <c r="H927" s="13"/>
      <c r="I927" s="13"/>
      <c r="J927" s="13"/>
      <c r="K927" s="13"/>
    </row>
    <row r="928" spans="2:11" ht="12.75" x14ac:dyDescent="0.2">
      <c r="B928" s="14"/>
      <c r="C928" s="14"/>
      <c r="D928" s="14"/>
      <c r="F928" s="13"/>
      <c r="G928" s="13"/>
      <c r="H928" s="13"/>
      <c r="I928" s="13"/>
      <c r="J928" s="13"/>
      <c r="K928" s="13"/>
    </row>
    <row r="929" spans="2:11" ht="12.75" x14ac:dyDescent="0.2">
      <c r="B929" s="14"/>
      <c r="C929" s="14"/>
      <c r="D929" s="14"/>
      <c r="F929" s="13"/>
      <c r="G929" s="13"/>
      <c r="H929" s="13"/>
      <c r="I929" s="13"/>
      <c r="J929" s="13"/>
      <c r="K929" s="13"/>
    </row>
    <row r="930" spans="2:11" ht="12.75" x14ac:dyDescent="0.2">
      <c r="B930" s="14"/>
      <c r="C930" s="14"/>
      <c r="D930" s="14"/>
      <c r="F930" s="13"/>
      <c r="G930" s="13"/>
      <c r="H930" s="13"/>
      <c r="I930" s="13"/>
      <c r="J930" s="13"/>
      <c r="K930" s="13"/>
    </row>
    <row r="931" spans="2:11" ht="12.75" x14ac:dyDescent="0.2">
      <c r="B931" s="14"/>
      <c r="C931" s="14"/>
      <c r="D931" s="14"/>
      <c r="F931" s="13"/>
      <c r="G931" s="13"/>
      <c r="H931" s="13"/>
      <c r="I931" s="13"/>
      <c r="J931" s="13"/>
      <c r="K931" s="13"/>
    </row>
    <row r="932" spans="2:11" ht="12.75" x14ac:dyDescent="0.2">
      <c r="B932" s="14"/>
      <c r="C932" s="14"/>
      <c r="D932" s="14"/>
      <c r="F932" s="13"/>
      <c r="G932" s="13"/>
      <c r="H932" s="13"/>
      <c r="I932" s="13"/>
      <c r="J932" s="13"/>
      <c r="K932" s="13"/>
    </row>
    <row r="933" spans="2:11" ht="12.75" x14ac:dyDescent="0.2">
      <c r="B933" s="14"/>
      <c r="C933" s="14"/>
      <c r="D933" s="14"/>
      <c r="F933" s="13"/>
      <c r="G933" s="13"/>
      <c r="H933" s="13"/>
      <c r="I933" s="13"/>
      <c r="J933" s="13"/>
      <c r="K933" s="13"/>
    </row>
    <row r="934" spans="2:11" ht="12.75" x14ac:dyDescent="0.2">
      <c r="B934" s="14"/>
      <c r="C934" s="14"/>
      <c r="D934" s="14"/>
      <c r="F934" s="13"/>
      <c r="G934" s="13"/>
      <c r="H934" s="13"/>
      <c r="I934" s="13"/>
      <c r="J934" s="13"/>
      <c r="K934" s="13"/>
    </row>
    <row r="935" spans="2:11" ht="12.75" x14ac:dyDescent="0.2">
      <c r="B935" s="14"/>
      <c r="C935" s="14"/>
      <c r="D935" s="14"/>
      <c r="F935" s="13"/>
      <c r="G935" s="13"/>
      <c r="H935" s="13"/>
      <c r="I935" s="13"/>
      <c r="J935" s="13"/>
      <c r="K935" s="13"/>
    </row>
    <row r="936" spans="2:11" ht="12.75" x14ac:dyDescent="0.2">
      <c r="B936" s="14"/>
      <c r="C936" s="14"/>
      <c r="D936" s="14"/>
      <c r="F936" s="13"/>
      <c r="G936" s="13"/>
      <c r="H936" s="13"/>
      <c r="I936" s="13"/>
      <c r="J936" s="13"/>
      <c r="K936" s="13"/>
    </row>
    <row r="937" spans="2:11" ht="12.75" x14ac:dyDescent="0.2">
      <c r="B937" s="14"/>
      <c r="C937" s="14"/>
      <c r="D937" s="14"/>
      <c r="F937" s="13"/>
      <c r="G937" s="13"/>
      <c r="H937" s="13"/>
      <c r="I937" s="13"/>
      <c r="J937" s="13"/>
      <c r="K937" s="13"/>
    </row>
    <row r="938" spans="2:11" ht="12.75" x14ac:dyDescent="0.2">
      <c r="B938" s="14"/>
      <c r="C938" s="14"/>
      <c r="D938" s="14"/>
      <c r="F938" s="13"/>
      <c r="G938" s="13"/>
      <c r="H938" s="13"/>
      <c r="I938" s="13"/>
      <c r="J938" s="13"/>
      <c r="K938" s="13"/>
    </row>
    <row r="939" spans="2:11" ht="12.75" x14ac:dyDescent="0.2">
      <c r="B939" s="14"/>
      <c r="C939" s="14"/>
      <c r="D939" s="14"/>
      <c r="F939" s="13"/>
      <c r="G939" s="13"/>
      <c r="H939" s="13"/>
      <c r="I939" s="13"/>
      <c r="J939" s="13"/>
      <c r="K939" s="13"/>
    </row>
    <row r="940" spans="2:11" ht="12.75" x14ac:dyDescent="0.2">
      <c r="B940" s="14"/>
      <c r="C940" s="14"/>
      <c r="D940" s="14"/>
      <c r="F940" s="13"/>
      <c r="G940" s="13"/>
      <c r="H940" s="13"/>
      <c r="I940" s="13"/>
      <c r="J940" s="13"/>
      <c r="K940" s="13"/>
    </row>
    <row r="941" spans="2:11" ht="12.75" x14ac:dyDescent="0.2">
      <c r="B941" s="14"/>
      <c r="C941" s="14"/>
      <c r="D941" s="14"/>
      <c r="F941" s="13"/>
      <c r="G941" s="13"/>
      <c r="H941" s="13"/>
      <c r="I941" s="13"/>
      <c r="J941" s="13"/>
      <c r="K941" s="13"/>
    </row>
    <row r="942" spans="2:11" ht="12.75" x14ac:dyDescent="0.2">
      <c r="B942" s="14"/>
      <c r="C942" s="14"/>
      <c r="D942" s="14"/>
      <c r="F942" s="13"/>
      <c r="G942" s="13"/>
      <c r="H942" s="13"/>
      <c r="I942" s="13"/>
      <c r="J942" s="13"/>
      <c r="K942" s="13"/>
    </row>
    <row r="943" spans="2:11" ht="12.75" x14ac:dyDescent="0.2">
      <c r="B943" s="14"/>
      <c r="C943" s="14"/>
      <c r="D943" s="14"/>
      <c r="F943" s="13"/>
      <c r="G943" s="13"/>
      <c r="H943" s="13"/>
      <c r="I943" s="13"/>
      <c r="J943" s="13"/>
      <c r="K943" s="13"/>
    </row>
    <row r="944" spans="2:11" ht="12.75" x14ac:dyDescent="0.2">
      <c r="B944" s="14"/>
      <c r="C944" s="14"/>
      <c r="D944" s="14"/>
      <c r="F944" s="13"/>
      <c r="G944" s="13"/>
      <c r="H944" s="13"/>
      <c r="I944" s="13"/>
      <c r="J944" s="13"/>
      <c r="K944" s="13"/>
    </row>
    <row r="945" spans="2:11" ht="12.75" x14ac:dyDescent="0.2">
      <c r="B945" s="14"/>
      <c r="C945" s="14"/>
      <c r="D945" s="14"/>
      <c r="F945" s="13"/>
      <c r="G945" s="13"/>
      <c r="H945" s="13"/>
      <c r="I945" s="13"/>
      <c r="J945" s="13"/>
      <c r="K945" s="13"/>
    </row>
    <row r="946" spans="2:11" ht="12.75" x14ac:dyDescent="0.2">
      <c r="B946" s="14"/>
      <c r="C946" s="14"/>
      <c r="D946" s="14"/>
      <c r="F946" s="13"/>
      <c r="G946" s="13"/>
      <c r="H946" s="13"/>
      <c r="I946" s="13"/>
      <c r="J946" s="13"/>
      <c r="K946" s="13"/>
    </row>
    <row r="947" spans="2:11" ht="12.75" x14ac:dyDescent="0.2">
      <c r="B947" s="14"/>
      <c r="C947" s="14"/>
      <c r="D947" s="14"/>
      <c r="F947" s="13"/>
      <c r="G947" s="13"/>
      <c r="H947" s="13"/>
      <c r="I947" s="13"/>
      <c r="J947" s="13"/>
      <c r="K947" s="13"/>
    </row>
    <row r="948" spans="2:11" ht="12.75" x14ac:dyDescent="0.2">
      <c r="B948" s="14"/>
      <c r="C948" s="14"/>
      <c r="D948" s="14"/>
      <c r="F948" s="13"/>
      <c r="G948" s="13"/>
      <c r="H948" s="13"/>
      <c r="I948" s="13"/>
      <c r="J948" s="13"/>
      <c r="K948" s="13"/>
    </row>
    <row r="949" spans="2:11" ht="12.75" x14ac:dyDescent="0.2">
      <c r="B949" s="14"/>
      <c r="C949" s="14"/>
      <c r="D949" s="14"/>
      <c r="F949" s="13"/>
      <c r="G949" s="13"/>
      <c r="H949" s="13"/>
      <c r="I949" s="13"/>
      <c r="J949" s="13"/>
      <c r="K949" s="13"/>
    </row>
    <row r="950" spans="2:11" ht="12.75" x14ac:dyDescent="0.2">
      <c r="B950" s="14"/>
      <c r="C950" s="14"/>
      <c r="D950" s="14"/>
      <c r="F950" s="13"/>
      <c r="G950" s="13"/>
      <c r="H950" s="13"/>
      <c r="I950" s="13"/>
      <c r="J950" s="13"/>
      <c r="K950" s="13"/>
    </row>
    <row r="951" spans="2:11" ht="12.75" x14ac:dyDescent="0.2">
      <c r="B951" s="14"/>
      <c r="C951" s="14"/>
      <c r="D951" s="14"/>
      <c r="F951" s="13"/>
      <c r="G951" s="13"/>
      <c r="H951" s="13"/>
      <c r="I951" s="13"/>
      <c r="J951" s="13"/>
      <c r="K951" s="13"/>
    </row>
    <row r="952" spans="2:11" ht="12.75" x14ac:dyDescent="0.2">
      <c r="B952" s="14"/>
      <c r="C952" s="14"/>
      <c r="D952" s="14"/>
      <c r="F952" s="13"/>
      <c r="G952" s="13"/>
      <c r="H952" s="13"/>
      <c r="I952" s="13"/>
      <c r="J952" s="13"/>
      <c r="K952" s="13"/>
    </row>
    <row r="953" spans="2:11" ht="12.75" x14ac:dyDescent="0.2">
      <c r="B953" s="14"/>
      <c r="C953" s="14"/>
      <c r="D953" s="14"/>
      <c r="F953" s="13"/>
      <c r="G953" s="13"/>
      <c r="H953" s="13"/>
      <c r="I953" s="13"/>
      <c r="J953" s="13"/>
      <c r="K953" s="13"/>
    </row>
    <row r="954" spans="2:11" ht="12.75" x14ac:dyDescent="0.2">
      <c r="B954" s="14"/>
      <c r="C954" s="14"/>
      <c r="D954" s="14"/>
      <c r="F954" s="13"/>
      <c r="G954" s="13"/>
      <c r="H954" s="13"/>
      <c r="I954" s="13"/>
      <c r="J954" s="13"/>
      <c r="K954" s="13"/>
    </row>
    <row r="955" spans="2:11" ht="12.75" x14ac:dyDescent="0.2">
      <c r="B955" s="14"/>
      <c r="C955" s="14"/>
      <c r="D955" s="14"/>
      <c r="F955" s="13"/>
      <c r="G955" s="13"/>
      <c r="H955" s="13"/>
      <c r="I955" s="13"/>
      <c r="J955" s="13"/>
      <c r="K955" s="13"/>
    </row>
    <row r="956" spans="2:11" ht="12.75" x14ac:dyDescent="0.2">
      <c r="B956" s="14"/>
      <c r="C956" s="14"/>
      <c r="D956" s="14"/>
      <c r="F956" s="13"/>
      <c r="G956" s="13"/>
      <c r="H956" s="13"/>
      <c r="I956" s="13"/>
      <c r="J956" s="13"/>
      <c r="K956" s="13"/>
    </row>
    <row r="957" spans="2:11" ht="12.75" x14ac:dyDescent="0.2">
      <c r="B957" s="14"/>
      <c r="C957" s="14"/>
      <c r="D957" s="14"/>
      <c r="F957" s="13"/>
      <c r="G957" s="13"/>
      <c r="H957" s="13"/>
      <c r="I957" s="13"/>
      <c r="J957" s="13"/>
      <c r="K957" s="13"/>
    </row>
    <row r="958" spans="2:11" ht="12.75" x14ac:dyDescent="0.2">
      <c r="B958" s="14"/>
      <c r="C958" s="14"/>
      <c r="D958" s="14"/>
      <c r="F958" s="13"/>
      <c r="G958" s="13"/>
      <c r="H958" s="13"/>
      <c r="I958" s="13"/>
      <c r="J958" s="13"/>
      <c r="K958" s="13"/>
    </row>
    <row r="959" spans="2:11" ht="12.75" x14ac:dyDescent="0.2">
      <c r="B959" s="14"/>
      <c r="C959" s="14"/>
      <c r="D959" s="14"/>
      <c r="F959" s="13"/>
      <c r="G959" s="13"/>
      <c r="H959" s="13"/>
      <c r="I959" s="13"/>
      <c r="J959" s="13"/>
      <c r="K959" s="13"/>
    </row>
    <row r="960" spans="2:11" ht="12.75" x14ac:dyDescent="0.2">
      <c r="B960" s="14"/>
      <c r="C960" s="14"/>
      <c r="D960" s="14"/>
      <c r="F960" s="13"/>
      <c r="G960" s="13"/>
      <c r="H960" s="13"/>
      <c r="I960" s="13"/>
      <c r="J960" s="13"/>
      <c r="K960" s="13"/>
    </row>
    <row r="961" spans="2:11" ht="12.75" x14ac:dyDescent="0.2">
      <c r="B961" s="14"/>
      <c r="C961" s="14"/>
      <c r="D961" s="14"/>
      <c r="F961" s="13"/>
      <c r="G961" s="13"/>
      <c r="H961" s="13"/>
      <c r="I961" s="13"/>
      <c r="J961" s="13"/>
      <c r="K961" s="13"/>
    </row>
    <row r="962" spans="2:11" ht="12.75" x14ac:dyDescent="0.2">
      <c r="B962" s="14"/>
      <c r="C962" s="14"/>
      <c r="D962" s="14"/>
      <c r="F962" s="13"/>
      <c r="G962" s="13"/>
      <c r="H962" s="13"/>
      <c r="I962" s="13"/>
      <c r="J962" s="13"/>
      <c r="K962" s="13"/>
    </row>
    <row r="963" spans="2:11" ht="12.75" x14ac:dyDescent="0.2">
      <c r="B963" s="14"/>
      <c r="C963" s="14"/>
      <c r="D963" s="14"/>
      <c r="F963" s="13"/>
      <c r="G963" s="13"/>
      <c r="H963" s="13"/>
      <c r="I963" s="13"/>
      <c r="J963" s="13"/>
      <c r="K963" s="13"/>
    </row>
    <row r="964" spans="2:11" ht="12.75" x14ac:dyDescent="0.2">
      <c r="B964" s="14"/>
      <c r="C964" s="14"/>
      <c r="D964" s="14"/>
      <c r="F964" s="13"/>
      <c r="G964" s="13"/>
      <c r="H964" s="13"/>
      <c r="I964" s="13"/>
      <c r="J964" s="13"/>
      <c r="K964" s="13"/>
    </row>
    <row r="965" spans="2:11" ht="12.75" x14ac:dyDescent="0.2">
      <c r="B965" s="14"/>
      <c r="C965" s="14"/>
      <c r="D965" s="14"/>
      <c r="F965" s="13"/>
      <c r="G965" s="13"/>
      <c r="H965" s="13"/>
      <c r="I965" s="13"/>
      <c r="J965" s="13"/>
      <c r="K965" s="13"/>
    </row>
    <row r="966" spans="2:11" ht="12.75" x14ac:dyDescent="0.2">
      <c r="B966" s="14"/>
      <c r="C966" s="14"/>
      <c r="D966" s="14"/>
      <c r="F966" s="13"/>
      <c r="G966" s="13"/>
      <c r="H966" s="13"/>
      <c r="I966" s="13"/>
      <c r="J966" s="13"/>
      <c r="K966" s="13"/>
    </row>
    <row r="967" spans="2:11" ht="12.75" x14ac:dyDescent="0.2">
      <c r="B967" s="14"/>
      <c r="C967" s="14"/>
      <c r="D967" s="14"/>
      <c r="F967" s="13"/>
      <c r="G967" s="13"/>
      <c r="H967" s="13"/>
      <c r="I967" s="13"/>
      <c r="J967" s="13"/>
      <c r="K967" s="13"/>
    </row>
    <row r="968" spans="2:11" ht="12.75" x14ac:dyDescent="0.2">
      <c r="B968" s="14"/>
      <c r="C968" s="14"/>
      <c r="D968" s="14"/>
      <c r="F968" s="13"/>
      <c r="G968" s="13"/>
      <c r="H968" s="13"/>
      <c r="I968" s="13"/>
      <c r="J968" s="13"/>
      <c r="K968" s="13"/>
    </row>
    <row r="969" spans="2:11" ht="12.75" x14ac:dyDescent="0.2">
      <c r="B969" s="14"/>
      <c r="C969" s="14"/>
      <c r="D969" s="14"/>
      <c r="F969" s="13"/>
      <c r="G969" s="13"/>
      <c r="H969" s="13"/>
      <c r="I969" s="13"/>
      <c r="J969" s="13"/>
      <c r="K969" s="13"/>
    </row>
    <row r="970" spans="2:11" ht="12.75" x14ac:dyDescent="0.2">
      <c r="B970" s="14"/>
      <c r="C970" s="14"/>
      <c r="D970" s="14"/>
      <c r="F970" s="13"/>
      <c r="G970" s="13"/>
      <c r="H970" s="13"/>
      <c r="I970" s="13"/>
      <c r="J970" s="13"/>
      <c r="K970" s="13"/>
    </row>
    <row r="971" spans="2:11" ht="12.75" x14ac:dyDescent="0.2">
      <c r="B971" s="14"/>
      <c r="C971" s="14"/>
      <c r="D971" s="14"/>
      <c r="F971" s="13"/>
      <c r="G971" s="13"/>
      <c r="H971" s="13"/>
      <c r="I971" s="13"/>
      <c r="J971" s="13"/>
      <c r="K971" s="13"/>
    </row>
    <row r="972" spans="2:11" ht="12.75" x14ac:dyDescent="0.2">
      <c r="B972" s="14"/>
      <c r="C972" s="14"/>
      <c r="D972" s="14"/>
      <c r="F972" s="13"/>
      <c r="G972" s="13"/>
      <c r="H972" s="13"/>
      <c r="I972" s="13"/>
      <c r="J972" s="13"/>
      <c r="K972" s="13"/>
    </row>
    <row r="973" spans="2:11" ht="12.75" x14ac:dyDescent="0.2">
      <c r="B973" s="14"/>
      <c r="C973" s="14"/>
      <c r="D973" s="14"/>
      <c r="F973" s="13"/>
      <c r="G973" s="13"/>
      <c r="H973" s="13"/>
      <c r="I973" s="13"/>
      <c r="J973" s="13"/>
      <c r="K973" s="13"/>
    </row>
    <row r="974" spans="2:11" ht="12.75" x14ac:dyDescent="0.2">
      <c r="B974" s="14"/>
      <c r="C974" s="14"/>
      <c r="D974" s="14"/>
      <c r="F974" s="13"/>
      <c r="G974" s="13"/>
      <c r="H974" s="13"/>
      <c r="I974" s="13"/>
      <c r="J974" s="13"/>
      <c r="K974" s="13"/>
    </row>
    <row r="975" spans="2:11" ht="12.75" x14ac:dyDescent="0.2">
      <c r="B975" s="14"/>
      <c r="C975" s="14"/>
      <c r="D975" s="14"/>
      <c r="F975" s="13"/>
      <c r="G975" s="13"/>
      <c r="H975" s="13"/>
      <c r="I975" s="13"/>
      <c r="J975" s="13"/>
      <c r="K975" s="13"/>
    </row>
    <row r="976" spans="2:11" ht="12.75" x14ac:dyDescent="0.2">
      <c r="B976" s="14"/>
      <c r="C976" s="14"/>
      <c r="D976" s="14"/>
      <c r="F976" s="13"/>
      <c r="G976" s="13"/>
      <c r="H976" s="13"/>
      <c r="I976" s="13"/>
      <c r="J976" s="13"/>
      <c r="K976" s="13"/>
    </row>
    <row r="977" spans="2:11" ht="12.75" x14ac:dyDescent="0.2">
      <c r="B977" s="14"/>
      <c r="C977" s="14"/>
      <c r="D977" s="14"/>
      <c r="F977" s="13"/>
      <c r="G977" s="13"/>
      <c r="H977" s="13"/>
      <c r="I977" s="13"/>
      <c r="J977" s="13"/>
      <c r="K977" s="13"/>
    </row>
    <row r="978" spans="2:11" ht="12.75" x14ac:dyDescent="0.2">
      <c r="B978" s="14"/>
      <c r="C978" s="14"/>
      <c r="D978" s="14"/>
      <c r="F978" s="13"/>
      <c r="G978" s="13"/>
      <c r="H978" s="13"/>
      <c r="I978" s="13"/>
      <c r="J978" s="13"/>
      <c r="K978" s="13"/>
    </row>
    <row r="979" spans="2:11" ht="12.75" x14ac:dyDescent="0.2">
      <c r="B979" s="14"/>
      <c r="C979" s="14"/>
      <c r="D979" s="14"/>
      <c r="F979" s="13"/>
      <c r="G979" s="13"/>
      <c r="H979" s="13"/>
      <c r="I979" s="13"/>
      <c r="J979" s="13"/>
      <c r="K979" s="13"/>
    </row>
    <row r="980" spans="2:11" ht="12.75" x14ac:dyDescent="0.2">
      <c r="B980" s="14"/>
      <c r="C980" s="14"/>
      <c r="D980" s="14"/>
      <c r="F980" s="13"/>
      <c r="G980" s="13"/>
      <c r="H980" s="13"/>
      <c r="I980" s="13"/>
      <c r="J980" s="13"/>
      <c r="K980" s="13"/>
    </row>
    <row r="981" spans="2:11" ht="12.75" x14ac:dyDescent="0.2">
      <c r="B981" s="14"/>
      <c r="C981" s="14"/>
      <c r="D981" s="14"/>
      <c r="F981" s="13"/>
      <c r="G981" s="13"/>
      <c r="H981" s="13"/>
      <c r="I981" s="13"/>
      <c r="J981" s="13"/>
      <c r="K981" s="13"/>
    </row>
    <row r="982" spans="2:11" ht="12.75" x14ac:dyDescent="0.2">
      <c r="B982" s="14"/>
      <c r="C982" s="14"/>
      <c r="D982" s="14"/>
      <c r="F982" s="13"/>
      <c r="G982" s="13"/>
      <c r="H982" s="13"/>
      <c r="I982" s="13"/>
      <c r="J982" s="13"/>
      <c r="K982" s="13"/>
    </row>
    <row r="983" spans="2:11" ht="12.75" x14ac:dyDescent="0.2">
      <c r="B983" s="14"/>
      <c r="C983" s="14"/>
      <c r="D983" s="14"/>
      <c r="F983" s="13"/>
      <c r="G983" s="13"/>
      <c r="H983" s="13"/>
      <c r="I983" s="13"/>
      <c r="J983" s="13"/>
      <c r="K983" s="13"/>
    </row>
    <row r="984" spans="2:11" ht="12.75" x14ac:dyDescent="0.2">
      <c r="B984" s="14"/>
      <c r="C984" s="14"/>
      <c r="D984" s="14"/>
      <c r="F984" s="13"/>
      <c r="G984" s="13"/>
      <c r="H984" s="13"/>
      <c r="I984" s="13"/>
      <c r="J984" s="13"/>
      <c r="K984" s="13"/>
    </row>
    <row r="985" spans="2:11" ht="12.75" x14ac:dyDescent="0.2">
      <c r="B985" s="14"/>
      <c r="C985" s="14"/>
      <c r="D985" s="14"/>
      <c r="F985" s="13"/>
      <c r="G985" s="13"/>
      <c r="H985" s="13"/>
      <c r="I985" s="13"/>
      <c r="J985" s="13"/>
      <c r="K985" s="13"/>
    </row>
    <row r="986" spans="2:11" ht="12.75" x14ac:dyDescent="0.2">
      <c r="B986" s="14"/>
      <c r="C986" s="14"/>
      <c r="D986" s="14"/>
      <c r="F986" s="13"/>
      <c r="G986" s="13"/>
      <c r="H986" s="13"/>
      <c r="I986" s="13"/>
      <c r="J986" s="13"/>
      <c r="K986" s="13"/>
    </row>
    <row r="987" spans="2:11" ht="12.75" x14ac:dyDescent="0.2">
      <c r="B987" s="14"/>
      <c r="C987" s="14"/>
      <c r="D987" s="14"/>
      <c r="F987" s="13"/>
      <c r="G987" s="13"/>
      <c r="H987" s="13"/>
      <c r="I987" s="13"/>
      <c r="J987" s="13"/>
      <c r="K987" s="13"/>
    </row>
    <row r="988" spans="2:11" ht="12.75" x14ac:dyDescent="0.2">
      <c r="B988" s="14"/>
      <c r="C988" s="14"/>
      <c r="D988" s="14"/>
      <c r="F988" s="13"/>
      <c r="G988" s="13"/>
      <c r="H988" s="13"/>
      <c r="I988" s="13"/>
      <c r="J988" s="13"/>
      <c r="K988" s="13"/>
    </row>
    <row r="989" spans="2:11" ht="12.75" x14ac:dyDescent="0.2">
      <c r="B989" s="14"/>
      <c r="C989" s="14"/>
      <c r="D989" s="14"/>
      <c r="F989" s="13"/>
      <c r="G989" s="13"/>
      <c r="H989" s="13"/>
      <c r="I989" s="13"/>
      <c r="J989" s="13"/>
      <c r="K989" s="13"/>
    </row>
    <row r="990" spans="2:11" ht="12.75" x14ac:dyDescent="0.2">
      <c r="B990" s="14"/>
      <c r="C990" s="14"/>
      <c r="D990" s="14"/>
      <c r="F990" s="13"/>
      <c r="G990" s="13"/>
      <c r="H990" s="13"/>
      <c r="I990" s="13"/>
      <c r="J990" s="13"/>
      <c r="K990" s="13"/>
    </row>
    <row r="991" spans="2:11" ht="12.75" x14ac:dyDescent="0.2">
      <c r="B991" s="14"/>
      <c r="C991" s="14"/>
      <c r="D991" s="14"/>
      <c r="F991" s="13"/>
      <c r="G991" s="13"/>
      <c r="H991" s="13"/>
      <c r="I991" s="13"/>
      <c r="J991" s="13"/>
      <c r="K991" s="13"/>
    </row>
    <row r="992" spans="2:11" ht="12.75" x14ac:dyDescent="0.2">
      <c r="B992" s="14"/>
      <c r="C992" s="14"/>
      <c r="D992" s="14"/>
      <c r="F992" s="13"/>
      <c r="G992" s="13"/>
      <c r="H992" s="13"/>
      <c r="I992" s="13"/>
      <c r="J992" s="13"/>
      <c r="K992" s="13"/>
    </row>
    <row r="993" spans="2:11" ht="12.75" x14ac:dyDescent="0.2">
      <c r="B993" s="14"/>
      <c r="C993" s="14"/>
      <c r="D993" s="14"/>
      <c r="F993" s="13"/>
      <c r="G993" s="13"/>
      <c r="H993" s="13"/>
      <c r="I993" s="13"/>
      <c r="J993" s="13"/>
      <c r="K993" s="13"/>
    </row>
    <row r="994" spans="2:11" ht="12.75" x14ac:dyDescent="0.2">
      <c r="B994" s="14"/>
      <c r="C994" s="14"/>
      <c r="D994" s="14"/>
      <c r="F994" s="13"/>
      <c r="G994" s="13"/>
      <c r="H994" s="13"/>
      <c r="I994" s="13"/>
      <c r="J994" s="13"/>
      <c r="K994" s="13"/>
    </row>
    <row r="995" spans="2:11" ht="12.75" x14ac:dyDescent="0.2">
      <c r="B995" s="14"/>
      <c r="C995" s="14"/>
      <c r="D995" s="14"/>
      <c r="F995" s="13"/>
      <c r="G995" s="13"/>
      <c r="H995" s="13"/>
      <c r="I995" s="13"/>
      <c r="J995" s="13"/>
      <c r="K995" s="13"/>
    </row>
    <row r="996" spans="2:11" ht="12.75" x14ac:dyDescent="0.2">
      <c r="B996" s="14"/>
      <c r="C996" s="14"/>
      <c r="D996" s="14"/>
      <c r="F996" s="13"/>
      <c r="G996" s="13"/>
      <c r="H996" s="13"/>
      <c r="I996" s="13"/>
      <c r="J996" s="13"/>
      <c r="K996" s="13"/>
    </row>
    <row r="997" spans="2:11" ht="12.75" x14ac:dyDescent="0.2">
      <c r="B997" s="14"/>
      <c r="C997" s="14"/>
      <c r="D997" s="14"/>
      <c r="F997" s="13"/>
      <c r="G997" s="13"/>
      <c r="H997" s="13"/>
      <c r="I997" s="13"/>
      <c r="J997" s="13"/>
      <c r="K997" s="13"/>
    </row>
    <row r="998" spans="2:11" ht="12.75" x14ac:dyDescent="0.2">
      <c r="B998" s="14"/>
      <c r="C998" s="14"/>
      <c r="D998" s="14"/>
      <c r="F998" s="13"/>
      <c r="G998" s="13"/>
      <c r="H998" s="13"/>
      <c r="I998" s="13"/>
      <c r="J998" s="13"/>
      <c r="K998" s="13"/>
    </row>
    <row r="999" spans="2:11" ht="12.75" x14ac:dyDescent="0.2">
      <c r="B999" s="14"/>
      <c r="C999" s="14"/>
      <c r="D999" s="14"/>
      <c r="F999" s="13"/>
      <c r="G999" s="13"/>
      <c r="H999" s="13"/>
      <c r="I999" s="13"/>
      <c r="J999" s="13"/>
      <c r="K999" s="13"/>
    </row>
    <row r="1000" spans="2:11" ht="12.75" x14ac:dyDescent="0.2">
      <c r="B1000" s="14"/>
      <c r="C1000" s="14"/>
      <c r="D1000" s="14"/>
      <c r="F1000" s="13"/>
      <c r="G1000" s="13"/>
      <c r="H1000" s="13"/>
      <c r="I1000" s="13"/>
      <c r="J1000" s="13"/>
      <c r="K1000" s="13"/>
    </row>
    <row r="1001" spans="2:11" ht="12.75" x14ac:dyDescent="0.2">
      <c r="B1001" s="14"/>
      <c r="C1001" s="14"/>
      <c r="D1001" s="14"/>
      <c r="F1001" s="13"/>
      <c r="G1001" s="13"/>
      <c r="H1001" s="13"/>
      <c r="I1001" s="13"/>
      <c r="J1001" s="13"/>
      <c r="K1001" s="13"/>
    </row>
    <row r="1002" spans="2:11" ht="12.75" x14ac:dyDescent="0.2">
      <c r="B1002" s="14"/>
      <c r="C1002" s="14"/>
      <c r="D1002" s="14"/>
      <c r="F1002" s="13"/>
      <c r="G1002" s="13"/>
      <c r="H1002" s="13"/>
      <c r="I1002" s="13"/>
      <c r="J1002" s="13"/>
      <c r="K1002" s="13"/>
    </row>
    <row r="1003" spans="2:11" ht="12.75" x14ac:dyDescent="0.2">
      <c r="B1003" s="14"/>
      <c r="C1003" s="14"/>
      <c r="D1003" s="14"/>
      <c r="F1003" s="13"/>
      <c r="G1003" s="13"/>
      <c r="H1003" s="13"/>
      <c r="I1003" s="13"/>
      <c r="J1003" s="13"/>
      <c r="K1003" s="13"/>
    </row>
    <row r="1004" spans="2:11" ht="12.75" x14ac:dyDescent="0.2">
      <c r="B1004" s="14"/>
      <c r="C1004" s="14"/>
      <c r="D1004" s="14"/>
      <c r="F1004" s="13"/>
      <c r="G1004" s="13"/>
      <c r="H1004" s="13"/>
      <c r="I1004" s="13"/>
      <c r="J1004" s="13"/>
      <c r="K1004" s="13"/>
    </row>
    <row r="1005" spans="2:11" ht="12.75" x14ac:dyDescent="0.2">
      <c r="B1005" s="14"/>
      <c r="C1005" s="14"/>
      <c r="D1005" s="14"/>
      <c r="F1005" s="13"/>
      <c r="G1005" s="13"/>
      <c r="H1005" s="13"/>
      <c r="I1005" s="13"/>
      <c r="J1005" s="13"/>
      <c r="K1005" s="13"/>
    </row>
    <row r="1006" spans="2:11" ht="12.75" x14ac:dyDescent="0.2">
      <c r="B1006" s="14"/>
      <c r="C1006" s="14"/>
      <c r="D1006" s="14"/>
      <c r="F1006" s="13"/>
      <c r="G1006" s="13"/>
      <c r="H1006" s="13"/>
      <c r="I1006" s="13"/>
      <c r="J1006" s="13"/>
      <c r="K1006" s="13"/>
    </row>
    <row r="1007" spans="2:11" ht="12.75" x14ac:dyDescent="0.2">
      <c r="B1007" s="14"/>
      <c r="C1007" s="14"/>
      <c r="D1007" s="14"/>
      <c r="F1007" s="13"/>
      <c r="G1007" s="13"/>
      <c r="H1007" s="13"/>
      <c r="I1007" s="13"/>
      <c r="J1007" s="13"/>
      <c r="K1007" s="13"/>
    </row>
    <row r="1008" spans="2:11" ht="12.75" x14ac:dyDescent="0.2">
      <c r="B1008" s="14"/>
      <c r="C1008" s="14"/>
      <c r="D1008" s="14"/>
      <c r="F1008" s="13"/>
      <c r="G1008" s="13"/>
      <c r="H1008" s="13"/>
      <c r="I1008" s="13"/>
      <c r="J1008" s="13"/>
      <c r="K1008" s="13"/>
    </row>
    <row r="1009" spans="2:11" ht="12.75" x14ac:dyDescent="0.2">
      <c r="B1009" s="14"/>
      <c r="C1009" s="14"/>
      <c r="D1009" s="14"/>
      <c r="F1009" s="13"/>
      <c r="G1009" s="13"/>
      <c r="H1009" s="13"/>
      <c r="I1009" s="13"/>
      <c r="J1009" s="13"/>
      <c r="K1009" s="13"/>
    </row>
    <row r="1010" spans="2:11" ht="12.75" x14ac:dyDescent="0.2">
      <c r="B1010" s="14"/>
      <c r="C1010" s="14"/>
      <c r="D1010" s="14"/>
      <c r="F1010" s="13"/>
      <c r="G1010" s="13"/>
      <c r="H1010" s="13"/>
      <c r="I1010" s="13"/>
      <c r="J1010" s="13"/>
      <c r="K1010" s="13"/>
    </row>
    <row r="1011" spans="2:11" ht="12.75" x14ac:dyDescent="0.2">
      <c r="B1011" s="14"/>
      <c r="C1011" s="14"/>
      <c r="D1011" s="14"/>
      <c r="F1011" s="13"/>
      <c r="G1011" s="13"/>
      <c r="H1011" s="13"/>
      <c r="I1011" s="13"/>
      <c r="J1011" s="13"/>
      <c r="K1011" s="13"/>
    </row>
    <row r="1012" spans="2:11" ht="12.75" x14ac:dyDescent="0.2">
      <c r="B1012" s="14"/>
      <c r="C1012" s="14"/>
      <c r="D1012" s="14"/>
      <c r="F1012" s="13"/>
      <c r="G1012" s="13"/>
      <c r="H1012" s="13"/>
      <c r="I1012" s="13"/>
      <c r="J1012" s="13"/>
      <c r="K1012" s="13"/>
    </row>
    <row r="1013" spans="2:11" ht="12.75" x14ac:dyDescent="0.2">
      <c r="B1013" s="14"/>
      <c r="C1013" s="14"/>
      <c r="D1013" s="14"/>
      <c r="F1013" s="13"/>
      <c r="G1013" s="13"/>
      <c r="H1013" s="13"/>
      <c r="I1013" s="13"/>
      <c r="J1013" s="13"/>
      <c r="K1013" s="13"/>
    </row>
    <row r="1014" spans="2:11" ht="12.75" x14ac:dyDescent="0.2">
      <c r="B1014" s="14"/>
      <c r="C1014" s="14"/>
      <c r="D1014" s="14"/>
      <c r="F1014" s="13"/>
      <c r="G1014" s="13"/>
      <c r="H1014" s="13"/>
      <c r="I1014" s="13"/>
      <c r="J1014" s="13"/>
      <c r="K1014" s="13"/>
    </row>
    <row r="1015" spans="2:11" ht="12.75" x14ac:dyDescent="0.2">
      <c r="B1015" s="14"/>
      <c r="C1015" s="14"/>
      <c r="D1015" s="14"/>
      <c r="F1015" s="13"/>
      <c r="G1015" s="13"/>
      <c r="H1015" s="13"/>
      <c r="I1015" s="13"/>
      <c r="J1015" s="13"/>
      <c r="K1015" s="13"/>
    </row>
    <row r="1016" spans="2:11" ht="12.75" x14ac:dyDescent="0.2">
      <c r="B1016" s="14"/>
      <c r="C1016" s="14"/>
      <c r="D1016" s="14"/>
      <c r="F1016" s="13"/>
      <c r="G1016" s="13"/>
      <c r="H1016" s="13"/>
      <c r="I1016" s="13"/>
      <c r="J1016" s="13"/>
      <c r="K1016" s="13"/>
    </row>
    <row r="1017" spans="2:11" ht="12.75" x14ac:dyDescent="0.2">
      <c r="B1017" s="14"/>
      <c r="C1017" s="14"/>
      <c r="D1017" s="14"/>
      <c r="F1017" s="13"/>
      <c r="G1017" s="13"/>
      <c r="H1017" s="13"/>
      <c r="I1017" s="13"/>
      <c r="J1017" s="13"/>
      <c r="K1017" s="13"/>
    </row>
    <row r="1018" spans="2:11" ht="12.75" x14ac:dyDescent="0.2">
      <c r="B1018" s="14"/>
      <c r="C1018" s="14"/>
      <c r="D1018" s="14"/>
      <c r="F1018" s="13"/>
      <c r="G1018" s="13"/>
      <c r="H1018" s="13"/>
      <c r="I1018" s="13"/>
      <c r="J1018" s="13"/>
      <c r="K1018" s="13"/>
    </row>
    <row r="1019" spans="2:11" ht="12.75" x14ac:dyDescent="0.2">
      <c r="B1019" s="14"/>
      <c r="C1019" s="14"/>
      <c r="D1019" s="14"/>
      <c r="F1019" s="13"/>
      <c r="G1019" s="13"/>
      <c r="H1019" s="13"/>
      <c r="I1019" s="13"/>
      <c r="J1019" s="13"/>
      <c r="K1019" s="13"/>
    </row>
    <row r="1020" spans="2:11" ht="12.75" x14ac:dyDescent="0.2">
      <c r="B1020" s="14"/>
      <c r="C1020" s="14"/>
      <c r="D1020" s="14"/>
      <c r="F1020" s="13"/>
      <c r="G1020" s="13"/>
      <c r="H1020" s="13"/>
      <c r="I1020" s="13"/>
      <c r="J1020" s="13"/>
      <c r="K1020" s="13"/>
    </row>
    <row r="1021" spans="2:11" ht="12.75" x14ac:dyDescent="0.2">
      <c r="B1021" s="14"/>
      <c r="C1021" s="14"/>
      <c r="D1021" s="14"/>
      <c r="F1021" s="13"/>
      <c r="G1021" s="13"/>
      <c r="H1021" s="13"/>
      <c r="I1021" s="13"/>
      <c r="J1021" s="13"/>
      <c r="K1021" s="13"/>
    </row>
    <row r="1022" spans="2:11" ht="12.75" x14ac:dyDescent="0.2">
      <c r="B1022" s="14"/>
      <c r="C1022" s="14"/>
      <c r="D1022" s="14"/>
      <c r="F1022" s="13"/>
      <c r="G1022" s="13"/>
      <c r="H1022" s="13"/>
      <c r="I1022" s="13"/>
      <c r="J1022" s="13"/>
      <c r="K1022" s="13"/>
    </row>
    <row r="1023" spans="2:11" ht="12.75" x14ac:dyDescent="0.2"/>
    <row r="1024" spans="2:11" ht="12.75" x14ac:dyDescent="0.2"/>
    <row r="1025" ht="12.75" x14ac:dyDescent="0.2"/>
    <row r="1026" ht="12.75" x14ac:dyDescent="0.2"/>
  </sheetData>
  <mergeCells count="74">
    <mergeCell ref="O2:O7"/>
    <mergeCell ref="O8:O41"/>
    <mergeCell ref="M8:M15"/>
    <mergeCell ref="C34:C41"/>
    <mergeCell ref="D16:D19"/>
    <mergeCell ref="F38:F39"/>
    <mergeCell ref="F40:F41"/>
    <mergeCell ref="F16:F17"/>
    <mergeCell ref="F18:F19"/>
    <mergeCell ref="F34:F35"/>
    <mergeCell ref="F36:F37"/>
    <mergeCell ref="F20:F21"/>
    <mergeCell ref="F22:F23"/>
    <mergeCell ref="F24:F25"/>
    <mergeCell ref="F26:F27"/>
    <mergeCell ref="H2:H7"/>
    <mergeCell ref="O42:O57"/>
    <mergeCell ref="M42:M49"/>
    <mergeCell ref="M50:M57"/>
    <mergeCell ref="M28:M33"/>
    <mergeCell ref="M16:M19"/>
    <mergeCell ref="M20:M27"/>
    <mergeCell ref="H28:H33"/>
    <mergeCell ref="H42:H49"/>
    <mergeCell ref="I42:I49"/>
    <mergeCell ref="H50:H57"/>
    <mergeCell ref="I50:I57"/>
    <mergeCell ref="H34:H41"/>
    <mergeCell ref="I34:I41"/>
    <mergeCell ref="I28:I33"/>
    <mergeCell ref="I2:I7"/>
    <mergeCell ref="M2:M7"/>
    <mergeCell ref="F8:F9"/>
    <mergeCell ref="F10:F11"/>
    <mergeCell ref="D42:D49"/>
    <mergeCell ref="F46:F47"/>
    <mergeCell ref="F48:F49"/>
    <mergeCell ref="M34:M41"/>
    <mergeCell ref="H8:H15"/>
    <mergeCell ref="I8:I15"/>
    <mergeCell ref="F12:F13"/>
    <mergeCell ref="F14:F15"/>
    <mergeCell ref="H16:H19"/>
    <mergeCell ref="I16:I19"/>
    <mergeCell ref="H20:H27"/>
    <mergeCell ref="I20:I27"/>
    <mergeCell ref="A2:A7"/>
    <mergeCell ref="B2:B7"/>
    <mergeCell ref="C2:C7"/>
    <mergeCell ref="D2:D7"/>
    <mergeCell ref="D28:D33"/>
    <mergeCell ref="D20:D27"/>
    <mergeCell ref="A8:A41"/>
    <mergeCell ref="B8:B41"/>
    <mergeCell ref="D8:D15"/>
    <mergeCell ref="C8:C15"/>
    <mergeCell ref="C20:C27"/>
    <mergeCell ref="C28:C33"/>
    <mergeCell ref="C16:C19"/>
    <mergeCell ref="A42:A57"/>
    <mergeCell ref="B42:B57"/>
    <mergeCell ref="D34:D41"/>
    <mergeCell ref="C42:C49"/>
    <mergeCell ref="F56:F57"/>
    <mergeCell ref="F42:F43"/>
    <mergeCell ref="F44:F45"/>
    <mergeCell ref="F50:F51"/>
    <mergeCell ref="F52:F53"/>
    <mergeCell ref="F54:F55"/>
    <mergeCell ref="F28:F29"/>
    <mergeCell ref="F30:F31"/>
    <mergeCell ref="C50:C57"/>
    <mergeCell ref="F32:F33"/>
    <mergeCell ref="D50:D57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"/>
  <dimension ref="A1:AW228"/>
  <sheetViews>
    <sheetView showGridLines="0" zoomScale="85" zoomScaleNormal="85" workbookViewId="0">
      <pane ySplit="1" topLeftCell="A92" activePane="bottomLeft" state="frozen"/>
      <selection activeCell="CT3" sqref="CT3"/>
      <selection pane="bottomLeft" activeCell="A115" sqref="A115"/>
    </sheetView>
  </sheetViews>
  <sheetFormatPr baseColWidth="10" defaultColWidth="9.140625" defaultRowHeight="15" x14ac:dyDescent="0.25"/>
  <cols>
    <col min="1" max="1" width="19.42578125" style="1" bestFit="1" customWidth="1"/>
    <col min="2" max="2" width="10.28515625" style="3" customWidth="1"/>
    <col min="3" max="3" width="32.140625" style="3" bestFit="1" customWidth="1"/>
    <col min="4" max="4" width="10" style="3" customWidth="1"/>
    <col min="5" max="5" width="32.5703125" style="3" bestFit="1" customWidth="1"/>
    <col min="6" max="6" width="11" style="3" customWidth="1"/>
    <col min="7" max="7" width="41.7109375" style="3" bestFit="1" customWidth="1"/>
    <col min="9" max="9" width="13.85546875" bestFit="1" customWidth="1"/>
    <col min="10" max="11" width="17.7109375" style="3" customWidth="1"/>
    <col min="12" max="12" width="16" style="3" bestFit="1" customWidth="1"/>
    <col min="13" max="13" width="13.28515625" style="3" customWidth="1"/>
    <col min="14" max="14" width="38.85546875" style="3" customWidth="1"/>
    <col min="15" max="15" width="58.85546875" style="3" bestFit="1" customWidth="1"/>
    <col min="17" max="17" width="73.28515625" style="3" bestFit="1" customWidth="1"/>
    <col min="18" max="18" width="33.85546875" style="1" bestFit="1" customWidth="1"/>
    <col min="19" max="22" width="9.140625" style="1"/>
    <col min="50" max="16384" width="9.140625" style="1"/>
  </cols>
  <sheetData>
    <row r="1" spans="1:49" s="28" customFormat="1" ht="45" x14ac:dyDescent="0.25">
      <c r="A1" s="28" t="s">
        <v>143</v>
      </c>
      <c r="B1" s="26" t="s">
        <v>0</v>
      </c>
      <c r="C1" s="26" t="s">
        <v>1</v>
      </c>
      <c r="D1" s="26" t="s">
        <v>4</v>
      </c>
      <c r="E1" s="26" t="s">
        <v>5</v>
      </c>
      <c r="F1" s="26" t="s">
        <v>2</v>
      </c>
      <c r="G1" s="27" t="s">
        <v>3</v>
      </c>
      <c r="H1" s="32" t="s">
        <v>6</v>
      </c>
      <c r="I1" s="26" t="s">
        <v>7</v>
      </c>
      <c r="J1" s="33" t="s">
        <v>8</v>
      </c>
      <c r="K1" s="26" t="s">
        <v>9</v>
      </c>
      <c r="L1" s="26" t="s">
        <v>10</v>
      </c>
      <c r="M1" s="26" t="s">
        <v>11</v>
      </c>
      <c r="N1" s="30" t="s">
        <v>13</v>
      </c>
      <c r="O1" s="26" t="s">
        <v>12</v>
      </c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</row>
    <row r="2" spans="1:49" x14ac:dyDescent="0.25">
      <c r="A2" s="1" t="str">
        <f>+CONCATENATE(Tabla103[[#This Row],[Tipo cta.contrato]],Tabla103[[#This Row],[Caract.determin.cta.]],Tabla103[[#This Row],[Categoría de cuenta]],Tabla103[[#This Row],[Nivel de tensión]],Tabla103[[#This Row],[Tipo de tarifa]])</f>
        <v>DPCGG001G0GD_T4</v>
      </c>
      <c r="B2" s="3" t="s">
        <v>18</v>
      </c>
      <c r="C2" s="3" t="str">
        <f>+VLOOKUP(Tabla103[[#This Row],[Tipo cta.contrato]],Datos!$C:$D,2,FALSE)</f>
        <v>Otros Distribuidores Provinciales</v>
      </c>
      <c r="D2" s="3" t="s">
        <v>20</v>
      </c>
      <c r="E2" s="3" t="str">
        <f>+VLOOKUP(Tabla103[[#This Row],[Caract.determin.cta.]],Datos!$C:$D,2,FALSE)</f>
        <v>Otros Distribuidores Provinciales</v>
      </c>
      <c r="F2" s="3" t="s">
        <v>41</v>
      </c>
      <c r="G2" s="4" t="str">
        <f>+VLOOKUP(Tabla103[[#This Row],[Categoría de cuenta]],Datos!$C:$D,2,FALSE)</f>
        <v>GD: Cooperativa</v>
      </c>
      <c r="H2" s="34" t="s">
        <v>21</v>
      </c>
      <c r="I2" s="3" t="str">
        <f>+VLOOKUP(Tabla103[[#This Row],[Nivel de tensión]],Datos!$C:$D,2,FALSE)</f>
        <v>Alta</v>
      </c>
      <c r="J2" s="4" t="s">
        <v>22</v>
      </c>
      <c r="K2" s="3" t="s">
        <v>23</v>
      </c>
      <c r="L2" s="3" t="s">
        <v>24</v>
      </c>
      <c r="M2" s="3" t="s">
        <v>25</v>
      </c>
      <c r="O2" s="3" t="s">
        <v>151</v>
      </c>
      <c r="P2" s="1"/>
      <c r="Q2" s="31"/>
      <c r="T2"/>
      <c r="U2"/>
      <c r="V2"/>
      <c r="AU2" s="1"/>
      <c r="AV2" s="1"/>
      <c r="AW2" s="1"/>
    </row>
    <row r="3" spans="1:49" x14ac:dyDescent="0.25">
      <c r="A3" s="1" t="str">
        <f>+CONCATENATE(Tabla103[[#This Row],[Tipo cta.contrato]],Tabla103[[#This Row],[Caract.determin.cta.]],Tabla103[[#This Row],[Categoría de cuenta]],Tabla103[[#This Row],[Nivel de tensión]],Tabla103[[#This Row],[Tipo de tarifa]])</f>
        <v>DPCGG001G1GD_T4</v>
      </c>
      <c r="B3" s="3" t="s">
        <v>18</v>
      </c>
      <c r="C3" s="3" t="str">
        <f>+VLOOKUP(Tabla103[[#This Row],[Tipo cta.contrato]],Datos!$C:$D,2,FALSE)</f>
        <v>Otros Distribuidores Provinciales</v>
      </c>
      <c r="D3" s="3" t="s">
        <v>20</v>
      </c>
      <c r="E3" s="3" t="str">
        <f>+VLOOKUP(Tabla103[[#This Row],[Caract.determin.cta.]],Datos!$C:$D,2,FALSE)</f>
        <v>Otros Distribuidores Provinciales</v>
      </c>
      <c r="F3" s="3" t="s">
        <v>41</v>
      </c>
      <c r="G3" s="4" t="str">
        <f>+VLOOKUP(Tabla103[[#This Row],[Categoría de cuenta]],Datos!$C:$D,2,FALSE)</f>
        <v>GD: Cooperativa</v>
      </c>
      <c r="H3" s="34" t="s">
        <v>28</v>
      </c>
      <c r="I3" s="3" t="str">
        <f>+VLOOKUP(Tabla103[[#This Row],[Nivel de tensión]],Datos!$C:$D,2,FALSE)</f>
        <v>Baja</v>
      </c>
      <c r="J3" s="4" t="s">
        <v>22</v>
      </c>
      <c r="K3" s="3" t="s">
        <v>23</v>
      </c>
      <c r="L3" s="3" t="s">
        <v>24</v>
      </c>
      <c r="M3" s="3" t="s">
        <v>29</v>
      </c>
      <c r="P3" s="1"/>
      <c r="Q3" s="1"/>
      <c r="T3"/>
      <c r="U3"/>
      <c r="V3"/>
      <c r="AU3" s="1"/>
      <c r="AV3" s="1"/>
      <c r="AW3" s="1"/>
    </row>
    <row r="4" spans="1:49" x14ac:dyDescent="0.25">
      <c r="A4" s="1" t="str">
        <f>+CONCATENATE(Tabla103[[#This Row],[Tipo cta.contrato]],Tabla103[[#This Row],[Caract.determin.cta.]],Tabla103[[#This Row],[Categoría de cuenta]],Tabla103[[#This Row],[Nivel de tensión]],Tabla103[[#This Row],[Tipo de tarifa]])</f>
        <v>DPCGG001G2GD_T4</v>
      </c>
      <c r="B4" s="3" t="s">
        <v>18</v>
      </c>
      <c r="C4" s="3" t="str">
        <f>+VLOOKUP(Tabla103[[#This Row],[Tipo cta.contrato]],Datos!$C:$D,2,FALSE)</f>
        <v>Otros Distribuidores Provinciales</v>
      </c>
      <c r="D4" s="3" t="s">
        <v>20</v>
      </c>
      <c r="E4" s="3" t="str">
        <f>+VLOOKUP(Tabla103[[#This Row],[Caract.determin.cta.]],Datos!$C:$D,2,FALSE)</f>
        <v>Otros Distribuidores Provinciales</v>
      </c>
      <c r="F4" s="3" t="s">
        <v>41</v>
      </c>
      <c r="G4" s="4" t="str">
        <f>+VLOOKUP(Tabla103[[#This Row],[Categoría de cuenta]],Datos!$C:$D,2,FALSE)</f>
        <v>GD: Cooperativa</v>
      </c>
      <c r="H4" s="34" t="s">
        <v>31</v>
      </c>
      <c r="I4" s="3" t="str">
        <f>+VLOOKUP(Tabla103[[#This Row],[Nivel de tensión]],Datos!$C:$D,2,FALSE)</f>
        <v>Baja Barra</v>
      </c>
      <c r="J4" s="4" t="s">
        <v>22</v>
      </c>
      <c r="K4" s="3" t="s">
        <v>23</v>
      </c>
      <c r="L4" s="3" t="s">
        <v>24</v>
      </c>
      <c r="M4" s="3" t="s">
        <v>32</v>
      </c>
      <c r="P4" s="1"/>
      <c r="Q4" s="1"/>
      <c r="T4"/>
      <c r="U4"/>
      <c r="V4"/>
      <c r="AU4" s="1"/>
      <c r="AV4" s="1"/>
      <c r="AW4" s="1"/>
    </row>
    <row r="5" spans="1:49" x14ac:dyDescent="0.25">
      <c r="A5" s="1" t="str">
        <f>+CONCATENATE(Tabla103[[#This Row],[Tipo cta.contrato]],Tabla103[[#This Row],[Caract.determin.cta.]],Tabla103[[#This Row],[Categoría de cuenta]],Tabla103[[#This Row],[Nivel de tensión]],Tabla103[[#This Row],[Tipo de tarifa]])</f>
        <v>DPCGG001G3GD_T4</v>
      </c>
      <c r="B5" s="3" t="s">
        <v>18</v>
      </c>
      <c r="C5" s="3" t="str">
        <f>+VLOOKUP(Tabla103[[#This Row],[Tipo cta.contrato]],Datos!$C:$D,2,FALSE)</f>
        <v>Otros Distribuidores Provinciales</v>
      </c>
      <c r="D5" s="3" t="s">
        <v>20</v>
      </c>
      <c r="E5" s="3" t="str">
        <f>+VLOOKUP(Tabla103[[#This Row],[Caract.determin.cta.]],Datos!$C:$D,2,FALSE)</f>
        <v>Otros Distribuidores Provinciales</v>
      </c>
      <c r="F5" s="3" t="s">
        <v>41</v>
      </c>
      <c r="G5" s="4" t="str">
        <f>+VLOOKUP(Tabla103[[#This Row],[Categoría de cuenta]],Datos!$C:$D,2,FALSE)</f>
        <v>GD: Cooperativa</v>
      </c>
      <c r="H5" s="34" t="s">
        <v>34</v>
      </c>
      <c r="I5" s="3" t="str">
        <f>+VLOOKUP(Tabla103[[#This Row],[Nivel de tensión]],Datos!$C:$D,2,FALSE)</f>
        <v>Media 13,2 kV</v>
      </c>
      <c r="J5" s="4" t="s">
        <v>22</v>
      </c>
      <c r="K5" s="3" t="s">
        <v>23</v>
      </c>
      <c r="L5" s="3" t="s">
        <v>24</v>
      </c>
      <c r="M5" s="3" t="s">
        <v>35</v>
      </c>
      <c r="P5" s="1"/>
      <c r="Q5" s="1"/>
      <c r="T5"/>
      <c r="U5"/>
      <c r="V5"/>
      <c r="AU5" s="1"/>
      <c r="AV5" s="1"/>
      <c r="AW5" s="1"/>
    </row>
    <row r="6" spans="1:49" x14ac:dyDescent="0.25">
      <c r="A6" s="1" t="str">
        <f>+CONCATENATE(Tabla103[[#This Row],[Tipo cta.contrato]],Tabla103[[#This Row],[Caract.determin.cta.]],Tabla103[[#This Row],[Categoría de cuenta]],Tabla103[[#This Row],[Nivel de tensión]],Tabla103[[#This Row],[Tipo de tarifa]])</f>
        <v>DPCGG001G4GD_T4</v>
      </c>
      <c r="B6" s="3" t="s">
        <v>18</v>
      </c>
      <c r="C6" s="3" t="str">
        <f>+VLOOKUP(Tabla103[[#This Row],[Tipo cta.contrato]],Datos!$C:$D,2,FALSE)</f>
        <v>Otros Distribuidores Provinciales</v>
      </c>
      <c r="D6" s="3" t="s">
        <v>20</v>
      </c>
      <c r="E6" s="3" t="str">
        <f>+VLOOKUP(Tabla103[[#This Row],[Caract.determin.cta.]],Datos!$C:$D,2,FALSE)</f>
        <v>Otros Distribuidores Provinciales</v>
      </c>
      <c r="F6" s="3" t="s">
        <v>41</v>
      </c>
      <c r="G6" s="4" t="str">
        <f>+VLOOKUP(Tabla103[[#This Row],[Categoría de cuenta]],Datos!$C:$D,2,FALSE)</f>
        <v>GD: Cooperativa</v>
      </c>
      <c r="H6" s="34" t="s">
        <v>37</v>
      </c>
      <c r="I6" s="3" t="str">
        <f>+VLOOKUP(Tabla103[[#This Row],[Nivel de tensión]],Datos!$C:$D,2,FALSE)</f>
        <v>Media 33 kV</v>
      </c>
      <c r="J6" s="4" t="s">
        <v>22</v>
      </c>
      <c r="K6" s="3" t="s">
        <v>23</v>
      </c>
      <c r="L6" s="3" t="s">
        <v>24</v>
      </c>
      <c r="M6" s="3" t="s">
        <v>38</v>
      </c>
      <c r="P6" s="1"/>
      <c r="Q6" s="1"/>
      <c r="T6"/>
      <c r="U6"/>
      <c r="V6"/>
      <c r="AU6" s="1"/>
      <c r="AV6" s="1"/>
      <c r="AW6" s="1"/>
    </row>
    <row r="7" spans="1:49" x14ac:dyDescent="0.25">
      <c r="A7" s="1" t="str">
        <f>+CONCATENATE(Tabla103[[#This Row],[Tipo cta.contrato]],Tabla103[[#This Row],[Caract.determin.cta.]],Tabla103[[#This Row],[Categoría de cuenta]],Tabla103[[#This Row],[Nivel de tensión]],Tabla103[[#This Row],[Tipo de tarifa]])</f>
        <v>DPCGG001G5GD_T4</v>
      </c>
      <c r="B7" s="3" t="s">
        <v>18</v>
      </c>
      <c r="C7" s="3" t="str">
        <f>+VLOOKUP(Tabla103[[#This Row],[Tipo cta.contrato]],Datos!$C:$D,2,FALSE)</f>
        <v>Otros Distribuidores Provinciales</v>
      </c>
      <c r="D7" s="3" t="s">
        <v>20</v>
      </c>
      <c r="E7" s="3" t="str">
        <f>+VLOOKUP(Tabla103[[#This Row],[Caract.determin.cta.]],Datos!$C:$D,2,FALSE)</f>
        <v>Otros Distribuidores Provinciales</v>
      </c>
      <c r="F7" s="3" t="s">
        <v>41</v>
      </c>
      <c r="G7" s="4" t="str">
        <f>+VLOOKUP(Tabla103[[#This Row],[Categoría de cuenta]],Datos!$C:$D,2,FALSE)</f>
        <v>GD: Cooperativa</v>
      </c>
      <c r="H7" s="34" t="s">
        <v>42</v>
      </c>
      <c r="I7" s="3" t="str">
        <f>+VLOOKUP(Tabla103[[#This Row],[Nivel de tensión]],Datos!$C:$D,2,FALSE)</f>
        <v>Media Barra</v>
      </c>
      <c r="J7" s="4" t="s">
        <v>22</v>
      </c>
      <c r="K7" s="3" t="s">
        <v>23</v>
      </c>
      <c r="L7" s="3" t="s">
        <v>24</v>
      </c>
      <c r="M7" s="3" t="s">
        <v>43</v>
      </c>
      <c r="P7" s="1"/>
      <c r="Q7" s="1"/>
      <c r="T7"/>
      <c r="U7"/>
      <c r="V7"/>
      <c r="AU7" s="1"/>
      <c r="AV7" s="1"/>
      <c r="AW7" s="1"/>
    </row>
    <row r="8" spans="1:49" x14ac:dyDescent="0.25">
      <c r="A8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" s="8"/>
      <c r="C8" s="8"/>
      <c r="D8" s="8"/>
      <c r="E8" s="8"/>
      <c r="F8" s="8"/>
      <c r="G8" s="9"/>
      <c r="H8" s="35"/>
      <c r="I8" s="8"/>
      <c r="J8" s="36"/>
      <c r="K8" s="8"/>
      <c r="L8" s="8"/>
      <c r="M8" s="8"/>
      <c r="N8" s="8"/>
      <c r="O8" s="8"/>
      <c r="P8" s="1"/>
      <c r="Q8" s="1"/>
      <c r="T8"/>
      <c r="U8"/>
      <c r="V8"/>
      <c r="AU8" s="1"/>
      <c r="AV8" s="1"/>
      <c r="AW8" s="1"/>
    </row>
    <row r="9" spans="1:49" x14ac:dyDescent="0.25">
      <c r="A9" s="1" t="str">
        <f>+CONCATENATE(Tabla103[[#This Row],[Tipo cta.contrato]],Tabla103[[#This Row],[Caract.determin.cta.]],Tabla103[[#This Row],[Categoría de cuenta]],Tabla103[[#This Row],[Nivel de tensión]],Tabla103[[#This Row],[Tipo de tarifa]])</f>
        <v>GDCUG002G0GD_T2</v>
      </c>
      <c r="B9" s="3" t="s">
        <v>30</v>
      </c>
      <c r="C9" s="3" t="str">
        <f>+VLOOKUP(Tabla103[[#This Row],[Tipo cta.contrato]],Datos!$C:$D,2,FALSE)</f>
        <v>Grandes Demandas</v>
      </c>
      <c r="D9" s="3" t="s">
        <v>65</v>
      </c>
      <c r="E9" s="3" t="str">
        <f>+VLOOKUP(Tabla103[[#This Row],[Caract.determin.cta.]],Datos!$C:$D,2,FALSE)</f>
        <v>Gran Demanda Urbano Completo</v>
      </c>
      <c r="F9" s="3" t="s">
        <v>44</v>
      </c>
      <c r="G9" s="4" t="str">
        <f>+VLOOKUP(Tabla103[[#This Row],[Categoría de cuenta]],Datos!$C:$D,2,FALSE)</f>
        <v>GD: Normal</v>
      </c>
      <c r="H9" s="34" t="s">
        <v>21</v>
      </c>
      <c r="I9" s="3" t="str">
        <f>+VLOOKUP(Tabla103[[#This Row],[Nivel de tensión]],Datos!$C:$D,2,FALSE)</f>
        <v>Alta</v>
      </c>
      <c r="J9" s="4" t="s">
        <v>54</v>
      </c>
      <c r="K9" s="3" t="s">
        <v>23</v>
      </c>
      <c r="L9" s="3" t="s">
        <v>24</v>
      </c>
      <c r="M9" s="3" t="s">
        <v>47</v>
      </c>
      <c r="P9" s="1"/>
      <c r="Q9" s="1"/>
      <c r="T9"/>
      <c r="U9"/>
      <c r="V9"/>
      <c r="AU9" s="1"/>
      <c r="AV9" s="1"/>
      <c r="AW9" s="1"/>
    </row>
    <row r="10" spans="1:49" x14ac:dyDescent="0.25">
      <c r="A10" s="1" t="str">
        <f>+CONCATENATE(Tabla103[[#This Row],[Tipo cta.contrato]],Tabla103[[#This Row],[Caract.determin.cta.]],Tabla103[[#This Row],[Categoría de cuenta]],Tabla103[[#This Row],[Nivel de tensión]],Tabla103[[#This Row],[Tipo de tarifa]])</f>
        <v>GDCUG002G1GD_T2</v>
      </c>
      <c r="B10" s="3" t="s">
        <v>30</v>
      </c>
      <c r="C10" s="3" t="str">
        <f>+VLOOKUP(Tabla103[[#This Row],[Tipo cta.contrato]],Datos!$C:$D,2,FALSE)</f>
        <v>Grandes Demandas</v>
      </c>
      <c r="D10" s="3" t="s">
        <v>65</v>
      </c>
      <c r="E10" s="3" t="str">
        <f>+VLOOKUP(Tabla103[[#This Row],[Caract.determin.cta.]],Datos!$C:$D,2,FALSE)</f>
        <v>Gran Demanda Urbano Completo</v>
      </c>
      <c r="F10" s="3" t="s">
        <v>44</v>
      </c>
      <c r="G10" s="4" t="str">
        <f>+VLOOKUP(Tabla103[[#This Row],[Categoría de cuenta]],Datos!$C:$D,2,FALSE)</f>
        <v>GD: Normal</v>
      </c>
      <c r="H10" s="34" t="s">
        <v>28</v>
      </c>
      <c r="I10" s="3" t="str">
        <f>+VLOOKUP(Tabla103[[#This Row],[Nivel de tensión]],Datos!$C:$D,2,FALSE)</f>
        <v>Baja</v>
      </c>
      <c r="J10" s="4" t="s">
        <v>54</v>
      </c>
      <c r="K10" s="3" t="s">
        <v>23</v>
      </c>
      <c r="L10" s="3" t="s">
        <v>24</v>
      </c>
      <c r="M10" s="3" t="s">
        <v>48</v>
      </c>
      <c r="P10" s="1"/>
      <c r="Q10" s="1"/>
      <c r="T10"/>
      <c r="U10"/>
      <c r="V10"/>
      <c r="AU10" s="1"/>
      <c r="AV10" s="1"/>
      <c r="AW10" s="1"/>
    </row>
    <row r="11" spans="1:49" x14ac:dyDescent="0.25">
      <c r="A11" s="1" t="str">
        <f>+CONCATENATE(Tabla103[[#This Row],[Tipo cta.contrato]],Tabla103[[#This Row],[Caract.determin.cta.]],Tabla103[[#This Row],[Categoría de cuenta]],Tabla103[[#This Row],[Nivel de tensión]],Tabla103[[#This Row],[Tipo de tarifa]])</f>
        <v>GDCUG002G3GD_T2</v>
      </c>
      <c r="B11" s="3" t="s">
        <v>30</v>
      </c>
      <c r="C11" s="3" t="str">
        <f>+VLOOKUP(Tabla103[[#This Row],[Tipo cta.contrato]],Datos!$C:$D,2,FALSE)</f>
        <v>Grandes Demandas</v>
      </c>
      <c r="D11" s="3" t="s">
        <v>65</v>
      </c>
      <c r="E11" s="3" t="str">
        <f>+VLOOKUP(Tabla103[[#This Row],[Caract.determin.cta.]],Datos!$C:$D,2,FALSE)</f>
        <v>Gran Demanda Urbano Completo</v>
      </c>
      <c r="F11" s="3" t="s">
        <v>44</v>
      </c>
      <c r="G11" s="4" t="str">
        <f>+VLOOKUP(Tabla103[[#This Row],[Categoría de cuenta]],Datos!$C:$D,2,FALSE)</f>
        <v>GD: Normal</v>
      </c>
      <c r="H11" s="34" t="s">
        <v>34</v>
      </c>
      <c r="I11" s="3" t="str">
        <f>+VLOOKUP(Tabla103[[#This Row],[Nivel de tensión]],Datos!$C:$D,2,FALSE)</f>
        <v>Media 13,2 kV</v>
      </c>
      <c r="J11" s="4" t="s">
        <v>54</v>
      </c>
      <c r="K11" s="3" t="s">
        <v>23</v>
      </c>
      <c r="L11" s="3" t="s">
        <v>24</v>
      </c>
      <c r="M11" s="3" t="s">
        <v>50</v>
      </c>
      <c r="P11" s="1"/>
      <c r="Q11" s="1"/>
      <c r="T11"/>
      <c r="U11"/>
      <c r="V11"/>
      <c r="AU11" s="1"/>
      <c r="AV11" s="1"/>
      <c r="AW11" s="1"/>
    </row>
    <row r="12" spans="1:49" x14ac:dyDescent="0.25">
      <c r="A12" s="1" t="str">
        <f>+CONCATENATE(Tabla103[[#This Row],[Tipo cta.contrato]],Tabla103[[#This Row],[Caract.determin.cta.]],Tabla103[[#This Row],[Categoría de cuenta]],Tabla103[[#This Row],[Nivel de tensión]],Tabla103[[#This Row],[Tipo de tarifa]])</f>
        <v>GDCUG002G4GD_T2</v>
      </c>
      <c r="B12" s="3" t="s">
        <v>30</v>
      </c>
      <c r="C12" s="3" t="str">
        <f>+VLOOKUP(Tabla103[[#This Row],[Tipo cta.contrato]],Datos!$C:$D,2,FALSE)</f>
        <v>Grandes Demandas</v>
      </c>
      <c r="D12" s="3" t="s">
        <v>65</v>
      </c>
      <c r="E12" s="3" t="str">
        <f>+VLOOKUP(Tabla103[[#This Row],[Caract.determin.cta.]],Datos!$C:$D,2,FALSE)</f>
        <v>Gran Demanda Urbano Completo</v>
      </c>
      <c r="F12" s="3" t="s">
        <v>44</v>
      </c>
      <c r="G12" s="4" t="str">
        <f>+VLOOKUP(Tabla103[[#This Row],[Categoría de cuenta]],Datos!$C:$D,2,FALSE)</f>
        <v>GD: Normal</v>
      </c>
      <c r="H12" s="34" t="s">
        <v>37</v>
      </c>
      <c r="I12" s="3" t="str">
        <f>+VLOOKUP(Tabla103[[#This Row],[Nivel de tensión]],Datos!$C:$D,2,FALSE)</f>
        <v>Media 33 kV</v>
      </c>
      <c r="J12" s="4" t="s">
        <v>54</v>
      </c>
      <c r="K12" s="3" t="s">
        <v>23</v>
      </c>
      <c r="L12" s="3" t="s">
        <v>24</v>
      </c>
      <c r="M12" s="3" t="s">
        <v>52</v>
      </c>
      <c r="P12" s="1"/>
      <c r="Q12" s="1"/>
      <c r="T12"/>
      <c r="U12"/>
      <c r="V12"/>
      <c r="AU12" s="1"/>
      <c r="AV12" s="1"/>
      <c r="AW12" s="1"/>
    </row>
    <row r="13" spans="1:49" x14ac:dyDescent="0.25">
      <c r="A13" s="1" t="str">
        <f>+CONCATENATE(Tabla103[[#This Row],[Tipo cta.contrato]],Tabla103[[#This Row],[Caract.determin.cta.]],Tabla103[[#This Row],[Categoría de cuenta]],Tabla103[[#This Row],[Nivel de tensión]],Tabla103[[#This Row],[Tipo de tarifa]])</f>
        <v>GDCUG002G5GD_T2</v>
      </c>
      <c r="B13" s="202" t="s">
        <v>30</v>
      </c>
      <c r="C13" s="202" t="str">
        <f>+VLOOKUP(Tabla103[[#This Row],[Tipo cta.contrato]],Datos!$C:$D,2,FALSE)</f>
        <v>Grandes Demandas</v>
      </c>
      <c r="D13" s="202" t="s">
        <v>65</v>
      </c>
      <c r="E13" s="202" t="str">
        <f>+VLOOKUP(Tabla103[[#This Row],[Caract.determin.cta.]],Datos!$C:$D,2,FALSE)</f>
        <v>Gran Demanda Urbano Completo</v>
      </c>
      <c r="F13" s="202" t="s">
        <v>44</v>
      </c>
      <c r="G13" s="203" t="str">
        <f>+VLOOKUP(Tabla103[[#This Row],[Categoría de cuenta]],Datos!$C:$D,2,FALSE)</f>
        <v>GD: Normal</v>
      </c>
      <c r="H13" s="204" t="s">
        <v>42</v>
      </c>
      <c r="I13" s="202" t="str">
        <f>+VLOOKUP(Tabla103[[#This Row],[Nivel de tensión]],Datos!$C:$D,2,FALSE)</f>
        <v>Media Barra</v>
      </c>
      <c r="J13" s="203" t="s">
        <v>54</v>
      </c>
      <c r="K13" s="202" t="s">
        <v>23</v>
      </c>
      <c r="L13" s="202" t="s">
        <v>24</v>
      </c>
      <c r="M13" s="205" t="s">
        <v>9170</v>
      </c>
      <c r="P13" s="1"/>
      <c r="Q13" s="1"/>
      <c r="T13"/>
      <c r="U13"/>
      <c r="V13"/>
      <c r="AU13" s="1"/>
      <c r="AV13" s="1"/>
      <c r="AW13" s="1"/>
    </row>
    <row r="14" spans="1:49" x14ac:dyDescent="0.25">
      <c r="A14" s="1" t="str">
        <f>+CONCATENATE(Tabla103[[#This Row],[Tipo cta.contrato]],Tabla103[[#This Row],[Caract.determin.cta.]],Tabla103[[#This Row],[Categoría de cuenta]],Tabla103[[#This Row],[Nivel de tensión]],Tabla103[[#This Row],[Tipo de tarifa]])</f>
        <v>GDCUG003G0GD_T2</v>
      </c>
      <c r="B14" s="3" t="s">
        <v>30</v>
      </c>
      <c r="C14" s="3" t="str">
        <f>+VLOOKUP(Tabla103[[#This Row],[Tipo cta.contrato]],Datos!$C:$D,2,FALSE)</f>
        <v>Grandes Demandas</v>
      </c>
      <c r="D14" s="3" t="s">
        <v>65</v>
      </c>
      <c r="E14" s="3" t="str">
        <f>+VLOOKUP(Tabla103[[#This Row],[Caract.determin.cta.]],Datos!$C:$D,2,FALSE)</f>
        <v>Gran Demanda Urbano Completo</v>
      </c>
      <c r="F14" s="3" t="s">
        <v>45</v>
      </c>
      <c r="G14" s="4" t="str">
        <f>+VLOOKUP(Tabla103[[#This Row],[Categoría de cuenta]],Datos!$C:$D,2,FALSE)</f>
        <v>GD: Parque Industrial</v>
      </c>
      <c r="H14" s="34" t="s">
        <v>21</v>
      </c>
      <c r="I14" s="3" t="str">
        <f>+VLOOKUP(Tabla103[[#This Row],[Nivel de tensión]],Datos!$C:$D,2,FALSE)</f>
        <v>Alta</v>
      </c>
      <c r="J14" s="4" t="s">
        <v>54</v>
      </c>
      <c r="K14" s="3" t="s">
        <v>23</v>
      </c>
      <c r="L14" s="3" t="s">
        <v>79</v>
      </c>
      <c r="M14" s="3" t="s">
        <v>80</v>
      </c>
      <c r="P14" s="1"/>
      <c r="Q14" s="1"/>
      <c r="T14"/>
      <c r="U14"/>
      <c r="V14"/>
      <c r="AU14" s="1"/>
      <c r="AV14" s="1"/>
      <c r="AW14" s="1"/>
    </row>
    <row r="15" spans="1:49" x14ac:dyDescent="0.25">
      <c r="A15" s="1" t="str">
        <f>+CONCATENATE(Tabla103[[#This Row],[Tipo cta.contrato]],Tabla103[[#This Row],[Caract.determin.cta.]],Tabla103[[#This Row],[Categoría de cuenta]],Tabla103[[#This Row],[Nivel de tensión]],Tabla103[[#This Row],[Tipo de tarifa]])</f>
        <v>GDCUG003G1GD_T2</v>
      </c>
      <c r="B15" s="3" t="s">
        <v>30</v>
      </c>
      <c r="C15" s="3" t="str">
        <f>+VLOOKUP(Tabla103[[#This Row],[Tipo cta.contrato]],Datos!$C:$D,2,FALSE)</f>
        <v>Grandes Demandas</v>
      </c>
      <c r="D15" s="3" t="s">
        <v>65</v>
      </c>
      <c r="E15" s="3" t="str">
        <f>+VLOOKUP(Tabla103[[#This Row],[Caract.determin.cta.]],Datos!$C:$D,2,FALSE)</f>
        <v>Gran Demanda Urbano Completo</v>
      </c>
      <c r="F15" s="3" t="s">
        <v>45</v>
      </c>
      <c r="G15" s="4" t="str">
        <f>+VLOOKUP(Tabla103[[#This Row],[Categoría de cuenta]],Datos!$C:$D,2,FALSE)</f>
        <v>GD: Parque Industrial</v>
      </c>
      <c r="H15" s="34" t="s">
        <v>28</v>
      </c>
      <c r="I15" s="3" t="str">
        <f>+VLOOKUP(Tabla103[[#This Row],[Nivel de tensión]],Datos!$C:$D,2,FALSE)</f>
        <v>Baja</v>
      </c>
      <c r="J15" s="4" t="s">
        <v>54</v>
      </c>
      <c r="K15" s="3" t="s">
        <v>23</v>
      </c>
      <c r="L15" s="3" t="s">
        <v>79</v>
      </c>
      <c r="M15" s="3" t="s">
        <v>81</v>
      </c>
      <c r="P15" s="1"/>
      <c r="Q15" s="1"/>
      <c r="T15"/>
      <c r="U15"/>
      <c r="V15"/>
      <c r="AU15" s="1"/>
      <c r="AV15" s="1"/>
      <c r="AW15" s="1"/>
    </row>
    <row r="16" spans="1:49" x14ac:dyDescent="0.25">
      <c r="A16" s="1" t="str">
        <f>+CONCATENATE(Tabla103[[#This Row],[Tipo cta.contrato]],Tabla103[[#This Row],[Caract.determin.cta.]],Tabla103[[#This Row],[Categoría de cuenta]],Tabla103[[#This Row],[Nivel de tensión]],Tabla103[[#This Row],[Tipo de tarifa]])</f>
        <v>GDCUG003G3GD_T2</v>
      </c>
      <c r="B16" s="3" t="s">
        <v>30</v>
      </c>
      <c r="C16" s="3" t="str">
        <f>+VLOOKUP(Tabla103[[#This Row],[Tipo cta.contrato]],Datos!$C:$D,2,FALSE)</f>
        <v>Grandes Demandas</v>
      </c>
      <c r="D16" s="3" t="s">
        <v>65</v>
      </c>
      <c r="E16" s="3" t="str">
        <f>+VLOOKUP(Tabla103[[#This Row],[Caract.determin.cta.]],Datos!$C:$D,2,FALSE)</f>
        <v>Gran Demanda Urbano Completo</v>
      </c>
      <c r="F16" s="3" t="s">
        <v>45</v>
      </c>
      <c r="G16" s="4" t="str">
        <f>+VLOOKUP(Tabla103[[#This Row],[Categoría de cuenta]],Datos!$C:$D,2,FALSE)</f>
        <v>GD: Parque Industrial</v>
      </c>
      <c r="H16" s="34" t="s">
        <v>34</v>
      </c>
      <c r="I16" s="3" t="str">
        <f>+VLOOKUP(Tabla103[[#This Row],[Nivel de tensión]],Datos!$C:$D,2,FALSE)</f>
        <v>Media 13,2 kV</v>
      </c>
      <c r="J16" s="4" t="s">
        <v>54</v>
      </c>
      <c r="K16" s="3" t="s">
        <v>23</v>
      </c>
      <c r="L16" s="3" t="s">
        <v>79</v>
      </c>
      <c r="M16" s="3" t="s">
        <v>82</v>
      </c>
      <c r="P16" s="1"/>
      <c r="Q16" s="1"/>
      <c r="T16"/>
      <c r="U16"/>
      <c r="V16"/>
      <c r="AU16" s="1"/>
      <c r="AV16" s="1"/>
      <c r="AW16" s="1"/>
    </row>
    <row r="17" spans="1:49" x14ac:dyDescent="0.25">
      <c r="A17" s="1" t="str">
        <f>+CONCATENATE(Tabla103[[#This Row],[Tipo cta.contrato]],Tabla103[[#This Row],[Caract.determin.cta.]],Tabla103[[#This Row],[Categoría de cuenta]],Tabla103[[#This Row],[Nivel de tensión]],Tabla103[[#This Row],[Tipo de tarifa]])</f>
        <v>GDCUG003G4GD_T2</v>
      </c>
      <c r="B17" s="3" t="s">
        <v>30</v>
      </c>
      <c r="C17" s="3" t="str">
        <f>+VLOOKUP(Tabla103[[#This Row],[Tipo cta.contrato]],Datos!$C:$D,2,FALSE)</f>
        <v>Grandes Demandas</v>
      </c>
      <c r="D17" s="3" t="s">
        <v>65</v>
      </c>
      <c r="E17" s="3" t="str">
        <f>+VLOOKUP(Tabla103[[#This Row],[Caract.determin.cta.]],Datos!$C:$D,2,FALSE)</f>
        <v>Gran Demanda Urbano Completo</v>
      </c>
      <c r="F17" s="3" t="s">
        <v>45</v>
      </c>
      <c r="G17" s="4" t="str">
        <f>+VLOOKUP(Tabla103[[#This Row],[Categoría de cuenta]],Datos!$C:$D,2,FALSE)</f>
        <v>GD: Parque Industrial</v>
      </c>
      <c r="H17" s="34" t="s">
        <v>37</v>
      </c>
      <c r="I17" s="3" t="str">
        <f>+VLOOKUP(Tabla103[[#This Row],[Nivel de tensión]],Datos!$C:$D,2,FALSE)</f>
        <v>Media 33 kV</v>
      </c>
      <c r="J17" s="4" t="s">
        <v>54</v>
      </c>
      <c r="K17" s="3" t="s">
        <v>23</v>
      </c>
      <c r="L17" s="3" t="s">
        <v>79</v>
      </c>
      <c r="M17" s="3" t="s">
        <v>83</v>
      </c>
      <c r="P17" s="1"/>
      <c r="Q17" s="1"/>
      <c r="T17"/>
      <c r="U17"/>
      <c r="V17"/>
      <c r="AU17" s="1"/>
      <c r="AV17" s="1"/>
      <c r="AW17" s="1"/>
    </row>
    <row r="18" spans="1:49" x14ac:dyDescent="0.25">
      <c r="A18" s="1" t="str">
        <f>+CONCATENATE(Tabla103[[#This Row],[Tipo cta.contrato]],Tabla103[[#This Row],[Caract.determin.cta.]],Tabla103[[#This Row],[Categoría de cuenta]],Tabla103[[#This Row],[Nivel de tensión]],Tabla103[[#This Row],[Tipo de tarifa]])</f>
        <v>GDCUG003G5GD_T2</v>
      </c>
      <c r="B18" s="202" t="s">
        <v>30</v>
      </c>
      <c r="C18" s="202" t="str">
        <f>+VLOOKUP(Tabla103[[#This Row],[Tipo cta.contrato]],Datos!$C:$D,2,FALSE)</f>
        <v>Grandes Demandas</v>
      </c>
      <c r="D18" s="202" t="s">
        <v>65</v>
      </c>
      <c r="E18" s="202" t="str">
        <f>+VLOOKUP(Tabla103[[#This Row],[Caract.determin.cta.]],Datos!$C:$D,2,FALSE)</f>
        <v>Gran Demanda Urbano Completo</v>
      </c>
      <c r="F18" s="202" t="s">
        <v>45</v>
      </c>
      <c r="G18" s="203" t="str">
        <f>+VLOOKUP(Tabla103[[#This Row],[Categoría de cuenta]],Datos!$C:$D,2,FALSE)</f>
        <v>GD: Parque Industrial</v>
      </c>
      <c r="H18" s="204" t="s">
        <v>42</v>
      </c>
      <c r="I18" s="202" t="str">
        <f>+VLOOKUP(Tabla103[[#This Row],[Nivel de tensión]],Datos!$C:$D,2,FALSE)</f>
        <v>Media Barra</v>
      </c>
      <c r="J18" s="203" t="s">
        <v>54</v>
      </c>
      <c r="K18" s="202" t="s">
        <v>23</v>
      </c>
      <c r="L18" s="202" t="s">
        <v>79</v>
      </c>
      <c r="M18" s="202" t="s">
        <v>9169</v>
      </c>
      <c r="P18" s="1"/>
      <c r="Q18" s="1"/>
      <c r="T18"/>
      <c r="U18"/>
      <c r="V18"/>
      <c r="AU18" s="1"/>
      <c r="AV18" s="1"/>
      <c r="AW18" s="1"/>
    </row>
    <row r="19" spans="1:49" x14ac:dyDescent="0.25">
      <c r="A19" s="1" t="str">
        <f>+CONCATENATE(Tabla103[[#This Row],[Tipo cta.contrato]],Tabla103[[#This Row],[Caract.determin.cta.]],Tabla103[[#This Row],[Categoría de cuenta]],Tabla103[[#This Row],[Nivel de tensión]],Tabla103[[#This Row],[Tipo de tarifa]])</f>
        <v>GDCUG004G0GD_T2</v>
      </c>
      <c r="B19" s="3" t="s">
        <v>30</v>
      </c>
      <c r="C19" s="3" t="str">
        <f>+VLOOKUP(Tabla103[[#This Row],[Tipo cta.contrato]],Datos!$C:$D,2,FALSE)</f>
        <v>Grandes Demandas</v>
      </c>
      <c r="D19" s="3" t="s">
        <v>65</v>
      </c>
      <c r="E19" s="3" t="str">
        <f>+VLOOKUP(Tabla103[[#This Row],[Caract.determin.cta.]],Datos!$C:$D,2,FALSE)</f>
        <v>Gran Demanda Urbano Completo</v>
      </c>
      <c r="F19" s="3" t="s">
        <v>19</v>
      </c>
      <c r="G19" s="4" t="str">
        <f>+VLOOKUP(Tabla103[[#This Row],[Categoría de cuenta]],Datos!$C:$D,2,FALSE)</f>
        <v>GD: Entidades Deportivas de Barrio y de Pueblo</v>
      </c>
      <c r="H19" s="34" t="s">
        <v>21</v>
      </c>
      <c r="I19" s="3" t="str">
        <f>+VLOOKUP(Tabla103[[#This Row],[Nivel de tensión]],Datos!$C:$D,2,FALSE)</f>
        <v>Alta</v>
      </c>
      <c r="J19" s="4" t="s">
        <v>54</v>
      </c>
      <c r="K19" s="3" t="s">
        <v>23</v>
      </c>
      <c r="L19" s="43" t="s">
        <v>162</v>
      </c>
      <c r="M19" s="43" t="s">
        <v>159</v>
      </c>
      <c r="O19" s="3" t="s">
        <v>163</v>
      </c>
      <c r="P19" s="1"/>
      <c r="Q19" s="1"/>
      <c r="T19"/>
      <c r="U19"/>
      <c r="V19"/>
      <c r="AU19" s="1"/>
      <c r="AV19" s="1"/>
      <c r="AW19" s="1"/>
    </row>
    <row r="20" spans="1:49" x14ac:dyDescent="0.25">
      <c r="A20" s="1" t="str">
        <f>+CONCATENATE(Tabla103[[#This Row],[Tipo cta.contrato]],Tabla103[[#This Row],[Caract.determin.cta.]],Tabla103[[#This Row],[Categoría de cuenta]],Tabla103[[#This Row],[Nivel de tensión]],Tabla103[[#This Row],[Tipo de tarifa]])</f>
        <v>GDCUG004G1GD_T2</v>
      </c>
      <c r="B20" s="3" t="s">
        <v>30</v>
      </c>
      <c r="C20" s="3" t="str">
        <f>+VLOOKUP(Tabla103[[#This Row],[Tipo cta.contrato]],Datos!$C:$D,2,FALSE)</f>
        <v>Grandes Demandas</v>
      </c>
      <c r="D20" s="3" t="s">
        <v>65</v>
      </c>
      <c r="E20" s="3" t="str">
        <f>+VLOOKUP(Tabla103[[#This Row],[Caract.determin.cta.]],Datos!$C:$D,2,FALSE)</f>
        <v>Gran Demanda Urbano Completo</v>
      </c>
      <c r="F20" s="3" t="s">
        <v>19</v>
      </c>
      <c r="G20" s="4" t="str">
        <f>+VLOOKUP(Tabla103[[#This Row],[Categoría de cuenta]],Datos!$C:$D,2,FALSE)</f>
        <v>GD: Entidades Deportivas de Barrio y de Pueblo</v>
      </c>
      <c r="H20" s="34" t="s">
        <v>28</v>
      </c>
      <c r="I20" s="3" t="str">
        <f>+VLOOKUP(Tabla103[[#This Row],[Nivel de tensión]],Datos!$C:$D,2,FALSE)</f>
        <v>Baja</v>
      </c>
      <c r="J20" s="4" t="s">
        <v>54</v>
      </c>
      <c r="K20" s="3" t="s">
        <v>23</v>
      </c>
      <c r="L20" s="43" t="s">
        <v>162</v>
      </c>
      <c r="M20" s="43" t="s">
        <v>160</v>
      </c>
      <c r="O20" s="3" t="s">
        <v>163</v>
      </c>
      <c r="P20" s="1"/>
      <c r="Q20" s="1"/>
      <c r="T20"/>
      <c r="U20"/>
      <c r="V20"/>
      <c r="AU20" s="1"/>
      <c r="AV20" s="1"/>
      <c r="AW20" s="1"/>
    </row>
    <row r="21" spans="1:49" x14ac:dyDescent="0.25">
      <c r="A21" s="1" t="str">
        <f>+CONCATENATE(Tabla103[[#This Row],[Tipo cta.contrato]],Tabla103[[#This Row],[Caract.determin.cta.]],Tabla103[[#This Row],[Categoría de cuenta]],Tabla103[[#This Row],[Nivel de tensión]],Tabla103[[#This Row],[Tipo de tarifa]])</f>
        <v>GDCUG004G3GD_T2</v>
      </c>
      <c r="B21" s="3" t="s">
        <v>30</v>
      </c>
      <c r="C21" s="3" t="str">
        <f>+VLOOKUP(Tabla103[[#This Row],[Tipo cta.contrato]],Datos!$C:$D,2,FALSE)</f>
        <v>Grandes Demandas</v>
      </c>
      <c r="D21" s="3" t="s">
        <v>65</v>
      </c>
      <c r="E21" s="3" t="str">
        <f>+VLOOKUP(Tabla103[[#This Row],[Caract.determin.cta.]],Datos!$C:$D,2,FALSE)</f>
        <v>Gran Demanda Urbano Completo</v>
      </c>
      <c r="F21" s="3" t="s">
        <v>19</v>
      </c>
      <c r="G21" s="4" t="str">
        <f>+VLOOKUP(Tabla103[[#This Row],[Categoría de cuenta]],Datos!$C:$D,2,FALSE)</f>
        <v>GD: Entidades Deportivas de Barrio y de Pueblo</v>
      </c>
      <c r="H21" s="34" t="s">
        <v>34</v>
      </c>
      <c r="I21" s="3" t="str">
        <f>+VLOOKUP(Tabla103[[#This Row],[Nivel de tensión]],Datos!$C:$D,2,FALSE)</f>
        <v>Media 13,2 kV</v>
      </c>
      <c r="J21" s="4" t="s">
        <v>54</v>
      </c>
      <c r="K21" s="3" t="s">
        <v>23</v>
      </c>
      <c r="L21" s="43" t="s">
        <v>162</v>
      </c>
      <c r="M21" s="43" t="s">
        <v>208</v>
      </c>
      <c r="O21" s="3" t="s">
        <v>163</v>
      </c>
      <c r="P21" s="1"/>
      <c r="Q21" s="1"/>
      <c r="T21"/>
      <c r="U21"/>
      <c r="V21"/>
      <c r="AU21" s="1"/>
      <c r="AV21" s="1"/>
      <c r="AW21" s="1"/>
    </row>
    <row r="22" spans="1:49" x14ac:dyDescent="0.25">
      <c r="A22" s="1" t="str">
        <f>+CONCATENATE(Tabla103[[#This Row],[Tipo cta.contrato]],Tabla103[[#This Row],[Caract.determin.cta.]],Tabla103[[#This Row],[Categoría de cuenta]],Tabla103[[#This Row],[Nivel de tensión]],Tabla103[[#This Row],[Tipo de tarifa]])</f>
        <v>GDCUG004G4GD_T2</v>
      </c>
      <c r="B22" s="3" t="s">
        <v>30</v>
      </c>
      <c r="C22" s="3" t="str">
        <f>+VLOOKUP(Tabla103[[#This Row],[Tipo cta.contrato]],Datos!$C:$D,2,FALSE)</f>
        <v>Grandes Demandas</v>
      </c>
      <c r="D22" s="3" t="s">
        <v>65</v>
      </c>
      <c r="E22" s="3" t="str">
        <f>+VLOOKUP(Tabla103[[#This Row],[Caract.determin.cta.]],Datos!$C:$D,2,FALSE)</f>
        <v>Gran Demanda Urbano Completo</v>
      </c>
      <c r="F22" s="3" t="s">
        <v>19</v>
      </c>
      <c r="G22" s="4" t="str">
        <f>+VLOOKUP(Tabla103[[#This Row],[Categoría de cuenta]],Datos!$C:$D,2,FALSE)</f>
        <v>GD: Entidades Deportivas de Barrio y de Pueblo</v>
      </c>
      <c r="H22" s="34" t="s">
        <v>37</v>
      </c>
      <c r="I22" s="3" t="str">
        <f>+VLOOKUP(Tabla103[[#This Row],[Nivel de tensión]],Datos!$C:$D,2,FALSE)</f>
        <v>Media 33 kV</v>
      </c>
      <c r="J22" s="4" t="s">
        <v>54</v>
      </c>
      <c r="K22" s="3" t="s">
        <v>23</v>
      </c>
      <c r="L22" s="43" t="s">
        <v>162</v>
      </c>
      <c r="M22" s="43" t="s">
        <v>161</v>
      </c>
      <c r="O22" s="3" t="s">
        <v>163</v>
      </c>
      <c r="P22" s="1"/>
      <c r="Q22" s="1"/>
      <c r="T22"/>
      <c r="U22"/>
      <c r="V22"/>
      <c r="AU22" s="1"/>
      <c r="AV22" s="1"/>
      <c r="AW22" s="1"/>
    </row>
    <row r="23" spans="1:49" x14ac:dyDescent="0.25">
      <c r="A23" s="1" t="str">
        <f>+CONCATENATE(Tabla103[[#This Row],[Tipo cta.contrato]],Tabla103[[#This Row],[Caract.determin.cta.]],Tabla103[[#This Row],[Categoría de cuenta]],Tabla103[[#This Row],[Nivel de tensión]],Tabla103[[#This Row],[Tipo de tarifa]])</f>
        <v>GDCUG006G1GD_T2</v>
      </c>
      <c r="B23" s="3" t="s">
        <v>30</v>
      </c>
      <c r="C23" s="3" t="str">
        <f>+VLOOKUP(Tabla103[[#This Row],[Tipo cta.contrato]],Datos!$C:$D,2,FALSE)</f>
        <v>Grandes Demandas</v>
      </c>
      <c r="D23" s="3" t="s">
        <v>65</v>
      </c>
      <c r="E23" s="3" t="str">
        <f>+VLOOKUP(Tabla103[[#This Row],[Caract.determin.cta.]],Datos!$C:$D,2,FALSE)</f>
        <v>Gran Demanda Urbano Completo</v>
      </c>
      <c r="F23" s="3" t="s">
        <v>51</v>
      </c>
      <c r="G23" s="10" t="str">
        <f>+VLOOKUP(Tabla103[[#This Row],[Categoría de cuenta]],Datos!$C:$D,2,FALSE)</f>
        <v>GD: Extracción y de Agua y Bombeo</v>
      </c>
      <c r="H23" s="34" t="s">
        <v>28</v>
      </c>
      <c r="I23" s="3" t="str">
        <f>+VLOOKUP(Tabla103[[#This Row],[Nivel de tensión]],Datos!$C:$D,2,FALSE)</f>
        <v>Baja</v>
      </c>
      <c r="J23" s="4" t="s">
        <v>54</v>
      </c>
      <c r="K23" s="3" t="s">
        <v>23</v>
      </c>
      <c r="L23" s="43" t="s">
        <v>164</v>
      </c>
      <c r="M23" s="43" t="s">
        <v>207</v>
      </c>
      <c r="O23" s="3" t="s">
        <v>163</v>
      </c>
      <c r="P23" s="1"/>
      <c r="Q23" s="1"/>
      <c r="T23"/>
      <c r="U23"/>
      <c r="V23"/>
      <c r="AU23" s="1"/>
      <c r="AV23" s="1"/>
      <c r="AW23" s="1"/>
    </row>
    <row r="24" spans="1:49" x14ac:dyDescent="0.25">
      <c r="A24" s="1" t="str">
        <f>+CONCATENATE(Tabla103[[#This Row],[Tipo cta.contrato]],Tabla103[[#This Row],[Caract.determin.cta.]],Tabla103[[#This Row],[Categoría de cuenta]],Tabla103[[#This Row],[Nivel de tensión]],Tabla103[[#This Row],[Tipo de tarifa]])</f>
        <v>GDCUG006G3GD_T2</v>
      </c>
      <c r="B24" s="3" t="s">
        <v>30</v>
      </c>
      <c r="C24" s="3" t="str">
        <f>+VLOOKUP(Tabla103[[#This Row],[Tipo cta.contrato]],Datos!$C:$D,2,FALSE)</f>
        <v>Grandes Demandas</v>
      </c>
      <c r="D24" s="3" t="s">
        <v>65</v>
      </c>
      <c r="E24" s="3" t="str">
        <f>+VLOOKUP(Tabla103[[#This Row],[Caract.determin.cta.]],Datos!$C:$D,2,FALSE)</f>
        <v>Gran Demanda Urbano Completo</v>
      </c>
      <c r="F24" s="3" t="s">
        <v>51</v>
      </c>
      <c r="G24" s="10" t="str">
        <f>+VLOOKUP(Tabla103[[#This Row],[Categoría de cuenta]],Datos!$C:$D,2,FALSE)</f>
        <v>GD: Extracción y de Agua y Bombeo</v>
      </c>
      <c r="H24" s="34" t="s">
        <v>34</v>
      </c>
      <c r="I24" s="3" t="str">
        <f>+VLOOKUP(Tabla103[[#This Row],[Nivel de tensión]],Datos!$C:$D,2,FALSE)</f>
        <v>Media 13,2 kV</v>
      </c>
      <c r="J24" s="4" t="s">
        <v>54</v>
      </c>
      <c r="K24" s="3" t="s">
        <v>23</v>
      </c>
      <c r="L24" s="43" t="s">
        <v>164</v>
      </c>
      <c r="M24" s="43" t="s">
        <v>209</v>
      </c>
      <c r="O24" s="3" t="s">
        <v>163</v>
      </c>
      <c r="P24" s="1"/>
      <c r="Q24" s="1"/>
      <c r="T24"/>
      <c r="U24"/>
      <c r="V24"/>
      <c r="AU24" s="1"/>
      <c r="AV24" s="1"/>
      <c r="AW24" s="1"/>
    </row>
    <row r="25" spans="1:49" x14ac:dyDescent="0.25">
      <c r="A2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25" s="8"/>
      <c r="C25" s="8"/>
      <c r="D25" s="8"/>
      <c r="E25" s="8"/>
      <c r="F25" s="8"/>
      <c r="G25" s="9"/>
      <c r="H25" s="35"/>
      <c r="I25" s="8"/>
      <c r="J25" s="36"/>
      <c r="K25" s="8"/>
      <c r="L25" s="8"/>
      <c r="M25" s="8"/>
      <c r="N25" s="8"/>
      <c r="O25" s="8"/>
      <c r="P25" s="1"/>
      <c r="Q25" s="1"/>
      <c r="T25"/>
      <c r="U25"/>
      <c r="V25"/>
      <c r="AU25" s="1"/>
      <c r="AV25" s="1"/>
      <c r="AW25" s="1"/>
    </row>
    <row r="26" spans="1:49" x14ac:dyDescent="0.25">
      <c r="A26" s="1" t="str">
        <f>+CONCATENATE(Tabla103[[#This Row],[Tipo cta.contrato]],Tabla103[[#This Row],[Caract.determin.cta.]],Tabla103[[#This Row],[Categoría de cuenta]],Tabla103[[#This Row],[Nivel de tensión]],Tabla103[[#This Row],[Tipo de tarifa]])</f>
        <v>GDCRG002G0GD_T2</v>
      </c>
      <c r="B26" s="3" t="s">
        <v>30</v>
      </c>
      <c r="C26" s="3" t="str">
        <f>+VLOOKUP(Tabla103[[#This Row],[Tipo cta.contrato]],Datos!$C:$D,2,FALSE)</f>
        <v>Grandes Demandas</v>
      </c>
      <c r="D26" s="3" t="s">
        <v>73</v>
      </c>
      <c r="E26" s="3" t="str">
        <f>+VLOOKUP(Tabla103[[#This Row],[Caract.determin.cta.]],Datos!$C:$D,2,FALSE)</f>
        <v>Gran Demanda Rural Completo</v>
      </c>
      <c r="F26" s="3" t="s">
        <v>44</v>
      </c>
      <c r="G26" s="4" t="str">
        <f>+VLOOKUP(Tabla103[[#This Row],[Categoría de cuenta]],Datos!$C:$D,2,FALSE)</f>
        <v>GD: Normal</v>
      </c>
      <c r="H26" s="34" t="s">
        <v>21</v>
      </c>
      <c r="I26" s="3" t="str">
        <f>+VLOOKUP(Tabla103[[#This Row],[Nivel de tensión]],Datos!$C:$D,2,FALSE)</f>
        <v>Alta</v>
      </c>
      <c r="J26" s="4" t="s">
        <v>54</v>
      </c>
      <c r="K26" s="3" t="s">
        <v>23</v>
      </c>
      <c r="L26" s="3" t="s">
        <v>24</v>
      </c>
      <c r="M26" s="3" t="s">
        <v>47</v>
      </c>
      <c r="N26" s="3" t="s">
        <v>167</v>
      </c>
      <c r="P26" s="1"/>
      <c r="Q26" s="1"/>
      <c r="T26"/>
      <c r="U26"/>
      <c r="V26"/>
      <c r="AU26" s="1"/>
      <c r="AV26" s="1"/>
      <c r="AW26" s="1"/>
    </row>
    <row r="27" spans="1:49" x14ac:dyDescent="0.25">
      <c r="A27" s="1" t="str">
        <f>+CONCATENATE(Tabla103[[#This Row],[Tipo cta.contrato]],Tabla103[[#This Row],[Caract.determin.cta.]],Tabla103[[#This Row],[Categoría de cuenta]],Tabla103[[#This Row],[Nivel de tensión]],Tabla103[[#This Row],[Tipo de tarifa]])</f>
        <v>GDCRG002G1GD_T2</v>
      </c>
      <c r="B27" s="3" t="s">
        <v>30</v>
      </c>
      <c r="C27" s="3" t="str">
        <f>+VLOOKUP(Tabla103[[#This Row],[Tipo cta.contrato]],Datos!$C:$D,2,FALSE)</f>
        <v>Grandes Demandas</v>
      </c>
      <c r="D27" s="3" t="s">
        <v>73</v>
      </c>
      <c r="E27" s="3" t="str">
        <f>+VLOOKUP(Tabla103[[#This Row],[Caract.determin.cta.]],Datos!$C:$D,2,FALSE)</f>
        <v>Gran Demanda Rural Completo</v>
      </c>
      <c r="F27" s="3" t="s">
        <v>44</v>
      </c>
      <c r="G27" s="4" t="str">
        <f>+VLOOKUP(Tabla103[[#This Row],[Categoría de cuenta]],Datos!$C:$D,2,FALSE)</f>
        <v>GD: Normal</v>
      </c>
      <c r="H27" s="34" t="s">
        <v>28</v>
      </c>
      <c r="I27" s="3" t="str">
        <f>+VLOOKUP(Tabla103[[#This Row],[Nivel de tensión]],Datos!$C:$D,2,FALSE)</f>
        <v>Baja</v>
      </c>
      <c r="J27" s="4" t="s">
        <v>54</v>
      </c>
      <c r="K27" s="3" t="s">
        <v>23</v>
      </c>
      <c r="L27" s="3" t="s">
        <v>24</v>
      </c>
      <c r="M27" s="3" t="s">
        <v>48</v>
      </c>
      <c r="N27" s="3" t="s">
        <v>167</v>
      </c>
      <c r="P27" s="1"/>
      <c r="Q27" s="1"/>
      <c r="T27"/>
      <c r="U27"/>
      <c r="V27"/>
      <c r="AU27" s="1"/>
      <c r="AV27" s="1"/>
      <c r="AW27" s="1"/>
    </row>
    <row r="28" spans="1:49" x14ac:dyDescent="0.25">
      <c r="A28" s="1" t="str">
        <f>+CONCATENATE(Tabla103[[#This Row],[Tipo cta.contrato]],Tabla103[[#This Row],[Caract.determin.cta.]],Tabla103[[#This Row],[Categoría de cuenta]],Tabla103[[#This Row],[Nivel de tensión]],Tabla103[[#This Row],[Tipo de tarifa]])</f>
        <v>GDCRG002G3GD_T2</v>
      </c>
      <c r="B28" s="3" t="s">
        <v>30</v>
      </c>
      <c r="C28" s="3" t="str">
        <f>+VLOOKUP(Tabla103[[#This Row],[Tipo cta.contrato]],Datos!$C:$D,2,FALSE)</f>
        <v>Grandes Demandas</v>
      </c>
      <c r="D28" s="3" t="s">
        <v>73</v>
      </c>
      <c r="E28" s="3" t="str">
        <f>+VLOOKUP(Tabla103[[#This Row],[Caract.determin.cta.]],Datos!$C:$D,2,FALSE)</f>
        <v>Gran Demanda Rural Completo</v>
      </c>
      <c r="F28" s="3" t="s">
        <v>44</v>
      </c>
      <c r="G28" s="4" t="str">
        <f>+VLOOKUP(Tabla103[[#This Row],[Categoría de cuenta]],Datos!$C:$D,2,FALSE)</f>
        <v>GD: Normal</v>
      </c>
      <c r="H28" s="34" t="s">
        <v>34</v>
      </c>
      <c r="I28" s="3" t="str">
        <f>+VLOOKUP(Tabla103[[#This Row],[Nivel de tensión]],Datos!$C:$D,2,FALSE)</f>
        <v>Media 13,2 kV</v>
      </c>
      <c r="J28" s="4" t="s">
        <v>54</v>
      </c>
      <c r="K28" s="3" t="s">
        <v>23</v>
      </c>
      <c r="L28" s="3" t="s">
        <v>24</v>
      </c>
      <c r="M28" s="3" t="s">
        <v>50</v>
      </c>
      <c r="N28" s="3" t="s">
        <v>167</v>
      </c>
      <c r="P28" s="1"/>
      <c r="Q28" s="1"/>
      <c r="T28"/>
      <c r="U28"/>
      <c r="V28"/>
      <c r="AU28" s="1"/>
      <c r="AV28" s="1"/>
      <c r="AW28" s="1"/>
    </row>
    <row r="29" spans="1:49" x14ac:dyDescent="0.25">
      <c r="A29" s="1" t="str">
        <f>+CONCATENATE(Tabla103[[#This Row],[Tipo cta.contrato]],Tabla103[[#This Row],[Caract.determin.cta.]],Tabla103[[#This Row],[Categoría de cuenta]],Tabla103[[#This Row],[Nivel de tensión]],Tabla103[[#This Row],[Tipo de tarifa]])</f>
        <v>GDCRG002G4GD_T2</v>
      </c>
      <c r="B29" s="3" t="s">
        <v>30</v>
      </c>
      <c r="C29" s="3" t="str">
        <f>+VLOOKUP(Tabla103[[#This Row],[Tipo cta.contrato]],Datos!$C:$D,2,FALSE)</f>
        <v>Grandes Demandas</v>
      </c>
      <c r="D29" s="3" t="s">
        <v>73</v>
      </c>
      <c r="E29" s="3" t="str">
        <f>+VLOOKUP(Tabla103[[#This Row],[Caract.determin.cta.]],Datos!$C:$D,2,FALSE)</f>
        <v>Gran Demanda Rural Completo</v>
      </c>
      <c r="F29" s="3" t="s">
        <v>44</v>
      </c>
      <c r="G29" s="4" t="str">
        <f>+VLOOKUP(Tabla103[[#This Row],[Categoría de cuenta]],Datos!$C:$D,2,FALSE)</f>
        <v>GD: Normal</v>
      </c>
      <c r="H29" s="34" t="s">
        <v>37</v>
      </c>
      <c r="I29" s="3" t="str">
        <f>+VLOOKUP(Tabla103[[#This Row],[Nivel de tensión]],Datos!$C:$D,2,FALSE)</f>
        <v>Media 33 kV</v>
      </c>
      <c r="J29" s="4" t="s">
        <v>54</v>
      </c>
      <c r="K29" s="3" t="s">
        <v>23</v>
      </c>
      <c r="L29" s="3" t="s">
        <v>24</v>
      </c>
      <c r="M29" s="3" t="s">
        <v>52</v>
      </c>
      <c r="N29" s="3" t="s">
        <v>167</v>
      </c>
      <c r="P29" s="1"/>
      <c r="Q29" s="1"/>
      <c r="T29"/>
      <c r="U29"/>
      <c r="V29"/>
      <c r="AU29" s="1"/>
      <c r="AV29" s="1"/>
      <c r="AW29" s="1"/>
    </row>
    <row r="30" spans="1:49" x14ac:dyDescent="0.25">
      <c r="A30" s="1" t="str">
        <f>+CONCATENATE(Tabla103[[#This Row],[Tipo cta.contrato]],Tabla103[[#This Row],[Caract.determin.cta.]],Tabla103[[#This Row],[Categoría de cuenta]],Tabla103[[#This Row],[Nivel de tensión]],Tabla103[[#This Row],[Tipo de tarifa]])</f>
        <v>GDCRG002G5GD_T2</v>
      </c>
      <c r="B30" s="202" t="s">
        <v>30</v>
      </c>
      <c r="C30" s="202" t="str">
        <f>+VLOOKUP(Tabla103[[#This Row],[Tipo cta.contrato]],Datos!$C:$D,2,FALSE)</f>
        <v>Grandes Demandas</v>
      </c>
      <c r="D30" s="202" t="s">
        <v>73</v>
      </c>
      <c r="E30" s="202" t="str">
        <f>+VLOOKUP(Tabla103[[#This Row],[Caract.determin.cta.]],Datos!$C:$D,2,FALSE)</f>
        <v>Gran Demanda Rural Completo</v>
      </c>
      <c r="F30" s="202" t="s">
        <v>44</v>
      </c>
      <c r="G30" s="203" t="str">
        <f>+VLOOKUP(Tabla103[[#This Row],[Categoría de cuenta]],Datos!$C:$D,2,FALSE)</f>
        <v>GD: Normal</v>
      </c>
      <c r="H30" s="204" t="s">
        <v>42</v>
      </c>
      <c r="I30" s="202" t="str">
        <f>+VLOOKUP(Tabla103[[#This Row],[Nivel de tensión]],Datos!$C:$D,2,FALSE)</f>
        <v>Media Barra</v>
      </c>
      <c r="J30" s="203" t="s">
        <v>54</v>
      </c>
      <c r="K30" s="202" t="s">
        <v>23</v>
      </c>
      <c r="L30" s="202" t="s">
        <v>24</v>
      </c>
      <c r="M30" s="205" t="s">
        <v>9170</v>
      </c>
      <c r="N30" s="3" t="s">
        <v>167</v>
      </c>
      <c r="P30" s="1"/>
      <c r="Q30" s="1"/>
      <c r="T30"/>
      <c r="U30"/>
      <c r="V30"/>
      <c r="AU30" s="1"/>
      <c r="AV30" s="1"/>
      <c r="AW30" s="1"/>
    </row>
    <row r="31" spans="1:49" x14ac:dyDescent="0.25">
      <c r="A31" s="1" t="str">
        <f>+CONCATENATE(Tabla103[[#This Row],[Tipo cta.contrato]],Tabla103[[#This Row],[Caract.determin.cta.]],Tabla103[[#This Row],[Categoría de cuenta]],Tabla103[[#This Row],[Nivel de tensión]],Tabla103[[#This Row],[Tipo de tarifa]])</f>
        <v>GDCRG004G0GD_T2</v>
      </c>
      <c r="B31" s="3" t="s">
        <v>30</v>
      </c>
      <c r="C31" s="3" t="str">
        <f>+VLOOKUP(Tabla103[[#This Row],[Tipo cta.contrato]],Datos!$C:$D,2,FALSE)</f>
        <v>Grandes Demandas</v>
      </c>
      <c r="D31" s="3" t="s">
        <v>73</v>
      </c>
      <c r="E31" s="3" t="str">
        <f>+VLOOKUP(Tabla103[[#This Row],[Caract.determin.cta.]],Datos!$C:$D,2,FALSE)</f>
        <v>Gran Demanda Rural Completo</v>
      </c>
      <c r="F31" s="3" t="s">
        <v>19</v>
      </c>
      <c r="G31" s="4" t="str">
        <f>+VLOOKUP(Tabla103[[#This Row],[Categoría de cuenta]],Datos!$C:$D,2,FALSE)</f>
        <v>GD: Entidades Deportivas de Barrio y de Pueblo</v>
      </c>
      <c r="H31" s="34" t="s">
        <v>21</v>
      </c>
      <c r="I31" s="3" t="str">
        <f>+VLOOKUP(Tabla103[[#This Row],[Nivel de tensión]],Datos!$C:$D,2,FALSE)</f>
        <v>Alta</v>
      </c>
      <c r="J31" s="4" t="s">
        <v>54</v>
      </c>
      <c r="K31" s="3" t="s">
        <v>23</v>
      </c>
      <c r="L31" s="43" t="s">
        <v>162</v>
      </c>
      <c r="M31" s="43" t="s">
        <v>159</v>
      </c>
      <c r="N31" s="3" t="s">
        <v>167</v>
      </c>
      <c r="O31" s="3" t="s">
        <v>163</v>
      </c>
      <c r="P31" s="1"/>
      <c r="Q31" s="1"/>
      <c r="T31"/>
      <c r="U31"/>
      <c r="V31"/>
      <c r="AU31" s="1"/>
      <c r="AV31" s="1"/>
      <c r="AW31" s="1"/>
    </row>
    <row r="32" spans="1:49" x14ac:dyDescent="0.25">
      <c r="A32" s="1" t="str">
        <f>+CONCATENATE(Tabla103[[#This Row],[Tipo cta.contrato]],Tabla103[[#This Row],[Caract.determin.cta.]],Tabla103[[#This Row],[Categoría de cuenta]],Tabla103[[#This Row],[Nivel de tensión]],Tabla103[[#This Row],[Tipo de tarifa]])</f>
        <v>GDCRG004G1GD_T2</v>
      </c>
      <c r="B32" s="3" t="s">
        <v>30</v>
      </c>
      <c r="C32" s="3" t="str">
        <f>+VLOOKUP(Tabla103[[#This Row],[Tipo cta.contrato]],Datos!$C:$D,2,FALSE)</f>
        <v>Grandes Demandas</v>
      </c>
      <c r="D32" s="3" t="s">
        <v>73</v>
      </c>
      <c r="E32" s="3" t="str">
        <f>+VLOOKUP(Tabla103[[#This Row],[Caract.determin.cta.]],Datos!$C:$D,2,FALSE)</f>
        <v>Gran Demanda Rural Completo</v>
      </c>
      <c r="F32" s="3" t="s">
        <v>19</v>
      </c>
      <c r="G32" s="4" t="str">
        <f>+VLOOKUP(Tabla103[[#This Row],[Categoría de cuenta]],Datos!$C:$D,2,FALSE)</f>
        <v>GD: Entidades Deportivas de Barrio y de Pueblo</v>
      </c>
      <c r="H32" s="34" t="s">
        <v>28</v>
      </c>
      <c r="I32" s="3" t="str">
        <f>+VLOOKUP(Tabla103[[#This Row],[Nivel de tensión]],Datos!$C:$D,2,FALSE)</f>
        <v>Baja</v>
      </c>
      <c r="J32" s="4" t="s">
        <v>54</v>
      </c>
      <c r="K32" s="3" t="s">
        <v>23</v>
      </c>
      <c r="L32" s="43" t="s">
        <v>162</v>
      </c>
      <c r="M32" s="43" t="s">
        <v>160</v>
      </c>
      <c r="N32" s="3" t="s">
        <v>167</v>
      </c>
      <c r="O32" s="3" t="s">
        <v>163</v>
      </c>
      <c r="P32" s="1"/>
      <c r="Q32" s="1"/>
      <c r="T32"/>
      <c r="U32"/>
      <c r="V32"/>
      <c r="AU32" s="1"/>
      <c r="AV32" s="1"/>
      <c r="AW32" s="1"/>
    </row>
    <row r="33" spans="1:49" x14ac:dyDescent="0.25">
      <c r="A33" s="1" t="str">
        <f>+CONCATENATE(Tabla103[[#This Row],[Tipo cta.contrato]],Tabla103[[#This Row],[Caract.determin.cta.]],Tabla103[[#This Row],[Categoría de cuenta]],Tabla103[[#This Row],[Nivel de tensión]],Tabla103[[#This Row],[Tipo de tarifa]])</f>
        <v>GDCRG004G3GD_T2</v>
      </c>
      <c r="B33" s="3" t="s">
        <v>30</v>
      </c>
      <c r="C33" s="3" t="str">
        <f>+VLOOKUP(Tabla103[[#This Row],[Tipo cta.contrato]],Datos!$C:$D,2,FALSE)</f>
        <v>Grandes Demandas</v>
      </c>
      <c r="D33" s="3" t="s">
        <v>73</v>
      </c>
      <c r="E33" s="3" t="str">
        <f>+VLOOKUP(Tabla103[[#This Row],[Caract.determin.cta.]],Datos!$C:$D,2,FALSE)</f>
        <v>Gran Demanda Rural Completo</v>
      </c>
      <c r="F33" s="3" t="s">
        <v>19</v>
      </c>
      <c r="G33" s="4" t="str">
        <f>+VLOOKUP(Tabla103[[#This Row],[Categoría de cuenta]],Datos!$C:$D,2,FALSE)</f>
        <v>GD: Entidades Deportivas de Barrio y de Pueblo</v>
      </c>
      <c r="H33" s="34" t="s">
        <v>34</v>
      </c>
      <c r="I33" s="3" t="str">
        <f>+VLOOKUP(Tabla103[[#This Row],[Nivel de tensión]],Datos!$C:$D,2,FALSE)</f>
        <v>Media 13,2 kV</v>
      </c>
      <c r="J33" s="4" t="s">
        <v>54</v>
      </c>
      <c r="K33" s="3" t="s">
        <v>23</v>
      </c>
      <c r="L33" s="43" t="s">
        <v>162</v>
      </c>
      <c r="M33" s="43" t="s">
        <v>208</v>
      </c>
      <c r="N33" s="3" t="s">
        <v>167</v>
      </c>
      <c r="O33" s="3" t="s">
        <v>163</v>
      </c>
      <c r="P33" s="1"/>
      <c r="Q33" s="1"/>
      <c r="T33"/>
      <c r="U33"/>
      <c r="V33"/>
      <c r="AU33" s="1"/>
      <c r="AV33" s="1"/>
      <c r="AW33" s="1"/>
    </row>
    <row r="34" spans="1:49" x14ac:dyDescent="0.25">
      <c r="A34" s="1" t="str">
        <f>+CONCATENATE(Tabla103[[#This Row],[Tipo cta.contrato]],Tabla103[[#This Row],[Caract.determin.cta.]],Tabla103[[#This Row],[Categoría de cuenta]],Tabla103[[#This Row],[Nivel de tensión]],Tabla103[[#This Row],[Tipo de tarifa]])</f>
        <v>GDCRG004G4GD_T2</v>
      </c>
      <c r="B34" s="3" t="s">
        <v>30</v>
      </c>
      <c r="C34" s="3" t="str">
        <f>+VLOOKUP(Tabla103[[#This Row],[Tipo cta.contrato]],Datos!$C:$D,2,FALSE)</f>
        <v>Grandes Demandas</v>
      </c>
      <c r="D34" s="3" t="s">
        <v>73</v>
      </c>
      <c r="E34" s="3" t="str">
        <f>+VLOOKUP(Tabla103[[#This Row],[Caract.determin.cta.]],Datos!$C:$D,2,FALSE)</f>
        <v>Gran Demanda Rural Completo</v>
      </c>
      <c r="F34" s="3" t="s">
        <v>19</v>
      </c>
      <c r="G34" s="4" t="str">
        <f>+VLOOKUP(Tabla103[[#This Row],[Categoría de cuenta]],Datos!$C:$D,2,FALSE)</f>
        <v>GD: Entidades Deportivas de Barrio y de Pueblo</v>
      </c>
      <c r="H34" s="34" t="s">
        <v>37</v>
      </c>
      <c r="I34" s="3" t="str">
        <f>+VLOOKUP(Tabla103[[#This Row],[Nivel de tensión]],Datos!$C:$D,2,FALSE)</f>
        <v>Media 33 kV</v>
      </c>
      <c r="J34" s="4" t="s">
        <v>54</v>
      </c>
      <c r="K34" s="3" t="s">
        <v>23</v>
      </c>
      <c r="L34" s="43" t="s">
        <v>162</v>
      </c>
      <c r="M34" s="43" t="s">
        <v>161</v>
      </c>
      <c r="N34" s="3" t="s">
        <v>167</v>
      </c>
      <c r="O34" s="3" t="s">
        <v>163</v>
      </c>
      <c r="P34" s="1"/>
      <c r="Q34" s="1"/>
      <c r="T34"/>
      <c r="U34"/>
      <c r="V34"/>
      <c r="AU34" s="1"/>
      <c r="AV34" s="1"/>
      <c r="AW34" s="1"/>
    </row>
    <row r="35" spans="1:49" x14ac:dyDescent="0.25">
      <c r="A35" s="1" t="str">
        <f>+CONCATENATE(Tabla103[[#This Row],[Tipo cta.contrato]],Tabla103[[#This Row],[Caract.determin.cta.]],Tabla103[[#This Row],[Categoría de cuenta]],Tabla103[[#This Row],[Nivel de tensión]],Tabla103[[#This Row],[Tipo de tarifa]])</f>
        <v>GDCRG006G1GD_T2</v>
      </c>
      <c r="B35" s="3" t="s">
        <v>30</v>
      </c>
      <c r="C35" s="3" t="str">
        <f>+VLOOKUP(Tabla103[[#This Row],[Tipo cta.contrato]],Datos!$C:$D,2,FALSE)</f>
        <v>Grandes Demandas</v>
      </c>
      <c r="D35" s="3" t="s">
        <v>73</v>
      </c>
      <c r="E35" s="3" t="str">
        <f>+VLOOKUP(Tabla103[[#This Row],[Caract.determin.cta.]],Datos!$C:$D,2,FALSE)</f>
        <v>Gran Demanda Rural Completo</v>
      </c>
      <c r="F35" s="3" t="s">
        <v>51</v>
      </c>
      <c r="G35" s="10" t="str">
        <f>+VLOOKUP(Tabla103[[#This Row],[Categoría de cuenta]],Datos!$C:$D,2,FALSE)</f>
        <v>GD: Extracción y de Agua y Bombeo</v>
      </c>
      <c r="H35" s="34" t="s">
        <v>28</v>
      </c>
      <c r="I35" s="3" t="str">
        <f>+VLOOKUP(Tabla103[[#This Row],[Nivel de tensión]],Datos!$C:$D,2,FALSE)</f>
        <v>Baja</v>
      </c>
      <c r="J35" s="4" t="s">
        <v>54</v>
      </c>
      <c r="K35" s="3" t="s">
        <v>23</v>
      </c>
      <c r="L35" s="43" t="s">
        <v>164</v>
      </c>
      <c r="M35" s="43" t="s">
        <v>207</v>
      </c>
      <c r="N35" s="3" t="s">
        <v>167</v>
      </c>
      <c r="O35" s="3" t="s">
        <v>163</v>
      </c>
      <c r="P35" s="1"/>
      <c r="Q35" s="1"/>
      <c r="T35"/>
      <c r="U35"/>
      <c r="V35"/>
      <c r="AU35" s="1"/>
      <c r="AV35" s="1"/>
      <c r="AW35" s="1"/>
    </row>
    <row r="36" spans="1:49" x14ac:dyDescent="0.25">
      <c r="A36" s="1" t="str">
        <f>+CONCATENATE(Tabla103[[#This Row],[Tipo cta.contrato]],Tabla103[[#This Row],[Caract.determin.cta.]],Tabla103[[#This Row],[Categoría de cuenta]],Tabla103[[#This Row],[Nivel de tensión]],Tabla103[[#This Row],[Tipo de tarifa]])</f>
        <v>GDCRG006G3GD_T2</v>
      </c>
      <c r="B36" s="3" t="s">
        <v>30</v>
      </c>
      <c r="C36" s="3" t="str">
        <f>+VLOOKUP(Tabla103[[#This Row],[Tipo cta.contrato]],Datos!$C:$D,2,FALSE)</f>
        <v>Grandes Demandas</v>
      </c>
      <c r="D36" s="3" t="s">
        <v>73</v>
      </c>
      <c r="E36" s="3" t="str">
        <f>+VLOOKUP(Tabla103[[#This Row],[Caract.determin.cta.]],Datos!$C:$D,2,FALSE)</f>
        <v>Gran Demanda Rural Completo</v>
      </c>
      <c r="F36" s="3" t="s">
        <v>51</v>
      </c>
      <c r="G36" s="10" t="str">
        <f>+VLOOKUP(Tabla103[[#This Row],[Categoría de cuenta]],Datos!$C:$D,2,FALSE)</f>
        <v>GD: Extracción y de Agua y Bombeo</v>
      </c>
      <c r="H36" s="34" t="s">
        <v>34</v>
      </c>
      <c r="I36" s="3" t="str">
        <f>+VLOOKUP(Tabla103[[#This Row],[Nivel de tensión]],Datos!$C:$D,2,FALSE)</f>
        <v>Media 13,2 kV</v>
      </c>
      <c r="J36" s="4" t="s">
        <v>54</v>
      </c>
      <c r="K36" s="3" t="s">
        <v>23</v>
      </c>
      <c r="L36" s="43" t="s">
        <v>164</v>
      </c>
      <c r="M36" s="43" t="s">
        <v>209</v>
      </c>
      <c r="N36" s="3" t="s">
        <v>167</v>
      </c>
      <c r="O36" s="3" t="s">
        <v>163</v>
      </c>
      <c r="P36" s="1"/>
      <c r="Q36" s="1"/>
      <c r="T36"/>
      <c r="U36"/>
      <c r="V36"/>
      <c r="AU36" s="1"/>
      <c r="AV36" s="1"/>
      <c r="AW36" s="1"/>
    </row>
    <row r="37" spans="1:49" x14ac:dyDescent="0.25">
      <c r="A3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37" s="8"/>
      <c r="C37" s="8"/>
      <c r="D37" s="8"/>
      <c r="E37" s="8"/>
      <c r="F37" s="8"/>
      <c r="G37" s="9"/>
      <c r="H37" s="35"/>
      <c r="I37" s="8"/>
      <c r="J37" s="36"/>
      <c r="K37" s="8"/>
      <c r="L37" s="8"/>
      <c r="M37" s="8"/>
      <c r="N37" s="8"/>
      <c r="O37" s="8"/>
      <c r="P37" s="1"/>
      <c r="Q37" s="1"/>
      <c r="T37"/>
      <c r="U37"/>
      <c r="V37"/>
      <c r="AU37" s="1"/>
      <c r="AV37" s="1"/>
      <c r="AW37" s="1"/>
    </row>
    <row r="38" spans="1:49" x14ac:dyDescent="0.25">
      <c r="A38" s="1" t="str">
        <f>+CONCATENATE(Tabla103[[#This Row],[Tipo cta.contrato]],Tabla103[[#This Row],[Caract.determin.cta.]],Tabla103[[#This Row],[Categoría de cuenta]],Tabla103[[#This Row],[Nivel de tensión]],Tabla103[[#This Row],[Tipo de tarifa]])</f>
        <v>GDNUG002G0GD_T2</v>
      </c>
      <c r="B38" s="3" t="s">
        <v>30</v>
      </c>
      <c r="C38" s="3" t="str">
        <f>+VLOOKUP(Tabla103[[#This Row],[Tipo cta.contrato]],Datos!$C:$D,2,FALSE)</f>
        <v>Grandes Demandas</v>
      </c>
      <c r="D38" s="3" t="s">
        <v>53</v>
      </c>
      <c r="E38" s="3" t="str">
        <f>+VLOOKUP(Tabla103[[#This Row],[Caract.determin.cta.]],Datos!$C:$D,2,FALSE)</f>
        <v>Gran Demanda Urbano Nacional</v>
      </c>
      <c r="F38" s="3" t="s">
        <v>44</v>
      </c>
      <c r="G38" s="10" t="str">
        <f>+VLOOKUP(Tabla103[[#This Row],[Categoría de cuenta]],Datos!$C:$D,2,FALSE)</f>
        <v>GD: Normal</v>
      </c>
      <c r="H38" s="34" t="s">
        <v>21</v>
      </c>
      <c r="I38" s="3" t="str">
        <f>+VLOOKUP(Tabla103[[#This Row],[Nivel de tensión]],Datos!$C:$D,2,FALSE)</f>
        <v>Alta</v>
      </c>
      <c r="J38" s="4" t="s">
        <v>54</v>
      </c>
      <c r="K38" s="3" t="s">
        <v>23</v>
      </c>
      <c r="L38" s="3" t="s">
        <v>24</v>
      </c>
      <c r="M38" s="3" t="s">
        <v>47</v>
      </c>
      <c r="P38" s="1"/>
      <c r="Q38" s="1"/>
      <c r="T38"/>
      <c r="U38"/>
      <c r="V38"/>
      <c r="AU38" s="1"/>
      <c r="AV38" s="1"/>
      <c r="AW38" s="1"/>
    </row>
    <row r="39" spans="1:49" x14ac:dyDescent="0.25">
      <c r="A39" s="1" t="str">
        <f>+CONCATENATE(Tabla103[[#This Row],[Tipo cta.contrato]],Tabla103[[#This Row],[Caract.determin.cta.]],Tabla103[[#This Row],[Categoría de cuenta]],Tabla103[[#This Row],[Nivel de tensión]],Tabla103[[#This Row],[Tipo de tarifa]])</f>
        <v>GDNUG002G1GD_T2</v>
      </c>
      <c r="B39" s="3" t="s">
        <v>30</v>
      </c>
      <c r="C39" s="3" t="str">
        <f>+VLOOKUP(Tabla103[[#This Row],[Tipo cta.contrato]],Datos!$C:$D,2,FALSE)</f>
        <v>Grandes Demandas</v>
      </c>
      <c r="D39" s="3" t="s">
        <v>53</v>
      </c>
      <c r="E39" s="3" t="str">
        <f>+VLOOKUP(Tabla103[[#This Row],[Caract.determin.cta.]],Datos!$C:$D,2,FALSE)</f>
        <v>Gran Demanda Urbano Nacional</v>
      </c>
      <c r="F39" s="3" t="s">
        <v>44</v>
      </c>
      <c r="G39" s="10" t="str">
        <f>+VLOOKUP(Tabla103[[#This Row],[Categoría de cuenta]],Datos!$C:$D,2,FALSE)</f>
        <v>GD: Normal</v>
      </c>
      <c r="H39" s="34" t="s">
        <v>28</v>
      </c>
      <c r="I39" s="3" t="str">
        <f>+VLOOKUP(Tabla103[[#This Row],[Nivel de tensión]],Datos!$C:$D,2,FALSE)</f>
        <v>Baja</v>
      </c>
      <c r="J39" s="4" t="s">
        <v>54</v>
      </c>
      <c r="K39" s="3" t="s">
        <v>23</v>
      </c>
      <c r="L39" s="3" t="s">
        <v>24</v>
      </c>
      <c r="M39" s="3" t="s">
        <v>48</v>
      </c>
      <c r="P39" s="1"/>
      <c r="Q39" s="1"/>
      <c r="T39"/>
      <c r="U39"/>
      <c r="V39"/>
      <c r="AU39" s="1"/>
      <c r="AV39" s="1"/>
      <c r="AW39" s="1"/>
    </row>
    <row r="40" spans="1:49" x14ac:dyDescent="0.25">
      <c r="A40" s="1" t="str">
        <f>+CONCATENATE(Tabla103[[#This Row],[Tipo cta.contrato]],Tabla103[[#This Row],[Caract.determin.cta.]],Tabla103[[#This Row],[Categoría de cuenta]],Tabla103[[#This Row],[Nivel de tensión]],Tabla103[[#This Row],[Tipo de tarifa]])</f>
        <v>GDNUG002G3GD_T2</v>
      </c>
      <c r="B40" s="3" t="s">
        <v>30</v>
      </c>
      <c r="C40" s="3" t="str">
        <f>+VLOOKUP(Tabla103[[#This Row],[Tipo cta.contrato]],Datos!$C:$D,2,FALSE)</f>
        <v>Grandes Demandas</v>
      </c>
      <c r="D40" s="3" t="s">
        <v>53</v>
      </c>
      <c r="E40" s="3" t="str">
        <f>+VLOOKUP(Tabla103[[#This Row],[Caract.determin.cta.]],Datos!$C:$D,2,FALSE)</f>
        <v>Gran Demanda Urbano Nacional</v>
      </c>
      <c r="F40" s="3" t="s">
        <v>44</v>
      </c>
      <c r="G40" s="10" t="str">
        <f>+VLOOKUP(Tabla103[[#This Row],[Categoría de cuenta]],Datos!$C:$D,2,FALSE)</f>
        <v>GD: Normal</v>
      </c>
      <c r="H40" s="34" t="s">
        <v>34</v>
      </c>
      <c r="I40" s="3" t="str">
        <f>+VLOOKUP(Tabla103[[#This Row],[Nivel de tensión]],Datos!$C:$D,2,FALSE)</f>
        <v>Media 13,2 kV</v>
      </c>
      <c r="J40" s="4" t="s">
        <v>54</v>
      </c>
      <c r="K40" s="3" t="s">
        <v>23</v>
      </c>
      <c r="L40" s="3" t="s">
        <v>24</v>
      </c>
      <c r="M40" s="3" t="s">
        <v>50</v>
      </c>
      <c r="P40" s="1"/>
      <c r="Q40" s="1"/>
      <c r="T40"/>
      <c r="U40"/>
      <c r="V40"/>
      <c r="AU40" s="1"/>
      <c r="AV40" s="1"/>
      <c r="AW40" s="1"/>
    </row>
    <row r="41" spans="1:49" x14ac:dyDescent="0.25">
      <c r="A41" s="1" t="str">
        <f>+CONCATENATE(Tabla103[[#This Row],[Tipo cta.contrato]],Tabla103[[#This Row],[Caract.determin.cta.]],Tabla103[[#This Row],[Categoría de cuenta]],Tabla103[[#This Row],[Nivel de tensión]],Tabla103[[#This Row],[Tipo de tarifa]])</f>
        <v>GDNUG002G4GD_T2</v>
      </c>
      <c r="B41" s="3" t="s">
        <v>30</v>
      </c>
      <c r="C41" s="3" t="str">
        <f>+VLOOKUP(Tabla103[[#This Row],[Tipo cta.contrato]],Datos!$C:$D,2,FALSE)</f>
        <v>Grandes Demandas</v>
      </c>
      <c r="D41" s="3" t="s">
        <v>53</v>
      </c>
      <c r="E41" s="3" t="str">
        <f>+VLOOKUP(Tabla103[[#This Row],[Caract.determin.cta.]],Datos!$C:$D,2,FALSE)</f>
        <v>Gran Demanda Urbano Nacional</v>
      </c>
      <c r="F41" s="3" t="s">
        <v>44</v>
      </c>
      <c r="G41" s="10" t="str">
        <f>+VLOOKUP(Tabla103[[#This Row],[Categoría de cuenta]],Datos!$C:$D,2,FALSE)</f>
        <v>GD: Normal</v>
      </c>
      <c r="H41" s="34" t="s">
        <v>37</v>
      </c>
      <c r="I41" s="3" t="str">
        <f>+VLOOKUP(Tabla103[[#This Row],[Nivel de tensión]],Datos!$C:$D,2,FALSE)</f>
        <v>Media 33 kV</v>
      </c>
      <c r="J41" s="4" t="s">
        <v>54</v>
      </c>
      <c r="K41" s="3" t="s">
        <v>23</v>
      </c>
      <c r="L41" s="3" t="s">
        <v>24</v>
      </c>
      <c r="M41" s="3" t="s">
        <v>52</v>
      </c>
      <c r="P41" s="1"/>
      <c r="Q41" s="1"/>
      <c r="T41"/>
      <c r="U41"/>
      <c r="V41"/>
      <c r="AU41" s="1"/>
      <c r="AV41" s="1"/>
      <c r="AW41" s="1"/>
    </row>
    <row r="42" spans="1:49" x14ac:dyDescent="0.25">
      <c r="A42" s="1" t="str">
        <f>+CONCATENATE(Tabla103[[#This Row],[Tipo cta.contrato]],Tabla103[[#This Row],[Caract.determin.cta.]],Tabla103[[#This Row],[Categoría de cuenta]],Tabla103[[#This Row],[Nivel de tensión]],Tabla103[[#This Row],[Tipo de tarifa]])</f>
        <v>GDNUG002G5GD_T2</v>
      </c>
      <c r="B42" s="202" t="s">
        <v>30</v>
      </c>
      <c r="C42" s="202" t="str">
        <f>+VLOOKUP(Tabla103[[#This Row],[Tipo cta.contrato]],Datos!$C:$D,2,FALSE)</f>
        <v>Grandes Demandas</v>
      </c>
      <c r="D42" s="202" t="s">
        <v>53</v>
      </c>
      <c r="E42" s="202" t="str">
        <f>+VLOOKUP(Tabla103[[#This Row],[Caract.determin.cta.]],Datos!$C:$D,2,FALSE)</f>
        <v>Gran Demanda Urbano Nacional</v>
      </c>
      <c r="F42" s="202" t="s">
        <v>44</v>
      </c>
      <c r="G42" s="206" t="str">
        <f>+VLOOKUP(Tabla103[[#This Row],[Categoría de cuenta]],Datos!$C:$D,2,FALSE)</f>
        <v>GD: Normal</v>
      </c>
      <c r="H42" s="204" t="s">
        <v>42</v>
      </c>
      <c r="I42" s="202" t="str">
        <f>+VLOOKUP(Tabla103[[#This Row],[Nivel de tensión]],Datos!$C:$D,2,FALSE)</f>
        <v>Media Barra</v>
      </c>
      <c r="J42" s="203" t="s">
        <v>54</v>
      </c>
      <c r="K42" s="202" t="s">
        <v>23</v>
      </c>
      <c r="L42" s="202" t="s">
        <v>24</v>
      </c>
      <c r="M42" s="205" t="s">
        <v>9170</v>
      </c>
      <c r="P42" s="1"/>
      <c r="Q42" s="1"/>
      <c r="T42"/>
      <c r="U42"/>
      <c r="V42"/>
      <c r="AU42" s="1"/>
      <c r="AV42" s="1"/>
      <c r="AW42" s="1"/>
    </row>
    <row r="43" spans="1:49" x14ac:dyDescent="0.25">
      <c r="A43" s="1" t="str">
        <f>+CONCATENATE(Tabla103[[#This Row],[Tipo cta.contrato]],Tabla103[[#This Row],[Caract.determin.cta.]],Tabla103[[#This Row],[Categoría de cuenta]],Tabla103[[#This Row],[Nivel de tensión]],Tabla103[[#This Row],[Tipo de tarifa]])</f>
        <v>GDNUG005G0GD_T2</v>
      </c>
      <c r="B43" s="3" t="s">
        <v>30</v>
      </c>
      <c r="C43" s="3" t="str">
        <f>+VLOOKUP(Tabla103[[#This Row],[Tipo cta.contrato]],Datos!$C:$D,2,FALSE)</f>
        <v>Grandes Demandas</v>
      </c>
      <c r="D43" s="3" t="s">
        <v>53</v>
      </c>
      <c r="E43" s="3" t="str">
        <f>+VLOOKUP(Tabla103[[#This Row],[Caract.determin.cta.]],Datos!$C:$D,2,FALSE)</f>
        <v>Gran Demanda Urbano Nacional</v>
      </c>
      <c r="F43" s="3" t="s">
        <v>49</v>
      </c>
      <c r="G43" s="10" t="str">
        <f>+VLOOKUP(Tabla103[[#This Row],[Categoría de cuenta]],Datos!$C:$D,2,FALSE)</f>
        <v>GD: Organizaciones y Entes Públicos de Salud y Educación</v>
      </c>
      <c r="H43" s="34" t="s">
        <v>21</v>
      </c>
      <c r="I43" s="3" t="str">
        <f>+VLOOKUP(Tabla103[[#This Row],[Nivel de tensión]],Datos!$C:$D,2,FALSE)</f>
        <v>Alta</v>
      </c>
      <c r="J43" s="4" t="s">
        <v>54</v>
      </c>
      <c r="K43" s="3" t="s">
        <v>23</v>
      </c>
      <c r="L43" s="43" t="s">
        <v>58</v>
      </c>
      <c r="M43" s="43" t="s">
        <v>214</v>
      </c>
      <c r="O43" s="3" t="s">
        <v>163</v>
      </c>
      <c r="P43" s="1"/>
      <c r="Q43" s="1"/>
      <c r="T43"/>
      <c r="U43"/>
      <c r="V43"/>
      <c r="AU43" s="1"/>
      <c r="AV43" s="1"/>
      <c r="AW43" s="1"/>
    </row>
    <row r="44" spans="1:49" x14ac:dyDescent="0.25">
      <c r="A44" s="1" t="str">
        <f>+CONCATENATE(Tabla103[[#This Row],[Tipo cta.contrato]],Tabla103[[#This Row],[Caract.determin.cta.]],Tabla103[[#This Row],[Categoría de cuenta]],Tabla103[[#This Row],[Nivel de tensión]],Tabla103[[#This Row],[Tipo de tarifa]])</f>
        <v>GDNUG005G1GD_T2</v>
      </c>
      <c r="B44" s="3" t="s">
        <v>30</v>
      </c>
      <c r="C44" s="3" t="str">
        <f>+VLOOKUP(Tabla103[[#This Row],[Tipo cta.contrato]],Datos!$C:$D,2,FALSE)</f>
        <v>Grandes Demandas</v>
      </c>
      <c r="D44" s="3" t="s">
        <v>53</v>
      </c>
      <c r="E44" s="3" t="str">
        <f>+VLOOKUP(Tabla103[[#This Row],[Caract.determin.cta.]],Datos!$C:$D,2,FALSE)</f>
        <v>Gran Demanda Urbano Nacional</v>
      </c>
      <c r="F44" s="3" t="s">
        <v>49</v>
      </c>
      <c r="G44" s="10" t="str">
        <f>+VLOOKUP(Tabla103[[#This Row],[Categoría de cuenta]],Datos!$C:$D,2,FALSE)</f>
        <v>GD: Organizaciones y Entes Públicos de Salud y Educación</v>
      </c>
      <c r="H44" s="34" t="s">
        <v>28</v>
      </c>
      <c r="I44" s="3" t="str">
        <f>+VLOOKUP(Tabla103[[#This Row],[Nivel de tensión]],Datos!$C:$D,2,FALSE)</f>
        <v>Baja</v>
      </c>
      <c r="J44" s="4" t="s">
        <v>54</v>
      </c>
      <c r="K44" s="3" t="s">
        <v>23</v>
      </c>
      <c r="L44" s="43" t="s">
        <v>58</v>
      </c>
      <c r="M44" s="43" t="s">
        <v>215</v>
      </c>
      <c r="O44" s="3" t="s">
        <v>163</v>
      </c>
      <c r="P44" s="1"/>
      <c r="Q44" s="1"/>
      <c r="T44"/>
      <c r="U44"/>
      <c r="V44"/>
      <c r="AU44" s="1"/>
      <c r="AV44" s="1"/>
      <c r="AW44" s="1"/>
    </row>
    <row r="45" spans="1:49" x14ac:dyDescent="0.25">
      <c r="A45" s="1" t="str">
        <f>+CONCATENATE(Tabla103[[#This Row],[Tipo cta.contrato]],Tabla103[[#This Row],[Caract.determin.cta.]],Tabla103[[#This Row],[Categoría de cuenta]],Tabla103[[#This Row],[Nivel de tensión]],Tabla103[[#This Row],[Tipo de tarifa]])</f>
        <v>GDNUG005G3GD_T2</v>
      </c>
      <c r="B45" s="3" t="s">
        <v>30</v>
      </c>
      <c r="C45" s="3" t="str">
        <f>+VLOOKUP(Tabla103[[#This Row],[Tipo cta.contrato]],Datos!$C:$D,2,FALSE)</f>
        <v>Grandes Demandas</v>
      </c>
      <c r="D45" s="3" t="s">
        <v>53</v>
      </c>
      <c r="E45" s="3" t="str">
        <f>+VLOOKUP(Tabla103[[#This Row],[Caract.determin.cta.]],Datos!$C:$D,2,FALSE)</f>
        <v>Gran Demanda Urbano Nacional</v>
      </c>
      <c r="F45" s="3" t="s">
        <v>49</v>
      </c>
      <c r="G45" s="10" t="str">
        <f>+VLOOKUP(Tabla103[[#This Row],[Categoría de cuenta]],Datos!$C:$D,2,FALSE)</f>
        <v>GD: Organizaciones y Entes Públicos de Salud y Educación</v>
      </c>
      <c r="H45" s="34" t="s">
        <v>34</v>
      </c>
      <c r="I45" s="3" t="str">
        <f>+VLOOKUP(Tabla103[[#This Row],[Nivel de tensión]],Datos!$C:$D,2,FALSE)</f>
        <v>Media 13,2 kV</v>
      </c>
      <c r="J45" s="4" t="s">
        <v>54</v>
      </c>
      <c r="K45" s="3" t="s">
        <v>23</v>
      </c>
      <c r="L45" s="43" t="s">
        <v>58</v>
      </c>
      <c r="M45" s="43" t="s">
        <v>216</v>
      </c>
      <c r="O45" s="3" t="s">
        <v>163</v>
      </c>
      <c r="P45" s="1"/>
      <c r="Q45" s="1"/>
      <c r="T45"/>
      <c r="U45"/>
      <c r="V45"/>
      <c r="AU45" s="1"/>
      <c r="AV45" s="1"/>
      <c r="AW45" s="1"/>
    </row>
    <row r="46" spans="1:49" x14ac:dyDescent="0.25">
      <c r="A46" s="1" t="str">
        <f>+CONCATENATE(Tabla103[[#This Row],[Tipo cta.contrato]],Tabla103[[#This Row],[Caract.determin.cta.]],Tabla103[[#This Row],[Categoría de cuenta]],Tabla103[[#This Row],[Nivel de tensión]],Tabla103[[#This Row],[Tipo de tarifa]])</f>
        <v>GDNUG005G4GD_T2</v>
      </c>
      <c r="B46" s="3" t="s">
        <v>30</v>
      </c>
      <c r="C46" s="3" t="str">
        <f>+VLOOKUP(Tabla103[[#This Row],[Tipo cta.contrato]],Datos!$C:$D,2,FALSE)</f>
        <v>Grandes Demandas</v>
      </c>
      <c r="D46" s="3" t="s">
        <v>53</v>
      </c>
      <c r="E46" s="3" t="str">
        <f>+VLOOKUP(Tabla103[[#This Row],[Caract.determin.cta.]],Datos!$C:$D,2,FALSE)</f>
        <v>Gran Demanda Urbano Nacional</v>
      </c>
      <c r="F46" s="3" t="s">
        <v>49</v>
      </c>
      <c r="G46" s="10" t="str">
        <f>+VLOOKUP(Tabla103[[#This Row],[Categoría de cuenta]],Datos!$C:$D,2,FALSE)</f>
        <v>GD: Organizaciones y Entes Públicos de Salud y Educación</v>
      </c>
      <c r="H46" s="34" t="s">
        <v>37</v>
      </c>
      <c r="I46" s="3" t="str">
        <f>+VLOOKUP(Tabla103[[#This Row],[Nivel de tensión]],Datos!$C:$D,2,FALSE)</f>
        <v>Media 33 kV</v>
      </c>
      <c r="J46" s="4" t="s">
        <v>54</v>
      </c>
      <c r="K46" s="3" t="s">
        <v>23</v>
      </c>
      <c r="L46" s="43" t="s">
        <v>58</v>
      </c>
      <c r="M46" s="43" t="s">
        <v>217</v>
      </c>
      <c r="O46" s="3" t="s">
        <v>163</v>
      </c>
      <c r="P46" s="1"/>
      <c r="Q46" s="1"/>
      <c r="T46"/>
      <c r="U46"/>
      <c r="V46"/>
      <c r="AU46" s="1"/>
      <c r="AV46" s="1"/>
      <c r="AW46" s="1"/>
    </row>
    <row r="47" spans="1:49" x14ac:dyDescent="0.25">
      <c r="A4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47" s="8"/>
      <c r="C47" s="8"/>
      <c r="D47" s="8"/>
      <c r="E47" s="8"/>
      <c r="F47" s="8"/>
      <c r="G47" s="9"/>
      <c r="H47" s="35"/>
      <c r="I47" s="8"/>
      <c r="J47" s="36"/>
      <c r="K47" s="8"/>
      <c r="L47" s="8"/>
      <c r="M47" s="8"/>
      <c r="N47" s="8"/>
      <c r="O47" s="8"/>
      <c r="P47" s="1"/>
      <c r="Q47" s="1"/>
      <c r="T47"/>
      <c r="U47"/>
      <c r="V47"/>
      <c r="AU47" s="1"/>
      <c r="AV47" s="1"/>
      <c r="AW47" s="1"/>
    </row>
    <row r="48" spans="1:49" x14ac:dyDescent="0.25">
      <c r="A48" s="1" t="str">
        <f>+CONCATENATE(Tabla103[[#This Row],[Tipo cta.contrato]],Tabla103[[#This Row],[Caract.determin.cta.]],Tabla103[[#This Row],[Categoría de cuenta]],Tabla103[[#This Row],[Nivel de tensión]],Tabla103[[#This Row],[Tipo de tarifa]])</f>
        <v>GDNRG002G0GD_T2</v>
      </c>
      <c r="B48" s="3" t="s">
        <v>30</v>
      </c>
      <c r="C48" s="3" t="str">
        <f>+VLOOKUP(Tabla103[[#This Row],[Tipo cta.contrato]],Datos!$C:$D,2,FALSE)</f>
        <v>Grandes Demandas</v>
      </c>
      <c r="D48" s="3" t="s">
        <v>67</v>
      </c>
      <c r="E48" s="3" t="str">
        <f>+VLOOKUP(Tabla103[[#This Row],[Caract.determin.cta.]],Datos!$C:$D,2,FALSE)</f>
        <v>Gran Demanda Rural Nacional</v>
      </c>
      <c r="F48" s="3" t="s">
        <v>44</v>
      </c>
      <c r="G48" s="10" t="str">
        <f>+VLOOKUP(Tabla103[[#This Row],[Categoría de cuenta]],Datos!$C:$D,2,FALSE)</f>
        <v>GD: Normal</v>
      </c>
      <c r="H48" s="34" t="s">
        <v>21</v>
      </c>
      <c r="I48" s="3" t="str">
        <f>+VLOOKUP(Tabla103[[#This Row],[Nivel de tensión]],Datos!$C:$D,2,FALSE)</f>
        <v>Alta</v>
      </c>
      <c r="J48" s="4" t="s">
        <v>54</v>
      </c>
      <c r="K48" s="3" t="s">
        <v>23</v>
      </c>
      <c r="L48" s="3" t="s">
        <v>24</v>
      </c>
      <c r="M48" s="3" t="s">
        <v>47</v>
      </c>
      <c r="N48" s="3" t="s">
        <v>167</v>
      </c>
      <c r="P48" s="1"/>
      <c r="Q48" s="1"/>
      <c r="T48"/>
      <c r="U48"/>
      <c r="V48"/>
      <c r="AU48" s="1"/>
      <c r="AV48" s="1"/>
      <c r="AW48" s="1"/>
    </row>
    <row r="49" spans="1:49" x14ac:dyDescent="0.25">
      <c r="A49" s="1" t="str">
        <f>+CONCATENATE(Tabla103[[#This Row],[Tipo cta.contrato]],Tabla103[[#This Row],[Caract.determin.cta.]],Tabla103[[#This Row],[Categoría de cuenta]],Tabla103[[#This Row],[Nivel de tensión]],Tabla103[[#This Row],[Tipo de tarifa]])</f>
        <v>GDNRG002G1GD_T2</v>
      </c>
      <c r="B49" s="3" t="s">
        <v>30</v>
      </c>
      <c r="C49" s="3" t="str">
        <f>+VLOOKUP(Tabla103[[#This Row],[Tipo cta.contrato]],Datos!$C:$D,2,FALSE)</f>
        <v>Grandes Demandas</v>
      </c>
      <c r="D49" s="3" t="s">
        <v>67</v>
      </c>
      <c r="E49" s="3" t="str">
        <f>+VLOOKUP(Tabla103[[#This Row],[Caract.determin.cta.]],Datos!$C:$D,2,FALSE)</f>
        <v>Gran Demanda Rural Nacional</v>
      </c>
      <c r="F49" s="3" t="s">
        <v>44</v>
      </c>
      <c r="G49" s="10" t="str">
        <f>+VLOOKUP(Tabla103[[#This Row],[Categoría de cuenta]],Datos!$C:$D,2,FALSE)</f>
        <v>GD: Normal</v>
      </c>
      <c r="H49" s="34" t="s">
        <v>28</v>
      </c>
      <c r="I49" s="3" t="str">
        <f>+VLOOKUP(Tabla103[[#This Row],[Nivel de tensión]],Datos!$C:$D,2,FALSE)</f>
        <v>Baja</v>
      </c>
      <c r="J49" s="4" t="s">
        <v>54</v>
      </c>
      <c r="K49" s="3" t="s">
        <v>23</v>
      </c>
      <c r="L49" s="3" t="s">
        <v>24</v>
      </c>
      <c r="M49" s="3" t="s">
        <v>48</v>
      </c>
      <c r="N49" s="3" t="s">
        <v>167</v>
      </c>
      <c r="P49" s="1"/>
      <c r="Q49" s="1"/>
      <c r="T49"/>
      <c r="U49"/>
      <c r="V49"/>
      <c r="AU49" s="1"/>
      <c r="AV49" s="1"/>
      <c r="AW49" s="1"/>
    </row>
    <row r="50" spans="1:49" x14ac:dyDescent="0.25">
      <c r="A50" s="1" t="str">
        <f>+CONCATENATE(Tabla103[[#This Row],[Tipo cta.contrato]],Tabla103[[#This Row],[Caract.determin.cta.]],Tabla103[[#This Row],[Categoría de cuenta]],Tabla103[[#This Row],[Nivel de tensión]],Tabla103[[#This Row],[Tipo de tarifa]])</f>
        <v>GDNRG002G3GD_T2</v>
      </c>
      <c r="B50" s="3" t="s">
        <v>30</v>
      </c>
      <c r="C50" s="3" t="str">
        <f>+VLOOKUP(Tabla103[[#This Row],[Tipo cta.contrato]],Datos!$C:$D,2,FALSE)</f>
        <v>Grandes Demandas</v>
      </c>
      <c r="D50" s="3" t="s">
        <v>67</v>
      </c>
      <c r="E50" s="3" t="str">
        <f>+VLOOKUP(Tabla103[[#This Row],[Caract.determin.cta.]],Datos!$C:$D,2,FALSE)</f>
        <v>Gran Demanda Rural Nacional</v>
      </c>
      <c r="F50" s="3" t="s">
        <v>44</v>
      </c>
      <c r="G50" s="10" t="str">
        <f>+VLOOKUP(Tabla103[[#This Row],[Categoría de cuenta]],Datos!$C:$D,2,FALSE)</f>
        <v>GD: Normal</v>
      </c>
      <c r="H50" s="34" t="s">
        <v>34</v>
      </c>
      <c r="I50" s="3" t="str">
        <f>+VLOOKUP(Tabla103[[#This Row],[Nivel de tensión]],Datos!$C:$D,2,FALSE)</f>
        <v>Media 13,2 kV</v>
      </c>
      <c r="J50" s="4" t="s">
        <v>54</v>
      </c>
      <c r="K50" s="3" t="s">
        <v>23</v>
      </c>
      <c r="L50" s="3" t="s">
        <v>24</v>
      </c>
      <c r="M50" s="3" t="s">
        <v>50</v>
      </c>
      <c r="N50" s="3" t="s">
        <v>167</v>
      </c>
      <c r="P50" s="1"/>
      <c r="Q50" s="1"/>
      <c r="T50"/>
      <c r="U50"/>
      <c r="V50"/>
      <c r="AU50" s="1"/>
      <c r="AV50" s="1"/>
      <c r="AW50" s="1"/>
    </row>
    <row r="51" spans="1:49" x14ac:dyDescent="0.25">
      <c r="A51" s="1" t="str">
        <f>+CONCATENATE(Tabla103[[#This Row],[Tipo cta.contrato]],Tabla103[[#This Row],[Caract.determin.cta.]],Tabla103[[#This Row],[Categoría de cuenta]],Tabla103[[#This Row],[Nivel de tensión]],Tabla103[[#This Row],[Tipo de tarifa]])</f>
        <v>GDNRG002G4GD_T2</v>
      </c>
      <c r="B51" s="3" t="s">
        <v>30</v>
      </c>
      <c r="C51" s="3" t="str">
        <f>+VLOOKUP(Tabla103[[#This Row],[Tipo cta.contrato]],Datos!$C:$D,2,FALSE)</f>
        <v>Grandes Demandas</v>
      </c>
      <c r="D51" s="3" t="s">
        <v>67</v>
      </c>
      <c r="E51" s="3" t="str">
        <f>+VLOOKUP(Tabla103[[#This Row],[Caract.determin.cta.]],Datos!$C:$D,2,FALSE)</f>
        <v>Gran Demanda Rural Nacional</v>
      </c>
      <c r="F51" s="3" t="s">
        <v>44</v>
      </c>
      <c r="G51" s="10" t="str">
        <f>+VLOOKUP(Tabla103[[#This Row],[Categoría de cuenta]],Datos!$C:$D,2,FALSE)</f>
        <v>GD: Normal</v>
      </c>
      <c r="H51" s="34" t="s">
        <v>37</v>
      </c>
      <c r="I51" s="3" t="str">
        <f>+VLOOKUP(Tabla103[[#This Row],[Nivel de tensión]],Datos!$C:$D,2,FALSE)</f>
        <v>Media 33 kV</v>
      </c>
      <c r="J51" s="4" t="s">
        <v>54</v>
      </c>
      <c r="K51" s="3" t="s">
        <v>23</v>
      </c>
      <c r="L51" s="3" t="s">
        <v>24</v>
      </c>
      <c r="M51" s="3" t="s">
        <v>52</v>
      </c>
      <c r="N51" s="3" t="s">
        <v>167</v>
      </c>
      <c r="P51" s="1"/>
      <c r="Q51" s="1"/>
      <c r="T51"/>
      <c r="U51"/>
      <c r="V51"/>
      <c r="AU51" s="1"/>
      <c r="AV51" s="1"/>
      <c r="AW51" s="1"/>
    </row>
    <row r="52" spans="1:49" x14ac:dyDescent="0.25">
      <c r="A52" s="1" t="str">
        <f>+CONCATENATE(Tabla103[[#This Row],[Tipo cta.contrato]],Tabla103[[#This Row],[Caract.determin.cta.]],Tabla103[[#This Row],[Categoría de cuenta]],Tabla103[[#This Row],[Nivel de tensión]],Tabla103[[#This Row],[Tipo de tarifa]])</f>
        <v>GDNRG002G5GD_T2</v>
      </c>
      <c r="B52" s="202" t="s">
        <v>30</v>
      </c>
      <c r="C52" s="202" t="str">
        <f>+VLOOKUP(Tabla103[[#This Row],[Tipo cta.contrato]],Datos!$C:$D,2,FALSE)</f>
        <v>Grandes Demandas</v>
      </c>
      <c r="D52" s="202" t="s">
        <v>67</v>
      </c>
      <c r="E52" s="202" t="str">
        <f>+VLOOKUP(Tabla103[[#This Row],[Caract.determin.cta.]],Datos!$C:$D,2,FALSE)</f>
        <v>Gran Demanda Rural Nacional</v>
      </c>
      <c r="F52" s="202" t="s">
        <v>44</v>
      </c>
      <c r="G52" s="206" t="str">
        <f>+VLOOKUP(Tabla103[[#This Row],[Categoría de cuenta]],Datos!$C:$D,2,FALSE)</f>
        <v>GD: Normal</v>
      </c>
      <c r="H52" s="204" t="s">
        <v>42</v>
      </c>
      <c r="I52" s="202" t="str">
        <f>+VLOOKUP(Tabla103[[#This Row],[Nivel de tensión]],Datos!$C:$D,2,FALSE)</f>
        <v>Media Barra</v>
      </c>
      <c r="J52" s="203" t="s">
        <v>54</v>
      </c>
      <c r="K52" s="202" t="s">
        <v>23</v>
      </c>
      <c r="L52" s="202" t="s">
        <v>24</v>
      </c>
      <c r="M52" s="205" t="s">
        <v>9170</v>
      </c>
      <c r="N52" s="3" t="s">
        <v>167</v>
      </c>
      <c r="P52" s="1"/>
      <c r="Q52" s="1"/>
      <c r="T52"/>
      <c r="U52"/>
      <c r="V52"/>
      <c r="AU52" s="1"/>
      <c r="AV52" s="1"/>
      <c r="AW52" s="1"/>
    </row>
    <row r="53" spans="1:49" x14ac:dyDescent="0.25">
      <c r="A53" s="1" t="str">
        <f>+CONCATENATE(Tabla103[[#This Row],[Tipo cta.contrato]],Tabla103[[#This Row],[Caract.determin.cta.]],Tabla103[[#This Row],[Categoría de cuenta]],Tabla103[[#This Row],[Nivel de tensión]],Tabla103[[#This Row],[Tipo de tarifa]])</f>
        <v>GDNRG005G0GD_T2</v>
      </c>
      <c r="B53" s="3" t="s">
        <v>30</v>
      </c>
      <c r="C53" s="3" t="str">
        <f>+VLOOKUP(Tabla103[[#This Row],[Tipo cta.contrato]],Datos!$C:$D,2,FALSE)</f>
        <v>Grandes Demandas</v>
      </c>
      <c r="D53" s="3" t="s">
        <v>67</v>
      </c>
      <c r="E53" s="3" t="str">
        <f>+VLOOKUP(Tabla103[[#This Row],[Caract.determin.cta.]],Datos!$C:$D,2,FALSE)</f>
        <v>Gran Demanda Rural Nacional</v>
      </c>
      <c r="F53" s="3" t="s">
        <v>49</v>
      </c>
      <c r="G53" s="10" t="str">
        <f>+VLOOKUP(Tabla103[[#This Row],[Categoría de cuenta]],Datos!$C:$D,2,FALSE)</f>
        <v>GD: Organizaciones y Entes Públicos de Salud y Educación</v>
      </c>
      <c r="H53" s="34" t="s">
        <v>21</v>
      </c>
      <c r="I53" s="3" t="str">
        <f>+VLOOKUP(Tabla103[[#This Row],[Nivel de tensión]],Datos!$C:$D,2,FALSE)</f>
        <v>Alta</v>
      </c>
      <c r="J53" s="4" t="s">
        <v>54</v>
      </c>
      <c r="K53" s="3" t="s">
        <v>23</v>
      </c>
      <c r="L53" s="43" t="s">
        <v>58</v>
      </c>
      <c r="M53" s="43" t="s">
        <v>214</v>
      </c>
      <c r="N53" s="3" t="s">
        <v>167</v>
      </c>
      <c r="O53" s="3" t="s">
        <v>163</v>
      </c>
      <c r="P53" s="1"/>
      <c r="Q53" s="1"/>
      <c r="T53"/>
      <c r="U53"/>
      <c r="V53"/>
      <c r="AU53" s="1"/>
      <c r="AV53" s="1"/>
      <c r="AW53" s="1"/>
    </row>
    <row r="54" spans="1:49" x14ac:dyDescent="0.25">
      <c r="A54" s="1" t="str">
        <f>+CONCATENATE(Tabla103[[#This Row],[Tipo cta.contrato]],Tabla103[[#This Row],[Caract.determin.cta.]],Tabla103[[#This Row],[Categoría de cuenta]],Tabla103[[#This Row],[Nivel de tensión]],Tabla103[[#This Row],[Tipo de tarifa]])</f>
        <v>GDNRG005G1GD_T2</v>
      </c>
      <c r="B54" s="3" t="s">
        <v>30</v>
      </c>
      <c r="C54" s="3" t="str">
        <f>+VLOOKUP(Tabla103[[#This Row],[Tipo cta.contrato]],Datos!$C:$D,2,FALSE)</f>
        <v>Grandes Demandas</v>
      </c>
      <c r="D54" s="3" t="s">
        <v>67</v>
      </c>
      <c r="E54" s="3" t="str">
        <f>+VLOOKUP(Tabla103[[#This Row],[Caract.determin.cta.]],Datos!$C:$D,2,FALSE)</f>
        <v>Gran Demanda Rural Nacional</v>
      </c>
      <c r="F54" s="3" t="s">
        <v>49</v>
      </c>
      <c r="G54" s="10" t="str">
        <f>+VLOOKUP(Tabla103[[#This Row],[Categoría de cuenta]],Datos!$C:$D,2,FALSE)</f>
        <v>GD: Organizaciones y Entes Públicos de Salud y Educación</v>
      </c>
      <c r="H54" s="34" t="s">
        <v>28</v>
      </c>
      <c r="I54" s="3" t="str">
        <f>+VLOOKUP(Tabla103[[#This Row],[Nivel de tensión]],Datos!$C:$D,2,FALSE)</f>
        <v>Baja</v>
      </c>
      <c r="J54" s="4" t="s">
        <v>54</v>
      </c>
      <c r="K54" s="3" t="s">
        <v>23</v>
      </c>
      <c r="L54" s="43" t="s">
        <v>58</v>
      </c>
      <c r="M54" s="43" t="s">
        <v>215</v>
      </c>
      <c r="N54" s="3" t="s">
        <v>167</v>
      </c>
      <c r="O54" s="3" t="s">
        <v>163</v>
      </c>
      <c r="P54" s="1"/>
      <c r="Q54" s="1"/>
      <c r="T54"/>
      <c r="U54"/>
      <c r="V54"/>
      <c r="AU54" s="1"/>
      <c r="AV54" s="1"/>
      <c r="AW54" s="1"/>
    </row>
    <row r="55" spans="1:49" x14ac:dyDescent="0.25">
      <c r="A55" s="1" t="str">
        <f>+CONCATENATE(Tabla103[[#This Row],[Tipo cta.contrato]],Tabla103[[#This Row],[Caract.determin.cta.]],Tabla103[[#This Row],[Categoría de cuenta]],Tabla103[[#This Row],[Nivel de tensión]],Tabla103[[#This Row],[Tipo de tarifa]])</f>
        <v>GDNRG005G3GD_T2</v>
      </c>
      <c r="B55" s="3" t="s">
        <v>30</v>
      </c>
      <c r="C55" s="3" t="str">
        <f>+VLOOKUP(Tabla103[[#This Row],[Tipo cta.contrato]],Datos!$C:$D,2,FALSE)</f>
        <v>Grandes Demandas</v>
      </c>
      <c r="D55" s="3" t="s">
        <v>67</v>
      </c>
      <c r="E55" s="3" t="str">
        <f>+VLOOKUP(Tabla103[[#This Row],[Caract.determin.cta.]],Datos!$C:$D,2,FALSE)</f>
        <v>Gran Demanda Rural Nacional</v>
      </c>
      <c r="F55" s="3" t="s">
        <v>49</v>
      </c>
      <c r="G55" s="10" t="str">
        <f>+VLOOKUP(Tabla103[[#This Row],[Categoría de cuenta]],Datos!$C:$D,2,FALSE)</f>
        <v>GD: Organizaciones y Entes Públicos de Salud y Educación</v>
      </c>
      <c r="H55" s="34" t="s">
        <v>34</v>
      </c>
      <c r="I55" s="3" t="str">
        <f>+VLOOKUP(Tabla103[[#This Row],[Nivel de tensión]],Datos!$C:$D,2,FALSE)</f>
        <v>Media 13,2 kV</v>
      </c>
      <c r="J55" s="4" t="s">
        <v>54</v>
      </c>
      <c r="K55" s="3" t="s">
        <v>23</v>
      </c>
      <c r="L55" s="43" t="s">
        <v>58</v>
      </c>
      <c r="M55" s="43" t="s">
        <v>216</v>
      </c>
      <c r="N55" s="3" t="s">
        <v>167</v>
      </c>
      <c r="O55" s="3" t="s">
        <v>163</v>
      </c>
      <c r="P55" s="1"/>
      <c r="Q55" s="1"/>
      <c r="T55"/>
      <c r="U55"/>
      <c r="V55"/>
      <c r="AU55" s="1"/>
      <c r="AV55" s="1"/>
      <c r="AW55" s="1"/>
    </row>
    <row r="56" spans="1:49" x14ac:dyDescent="0.25">
      <c r="A56" s="1" t="str">
        <f>+CONCATENATE(Tabla103[[#This Row],[Tipo cta.contrato]],Tabla103[[#This Row],[Caract.determin.cta.]],Tabla103[[#This Row],[Categoría de cuenta]],Tabla103[[#This Row],[Nivel de tensión]],Tabla103[[#This Row],[Tipo de tarifa]])</f>
        <v>GDNRG005G4GD_T2</v>
      </c>
      <c r="B56" s="3" t="s">
        <v>30</v>
      </c>
      <c r="C56" s="3" t="str">
        <f>+VLOOKUP(Tabla103[[#This Row],[Tipo cta.contrato]],Datos!$C:$D,2,FALSE)</f>
        <v>Grandes Demandas</v>
      </c>
      <c r="D56" s="3" t="s">
        <v>67</v>
      </c>
      <c r="E56" s="3" t="str">
        <f>+VLOOKUP(Tabla103[[#This Row],[Caract.determin.cta.]],Datos!$C:$D,2,FALSE)</f>
        <v>Gran Demanda Rural Nacional</v>
      </c>
      <c r="F56" s="3" t="s">
        <v>49</v>
      </c>
      <c r="G56" s="10" t="str">
        <f>+VLOOKUP(Tabla103[[#This Row],[Categoría de cuenta]],Datos!$C:$D,2,FALSE)</f>
        <v>GD: Organizaciones y Entes Públicos de Salud y Educación</v>
      </c>
      <c r="H56" s="34" t="s">
        <v>37</v>
      </c>
      <c r="I56" s="3" t="str">
        <f>+VLOOKUP(Tabla103[[#This Row],[Nivel de tensión]],Datos!$C:$D,2,FALSE)</f>
        <v>Media 33 kV</v>
      </c>
      <c r="J56" s="4" t="s">
        <v>54</v>
      </c>
      <c r="K56" s="3" t="s">
        <v>23</v>
      </c>
      <c r="L56" s="43" t="s">
        <v>58</v>
      </c>
      <c r="M56" s="43" t="s">
        <v>217</v>
      </c>
      <c r="N56" s="3" t="s">
        <v>167</v>
      </c>
      <c r="O56" s="3" t="s">
        <v>163</v>
      </c>
      <c r="P56" s="1"/>
      <c r="Q56" s="1"/>
      <c r="T56"/>
      <c r="U56"/>
      <c r="V56"/>
      <c r="AU56" s="1"/>
      <c r="AV56" s="1"/>
      <c r="AW56" s="1"/>
    </row>
    <row r="57" spans="1:49" x14ac:dyDescent="0.25">
      <c r="A5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57" s="8"/>
      <c r="C57" s="8"/>
      <c r="D57" s="8"/>
      <c r="E57" s="8"/>
      <c r="F57" s="8"/>
      <c r="G57" s="9"/>
      <c r="H57" s="35"/>
      <c r="I57" s="8"/>
      <c r="J57" s="36"/>
      <c r="K57" s="8"/>
      <c r="L57" s="8"/>
      <c r="M57" s="8"/>
      <c r="N57" s="8"/>
      <c r="O57" s="8"/>
      <c r="P57" s="1"/>
      <c r="Q57" s="1"/>
      <c r="T57"/>
      <c r="U57"/>
      <c r="V57"/>
      <c r="AU57" s="1"/>
      <c r="AV57" s="1"/>
      <c r="AW57" s="1"/>
    </row>
    <row r="58" spans="1:49" x14ac:dyDescent="0.25">
      <c r="A58" s="1" t="str">
        <f>+CONCATENATE(Tabla103[[#This Row],[Tipo cta.contrato]],Tabla103[[#This Row],[Caract.determin.cta.]],Tabla103[[#This Row],[Categoría de cuenta]],Tabla103[[#This Row],[Nivel de tensión]],Tabla103[[#This Row],[Tipo de tarifa]])</f>
        <v>GDPUG002G0GD_T2</v>
      </c>
      <c r="B58" s="3" t="s">
        <v>30</v>
      </c>
      <c r="C58" s="3" t="str">
        <f>+VLOOKUP(Tabla103[[#This Row],[Tipo cta.contrato]],Datos!$C:$D,2,FALSE)</f>
        <v>Grandes Demandas</v>
      </c>
      <c r="D58" s="3" t="s">
        <v>60</v>
      </c>
      <c r="E58" s="3" t="str">
        <f>+VLOOKUP(Tabla103[[#This Row],[Caract.determin.cta.]],Datos!$C:$D,2,FALSE)</f>
        <v>Gran Demanda Urbano Provincial</v>
      </c>
      <c r="F58" s="3" t="s">
        <v>44</v>
      </c>
      <c r="G58" s="10" t="str">
        <f>+VLOOKUP(Tabla103[[#This Row],[Categoría de cuenta]],Datos!$C:$D,2,FALSE)</f>
        <v>GD: Normal</v>
      </c>
      <c r="H58" s="34" t="s">
        <v>21</v>
      </c>
      <c r="I58" s="3" t="str">
        <f>+VLOOKUP(Tabla103[[#This Row],[Nivel de tensión]],Datos!$C:$D,2,FALSE)</f>
        <v>Alta</v>
      </c>
      <c r="J58" s="4" t="s">
        <v>54</v>
      </c>
      <c r="K58" s="3" t="s">
        <v>23</v>
      </c>
      <c r="L58" s="3" t="s">
        <v>24</v>
      </c>
      <c r="M58" s="3" t="s">
        <v>47</v>
      </c>
      <c r="P58" s="1"/>
      <c r="Q58" s="1"/>
      <c r="T58"/>
      <c r="U58"/>
      <c r="V58"/>
      <c r="AU58" s="1"/>
      <c r="AV58" s="1"/>
      <c r="AW58" s="1"/>
    </row>
    <row r="59" spans="1:49" x14ac:dyDescent="0.25">
      <c r="A59" s="1" t="str">
        <f>+CONCATENATE(Tabla103[[#This Row],[Tipo cta.contrato]],Tabla103[[#This Row],[Caract.determin.cta.]],Tabla103[[#This Row],[Categoría de cuenta]],Tabla103[[#This Row],[Nivel de tensión]],Tabla103[[#This Row],[Tipo de tarifa]])</f>
        <v>GDPUG002G1GD_T2</v>
      </c>
      <c r="B59" s="3" t="s">
        <v>30</v>
      </c>
      <c r="C59" s="3" t="str">
        <f>+VLOOKUP(Tabla103[[#This Row],[Tipo cta.contrato]],Datos!$C:$D,2,FALSE)</f>
        <v>Grandes Demandas</v>
      </c>
      <c r="D59" s="3" t="s">
        <v>60</v>
      </c>
      <c r="E59" s="3" t="str">
        <f>+VLOOKUP(Tabla103[[#This Row],[Caract.determin.cta.]],Datos!$C:$D,2,FALSE)</f>
        <v>Gran Demanda Urbano Provincial</v>
      </c>
      <c r="F59" s="3" t="s">
        <v>44</v>
      </c>
      <c r="G59" s="10" t="str">
        <f>+VLOOKUP(Tabla103[[#This Row],[Categoría de cuenta]],Datos!$C:$D,2,FALSE)</f>
        <v>GD: Normal</v>
      </c>
      <c r="H59" s="34" t="s">
        <v>28</v>
      </c>
      <c r="I59" s="3" t="str">
        <f>+VLOOKUP(Tabla103[[#This Row],[Nivel de tensión]],Datos!$C:$D,2,FALSE)</f>
        <v>Baja</v>
      </c>
      <c r="J59" s="4" t="s">
        <v>54</v>
      </c>
      <c r="K59" s="3" t="s">
        <v>23</v>
      </c>
      <c r="L59" s="3" t="s">
        <v>24</v>
      </c>
      <c r="M59" s="3" t="s">
        <v>48</v>
      </c>
      <c r="P59" s="1"/>
      <c r="Q59" s="1"/>
      <c r="T59"/>
      <c r="U59"/>
      <c r="V59"/>
      <c r="AU59" s="1"/>
      <c r="AV59" s="1"/>
      <c r="AW59" s="1"/>
    </row>
    <row r="60" spans="1:49" x14ac:dyDescent="0.25">
      <c r="A60" s="1" t="str">
        <f>+CONCATENATE(Tabla103[[#This Row],[Tipo cta.contrato]],Tabla103[[#This Row],[Caract.determin.cta.]],Tabla103[[#This Row],[Categoría de cuenta]],Tabla103[[#This Row],[Nivel de tensión]],Tabla103[[#This Row],[Tipo de tarifa]])</f>
        <v>GDPUG002G3GD_T2</v>
      </c>
      <c r="B60" s="3" t="s">
        <v>30</v>
      </c>
      <c r="C60" s="3" t="str">
        <f>+VLOOKUP(Tabla103[[#This Row],[Tipo cta.contrato]],Datos!$C:$D,2,FALSE)</f>
        <v>Grandes Demandas</v>
      </c>
      <c r="D60" s="3" t="s">
        <v>60</v>
      </c>
      <c r="E60" s="3" t="str">
        <f>+VLOOKUP(Tabla103[[#This Row],[Caract.determin.cta.]],Datos!$C:$D,2,FALSE)</f>
        <v>Gran Demanda Urbano Provincial</v>
      </c>
      <c r="F60" s="3" t="s">
        <v>44</v>
      </c>
      <c r="G60" s="10" t="str">
        <f>+VLOOKUP(Tabla103[[#This Row],[Categoría de cuenta]],Datos!$C:$D,2,FALSE)</f>
        <v>GD: Normal</v>
      </c>
      <c r="H60" s="34" t="s">
        <v>34</v>
      </c>
      <c r="I60" s="3" t="str">
        <f>+VLOOKUP(Tabla103[[#This Row],[Nivel de tensión]],Datos!$C:$D,2,FALSE)</f>
        <v>Media 13,2 kV</v>
      </c>
      <c r="J60" s="4" t="s">
        <v>54</v>
      </c>
      <c r="K60" s="3" t="s">
        <v>23</v>
      </c>
      <c r="L60" s="3" t="s">
        <v>24</v>
      </c>
      <c r="M60" s="3" t="s">
        <v>50</v>
      </c>
      <c r="P60" s="1"/>
      <c r="Q60" s="1"/>
      <c r="T60"/>
      <c r="U60"/>
      <c r="V60"/>
      <c r="AU60" s="1"/>
      <c r="AV60" s="1"/>
      <c r="AW60" s="1"/>
    </row>
    <row r="61" spans="1:49" x14ac:dyDescent="0.25">
      <c r="A61" s="1" t="str">
        <f>+CONCATENATE(Tabla103[[#This Row],[Tipo cta.contrato]],Tabla103[[#This Row],[Caract.determin.cta.]],Tabla103[[#This Row],[Categoría de cuenta]],Tabla103[[#This Row],[Nivel de tensión]],Tabla103[[#This Row],[Tipo de tarifa]])</f>
        <v>GDPUG002G4GD_T2</v>
      </c>
      <c r="B61" s="3" t="s">
        <v>30</v>
      </c>
      <c r="C61" s="3" t="str">
        <f>+VLOOKUP(Tabla103[[#This Row],[Tipo cta.contrato]],Datos!$C:$D,2,FALSE)</f>
        <v>Grandes Demandas</v>
      </c>
      <c r="D61" s="3" t="s">
        <v>60</v>
      </c>
      <c r="E61" s="3" t="str">
        <f>+VLOOKUP(Tabla103[[#This Row],[Caract.determin.cta.]],Datos!$C:$D,2,FALSE)</f>
        <v>Gran Demanda Urbano Provincial</v>
      </c>
      <c r="F61" s="3" t="s">
        <v>44</v>
      </c>
      <c r="G61" s="10" t="str">
        <f>+VLOOKUP(Tabla103[[#This Row],[Categoría de cuenta]],Datos!$C:$D,2,FALSE)</f>
        <v>GD: Normal</v>
      </c>
      <c r="H61" s="34" t="s">
        <v>37</v>
      </c>
      <c r="I61" s="3" t="str">
        <f>+VLOOKUP(Tabla103[[#This Row],[Nivel de tensión]],Datos!$C:$D,2,FALSE)</f>
        <v>Media 33 kV</v>
      </c>
      <c r="J61" s="4" t="s">
        <v>54</v>
      </c>
      <c r="K61" s="3" t="s">
        <v>23</v>
      </c>
      <c r="L61" s="3" t="s">
        <v>24</v>
      </c>
      <c r="M61" s="3" t="s">
        <v>52</v>
      </c>
      <c r="P61" s="1"/>
      <c r="Q61" s="1"/>
      <c r="T61"/>
      <c r="U61"/>
      <c r="V61"/>
      <c r="AU61" s="1"/>
      <c r="AV61" s="1"/>
      <c r="AW61" s="1"/>
    </row>
    <row r="62" spans="1:49" x14ac:dyDescent="0.25">
      <c r="A62" s="1" t="str">
        <f>+CONCATENATE(Tabla103[[#This Row],[Tipo cta.contrato]],Tabla103[[#This Row],[Caract.determin.cta.]],Tabla103[[#This Row],[Categoría de cuenta]],Tabla103[[#This Row],[Nivel de tensión]],Tabla103[[#This Row],[Tipo de tarifa]])</f>
        <v>GDPUG002G5GD_T2</v>
      </c>
      <c r="B62" s="202" t="s">
        <v>30</v>
      </c>
      <c r="C62" s="202" t="str">
        <f>+VLOOKUP(Tabla103[[#This Row],[Tipo cta.contrato]],Datos!$C:$D,2,FALSE)</f>
        <v>Grandes Demandas</v>
      </c>
      <c r="D62" s="202" t="s">
        <v>60</v>
      </c>
      <c r="E62" s="202" t="str">
        <f>+VLOOKUP(Tabla103[[#This Row],[Caract.determin.cta.]],Datos!$C:$D,2,FALSE)</f>
        <v>Gran Demanda Urbano Provincial</v>
      </c>
      <c r="F62" s="202" t="s">
        <v>44</v>
      </c>
      <c r="G62" s="206" t="str">
        <f>+VLOOKUP(Tabla103[[#This Row],[Categoría de cuenta]],Datos!$C:$D,2,FALSE)</f>
        <v>GD: Normal</v>
      </c>
      <c r="H62" s="204" t="s">
        <v>42</v>
      </c>
      <c r="I62" s="202" t="str">
        <f>+VLOOKUP(Tabla103[[#This Row],[Nivel de tensión]],Datos!$C:$D,2,FALSE)</f>
        <v>Media Barra</v>
      </c>
      <c r="J62" s="203" t="s">
        <v>54</v>
      </c>
      <c r="K62" s="202" t="s">
        <v>23</v>
      </c>
      <c r="L62" s="202" t="s">
        <v>24</v>
      </c>
      <c r="M62" s="205" t="s">
        <v>9170</v>
      </c>
      <c r="P62" s="1"/>
      <c r="Q62" s="1"/>
      <c r="T62"/>
      <c r="U62"/>
      <c r="V62"/>
      <c r="AU62" s="1"/>
      <c r="AV62" s="1"/>
      <c r="AW62" s="1"/>
    </row>
    <row r="63" spans="1:49" x14ac:dyDescent="0.25">
      <c r="A63" s="1" t="str">
        <f>+CONCATENATE(Tabla103[[#This Row],[Tipo cta.contrato]],Tabla103[[#This Row],[Caract.determin.cta.]],Tabla103[[#This Row],[Categoría de cuenta]],Tabla103[[#This Row],[Nivel de tensión]],Tabla103[[#This Row],[Tipo de tarifa]])</f>
        <v>GDPUG005G0GD_T2</v>
      </c>
      <c r="B63" s="3" t="s">
        <v>30</v>
      </c>
      <c r="C63" s="3" t="str">
        <f>+VLOOKUP(Tabla103[[#This Row],[Tipo cta.contrato]],Datos!$C:$D,2,FALSE)</f>
        <v>Grandes Demandas</v>
      </c>
      <c r="D63" s="3" t="s">
        <v>60</v>
      </c>
      <c r="E63" s="3" t="str">
        <f>+VLOOKUP(Tabla103[[#This Row],[Caract.determin.cta.]],Datos!$C:$D,2,FALSE)</f>
        <v>Gran Demanda Urbano Provincial</v>
      </c>
      <c r="F63" s="3" t="s">
        <v>49</v>
      </c>
      <c r="G63" s="10" t="str">
        <f>+VLOOKUP(Tabla103[[#This Row],[Categoría de cuenta]],Datos!$C:$D,2,FALSE)</f>
        <v>GD: Organizaciones y Entes Públicos de Salud y Educación</v>
      </c>
      <c r="H63" s="34" t="s">
        <v>21</v>
      </c>
      <c r="I63" s="3" t="str">
        <f>+VLOOKUP(Tabla103[[#This Row],[Nivel de tensión]],Datos!$C:$D,2,FALSE)</f>
        <v>Alta</v>
      </c>
      <c r="J63" s="4" t="s">
        <v>54</v>
      </c>
      <c r="K63" s="3" t="s">
        <v>23</v>
      </c>
      <c r="L63" s="43" t="s">
        <v>58</v>
      </c>
      <c r="M63" s="43" t="s">
        <v>214</v>
      </c>
      <c r="O63" s="3" t="s">
        <v>163</v>
      </c>
      <c r="P63" s="1"/>
      <c r="Q63" s="1"/>
      <c r="T63"/>
      <c r="U63"/>
      <c r="V63"/>
      <c r="AU63" s="1"/>
      <c r="AV63" s="1"/>
      <c r="AW63" s="1"/>
    </row>
    <row r="64" spans="1:49" x14ac:dyDescent="0.25">
      <c r="A64" s="1" t="str">
        <f>+CONCATENATE(Tabla103[[#This Row],[Tipo cta.contrato]],Tabla103[[#This Row],[Caract.determin.cta.]],Tabla103[[#This Row],[Categoría de cuenta]],Tabla103[[#This Row],[Nivel de tensión]],Tabla103[[#This Row],[Tipo de tarifa]])</f>
        <v>GDPUG005G1GD_T2</v>
      </c>
      <c r="B64" s="3" t="s">
        <v>30</v>
      </c>
      <c r="C64" s="3" t="str">
        <f>+VLOOKUP(Tabla103[[#This Row],[Tipo cta.contrato]],Datos!$C:$D,2,FALSE)</f>
        <v>Grandes Demandas</v>
      </c>
      <c r="D64" s="3" t="s">
        <v>60</v>
      </c>
      <c r="E64" s="3" t="str">
        <f>+VLOOKUP(Tabla103[[#This Row],[Caract.determin.cta.]],Datos!$C:$D,2,FALSE)</f>
        <v>Gran Demanda Urbano Provincial</v>
      </c>
      <c r="F64" s="3" t="s">
        <v>49</v>
      </c>
      <c r="G64" s="10" t="str">
        <f>+VLOOKUP(Tabla103[[#This Row],[Categoría de cuenta]],Datos!$C:$D,2,FALSE)</f>
        <v>GD: Organizaciones y Entes Públicos de Salud y Educación</v>
      </c>
      <c r="H64" s="34" t="s">
        <v>28</v>
      </c>
      <c r="I64" s="3" t="str">
        <f>+VLOOKUP(Tabla103[[#This Row],[Nivel de tensión]],Datos!$C:$D,2,FALSE)</f>
        <v>Baja</v>
      </c>
      <c r="J64" s="4" t="s">
        <v>54</v>
      </c>
      <c r="K64" s="3" t="s">
        <v>23</v>
      </c>
      <c r="L64" s="43" t="s">
        <v>58</v>
      </c>
      <c r="M64" s="43" t="s">
        <v>215</v>
      </c>
      <c r="O64" s="3" t="s">
        <v>163</v>
      </c>
      <c r="P64" s="1"/>
      <c r="Q64" s="1"/>
      <c r="T64"/>
      <c r="U64"/>
      <c r="V64"/>
      <c r="AU64" s="1"/>
      <c r="AV64" s="1"/>
      <c r="AW64" s="1"/>
    </row>
    <row r="65" spans="1:49" x14ac:dyDescent="0.25">
      <c r="A65" s="1" t="str">
        <f>+CONCATENATE(Tabla103[[#This Row],[Tipo cta.contrato]],Tabla103[[#This Row],[Caract.determin.cta.]],Tabla103[[#This Row],[Categoría de cuenta]],Tabla103[[#This Row],[Nivel de tensión]],Tabla103[[#This Row],[Tipo de tarifa]])</f>
        <v>GDPUG005G3GD_T2</v>
      </c>
      <c r="B65" s="3" t="s">
        <v>30</v>
      </c>
      <c r="C65" s="3" t="str">
        <f>+VLOOKUP(Tabla103[[#This Row],[Tipo cta.contrato]],Datos!$C:$D,2,FALSE)</f>
        <v>Grandes Demandas</v>
      </c>
      <c r="D65" s="3" t="s">
        <v>60</v>
      </c>
      <c r="E65" s="3" t="str">
        <f>+VLOOKUP(Tabla103[[#This Row],[Caract.determin.cta.]],Datos!$C:$D,2,FALSE)</f>
        <v>Gran Demanda Urbano Provincial</v>
      </c>
      <c r="F65" s="3" t="s">
        <v>49</v>
      </c>
      <c r="G65" s="10" t="str">
        <f>+VLOOKUP(Tabla103[[#This Row],[Categoría de cuenta]],Datos!$C:$D,2,FALSE)</f>
        <v>GD: Organizaciones y Entes Públicos de Salud y Educación</v>
      </c>
      <c r="H65" s="34" t="s">
        <v>34</v>
      </c>
      <c r="I65" s="3" t="str">
        <f>+VLOOKUP(Tabla103[[#This Row],[Nivel de tensión]],Datos!$C:$D,2,FALSE)</f>
        <v>Media 13,2 kV</v>
      </c>
      <c r="J65" s="4" t="s">
        <v>54</v>
      </c>
      <c r="K65" s="3" t="s">
        <v>23</v>
      </c>
      <c r="L65" s="43" t="s">
        <v>58</v>
      </c>
      <c r="M65" s="43" t="s">
        <v>216</v>
      </c>
      <c r="O65" s="3" t="s">
        <v>163</v>
      </c>
      <c r="P65" s="1"/>
      <c r="Q65" s="1"/>
      <c r="T65"/>
      <c r="U65"/>
      <c r="V65"/>
      <c r="AU65" s="1"/>
      <c r="AV65" s="1"/>
      <c r="AW65" s="1"/>
    </row>
    <row r="66" spans="1:49" x14ac:dyDescent="0.25">
      <c r="A66" s="1" t="str">
        <f>+CONCATENATE(Tabla103[[#This Row],[Tipo cta.contrato]],Tabla103[[#This Row],[Caract.determin.cta.]],Tabla103[[#This Row],[Categoría de cuenta]],Tabla103[[#This Row],[Nivel de tensión]],Tabla103[[#This Row],[Tipo de tarifa]])</f>
        <v>GDPUG005G4GD_T2</v>
      </c>
      <c r="B66" s="3" t="s">
        <v>30</v>
      </c>
      <c r="C66" s="3" t="str">
        <f>+VLOOKUP(Tabla103[[#This Row],[Tipo cta.contrato]],Datos!$C:$D,2,FALSE)</f>
        <v>Grandes Demandas</v>
      </c>
      <c r="D66" s="3" t="s">
        <v>60</v>
      </c>
      <c r="E66" s="3" t="str">
        <f>+VLOOKUP(Tabla103[[#This Row],[Caract.determin.cta.]],Datos!$C:$D,2,FALSE)</f>
        <v>Gran Demanda Urbano Provincial</v>
      </c>
      <c r="F66" s="3" t="s">
        <v>49</v>
      </c>
      <c r="G66" s="10" t="str">
        <f>+VLOOKUP(Tabla103[[#This Row],[Categoría de cuenta]],Datos!$C:$D,2,FALSE)</f>
        <v>GD: Organizaciones y Entes Públicos de Salud y Educación</v>
      </c>
      <c r="H66" s="34" t="s">
        <v>37</v>
      </c>
      <c r="I66" s="3" t="str">
        <f>+VLOOKUP(Tabla103[[#This Row],[Nivel de tensión]],Datos!$C:$D,2,FALSE)</f>
        <v>Media 33 kV</v>
      </c>
      <c r="J66" s="4" t="s">
        <v>54</v>
      </c>
      <c r="K66" s="3" t="s">
        <v>23</v>
      </c>
      <c r="L66" s="43" t="s">
        <v>58</v>
      </c>
      <c r="M66" s="43" t="s">
        <v>217</v>
      </c>
      <c r="O66" s="3" t="s">
        <v>163</v>
      </c>
      <c r="P66" s="1"/>
      <c r="Q66" s="1"/>
      <c r="T66"/>
      <c r="U66"/>
      <c r="V66"/>
      <c r="AU66" s="1"/>
      <c r="AV66" s="1"/>
      <c r="AW66" s="1"/>
    </row>
    <row r="67" spans="1:49" x14ac:dyDescent="0.25">
      <c r="A67" s="1" t="str">
        <f>+CONCATENATE(Tabla103[[#This Row],[Tipo cta.contrato]],Tabla103[[#This Row],[Caract.determin.cta.]],Tabla103[[#This Row],[Categoría de cuenta]],Tabla103[[#This Row],[Nivel de tensión]],Tabla103[[#This Row],[Tipo de tarifa]])</f>
        <v>GDPUG006G1GD_T2</v>
      </c>
      <c r="B67" s="3" t="s">
        <v>30</v>
      </c>
      <c r="C67" s="3" t="str">
        <f>+VLOOKUP(Tabla103[[#This Row],[Tipo cta.contrato]],Datos!$C:$D,2,FALSE)</f>
        <v>Grandes Demandas</v>
      </c>
      <c r="D67" s="3" t="s">
        <v>60</v>
      </c>
      <c r="E67" s="3" t="str">
        <f>+VLOOKUP(Tabla103[[#This Row],[Caract.determin.cta.]],Datos!$C:$D,2,FALSE)</f>
        <v>Gran Demanda Urbano Provincial</v>
      </c>
      <c r="F67" s="3" t="s">
        <v>51</v>
      </c>
      <c r="G67" s="10" t="str">
        <f>+VLOOKUP(Tabla103[[#This Row],[Categoría de cuenta]],Datos!$C:$D,2,FALSE)</f>
        <v>GD: Extracción y de Agua y Bombeo</v>
      </c>
      <c r="H67" s="34" t="s">
        <v>28</v>
      </c>
      <c r="I67" s="3" t="str">
        <f>+VLOOKUP(Tabla103[[#This Row],[Nivel de tensión]],Datos!$C:$D,2,FALSE)</f>
        <v>Baja</v>
      </c>
      <c r="J67" s="4" t="s">
        <v>54</v>
      </c>
      <c r="K67" s="3" t="s">
        <v>23</v>
      </c>
      <c r="L67" s="43" t="s">
        <v>164</v>
      </c>
      <c r="M67" s="43" t="s">
        <v>207</v>
      </c>
      <c r="O67" s="3" t="s">
        <v>163</v>
      </c>
      <c r="P67" s="1"/>
      <c r="Q67" s="1"/>
      <c r="T67"/>
      <c r="U67"/>
      <c r="V67"/>
      <c r="AU67" s="1"/>
      <c r="AV67" s="1"/>
      <c r="AW67" s="1"/>
    </row>
    <row r="68" spans="1:49" x14ac:dyDescent="0.25">
      <c r="A68" s="1" t="str">
        <f>+CONCATENATE(Tabla103[[#This Row],[Tipo cta.contrato]],Tabla103[[#This Row],[Caract.determin.cta.]],Tabla103[[#This Row],[Categoría de cuenta]],Tabla103[[#This Row],[Nivel de tensión]],Tabla103[[#This Row],[Tipo de tarifa]])</f>
        <v>GDPUG006G3GD_T2</v>
      </c>
      <c r="B68" s="3" t="s">
        <v>30</v>
      </c>
      <c r="C68" s="3" t="str">
        <f>+VLOOKUP(Tabla103[[#This Row],[Tipo cta.contrato]],Datos!$C:$D,2,FALSE)</f>
        <v>Grandes Demandas</v>
      </c>
      <c r="D68" s="3" t="s">
        <v>60</v>
      </c>
      <c r="E68" s="3" t="str">
        <f>+VLOOKUP(Tabla103[[#This Row],[Caract.determin.cta.]],Datos!$C:$D,2,FALSE)</f>
        <v>Gran Demanda Urbano Provincial</v>
      </c>
      <c r="F68" s="3" t="s">
        <v>51</v>
      </c>
      <c r="G68" s="10" t="str">
        <f>+VLOOKUP(Tabla103[[#This Row],[Categoría de cuenta]],Datos!$C:$D,2,FALSE)</f>
        <v>GD: Extracción y de Agua y Bombeo</v>
      </c>
      <c r="H68" s="34" t="s">
        <v>34</v>
      </c>
      <c r="I68" s="3" t="str">
        <f>+VLOOKUP(Tabla103[[#This Row],[Nivel de tensión]],Datos!$C:$D,2,FALSE)</f>
        <v>Media 13,2 kV</v>
      </c>
      <c r="J68" s="4" t="s">
        <v>54</v>
      </c>
      <c r="K68" s="3" t="s">
        <v>23</v>
      </c>
      <c r="L68" s="43" t="s">
        <v>164</v>
      </c>
      <c r="M68" s="43" t="s">
        <v>209</v>
      </c>
      <c r="O68" s="3" t="s">
        <v>163</v>
      </c>
      <c r="P68" s="1"/>
      <c r="Q68" s="1"/>
      <c r="T68"/>
      <c r="U68"/>
      <c r="V68"/>
      <c r="AU68" s="1"/>
      <c r="AV68" s="1"/>
      <c r="AW68" s="1"/>
    </row>
    <row r="69" spans="1:49" x14ac:dyDescent="0.25">
      <c r="A69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69" s="8"/>
      <c r="C69" s="8"/>
      <c r="D69" s="8"/>
      <c r="E69" s="8"/>
      <c r="F69" s="8"/>
      <c r="G69" s="9"/>
      <c r="H69" s="35"/>
      <c r="I69" s="8"/>
      <c r="J69" s="36"/>
      <c r="K69" s="8"/>
      <c r="L69" s="8"/>
      <c r="M69" s="8"/>
      <c r="N69" s="8"/>
      <c r="O69" s="8"/>
      <c r="P69" s="1"/>
      <c r="Q69" s="1"/>
      <c r="T69"/>
      <c r="U69"/>
      <c r="V69"/>
      <c r="AU69" s="1"/>
      <c r="AV69" s="1"/>
      <c r="AW69" s="1"/>
    </row>
    <row r="70" spans="1:49" x14ac:dyDescent="0.25">
      <c r="A70" s="1" t="str">
        <f>+CONCATENATE(Tabla103[[#This Row],[Tipo cta.contrato]],Tabla103[[#This Row],[Caract.determin.cta.]],Tabla103[[#This Row],[Categoría de cuenta]],Tabla103[[#This Row],[Nivel de tensión]],Tabla103[[#This Row],[Tipo de tarifa]])</f>
        <v>GDPRG002G0GD_T2</v>
      </c>
      <c r="B70" s="3" t="s">
        <v>30</v>
      </c>
      <c r="C70" s="3" t="str">
        <f>+VLOOKUP(Tabla103[[#This Row],[Tipo cta.contrato]],Datos!$C:$D,2,FALSE)</f>
        <v>Grandes Demandas</v>
      </c>
      <c r="D70" s="3" t="s">
        <v>69</v>
      </c>
      <c r="E70" s="3" t="str">
        <f>+VLOOKUP(Tabla103[[#This Row],[Caract.determin.cta.]],Datos!$C:$D,2,FALSE)</f>
        <v>Gran Demanda Rural Provincial</v>
      </c>
      <c r="F70" s="3" t="s">
        <v>44</v>
      </c>
      <c r="G70" s="10" t="str">
        <f>+VLOOKUP(Tabla103[[#This Row],[Categoría de cuenta]],Datos!$C:$D,2,FALSE)</f>
        <v>GD: Normal</v>
      </c>
      <c r="H70" s="34" t="s">
        <v>21</v>
      </c>
      <c r="I70" s="3" t="str">
        <f>+VLOOKUP(Tabla103[[#This Row],[Nivel de tensión]],Datos!$C:$D,2,FALSE)</f>
        <v>Alta</v>
      </c>
      <c r="J70" s="4" t="s">
        <v>54</v>
      </c>
      <c r="K70" s="3" t="s">
        <v>23</v>
      </c>
      <c r="L70" s="3" t="s">
        <v>24</v>
      </c>
      <c r="M70" s="3" t="s">
        <v>47</v>
      </c>
      <c r="N70" s="3" t="s">
        <v>167</v>
      </c>
      <c r="P70" s="1"/>
      <c r="Q70" s="1"/>
      <c r="T70"/>
      <c r="U70"/>
      <c r="V70"/>
      <c r="AU70" s="1"/>
      <c r="AV70" s="1"/>
      <c r="AW70" s="1"/>
    </row>
    <row r="71" spans="1:49" x14ac:dyDescent="0.25">
      <c r="A71" s="1" t="str">
        <f>+CONCATENATE(Tabla103[[#This Row],[Tipo cta.contrato]],Tabla103[[#This Row],[Caract.determin.cta.]],Tabla103[[#This Row],[Categoría de cuenta]],Tabla103[[#This Row],[Nivel de tensión]],Tabla103[[#This Row],[Tipo de tarifa]])</f>
        <v>GDPRG002G1GD_T2</v>
      </c>
      <c r="B71" s="3" t="s">
        <v>30</v>
      </c>
      <c r="C71" s="3" t="str">
        <f>+VLOOKUP(Tabla103[[#This Row],[Tipo cta.contrato]],Datos!$C:$D,2,FALSE)</f>
        <v>Grandes Demandas</v>
      </c>
      <c r="D71" s="3" t="s">
        <v>69</v>
      </c>
      <c r="E71" s="3" t="str">
        <f>+VLOOKUP(Tabla103[[#This Row],[Caract.determin.cta.]],Datos!$C:$D,2,FALSE)</f>
        <v>Gran Demanda Rural Provincial</v>
      </c>
      <c r="F71" s="3" t="s">
        <v>44</v>
      </c>
      <c r="G71" s="10" t="str">
        <f>+VLOOKUP(Tabla103[[#This Row],[Categoría de cuenta]],Datos!$C:$D,2,FALSE)</f>
        <v>GD: Normal</v>
      </c>
      <c r="H71" s="34" t="s">
        <v>28</v>
      </c>
      <c r="I71" s="3" t="str">
        <f>+VLOOKUP(Tabla103[[#This Row],[Nivel de tensión]],Datos!$C:$D,2,FALSE)</f>
        <v>Baja</v>
      </c>
      <c r="J71" s="4" t="s">
        <v>54</v>
      </c>
      <c r="K71" s="3" t="s">
        <v>23</v>
      </c>
      <c r="L71" s="3" t="s">
        <v>24</v>
      </c>
      <c r="M71" s="3" t="s">
        <v>48</v>
      </c>
      <c r="N71" s="3" t="s">
        <v>167</v>
      </c>
      <c r="P71" s="1"/>
      <c r="Q71" s="1"/>
      <c r="T71"/>
      <c r="U71"/>
      <c r="V71"/>
      <c r="AU71" s="1"/>
      <c r="AV71" s="1"/>
      <c r="AW71" s="1"/>
    </row>
    <row r="72" spans="1:49" x14ac:dyDescent="0.25">
      <c r="A72" s="1" t="str">
        <f>+CONCATENATE(Tabla103[[#This Row],[Tipo cta.contrato]],Tabla103[[#This Row],[Caract.determin.cta.]],Tabla103[[#This Row],[Categoría de cuenta]],Tabla103[[#This Row],[Nivel de tensión]],Tabla103[[#This Row],[Tipo de tarifa]])</f>
        <v>GDPRG002G3GD_T2</v>
      </c>
      <c r="B72" s="3" t="s">
        <v>30</v>
      </c>
      <c r="C72" s="3" t="str">
        <f>+VLOOKUP(Tabla103[[#This Row],[Tipo cta.contrato]],Datos!$C:$D,2,FALSE)</f>
        <v>Grandes Demandas</v>
      </c>
      <c r="D72" s="3" t="s">
        <v>69</v>
      </c>
      <c r="E72" s="3" t="str">
        <f>+VLOOKUP(Tabla103[[#This Row],[Caract.determin.cta.]],Datos!$C:$D,2,FALSE)</f>
        <v>Gran Demanda Rural Provincial</v>
      </c>
      <c r="F72" s="3" t="s">
        <v>44</v>
      </c>
      <c r="G72" s="10" t="str">
        <f>+VLOOKUP(Tabla103[[#This Row],[Categoría de cuenta]],Datos!$C:$D,2,FALSE)</f>
        <v>GD: Normal</v>
      </c>
      <c r="H72" s="34" t="s">
        <v>34</v>
      </c>
      <c r="I72" s="3" t="str">
        <f>+VLOOKUP(Tabla103[[#This Row],[Nivel de tensión]],Datos!$C:$D,2,FALSE)</f>
        <v>Media 13,2 kV</v>
      </c>
      <c r="J72" s="4" t="s">
        <v>54</v>
      </c>
      <c r="K72" s="3" t="s">
        <v>23</v>
      </c>
      <c r="L72" s="3" t="s">
        <v>24</v>
      </c>
      <c r="M72" s="3" t="s">
        <v>50</v>
      </c>
      <c r="N72" s="3" t="s">
        <v>167</v>
      </c>
      <c r="P72" s="1"/>
      <c r="Q72" s="1"/>
      <c r="T72"/>
      <c r="U72"/>
      <c r="V72"/>
      <c r="AU72" s="1"/>
      <c r="AV72" s="1"/>
      <c r="AW72" s="1"/>
    </row>
    <row r="73" spans="1:49" x14ac:dyDescent="0.25">
      <c r="A73" s="1" t="str">
        <f>+CONCATENATE(Tabla103[[#This Row],[Tipo cta.contrato]],Tabla103[[#This Row],[Caract.determin.cta.]],Tabla103[[#This Row],[Categoría de cuenta]],Tabla103[[#This Row],[Nivel de tensión]],Tabla103[[#This Row],[Tipo de tarifa]])</f>
        <v>GDPRG002G4GD_T2</v>
      </c>
      <c r="B73" s="3" t="s">
        <v>30</v>
      </c>
      <c r="C73" s="3" t="str">
        <f>+VLOOKUP(Tabla103[[#This Row],[Tipo cta.contrato]],Datos!$C:$D,2,FALSE)</f>
        <v>Grandes Demandas</v>
      </c>
      <c r="D73" s="3" t="s">
        <v>69</v>
      </c>
      <c r="E73" s="3" t="str">
        <f>+VLOOKUP(Tabla103[[#This Row],[Caract.determin.cta.]],Datos!$C:$D,2,FALSE)</f>
        <v>Gran Demanda Rural Provincial</v>
      </c>
      <c r="F73" s="3" t="s">
        <v>44</v>
      </c>
      <c r="G73" s="10" t="str">
        <f>+VLOOKUP(Tabla103[[#This Row],[Categoría de cuenta]],Datos!$C:$D,2,FALSE)</f>
        <v>GD: Normal</v>
      </c>
      <c r="H73" s="34" t="s">
        <v>37</v>
      </c>
      <c r="I73" s="3" t="str">
        <f>+VLOOKUP(Tabla103[[#This Row],[Nivel de tensión]],Datos!$C:$D,2,FALSE)</f>
        <v>Media 33 kV</v>
      </c>
      <c r="J73" s="4" t="s">
        <v>54</v>
      </c>
      <c r="K73" s="3" t="s">
        <v>23</v>
      </c>
      <c r="L73" s="3" t="s">
        <v>24</v>
      </c>
      <c r="M73" s="3" t="s">
        <v>52</v>
      </c>
      <c r="N73" s="3" t="s">
        <v>167</v>
      </c>
      <c r="P73" s="1"/>
      <c r="Q73" s="1"/>
      <c r="T73"/>
      <c r="U73"/>
      <c r="V73"/>
      <c r="AU73" s="1"/>
      <c r="AV73" s="1"/>
      <c r="AW73" s="1"/>
    </row>
    <row r="74" spans="1:49" x14ac:dyDescent="0.25">
      <c r="A74" s="1" t="str">
        <f>+CONCATENATE(Tabla103[[#This Row],[Tipo cta.contrato]],Tabla103[[#This Row],[Caract.determin.cta.]],Tabla103[[#This Row],[Categoría de cuenta]],Tabla103[[#This Row],[Nivel de tensión]],Tabla103[[#This Row],[Tipo de tarifa]])</f>
        <v>GDPRG002G5GD_T2</v>
      </c>
      <c r="B74" s="202" t="s">
        <v>30</v>
      </c>
      <c r="C74" s="202" t="str">
        <f>+VLOOKUP(Tabla103[[#This Row],[Tipo cta.contrato]],Datos!$C:$D,2,FALSE)</f>
        <v>Grandes Demandas</v>
      </c>
      <c r="D74" s="202" t="s">
        <v>69</v>
      </c>
      <c r="E74" s="202" t="str">
        <f>+VLOOKUP(Tabla103[[#This Row],[Caract.determin.cta.]],Datos!$C:$D,2,FALSE)</f>
        <v>Gran Demanda Rural Provincial</v>
      </c>
      <c r="F74" s="202" t="s">
        <v>44</v>
      </c>
      <c r="G74" s="206" t="str">
        <f>+VLOOKUP(Tabla103[[#This Row],[Categoría de cuenta]],Datos!$C:$D,2,FALSE)</f>
        <v>GD: Normal</v>
      </c>
      <c r="H74" s="210" t="s">
        <v>42</v>
      </c>
      <c r="I74" s="207" t="str">
        <f>+VLOOKUP(Tabla103[[#This Row],[Nivel de tensión]],Datos!$C:$D,2,FALSE)</f>
        <v>Media Barra</v>
      </c>
      <c r="J74" s="206" t="s">
        <v>54</v>
      </c>
      <c r="K74" s="202" t="s">
        <v>23</v>
      </c>
      <c r="L74" s="202" t="s">
        <v>24</v>
      </c>
      <c r="M74" s="205" t="s">
        <v>9170</v>
      </c>
      <c r="N74" s="3" t="s">
        <v>167</v>
      </c>
      <c r="P74" s="1"/>
      <c r="Q74" s="1"/>
      <c r="T74"/>
      <c r="U74"/>
      <c r="V74"/>
      <c r="AU74" s="1"/>
      <c r="AV74" s="1"/>
      <c r="AW74" s="1"/>
    </row>
    <row r="75" spans="1:49" x14ac:dyDescent="0.25">
      <c r="A75" s="1" t="str">
        <f>+CONCATENATE(Tabla103[[#This Row],[Tipo cta.contrato]],Tabla103[[#This Row],[Caract.determin.cta.]],Tabla103[[#This Row],[Categoría de cuenta]],Tabla103[[#This Row],[Nivel de tensión]],Tabla103[[#This Row],[Tipo de tarifa]])</f>
        <v>GDPRG005G0GD_T2</v>
      </c>
      <c r="B75" s="3" t="s">
        <v>30</v>
      </c>
      <c r="C75" s="3" t="str">
        <f>+VLOOKUP(Tabla103[[#This Row],[Tipo cta.contrato]],Datos!$C:$D,2,FALSE)</f>
        <v>Grandes Demandas</v>
      </c>
      <c r="D75" s="3" t="s">
        <v>69</v>
      </c>
      <c r="E75" s="3" t="str">
        <f>+VLOOKUP(Tabla103[[#This Row],[Caract.determin.cta.]],Datos!$C:$D,2,FALSE)</f>
        <v>Gran Demanda Rural Provincial</v>
      </c>
      <c r="F75" s="3" t="s">
        <v>49</v>
      </c>
      <c r="G75" s="10" t="str">
        <f>+VLOOKUP(Tabla103[[#This Row],[Categoría de cuenta]],Datos!$C:$D,2,FALSE)</f>
        <v>GD: Organizaciones y Entes Públicos de Salud y Educación</v>
      </c>
      <c r="H75" s="34" t="s">
        <v>21</v>
      </c>
      <c r="I75" s="3" t="str">
        <f>+VLOOKUP(Tabla103[[#This Row],[Nivel de tensión]],Datos!$C:$D,2,FALSE)</f>
        <v>Alta</v>
      </c>
      <c r="J75" s="4" t="s">
        <v>54</v>
      </c>
      <c r="K75" s="3" t="s">
        <v>23</v>
      </c>
      <c r="L75" s="43" t="s">
        <v>58</v>
      </c>
      <c r="M75" s="43" t="s">
        <v>214</v>
      </c>
      <c r="N75" s="3" t="s">
        <v>167</v>
      </c>
      <c r="O75" s="3" t="s">
        <v>163</v>
      </c>
      <c r="P75" s="1"/>
      <c r="Q75" s="1"/>
      <c r="T75"/>
      <c r="U75"/>
      <c r="V75"/>
      <c r="AU75" s="1"/>
      <c r="AV75" s="1"/>
      <c r="AW75" s="1"/>
    </row>
    <row r="76" spans="1:49" x14ac:dyDescent="0.25">
      <c r="A76" s="1" t="str">
        <f>+CONCATENATE(Tabla103[[#This Row],[Tipo cta.contrato]],Tabla103[[#This Row],[Caract.determin.cta.]],Tabla103[[#This Row],[Categoría de cuenta]],Tabla103[[#This Row],[Nivel de tensión]],Tabla103[[#This Row],[Tipo de tarifa]])</f>
        <v>GDPRG005G1GD_T2</v>
      </c>
      <c r="B76" s="3" t="s">
        <v>30</v>
      </c>
      <c r="C76" s="3" t="str">
        <f>+VLOOKUP(Tabla103[[#This Row],[Tipo cta.contrato]],Datos!$C:$D,2,FALSE)</f>
        <v>Grandes Demandas</v>
      </c>
      <c r="D76" s="3" t="s">
        <v>69</v>
      </c>
      <c r="E76" s="3" t="str">
        <f>+VLOOKUP(Tabla103[[#This Row],[Caract.determin.cta.]],Datos!$C:$D,2,FALSE)</f>
        <v>Gran Demanda Rural Provincial</v>
      </c>
      <c r="F76" s="3" t="s">
        <v>49</v>
      </c>
      <c r="G76" s="10" t="str">
        <f>+VLOOKUP(Tabla103[[#This Row],[Categoría de cuenta]],Datos!$C:$D,2,FALSE)</f>
        <v>GD: Organizaciones y Entes Públicos de Salud y Educación</v>
      </c>
      <c r="H76" s="34" t="s">
        <v>28</v>
      </c>
      <c r="I76" s="3" t="str">
        <f>+VLOOKUP(Tabla103[[#This Row],[Nivel de tensión]],Datos!$C:$D,2,FALSE)</f>
        <v>Baja</v>
      </c>
      <c r="J76" s="4" t="s">
        <v>54</v>
      </c>
      <c r="K76" s="3" t="s">
        <v>23</v>
      </c>
      <c r="L76" s="43" t="s">
        <v>58</v>
      </c>
      <c r="M76" s="43" t="s">
        <v>215</v>
      </c>
      <c r="N76" s="3" t="s">
        <v>167</v>
      </c>
      <c r="O76" s="3" t="s">
        <v>163</v>
      </c>
      <c r="P76" s="1"/>
      <c r="Q76" s="1"/>
      <c r="T76"/>
      <c r="U76"/>
      <c r="V76"/>
      <c r="AU76" s="1"/>
      <c r="AV76" s="1"/>
      <c r="AW76" s="1"/>
    </row>
    <row r="77" spans="1:49" x14ac:dyDescent="0.25">
      <c r="A77" s="1" t="str">
        <f>+CONCATENATE(Tabla103[[#This Row],[Tipo cta.contrato]],Tabla103[[#This Row],[Caract.determin.cta.]],Tabla103[[#This Row],[Categoría de cuenta]],Tabla103[[#This Row],[Nivel de tensión]],Tabla103[[#This Row],[Tipo de tarifa]])</f>
        <v>GDPRG005G3GD_T2</v>
      </c>
      <c r="B77" s="3" t="s">
        <v>30</v>
      </c>
      <c r="C77" s="3" t="str">
        <f>+VLOOKUP(Tabla103[[#This Row],[Tipo cta.contrato]],Datos!$C:$D,2,FALSE)</f>
        <v>Grandes Demandas</v>
      </c>
      <c r="D77" s="3" t="s">
        <v>69</v>
      </c>
      <c r="E77" s="3" t="str">
        <f>+VLOOKUP(Tabla103[[#This Row],[Caract.determin.cta.]],Datos!$C:$D,2,FALSE)</f>
        <v>Gran Demanda Rural Provincial</v>
      </c>
      <c r="F77" s="3" t="s">
        <v>49</v>
      </c>
      <c r="G77" s="10" t="str">
        <f>+VLOOKUP(Tabla103[[#This Row],[Categoría de cuenta]],Datos!$C:$D,2,FALSE)</f>
        <v>GD: Organizaciones y Entes Públicos de Salud y Educación</v>
      </c>
      <c r="H77" s="34" t="s">
        <v>34</v>
      </c>
      <c r="I77" s="3" t="str">
        <f>+VLOOKUP(Tabla103[[#This Row],[Nivel de tensión]],Datos!$C:$D,2,FALSE)</f>
        <v>Media 13,2 kV</v>
      </c>
      <c r="J77" s="4" t="s">
        <v>54</v>
      </c>
      <c r="K77" s="3" t="s">
        <v>23</v>
      </c>
      <c r="L77" s="43" t="s">
        <v>58</v>
      </c>
      <c r="M77" s="43" t="s">
        <v>216</v>
      </c>
      <c r="N77" s="3" t="s">
        <v>167</v>
      </c>
      <c r="O77" s="3" t="s">
        <v>163</v>
      </c>
      <c r="P77" s="1"/>
      <c r="Q77" s="1"/>
      <c r="T77"/>
      <c r="U77"/>
      <c r="V77"/>
      <c r="AU77" s="1"/>
      <c r="AV77" s="1"/>
      <c r="AW77" s="1"/>
    </row>
    <row r="78" spans="1:49" x14ac:dyDescent="0.25">
      <c r="A78" s="1" t="str">
        <f>+CONCATENATE(Tabla103[[#This Row],[Tipo cta.contrato]],Tabla103[[#This Row],[Caract.determin.cta.]],Tabla103[[#This Row],[Categoría de cuenta]],Tabla103[[#This Row],[Nivel de tensión]],Tabla103[[#This Row],[Tipo de tarifa]])</f>
        <v>GDPRG005G4GD_T2</v>
      </c>
      <c r="B78" s="3" t="s">
        <v>30</v>
      </c>
      <c r="C78" s="3" t="str">
        <f>+VLOOKUP(Tabla103[[#This Row],[Tipo cta.contrato]],Datos!$C:$D,2,FALSE)</f>
        <v>Grandes Demandas</v>
      </c>
      <c r="D78" s="3" t="s">
        <v>69</v>
      </c>
      <c r="E78" s="3" t="str">
        <f>+VLOOKUP(Tabla103[[#This Row],[Caract.determin.cta.]],Datos!$C:$D,2,FALSE)</f>
        <v>Gran Demanda Rural Provincial</v>
      </c>
      <c r="F78" s="3" t="s">
        <v>49</v>
      </c>
      <c r="G78" s="10" t="str">
        <f>+VLOOKUP(Tabla103[[#This Row],[Categoría de cuenta]],Datos!$C:$D,2,FALSE)</f>
        <v>GD: Organizaciones y Entes Públicos de Salud y Educación</v>
      </c>
      <c r="H78" s="34" t="s">
        <v>37</v>
      </c>
      <c r="I78" s="3" t="str">
        <f>+VLOOKUP(Tabla103[[#This Row],[Nivel de tensión]],Datos!$C:$D,2,FALSE)</f>
        <v>Media 33 kV</v>
      </c>
      <c r="J78" s="4" t="s">
        <v>54</v>
      </c>
      <c r="K78" s="3" t="s">
        <v>23</v>
      </c>
      <c r="L78" s="43" t="s">
        <v>58</v>
      </c>
      <c r="M78" s="43" t="s">
        <v>217</v>
      </c>
      <c r="N78" s="3" t="s">
        <v>167</v>
      </c>
      <c r="O78" s="3" t="s">
        <v>163</v>
      </c>
      <c r="P78" s="1"/>
      <c r="Q78" s="1"/>
      <c r="T78"/>
      <c r="U78"/>
      <c r="V78"/>
      <c r="AU78" s="1"/>
      <c r="AV78" s="1"/>
      <c r="AW78" s="1"/>
    </row>
    <row r="79" spans="1:49" x14ac:dyDescent="0.25">
      <c r="A79" s="1" t="str">
        <f>+CONCATENATE(Tabla103[[#This Row],[Tipo cta.contrato]],Tabla103[[#This Row],[Caract.determin.cta.]],Tabla103[[#This Row],[Categoría de cuenta]],Tabla103[[#This Row],[Nivel de tensión]],Tabla103[[#This Row],[Tipo de tarifa]])</f>
        <v>GDPRG006G1GD_T2</v>
      </c>
      <c r="B79" s="3" t="s">
        <v>30</v>
      </c>
      <c r="C79" s="3" t="str">
        <f>+VLOOKUP(Tabla103[[#This Row],[Tipo cta.contrato]],Datos!$C:$D,2,FALSE)</f>
        <v>Grandes Demandas</v>
      </c>
      <c r="D79" s="3" t="s">
        <v>69</v>
      </c>
      <c r="E79" s="3" t="str">
        <f>+VLOOKUP(Tabla103[[#This Row],[Caract.determin.cta.]],Datos!$C:$D,2,FALSE)</f>
        <v>Gran Demanda Rural Provincial</v>
      </c>
      <c r="F79" s="3" t="s">
        <v>51</v>
      </c>
      <c r="G79" s="10" t="str">
        <f>+VLOOKUP(Tabla103[[#This Row],[Categoría de cuenta]],Datos!$C:$D,2,FALSE)</f>
        <v>GD: Extracción y de Agua y Bombeo</v>
      </c>
      <c r="H79" s="34" t="s">
        <v>28</v>
      </c>
      <c r="I79" s="3" t="str">
        <f>+VLOOKUP(Tabla103[[#This Row],[Nivel de tensión]],Datos!$C:$D,2,FALSE)</f>
        <v>Baja</v>
      </c>
      <c r="J79" s="4" t="s">
        <v>54</v>
      </c>
      <c r="K79" s="3" t="s">
        <v>23</v>
      </c>
      <c r="L79" s="43" t="s">
        <v>164</v>
      </c>
      <c r="M79" s="43" t="s">
        <v>207</v>
      </c>
      <c r="N79" s="3" t="s">
        <v>167</v>
      </c>
      <c r="O79" s="3" t="s">
        <v>163</v>
      </c>
      <c r="P79" s="1"/>
      <c r="Q79" s="1"/>
      <c r="T79"/>
      <c r="U79"/>
      <c r="V79"/>
      <c r="AU79" s="1"/>
      <c r="AV79" s="1"/>
      <c r="AW79" s="1"/>
    </row>
    <row r="80" spans="1:49" x14ac:dyDescent="0.25">
      <c r="A80" s="1" t="str">
        <f>+CONCATENATE(Tabla103[[#This Row],[Tipo cta.contrato]],Tabla103[[#This Row],[Caract.determin.cta.]],Tabla103[[#This Row],[Categoría de cuenta]],Tabla103[[#This Row],[Nivel de tensión]],Tabla103[[#This Row],[Tipo de tarifa]])</f>
        <v>GDPRG006G3GD_T2</v>
      </c>
      <c r="B80" s="3" t="s">
        <v>30</v>
      </c>
      <c r="C80" s="3" t="str">
        <f>+VLOOKUP(Tabla103[[#This Row],[Tipo cta.contrato]],Datos!$C:$D,2,FALSE)</f>
        <v>Grandes Demandas</v>
      </c>
      <c r="D80" s="3" t="s">
        <v>69</v>
      </c>
      <c r="E80" s="3" t="str">
        <f>+VLOOKUP(Tabla103[[#This Row],[Caract.determin.cta.]],Datos!$C:$D,2,FALSE)</f>
        <v>Gran Demanda Rural Provincial</v>
      </c>
      <c r="F80" s="3" t="s">
        <v>51</v>
      </c>
      <c r="G80" s="10" t="str">
        <f>+VLOOKUP(Tabla103[[#This Row],[Categoría de cuenta]],Datos!$C:$D,2,FALSE)</f>
        <v>GD: Extracción y de Agua y Bombeo</v>
      </c>
      <c r="H80" s="34" t="s">
        <v>34</v>
      </c>
      <c r="I80" s="3" t="str">
        <f>+VLOOKUP(Tabla103[[#This Row],[Nivel de tensión]],Datos!$C:$D,2,FALSE)</f>
        <v>Media 13,2 kV</v>
      </c>
      <c r="J80" s="4" t="s">
        <v>54</v>
      </c>
      <c r="K80" s="3" t="s">
        <v>23</v>
      </c>
      <c r="L80" s="43" t="s">
        <v>164</v>
      </c>
      <c r="M80" s="43" t="s">
        <v>209</v>
      </c>
      <c r="N80" s="3" t="s">
        <v>167</v>
      </c>
      <c r="O80" s="3" t="s">
        <v>163</v>
      </c>
      <c r="P80" s="1"/>
      <c r="Q80" s="1"/>
      <c r="T80"/>
      <c r="U80"/>
      <c r="V80"/>
      <c r="AU80" s="1"/>
      <c r="AV80" s="1"/>
      <c r="AW80" s="1"/>
    </row>
    <row r="81" spans="1:49" x14ac:dyDescent="0.25">
      <c r="A81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1" s="8"/>
      <c r="C81" s="8"/>
      <c r="D81" s="8"/>
      <c r="E81" s="8"/>
      <c r="F81" s="8"/>
      <c r="G81" s="9"/>
      <c r="H81" s="35"/>
      <c r="I81" s="8"/>
      <c r="J81" s="36"/>
      <c r="K81" s="8"/>
      <c r="L81" s="8"/>
      <c r="M81" s="8"/>
      <c r="N81" s="8"/>
      <c r="O81" s="8"/>
      <c r="P81" s="1"/>
      <c r="Q81" s="1"/>
      <c r="T81"/>
      <c r="U81"/>
      <c r="V81"/>
      <c r="AU81" s="1"/>
      <c r="AV81" s="1"/>
      <c r="AW81" s="1"/>
    </row>
    <row r="82" spans="1:49" x14ac:dyDescent="0.25">
      <c r="A82" s="1" t="str">
        <f>+CONCATENATE(Tabla103[[#This Row],[Tipo cta.contrato]],Tabla103[[#This Row],[Caract.determin.cta.]],Tabla103[[#This Row],[Categoría de cuenta]],Tabla103[[#This Row],[Nivel de tensión]],Tabla103[[#This Row],[Tipo de tarifa]])</f>
        <v>GDMUG002G0GD_T2</v>
      </c>
      <c r="B82" s="3" t="s">
        <v>30</v>
      </c>
      <c r="C82" s="3" t="str">
        <f>+VLOOKUP(Tabla103[[#This Row],[Tipo cta.contrato]],Datos!$C:$D,2,FALSE)</f>
        <v>Grandes Demandas</v>
      </c>
      <c r="D82" s="3" t="s">
        <v>63</v>
      </c>
      <c r="E82" s="3" t="str">
        <f>+VLOOKUP(Tabla103[[#This Row],[Caract.determin.cta.]],Datos!$C:$D,2,FALSE)</f>
        <v>Gran Demanda Urbano Municipal</v>
      </c>
      <c r="F82" s="3" t="s">
        <v>44</v>
      </c>
      <c r="G82" s="10" t="str">
        <f>+VLOOKUP(Tabla103[[#This Row],[Categoría de cuenta]],Datos!$C:$D,2,FALSE)</f>
        <v>GD: Normal</v>
      </c>
      <c r="H82" s="34" t="s">
        <v>21</v>
      </c>
      <c r="I82" s="3" t="str">
        <f>+VLOOKUP(Tabla103[[#This Row],[Nivel de tensión]],Datos!$C:$D,2,FALSE)</f>
        <v>Alta</v>
      </c>
      <c r="J82" s="4" t="s">
        <v>54</v>
      </c>
      <c r="K82" s="3" t="s">
        <v>23</v>
      </c>
      <c r="L82" s="3" t="s">
        <v>24</v>
      </c>
      <c r="M82" s="3" t="s">
        <v>47</v>
      </c>
      <c r="P82" s="1"/>
      <c r="Q82" s="1"/>
      <c r="T82"/>
      <c r="U82"/>
      <c r="V82"/>
      <c r="AU82" s="1"/>
      <c r="AV82" s="1"/>
      <c r="AW82" s="1"/>
    </row>
    <row r="83" spans="1:49" x14ac:dyDescent="0.25">
      <c r="A83" s="1" t="str">
        <f>+CONCATENATE(Tabla103[[#This Row],[Tipo cta.contrato]],Tabla103[[#This Row],[Caract.determin.cta.]],Tabla103[[#This Row],[Categoría de cuenta]],Tabla103[[#This Row],[Nivel de tensión]],Tabla103[[#This Row],[Tipo de tarifa]])</f>
        <v>GDMUG002G1GD_T2</v>
      </c>
      <c r="B83" s="3" t="s">
        <v>30</v>
      </c>
      <c r="C83" s="3" t="str">
        <f>+VLOOKUP(Tabla103[[#This Row],[Tipo cta.contrato]],Datos!$C:$D,2,FALSE)</f>
        <v>Grandes Demandas</v>
      </c>
      <c r="D83" s="3" t="s">
        <v>63</v>
      </c>
      <c r="E83" s="3" t="str">
        <f>+VLOOKUP(Tabla103[[#This Row],[Caract.determin.cta.]],Datos!$C:$D,2,FALSE)</f>
        <v>Gran Demanda Urbano Municipal</v>
      </c>
      <c r="F83" s="3" t="s">
        <v>44</v>
      </c>
      <c r="G83" s="10" t="str">
        <f>+VLOOKUP(Tabla103[[#This Row],[Categoría de cuenta]],Datos!$C:$D,2,FALSE)</f>
        <v>GD: Normal</v>
      </c>
      <c r="H83" s="34" t="s">
        <v>28</v>
      </c>
      <c r="I83" s="3" t="str">
        <f>+VLOOKUP(Tabla103[[#This Row],[Nivel de tensión]],Datos!$C:$D,2,FALSE)</f>
        <v>Baja</v>
      </c>
      <c r="J83" s="4" t="s">
        <v>54</v>
      </c>
      <c r="K83" s="3" t="s">
        <v>23</v>
      </c>
      <c r="L83" s="3" t="s">
        <v>24</v>
      </c>
      <c r="M83" s="3" t="s">
        <v>48</v>
      </c>
      <c r="P83" s="1"/>
      <c r="Q83" s="1"/>
      <c r="T83"/>
      <c r="U83"/>
      <c r="V83"/>
      <c r="AU83" s="1"/>
      <c r="AV83" s="1"/>
      <c r="AW83" s="1"/>
    </row>
    <row r="84" spans="1:49" x14ac:dyDescent="0.25">
      <c r="A84" s="1" t="str">
        <f>+CONCATENATE(Tabla103[[#This Row],[Tipo cta.contrato]],Tabla103[[#This Row],[Caract.determin.cta.]],Tabla103[[#This Row],[Categoría de cuenta]],Tabla103[[#This Row],[Nivel de tensión]],Tabla103[[#This Row],[Tipo de tarifa]])</f>
        <v>GDMUG002G3GD_T2</v>
      </c>
      <c r="B84" s="3" t="s">
        <v>30</v>
      </c>
      <c r="C84" s="3" t="str">
        <f>+VLOOKUP(Tabla103[[#This Row],[Tipo cta.contrato]],Datos!$C:$D,2,FALSE)</f>
        <v>Grandes Demandas</v>
      </c>
      <c r="D84" s="3" t="s">
        <v>63</v>
      </c>
      <c r="E84" s="3" t="str">
        <f>+VLOOKUP(Tabla103[[#This Row],[Caract.determin.cta.]],Datos!$C:$D,2,FALSE)</f>
        <v>Gran Demanda Urbano Municipal</v>
      </c>
      <c r="F84" s="3" t="s">
        <v>44</v>
      </c>
      <c r="G84" s="10" t="str">
        <f>+VLOOKUP(Tabla103[[#This Row],[Categoría de cuenta]],Datos!$C:$D,2,FALSE)</f>
        <v>GD: Normal</v>
      </c>
      <c r="H84" s="34" t="s">
        <v>34</v>
      </c>
      <c r="I84" s="3" t="str">
        <f>+VLOOKUP(Tabla103[[#This Row],[Nivel de tensión]],Datos!$C:$D,2,FALSE)</f>
        <v>Media 13,2 kV</v>
      </c>
      <c r="J84" s="4" t="s">
        <v>54</v>
      </c>
      <c r="K84" s="3" t="s">
        <v>23</v>
      </c>
      <c r="L84" s="3" t="s">
        <v>24</v>
      </c>
      <c r="M84" s="3" t="s">
        <v>50</v>
      </c>
      <c r="P84" s="1"/>
      <c r="Q84" s="1"/>
      <c r="T84"/>
      <c r="U84"/>
      <c r="V84"/>
      <c r="AU84" s="1"/>
      <c r="AV84" s="1"/>
      <c r="AW84" s="1"/>
    </row>
    <row r="85" spans="1:49" x14ac:dyDescent="0.25">
      <c r="A85" s="1" t="str">
        <f>+CONCATENATE(Tabla103[[#This Row],[Tipo cta.contrato]],Tabla103[[#This Row],[Caract.determin.cta.]],Tabla103[[#This Row],[Categoría de cuenta]],Tabla103[[#This Row],[Nivel de tensión]],Tabla103[[#This Row],[Tipo de tarifa]])</f>
        <v>GDMUG002G4GD_T2</v>
      </c>
      <c r="B85" s="3" t="s">
        <v>30</v>
      </c>
      <c r="C85" s="3" t="str">
        <f>+VLOOKUP(Tabla103[[#This Row],[Tipo cta.contrato]],Datos!$C:$D,2,FALSE)</f>
        <v>Grandes Demandas</v>
      </c>
      <c r="D85" s="3" t="s">
        <v>63</v>
      </c>
      <c r="E85" s="3" t="str">
        <f>+VLOOKUP(Tabla103[[#This Row],[Caract.determin.cta.]],Datos!$C:$D,2,FALSE)</f>
        <v>Gran Demanda Urbano Municipal</v>
      </c>
      <c r="F85" s="3" t="s">
        <v>44</v>
      </c>
      <c r="G85" s="10" t="str">
        <f>+VLOOKUP(Tabla103[[#This Row],[Categoría de cuenta]],Datos!$C:$D,2,FALSE)</f>
        <v>GD: Normal</v>
      </c>
      <c r="H85" s="34" t="s">
        <v>37</v>
      </c>
      <c r="I85" s="3" t="str">
        <f>+VLOOKUP(Tabla103[[#This Row],[Nivel de tensión]],Datos!$C:$D,2,FALSE)</f>
        <v>Media 33 kV</v>
      </c>
      <c r="J85" s="4" t="s">
        <v>54</v>
      </c>
      <c r="K85" s="3" t="s">
        <v>23</v>
      </c>
      <c r="L85" s="3" t="s">
        <v>24</v>
      </c>
      <c r="M85" s="3" t="s">
        <v>52</v>
      </c>
      <c r="P85" s="1"/>
      <c r="Q85" s="1"/>
      <c r="T85"/>
      <c r="U85"/>
      <c r="V85"/>
      <c r="AU85" s="1"/>
      <c r="AV85" s="1"/>
      <c r="AW85" s="1"/>
    </row>
    <row r="86" spans="1:49" x14ac:dyDescent="0.25">
      <c r="A86" s="1" t="str">
        <f>+CONCATENATE(Tabla103[[#This Row],[Tipo cta.contrato]],Tabla103[[#This Row],[Caract.determin.cta.]],Tabla103[[#This Row],[Categoría de cuenta]],Tabla103[[#This Row],[Nivel de tensión]],Tabla103[[#This Row],[Tipo de tarifa]])</f>
        <v>GDMUG002G5GD_T2</v>
      </c>
      <c r="B86" s="202" t="s">
        <v>30</v>
      </c>
      <c r="C86" s="202" t="str">
        <f>+VLOOKUP(Tabla103[[#This Row],[Tipo cta.contrato]],Datos!$C:$D,2,FALSE)</f>
        <v>Grandes Demandas</v>
      </c>
      <c r="D86" s="202" t="s">
        <v>63</v>
      </c>
      <c r="E86" s="202" t="str">
        <f>+VLOOKUP(Tabla103[[#This Row],[Caract.determin.cta.]],Datos!$C:$D,2,FALSE)</f>
        <v>Gran Demanda Urbano Municipal</v>
      </c>
      <c r="F86" s="202" t="s">
        <v>44</v>
      </c>
      <c r="G86" s="206" t="str">
        <f>+VLOOKUP(Tabla103[[#This Row],[Categoría de cuenta]],Datos!$C:$D,2,FALSE)</f>
        <v>GD: Normal</v>
      </c>
      <c r="H86" s="210" t="s">
        <v>42</v>
      </c>
      <c r="I86" s="207" t="str">
        <f>+VLOOKUP(Tabla103[[#This Row],[Nivel de tensión]],Datos!$C:$D,2,FALSE)</f>
        <v>Media Barra</v>
      </c>
      <c r="J86" s="206" t="s">
        <v>54</v>
      </c>
      <c r="K86" s="202" t="s">
        <v>23</v>
      </c>
      <c r="L86" s="202" t="s">
        <v>24</v>
      </c>
      <c r="M86" s="205" t="s">
        <v>9170</v>
      </c>
      <c r="P86" s="1"/>
      <c r="Q86" s="1"/>
      <c r="T86"/>
      <c r="U86"/>
      <c r="V86"/>
      <c r="AU86" s="1"/>
      <c r="AV86" s="1"/>
      <c r="AW86" s="1"/>
    </row>
    <row r="87" spans="1:49" x14ac:dyDescent="0.25">
      <c r="A87" s="1" t="str">
        <f>+CONCATENATE(Tabla103[[#This Row],[Tipo cta.contrato]],Tabla103[[#This Row],[Caract.determin.cta.]],Tabla103[[#This Row],[Categoría de cuenta]],Tabla103[[#This Row],[Nivel de tensión]],Tabla103[[#This Row],[Tipo de tarifa]])</f>
        <v>GDMUG005G0GD_T2</v>
      </c>
      <c r="B87" s="3" t="s">
        <v>30</v>
      </c>
      <c r="C87" s="3" t="str">
        <f>+VLOOKUP(Tabla103[[#This Row],[Tipo cta.contrato]],Datos!$C:$D,2,FALSE)</f>
        <v>Grandes Demandas</v>
      </c>
      <c r="D87" s="3" t="s">
        <v>63</v>
      </c>
      <c r="E87" s="3" t="str">
        <f>+VLOOKUP(Tabla103[[#This Row],[Caract.determin.cta.]],Datos!$C:$D,2,FALSE)</f>
        <v>Gran Demanda Urbano Municipal</v>
      </c>
      <c r="F87" s="3" t="s">
        <v>49</v>
      </c>
      <c r="G87" s="10" t="str">
        <f>+VLOOKUP(Tabla103[[#This Row],[Categoría de cuenta]],Datos!$C:$D,2,FALSE)</f>
        <v>GD: Organizaciones y Entes Públicos de Salud y Educación</v>
      </c>
      <c r="H87" s="34" t="s">
        <v>21</v>
      </c>
      <c r="I87" s="3" t="str">
        <f>+VLOOKUP(Tabla103[[#This Row],[Nivel de tensión]],Datos!$C:$D,2,FALSE)</f>
        <v>Alta</v>
      </c>
      <c r="J87" s="4" t="s">
        <v>54</v>
      </c>
      <c r="K87" s="3" t="s">
        <v>23</v>
      </c>
      <c r="L87" s="43" t="s">
        <v>58</v>
      </c>
      <c r="M87" s="43" t="s">
        <v>214</v>
      </c>
      <c r="O87" s="3" t="s">
        <v>163</v>
      </c>
      <c r="P87" s="1"/>
      <c r="Q87" s="1"/>
      <c r="T87"/>
      <c r="U87"/>
      <c r="V87"/>
      <c r="AU87" s="1"/>
      <c r="AV87" s="1"/>
      <c r="AW87" s="1"/>
    </row>
    <row r="88" spans="1:49" x14ac:dyDescent="0.25">
      <c r="A88" s="1" t="str">
        <f>+CONCATENATE(Tabla103[[#This Row],[Tipo cta.contrato]],Tabla103[[#This Row],[Caract.determin.cta.]],Tabla103[[#This Row],[Categoría de cuenta]],Tabla103[[#This Row],[Nivel de tensión]],Tabla103[[#This Row],[Tipo de tarifa]])</f>
        <v>GDMUG005G1GD_T2</v>
      </c>
      <c r="B88" s="3" t="s">
        <v>30</v>
      </c>
      <c r="C88" s="3" t="str">
        <f>+VLOOKUP(Tabla103[[#This Row],[Tipo cta.contrato]],Datos!$C:$D,2,FALSE)</f>
        <v>Grandes Demandas</v>
      </c>
      <c r="D88" s="3" t="s">
        <v>63</v>
      </c>
      <c r="E88" s="3" t="str">
        <f>+VLOOKUP(Tabla103[[#This Row],[Caract.determin.cta.]],Datos!$C:$D,2,FALSE)</f>
        <v>Gran Demanda Urbano Municipal</v>
      </c>
      <c r="F88" s="3" t="s">
        <v>49</v>
      </c>
      <c r="G88" s="10" t="str">
        <f>+VLOOKUP(Tabla103[[#This Row],[Categoría de cuenta]],Datos!$C:$D,2,FALSE)</f>
        <v>GD: Organizaciones y Entes Públicos de Salud y Educación</v>
      </c>
      <c r="H88" s="34" t="s">
        <v>28</v>
      </c>
      <c r="I88" s="3" t="str">
        <f>+VLOOKUP(Tabla103[[#This Row],[Nivel de tensión]],Datos!$C:$D,2,FALSE)</f>
        <v>Baja</v>
      </c>
      <c r="J88" s="4" t="s">
        <v>54</v>
      </c>
      <c r="K88" s="3" t="s">
        <v>23</v>
      </c>
      <c r="L88" s="43" t="s">
        <v>58</v>
      </c>
      <c r="M88" s="43" t="s">
        <v>215</v>
      </c>
      <c r="O88" s="3" t="s">
        <v>163</v>
      </c>
      <c r="P88" s="1"/>
      <c r="Q88" s="1"/>
      <c r="T88"/>
      <c r="U88"/>
      <c r="V88"/>
      <c r="AU88" s="1"/>
      <c r="AV88" s="1"/>
      <c r="AW88" s="1"/>
    </row>
    <row r="89" spans="1:49" x14ac:dyDescent="0.25">
      <c r="A89" s="1" t="str">
        <f>+CONCATENATE(Tabla103[[#This Row],[Tipo cta.contrato]],Tabla103[[#This Row],[Caract.determin.cta.]],Tabla103[[#This Row],[Categoría de cuenta]],Tabla103[[#This Row],[Nivel de tensión]],Tabla103[[#This Row],[Tipo de tarifa]])</f>
        <v>GDMUG005G3GD_T2</v>
      </c>
      <c r="B89" s="3" t="s">
        <v>30</v>
      </c>
      <c r="C89" s="3" t="str">
        <f>+VLOOKUP(Tabla103[[#This Row],[Tipo cta.contrato]],Datos!$C:$D,2,FALSE)</f>
        <v>Grandes Demandas</v>
      </c>
      <c r="D89" s="3" t="s">
        <v>63</v>
      </c>
      <c r="E89" s="3" t="str">
        <f>+VLOOKUP(Tabla103[[#This Row],[Caract.determin.cta.]],Datos!$C:$D,2,FALSE)</f>
        <v>Gran Demanda Urbano Municipal</v>
      </c>
      <c r="F89" s="3" t="s">
        <v>49</v>
      </c>
      <c r="G89" s="10" t="str">
        <f>+VLOOKUP(Tabla103[[#This Row],[Categoría de cuenta]],Datos!$C:$D,2,FALSE)</f>
        <v>GD: Organizaciones y Entes Públicos de Salud y Educación</v>
      </c>
      <c r="H89" s="34" t="s">
        <v>34</v>
      </c>
      <c r="I89" s="3" t="str">
        <f>+VLOOKUP(Tabla103[[#This Row],[Nivel de tensión]],Datos!$C:$D,2,FALSE)</f>
        <v>Media 13,2 kV</v>
      </c>
      <c r="J89" s="4" t="s">
        <v>54</v>
      </c>
      <c r="K89" s="3" t="s">
        <v>23</v>
      </c>
      <c r="L89" s="43" t="s">
        <v>58</v>
      </c>
      <c r="M89" s="43" t="s">
        <v>216</v>
      </c>
      <c r="O89" s="3" t="s">
        <v>163</v>
      </c>
      <c r="P89" s="1"/>
      <c r="Q89" s="1"/>
      <c r="T89"/>
      <c r="U89"/>
      <c r="V89"/>
      <c r="AU89" s="1"/>
      <c r="AV89" s="1"/>
      <c r="AW89" s="1"/>
    </row>
    <row r="90" spans="1:49" x14ac:dyDescent="0.25">
      <c r="A90" s="1" t="str">
        <f>+CONCATENATE(Tabla103[[#This Row],[Tipo cta.contrato]],Tabla103[[#This Row],[Caract.determin.cta.]],Tabla103[[#This Row],[Categoría de cuenta]],Tabla103[[#This Row],[Nivel de tensión]],Tabla103[[#This Row],[Tipo de tarifa]])</f>
        <v>GDMUG005G4GD_T2</v>
      </c>
      <c r="B90" s="3" t="s">
        <v>30</v>
      </c>
      <c r="C90" s="3" t="str">
        <f>+VLOOKUP(Tabla103[[#This Row],[Tipo cta.contrato]],Datos!$C:$D,2,FALSE)</f>
        <v>Grandes Demandas</v>
      </c>
      <c r="D90" s="3" t="s">
        <v>63</v>
      </c>
      <c r="E90" s="3" t="str">
        <f>+VLOOKUP(Tabla103[[#This Row],[Caract.determin.cta.]],Datos!$C:$D,2,FALSE)</f>
        <v>Gran Demanda Urbano Municipal</v>
      </c>
      <c r="F90" s="3" t="s">
        <v>49</v>
      </c>
      <c r="G90" s="10" t="str">
        <f>+VLOOKUP(Tabla103[[#This Row],[Categoría de cuenta]],Datos!$C:$D,2,FALSE)</f>
        <v>GD: Organizaciones y Entes Públicos de Salud y Educación</v>
      </c>
      <c r="H90" s="34" t="s">
        <v>37</v>
      </c>
      <c r="I90" s="3" t="str">
        <f>+VLOOKUP(Tabla103[[#This Row],[Nivel de tensión]],Datos!$C:$D,2,FALSE)</f>
        <v>Media 33 kV</v>
      </c>
      <c r="J90" s="4" t="s">
        <v>54</v>
      </c>
      <c r="K90" s="3" t="s">
        <v>23</v>
      </c>
      <c r="L90" s="43" t="s">
        <v>58</v>
      </c>
      <c r="M90" s="43" t="s">
        <v>217</v>
      </c>
      <c r="O90" s="3" t="s">
        <v>163</v>
      </c>
      <c r="P90" s="1"/>
      <c r="Q90" s="1"/>
      <c r="T90"/>
      <c r="U90"/>
      <c r="V90"/>
      <c r="AU90" s="1"/>
      <c r="AV90" s="1"/>
      <c r="AW90" s="1"/>
    </row>
    <row r="91" spans="1:49" x14ac:dyDescent="0.25">
      <c r="A91" s="1" t="str">
        <f>+CONCATENATE(Tabla103[[#This Row],[Tipo cta.contrato]],Tabla103[[#This Row],[Caract.determin.cta.]],Tabla103[[#This Row],[Categoría de cuenta]],Tabla103[[#This Row],[Nivel de tensión]],Tabla103[[#This Row],[Tipo de tarifa]])</f>
        <v>GDMUG006G1GD_T2</v>
      </c>
      <c r="B91" s="3" t="s">
        <v>30</v>
      </c>
      <c r="C91" s="3" t="str">
        <f>+VLOOKUP(Tabla103[[#This Row],[Tipo cta.contrato]],Datos!$C:$D,2,FALSE)</f>
        <v>Grandes Demandas</v>
      </c>
      <c r="D91" s="3" t="s">
        <v>63</v>
      </c>
      <c r="E91" s="3" t="str">
        <f>+VLOOKUP(Tabla103[[#This Row],[Caract.determin.cta.]],Datos!$C:$D,2,FALSE)</f>
        <v>Gran Demanda Urbano Municipal</v>
      </c>
      <c r="F91" s="3" t="s">
        <v>51</v>
      </c>
      <c r="G91" s="10" t="str">
        <f>+VLOOKUP(Tabla103[[#This Row],[Categoría de cuenta]],Datos!$C:$D,2,FALSE)</f>
        <v>GD: Extracción y de Agua y Bombeo</v>
      </c>
      <c r="H91" s="34" t="s">
        <v>28</v>
      </c>
      <c r="I91" s="3" t="str">
        <f>+VLOOKUP(Tabla103[[#This Row],[Nivel de tensión]],Datos!$C:$D,2,FALSE)</f>
        <v>Baja</v>
      </c>
      <c r="J91" s="4" t="s">
        <v>54</v>
      </c>
      <c r="K91" s="3" t="s">
        <v>23</v>
      </c>
      <c r="L91" s="43" t="s">
        <v>164</v>
      </c>
      <c r="M91" s="43" t="s">
        <v>207</v>
      </c>
      <c r="O91" s="3" t="s">
        <v>163</v>
      </c>
      <c r="P91" s="1"/>
      <c r="Q91" s="1"/>
      <c r="T91"/>
      <c r="U91"/>
      <c r="V91"/>
      <c r="AU91" s="1"/>
      <c r="AV91" s="1"/>
      <c r="AW91" s="1"/>
    </row>
    <row r="92" spans="1:49" x14ac:dyDescent="0.25">
      <c r="A92" s="1" t="str">
        <f>+CONCATENATE(Tabla103[[#This Row],[Tipo cta.contrato]],Tabla103[[#This Row],[Caract.determin.cta.]],Tabla103[[#This Row],[Categoría de cuenta]],Tabla103[[#This Row],[Nivel de tensión]],Tabla103[[#This Row],[Tipo de tarifa]])</f>
        <v>GDMUG006G3GD_T2</v>
      </c>
      <c r="B92" s="3" t="s">
        <v>30</v>
      </c>
      <c r="C92" s="3" t="str">
        <f>+VLOOKUP(Tabla103[[#This Row],[Tipo cta.contrato]],Datos!$C:$D,2,FALSE)</f>
        <v>Grandes Demandas</v>
      </c>
      <c r="D92" s="3" t="s">
        <v>63</v>
      </c>
      <c r="E92" s="3" t="str">
        <f>+VLOOKUP(Tabla103[[#This Row],[Caract.determin.cta.]],Datos!$C:$D,2,FALSE)</f>
        <v>Gran Demanda Urbano Municipal</v>
      </c>
      <c r="F92" s="3" t="s">
        <v>51</v>
      </c>
      <c r="G92" s="10" t="str">
        <f>+VLOOKUP(Tabla103[[#This Row],[Categoría de cuenta]],Datos!$C:$D,2,FALSE)</f>
        <v>GD: Extracción y de Agua y Bombeo</v>
      </c>
      <c r="H92" s="34" t="s">
        <v>34</v>
      </c>
      <c r="I92" s="3" t="str">
        <f>+VLOOKUP(Tabla103[[#This Row],[Nivel de tensión]],Datos!$C:$D,2,FALSE)</f>
        <v>Media 13,2 kV</v>
      </c>
      <c r="J92" s="4" t="s">
        <v>54</v>
      </c>
      <c r="K92" s="3" t="s">
        <v>23</v>
      </c>
      <c r="L92" s="43" t="s">
        <v>164</v>
      </c>
      <c r="M92" s="43" t="s">
        <v>209</v>
      </c>
      <c r="O92" s="3" t="s">
        <v>163</v>
      </c>
      <c r="P92" s="1"/>
      <c r="Q92" s="1"/>
      <c r="T92"/>
      <c r="U92"/>
      <c r="V92"/>
      <c r="AU92" s="1"/>
      <c r="AV92" s="1"/>
      <c r="AW92" s="1"/>
    </row>
    <row r="93" spans="1:49" x14ac:dyDescent="0.25">
      <c r="A93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93" s="8"/>
      <c r="C93" s="8"/>
      <c r="D93" s="8"/>
      <c r="E93" s="8"/>
      <c r="F93" s="8"/>
      <c r="G93" s="9"/>
      <c r="H93" s="35"/>
      <c r="I93" s="8"/>
      <c r="J93" s="36"/>
      <c r="K93" s="8"/>
      <c r="L93" s="8"/>
      <c r="M93" s="8"/>
      <c r="N93" s="8"/>
      <c r="O93" s="8"/>
      <c r="P93" s="1"/>
      <c r="Q93" s="1"/>
      <c r="T93"/>
      <c r="U93"/>
      <c r="V93"/>
      <c r="AU93" s="1"/>
      <c r="AV93" s="1"/>
      <c r="AW93" s="1"/>
    </row>
    <row r="94" spans="1:49" x14ac:dyDescent="0.25">
      <c r="A94" s="1" t="str">
        <f>+CONCATENATE(Tabla103[[#This Row],[Tipo cta.contrato]],Tabla103[[#This Row],[Caract.determin.cta.]],Tabla103[[#This Row],[Categoría de cuenta]],Tabla103[[#This Row],[Nivel de tensión]],Tabla103[[#This Row],[Tipo de tarifa]])</f>
        <v>GDMRG002G0GD_T2</v>
      </c>
      <c r="B94" s="3" t="s">
        <v>30</v>
      </c>
      <c r="C94" s="3" t="str">
        <f>+VLOOKUP(Tabla103[[#This Row],[Tipo cta.contrato]],Datos!$C:$D,2,FALSE)</f>
        <v>Grandes Demandas</v>
      </c>
      <c r="D94" s="3" t="s">
        <v>71</v>
      </c>
      <c r="E94" s="3" t="str">
        <f>+VLOOKUP(Tabla103[[#This Row],[Caract.determin.cta.]],Datos!$C:$D,2,FALSE)</f>
        <v>Gran Demanda Rural Municipal</v>
      </c>
      <c r="F94" s="3" t="s">
        <v>44</v>
      </c>
      <c r="G94" s="10" t="str">
        <f>+VLOOKUP(Tabla103[[#This Row],[Categoría de cuenta]],Datos!$C:$D,2,FALSE)</f>
        <v>GD: Normal</v>
      </c>
      <c r="H94" s="34" t="s">
        <v>21</v>
      </c>
      <c r="I94" s="3" t="str">
        <f>+VLOOKUP(Tabla103[[#This Row],[Nivel de tensión]],Datos!$C:$D,2,FALSE)</f>
        <v>Alta</v>
      </c>
      <c r="J94" s="4" t="s">
        <v>54</v>
      </c>
      <c r="K94" s="3" t="s">
        <v>23</v>
      </c>
      <c r="L94" s="3" t="s">
        <v>24</v>
      </c>
      <c r="M94" s="3" t="s">
        <v>47</v>
      </c>
      <c r="N94" s="3" t="s">
        <v>167</v>
      </c>
      <c r="P94" s="1"/>
      <c r="Q94" s="1"/>
      <c r="T94"/>
      <c r="U94"/>
      <c r="V94"/>
      <c r="AU94" s="1"/>
      <c r="AV94" s="1"/>
      <c r="AW94" s="1"/>
    </row>
    <row r="95" spans="1:49" x14ac:dyDescent="0.25">
      <c r="A95" s="1" t="str">
        <f>+CONCATENATE(Tabla103[[#This Row],[Tipo cta.contrato]],Tabla103[[#This Row],[Caract.determin.cta.]],Tabla103[[#This Row],[Categoría de cuenta]],Tabla103[[#This Row],[Nivel de tensión]],Tabla103[[#This Row],[Tipo de tarifa]])</f>
        <v>GDMRG002G1GD_T2</v>
      </c>
      <c r="B95" s="3" t="s">
        <v>30</v>
      </c>
      <c r="C95" s="3" t="str">
        <f>+VLOOKUP(Tabla103[[#This Row],[Tipo cta.contrato]],Datos!$C:$D,2,FALSE)</f>
        <v>Grandes Demandas</v>
      </c>
      <c r="D95" s="3" t="s">
        <v>71</v>
      </c>
      <c r="E95" s="3" t="str">
        <f>+VLOOKUP(Tabla103[[#This Row],[Caract.determin.cta.]],Datos!$C:$D,2,FALSE)</f>
        <v>Gran Demanda Rural Municipal</v>
      </c>
      <c r="F95" s="3" t="s">
        <v>44</v>
      </c>
      <c r="G95" s="10" t="str">
        <f>+VLOOKUP(Tabla103[[#This Row],[Categoría de cuenta]],Datos!$C:$D,2,FALSE)</f>
        <v>GD: Normal</v>
      </c>
      <c r="H95" s="34" t="s">
        <v>28</v>
      </c>
      <c r="I95" s="3" t="str">
        <f>+VLOOKUP(Tabla103[[#This Row],[Nivel de tensión]],Datos!$C:$D,2,FALSE)</f>
        <v>Baja</v>
      </c>
      <c r="J95" s="4" t="s">
        <v>54</v>
      </c>
      <c r="K95" s="3" t="s">
        <v>23</v>
      </c>
      <c r="L95" s="3" t="s">
        <v>24</v>
      </c>
      <c r="M95" s="3" t="s">
        <v>48</v>
      </c>
      <c r="N95" s="3" t="s">
        <v>167</v>
      </c>
      <c r="P95" s="1"/>
      <c r="Q95" s="1"/>
      <c r="T95"/>
      <c r="U95"/>
      <c r="V95"/>
      <c r="AU95" s="1"/>
      <c r="AV95" s="1"/>
      <c r="AW95" s="1"/>
    </row>
    <row r="96" spans="1:49" x14ac:dyDescent="0.25">
      <c r="A96" s="1" t="str">
        <f>+CONCATENATE(Tabla103[[#This Row],[Tipo cta.contrato]],Tabla103[[#This Row],[Caract.determin.cta.]],Tabla103[[#This Row],[Categoría de cuenta]],Tabla103[[#This Row],[Nivel de tensión]],Tabla103[[#This Row],[Tipo de tarifa]])</f>
        <v>GDMRG002G3GD_T2</v>
      </c>
      <c r="B96" s="3" t="s">
        <v>30</v>
      </c>
      <c r="C96" s="3" t="str">
        <f>+VLOOKUP(Tabla103[[#This Row],[Tipo cta.contrato]],Datos!$C:$D,2,FALSE)</f>
        <v>Grandes Demandas</v>
      </c>
      <c r="D96" s="3" t="s">
        <v>71</v>
      </c>
      <c r="E96" s="3" t="str">
        <f>+VLOOKUP(Tabla103[[#This Row],[Caract.determin.cta.]],Datos!$C:$D,2,FALSE)</f>
        <v>Gran Demanda Rural Municipal</v>
      </c>
      <c r="F96" s="3" t="s">
        <v>44</v>
      </c>
      <c r="G96" s="10" t="str">
        <f>+VLOOKUP(Tabla103[[#This Row],[Categoría de cuenta]],Datos!$C:$D,2,FALSE)</f>
        <v>GD: Normal</v>
      </c>
      <c r="H96" s="34" t="s">
        <v>34</v>
      </c>
      <c r="I96" s="3" t="str">
        <f>+VLOOKUP(Tabla103[[#This Row],[Nivel de tensión]],Datos!$C:$D,2,FALSE)</f>
        <v>Media 13,2 kV</v>
      </c>
      <c r="J96" s="4" t="s">
        <v>54</v>
      </c>
      <c r="K96" s="3" t="s">
        <v>23</v>
      </c>
      <c r="L96" s="3" t="s">
        <v>24</v>
      </c>
      <c r="M96" s="3" t="s">
        <v>50</v>
      </c>
      <c r="N96" s="3" t="s">
        <v>167</v>
      </c>
      <c r="P96" s="1"/>
      <c r="Q96" s="1"/>
      <c r="T96"/>
      <c r="U96"/>
      <c r="V96"/>
      <c r="AU96" s="1"/>
      <c r="AV96" s="1"/>
      <c r="AW96" s="1"/>
    </row>
    <row r="97" spans="1:49" x14ac:dyDescent="0.25">
      <c r="A97" s="1" t="str">
        <f>+CONCATENATE(Tabla103[[#This Row],[Tipo cta.contrato]],Tabla103[[#This Row],[Caract.determin.cta.]],Tabla103[[#This Row],[Categoría de cuenta]],Tabla103[[#This Row],[Nivel de tensión]],Tabla103[[#This Row],[Tipo de tarifa]])</f>
        <v>GDMRG002G4GD_T2</v>
      </c>
      <c r="B97" s="3" t="s">
        <v>30</v>
      </c>
      <c r="C97" s="3" t="str">
        <f>+VLOOKUP(Tabla103[[#This Row],[Tipo cta.contrato]],Datos!$C:$D,2,FALSE)</f>
        <v>Grandes Demandas</v>
      </c>
      <c r="D97" s="3" t="s">
        <v>71</v>
      </c>
      <c r="E97" s="3" t="str">
        <f>+VLOOKUP(Tabla103[[#This Row],[Caract.determin.cta.]],Datos!$C:$D,2,FALSE)</f>
        <v>Gran Demanda Rural Municipal</v>
      </c>
      <c r="F97" s="3" t="s">
        <v>44</v>
      </c>
      <c r="G97" s="10" t="str">
        <f>+VLOOKUP(Tabla103[[#This Row],[Categoría de cuenta]],Datos!$C:$D,2,FALSE)</f>
        <v>GD: Normal</v>
      </c>
      <c r="H97" s="34" t="s">
        <v>37</v>
      </c>
      <c r="I97" s="3" t="str">
        <f>+VLOOKUP(Tabla103[[#This Row],[Nivel de tensión]],Datos!$C:$D,2,FALSE)</f>
        <v>Media 33 kV</v>
      </c>
      <c r="J97" s="4" t="s">
        <v>54</v>
      </c>
      <c r="K97" s="3" t="s">
        <v>23</v>
      </c>
      <c r="L97" s="3" t="s">
        <v>24</v>
      </c>
      <c r="M97" s="3" t="s">
        <v>52</v>
      </c>
      <c r="N97" s="3" t="s">
        <v>167</v>
      </c>
      <c r="P97" s="1"/>
      <c r="Q97" s="1"/>
      <c r="T97"/>
      <c r="U97"/>
      <c r="V97"/>
      <c r="AU97" s="1"/>
      <c r="AV97" s="1"/>
      <c r="AW97" s="1"/>
    </row>
    <row r="98" spans="1:49" x14ac:dyDescent="0.25">
      <c r="A98" s="1" t="str">
        <f>+CONCATENATE(Tabla103[[#This Row],[Tipo cta.contrato]],Tabla103[[#This Row],[Caract.determin.cta.]],Tabla103[[#This Row],[Categoría de cuenta]],Tabla103[[#This Row],[Nivel de tensión]],Tabla103[[#This Row],[Tipo de tarifa]])</f>
        <v>GDMRG002G5GD_T2</v>
      </c>
      <c r="B98" s="202" t="s">
        <v>30</v>
      </c>
      <c r="C98" s="202" t="str">
        <f>+VLOOKUP(Tabla103[[#This Row],[Tipo cta.contrato]],Datos!$C:$D,2,FALSE)</f>
        <v>Grandes Demandas</v>
      </c>
      <c r="D98" s="202" t="s">
        <v>71</v>
      </c>
      <c r="E98" s="202" t="str">
        <f>+VLOOKUP(Tabla103[[#This Row],[Caract.determin.cta.]],Datos!$C:$D,2,FALSE)</f>
        <v>Gran Demanda Rural Municipal</v>
      </c>
      <c r="F98" s="202" t="s">
        <v>44</v>
      </c>
      <c r="G98" s="206" t="str">
        <f>+VLOOKUP(Tabla103[[#This Row],[Categoría de cuenta]],Datos!$C:$D,2,FALSE)</f>
        <v>GD: Normal</v>
      </c>
      <c r="H98" s="210" t="s">
        <v>42</v>
      </c>
      <c r="I98" s="207" t="str">
        <f>+VLOOKUP(Tabla103[[#This Row],[Nivel de tensión]],Datos!$C:$D,2,FALSE)</f>
        <v>Media Barra</v>
      </c>
      <c r="J98" s="206" t="s">
        <v>54</v>
      </c>
      <c r="K98" s="202" t="s">
        <v>23</v>
      </c>
      <c r="L98" s="202" t="s">
        <v>24</v>
      </c>
      <c r="M98" s="205" t="s">
        <v>9170</v>
      </c>
      <c r="N98" s="3" t="s">
        <v>167</v>
      </c>
      <c r="P98" s="1"/>
      <c r="Q98" s="1"/>
      <c r="T98"/>
      <c r="U98"/>
      <c r="V98"/>
      <c r="AU98" s="1"/>
      <c r="AV98" s="1"/>
      <c r="AW98" s="1"/>
    </row>
    <row r="99" spans="1:49" x14ac:dyDescent="0.25">
      <c r="A99" s="1" t="str">
        <f>+CONCATENATE(Tabla103[[#This Row],[Tipo cta.contrato]],Tabla103[[#This Row],[Caract.determin.cta.]],Tabla103[[#This Row],[Categoría de cuenta]],Tabla103[[#This Row],[Nivel de tensión]],Tabla103[[#This Row],[Tipo de tarifa]])</f>
        <v>GDMRG005G0GD_T2</v>
      </c>
      <c r="B99" s="3" t="s">
        <v>30</v>
      </c>
      <c r="C99" s="3" t="str">
        <f>+VLOOKUP(Tabla103[[#This Row],[Tipo cta.contrato]],Datos!$C:$D,2,FALSE)</f>
        <v>Grandes Demandas</v>
      </c>
      <c r="D99" s="3" t="s">
        <v>71</v>
      </c>
      <c r="E99" s="3" t="str">
        <f>+VLOOKUP(Tabla103[[#This Row],[Caract.determin.cta.]],Datos!$C:$D,2,FALSE)</f>
        <v>Gran Demanda Rural Municipal</v>
      </c>
      <c r="F99" s="3" t="s">
        <v>49</v>
      </c>
      <c r="G99" s="10" t="str">
        <f>+VLOOKUP(Tabla103[[#This Row],[Categoría de cuenta]],Datos!$C:$D,2,FALSE)</f>
        <v>GD: Organizaciones y Entes Públicos de Salud y Educación</v>
      </c>
      <c r="H99" s="34" t="s">
        <v>21</v>
      </c>
      <c r="I99" s="3" t="str">
        <f>+VLOOKUP(Tabla103[[#This Row],[Nivel de tensión]],Datos!$C:$D,2,FALSE)</f>
        <v>Alta</v>
      </c>
      <c r="J99" s="4" t="s">
        <v>54</v>
      </c>
      <c r="K99" s="3" t="s">
        <v>23</v>
      </c>
      <c r="L99" s="43" t="s">
        <v>58</v>
      </c>
      <c r="M99" s="43" t="s">
        <v>214</v>
      </c>
      <c r="N99" s="3" t="s">
        <v>167</v>
      </c>
      <c r="O99" s="3" t="s">
        <v>163</v>
      </c>
      <c r="P99" s="1"/>
      <c r="Q99" s="1"/>
      <c r="T99"/>
      <c r="U99"/>
      <c r="V99"/>
      <c r="AU99" s="1"/>
      <c r="AV99" s="1"/>
      <c r="AW99" s="1"/>
    </row>
    <row r="100" spans="1:49" x14ac:dyDescent="0.25">
      <c r="A100" s="1" t="str">
        <f>+CONCATENATE(Tabla103[[#This Row],[Tipo cta.contrato]],Tabla103[[#This Row],[Caract.determin.cta.]],Tabla103[[#This Row],[Categoría de cuenta]],Tabla103[[#This Row],[Nivel de tensión]],Tabla103[[#This Row],[Tipo de tarifa]])</f>
        <v>GDMRG005G1GD_T2</v>
      </c>
      <c r="B100" s="3" t="s">
        <v>30</v>
      </c>
      <c r="C100" s="3" t="str">
        <f>+VLOOKUP(Tabla103[[#This Row],[Tipo cta.contrato]],Datos!$C:$D,2,FALSE)</f>
        <v>Grandes Demandas</v>
      </c>
      <c r="D100" s="3" t="s">
        <v>71</v>
      </c>
      <c r="E100" s="3" t="str">
        <f>+VLOOKUP(Tabla103[[#This Row],[Caract.determin.cta.]],Datos!$C:$D,2,FALSE)</f>
        <v>Gran Demanda Rural Municipal</v>
      </c>
      <c r="F100" s="3" t="s">
        <v>49</v>
      </c>
      <c r="G100" s="10" t="str">
        <f>+VLOOKUP(Tabla103[[#This Row],[Categoría de cuenta]],Datos!$C:$D,2,FALSE)</f>
        <v>GD: Organizaciones y Entes Públicos de Salud y Educación</v>
      </c>
      <c r="H100" s="34" t="s">
        <v>28</v>
      </c>
      <c r="I100" s="3" t="str">
        <f>+VLOOKUP(Tabla103[[#This Row],[Nivel de tensión]],Datos!$C:$D,2,FALSE)</f>
        <v>Baja</v>
      </c>
      <c r="J100" s="4" t="s">
        <v>54</v>
      </c>
      <c r="K100" s="3" t="s">
        <v>23</v>
      </c>
      <c r="L100" s="43" t="s">
        <v>58</v>
      </c>
      <c r="M100" s="43" t="s">
        <v>215</v>
      </c>
      <c r="N100" s="3" t="s">
        <v>167</v>
      </c>
      <c r="O100" s="3" t="s">
        <v>163</v>
      </c>
      <c r="P100" s="1"/>
      <c r="Q100" s="1"/>
      <c r="T100"/>
      <c r="U100"/>
      <c r="V100"/>
      <c r="AU100" s="1"/>
      <c r="AV100" s="1"/>
      <c r="AW100" s="1"/>
    </row>
    <row r="101" spans="1:49" x14ac:dyDescent="0.25">
      <c r="A101" s="1" t="str">
        <f>+CONCATENATE(Tabla103[[#This Row],[Tipo cta.contrato]],Tabla103[[#This Row],[Caract.determin.cta.]],Tabla103[[#This Row],[Categoría de cuenta]],Tabla103[[#This Row],[Nivel de tensión]],Tabla103[[#This Row],[Tipo de tarifa]])</f>
        <v>GDMRG005G3GD_T2</v>
      </c>
      <c r="B101" s="3" t="s">
        <v>30</v>
      </c>
      <c r="C101" s="3" t="str">
        <f>+VLOOKUP(Tabla103[[#This Row],[Tipo cta.contrato]],Datos!$C:$D,2,FALSE)</f>
        <v>Grandes Demandas</v>
      </c>
      <c r="D101" s="3" t="s">
        <v>71</v>
      </c>
      <c r="E101" s="3" t="str">
        <f>+VLOOKUP(Tabla103[[#This Row],[Caract.determin.cta.]],Datos!$C:$D,2,FALSE)</f>
        <v>Gran Demanda Rural Municipal</v>
      </c>
      <c r="F101" s="3" t="s">
        <v>49</v>
      </c>
      <c r="G101" s="10" t="str">
        <f>+VLOOKUP(Tabla103[[#This Row],[Categoría de cuenta]],Datos!$C:$D,2,FALSE)</f>
        <v>GD: Organizaciones y Entes Públicos de Salud y Educación</v>
      </c>
      <c r="H101" s="34" t="s">
        <v>34</v>
      </c>
      <c r="I101" s="3" t="str">
        <f>+VLOOKUP(Tabla103[[#This Row],[Nivel de tensión]],Datos!$C:$D,2,FALSE)</f>
        <v>Media 13,2 kV</v>
      </c>
      <c r="J101" s="4" t="s">
        <v>54</v>
      </c>
      <c r="K101" s="3" t="s">
        <v>23</v>
      </c>
      <c r="L101" s="43" t="s">
        <v>58</v>
      </c>
      <c r="M101" s="43" t="s">
        <v>216</v>
      </c>
      <c r="N101" s="3" t="s">
        <v>167</v>
      </c>
      <c r="O101" s="3" t="s">
        <v>163</v>
      </c>
      <c r="P101" s="1"/>
      <c r="Q101" s="1"/>
      <c r="T101"/>
      <c r="U101"/>
      <c r="V101"/>
      <c r="AU101" s="1"/>
      <c r="AV101" s="1"/>
      <c r="AW101" s="1"/>
    </row>
    <row r="102" spans="1:49" x14ac:dyDescent="0.25">
      <c r="A102" s="1" t="str">
        <f>+CONCATENATE(Tabla103[[#This Row],[Tipo cta.contrato]],Tabla103[[#This Row],[Caract.determin.cta.]],Tabla103[[#This Row],[Categoría de cuenta]],Tabla103[[#This Row],[Nivel de tensión]],Tabla103[[#This Row],[Tipo de tarifa]])</f>
        <v>GDMRG005G4GD_T2</v>
      </c>
      <c r="B102" s="3" t="s">
        <v>30</v>
      </c>
      <c r="C102" s="3" t="str">
        <f>+VLOOKUP(Tabla103[[#This Row],[Tipo cta.contrato]],Datos!$C:$D,2,FALSE)</f>
        <v>Grandes Demandas</v>
      </c>
      <c r="D102" s="3" t="s">
        <v>71</v>
      </c>
      <c r="E102" s="3" t="str">
        <f>+VLOOKUP(Tabla103[[#This Row],[Caract.determin.cta.]],Datos!$C:$D,2,FALSE)</f>
        <v>Gran Demanda Rural Municipal</v>
      </c>
      <c r="F102" s="3" t="s">
        <v>49</v>
      </c>
      <c r="G102" s="10" t="str">
        <f>+VLOOKUP(Tabla103[[#This Row],[Categoría de cuenta]],Datos!$C:$D,2,FALSE)</f>
        <v>GD: Organizaciones y Entes Públicos de Salud y Educación</v>
      </c>
      <c r="H102" s="34" t="s">
        <v>37</v>
      </c>
      <c r="I102" s="3" t="str">
        <f>+VLOOKUP(Tabla103[[#This Row],[Nivel de tensión]],Datos!$C:$D,2,FALSE)</f>
        <v>Media 33 kV</v>
      </c>
      <c r="J102" s="4" t="s">
        <v>54</v>
      </c>
      <c r="K102" s="3" t="s">
        <v>23</v>
      </c>
      <c r="L102" s="43" t="s">
        <v>58</v>
      </c>
      <c r="M102" s="43" t="s">
        <v>217</v>
      </c>
      <c r="N102" s="3" t="s">
        <v>167</v>
      </c>
      <c r="O102" s="3" t="s">
        <v>163</v>
      </c>
      <c r="P102" s="1"/>
      <c r="Q102" s="1"/>
      <c r="T102"/>
      <c r="U102"/>
      <c r="V102"/>
      <c r="AU102" s="1"/>
      <c r="AV102" s="1"/>
      <c r="AW102" s="1"/>
    </row>
    <row r="103" spans="1:49" x14ac:dyDescent="0.25">
      <c r="A103" s="1" t="str">
        <f>+CONCATENATE(Tabla103[[#This Row],[Tipo cta.contrato]],Tabla103[[#This Row],[Caract.determin.cta.]],Tabla103[[#This Row],[Categoría de cuenta]],Tabla103[[#This Row],[Nivel de tensión]],Tabla103[[#This Row],[Tipo de tarifa]])</f>
        <v>GDMRG006G1GD_T2</v>
      </c>
      <c r="B103" s="3" t="s">
        <v>30</v>
      </c>
      <c r="C103" s="3" t="str">
        <f>+VLOOKUP(Tabla103[[#This Row],[Tipo cta.contrato]],Datos!$C:$D,2,FALSE)</f>
        <v>Grandes Demandas</v>
      </c>
      <c r="D103" s="3" t="s">
        <v>71</v>
      </c>
      <c r="E103" s="3" t="str">
        <f>+VLOOKUP(Tabla103[[#This Row],[Caract.determin.cta.]],Datos!$C:$D,2,FALSE)</f>
        <v>Gran Demanda Rural Municipal</v>
      </c>
      <c r="F103" s="3" t="s">
        <v>51</v>
      </c>
      <c r="G103" s="10" t="str">
        <f>+VLOOKUP(Tabla103[[#This Row],[Categoría de cuenta]],Datos!$C:$D,2,FALSE)</f>
        <v>GD: Extracción y de Agua y Bombeo</v>
      </c>
      <c r="H103" s="34" t="s">
        <v>28</v>
      </c>
      <c r="I103" s="3" t="str">
        <f>+VLOOKUP(Tabla103[[#This Row],[Nivel de tensión]],Datos!$C:$D,2,FALSE)</f>
        <v>Baja</v>
      </c>
      <c r="J103" s="4" t="s">
        <v>54</v>
      </c>
      <c r="K103" s="3" t="s">
        <v>23</v>
      </c>
      <c r="L103" s="43" t="s">
        <v>164</v>
      </c>
      <c r="M103" s="43" t="s">
        <v>207</v>
      </c>
      <c r="N103" s="3" t="s">
        <v>167</v>
      </c>
      <c r="O103" s="3" t="s">
        <v>163</v>
      </c>
      <c r="P103" s="1"/>
      <c r="Q103" s="1"/>
      <c r="T103"/>
      <c r="U103"/>
      <c r="V103"/>
      <c r="AU103" s="1"/>
      <c r="AV103" s="1"/>
      <c r="AW103" s="1"/>
    </row>
    <row r="104" spans="1:49" x14ac:dyDescent="0.25">
      <c r="A104" s="1" t="str">
        <f>+CONCATENATE(Tabla103[[#This Row],[Tipo cta.contrato]],Tabla103[[#This Row],[Caract.determin.cta.]],Tabla103[[#This Row],[Categoría de cuenta]],Tabla103[[#This Row],[Nivel de tensión]],Tabla103[[#This Row],[Tipo de tarifa]])</f>
        <v>GDMRG006G3GD_T2</v>
      </c>
      <c r="B104" s="3" t="s">
        <v>30</v>
      </c>
      <c r="C104" s="3" t="str">
        <f>+VLOOKUP(Tabla103[[#This Row],[Tipo cta.contrato]],Datos!$C:$D,2,FALSE)</f>
        <v>Grandes Demandas</v>
      </c>
      <c r="D104" s="3" t="s">
        <v>71</v>
      </c>
      <c r="E104" s="3" t="str">
        <f>+VLOOKUP(Tabla103[[#This Row],[Caract.determin.cta.]],Datos!$C:$D,2,FALSE)</f>
        <v>Gran Demanda Rural Municipal</v>
      </c>
      <c r="F104" s="3" t="s">
        <v>51</v>
      </c>
      <c r="G104" s="10" t="str">
        <f>+VLOOKUP(Tabla103[[#This Row],[Categoría de cuenta]],Datos!$C:$D,2,FALSE)</f>
        <v>GD: Extracción y de Agua y Bombeo</v>
      </c>
      <c r="H104" s="34" t="s">
        <v>34</v>
      </c>
      <c r="I104" s="3" t="str">
        <f>+VLOOKUP(Tabla103[[#This Row],[Nivel de tensión]],Datos!$C:$D,2,FALSE)</f>
        <v>Media 13,2 kV</v>
      </c>
      <c r="J104" s="4" t="s">
        <v>54</v>
      </c>
      <c r="K104" s="3" t="s">
        <v>23</v>
      </c>
      <c r="L104" s="43" t="s">
        <v>164</v>
      </c>
      <c r="M104" s="43" t="s">
        <v>209</v>
      </c>
      <c r="N104" s="3" t="s">
        <v>167</v>
      </c>
      <c r="O104" s="3" t="s">
        <v>163</v>
      </c>
      <c r="P104" s="1"/>
      <c r="Q104" s="1"/>
      <c r="T104"/>
      <c r="U104"/>
      <c r="V104"/>
      <c r="AU104" s="1"/>
      <c r="AV104" s="1"/>
      <c r="AW104" s="1"/>
    </row>
    <row r="105" spans="1:49" x14ac:dyDescent="0.25">
      <c r="A10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05" s="8"/>
      <c r="C105" s="8"/>
      <c r="D105" s="8"/>
      <c r="E105" s="8"/>
      <c r="F105" s="8"/>
      <c r="G105" s="9"/>
      <c r="H105" s="35"/>
      <c r="I105" s="8"/>
      <c r="J105" s="36"/>
      <c r="K105" s="8"/>
      <c r="L105" s="8"/>
      <c r="M105" s="8"/>
      <c r="N105" s="8"/>
      <c r="O105" s="8"/>
      <c r="P105" s="1"/>
      <c r="Q105" s="1"/>
      <c r="T105"/>
      <c r="U105"/>
      <c r="V105"/>
      <c r="AU105" s="1"/>
      <c r="AV105" s="1"/>
      <c r="AW105" s="1"/>
    </row>
    <row r="106" spans="1:49" x14ac:dyDescent="0.25">
      <c r="A106" s="1" t="str">
        <f>+CONCATENATE(Tabla103[[#This Row],[Tipo cta.contrato]],Tabla103[[#This Row],[Caract.determin.cta.]],Tabla103[[#This Row],[Categoría de cuenta]],Tabla103[[#This Row],[Nivel de tensión]],Tabla103[[#This Row],[Tipo de tarifa]])</f>
        <v>PJPOG002G0GD_T6</v>
      </c>
      <c r="B106" s="3" t="s">
        <v>36</v>
      </c>
      <c r="C106" s="3" t="str">
        <f>+VLOOKUP(Tabla103[[#This Row],[Tipo cta.contrato]],Datos!$C:$D,2,FALSE)</f>
        <v>Peaje</v>
      </c>
      <c r="D106" s="3" t="s">
        <v>137</v>
      </c>
      <c r="E106" s="3" t="str">
        <f>+VLOOKUP(Tabla103[[#This Row],[Caract.determin.cta.]],Datos!$C:$D,2,FALSE)</f>
        <v>Peaje Urbano</v>
      </c>
      <c r="F106" s="3" t="s">
        <v>44</v>
      </c>
      <c r="G106" s="4" t="str">
        <f>+VLOOKUP(Tabla103[[#This Row],[Categoría de cuenta]],Datos!$C:$D,2,FALSE)</f>
        <v>GD: Normal</v>
      </c>
      <c r="H106" s="34" t="s">
        <v>21</v>
      </c>
      <c r="I106" s="3" t="str">
        <f>+VLOOKUP(Tabla103[[#This Row],[Nivel de tensión]],Datos!$C:$D,2,FALSE)</f>
        <v>Alta</v>
      </c>
      <c r="J106" s="4" t="s">
        <v>46</v>
      </c>
      <c r="K106" s="3" t="s">
        <v>23</v>
      </c>
      <c r="L106" s="3" t="s">
        <v>24</v>
      </c>
      <c r="M106" s="3" t="s">
        <v>47</v>
      </c>
      <c r="P106" s="1"/>
      <c r="Q106" s="1"/>
      <c r="T106"/>
      <c r="U106"/>
      <c r="V106"/>
      <c r="AU106" s="1"/>
      <c r="AV106" s="1"/>
      <c r="AW106" s="1"/>
    </row>
    <row r="107" spans="1:49" x14ac:dyDescent="0.25">
      <c r="A107" s="1" t="str">
        <f>+CONCATENATE(Tabla103[[#This Row],[Tipo cta.contrato]],Tabla103[[#This Row],[Caract.determin.cta.]],Tabla103[[#This Row],[Categoría de cuenta]],Tabla103[[#This Row],[Nivel de tensión]],Tabla103[[#This Row],[Tipo de tarifa]])</f>
        <v>PJPOG002G1GD_T6</v>
      </c>
      <c r="B107" s="3" t="s">
        <v>36</v>
      </c>
      <c r="C107" s="3" t="str">
        <f>+VLOOKUP(Tabla103[[#This Row],[Tipo cta.contrato]],Datos!$C:$D,2,FALSE)</f>
        <v>Peaje</v>
      </c>
      <c r="D107" s="3" t="s">
        <v>137</v>
      </c>
      <c r="E107" s="3" t="str">
        <f>+VLOOKUP(Tabla103[[#This Row],[Caract.determin.cta.]],Datos!$C:$D,2,FALSE)</f>
        <v>Peaje Urbano</v>
      </c>
      <c r="F107" s="3" t="s">
        <v>44</v>
      </c>
      <c r="G107" s="4" t="str">
        <f>+VLOOKUP(Tabla103[[#This Row],[Categoría de cuenta]],Datos!$C:$D,2,FALSE)</f>
        <v>GD: Normal</v>
      </c>
      <c r="H107" s="34" t="s">
        <v>28</v>
      </c>
      <c r="I107" s="3" t="str">
        <f>+VLOOKUP(Tabla103[[#This Row],[Nivel de tensión]],Datos!$C:$D,2,FALSE)</f>
        <v>Baja</v>
      </c>
      <c r="J107" s="4" t="s">
        <v>46</v>
      </c>
      <c r="K107" s="3" t="s">
        <v>23</v>
      </c>
      <c r="L107" s="3" t="s">
        <v>24</v>
      </c>
      <c r="M107" s="3" t="s">
        <v>48</v>
      </c>
      <c r="P107" s="1"/>
      <c r="Q107" s="1"/>
      <c r="T107"/>
      <c r="U107"/>
      <c r="V107"/>
      <c r="AU107" s="1"/>
      <c r="AV107" s="1"/>
      <c r="AW107" s="1"/>
    </row>
    <row r="108" spans="1:49" x14ac:dyDescent="0.25">
      <c r="A108" s="1" t="str">
        <f>+CONCATENATE(Tabla103[[#This Row],[Tipo cta.contrato]],Tabla103[[#This Row],[Caract.determin.cta.]],Tabla103[[#This Row],[Categoría de cuenta]],Tabla103[[#This Row],[Nivel de tensión]],Tabla103[[#This Row],[Tipo de tarifa]])</f>
        <v>PJPOG002G3GD_T6</v>
      </c>
      <c r="B108" s="3" t="s">
        <v>36</v>
      </c>
      <c r="C108" s="3" t="str">
        <f>+VLOOKUP(Tabla103[[#This Row],[Tipo cta.contrato]],Datos!$C:$D,2,FALSE)</f>
        <v>Peaje</v>
      </c>
      <c r="D108" s="3" t="s">
        <v>137</v>
      </c>
      <c r="E108" s="3" t="str">
        <f>+VLOOKUP(Tabla103[[#This Row],[Caract.determin.cta.]],Datos!$C:$D,2,FALSE)</f>
        <v>Peaje Urbano</v>
      </c>
      <c r="F108" s="3" t="s">
        <v>44</v>
      </c>
      <c r="G108" s="4" t="str">
        <f>+VLOOKUP(Tabla103[[#This Row],[Categoría de cuenta]],Datos!$C:$D,2,FALSE)</f>
        <v>GD: Normal</v>
      </c>
      <c r="H108" s="34" t="s">
        <v>34</v>
      </c>
      <c r="I108" s="3" t="str">
        <f>+VLOOKUP(Tabla103[[#This Row],[Nivel de tensión]],Datos!$C:$D,2,FALSE)</f>
        <v>Media 13,2 kV</v>
      </c>
      <c r="J108" s="4" t="s">
        <v>46</v>
      </c>
      <c r="K108" s="3" t="s">
        <v>23</v>
      </c>
      <c r="L108" s="3" t="s">
        <v>24</v>
      </c>
      <c r="M108" s="3" t="s">
        <v>50</v>
      </c>
      <c r="P108" s="1"/>
      <c r="Q108" s="1"/>
      <c r="T108"/>
      <c r="U108"/>
      <c r="V108"/>
      <c r="AU108" s="1"/>
      <c r="AV108" s="1"/>
      <c r="AW108" s="1"/>
    </row>
    <row r="109" spans="1:49" x14ac:dyDescent="0.25">
      <c r="A109" s="1" t="str">
        <f>+CONCATENATE(Tabla103[[#This Row],[Tipo cta.contrato]],Tabla103[[#This Row],[Caract.determin.cta.]],Tabla103[[#This Row],[Categoría de cuenta]],Tabla103[[#This Row],[Nivel de tensión]],Tabla103[[#This Row],[Tipo de tarifa]])</f>
        <v>PJPOG002G4GD_T6</v>
      </c>
      <c r="B109" s="3" t="s">
        <v>36</v>
      </c>
      <c r="C109" s="3" t="str">
        <f>+VLOOKUP(Tabla103[[#This Row],[Tipo cta.contrato]],Datos!$C:$D,2,FALSE)</f>
        <v>Peaje</v>
      </c>
      <c r="D109" s="3" t="s">
        <v>137</v>
      </c>
      <c r="E109" s="3" t="str">
        <f>+VLOOKUP(Tabla103[[#This Row],[Caract.determin.cta.]],Datos!$C:$D,2,FALSE)</f>
        <v>Peaje Urbano</v>
      </c>
      <c r="F109" s="3" t="s">
        <v>44</v>
      </c>
      <c r="G109" s="4" t="str">
        <f>+VLOOKUP(Tabla103[[#This Row],[Categoría de cuenta]],Datos!$C:$D,2,FALSE)</f>
        <v>GD: Normal</v>
      </c>
      <c r="H109" s="34" t="s">
        <v>37</v>
      </c>
      <c r="I109" s="3" t="str">
        <f>+VLOOKUP(Tabla103[[#This Row],[Nivel de tensión]],Datos!$C:$D,2,FALSE)</f>
        <v>Media 33 kV</v>
      </c>
      <c r="J109" s="4" t="s">
        <v>46</v>
      </c>
      <c r="K109" s="3" t="s">
        <v>23</v>
      </c>
      <c r="L109" s="3" t="s">
        <v>24</v>
      </c>
      <c r="M109" s="3" t="s">
        <v>52</v>
      </c>
      <c r="P109" s="1"/>
      <c r="Q109" s="1"/>
      <c r="T109"/>
      <c r="U109"/>
      <c r="V109"/>
      <c r="AU109" s="1"/>
      <c r="AV109" s="1"/>
      <c r="AW109" s="1"/>
    </row>
    <row r="110" spans="1:49" x14ac:dyDescent="0.25">
      <c r="A110" s="1" t="str">
        <f>+CONCATENATE(Tabla103[[#This Row],[Tipo cta.contrato]],Tabla103[[#This Row],[Caract.determin.cta.]],Tabla103[[#This Row],[Categoría de cuenta]],Tabla103[[#This Row],[Nivel de tensión]],Tabla103[[#This Row],[Tipo de tarifa]])</f>
        <v>PJPOG002G5GD_T6</v>
      </c>
      <c r="B110" s="202" t="s">
        <v>36</v>
      </c>
      <c r="C110" s="202" t="str">
        <f>+VLOOKUP(Tabla103[[#This Row],[Tipo cta.contrato]],Datos!$C:$D,2,FALSE)</f>
        <v>Peaje</v>
      </c>
      <c r="D110" s="202" t="s">
        <v>137</v>
      </c>
      <c r="E110" s="202" t="str">
        <f>+VLOOKUP(Tabla103[[#This Row],[Caract.determin.cta.]],Datos!$C:$D,2,FALSE)</f>
        <v>Peaje Urbano</v>
      </c>
      <c r="F110" s="202" t="s">
        <v>44</v>
      </c>
      <c r="G110" s="206" t="str">
        <f>+VLOOKUP(Tabla103[[#This Row],[Categoría de cuenta]],Datos!$C:$D,2,FALSE)</f>
        <v>GD: Normal</v>
      </c>
      <c r="H110" s="210" t="s">
        <v>42</v>
      </c>
      <c r="I110" s="207" t="str">
        <f>+VLOOKUP(Tabla103[[#This Row],[Nivel de tensión]],Datos!$C:$D,2,FALSE)</f>
        <v>Media Barra</v>
      </c>
      <c r="J110" s="206" t="s">
        <v>46</v>
      </c>
      <c r="K110" s="202" t="s">
        <v>23</v>
      </c>
      <c r="L110" s="202" t="s">
        <v>24</v>
      </c>
      <c r="M110" s="205" t="s">
        <v>9170</v>
      </c>
      <c r="P110" s="1"/>
      <c r="Q110" s="1"/>
      <c r="T110"/>
      <c r="U110"/>
      <c r="V110"/>
      <c r="AU110" s="1"/>
      <c r="AV110" s="1"/>
      <c r="AW110" s="1"/>
    </row>
    <row r="111" spans="1:49" x14ac:dyDescent="0.25">
      <c r="A111" s="1" t="str">
        <f>+CONCATENATE(Tabla103[[#This Row],[Tipo cta.contrato]],Tabla103[[#This Row],[Caract.determin.cta.]],Tabla103[[#This Row],[Categoría de cuenta]],Tabla103[[#This Row],[Nivel de tensión]],Tabla103[[#This Row],[Tipo de tarifa]])</f>
        <v>PJPOG003G0GD_T6</v>
      </c>
      <c r="B111" s="3" t="s">
        <v>36</v>
      </c>
      <c r="C111" s="3" t="str">
        <f>+VLOOKUP(Tabla103[[#This Row],[Tipo cta.contrato]],Datos!$C:$D,2,FALSE)</f>
        <v>Peaje</v>
      </c>
      <c r="D111" s="3" t="s">
        <v>137</v>
      </c>
      <c r="E111" s="3" t="str">
        <f>+VLOOKUP(Tabla103[[#This Row],[Caract.determin.cta.]],Datos!$C:$D,2,FALSE)</f>
        <v>Peaje Urbano</v>
      </c>
      <c r="F111" s="3" t="s">
        <v>45</v>
      </c>
      <c r="G111" s="4" t="str">
        <f>+VLOOKUP(Tabla103[[#This Row],[Categoría de cuenta]],Datos!$C:$D,2,FALSE)</f>
        <v>GD: Parque Industrial</v>
      </c>
      <c r="H111" s="34" t="s">
        <v>21</v>
      </c>
      <c r="I111" s="3" t="str">
        <f>+VLOOKUP(Tabla103[[#This Row],[Nivel de tensión]],Datos!$C:$D,2,FALSE)</f>
        <v>Alta</v>
      </c>
      <c r="J111" s="4" t="s">
        <v>46</v>
      </c>
      <c r="K111" s="3" t="s">
        <v>23</v>
      </c>
      <c r="L111" s="3" t="s">
        <v>79</v>
      </c>
      <c r="M111" s="3" t="s">
        <v>80</v>
      </c>
      <c r="P111" s="1"/>
      <c r="Q111" s="1"/>
      <c r="T111"/>
      <c r="U111"/>
      <c r="V111"/>
      <c r="AU111" s="1"/>
      <c r="AV111" s="1"/>
      <c r="AW111" s="1"/>
    </row>
    <row r="112" spans="1:49" x14ac:dyDescent="0.25">
      <c r="A112" s="1" t="str">
        <f>+CONCATENATE(Tabla103[[#This Row],[Tipo cta.contrato]],Tabla103[[#This Row],[Caract.determin.cta.]],Tabla103[[#This Row],[Categoría de cuenta]],Tabla103[[#This Row],[Nivel de tensión]],Tabla103[[#This Row],[Tipo de tarifa]])</f>
        <v>PJPOG003G1GD_T6</v>
      </c>
      <c r="B112" s="3" t="s">
        <v>36</v>
      </c>
      <c r="C112" s="3" t="str">
        <f>+VLOOKUP(Tabla103[[#This Row],[Tipo cta.contrato]],Datos!$C:$D,2,FALSE)</f>
        <v>Peaje</v>
      </c>
      <c r="D112" s="3" t="s">
        <v>137</v>
      </c>
      <c r="E112" s="3" t="str">
        <f>+VLOOKUP(Tabla103[[#This Row],[Caract.determin.cta.]],Datos!$C:$D,2,FALSE)</f>
        <v>Peaje Urbano</v>
      </c>
      <c r="F112" s="3" t="s">
        <v>45</v>
      </c>
      <c r="G112" s="4" t="str">
        <f>+VLOOKUP(Tabla103[[#This Row],[Categoría de cuenta]],Datos!$C:$D,2,FALSE)</f>
        <v>GD: Parque Industrial</v>
      </c>
      <c r="H112" s="34" t="s">
        <v>28</v>
      </c>
      <c r="I112" s="3" t="str">
        <f>+VLOOKUP(Tabla103[[#This Row],[Nivel de tensión]],Datos!$C:$D,2,FALSE)</f>
        <v>Baja</v>
      </c>
      <c r="J112" s="4" t="s">
        <v>46</v>
      </c>
      <c r="K112" s="3" t="s">
        <v>23</v>
      </c>
      <c r="L112" s="3" t="s">
        <v>79</v>
      </c>
      <c r="M112" s="3" t="s">
        <v>81</v>
      </c>
      <c r="P112" s="1"/>
      <c r="Q112" s="1"/>
      <c r="T112"/>
      <c r="U112"/>
      <c r="V112"/>
      <c r="AU112" s="1"/>
      <c r="AV112" s="1"/>
      <c r="AW112" s="1"/>
    </row>
    <row r="113" spans="1:49" x14ac:dyDescent="0.25">
      <c r="A113" s="1" t="str">
        <f>+CONCATENATE(Tabla103[[#This Row],[Tipo cta.contrato]],Tabla103[[#This Row],[Caract.determin.cta.]],Tabla103[[#This Row],[Categoría de cuenta]],Tabla103[[#This Row],[Nivel de tensión]],Tabla103[[#This Row],[Tipo de tarifa]])</f>
        <v>PJPOG003G3GD_T6</v>
      </c>
      <c r="B113" s="3" t="s">
        <v>36</v>
      </c>
      <c r="C113" s="3" t="str">
        <f>+VLOOKUP(Tabla103[[#This Row],[Tipo cta.contrato]],Datos!$C:$D,2,FALSE)</f>
        <v>Peaje</v>
      </c>
      <c r="D113" s="3" t="s">
        <v>137</v>
      </c>
      <c r="E113" s="3" t="str">
        <f>+VLOOKUP(Tabla103[[#This Row],[Caract.determin.cta.]],Datos!$C:$D,2,FALSE)</f>
        <v>Peaje Urbano</v>
      </c>
      <c r="F113" s="3" t="s">
        <v>45</v>
      </c>
      <c r="G113" s="4" t="str">
        <f>+VLOOKUP(Tabla103[[#This Row],[Categoría de cuenta]],Datos!$C:$D,2,FALSE)</f>
        <v>GD: Parque Industrial</v>
      </c>
      <c r="H113" s="34" t="s">
        <v>34</v>
      </c>
      <c r="I113" s="3" t="str">
        <f>+VLOOKUP(Tabla103[[#This Row],[Nivel de tensión]],Datos!$C:$D,2,FALSE)</f>
        <v>Media 13,2 kV</v>
      </c>
      <c r="J113" s="4" t="s">
        <v>46</v>
      </c>
      <c r="K113" s="3" t="s">
        <v>23</v>
      </c>
      <c r="L113" s="3" t="s">
        <v>79</v>
      </c>
      <c r="M113" s="3" t="s">
        <v>82</v>
      </c>
      <c r="P113" s="1"/>
      <c r="Q113" s="1"/>
      <c r="T113"/>
      <c r="U113"/>
      <c r="V113"/>
      <c r="AU113" s="1"/>
      <c r="AV113" s="1"/>
      <c r="AW113" s="1"/>
    </row>
    <row r="114" spans="1:49" x14ac:dyDescent="0.25">
      <c r="A114" s="1" t="str">
        <f>+CONCATENATE(Tabla103[[#This Row],[Tipo cta.contrato]],Tabla103[[#This Row],[Caract.determin.cta.]],Tabla103[[#This Row],[Categoría de cuenta]],Tabla103[[#This Row],[Nivel de tensión]],Tabla103[[#This Row],[Tipo de tarifa]])</f>
        <v>PJPOG003G4GD_T6</v>
      </c>
      <c r="B114" s="3" t="s">
        <v>36</v>
      </c>
      <c r="C114" s="3" t="str">
        <f>+VLOOKUP(Tabla103[[#This Row],[Tipo cta.contrato]],Datos!$C:$D,2,FALSE)</f>
        <v>Peaje</v>
      </c>
      <c r="D114" s="3" t="s">
        <v>137</v>
      </c>
      <c r="E114" s="3" t="str">
        <f>+VLOOKUP(Tabla103[[#This Row],[Caract.determin.cta.]],Datos!$C:$D,2,FALSE)</f>
        <v>Peaje Urbano</v>
      </c>
      <c r="F114" s="3" t="s">
        <v>45</v>
      </c>
      <c r="G114" s="4" t="str">
        <f>+VLOOKUP(Tabla103[[#This Row],[Categoría de cuenta]],Datos!$C:$D,2,FALSE)</f>
        <v>GD: Parque Industrial</v>
      </c>
      <c r="H114" s="34" t="s">
        <v>37</v>
      </c>
      <c r="I114" s="3" t="str">
        <f>+VLOOKUP(Tabla103[[#This Row],[Nivel de tensión]],Datos!$C:$D,2,FALSE)</f>
        <v>Media 33 kV</v>
      </c>
      <c r="J114" s="4" t="s">
        <v>46</v>
      </c>
      <c r="K114" s="3" t="s">
        <v>23</v>
      </c>
      <c r="L114" s="3" t="s">
        <v>79</v>
      </c>
      <c r="M114" s="3" t="s">
        <v>83</v>
      </c>
      <c r="P114" s="1"/>
      <c r="Q114" s="1"/>
      <c r="T114"/>
      <c r="U114"/>
      <c r="V114"/>
      <c r="AU114" s="1"/>
      <c r="AV114" s="1"/>
      <c r="AW114" s="1"/>
    </row>
    <row r="115" spans="1:49" x14ac:dyDescent="0.25">
      <c r="A115" s="1" t="str">
        <f>+CONCATENATE(Tabla103[[#This Row],[Tipo cta.contrato]],Tabla103[[#This Row],[Caract.determin.cta.]],Tabla103[[#This Row],[Categoría de cuenta]],Tabla103[[#This Row],[Nivel de tensión]],Tabla103[[#This Row],[Tipo de tarifa]])</f>
        <v>PJPOG003G5GD_T6</v>
      </c>
      <c r="B115" s="202" t="s">
        <v>36</v>
      </c>
      <c r="C115" s="202" t="str">
        <f>+VLOOKUP(Tabla103[[#This Row],[Tipo cta.contrato]],Datos!$C:$D,2,FALSE)</f>
        <v>Peaje</v>
      </c>
      <c r="D115" s="202" t="s">
        <v>137</v>
      </c>
      <c r="E115" s="202" t="str">
        <f>+VLOOKUP(Tabla103[[#This Row],[Caract.determin.cta.]],Datos!$C:$D,2,FALSE)</f>
        <v>Peaje Urbano</v>
      </c>
      <c r="F115" s="202" t="s">
        <v>45</v>
      </c>
      <c r="G115" s="203" t="str">
        <f>+VLOOKUP(Tabla103[[#This Row],[Categoría de cuenta]],Datos!$C:$D,2,FALSE)</f>
        <v>GD: Parque Industrial</v>
      </c>
      <c r="H115" s="204" t="s">
        <v>42</v>
      </c>
      <c r="I115" s="202" t="str">
        <f>+VLOOKUP(Tabla103[[#This Row],[Nivel de tensión]],Datos!$C:$D,2,FALSE)</f>
        <v>Media Barra</v>
      </c>
      <c r="J115" s="203" t="s">
        <v>46</v>
      </c>
      <c r="K115" s="202" t="s">
        <v>23</v>
      </c>
      <c r="L115" s="202" t="s">
        <v>79</v>
      </c>
      <c r="M115" s="202" t="s">
        <v>9169</v>
      </c>
      <c r="P115" s="1"/>
      <c r="Q115" s="1"/>
      <c r="T115"/>
      <c r="U115"/>
      <c r="V115"/>
      <c r="AU115" s="1"/>
      <c r="AV115" s="1"/>
      <c r="AW115" s="1"/>
    </row>
    <row r="116" spans="1:49" x14ac:dyDescent="0.25">
      <c r="A116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16" s="8"/>
      <c r="C116" s="8"/>
      <c r="D116" s="8"/>
      <c r="E116" s="8"/>
      <c r="F116" s="8"/>
      <c r="G116" s="9"/>
      <c r="H116" s="35"/>
      <c r="I116" s="8"/>
      <c r="J116" s="36"/>
      <c r="K116" s="8"/>
      <c r="L116" s="8"/>
      <c r="M116" s="8"/>
      <c r="N116" s="8"/>
      <c r="O116" s="8"/>
      <c r="P116" s="1"/>
      <c r="Q116" s="1"/>
      <c r="T116"/>
      <c r="U116"/>
      <c r="V116"/>
      <c r="AU116" s="1"/>
      <c r="AV116" s="1"/>
      <c r="AW116" s="1"/>
    </row>
    <row r="117" spans="1:49" x14ac:dyDescent="0.25">
      <c r="A117" s="1" t="str">
        <f>+CONCATENATE(Tabla103[[#This Row],[Tipo cta.contrato]],Tabla103[[#This Row],[Caract.determin.cta.]],Tabla103[[#This Row],[Categoría de cuenta]],Tabla103[[#This Row],[Nivel de tensión]],Tabla103[[#This Row],[Tipo de tarifa]])</f>
        <v>PJPLG002G0GD_T6</v>
      </c>
      <c r="B117" s="3" t="s">
        <v>36</v>
      </c>
      <c r="C117" s="3" t="str">
        <f>+VLOOKUP(Tabla103[[#This Row],[Tipo cta.contrato]],Datos!$C:$D,2,FALSE)</f>
        <v>Peaje</v>
      </c>
      <c r="D117" s="3" t="s">
        <v>139</v>
      </c>
      <c r="E117" s="3" t="str">
        <f>+VLOOKUP(Tabla103[[#This Row],[Caract.determin.cta.]],Datos!$C:$D,2,FALSE)</f>
        <v>Peaje Rural</v>
      </c>
      <c r="F117" s="3" t="s">
        <v>44</v>
      </c>
      <c r="G117" s="4" t="str">
        <f>+VLOOKUP(Tabla103[[#This Row],[Categoría de cuenta]],Datos!$C:$D,2,FALSE)</f>
        <v>GD: Normal</v>
      </c>
      <c r="H117" s="34" t="s">
        <v>21</v>
      </c>
      <c r="I117" s="3" t="str">
        <f>+VLOOKUP(Tabla103[[#This Row],[Nivel de tensión]],Datos!$C:$D,2,FALSE)</f>
        <v>Alta</v>
      </c>
      <c r="J117" s="4" t="s">
        <v>46</v>
      </c>
      <c r="K117" s="3" t="s">
        <v>23</v>
      </c>
      <c r="L117" s="3" t="s">
        <v>24</v>
      </c>
      <c r="M117" s="3" t="s">
        <v>47</v>
      </c>
      <c r="N117" s="3" t="s">
        <v>167</v>
      </c>
      <c r="P117" s="1"/>
      <c r="Q117" s="1"/>
      <c r="T117"/>
      <c r="U117"/>
      <c r="V117"/>
      <c r="AU117" s="1"/>
      <c r="AV117" s="1"/>
      <c r="AW117" s="1"/>
    </row>
    <row r="118" spans="1:49" x14ac:dyDescent="0.25">
      <c r="A118" s="1" t="str">
        <f>+CONCATENATE(Tabla103[[#This Row],[Tipo cta.contrato]],Tabla103[[#This Row],[Caract.determin.cta.]],Tabla103[[#This Row],[Categoría de cuenta]],Tabla103[[#This Row],[Nivel de tensión]],Tabla103[[#This Row],[Tipo de tarifa]])</f>
        <v>PJPLG002G1GD_T6</v>
      </c>
      <c r="B118" s="3" t="s">
        <v>36</v>
      </c>
      <c r="C118" s="3" t="str">
        <f>+VLOOKUP(Tabla103[[#This Row],[Tipo cta.contrato]],Datos!$C:$D,2,FALSE)</f>
        <v>Peaje</v>
      </c>
      <c r="D118" s="3" t="s">
        <v>139</v>
      </c>
      <c r="E118" s="3" t="str">
        <f>+VLOOKUP(Tabla103[[#This Row],[Caract.determin.cta.]],Datos!$C:$D,2,FALSE)</f>
        <v>Peaje Rural</v>
      </c>
      <c r="F118" s="3" t="s">
        <v>44</v>
      </c>
      <c r="G118" s="4" t="str">
        <f>+VLOOKUP(Tabla103[[#This Row],[Categoría de cuenta]],Datos!$C:$D,2,FALSE)</f>
        <v>GD: Normal</v>
      </c>
      <c r="H118" s="34" t="s">
        <v>28</v>
      </c>
      <c r="I118" s="3" t="str">
        <f>+VLOOKUP(Tabla103[[#This Row],[Nivel de tensión]],Datos!$C:$D,2,FALSE)</f>
        <v>Baja</v>
      </c>
      <c r="J118" s="4" t="s">
        <v>46</v>
      </c>
      <c r="K118" s="3" t="s">
        <v>23</v>
      </c>
      <c r="L118" s="3" t="s">
        <v>24</v>
      </c>
      <c r="M118" s="3" t="s">
        <v>48</v>
      </c>
      <c r="N118" s="3" t="s">
        <v>167</v>
      </c>
      <c r="P118" s="1"/>
      <c r="Q118" s="1"/>
      <c r="T118"/>
      <c r="U118"/>
      <c r="V118"/>
      <c r="AU118" s="1"/>
      <c r="AV118" s="1"/>
      <c r="AW118" s="1"/>
    </row>
    <row r="119" spans="1:49" x14ac:dyDescent="0.25">
      <c r="A119" s="1" t="str">
        <f>+CONCATENATE(Tabla103[[#This Row],[Tipo cta.contrato]],Tabla103[[#This Row],[Caract.determin.cta.]],Tabla103[[#This Row],[Categoría de cuenta]],Tabla103[[#This Row],[Nivel de tensión]],Tabla103[[#This Row],[Tipo de tarifa]])</f>
        <v>PJPLG002G3GD_T6</v>
      </c>
      <c r="B119" s="3" t="s">
        <v>36</v>
      </c>
      <c r="C119" s="3" t="str">
        <f>+VLOOKUP(Tabla103[[#This Row],[Tipo cta.contrato]],Datos!$C:$D,2,FALSE)</f>
        <v>Peaje</v>
      </c>
      <c r="D119" s="3" t="s">
        <v>139</v>
      </c>
      <c r="E119" s="3" t="str">
        <f>+VLOOKUP(Tabla103[[#This Row],[Caract.determin.cta.]],Datos!$C:$D,2,FALSE)</f>
        <v>Peaje Rural</v>
      </c>
      <c r="F119" s="3" t="s">
        <v>44</v>
      </c>
      <c r="G119" s="4" t="str">
        <f>+VLOOKUP(Tabla103[[#This Row],[Categoría de cuenta]],Datos!$C:$D,2,FALSE)</f>
        <v>GD: Normal</v>
      </c>
      <c r="H119" s="34" t="s">
        <v>34</v>
      </c>
      <c r="I119" s="3" t="str">
        <f>+VLOOKUP(Tabla103[[#This Row],[Nivel de tensión]],Datos!$C:$D,2,FALSE)</f>
        <v>Media 13,2 kV</v>
      </c>
      <c r="J119" s="4" t="s">
        <v>46</v>
      </c>
      <c r="K119" s="3" t="s">
        <v>23</v>
      </c>
      <c r="L119" s="3" t="s">
        <v>24</v>
      </c>
      <c r="M119" s="3" t="s">
        <v>50</v>
      </c>
      <c r="N119" s="3" t="s">
        <v>167</v>
      </c>
      <c r="P119" s="1"/>
      <c r="Q119" s="1"/>
      <c r="T119"/>
      <c r="U119"/>
      <c r="V119"/>
      <c r="AU119" s="1"/>
      <c r="AV119" s="1"/>
      <c r="AW119" s="1"/>
    </row>
    <row r="120" spans="1:49" x14ac:dyDescent="0.25">
      <c r="A120" s="1" t="str">
        <f>+CONCATENATE(Tabla103[[#This Row],[Tipo cta.contrato]],Tabla103[[#This Row],[Caract.determin.cta.]],Tabla103[[#This Row],[Categoría de cuenta]],Tabla103[[#This Row],[Nivel de tensión]],Tabla103[[#This Row],[Tipo de tarifa]])</f>
        <v>PJPLG002G4GD_T6</v>
      </c>
      <c r="B120" s="3" t="s">
        <v>36</v>
      </c>
      <c r="C120" s="3" t="str">
        <f>+VLOOKUP(Tabla103[[#This Row],[Tipo cta.contrato]],Datos!$C:$D,2,FALSE)</f>
        <v>Peaje</v>
      </c>
      <c r="D120" s="3" t="s">
        <v>139</v>
      </c>
      <c r="E120" s="3" t="str">
        <f>+VLOOKUP(Tabla103[[#This Row],[Caract.determin.cta.]],Datos!$C:$D,2,FALSE)</f>
        <v>Peaje Rural</v>
      </c>
      <c r="F120" s="3" t="s">
        <v>44</v>
      </c>
      <c r="G120" s="4" t="str">
        <f>+VLOOKUP(Tabla103[[#This Row],[Categoría de cuenta]],Datos!$C:$D,2,FALSE)</f>
        <v>GD: Normal</v>
      </c>
      <c r="H120" s="34" t="s">
        <v>37</v>
      </c>
      <c r="I120" s="3" t="str">
        <f>+VLOOKUP(Tabla103[[#This Row],[Nivel de tensión]],Datos!$C:$D,2,FALSE)</f>
        <v>Media 33 kV</v>
      </c>
      <c r="J120" s="4" t="s">
        <v>46</v>
      </c>
      <c r="K120" s="3" t="s">
        <v>23</v>
      </c>
      <c r="L120" s="3" t="s">
        <v>24</v>
      </c>
      <c r="M120" s="3" t="s">
        <v>52</v>
      </c>
      <c r="N120" s="3" t="s">
        <v>167</v>
      </c>
      <c r="P120" s="1"/>
      <c r="Q120" s="1"/>
      <c r="T120"/>
      <c r="U120"/>
      <c r="V120"/>
      <c r="AU120" s="1"/>
      <c r="AV120" s="1"/>
      <c r="AW120" s="1"/>
    </row>
    <row r="121" spans="1:49" x14ac:dyDescent="0.25">
      <c r="A121" s="1" t="str">
        <f>+CONCATENATE(Tabla103[[#This Row],[Tipo cta.contrato]],Tabla103[[#This Row],[Caract.determin.cta.]],Tabla103[[#This Row],[Categoría de cuenta]],Tabla103[[#This Row],[Nivel de tensión]],Tabla103[[#This Row],[Tipo de tarifa]])</f>
        <v>PJPLG002G5GD_T6</v>
      </c>
      <c r="B121" s="202" t="s">
        <v>36</v>
      </c>
      <c r="C121" s="202" t="str">
        <f>+VLOOKUP(Tabla103[[#This Row],[Tipo cta.contrato]],Datos!$C:$D,2,FALSE)</f>
        <v>Peaje</v>
      </c>
      <c r="D121" s="202" t="s">
        <v>139</v>
      </c>
      <c r="E121" s="202" t="str">
        <f>+VLOOKUP(Tabla103[[#This Row],[Caract.determin.cta.]],Datos!$C:$D,2,FALSE)</f>
        <v>Peaje Rural</v>
      </c>
      <c r="F121" s="202" t="s">
        <v>44</v>
      </c>
      <c r="G121" s="206" t="str">
        <f>+VLOOKUP(Tabla103[[#This Row],[Categoría de cuenta]],Datos!$C:$D,2,FALSE)</f>
        <v>GD: Normal</v>
      </c>
      <c r="H121" s="208" t="s">
        <v>42</v>
      </c>
      <c r="I121" s="209" t="str">
        <f>+VLOOKUP(Tabla103[[#This Row],[Nivel de tensión]],Datos!$C:$D,2,FALSE)</f>
        <v>Media Barra</v>
      </c>
      <c r="J121" s="206" t="s">
        <v>46</v>
      </c>
      <c r="K121" s="202" t="s">
        <v>23</v>
      </c>
      <c r="L121" s="202" t="s">
        <v>24</v>
      </c>
      <c r="M121" s="205" t="s">
        <v>9170</v>
      </c>
      <c r="N121" s="3" t="s">
        <v>167</v>
      </c>
    </row>
    <row r="122" spans="1:49" x14ac:dyDescent="0.25">
      <c r="G122" s="10"/>
      <c r="H122" s="44"/>
      <c r="I122" s="45"/>
      <c r="J122" s="10"/>
    </row>
    <row r="123" spans="1:49" x14ac:dyDescent="0.25">
      <c r="G123" s="10"/>
      <c r="H123" s="44"/>
      <c r="I123" s="45"/>
      <c r="J123" s="10"/>
    </row>
    <row r="124" spans="1:49" x14ac:dyDescent="0.25">
      <c r="G124" s="10"/>
      <c r="H124" s="44"/>
      <c r="I124" s="45"/>
      <c r="J124" s="10"/>
    </row>
    <row r="125" spans="1:49" x14ac:dyDescent="0.25">
      <c r="G125" s="10"/>
      <c r="H125" s="44"/>
      <c r="I125" s="45"/>
      <c r="J125" s="10"/>
    </row>
    <row r="126" spans="1:49" x14ac:dyDescent="0.25">
      <c r="G126" s="10"/>
      <c r="H126" s="44"/>
      <c r="I126" s="45"/>
      <c r="J126" s="10"/>
    </row>
    <row r="127" spans="1:49" x14ac:dyDescent="0.25">
      <c r="G127" s="10"/>
      <c r="H127" s="44"/>
      <c r="I127" s="45"/>
      <c r="J127" s="10"/>
    </row>
    <row r="128" spans="1:49" x14ac:dyDescent="0.25">
      <c r="G128" s="10"/>
      <c r="H128" s="44"/>
      <c r="I128" s="45"/>
      <c r="J128" s="10"/>
    </row>
    <row r="129" spans="7:10" x14ac:dyDescent="0.25">
      <c r="G129" s="10"/>
      <c r="H129" s="44"/>
      <c r="I129" s="45"/>
      <c r="J129" s="10"/>
    </row>
    <row r="130" spans="7:10" x14ac:dyDescent="0.25">
      <c r="G130" s="10"/>
      <c r="H130" s="44"/>
      <c r="I130" s="45"/>
      <c r="J130" s="10"/>
    </row>
    <row r="131" spans="7:10" x14ac:dyDescent="0.25">
      <c r="G131" s="10"/>
      <c r="H131" s="44"/>
      <c r="I131" s="45"/>
      <c r="J131" s="10"/>
    </row>
    <row r="132" spans="7:10" x14ac:dyDescent="0.25">
      <c r="G132" s="10"/>
      <c r="H132" s="44"/>
      <c r="I132" s="45"/>
      <c r="J132" s="10"/>
    </row>
    <row r="133" spans="7:10" x14ac:dyDescent="0.25">
      <c r="G133" s="10"/>
      <c r="H133" s="44"/>
      <c r="I133" s="45"/>
      <c r="J133" s="10"/>
    </row>
    <row r="134" spans="7:10" x14ac:dyDescent="0.25">
      <c r="G134" s="10"/>
      <c r="H134" s="44"/>
      <c r="I134" s="45"/>
      <c r="J134" s="10"/>
    </row>
    <row r="135" spans="7:10" x14ac:dyDescent="0.25">
      <c r="G135" s="10"/>
      <c r="H135" s="44"/>
      <c r="I135" s="45"/>
      <c r="J135" s="10"/>
    </row>
    <row r="136" spans="7:10" x14ac:dyDescent="0.25">
      <c r="G136" s="10"/>
      <c r="H136" s="44"/>
      <c r="I136" s="45"/>
      <c r="J136" s="10"/>
    </row>
    <row r="137" spans="7:10" x14ac:dyDescent="0.25">
      <c r="G137" s="10"/>
      <c r="H137" s="44"/>
      <c r="I137" s="45"/>
      <c r="J137" s="10"/>
    </row>
    <row r="138" spans="7:10" x14ac:dyDescent="0.25">
      <c r="G138" s="10"/>
      <c r="H138" s="44"/>
      <c r="I138" s="45"/>
      <c r="J138" s="10"/>
    </row>
    <row r="139" spans="7:10" x14ac:dyDescent="0.25">
      <c r="G139" s="10"/>
      <c r="H139" s="44"/>
      <c r="I139" s="45"/>
      <c r="J139" s="10"/>
    </row>
    <row r="140" spans="7:10" x14ac:dyDescent="0.25">
      <c r="G140" s="10"/>
      <c r="H140" s="44"/>
      <c r="I140" s="45"/>
      <c r="J140" s="10"/>
    </row>
    <row r="141" spans="7:10" x14ac:dyDescent="0.25">
      <c r="G141" s="10"/>
      <c r="H141" s="44"/>
      <c r="I141" s="45"/>
      <c r="J141" s="10"/>
    </row>
    <row r="142" spans="7:10" x14ac:dyDescent="0.25">
      <c r="G142" s="10"/>
      <c r="H142" s="44"/>
      <c r="I142" s="45"/>
      <c r="J142" s="10"/>
    </row>
    <row r="143" spans="7:10" x14ac:dyDescent="0.25">
      <c r="G143" s="10"/>
      <c r="H143" s="44"/>
      <c r="I143" s="45"/>
      <c r="J143" s="10"/>
    </row>
    <row r="144" spans="7:10" x14ac:dyDescent="0.25">
      <c r="G144" s="10"/>
      <c r="H144" s="44"/>
      <c r="I144" s="45"/>
      <c r="J144" s="10"/>
    </row>
    <row r="145" spans="7:10" x14ac:dyDescent="0.25">
      <c r="G145" s="10"/>
      <c r="H145" s="44"/>
      <c r="I145" s="45"/>
      <c r="J145" s="10"/>
    </row>
    <row r="146" spans="7:10" x14ac:dyDescent="0.25">
      <c r="G146" s="10"/>
      <c r="H146" s="44"/>
      <c r="I146" s="45"/>
      <c r="J146" s="10"/>
    </row>
    <row r="147" spans="7:10" x14ac:dyDescent="0.25">
      <c r="G147" s="10"/>
      <c r="H147" s="44"/>
      <c r="I147" s="45"/>
      <c r="J147" s="10"/>
    </row>
    <row r="148" spans="7:10" x14ac:dyDescent="0.25">
      <c r="G148" s="10"/>
      <c r="H148" s="44"/>
      <c r="I148" s="45"/>
      <c r="J148" s="10"/>
    </row>
    <row r="149" spans="7:10" x14ac:dyDescent="0.25">
      <c r="G149" s="10"/>
      <c r="H149" s="44"/>
      <c r="I149" s="45"/>
      <c r="J149" s="10"/>
    </row>
    <row r="150" spans="7:10" x14ac:dyDescent="0.25">
      <c r="G150" s="10"/>
      <c r="H150" s="44"/>
      <c r="I150" s="45"/>
      <c r="J150" s="10"/>
    </row>
    <row r="151" spans="7:10" x14ac:dyDescent="0.25">
      <c r="G151" s="10"/>
      <c r="H151" s="44"/>
      <c r="I151" s="45"/>
      <c r="J151" s="10"/>
    </row>
    <row r="152" spans="7:10" x14ac:dyDescent="0.25">
      <c r="G152" s="10"/>
      <c r="H152" s="44"/>
      <c r="I152" s="45"/>
      <c r="J152" s="10"/>
    </row>
    <row r="153" spans="7:10" x14ac:dyDescent="0.25">
      <c r="G153" s="10"/>
      <c r="H153" s="44"/>
      <c r="I153" s="45"/>
      <c r="J153" s="10"/>
    </row>
    <row r="154" spans="7:10" x14ac:dyDescent="0.25">
      <c r="G154" s="10"/>
      <c r="H154" s="44"/>
      <c r="I154" s="45"/>
      <c r="J154" s="10"/>
    </row>
    <row r="155" spans="7:10" x14ac:dyDescent="0.25">
      <c r="G155" s="10"/>
      <c r="H155" s="44"/>
      <c r="I155" s="45"/>
      <c r="J155" s="10"/>
    </row>
    <row r="156" spans="7:10" x14ac:dyDescent="0.25">
      <c r="G156" s="10"/>
      <c r="H156" s="44"/>
      <c r="I156" s="45"/>
      <c r="J156" s="10"/>
    </row>
    <row r="157" spans="7:10" x14ac:dyDescent="0.25">
      <c r="G157" s="10"/>
      <c r="H157" s="44"/>
      <c r="I157" s="45"/>
      <c r="J157" s="10"/>
    </row>
    <row r="158" spans="7:10" x14ac:dyDescent="0.25">
      <c r="G158" s="10"/>
      <c r="H158" s="44"/>
      <c r="I158" s="45"/>
      <c r="J158" s="10"/>
    </row>
    <row r="159" spans="7:10" x14ac:dyDescent="0.25">
      <c r="G159" s="10"/>
      <c r="H159" s="44"/>
      <c r="I159" s="45"/>
      <c r="J159" s="10"/>
    </row>
    <row r="160" spans="7:10" x14ac:dyDescent="0.25">
      <c r="G160" s="10"/>
      <c r="H160" s="44"/>
      <c r="I160" s="45"/>
      <c r="J160" s="10"/>
    </row>
    <row r="161" spans="7:10" x14ac:dyDescent="0.25">
      <c r="G161" s="10"/>
      <c r="H161" s="44"/>
      <c r="I161" s="45"/>
      <c r="J161" s="10"/>
    </row>
    <row r="162" spans="7:10" x14ac:dyDescent="0.25">
      <c r="G162" s="10"/>
      <c r="H162" s="44"/>
      <c r="I162" s="45"/>
      <c r="J162" s="10"/>
    </row>
    <row r="163" spans="7:10" x14ac:dyDescent="0.25">
      <c r="G163" s="10"/>
      <c r="H163" s="44"/>
      <c r="I163" s="45"/>
      <c r="J163" s="10"/>
    </row>
    <row r="164" spans="7:10" x14ac:dyDescent="0.25">
      <c r="G164" s="10"/>
      <c r="H164" s="44"/>
      <c r="I164" s="45"/>
      <c r="J164" s="10"/>
    </row>
    <row r="165" spans="7:10" x14ac:dyDescent="0.25">
      <c r="G165" s="10"/>
      <c r="H165" s="44"/>
      <c r="I165" s="45"/>
      <c r="J165" s="10"/>
    </row>
    <row r="166" spans="7:10" x14ac:dyDescent="0.25">
      <c r="G166" s="10"/>
      <c r="H166" s="44"/>
      <c r="I166" s="45"/>
      <c r="J166" s="10"/>
    </row>
    <row r="167" spans="7:10" x14ac:dyDescent="0.25">
      <c r="G167" s="10"/>
      <c r="H167" s="44"/>
      <c r="I167" s="45"/>
      <c r="J167" s="10"/>
    </row>
    <row r="168" spans="7:10" x14ac:dyDescent="0.25">
      <c r="G168" s="10"/>
      <c r="H168" s="44"/>
      <c r="I168" s="45"/>
      <c r="J168" s="10"/>
    </row>
    <row r="169" spans="7:10" x14ac:dyDescent="0.25">
      <c r="G169" s="10"/>
      <c r="H169" s="44"/>
      <c r="I169" s="45"/>
      <c r="J169" s="10"/>
    </row>
    <row r="170" spans="7:10" x14ac:dyDescent="0.25">
      <c r="G170" s="10"/>
      <c r="H170" s="44"/>
      <c r="I170" s="45"/>
      <c r="J170" s="10"/>
    </row>
    <row r="171" spans="7:10" x14ac:dyDescent="0.25">
      <c r="G171" s="10"/>
      <c r="H171" s="44"/>
      <c r="I171" s="45"/>
      <c r="J171" s="10"/>
    </row>
    <row r="172" spans="7:10" x14ac:dyDescent="0.25">
      <c r="G172" s="10"/>
      <c r="H172" s="44"/>
      <c r="I172" s="45"/>
      <c r="J172" s="10"/>
    </row>
    <row r="173" spans="7:10" x14ac:dyDescent="0.25">
      <c r="G173" s="10"/>
      <c r="H173" s="44"/>
      <c r="I173" s="45"/>
      <c r="J173" s="10"/>
    </row>
    <row r="174" spans="7:10" x14ac:dyDescent="0.25">
      <c r="G174" s="10"/>
      <c r="H174" s="44"/>
      <c r="I174" s="45"/>
      <c r="J174" s="10"/>
    </row>
    <row r="175" spans="7:10" x14ac:dyDescent="0.25">
      <c r="G175" s="10"/>
      <c r="H175" s="44"/>
      <c r="I175" s="45"/>
      <c r="J175" s="10"/>
    </row>
    <row r="176" spans="7:10" x14ac:dyDescent="0.25">
      <c r="G176" s="10"/>
      <c r="H176" s="44"/>
      <c r="I176" s="45"/>
      <c r="J176" s="10"/>
    </row>
    <row r="177" spans="7:10" x14ac:dyDescent="0.25">
      <c r="G177" s="10"/>
      <c r="H177" s="44"/>
      <c r="I177" s="45"/>
      <c r="J177" s="10"/>
    </row>
    <row r="178" spans="7:10" x14ac:dyDescent="0.25">
      <c r="G178" s="10"/>
      <c r="H178" s="44"/>
      <c r="I178" s="45"/>
      <c r="J178" s="10"/>
    </row>
    <row r="179" spans="7:10" x14ac:dyDescent="0.25">
      <c r="G179" s="10"/>
      <c r="H179" s="44"/>
      <c r="I179" s="45"/>
      <c r="J179" s="10"/>
    </row>
    <row r="180" spans="7:10" x14ac:dyDescent="0.25">
      <c r="G180" s="10"/>
      <c r="H180" s="44"/>
      <c r="I180" s="45"/>
      <c r="J180" s="10"/>
    </row>
    <row r="181" spans="7:10" x14ac:dyDescent="0.25">
      <c r="G181" s="10"/>
      <c r="H181" s="44"/>
      <c r="I181" s="45"/>
      <c r="J181" s="10"/>
    </row>
    <row r="182" spans="7:10" x14ac:dyDescent="0.25">
      <c r="G182" s="10"/>
      <c r="H182" s="44"/>
      <c r="I182" s="45"/>
      <c r="J182" s="10"/>
    </row>
    <row r="183" spans="7:10" x14ac:dyDescent="0.25">
      <c r="G183" s="10"/>
      <c r="H183" s="44"/>
      <c r="I183" s="45"/>
      <c r="J183" s="10"/>
    </row>
    <row r="184" spans="7:10" x14ac:dyDescent="0.25">
      <c r="G184" s="10"/>
      <c r="H184" s="44"/>
      <c r="I184" s="45"/>
      <c r="J184" s="10"/>
    </row>
    <row r="185" spans="7:10" x14ac:dyDescent="0.25">
      <c r="G185" s="10"/>
      <c r="H185" s="44"/>
      <c r="I185" s="45"/>
      <c r="J185" s="10"/>
    </row>
    <row r="186" spans="7:10" x14ac:dyDescent="0.25">
      <c r="G186" s="10"/>
      <c r="H186" s="44"/>
      <c r="I186" s="45"/>
      <c r="J186" s="10"/>
    </row>
    <row r="187" spans="7:10" x14ac:dyDescent="0.25">
      <c r="G187" s="10"/>
      <c r="H187" s="44"/>
      <c r="I187" s="45"/>
      <c r="J187" s="10"/>
    </row>
    <row r="188" spans="7:10" x14ac:dyDescent="0.25">
      <c r="G188" s="10"/>
      <c r="H188" s="44"/>
      <c r="I188" s="45"/>
      <c r="J188" s="10"/>
    </row>
    <row r="189" spans="7:10" x14ac:dyDescent="0.25">
      <c r="G189" s="10"/>
      <c r="H189" s="44"/>
      <c r="I189" s="45"/>
      <c r="J189" s="10"/>
    </row>
    <row r="190" spans="7:10" x14ac:dyDescent="0.25">
      <c r="G190" s="10"/>
      <c r="H190" s="44"/>
      <c r="I190" s="45"/>
      <c r="J190" s="10"/>
    </row>
    <row r="191" spans="7:10" x14ac:dyDescent="0.25">
      <c r="G191" s="10"/>
      <c r="H191" s="44"/>
      <c r="I191" s="45"/>
      <c r="J191" s="10"/>
    </row>
    <row r="192" spans="7:10" x14ac:dyDescent="0.25">
      <c r="G192" s="10"/>
      <c r="H192" s="44"/>
      <c r="I192" s="45"/>
      <c r="J192" s="10"/>
    </row>
    <row r="193" spans="7:10" x14ac:dyDescent="0.25">
      <c r="G193" s="10"/>
      <c r="H193" s="44"/>
      <c r="I193" s="45"/>
      <c r="J193" s="10"/>
    </row>
    <row r="194" spans="7:10" x14ac:dyDescent="0.25">
      <c r="G194" s="10"/>
      <c r="H194" s="44"/>
      <c r="I194" s="45"/>
      <c r="J194" s="10"/>
    </row>
    <row r="195" spans="7:10" x14ac:dyDescent="0.25">
      <c r="G195" s="10"/>
      <c r="H195" s="44"/>
      <c r="I195" s="45"/>
      <c r="J195" s="10"/>
    </row>
    <row r="196" spans="7:10" x14ac:dyDescent="0.25">
      <c r="G196" s="10"/>
      <c r="H196" s="44"/>
      <c r="I196" s="45"/>
      <c r="J196" s="10"/>
    </row>
    <row r="197" spans="7:10" x14ac:dyDescent="0.25">
      <c r="G197" s="10"/>
      <c r="H197" s="44"/>
      <c r="I197" s="45"/>
      <c r="J197" s="10"/>
    </row>
    <row r="198" spans="7:10" x14ac:dyDescent="0.25">
      <c r="G198" s="10"/>
      <c r="H198" s="44"/>
      <c r="I198" s="45"/>
      <c r="J198" s="10"/>
    </row>
    <row r="199" spans="7:10" x14ac:dyDescent="0.25">
      <c r="G199" s="10"/>
      <c r="H199" s="44"/>
      <c r="I199" s="45"/>
      <c r="J199" s="10"/>
    </row>
    <row r="200" spans="7:10" x14ac:dyDescent="0.25">
      <c r="G200" s="10"/>
      <c r="H200" s="44"/>
      <c r="I200" s="45"/>
      <c r="J200" s="10"/>
    </row>
    <row r="201" spans="7:10" x14ac:dyDescent="0.25">
      <c r="G201" s="10"/>
      <c r="H201" s="44"/>
      <c r="I201" s="45"/>
      <c r="J201" s="10"/>
    </row>
    <row r="202" spans="7:10" x14ac:dyDescent="0.25">
      <c r="G202" s="10"/>
      <c r="H202" s="44"/>
      <c r="I202" s="45"/>
      <c r="J202" s="10"/>
    </row>
    <row r="203" spans="7:10" x14ac:dyDescent="0.25">
      <c r="G203" s="10"/>
      <c r="H203" s="44"/>
      <c r="I203" s="45"/>
      <c r="J203" s="10"/>
    </row>
    <row r="204" spans="7:10" x14ac:dyDescent="0.25">
      <c r="G204" s="10"/>
      <c r="H204" s="44"/>
      <c r="I204" s="45"/>
      <c r="J204" s="10"/>
    </row>
    <row r="205" spans="7:10" x14ac:dyDescent="0.25">
      <c r="G205" s="10"/>
      <c r="H205" s="44"/>
      <c r="I205" s="45"/>
      <c r="J205" s="10"/>
    </row>
    <row r="206" spans="7:10" x14ac:dyDescent="0.25">
      <c r="G206" s="10"/>
      <c r="H206" s="44"/>
      <c r="I206" s="45"/>
      <c r="J206" s="10"/>
    </row>
    <row r="207" spans="7:10" x14ac:dyDescent="0.25">
      <c r="G207" s="10"/>
      <c r="H207" s="44"/>
      <c r="I207" s="45"/>
      <c r="J207" s="10"/>
    </row>
    <row r="208" spans="7:10" x14ac:dyDescent="0.25">
      <c r="G208" s="10"/>
      <c r="H208" s="44"/>
      <c r="I208" s="45"/>
      <c r="J208" s="10"/>
    </row>
    <row r="209" spans="7:10" x14ac:dyDescent="0.25">
      <c r="G209" s="10"/>
      <c r="H209" s="44"/>
      <c r="I209" s="45"/>
      <c r="J209" s="10"/>
    </row>
    <row r="210" spans="7:10" x14ac:dyDescent="0.25">
      <c r="G210" s="10"/>
      <c r="H210" s="44"/>
      <c r="I210" s="45"/>
      <c r="J210" s="10"/>
    </row>
    <row r="211" spans="7:10" x14ac:dyDescent="0.25">
      <c r="G211" s="10"/>
      <c r="H211" s="44"/>
      <c r="I211" s="45"/>
      <c r="J211" s="10"/>
    </row>
    <row r="212" spans="7:10" x14ac:dyDescent="0.25">
      <c r="G212" s="10"/>
      <c r="H212" s="44"/>
      <c r="I212" s="45"/>
      <c r="J212" s="10"/>
    </row>
    <row r="213" spans="7:10" x14ac:dyDescent="0.25">
      <c r="G213" s="10"/>
      <c r="H213" s="44"/>
      <c r="I213" s="45"/>
      <c r="J213" s="10"/>
    </row>
    <row r="214" spans="7:10" x14ac:dyDescent="0.25">
      <c r="G214" s="10"/>
      <c r="H214" s="44"/>
      <c r="I214" s="45"/>
      <c r="J214" s="10"/>
    </row>
    <row r="215" spans="7:10" x14ac:dyDescent="0.25">
      <c r="G215" s="10"/>
      <c r="H215" s="44"/>
      <c r="I215" s="45"/>
      <c r="J215" s="10"/>
    </row>
    <row r="216" spans="7:10" x14ac:dyDescent="0.25">
      <c r="G216" s="10"/>
      <c r="H216" s="44"/>
      <c r="I216" s="45"/>
      <c r="J216" s="10"/>
    </row>
    <row r="217" spans="7:10" x14ac:dyDescent="0.25">
      <c r="G217" s="10"/>
      <c r="H217" s="44"/>
      <c r="I217" s="45"/>
      <c r="J217" s="10"/>
    </row>
    <row r="218" spans="7:10" x14ac:dyDescent="0.25">
      <c r="G218" s="10"/>
      <c r="H218" s="44"/>
      <c r="I218" s="45"/>
      <c r="J218" s="10"/>
    </row>
    <row r="219" spans="7:10" x14ac:dyDescent="0.25">
      <c r="G219" s="10"/>
      <c r="H219" s="44"/>
      <c r="I219" s="45"/>
      <c r="J219" s="10"/>
    </row>
    <row r="220" spans="7:10" x14ac:dyDescent="0.25">
      <c r="G220" s="10"/>
      <c r="H220" s="44"/>
      <c r="I220" s="45"/>
      <c r="J220" s="10"/>
    </row>
    <row r="221" spans="7:10" x14ac:dyDescent="0.25">
      <c r="G221" s="10"/>
      <c r="H221" s="44"/>
      <c r="I221" s="45"/>
      <c r="J221" s="10"/>
    </row>
    <row r="222" spans="7:10" x14ac:dyDescent="0.25">
      <c r="G222" s="10"/>
      <c r="H222" s="44"/>
      <c r="I222" s="45"/>
      <c r="J222" s="10"/>
    </row>
    <row r="223" spans="7:10" x14ac:dyDescent="0.25">
      <c r="G223" s="10"/>
      <c r="H223" s="44"/>
      <c r="I223" s="45"/>
      <c r="J223" s="10"/>
    </row>
    <row r="224" spans="7:10" x14ac:dyDescent="0.25">
      <c r="G224" s="10"/>
      <c r="H224" s="44"/>
      <c r="I224" s="45"/>
      <c r="J224" s="10"/>
    </row>
    <row r="225" spans="7:10" x14ac:dyDescent="0.25">
      <c r="G225" s="10"/>
      <c r="H225" s="44"/>
      <c r="I225" s="45"/>
      <c r="J225" s="10"/>
    </row>
    <row r="226" spans="7:10" x14ac:dyDescent="0.25">
      <c r="G226" s="10"/>
      <c r="H226" s="44"/>
      <c r="I226" s="45"/>
      <c r="J226" s="10"/>
    </row>
    <row r="227" spans="7:10" x14ac:dyDescent="0.25">
      <c r="G227" s="10"/>
      <c r="H227" s="44"/>
      <c r="I227" s="45"/>
      <c r="J227" s="10"/>
    </row>
    <row r="228" spans="7:10" x14ac:dyDescent="0.25">
      <c r="G228" s="11"/>
      <c r="H228" s="46"/>
      <c r="I228" s="47"/>
      <c r="J228" s="1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4"/>
  <dimension ref="A1:AC1404"/>
  <sheetViews>
    <sheetView topLeftCell="A46" workbookViewId="0">
      <selection activeCell="G75" sqref="G75"/>
    </sheetView>
  </sheetViews>
  <sheetFormatPr baseColWidth="10" defaultRowHeight="15" x14ac:dyDescent="0.25"/>
  <cols>
    <col min="1" max="1" width="9.85546875" style="1" bestFit="1" customWidth="1"/>
    <col min="2" max="2" width="11.42578125" style="1" bestFit="1" customWidth="1"/>
    <col min="3" max="3" width="13.28515625" style="1" customWidth="1"/>
    <col min="4" max="4" width="47" style="1" bestFit="1" customWidth="1"/>
    <col min="5" max="5" width="10" style="1" bestFit="1" customWidth="1"/>
    <col min="6" max="7" width="11.42578125" style="1"/>
    <col min="28" max="29" width="11.42578125" style="1"/>
  </cols>
  <sheetData>
    <row r="1" spans="1:10" x14ac:dyDescent="0.25">
      <c r="A1" s="25" t="s">
        <v>135</v>
      </c>
    </row>
    <row r="2" spans="1:10" x14ac:dyDescent="0.25">
      <c r="A2" s="2" t="s">
        <v>14</v>
      </c>
      <c r="B2" s="2" t="s">
        <v>15</v>
      </c>
      <c r="C2" s="2" t="s">
        <v>16</v>
      </c>
      <c r="D2" s="2" t="s">
        <v>17</v>
      </c>
      <c r="E2" s="2" t="s">
        <v>16</v>
      </c>
    </row>
    <row r="3" spans="1:10" x14ac:dyDescent="0.25">
      <c r="A3" s="5" t="s">
        <v>26</v>
      </c>
      <c r="B3" s="6" t="s">
        <v>27</v>
      </c>
      <c r="C3" s="7" t="s">
        <v>30</v>
      </c>
      <c r="D3" s="6" t="s">
        <v>57</v>
      </c>
      <c r="E3" s="7" t="s">
        <v>30</v>
      </c>
    </row>
    <row r="4" spans="1:10" x14ac:dyDescent="0.25">
      <c r="A4" s="5" t="s">
        <v>26</v>
      </c>
      <c r="B4" s="6" t="s">
        <v>27</v>
      </c>
      <c r="C4" s="7" t="s">
        <v>36</v>
      </c>
      <c r="D4" s="6" t="s">
        <v>59</v>
      </c>
      <c r="E4" s="7" t="s">
        <v>36</v>
      </c>
    </row>
    <row r="5" spans="1:10" x14ac:dyDescent="0.25">
      <c r="A5" s="5" t="s">
        <v>26</v>
      </c>
      <c r="B5" s="6" t="s">
        <v>27</v>
      </c>
      <c r="C5" s="7" t="s">
        <v>18</v>
      </c>
      <c r="D5" s="6" t="s">
        <v>56</v>
      </c>
      <c r="E5" s="7" t="s">
        <v>18</v>
      </c>
    </row>
    <row r="6" spans="1:10" x14ac:dyDescent="0.25">
      <c r="A6" s="5" t="s">
        <v>26</v>
      </c>
      <c r="B6" s="6" t="s">
        <v>27</v>
      </c>
      <c r="C6" s="7"/>
      <c r="D6" s="6"/>
      <c r="E6" s="7"/>
      <c r="H6" s="7" t="s">
        <v>33</v>
      </c>
      <c r="I6" s="6" t="s">
        <v>142</v>
      </c>
      <c r="J6" s="7" t="s">
        <v>33</v>
      </c>
    </row>
    <row r="8" spans="1:10" x14ac:dyDescent="0.25">
      <c r="A8" s="25" t="s">
        <v>136</v>
      </c>
    </row>
    <row r="9" spans="1:10" x14ac:dyDescent="0.25">
      <c r="A9" s="5" t="s">
        <v>39</v>
      </c>
      <c r="B9" s="6" t="s">
        <v>55</v>
      </c>
      <c r="C9" s="7" t="s">
        <v>20</v>
      </c>
      <c r="D9" s="6" t="s">
        <v>56</v>
      </c>
      <c r="E9" s="7" t="s">
        <v>20</v>
      </c>
    </row>
    <row r="10" spans="1:10" x14ac:dyDescent="0.25">
      <c r="A10" s="5" t="s">
        <v>39</v>
      </c>
      <c r="B10" s="6" t="s">
        <v>55</v>
      </c>
      <c r="C10" s="7" t="s">
        <v>65</v>
      </c>
      <c r="D10" s="6" t="s">
        <v>66</v>
      </c>
      <c r="E10" s="7" t="s">
        <v>65</v>
      </c>
      <c r="F10" s="42" t="s">
        <v>166</v>
      </c>
    </row>
    <row r="11" spans="1:10" x14ac:dyDescent="0.25">
      <c r="A11" s="5" t="s">
        <v>39</v>
      </c>
      <c r="B11" s="6" t="s">
        <v>55</v>
      </c>
      <c r="C11" s="7" t="s">
        <v>73</v>
      </c>
      <c r="D11" s="6" t="s">
        <v>74</v>
      </c>
      <c r="E11" s="7" t="s">
        <v>73</v>
      </c>
      <c r="F11" s="42" t="s">
        <v>165</v>
      </c>
    </row>
    <row r="12" spans="1:10" x14ac:dyDescent="0.25">
      <c r="A12" s="5" t="s">
        <v>39</v>
      </c>
      <c r="B12" s="6" t="s">
        <v>55</v>
      </c>
      <c r="C12" s="7" t="s">
        <v>53</v>
      </c>
      <c r="D12" s="6" t="s">
        <v>61</v>
      </c>
      <c r="E12" s="7" t="s">
        <v>53</v>
      </c>
      <c r="F12" s="42" t="s">
        <v>166</v>
      </c>
    </row>
    <row r="13" spans="1:10" x14ac:dyDescent="0.25">
      <c r="A13" s="5" t="s">
        <v>39</v>
      </c>
      <c r="B13" s="6" t="s">
        <v>55</v>
      </c>
      <c r="C13" s="7" t="s">
        <v>67</v>
      </c>
      <c r="D13" s="6" t="s">
        <v>68</v>
      </c>
      <c r="E13" s="7" t="s">
        <v>67</v>
      </c>
      <c r="F13" s="42" t="s">
        <v>165</v>
      </c>
    </row>
    <row r="14" spans="1:10" x14ac:dyDescent="0.25">
      <c r="A14" s="5" t="s">
        <v>39</v>
      </c>
      <c r="B14" s="6" t="s">
        <v>55</v>
      </c>
      <c r="C14" s="7" t="s">
        <v>60</v>
      </c>
      <c r="D14" s="6" t="s">
        <v>62</v>
      </c>
      <c r="E14" s="7" t="s">
        <v>60</v>
      </c>
      <c r="F14" s="42" t="s">
        <v>166</v>
      </c>
    </row>
    <row r="15" spans="1:10" x14ac:dyDescent="0.25">
      <c r="A15" s="5" t="s">
        <v>39</v>
      </c>
      <c r="B15" s="6" t="s">
        <v>55</v>
      </c>
      <c r="C15" s="7" t="s">
        <v>69</v>
      </c>
      <c r="D15" s="6" t="s">
        <v>70</v>
      </c>
      <c r="E15" s="7" t="s">
        <v>69</v>
      </c>
      <c r="F15" s="42" t="s">
        <v>165</v>
      </c>
    </row>
    <row r="16" spans="1:10" x14ac:dyDescent="0.25">
      <c r="A16" s="5" t="s">
        <v>39</v>
      </c>
      <c r="B16" s="6" t="s">
        <v>55</v>
      </c>
      <c r="C16" s="7" t="s">
        <v>63</v>
      </c>
      <c r="D16" s="6" t="s">
        <v>64</v>
      </c>
      <c r="E16" s="7" t="s">
        <v>63</v>
      </c>
      <c r="F16" s="42" t="s">
        <v>166</v>
      </c>
    </row>
    <row r="17" spans="1:8" x14ac:dyDescent="0.25">
      <c r="A17" s="5" t="s">
        <v>39</v>
      </c>
      <c r="B17" s="6" t="s">
        <v>55</v>
      </c>
      <c r="C17" s="7" t="s">
        <v>71</v>
      </c>
      <c r="D17" s="6" t="s">
        <v>72</v>
      </c>
      <c r="E17" s="7" t="s">
        <v>71</v>
      </c>
      <c r="F17" s="42" t="s">
        <v>165</v>
      </c>
    </row>
    <row r="18" spans="1:8" x14ac:dyDescent="0.25">
      <c r="A18" s="5" t="s">
        <v>39</v>
      </c>
      <c r="B18" s="6" t="s">
        <v>55</v>
      </c>
      <c r="C18" s="7" t="s">
        <v>137</v>
      </c>
      <c r="D18" s="6" t="s">
        <v>138</v>
      </c>
      <c r="E18" s="7" t="s">
        <v>137</v>
      </c>
      <c r="F18" s="42" t="s">
        <v>166</v>
      </c>
    </row>
    <row r="19" spans="1:8" x14ac:dyDescent="0.25">
      <c r="A19" s="5" t="s">
        <v>39</v>
      </c>
      <c r="B19" s="6" t="s">
        <v>55</v>
      </c>
      <c r="C19" s="7" t="s">
        <v>139</v>
      </c>
      <c r="D19" s="6" t="s">
        <v>140</v>
      </c>
      <c r="E19" s="7" t="s">
        <v>139</v>
      </c>
      <c r="F19" s="42" t="s">
        <v>165</v>
      </c>
    </row>
    <row r="21" spans="1:8" x14ac:dyDescent="0.25">
      <c r="A21" s="25" t="s">
        <v>141</v>
      </c>
    </row>
    <row r="22" spans="1:8" x14ac:dyDescent="0.25">
      <c r="A22" s="5" t="s">
        <v>39</v>
      </c>
      <c r="B22" s="6" t="s">
        <v>40</v>
      </c>
      <c r="C22" s="7" t="s">
        <v>41</v>
      </c>
      <c r="D22" s="6" t="s">
        <v>313</v>
      </c>
      <c r="E22" s="7" t="s">
        <v>41</v>
      </c>
    </row>
    <row r="23" spans="1:8" x14ac:dyDescent="0.25">
      <c r="A23" s="5" t="s">
        <v>39</v>
      </c>
      <c r="B23" s="6" t="s">
        <v>40</v>
      </c>
      <c r="C23" s="7" t="s">
        <v>44</v>
      </c>
      <c r="D23" s="6" t="s">
        <v>316</v>
      </c>
      <c r="E23" s="7" t="s">
        <v>44</v>
      </c>
    </row>
    <row r="24" spans="1:8" x14ac:dyDescent="0.25">
      <c r="A24" s="5" t="s">
        <v>39</v>
      </c>
      <c r="B24" s="6" t="s">
        <v>40</v>
      </c>
      <c r="C24" s="7" t="s">
        <v>45</v>
      </c>
      <c r="D24" s="6" t="s">
        <v>315</v>
      </c>
      <c r="E24" s="7" t="s">
        <v>45</v>
      </c>
    </row>
    <row r="25" spans="1:8" x14ac:dyDescent="0.25">
      <c r="A25" s="5" t="s">
        <v>39</v>
      </c>
      <c r="B25" s="6" t="s">
        <v>40</v>
      </c>
      <c r="C25" s="7" t="s">
        <v>19</v>
      </c>
      <c r="D25" s="6" t="s">
        <v>314</v>
      </c>
      <c r="E25" s="7" t="s">
        <v>19</v>
      </c>
    </row>
    <row r="26" spans="1:8" x14ac:dyDescent="0.25">
      <c r="A26" s="5" t="s">
        <v>39</v>
      </c>
      <c r="B26" s="6" t="s">
        <v>40</v>
      </c>
      <c r="C26" s="7" t="s">
        <v>49</v>
      </c>
      <c r="D26" s="6" t="s">
        <v>317</v>
      </c>
      <c r="E26" s="7" t="s">
        <v>49</v>
      </c>
    </row>
    <row r="27" spans="1:8" x14ac:dyDescent="0.25">
      <c r="A27" s="5" t="s">
        <v>39</v>
      </c>
      <c r="B27" s="6" t="s">
        <v>40</v>
      </c>
      <c r="C27" s="7" t="s">
        <v>51</v>
      </c>
      <c r="D27" s="6" t="s">
        <v>318</v>
      </c>
      <c r="E27" s="7" t="s">
        <v>51</v>
      </c>
    </row>
    <row r="29" spans="1:8" x14ac:dyDescent="0.25">
      <c r="A29" s="25" t="s">
        <v>177</v>
      </c>
    </row>
    <row r="30" spans="1:8" x14ac:dyDescent="0.25">
      <c r="A30" s="5" t="s">
        <v>75</v>
      </c>
      <c r="B30" s="6" t="s">
        <v>76</v>
      </c>
      <c r="C30" s="7" t="s">
        <v>21</v>
      </c>
      <c r="D30" s="6" t="s">
        <v>77</v>
      </c>
      <c r="E30" s="7" t="s">
        <v>21</v>
      </c>
      <c r="F30" s="7" t="s">
        <v>88</v>
      </c>
      <c r="G30" s="7" t="s">
        <v>2002</v>
      </c>
      <c r="H30" s="6" t="s">
        <v>2003</v>
      </c>
    </row>
    <row r="31" spans="1:8" x14ac:dyDescent="0.25">
      <c r="A31" s="5" t="s">
        <v>75</v>
      </c>
      <c r="B31" s="6" t="s">
        <v>76</v>
      </c>
      <c r="C31" s="7" t="s">
        <v>28</v>
      </c>
      <c r="D31" s="6" t="s">
        <v>78</v>
      </c>
      <c r="E31" s="7" t="s">
        <v>28</v>
      </c>
      <c r="F31" s="7" t="s">
        <v>98</v>
      </c>
      <c r="G31" s="7" t="s">
        <v>383</v>
      </c>
      <c r="H31" s="6" t="s">
        <v>1999</v>
      </c>
    </row>
    <row r="32" spans="1:8" x14ac:dyDescent="0.25">
      <c r="A32" s="5" t="s">
        <v>75</v>
      </c>
      <c r="B32" s="6" t="s">
        <v>76</v>
      </c>
      <c r="C32" s="7" t="s">
        <v>31</v>
      </c>
      <c r="D32" s="6" t="s">
        <v>247</v>
      </c>
      <c r="E32" s="7" t="s">
        <v>31</v>
      </c>
      <c r="F32" s="7" t="s">
        <v>126</v>
      </c>
      <c r="G32" s="7" t="s">
        <v>383</v>
      </c>
      <c r="H32" s="6" t="s">
        <v>1999</v>
      </c>
    </row>
    <row r="33" spans="1:8" x14ac:dyDescent="0.25">
      <c r="A33" s="5" t="s">
        <v>75</v>
      </c>
      <c r="B33" s="6" t="s">
        <v>76</v>
      </c>
      <c r="C33" s="7" t="s">
        <v>34</v>
      </c>
      <c r="D33" s="6" t="s">
        <v>248</v>
      </c>
      <c r="E33" s="7" t="s">
        <v>34</v>
      </c>
      <c r="F33" s="7" t="s">
        <v>95</v>
      </c>
      <c r="G33" s="7" t="s">
        <v>2000</v>
      </c>
      <c r="H33" s="6" t="s">
        <v>2001</v>
      </c>
    </row>
    <row r="34" spans="1:8" x14ac:dyDescent="0.25">
      <c r="A34" s="5" t="s">
        <v>75</v>
      </c>
      <c r="B34" s="6" t="s">
        <v>76</v>
      </c>
      <c r="C34" s="7" t="s">
        <v>37</v>
      </c>
      <c r="D34" s="6" t="s">
        <v>245</v>
      </c>
      <c r="E34" s="7" t="s">
        <v>37</v>
      </c>
      <c r="F34" s="7" t="s">
        <v>92</v>
      </c>
      <c r="G34" s="7" t="s">
        <v>2000</v>
      </c>
      <c r="H34" s="6" t="s">
        <v>2001</v>
      </c>
    </row>
    <row r="35" spans="1:8" x14ac:dyDescent="0.25">
      <c r="A35" s="5" t="s">
        <v>75</v>
      </c>
      <c r="B35" s="6" t="s">
        <v>76</v>
      </c>
      <c r="C35" s="7" t="s">
        <v>42</v>
      </c>
      <c r="D35" s="6" t="s">
        <v>246</v>
      </c>
      <c r="E35" s="7" t="s">
        <v>42</v>
      </c>
      <c r="F35" s="7" t="s">
        <v>89</v>
      </c>
      <c r="G35" s="7" t="s">
        <v>2000</v>
      </c>
      <c r="H35" s="6" t="s">
        <v>2001</v>
      </c>
    </row>
    <row r="37" spans="1:8" x14ac:dyDescent="0.25">
      <c r="A37" s="25" t="s">
        <v>399</v>
      </c>
    </row>
    <row r="38" spans="1:8" x14ac:dyDescent="0.25">
      <c r="A38" s="5" t="s">
        <v>39</v>
      </c>
      <c r="B38" s="6" t="s">
        <v>394</v>
      </c>
      <c r="C38" s="7" t="s">
        <v>381</v>
      </c>
      <c r="D38" s="6" t="s">
        <v>271</v>
      </c>
      <c r="E38" s="7" t="s">
        <v>381</v>
      </c>
    </row>
    <row r="39" spans="1:8" x14ac:dyDescent="0.25">
      <c r="A39" s="5" t="s">
        <v>39</v>
      </c>
      <c r="B39" s="6" t="s">
        <v>394</v>
      </c>
      <c r="C39" s="7" t="s">
        <v>395</v>
      </c>
      <c r="D39" s="6" t="s">
        <v>275</v>
      </c>
      <c r="E39" s="7" t="s">
        <v>395</v>
      </c>
    </row>
    <row r="40" spans="1:8" x14ac:dyDescent="0.25">
      <c r="A40" s="5" t="s">
        <v>39</v>
      </c>
      <c r="B40" s="6" t="s">
        <v>394</v>
      </c>
      <c r="C40" s="7" t="s">
        <v>391</v>
      </c>
      <c r="D40" s="6" t="s">
        <v>284</v>
      </c>
      <c r="E40" s="7" t="s">
        <v>391</v>
      </c>
    </row>
    <row r="41" spans="1:8" x14ac:dyDescent="0.25">
      <c r="A41" s="5" t="s">
        <v>39</v>
      </c>
      <c r="B41" s="6" t="s">
        <v>394</v>
      </c>
      <c r="C41" s="7" t="s">
        <v>396</v>
      </c>
      <c r="D41" s="6" t="s">
        <v>397</v>
      </c>
      <c r="E41" s="7" t="s">
        <v>396</v>
      </c>
    </row>
    <row r="42" spans="1:8" x14ac:dyDescent="0.25">
      <c r="A42" s="5" t="s">
        <v>39</v>
      </c>
      <c r="B42" s="6" t="s">
        <v>394</v>
      </c>
      <c r="C42" s="7" t="s">
        <v>398</v>
      </c>
      <c r="D42" s="6" t="s">
        <v>306</v>
      </c>
      <c r="E42" s="7" t="s">
        <v>398</v>
      </c>
    </row>
    <row r="43" spans="1:8" x14ac:dyDescent="0.25">
      <c r="A43" s="5" t="s">
        <v>39</v>
      </c>
      <c r="B43" s="6" t="s">
        <v>394</v>
      </c>
      <c r="C43" s="7">
        <v>11</v>
      </c>
      <c r="D43" s="6" t="s">
        <v>277</v>
      </c>
      <c r="E43" s="7">
        <v>11</v>
      </c>
    </row>
    <row r="44" spans="1:8" x14ac:dyDescent="0.25">
      <c r="A44" s="5" t="s">
        <v>39</v>
      </c>
      <c r="B44" s="6" t="s">
        <v>394</v>
      </c>
      <c r="C44" s="7">
        <v>10</v>
      </c>
      <c r="D44" s="6" t="s">
        <v>402</v>
      </c>
      <c r="E44" s="7">
        <v>10</v>
      </c>
    </row>
    <row r="46" spans="1:8" x14ac:dyDescent="0.25">
      <c r="A46" s="25" t="s">
        <v>1914</v>
      </c>
    </row>
    <row r="47" spans="1:8" x14ac:dyDescent="0.25">
      <c r="C47" s="88" t="s">
        <v>1915</v>
      </c>
      <c r="D47" s="104">
        <v>43831</v>
      </c>
    </row>
    <row r="48" spans="1:8" x14ac:dyDescent="0.25">
      <c r="C48" s="88" t="s">
        <v>1916</v>
      </c>
      <c r="D48" s="104">
        <f ca="1">+TODAY()</f>
        <v>45400</v>
      </c>
    </row>
    <row r="50" spans="1:5" x14ac:dyDescent="0.25">
      <c r="A50" s="25" t="s">
        <v>178</v>
      </c>
    </row>
    <row r="51" spans="1:5" x14ac:dyDescent="0.25">
      <c r="C51" t="s">
        <v>54</v>
      </c>
      <c r="D51" t="s">
        <v>155</v>
      </c>
      <c r="E51" t="s">
        <v>54</v>
      </c>
    </row>
    <row r="52" spans="1:5" x14ac:dyDescent="0.25">
      <c r="C52" t="s">
        <v>22</v>
      </c>
      <c r="D52" t="s">
        <v>156</v>
      </c>
      <c r="E52" t="s">
        <v>22</v>
      </c>
    </row>
    <row r="53" spans="1:5" x14ac:dyDescent="0.25">
      <c r="C53" t="s">
        <v>46</v>
      </c>
      <c r="D53" t="s">
        <v>157</v>
      </c>
      <c r="E53" t="s">
        <v>46</v>
      </c>
    </row>
    <row r="56" spans="1:5" x14ac:dyDescent="0.25">
      <c r="A56" s="25" t="s">
        <v>2022</v>
      </c>
    </row>
    <row r="57" spans="1:5" x14ac:dyDescent="0.25">
      <c r="C57"/>
      <c r="D57" t="s">
        <v>2021</v>
      </c>
      <c r="E57" t="s">
        <v>392</v>
      </c>
    </row>
    <row r="58" spans="1:5" x14ac:dyDescent="0.25">
      <c r="C58"/>
      <c r="D58" t="s">
        <v>2016</v>
      </c>
      <c r="E58" t="s">
        <v>2015</v>
      </c>
    </row>
    <row r="59" spans="1:5" x14ac:dyDescent="0.25">
      <c r="C59"/>
      <c r="D59" t="s">
        <v>2018</v>
      </c>
      <c r="E59" t="s">
        <v>2017</v>
      </c>
    </row>
    <row r="60" spans="1:5" x14ac:dyDescent="0.25">
      <c r="C60" s="88"/>
      <c r="D60" s="88" t="s">
        <v>2019</v>
      </c>
      <c r="E60" s="1" t="s">
        <v>2020</v>
      </c>
    </row>
    <row r="62" spans="1:5" x14ac:dyDescent="0.25">
      <c r="A62" s="25" t="s">
        <v>221</v>
      </c>
    </row>
    <row r="63" spans="1:5" x14ac:dyDescent="0.25">
      <c r="C63" s="1" t="s">
        <v>147</v>
      </c>
      <c r="D63" s="1" t="s">
        <v>153</v>
      </c>
      <c r="E63" s="1" t="s">
        <v>147</v>
      </c>
    </row>
    <row r="64" spans="1:5" x14ac:dyDescent="0.25">
      <c r="C64" s="1" t="s">
        <v>148</v>
      </c>
      <c r="D64" s="1" t="s">
        <v>223</v>
      </c>
      <c r="E64" s="1" t="s">
        <v>148</v>
      </c>
    </row>
    <row r="65" spans="1:7" x14ac:dyDescent="0.25">
      <c r="C65" s="1" t="s">
        <v>150</v>
      </c>
      <c r="D65" s="1" t="s">
        <v>222</v>
      </c>
      <c r="E65" s="1" t="s">
        <v>150</v>
      </c>
    </row>
    <row r="66" spans="1:7" x14ac:dyDescent="0.25">
      <c r="C66" s="1" t="s">
        <v>327</v>
      </c>
      <c r="D66" s="88" t="s">
        <v>1980</v>
      </c>
      <c r="E66" s="1" t="s">
        <v>327</v>
      </c>
    </row>
    <row r="67" spans="1:7" x14ac:dyDescent="0.25">
      <c r="C67" s="1" t="s">
        <v>149</v>
      </c>
      <c r="D67" s="1" t="s">
        <v>158</v>
      </c>
      <c r="E67" s="1" t="s">
        <v>149</v>
      </c>
    </row>
    <row r="68" spans="1:7" x14ac:dyDescent="0.25">
      <c r="C68" s="88" t="s">
        <v>326</v>
      </c>
      <c r="D68" s="1" t="s">
        <v>1981</v>
      </c>
      <c r="E68" s="88" t="s">
        <v>326</v>
      </c>
    </row>
    <row r="70" spans="1:7" x14ac:dyDescent="0.25">
      <c r="A70" s="25" t="s">
        <v>228</v>
      </c>
      <c r="C70" s="56" t="s">
        <v>9</v>
      </c>
      <c r="D70" s="56" t="s">
        <v>10</v>
      </c>
      <c r="E70" s="56" t="s">
        <v>11</v>
      </c>
    </row>
    <row r="71" spans="1:7" x14ac:dyDescent="0.25">
      <c r="A71" s="25"/>
      <c r="G71" s="1" t="s">
        <v>242</v>
      </c>
    </row>
    <row r="72" spans="1:7" x14ac:dyDescent="0.25">
      <c r="C72" s="1" t="s">
        <v>229</v>
      </c>
      <c r="D72" s="1" t="s">
        <v>230</v>
      </c>
      <c r="E72" s="1" t="s">
        <v>231</v>
      </c>
      <c r="G72" s="1" t="s">
        <v>232</v>
      </c>
    </row>
    <row r="73" spans="1:7" x14ac:dyDescent="0.25">
      <c r="C73" s="1" t="s">
        <v>229</v>
      </c>
      <c r="D73" s="1" t="s">
        <v>233</v>
      </c>
      <c r="E73" s="1" t="s">
        <v>234</v>
      </c>
      <c r="G73" s="1" t="s">
        <v>239</v>
      </c>
    </row>
    <row r="74" spans="1:7" x14ac:dyDescent="0.25">
      <c r="C74" s="1" t="s">
        <v>229</v>
      </c>
      <c r="D74" s="1" t="s">
        <v>233</v>
      </c>
      <c r="E74" s="1" t="s">
        <v>235</v>
      </c>
      <c r="G74" s="1" t="s">
        <v>240</v>
      </c>
    </row>
    <row r="75" spans="1:7" x14ac:dyDescent="0.25">
      <c r="C75" s="1" t="s">
        <v>229</v>
      </c>
      <c r="D75" s="1" t="s">
        <v>233</v>
      </c>
      <c r="E75" s="1" t="s">
        <v>236</v>
      </c>
      <c r="G75" s="1" t="s">
        <v>241</v>
      </c>
    </row>
    <row r="76" spans="1:7" x14ac:dyDescent="0.25">
      <c r="C76" s="1" t="s">
        <v>237</v>
      </c>
    </row>
    <row r="80" spans="1:7" x14ac:dyDescent="0.25">
      <c r="A80" s="25" t="s">
        <v>767</v>
      </c>
    </row>
    <row r="81" spans="1:5" x14ac:dyDescent="0.25">
      <c r="A81" s="5"/>
      <c r="B81" s="6"/>
      <c r="C81" s="7"/>
      <c r="D81" s="6" t="s">
        <v>716</v>
      </c>
      <c r="E81" s="7">
        <v>312</v>
      </c>
    </row>
    <row r="82" spans="1:5" x14ac:dyDescent="0.25">
      <c r="A82" s="5"/>
      <c r="B82" s="6"/>
      <c r="C82" s="7"/>
      <c r="D82" s="6" t="s">
        <v>734</v>
      </c>
      <c r="E82" s="7">
        <v>331</v>
      </c>
    </row>
    <row r="83" spans="1:5" x14ac:dyDescent="0.25">
      <c r="A83" s="5"/>
      <c r="B83" s="6"/>
      <c r="C83" s="7"/>
      <c r="D83" s="6" t="s">
        <v>477</v>
      </c>
      <c r="E83" s="7">
        <v>72</v>
      </c>
    </row>
    <row r="84" spans="1:5" x14ac:dyDescent="0.25">
      <c r="A84" s="5"/>
      <c r="B84" s="6"/>
      <c r="C84" s="7"/>
      <c r="D84" s="6" t="s">
        <v>738</v>
      </c>
      <c r="E84" s="7">
        <v>335</v>
      </c>
    </row>
    <row r="85" spans="1:5" x14ac:dyDescent="0.25">
      <c r="A85" s="5"/>
      <c r="B85" s="6"/>
      <c r="C85" s="7"/>
      <c r="D85" s="6" t="s">
        <v>742</v>
      </c>
      <c r="E85" s="7">
        <v>339</v>
      </c>
    </row>
    <row r="86" spans="1:5" x14ac:dyDescent="0.25">
      <c r="A86" s="5"/>
      <c r="B86" s="6"/>
      <c r="C86" s="7"/>
      <c r="D86" s="6" t="s">
        <v>662</v>
      </c>
      <c r="E86" s="7">
        <v>258</v>
      </c>
    </row>
    <row r="87" spans="1:5" x14ac:dyDescent="0.25">
      <c r="A87" s="5"/>
      <c r="B87" s="6"/>
      <c r="C87" s="7"/>
      <c r="D87" s="6" t="s">
        <v>482</v>
      </c>
      <c r="E87" s="7">
        <v>77</v>
      </c>
    </row>
    <row r="88" spans="1:5" x14ac:dyDescent="0.25">
      <c r="A88" s="5"/>
      <c r="B88" s="6"/>
      <c r="C88" s="7"/>
      <c r="D88" s="6" t="s">
        <v>730</v>
      </c>
      <c r="E88" s="7">
        <v>327</v>
      </c>
    </row>
    <row r="89" spans="1:5" x14ac:dyDescent="0.25">
      <c r="A89" s="5"/>
      <c r="B89" s="6"/>
      <c r="C89" s="7"/>
      <c r="D89" s="6" t="s">
        <v>453</v>
      </c>
      <c r="E89" s="7">
        <v>48</v>
      </c>
    </row>
    <row r="90" spans="1:5" x14ac:dyDescent="0.25">
      <c r="A90" s="5"/>
      <c r="B90" s="6"/>
      <c r="C90" s="7"/>
      <c r="D90" s="6" t="s">
        <v>715</v>
      </c>
      <c r="E90" s="7">
        <v>311</v>
      </c>
    </row>
    <row r="91" spans="1:5" x14ac:dyDescent="0.25">
      <c r="A91" s="5"/>
      <c r="B91" s="6"/>
      <c r="C91" s="7"/>
      <c r="D91" s="6" t="s">
        <v>655</v>
      </c>
      <c r="E91" s="7">
        <v>251</v>
      </c>
    </row>
    <row r="92" spans="1:5" x14ac:dyDescent="0.25">
      <c r="A92" s="5"/>
      <c r="B92" s="6"/>
      <c r="C92" s="7"/>
      <c r="D92" s="6" t="s">
        <v>541</v>
      </c>
      <c r="E92" s="7">
        <v>136</v>
      </c>
    </row>
    <row r="93" spans="1:5" x14ac:dyDescent="0.25">
      <c r="A93" s="5"/>
      <c r="B93" s="6"/>
      <c r="C93" s="7"/>
      <c r="D93" s="6" t="s">
        <v>677</v>
      </c>
      <c r="E93" s="7">
        <v>273</v>
      </c>
    </row>
    <row r="94" spans="1:5" x14ac:dyDescent="0.25">
      <c r="A94" s="5"/>
      <c r="B94" s="6"/>
      <c r="C94" s="7"/>
      <c r="D94" s="6" t="s">
        <v>733</v>
      </c>
      <c r="E94" s="7">
        <v>330</v>
      </c>
    </row>
    <row r="95" spans="1:5" x14ac:dyDescent="0.25">
      <c r="A95" s="5"/>
      <c r="B95" s="6"/>
      <c r="C95" s="7"/>
      <c r="D95" s="6" t="s">
        <v>627</v>
      </c>
      <c r="E95" s="7">
        <v>223</v>
      </c>
    </row>
    <row r="96" spans="1:5" x14ac:dyDescent="0.25">
      <c r="A96" s="5"/>
      <c r="B96" s="6"/>
      <c r="C96" s="7"/>
      <c r="D96" s="6" t="s">
        <v>636</v>
      </c>
      <c r="E96" s="7">
        <v>232</v>
      </c>
    </row>
    <row r="97" spans="1:5" x14ac:dyDescent="0.25">
      <c r="A97" s="5"/>
      <c r="B97" s="6"/>
      <c r="C97" s="7"/>
      <c r="D97" s="6" t="s">
        <v>598</v>
      </c>
      <c r="E97" s="7">
        <v>193</v>
      </c>
    </row>
    <row r="98" spans="1:5" x14ac:dyDescent="0.25">
      <c r="A98" s="5"/>
      <c r="B98" s="6"/>
      <c r="C98" s="7"/>
      <c r="D98" s="6" t="s">
        <v>416</v>
      </c>
      <c r="E98" s="7">
        <v>11</v>
      </c>
    </row>
    <row r="99" spans="1:5" x14ac:dyDescent="0.25">
      <c r="A99" s="5"/>
      <c r="B99" s="6"/>
      <c r="C99" s="7"/>
      <c r="D99" s="6" t="s">
        <v>601</v>
      </c>
      <c r="E99" s="7">
        <v>196</v>
      </c>
    </row>
    <row r="100" spans="1:5" x14ac:dyDescent="0.25">
      <c r="A100" s="5"/>
      <c r="B100" s="6"/>
      <c r="C100" s="7"/>
      <c r="D100" s="6" t="s">
        <v>732</v>
      </c>
      <c r="E100" s="7">
        <v>329</v>
      </c>
    </row>
    <row r="101" spans="1:5" x14ac:dyDescent="0.25">
      <c r="A101" s="5"/>
      <c r="B101" s="6"/>
      <c r="C101" s="7"/>
      <c r="D101" s="6" t="s">
        <v>457</v>
      </c>
      <c r="E101" s="7">
        <v>52</v>
      </c>
    </row>
    <row r="102" spans="1:5" x14ac:dyDescent="0.25">
      <c r="A102" s="5"/>
      <c r="B102" s="6"/>
      <c r="C102" s="7"/>
      <c r="D102" s="6" t="s">
        <v>675</v>
      </c>
      <c r="E102" s="7">
        <v>271</v>
      </c>
    </row>
    <row r="103" spans="1:5" x14ac:dyDescent="0.25">
      <c r="A103" s="5"/>
      <c r="B103" s="6"/>
      <c r="C103" s="7"/>
      <c r="D103" s="6" t="s">
        <v>514</v>
      </c>
      <c r="E103" s="7">
        <v>109</v>
      </c>
    </row>
    <row r="104" spans="1:5" x14ac:dyDescent="0.25">
      <c r="A104" s="5"/>
      <c r="B104" s="6"/>
      <c r="C104" s="7"/>
      <c r="D104" s="6" t="s">
        <v>535</v>
      </c>
      <c r="E104" s="7">
        <v>130</v>
      </c>
    </row>
    <row r="105" spans="1:5" x14ac:dyDescent="0.25">
      <c r="A105" s="5"/>
      <c r="B105" s="6"/>
      <c r="C105" s="7"/>
      <c r="D105" s="6" t="s">
        <v>420</v>
      </c>
      <c r="E105" s="7">
        <v>15</v>
      </c>
    </row>
    <row r="106" spans="1:5" x14ac:dyDescent="0.25">
      <c r="A106" s="5"/>
      <c r="B106" s="6"/>
      <c r="C106" s="7"/>
      <c r="D106" s="6" t="s">
        <v>640</v>
      </c>
      <c r="E106" s="7">
        <v>236</v>
      </c>
    </row>
    <row r="107" spans="1:5" x14ac:dyDescent="0.25">
      <c r="A107" s="5"/>
      <c r="B107" s="6"/>
      <c r="C107" s="7"/>
      <c r="D107" s="6" t="s">
        <v>525</v>
      </c>
      <c r="E107" s="7">
        <v>120</v>
      </c>
    </row>
    <row r="108" spans="1:5" x14ac:dyDescent="0.25">
      <c r="A108" s="5"/>
      <c r="B108" s="6"/>
      <c r="C108" s="7"/>
      <c r="D108" s="6" t="s">
        <v>529</v>
      </c>
      <c r="E108" s="7">
        <v>124</v>
      </c>
    </row>
    <row r="109" spans="1:5" x14ac:dyDescent="0.25">
      <c r="A109" s="5"/>
      <c r="B109" s="6"/>
      <c r="C109" s="7"/>
      <c r="D109" s="6" t="s">
        <v>683</v>
      </c>
      <c r="E109" s="7">
        <v>279</v>
      </c>
    </row>
    <row r="110" spans="1:5" x14ac:dyDescent="0.25">
      <c r="A110" s="5"/>
      <c r="B110" s="6"/>
      <c r="C110" s="7"/>
      <c r="D110" s="6" t="s">
        <v>425</v>
      </c>
      <c r="E110" s="7">
        <v>20</v>
      </c>
    </row>
    <row r="111" spans="1:5" x14ac:dyDescent="0.25">
      <c r="A111" s="5"/>
      <c r="B111" s="6"/>
      <c r="C111" s="7"/>
      <c r="D111" s="6" t="s">
        <v>637</v>
      </c>
      <c r="E111" s="7">
        <v>233</v>
      </c>
    </row>
    <row r="112" spans="1:5" x14ac:dyDescent="0.25">
      <c r="A112" s="5"/>
      <c r="B112" s="6"/>
      <c r="C112" s="7"/>
      <c r="D112" s="6" t="s">
        <v>687</v>
      </c>
      <c r="E112" s="7">
        <v>283</v>
      </c>
    </row>
    <row r="113" spans="1:5" x14ac:dyDescent="0.25">
      <c r="A113" s="5"/>
      <c r="B113" s="6"/>
      <c r="C113" s="7"/>
      <c r="D113" s="6" t="s">
        <v>741</v>
      </c>
      <c r="E113" s="7">
        <v>338</v>
      </c>
    </row>
    <row r="114" spans="1:5" x14ac:dyDescent="0.25">
      <c r="A114" s="5"/>
      <c r="B114" s="6"/>
      <c r="C114" s="7"/>
      <c r="D114" s="6" t="s">
        <v>622</v>
      </c>
      <c r="E114" s="7">
        <v>218</v>
      </c>
    </row>
    <row r="115" spans="1:5" x14ac:dyDescent="0.25">
      <c r="A115" s="5"/>
      <c r="B115" s="6"/>
      <c r="C115" s="7"/>
      <c r="D115" s="6" t="s">
        <v>652</v>
      </c>
      <c r="E115" s="7">
        <v>248</v>
      </c>
    </row>
    <row r="116" spans="1:5" x14ac:dyDescent="0.25">
      <c r="A116" s="5"/>
      <c r="B116" s="6"/>
      <c r="C116" s="7"/>
      <c r="D116" s="6" t="s">
        <v>592</v>
      </c>
      <c r="E116" s="7">
        <v>187</v>
      </c>
    </row>
    <row r="117" spans="1:5" x14ac:dyDescent="0.25">
      <c r="A117" s="5"/>
      <c r="B117" s="6"/>
      <c r="C117" s="7"/>
      <c r="D117" s="6" t="s">
        <v>485</v>
      </c>
      <c r="E117" s="7">
        <v>80</v>
      </c>
    </row>
    <row r="118" spans="1:5" x14ac:dyDescent="0.25">
      <c r="A118" s="5"/>
      <c r="B118" s="6"/>
      <c r="C118" s="7"/>
      <c r="D118" s="6" t="s">
        <v>688</v>
      </c>
      <c r="E118" s="7">
        <v>284</v>
      </c>
    </row>
    <row r="119" spans="1:5" x14ac:dyDescent="0.25">
      <c r="A119" s="5"/>
      <c r="B119" s="6"/>
      <c r="C119" s="7"/>
      <c r="D119" s="6" t="s">
        <v>439</v>
      </c>
      <c r="E119" s="7">
        <v>34</v>
      </c>
    </row>
    <row r="120" spans="1:5" x14ac:dyDescent="0.25">
      <c r="A120" s="5"/>
      <c r="B120" s="6"/>
      <c r="C120" s="7"/>
      <c r="D120" s="6" t="s">
        <v>594</v>
      </c>
      <c r="E120" s="7">
        <v>189</v>
      </c>
    </row>
    <row r="121" spans="1:5" x14ac:dyDescent="0.25">
      <c r="A121" s="5"/>
      <c r="B121" s="6"/>
      <c r="C121" s="7"/>
      <c r="D121" s="6" t="s">
        <v>633</v>
      </c>
      <c r="E121" s="7">
        <v>229</v>
      </c>
    </row>
    <row r="122" spans="1:5" x14ac:dyDescent="0.25">
      <c r="A122" s="5"/>
      <c r="B122" s="6"/>
      <c r="C122" s="7"/>
      <c r="D122" s="6" t="s">
        <v>597</v>
      </c>
      <c r="E122" s="7">
        <v>192</v>
      </c>
    </row>
    <row r="123" spans="1:5" x14ac:dyDescent="0.25">
      <c r="A123" s="5"/>
      <c r="B123" s="6"/>
      <c r="C123" s="7"/>
      <c r="D123" s="6" t="s">
        <v>658</v>
      </c>
      <c r="E123" s="7">
        <v>254</v>
      </c>
    </row>
    <row r="124" spans="1:5" x14ac:dyDescent="0.25">
      <c r="A124" s="5"/>
      <c r="B124" s="6"/>
      <c r="C124" s="7"/>
      <c r="D124" s="6" t="s">
        <v>692</v>
      </c>
      <c r="E124" s="7">
        <v>288</v>
      </c>
    </row>
    <row r="125" spans="1:5" x14ac:dyDescent="0.25">
      <c r="A125" s="5"/>
      <c r="B125" s="6"/>
      <c r="C125" s="7"/>
      <c r="D125" s="6" t="s">
        <v>429</v>
      </c>
      <c r="E125" s="7">
        <v>24</v>
      </c>
    </row>
    <row r="126" spans="1:5" x14ac:dyDescent="0.25">
      <c r="A126" s="5"/>
      <c r="B126" s="6"/>
      <c r="C126" s="7"/>
      <c r="D126" s="6" t="s">
        <v>615</v>
      </c>
      <c r="E126" s="7">
        <v>211</v>
      </c>
    </row>
    <row r="127" spans="1:5" x14ac:dyDescent="0.25">
      <c r="A127" s="5"/>
      <c r="B127" s="6"/>
      <c r="C127" s="7"/>
      <c r="D127" s="6" t="s">
        <v>667</v>
      </c>
      <c r="E127" s="7">
        <v>263</v>
      </c>
    </row>
    <row r="128" spans="1:5" x14ac:dyDescent="0.25">
      <c r="A128" s="5"/>
      <c r="B128" s="6"/>
      <c r="C128" s="7"/>
      <c r="D128" s="6" t="s">
        <v>467</v>
      </c>
      <c r="E128" s="7">
        <v>62</v>
      </c>
    </row>
    <row r="129" spans="1:5" x14ac:dyDescent="0.25">
      <c r="A129" s="5"/>
      <c r="B129" s="6"/>
      <c r="C129" s="7"/>
      <c r="D129" s="6" t="s">
        <v>670</v>
      </c>
      <c r="E129" s="7">
        <v>266</v>
      </c>
    </row>
    <row r="130" spans="1:5" x14ac:dyDescent="0.25">
      <c r="A130" s="5"/>
      <c r="B130" s="6"/>
      <c r="C130" s="7"/>
      <c r="D130" s="6" t="s">
        <v>613</v>
      </c>
      <c r="E130" s="7">
        <v>209</v>
      </c>
    </row>
    <row r="131" spans="1:5" x14ac:dyDescent="0.25">
      <c r="A131" s="5"/>
      <c r="B131" s="6"/>
      <c r="C131" s="7"/>
      <c r="D131" s="6" t="s">
        <v>695</v>
      </c>
      <c r="E131" s="7">
        <v>291</v>
      </c>
    </row>
    <row r="132" spans="1:5" x14ac:dyDescent="0.25">
      <c r="A132" s="5"/>
      <c r="B132" s="6"/>
      <c r="C132" s="7"/>
      <c r="D132" s="6" t="s">
        <v>735</v>
      </c>
      <c r="E132" s="7">
        <v>332</v>
      </c>
    </row>
    <row r="133" spans="1:5" x14ac:dyDescent="0.25">
      <c r="A133" s="5"/>
      <c r="B133" s="6"/>
      <c r="C133" s="7"/>
      <c r="D133" s="6" t="s">
        <v>699</v>
      </c>
      <c r="E133" s="7">
        <v>295</v>
      </c>
    </row>
    <row r="134" spans="1:5" x14ac:dyDescent="0.25">
      <c r="A134" s="5"/>
      <c r="B134" s="6"/>
      <c r="C134" s="7"/>
      <c r="D134" s="6" t="s">
        <v>650</v>
      </c>
      <c r="E134" s="7">
        <v>246</v>
      </c>
    </row>
    <row r="135" spans="1:5" x14ac:dyDescent="0.25">
      <c r="A135" s="5"/>
      <c r="B135" s="6"/>
      <c r="C135" s="7"/>
      <c r="D135" s="6" t="s">
        <v>641</v>
      </c>
      <c r="E135" s="7">
        <v>237</v>
      </c>
    </row>
    <row r="136" spans="1:5" x14ac:dyDescent="0.25">
      <c r="A136" s="5"/>
      <c r="B136" s="6"/>
      <c r="C136" s="7"/>
      <c r="D136" s="6" t="s">
        <v>619</v>
      </c>
      <c r="E136" s="7">
        <v>215</v>
      </c>
    </row>
    <row r="137" spans="1:5" x14ac:dyDescent="0.25">
      <c r="A137" s="5"/>
      <c r="B137" s="6"/>
      <c r="C137" s="7"/>
      <c r="D137" s="6" t="s">
        <v>679</v>
      </c>
      <c r="E137" s="7">
        <v>275</v>
      </c>
    </row>
    <row r="138" spans="1:5" x14ac:dyDescent="0.25">
      <c r="A138" s="5"/>
      <c r="B138" s="6"/>
      <c r="C138" s="7"/>
      <c r="D138" s="6" t="s">
        <v>605</v>
      </c>
      <c r="E138" s="7">
        <v>201</v>
      </c>
    </row>
    <row r="139" spans="1:5" x14ac:dyDescent="0.25">
      <c r="A139" s="5"/>
      <c r="B139" s="6"/>
      <c r="C139" s="7"/>
      <c r="D139" s="6" t="s">
        <v>589</v>
      </c>
      <c r="E139" s="7">
        <v>184</v>
      </c>
    </row>
    <row r="140" spans="1:5" x14ac:dyDescent="0.25">
      <c r="A140" s="5"/>
      <c r="B140" s="6"/>
      <c r="C140" s="7"/>
      <c r="D140" s="6" t="s">
        <v>503</v>
      </c>
      <c r="E140" s="7">
        <v>98</v>
      </c>
    </row>
    <row r="141" spans="1:5" x14ac:dyDescent="0.25">
      <c r="A141" s="5"/>
      <c r="B141" s="6"/>
      <c r="C141" s="7"/>
      <c r="D141" s="6" t="s">
        <v>642</v>
      </c>
      <c r="E141" s="7">
        <v>238</v>
      </c>
    </row>
    <row r="142" spans="1:5" x14ac:dyDescent="0.25">
      <c r="A142" s="5"/>
      <c r="B142" s="6"/>
      <c r="C142" s="7"/>
      <c r="D142" s="6" t="s">
        <v>753</v>
      </c>
      <c r="E142" s="7">
        <v>350</v>
      </c>
    </row>
    <row r="143" spans="1:5" x14ac:dyDescent="0.25">
      <c r="A143" s="5"/>
      <c r="B143" s="6"/>
      <c r="C143" s="7"/>
      <c r="D143" s="6" t="s">
        <v>451</v>
      </c>
      <c r="E143" s="7">
        <v>46</v>
      </c>
    </row>
    <row r="144" spans="1:5" x14ac:dyDescent="0.25">
      <c r="A144" s="5"/>
      <c r="B144" s="6"/>
      <c r="C144" s="7"/>
      <c r="D144" s="6" t="s">
        <v>681</v>
      </c>
      <c r="E144" s="7">
        <v>277</v>
      </c>
    </row>
    <row r="145" spans="1:5" x14ac:dyDescent="0.25">
      <c r="A145" s="5"/>
      <c r="B145" s="6"/>
      <c r="C145" s="7"/>
      <c r="D145" s="6" t="s">
        <v>682</v>
      </c>
      <c r="E145" s="7">
        <v>278</v>
      </c>
    </row>
    <row r="146" spans="1:5" x14ac:dyDescent="0.25">
      <c r="A146" s="5"/>
      <c r="B146" s="6"/>
      <c r="C146" s="7"/>
      <c r="D146" s="6" t="s">
        <v>705</v>
      </c>
      <c r="E146" s="7">
        <v>301</v>
      </c>
    </row>
    <row r="147" spans="1:5" x14ac:dyDescent="0.25">
      <c r="A147" s="5"/>
      <c r="B147" s="6"/>
      <c r="C147" s="7"/>
      <c r="D147" s="6" t="s">
        <v>694</v>
      </c>
      <c r="E147" s="7">
        <v>290</v>
      </c>
    </row>
    <row r="148" spans="1:5" x14ac:dyDescent="0.25">
      <c r="A148" s="5"/>
      <c r="B148" s="6"/>
      <c r="C148" s="7"/>
      <c r="D148" s="6" t="s">
        <v>713</v>
      </c>
      <c r="E148" s="7">
        <v>309</v>
      </c>
    </row>
    <row r="149" spans="1:5" x14ac:dyDescent="0.25">
      <c r="A149" s="5"/>
      <c r="B149" s="6"/>
      <c r="C149" s="7"/>
      <c r="D149" s="6" t="s">
        <v>648</v>
      </c>
      <c r="E149" s="7">
        <v>244</v>
      </c>
    </row>
    <row r="150" spans="1:5" x14ac:dyDescent="0.25">
      <c r="A150" s="5"/>
      <c r="B150" s="6"/>
      <c r="C150" s="7"/>
      <c r="D150" s="6" t="s">
        <v>538</v>
      </c>
      <c r="E150" s="7">
        <v>133</v>
      </c>
    </row>
    <row r="151" spans="1:5" x14ac:dyDescent="0.25">
      <c r="A151" s="5"/>
      <c r="B151" s="6"/>
      <c r="C151" s="7"/>
      <c r="D151" s="6" t="s">
        <v>763</v>
      </c>
      <c r="E151" s="7">
        <v>360</v>
      </c>
    </row>
    <row r="152" spans="1:5" x14ac:dyDescent="0.25">
      <c r="A152" s="5"/>
      <c r="B152" s="6"/>
      <c r="C152" s="7"/>
      <c r="D152" s="6" t="s">
        <v>454</v>
      </c>
      <c r="E152" s="7">
        <v>49</v>
      </c>
    </row>
    <row r="153" spans="1:5" x14ac:dyDescent="0.25">
      <c r="A153" s="5"/>
      <c r="B153" s="6"/>
      <c r="C153" s="7"/>
      <c r="D153" s="6" t="s">
        <v>498</v>
      </c>
      <c r="E153" s="7">
        <v>93</v>
      </c>
    </row>
    <row r="154" spans="1:5" x14ac:dyDescent="0.25">
      <c r="A154" s="5"/>
      <c r="B154" s="6"/>
      <c r="C154" s="7"/>
      <c r="D154" s="6" t="s">
        <v>610</v>
      </c>
      <c r="E154" s="7">
        <v>206</v>
      </c>
    </row>
    <row r="155" spans="1:5" x14ac:dyDescent="0.25">
      <c r="A155" s="5"/>
      <c r="B155" s="6"/>
      <c r="C155" s="7"/>
      <c r="D155" s="6" t="s">
        <v>508</v>
      </c>
      <c r="E155" s="7">
        <v>103</v>
      </c>
    </row>
    <row r="156" spans="1:5" x14ac:dyDescent="0.25">
      <c r="A156" s="5"/>
      <c r="B156" s="6"/>
      <c r="C156" s="7"/>
      <c r="D156" s="6" t="s">
        <v>518</v>
      </c>
      <c r="E156" s="7">
        <v>113</v>
      </c>
    </row>
    <row r="157" spans="1:5" x14ac:dyDescent="0.25">
      <c r="A157" s="5"/>
      <c r="B157" s="6"/>
      <c r="C157" s="7"/>
      <c r="D157" s="6" t="s">
        <v>463</v>
      </c>
      <c r="E157" s="7">
        <v>58</v>
      </c>
    </row>
    <row r="158" spans="1:5" x14ac:dyDescent="0.25">
      <c r="A158" s="5"/>
      <c r="B158" s="6"/>
      <c r="C158" s="7"/>
      <c r="D158" s="6" t="s">
        <v>523</v>
      </c>
      <c r="E158" s="7">
        <v>118</v>
      </c>
    </row>
    <row r="159" spans="1:5" x14ac:dyDescent="0.25">
      <c r="A159" s="5"/>
      <c r="B159" s="6"/>
      <c r="C159" s="7"/>
      <c r="D159" s="6" t="s">
        <v>567</v>
      </c>
      <c r="E159" s="7">
        <v>162</v>
      </c>
    </row>
    <row r="160" spans="1:5" x14ac:dyDescent="0.25">
      <c r="A160" s="5"/>
      <c r="B160" s="6"/>
      <c r="C160" s="7"/>
      <c r="D160" s="6" t="s">
        <v>537</v>
      </c>
      <c r="E160" s="7">
        <v>132</v>
      </c>
    </row>
    <row r="161" spans="1:5" x14ac:dyDescent="0.25">
      <c r="A161" s="5"/>
      <c r="B161" s="6"/>
      <c r="C161" s="7"/>
      <c r="D161" s="6" t="s">
        <v>493</v>
      </c>
      <c r="E161" s="7">
        <v>88</v>
      </c>
    </row>
    <row r="162" spans="1:5" x14ac:dyDescent="0.25">
      <c r="A162" s="5"/>
      <c r="B162" s="6"/>
      <c r="C162" s="7"/>
      <c r="D162" s="6" t="s">
        <v>462</v>
      </c>
      <c r="E162" s="7">
        <v>57</v>
      </c>
    </row>
    <row r="163" spans="1:5" x14ac:dyDescent="0.25">
      <c r="A163" s="5"/>
      <c r="B163" s="6"/>
      <c r="C163" s="7"/>
      <c r="D163" s="6" t="s">
        <v>481</v>
      </c>
      <c r="E163" s="7">
        <v>76</v>
      </c>
    </row>
    <row r="164" spans="1:5" x14ac:dyDescent="0.25">
      <c r="A164" s="5"/>
      <c r="B164" s="6"/>
      <c r="C164" s="7"/>
      <c r="D164" s="6" t="s">
        <v>502</v>
      </c>
      <c r="E164" s="7">
        <v>97</v>
      </c>
    </row>
    <row r="165" spans="1:5" x14ac:dyDescent="0.25">
      <c r="A165" s="5"/>
      <c r="B165" s="6"/>
      <c r="C165" s="7"/>
      <c r="D165" s="6" t="s">
        <v>539</v>
      </c>
      <c r="E165" s="7">
        <v>134</v>
      </c>
    </row>
    <row r="166" spans="1:5" x14ac:dyDescent="0.25">
      <c r="A166" s="5"/>
      <c r="B166" s="6"/>
      <c r="C166" s="7"/>
      <c r="D166" s="6" t="s">
        <v>468</v>
      </c>
      <c r="E166" s="7">
        <v>63</v>
      </c>
    </row>
    <row r="167" spans="1:5" x14ac:dyDescent="0.25">
      <c r="A167" s="5"/>
      <c r="B167" s="6"/>
      <c r="C167" s="7"/>
      <c r="D167" s="6" t="s">
        <v>547</v>
      </c>
      <c r="E167" s="7">
        <v>142</v>
      </c>
    </row>
    <row r="168" spans="1:5" x14ac:dyDescent="0.25">
      <c r="A168" s="5"/>
      <c r="B168" s="6"/>
      <c r="C168" s="7"/>
      <c r="D168" s="6" t="s">
        <v>586</v>
      </c>
      <c r="E168" s="7">
        <v>181</v>
      </c>
    </row>
    <row r="169" spans="1:5" x14ac:dyDescent="0.25">
      <c r="A169" s="5"/>
      <c r="B169" s="6"/>
      <c r="C169" s="7"/>
      <c r="D169" s="6" t="s">
        <v>506</v>
      </c>
      <c r="E169" s="7">
        <v>101</v>
      </c>
    </row>
    <row r="170" spans="1:5" x14ac:dyDescent="0.25">
      <c r="A170" s="5"/>
      <c r="B170" s="6"/>
      <c r="C170" s="7"/>
      <c r="D170" s="6" t="s">
        <v>563</v>
      </c>
      <c r="E170" s="7">
        <v>158</v>
      </c>
    </row>
    <row r="171" spans="1:5" x14ac:dyDescent="0.25">
      <c r="A171" s="5"/>
      <c r="B171" s="6"/>
      <c r="C171" s="7"/>
      <c r="D171" s="6" t="s">
        <v>458</v>
      </c>
      <c r="E171" s="7">
        <v>53</v>
      </c>
    </row>
    <row r="172" spans="1:5" x14ac:dyDescent="0.25">
      <c r="A172" s="5"/>
      <c r="B172" s="6"/>
      <c r="C172" s="7"/>
      <c r="D172" s="6" t="s">
        <v>576</v>
      </c>
      <c r="E172" s="7">
        <v>171</v>
      </c>
    </row>
    <row r="173" spans="1:5" x14ac:dyDescent="0.25">
      <c r="A173" s="5"/>
      <c r="B173" s="6"/>
      <c r="C173" s="7"/>
      <c r="D173" s="6" t="s">
        <v>762</v>
      </c>
      <c r="E173" s="7">
        <v>359</v>
      </c>
    </row>
    <row r="174" spans="1:5" x14ac:dyDescent="0.25">
      <c r="A174" s="5"/>
      <c r="B174" s="6"/>
      <c r="C174" s="7"/>
      <c r="D174" s="6" t="s">
        <v>466</v>
      </c>
      <c r="E174" s="7">
        <v>61</v>
      </c>
    </row>
    <row r="175" spans="1:5" x14ac:dyDescent="0.25">
      <c r="A175" s="5"/>
      <c r="B175" s="6"/>
      <c r="C175" s="7"/>
      <c r="D175" s="6" t="s">
        <v>629</v>
      </c>
      <c r="E175" s="7">
        <v>225</v>
      </c>
    </row>
    <row r="176" spans="1:5" x14ac:dyDescent="0.25">
      <c r="A176" s="5"/>
      <c r="B176" s="6"/>
      <c r="C176" s="7"/>
      <c r="D176" s="6" t="s">
        <v>672</v>
      </c>
      <c r="E176" s="7">
        <v>268</v>
      </c>
    </row>
    <row r="177" spans="1:5" x14ac:dyDescent="0.25">
      <c r="A177" s="5"/>
      <c r="B177" s="6"/>
      <c r="C177" s="7"/>
      <c r="D177" s="6" t="s">
        <v>740</v>
      </c>
      <c r="E177" s="7">
        <v>337</v>
      </c>
    </row>
    <row r="178" spans="1:5" x14ac:dyDescent="0.25">
      <c r="A178" s="5"/>
      <c r="B178" s="6"/>
      <c r="C178" s="7"/>
      <c r="D178" s="6" t="s">
        <v>736</v>
      </c>
      <c r="E178" s="7">
        <v>333</v>
      </c>
    </row>
    <row r="179" spans="1:5" x14ac:dyDescent="0.25">
      <c r="A179" s="5"/>
      <c r="B179" s="6"/>
      <c r="C179" s="7"/>
      <c r="D179" s="6" t="s">
        <v>524</v>
      </c>
      <c r="E179" s="7">
        <v>119</v>
      </c>
    </row>
    <row r="180" spans="1:5" x14ac:dyDescent="0.25">
      <c r="A180" s="5"/>
      <c r="B180" s="6"/>
      <c r="C180" s="7"/>
      <c r="D180" s="6" t="s">
        <v>657</v>
      </c>
      <c r="E180" s="7">
        <v>253</v>
      </c>
    </row>
    <row r="181" spans="1:5" x14ac:dyDescent="0.25">
      <c r="A181" s="5"/>
      <c r="B181" s="6"/>
      <c r="C181" s="7"/>
      <c r="D181" s="6" t="s">
        <v>607</v>
      </c>
      <c r="E181" s="7">
        <v>203</v>
      </c>
    </row>
    <row r="182" spans="1:5" x14ac:dyDescent="0.25">
      <c r="A182" s="5"/>
      <c r="B182" s="6"/>
      <c r="C182" s="7"/>
      <c r="D182" s="6" t="s">
        <v>562</v>
      </c>
      <c r="E182" s="7">
        <v>157</v>
      </c>
    </row>
    <row r="183" spans="1:5" x14ac:dyDescent="0.25">
      <c r="A183" s="5"/>
      <c r="B183" s="6"/>
      <c r="C183" s="7"/>
      <c r="D183" s="6" t="s">
        <v>764</v>
      </c>
      <c r="E183" s="7">
        <v>361</v>
      </c>
    </row>
    <row r="184" spans="1:5" x14ac:dyDescent="0.25">
      <c r="A184" s="5"/>
      <c r="B184" s="6"/>
      <c r="C184" s="7"/>
      <c r="D184" s="6" t="s">
        <v>628</v>
      </c>
      <c r="E184" s="7">
        <v>224</v>
      </c>
    </row>
    <row r="185" spans="1:5" x14ac:dyDescent="0.25">
      <c r="A185" s="5"/>
      <c r="B185" s="6"/>
      <c r="C185" s="7"/>
      <c r="D185" s="6" t="s">
        <v>714</v>
      </c>
      <c r="E185" s="7">
        <v>310</v>
      </c>
    </row>
    <row r="186" spans="1:5" x14ac:dyDescent="0.25">
      <c r="A186" s="5"/>
      <c r="B186" s="6"/>
      <c r="C186" s="7"/>
      <c r="D186" s="6" t="s">
        <v>519</v>
      </c>
      <c r="E186" s="7">
        <v>114</v>
      </c>
    </row>
    <row r="187" spans="1:5" x14ac:dyDescent="0.25">
      <c r="A187" s="5"/>
      <c r="B187" s="6"/>
      <c r="C187" s="7"/>
      <c r="D187" s="6" t="s">
        <v>423</v>
      </c>
      <c r="E187" s="7">
        <v>18</v>
      </c>
    </row>
    <row r="188" spans="1:5" x14ac:dyDescent="0.25">
      <c r="A188" s="5"/>
      <c r="B188" s="6"/>
      <c r="C188" s="7"/>
      <c r="D188" s="6" t="s">
        <v>407</v>
      </c>
      <c r="E188" s="7">
        <v>2</v>
      </c>
    </row>
    <row r="189" spans="1:5" x14ac:dyDescent="0.25">
      <c r="A189" s="5"/>
      <c r="B189" s="6"/>
      <c r="C189" s="7"/>
      <c r="D189" s="6" t="s">
        <v>414</v>
      </c>
      <c r="E189" s="7">
        <v>9</v>
      </c>
    </row>
    <row r="190" spans="1:5" x14ac:dyDescent="0.25">
      <c r="A190" s="5"/>
      <c r="B190" s="6"/>
      <c r="C190" s="7"/>
      <c r="D190" s="6" t="s">
        <v>620</v>
      </c>
      <c r="E190" s="7">
        <v>216</v>
      </c>
    </row>
    <row r="191" spans="1:5" x14ac:dyDescent="0.25">
      <c r="A191" s="5"/>
      <c r="B191" s="6"/>
      <c r="C191" s="7"/>
      <c r="D191" s="6" t="s">
        <v>549</v>
      </c>
      <c r="E191" s="7">
        <v>144</v>
      </c>
    </row>
    <row r="192" spans="1:5" x14ac:dyDescent="0.25">
      <c r="A192" s="5"/>
      <c r="B192" s="6"/>
      <c r="C192" s="7"/>
      <c r="D192" s="6" t="s">
        <v>704</v>
      </c>
      <c r="E192" s="7">
        <v>300</v>
      </c>
    </row>
    <row r="193" spans="1:5" x14ac:dyDescent="0.25">
      <c r="A193" s="5"/>
      <c r="B193" s="6"/>
      <c r="C193" s="7"/>
      <c r="D193" s="6" t="s">
        <v>591</v>
      </c>
      <c r="E193" s="7">
        <v>186</v>
      </c>
    </row>
    <row r="194" spans="1:5" x14ac:dyDescent="0.25">
      <c r="A194" s="5"/>
      <c r="B194" s="6"/>
      <c r="C194" s="7"/>
      <c r="D194" s="6" t="s">
        <v>573</v>
      </c>
      <c r="E194" s="7">
        <v>168</v>
      </c>
    </row>
    <row r="195" spans="1:5" x14ac:dyDescent="0.25">
      <c r="A195" s="5"/>
      <c r="B195" s="6"/>
      <c r="C195" s="7"/>
      <c r="D195" s="6" t="s">
        <v>757</v>
      </c>
      <c r="E195" s="7">
        <v>354</v>
      </c>
    </row>
    <row r="196" spans="1:5" x14ac:dyDescent="0.25">
      <c r="A196" s="5"/>
      <c r="B196" s="6"/>
      <c r="C196" s="7"/>
      <c r="D196" s="6" t="s">
        <v>544</v>
      </c>
      <c r="E196" s="7">
        <v>139</v>
      </c>
    </row>
    <row r="197" spans="1:5" x14ac:dyDescent="0.25">
      <c r="A197" s="5"/>
      <c r="B197" s="6"/>
      <c r="C197" s="7"/>
      <c r="D197" s="6" t="s">
        <v>568</v>
      </c>
      <c r="E197" s="7">
        <v>163</v>
      </c>
    </row>
    <row r="198" spans="1:5" x14ac:dyDescent="0.25">
      <c r="A198" s="5"/>
      <c r="B198" s="6"/>
      <c r="C198" s="7"/>
      <c r="D198" s="6" t="s">
        <v>726</v>
      </c>
      <c r="E198" s="7">
        <v>323</v>
      </c>
    </row>
    <row r="199" spans="1:5" x14ac:dyDescent="0.25">
      <c r="A199" s="5"/>
      <c r="B199" s="6"/>
      <c r="C199" s="7"/>
      <c r="D199" s="6" t="s">
        <v>540</v>
      </c>
      <c r="E199" s="7">
        <v>135</v>
      </c>
    </row>
    <row r="200" spans="1:5" x14ac:dyDescent="0.25">
      <c r="A200" s="5"/>
      <c r="B200" s="6"/>
      <c r="C200" s="7"/>
      <c r="D200" s="6" t="s">
        <v>644</v>
      </c>
      <c r="E200" s="7">
        <v>240</v>
      </c>
    </row>
    <row r="201" spans="1:5" x14ac:dyDescent="0.25">
      <c r="A201" s="5"/>
      <c r="B201" s="6"/>
      <c r="C201" s="7"/>
      <c r="D201" s="6" t="s">
        <v>448</v>
      </c>
      <c r="E201" s="7">
        <v>43</v>
      </c>
    </row>
    <row r="202" spans="1:5" x14ac:dyDescent="0.25">
      <c r="A202" s="5"/>
      <c r="B202" s="6"/>
      <c r="C202" s="7"/>
      <c r="D202" s="6" t="s">
        <v>510</v>
      </c>
      <c r="E202" s="7">
        <v>105</v>
      </c>
    </row>
    <row r="203" spans="1:5" x14ac:dyDescent="0.25">
      <c r="A203" s="5"/>
      <c r="B203" s="6"/>
      <c r="C203" s="7"/>
      <c r="D203" s="6" t="s">
        <v>543</v>
      </c>
      <c r="E203" s="7">
        <v>138</v>
      </c>
    </row>
    <row r="204" spans="1:5" x14ac:dyDescent="0.25">
      <c r="A204" s="5"/>
      <c r="B204" s="6"/>
      <c r="C204" s="7"/>
      <c r="D204" s="6" t="s">
        <v>560</v>
      </c>
      <c r="E204" s="7">
        <v>155</v>
      </c>
    </row>
    <row r="205" spans="1:5" x14ac:dyDescent="0.25">
      <c r="A205" s="5"/>
      <c r="B205" s="6"/>
      <c r="C205" s="7"/>
      <c r="D205" s="6" t="s">
        <v>517</v>
      </c>
      <c r="E205" s="7">
        <v>112</v>
      </c>
    </row>
    <row r="206" spans="1:5" x14ac:dyDescent="0.25">
      <c r="A206" s="5"/>
      <c r="B206" s="6"/>
      <c r="C206" s="7"/>
      <c r="D206" s="6" t="s">
        <v>739</v>
      </c>
      <c r="E206" s="7">
        <v>336</v>
      </c>
    </row>
    <row r="207" spans="1:5" x14ac:dyDescent="0.25">
      <c r="A207" s="5"/>
      <c r="B207" s="6"/>
      <c r="C207" s="7"/>
      <c r="D207" s="6" t="s">
        <v>693</v>
      </c>
      <c r="E207" s="7">
        <v>289</v>
      </c>
    </row>
    <row r="208" spans="1:5" x14ac:dyDescent="0.25">
      <c r="A208" s="5"/>
      <c r="B208" s="6"/>
      <c r="C208" s="7"/>
      <c r="D208" s="6" t="s">
        <v>406</v>
      </c>
      <c r="E208" s="7">
        <v>1</v>
      </c>
    </row>
    <row r="209" spans="1:5" x14ac:dyDescent="0.25">
      <c r="A209" s="5"/>
      <c r="B209" s="6"/>
      <c r="C209" s="7"/>
      <c r="D209" s="6" t="s">
        <v>433</v>
      </c>
      <c r="E209" s="7">
        <v>28</v>
      </c>
    </row>
    <row r="210" spans="1:5" x14ac:dyDescent="0.25">
      <c r="A210" s="5"/>
      <c r="B210" s="6"/>
      <c r="C210" s="7"/>
      <c r="D210" s="6" t="s">
        <v>575</v>
      </c>
      <c r="E210" s="7">
        <v>170</v>
      </c>
    </row>
    <row r="211" spans="1:5" x14ac:dyDescent="0.25">
      <c r="A211" s="5"/>
      <c r="B211" s="6"/>
      <c r="C211" s="7"/>
      <c r="D211" s="6" t="s">
        <v>665</v>
      </c>
      <c r="E211" s="7">
        <v>261</v>
      </c>
    </row>
    <row r="212" spans="1:5" x14ac:dyDescent="0.25">
      <c r="A212" s="5"/>
      <c r="B212" s="6"/>
      <c r="C212" s="7"/>
      <c r="D212" s="6" t="s">
        <v>536</v>
      </c>
      <c r="E212" s="7">
        <v>131</v>
      </c>
    </row>
    <row r="213" spans="1:5" x14ac:dyDescent="0.25">
      <c r="A213" s="5"/>
      <c r="B213" s="6"/>
      <c r="C213" s="7"/>
      <c r="D213" s="6" t="s">
        <v>673</v>
      </c>
      <c r="E213" s="7">
        <v>269</v>
      </c>
    </row>
    <row r="214" spans="1:5" x14ac:dyDescent="0.25">
      <c r="A214" s="5"/>
      <c r="B214" s="6"/>
      <c r="C214" s="7"/>
      <c r="D214" s="6" t="s">
        <v>721</v>
      </c>
      <c r="E214" s="7">
        <v>318</v>
      </c>
    </row>
    <row r="215" spans="1:5" x14ac:dyDescent="0.25">
      <c r="A215" s="5"/>
      <c r="B215" s="6"/>
      <c r="C215" s="7"/>
      <c r="D215" s="6" t="s">
        <v>515</v>
      </c>
      <c r="E215" s="7">
        <v>110</v>
      </c>
    </row>
    <row r="216" spans="1:5" x14ac:dyDescent="0.25">
      <c r="A216" s="5"/>
      <c r="B216" s="6"/>
      <c r="C216" s="7"/>
      <c r="D216" s="6" t="s">
        <v>635</v>
      </c>
      <c r="E216" s="7">
        <v>231</v>
      </c>
    </row>
    <row r="217" spans="1:5" x14ac:dyDescent="0.25">
      <c r="A217" s="5"/>
      <c r="B217" s="6"/>
      <c r="C217" s="7"/>
      <c r="D217" s="6" t="s">
        <v>434</v>
      </c>
      <c r="E217" s="7">
        <v>29</v>
      </c>
    </row>
    <row r="218" spans="1:5" x14ac:dyDescent="0.25">
      <c r="A218" s="5"/>
      <c r="B218" s="6"/>
      <c r="C218" s="7"/>
      <c r="D218" s="6" t="s">
        <v>545</v>
      </c>
      <c r="E218" s="7">
        <v>140</v>
      </c>
    </row>
    <row r="219" spans="1:5" x14ac:dyDescent="0.25">
      <c r="A219" s="5"/>
      <c r="B219" s="6"/>
      <c r="C219" s="7"/>
      <c r="D219" s="6" t="s">
        <v>441</v>
      </c>
      <c r="E219" s="7">
        <v>36</v>
      </c>
    </row>
    <row r="220" spans="1:5" x14ac:dyDescent="0.25">
      <c r="A220" s="5"/>
      <c r="B220" s="6"/>
      <c r="C220" s="7"/>
      <c r="D220" s="6" t="s">
        <v>751</v>
      </c>
      <c r="E220" s="7">
        <v>348</v>
      </c>
    </row>
    <row r="221" spans="1:5" x14ac:dyDescent="0.25">
      <c r="A221" s="5"/>
      <c r="B221" s="6"/>
      <c r="C221" s="7"/>
      <c r="D221" s="6" t="s">
        <v>728</v>
      </c>
      <c r="E221" s="7">
        <v>325</v>
      </c>
    </row>
    <row r="222" spans="1:5" x14ac:dyDescent="0.25">
      <c r="A222" s="5"/>
      <c r="B222" s="6"/>
      <c r="C222" s="7"/>
      <c r="D222" s="6" t="s">
        <v>631</v>
      </c>
      <c r="E222" s="7">
        <v>227</v>
      </c>
    </row>
    <row r="223" spans="1:5" x14ac:dyDescent="0.25">
      <c r="A223" s="5"/>
      <c r="B223" s="6"/>
      <c r="C223" s="7"/>
      <c r="D223" s="6" t="s">
        <v>492</v>
      </c>
      <c r="E223" s="7">
        <v>87</v>
      </c>
    </row>
    <row r="224" spans="1:5" x14ac:dyDescent="0.25">
      <c r="A224" s="5"/>
      <c r="B224" s="6"/>
      <c r="C224" s="7"/>
      <c r="D224" s="6" t="s">
        <v>685</v>
      </c>
      <c r="E224" s="7">
        <v>281</v>
      </c>
    </row>
    <row r="225" spans="1:5" x14ac:dyDescent="0.25">
      <c r="A225" s="5"/>
      <c r="B225" s="6"/>
      <c r="C225" s="7"/>
      <c r="D225" s="6" t="s">
        <v>754</v>
      </c>
      <c r="E225" s="7">
        <v>351</v>
      </c>
    </row>
    <row r="226" spans="1:5" x14ac:dyDescent="0.25">
      <c r="A226" s="5"/>
      <c r="B226" s="6"/>
      <c r="C226" s="7"/>
      <c r="D226" s="6" t="s">
        <v>430</v>
      </c>
      <c r="E226" s="7">
        <v>25</v>
      </c>
    </row>
    <row r="227" spans="1:5" x14ac:dyDescent="0.25">
      <c r="A227" s="5"/>
      <c r="B227" s="6"/>
      <c r="C227" s="7"/>
      <c r="D227" s="6" t="s">
        <v>720</v>
      </c>
      <c r="E227" s="7">
        <v>316</v>
      </c>
    </row>
    <row r="228" spans="1:5" x14ac:dyDescent="0.25">
      <c r="A228" s="5"/>
      <c r="B228" s="6"/>
      <c r="C228" s="7"/>
      <c r="D228" s="6" t="s">
        <v>440</v>
      </c>
      <c r="E228" s="7">
        <v>35</v>
      </c>
    </row>
    <row r="229" spans="1:5" x14ac:dyDescent="0.25">
      <c r="A229" s="5"/>
      <c r="B229" s="6"/>
      <c r="C229" s="7"/>
      <c r="D229" s="6" t="s">
        <v>561</v>
      </c>
      <c r="E229" s="7">
        <v>156</v>
      </c>
    </row>
    <row r="230" spans="1:5" x14ac:dyDescent="0.25">
      <c r="A230" s="5"/>
      <c r="B230" s="6"/>
      <c r="C230" s="7"/>
      <c r="D230" s="6" t="s">
        <v>418</v>
      </c>
      <c r="E230" s="7">
        <v>13</v>
      </c>
    </row>
    <row r="231" spans="1:5" x14ac:dyDescent="0.25">
      <c r="A231" s="5"/>
      <c r="B231" s="6"/>
      <c r="C231" s="7"/>
      <c r="D231" s="6" t="s">
        <v>588</v>
      </c>
      <c r="E231" s="7">
        <v>183</v>
      </c>
    </row>
    <row r="232" spans="1:5" x14ac:dyDescent="0.25">
      <c r="A232" s="5"/>
      <c r="B232" s="6"/>
      <c r="C232" s="7"/>
      <c r="D232" s="6" t="s">
        <v>452</v>
      </c>
      <c r="E232" s="7">
        <v>47</v>
      </c>
    </row>
    <row r="233" spans="1:5" x14ac:dyDescent="0.25">
      <c r="A233" s="5"/>
      <c r="B233" s="6"/>
      <c r="C233" s="7"/>
      <c r="D233" s="6" t="s">
        <v>557</v>
      </c>
      <c r="E233" s="7">
        <v>152</v>
      </c>
    </row>
    <row r="234" spans="1:5" x14ac:dyDescent="0.25">
      <c r="A234" s="5"/>
      <c r="B234" s="6"/>
      <c r="C234" s="7"/>
      <c r="D234" s="6" t="s">
        <v>478</v>
      </c>
      <c r="E234" s="7">
        <v>73</v>
      </c>
    </row>
    <row r="235" spans="1:5" x14ac:dyDescent="0.25">
      <c r="A235" s="5"/>
      <c r="B235" s="6"/>
      <c r="C235" s="7"/>
      <c r="D235" s="6" t="s">
        <v>509</v>
      </c>
      <c r="E235" s="7">
        <v>104</v>
      </c>
    </row>
    <row r="236" spans="1:5" x14ac:dyDescent="0.25">
      <c r="A236" s="5"/>
      <c r="B236" s="6"/>
      <c r="C236" s="7"/>
      <c r="D236" s="6" t="s">
        <v>703</v>
      </c>
      <c r="E236" s="7">
        <v>299</v>
      </c>
    </row>
    <row r="237" spans="1:5" x14ac:dyDescent="0.25">
      <c r="A237" s="5"/>
      <c r="B237" s="6"/>
      <c r="C237" s="7"/>
      <c r="D237" s="6" t="s">
        <v>513</v>
      </c>
      <c r="E237" s="7">
        <v>108</v>
      </c>
    </row>
    <row r="238" spans="1:5" x14ac:dyDescent="0.25">
      <c r="A238" s="5"/>
      <c r="B238" s="6"/>
      <c r="C238" s="7"/>
      <c r="D238" s="6" t="s">
        <v>565</v>
      </c>
      <c r="E238" s="7">
        <v>160</v>
      </c>
    </row>
    <row r="239" spans="1:5" x14ac:dyDescent="0.25">
      <c r="A239" s="5"/>
      <c r="B239" s="6"/>
      <c r="C239" s="7"/>
      <c r="D239" s="6" t="s">
        <v>719</v>
      </c>
      <c r="E239" s="7">
        <v>315</v>
      </c>
    </row>
    <row r="240" spans="1:5" x14ac:dyDescent="0.25">
      <c r="A240" s="5"/>
      <c r="B240" s="6"/>
      <c r="C240" s="7"/>
      <c r="D240" s="6" t="s">
        <v>415</v>
      </c>
      <c r="E240" s="7">
        <v>10</v>
      </c>
    </row>
    <row r="241" spans="1:5" x14ac:dyDescent="0.25">
      <c r="A241" s="5"/>
      <c r="B241" s="6"/>
      <c r="C241" s="7"/>
      <c r="D241" s="6" t="s">
        <v>431</v>
      </c>
      <c r="E241" s="7">
        <v>26</v>
      </c>
    </row>
    <row r="242" spans="1:5" x14ac:dyDescent="0.25">
      <c r="A242" s="5"/>
      <c r="B242" s="6"/>
      <c r="C242" s="7"/>
      <c r="D242" s="6" t="s">
        <v>638</v>
      </c>
      <c r="E242" s="7">
        <v>234</v>
      </c>
    </row>
    <row r="243" spans="1:5" x14ac:dyDescent="0.25">
      <c r="A243" s="5"/>
      <c r="B243" s="6"/>
      <c r="C243" s="7"/>
      <c r="D243" s="6" t="s">
        <v>551</v>
      </c>
      <c r="E243" s="7">
        <v>146</v>
      </c>
    </row>
    <row r="244" spans="1:5" x14ac:dyDescent="0.25">
      <c r="A244" s="5"/>
      <c r="B244" s="6"/>
      <c r="C244" s="7"/>
      <c r="D244" s="6" t="s">
        <v>752</v>
      </c>
      <c r="E244" s="7">
        <v>349</v>
      </c>
    </row>
    <row r="245" spans="1:5" x14ac:dyDescent="0.25">
      <c r="A245" s="5"/>
      <c r="B245" s="6"/>
      <c r="C245" s="7"/>
      <c r="D245" s="6" t="s">
        <v>550</v>
      </c>
      <c r="E245" s="7">
        <v>145</v>
      </c>
    </row>
    <row r="246" spans="1:5" x14ac:dyDescent="0.25">
      <c r="A246" s="5"/>
      <c r="B246" s="6"/>
      <c r="C246" s="7"/>
      <c r="D246" s="6" t="s">
        <v>530</v>
      </c>
      <c r="E246" s="7">
        <v>125</v>
      </c>
    </row>
    <row r="247" spans="1:5" x14ac:dyDescent="0.25">
      <c r="A247" s="5"/>
      <c r="B247" s="6"/>
      <c r="C247" s="7"/>
      <c r="D247" s="6" t="s">
        <v>449</v>
      </c>
      <c r="E247" s="7">
        <v>44</v>
      </c>
    </row>
    <row r="248" spans="1:5" x14ac:dyDescent="0.25">
      <c r="A248" s="5"/>
      <c r="B248" s="6"/>
      <c r="C248" s="7"/>
      <c r="D248" s="6" t="s">
        <v>743</v>
      </c>
      <c r="E248" s="7">
        <v>340</v>
      </c>
    </row>
    <row r="249" spans="1:5" x14ac:dyDescent="0.25">
      <c r="A249" s="5"/>
      <c r="B249" s="6"/>
      <c r="C249" s="7"/>
      <c r="D249" s="6" t="s">
        <v>483</v>
      </c>
      <c r="E249" s="7">
        <v>78</v>
      </c>
    </row>
    <row r="250" spans="1:5" x14ac:dyDescent="0.25">
      <c r="A250" s="5"/>
      <c r="B250" s="6"/>
      <c r="C250" s="7"/>
      <c r="D250" s="6" t="s">
        <v>476</v>
      </c>
      <c r="E250" s="7">
        <v>71</v>
      </c>
    </row>
    <row r="251" spans="1:5" x14ac:dyDescent="0.25">
      <c r="A251" s="5"/>
      <c r="B251" s="6"/>
      <c r="C251" s="7"/>
      <c r="D251" s="6" t="s">
        <v>487</v>
      </c>
      <c r="E251" s="7">
        <v>82</v>
      </c>
    </row>
    <row r="252" spans="1:5" x14ac:dyDescent="0.25">
      <c r="A252" s="5"/>
      <c r="B252" s="6"/>
      <c r="C252" s="7"/>
      <c r="D252" s="6" t="s">
        <v>689</v>
      </c>
      <c r="E252" s="7">
        <v>285</v>
      </c>
    </row>
    <row r="253" spans="1:5" x14ac:dyDescent="0.25">
      <c r="A253" s="5"/>
      <c r="B253" s="6"/>
      <c r="C253" s="7"/>
      <c r="D253" s="6" t="s">
        <v>489</v>
      </c>
      <c r="E253" s="7">
        <v>84</v>
      </c>
    </row>
    <row r="254" spans="1:5" x14ac:dyDescent="0.25">
      <c r="A254" s="5"/>
      <c r="B254" s="6"/>
      <c r="C254" s="7"/>
      <c r="D254" s="6" t="s">
        <v>437</v>
      </c>
      <c r="E254" s="7">
        <v>32</v>
      </c>
    </row>
    <row r="255" spans="1:5" x14ac:dyDescent="0.25">
      <c r="A255" s="5"/>
      <c r="B255" s="6"/>
      <c r="C255" s="7"/>
      <c r="D255" s="6" t="s">
        <v>472</v>
      </c>
      <c r="E255" s="7">
        <v>67</v>
      </c>
    </row>
    <row r="256" spans="1:5" x14ac:dyDescent="0.25">
      <c r="A256" s="5"/>
      <c r="B256" s="6"/>
      <c r="C256" s="7"/>
      <c r="D256" s="6" t="s">
        <v>552</v>
      </c>
      <c r="E256" s="7">
        <v>147</v>
      </c>
    </row>
    <row r="257" spans="1:5" x14ac:dyDescent="0.25">
      <c r="A257" s="5"/>
      <c r="B257" s="6"/>
      <c r="C257" s="7"/>
      <c r="D257" s="6" t="s">
        <v>491</v>
      </c>
      <c r="E257" s="7">
        <v>86</v>
      </c>
    </row>
    <row r="258" spans="1:5" x14ac:dyDescent="0.25">
      <c r="A258" s="5"/>
      <c r="B258" s="6"/>
      <c r="C258" s="7"/>
      <c r="D258" s="6" t="s">
        <v>455</v>
      </c>
      <c r="E258" s="7">
        <v>50</v>
      </c>
    </row>
    <row r="259" spans="1:5" x14ac:dyDescent="0.25">
      <c r="A259" s="5"/>
      <c r="B259" s="6"/>
      <c r="C259" s="7"/>
      <c r="D259" s="6" t="s">
        <v>421</v>
      </c>
      <c r="E259" s="7">
        <v>16</v>
      </c>
    </row>
    <row r="260" spans="1:5" x14ac:dyDescent="0.25">
      <c r="A260" s="5"/>
      <c r="B260" s="6"/>
      <c r="C260" s="7"/>
      <c r="D260" s="6" t="s">
        <v>748</v>
      </c>
      <c r="E260" s="7">
        <v>345</v>
      </c>
    </row>
    <row r="261" spans="1:5" x14ac:dyDescent="0.25">
      <c r="A261" s="5"/>
      <c r="B261" s="6"/>
      <c r="C261" s="7"/>
      <c r="D261" s="6" t="s">
        <v>701</v>
      </c>
      <c r="E261" s="7">
        <v>297</v>
      </c>
    </row>
    <row r="262" spans="1:5" x14ac:dyDescent="0.25">
      <c r="A262" s="5"/>
      <c r="B262" s="6"/>
      <c r="C262" s="7"/>
      <c r="D262" s="6" t="s">
        <v>595</v>
      </c>
      <c r="E262" s="7">
        <v>190</v>
      </c>
    </row>
    <row r="263" spans="1:5" x14ac:dyDescent="0.25">
      <c r="A263" s="5"/>
      <c r="B263" s="6"/>
      <c r="C263" s="7"/>
      <c r="D263" s="6" t="s">
        <v>612</v>
      </c>
      <c r="E263" s="7">
        <v>208</v>
      </c>
    </row>
    <row r="264" spans="1:5" x14ac:dyDescent="0.25">
      <c r="A264" s="5"/>
      <c r="B264" s="6"/>
      <c r="C264" s="7"/>
      <c r="D264" s="6" t="s">
        <v>419</v>
      </c>
      <c r="E264" s="7">
        <v>14</v>
      </c>
    </row>
    <row r="265" spans="1:5" x14ac:dyDescent="0.25">
      <c r="A265" s="5"/>
      <c r="B265" s="6"/>
      <c r="C265" s="7"/>
      <c r="D265" s="6" t="s">
        <v>630</v>
      </c>
      <c r="E265" s="7">
        <v>226</v>
      </c>
    </row>
    <row r="266" spans="1:5" x14ac:dyDescent="0.25">
      <c r="A266" s="5"/>
      <c r="B266" s="6"/>
      <c r="C266" s="7"/>
      <c r="D266" s="6" t="s">
        <v>479</v>
      </c>
      <c r="E266" s="7">
        <v>74</v>
      </c>
    </row>
    <row r="267" spans="1:5" x14ac:dyDescent="0.25">
      <c r="A267" s="5"/>
      <c r="B267" s="6"/>
      <c r="C267" s="7"/>
      <c r="D267" s="6" t="s">
        <v>616</v>
      </c>
      <c r="E267" s="7">
        <v>212</v>
      </c>
    </row>
    <row r="268" spans="1:5" x14ac:dyDescent="0.25">
      <c r="A268" s="5"/>
      <c r="B268" s="6"/>
      <c r="C268" s="7"/>
      <c r="D268" s="6" t="s">
        <v>417</v>
      </c>
      <c r="E268" s="7">
        <v>12</v>
      </c>
    </row>
    <row r="269" spans="1:5" x14ac:dyDescent="0.25">
      <c r="A269" s="5"/>
      <c r="B269" s="6"/>
      <c r="C269" s="7"/>
      <c r="D269" s="6" t="s">
        <v>766</v>
      </c>
      <c r="E269" s="7">
        <v>363</v>
      </c>
    </row>
    <row r="270" spans="1:5" x14ac:dyDescent="0.25">
      <c r="A270" s="5"/>
      <c r="B270" s="6"/>
      <c r="C270" s="7"/>
      <c r="D270" s="6" t="s">
        <v>625</v>
      </c>
      <c r="E270" s="7">
        <v>221</v>
      </c>
    </row>
    <row r="271" spans="1:5" x14ac:dyDescent="0.25">
      <c r="A271" s="5"/>
      <c r="B271" s="6"/>
      <c r="C271" s="7"/>
      <c r="D271" s="6" t="s">
        <v>606</v>
      </c>
      <c r="E271" s="7">
        <v>202</v>
      </c>
    </row>
    <row r="272" spans="1:5" x14ac:dyDescent="0.25">
      <c r="A272" s="5"/>
      <c r="B272" s="6"/>
      <c r="C272" s="7"/>
      <c r="D272" s="6" t="s">
        <v>623</v>
      </c>
      <c r="E272" s="7">
        <v>219</v>
      </c>
    </row>
    <row r="273" spans="1:5" x14ac:dyDescent="0.25">
      <c r="A273" s="5"/>
      <c r="B273" s="6"/>
      <c r="C273" s="7"/>
      <c r="D273" s="6" t="s">
        <v>409</v>
      </c>
      <c r="E273" s="7">
        <v>4</v>
      </c>
    </row>
    <row r="274" spans="1:5" x14ac:dyDescent="0.25">
      <c r="A274" s="5"/>
      <c r="B274" s="6"/>
      <c r="C274" s="7"/>
      <c r="D274" s="6" t="s">
        <v>574</v>
      </c>
      <c r="E274" s="7">
        <v>169</v>
      </c>
    </row>
    <row r="275" spans="1:5" x14ac:dyDescent="0.25">
      <c r="A275" s="5"/>
      <c r="B275" s="6"/>
      <c r="C275" s="7"/>
      <c r="D275" s="6" t="s">
        <v>717</v>
      </c>
      <c r="E275" s="7">
        <v>313</v>
      </c>
    </row>
    <row r="276" spans="1:5" x14ac:dyDescent="0.25">
      <c r="A276" s="5"/>
      <c r="B276" s="6"/>
      <c r="C276" s="7"/>
      <c r="D276" s="6" t="s">
        <v>520</v>
      </c>
      <c r="E276" s="7">
        <v>115</v>
      </c>
    </row>
    <row r="277" spans="1:5" x14ac:dyDescent="0.25">
      <c r="A277" s="5"/>
      <c r="B277" s="6"/>
      <c r="C277" s="7"/>
      <c r="D277" s="6" t="s">
        <v>593</v>
      </c>
      <c r="E277" s="7">
        <v>188</v>
      </c>
    </row>
    <row r="278" spans="1:5" x14ac:dyDescent="0.25">
      <c r="A278" s="5"/>
      <c r="B278" s="6"/>
      <c r="C278" s="7"/>
      <c r="D278" s="6" t="s">
        <v>447</v>
      </c>
      <c r="E278" s="7">
        <v>42</v>
      </c>
    </row>
    <row r="279" spans="1:5" x14ac:dyDescent="0.25">
      <c r="A279" s="5"/>
      <c r="B279" s="6"/>
      <c r="C279" s="7"/>
      <c r="D279" s="6" t="s">
        <v>634</v>
      </c>
      <c r="E279" s="7">
        <v>230</v>
      </c>
    </row>
    <row r="280" spans="1:5" x14ac:dyDescent="0.25">
      <c r="A280" s="5"/>
      <c r="B280" s="6"/>
      <c r="C280" s="7"/>
      <c r="D280" s="6" t="s">
        <v>632</v>
      </c>
      <c r="E280" s="7">
        <v>228</v>
      </c>
    </row>
    <row r="281" spans="1:5" x14ac:dyDescent="0.25">
      <c r="A281" s="5"/>
      <c r="B281" s="6"/>
      <c r="C281" s="7"/>
      <c r="D281" s="6" t="s">
        <v>428</v>
      </c>
      <c r="E281" s="7">
        <v>23</v>
      </c>
    </row>
    <row r="282" spans="1:5" x14ac:dyDescent="0.25">
      <c r="A282" s="5"/>
      <c r="B282" s="6"/>
      <c r="C282" s="7"/>
      <c r="D282" s="6" t="s">
        <v>621</v>
      </c>
      <c r="E282" s="7">
        <v>217</v>
      </c>
    </row>
    <row r="283" spans="1:5" x14ac:dyDescent="0.25">
      <c r="A283" s="5"/>
      <c r="B283" s="6"/>
      <c r="C283" s="7"/>
      <c r="D283" s="6" t="s">
        <v>427</v>
      </c>
      <c r="E283" s="7">
        <v>22</v>
      </c>
    </row>
    <row r="284" spans="1:5" x14ac:dyDescent="0.25">
      <c r="A284" s="5"/>
      <c r="B284" s="6"/>
      <c r="C284" s="7"/>
      <c r="D284" s="6" t="s">
        <v>678</v>
      </c>
      <c r="E284" s="7">
        <v>274</v>
      </c>
    </row>
    <row r="285" spans="1:5" x14ac:dyDescent="0.25">
      <c r="A285" s="5"/>
      <c r="B285" s="6"/>
      <c r="C285" s="7"/>
      <c r="D285" s="6" t="s">
        <v>684</v>
      </c>
      <c r="E285" s="7">
        <v>280</v>
      </c>
    </row>
    <row r="286" spans="1:5" x14ac:dyDescent="0.25">
      <c r="A286" s="5"/>
      <c r="B286" s="6"/>
      <c r="C286" s="7"/>
      <c r="D286" s="6" t="s">
        <v>656</v>
      </c>
      <c r="E286" s="7">
        <v>252</v>
      </c>
    </row>
    <row r="287" spans="1:5" x14ac:dyDescent="0.25">
      <c r="A287" s="5"/>
      <c r="B287" s="6"/>
      <c r="C287" s="7"/>
      <c r="D287" s="6" t="s">
        <v>664</v>
      </c>
      <c r="E287" s="7">
        <v>260</v>
      </c>
    </row>
    <row r="288" spans="1:5" x14ac:dyDescent="0.25">
      <c r="A288" s="5"/>
      <c r="B288" s="6"/>
      <c r="C288" s="7"/>
      <c r="D288" s="6" t="s">
        <v>647</v>
      </c>
      <c r="E288" s="7">
        <v>243</v>
      </c>
    </row>
    <row r="289" spans="1:5" x14ac:dyDescent="0.25">
      <c r="A289" s="5"/>
      <c r="B289" s="6"/>
      <c r="C289" s="7"/>
      <c r="D289" s="6" t="s">
        <v>696</v>
      </c>
      <c r="E289" s="7">
        <v>292</v>
      </c>
    </row>
    <row r="290" spans="1:5" x14ac:dyDescent="0.25">
      <c r="A290" s="5"/>
      <c r="B290" s="6"/>
      <c r="C290" s="7"/>
      <c r="D290" s="6" t="s">
        <v>426</v>
      </c>
      <c r="E290" s="7">
        <v>21</v>
      </c>
    </row>
    <row r="291" spans="1:5" x14ac:dyDescent="0.25">
      <c r="A291" s="5"/>
      <c r="B291" s="6"/>
      <c r="C291" s="7"/>
      <c r="D291" s="6" t="s">
        <v>495</v>
      </c>
      <c r="E291" s="7">
        <v>90</v>
      </c>
    </row>
    <row r="292" spans="1:5" x14ac:dyDescent="0.25">
      <c r="A292" s="5"/>
      <c r="B292" s="6"/>
      <c r="C292" s="7"/>
      <c r="D292" s="6" t="s">
        <v>438</v>
      </c>
      <c r="E292" s="7">
        <v>33</v>
      </c>
    </row>
    <row r="293" spans="1:5" x14ac:dyDescent="0.25">
      <c r="A293" s="5"/>
      <c r="B293" s="6"/>
      <c r="C293" s="7"/>
      <c r="D293" s="6" t="s">
        <v>546</v>
      </c>
      <c r="E293" s="7">
        <v>141</v>
      </c>
    </row>
    <row r="294" spans="1:5" x14ac:dyDescent="0.25">
      <c r="A294" s="5"/>
      <c r="B294" s="6"/>
      <c r="C294" s="7"/>
      <c r="D294" s="6" t="s">
        <v>555</v>
      </c>
      <c r="E294" s="7">
        <v>150</v>
      </c>
    </row>
    <row r="295" spans="1:5" x14ac:dyDescent="0.25">
      <c r="A295" s="5"/>
      <c r="B295" s="6"/>
      <c r="C295" s="7"/>
      <c r="D295" s="6" t="s">
        <v>618</v>
      </c>
      <c r="E295" s="7">
        <v>214</v>
      </c>
    </row>
    <row r="296" spans="1:5" x14ac:dyDescent="0.25">
      <c r="A296" s="5"/>
      <c r="B296" s="6"/>
      <c r="C296" s="7"/>
      <c r="D296" s="6" t="s">
        <v>710</v>
      </c>
      <c r="E296" s="7">
        <v>306</v>
      </c>
    </row>
    <row r="297" spans="1:5" x14ac:dyDescent="0.25">
      <c r="A297" s="5"/>
      <c r="B297" s="6"/>
      <c r="C297" s="7"/>
      <c r="D297" s="6" t="s">
        <v>585</v>
      </c>
      <c r="E297" s="7">
        <v>180</v>
      </c>
    </row>
    <row r="298" spans="1:5" x14ac:dyDescent="0.25">
      <c r="A298" s="5"/>
      <c r="B298" s="6"/>
      <c r="C298" s="7"/>
      <c r="D298" s="6" t="s">
        <v>512</v>
      </c>
      <c r="E298" s="7">
        <v>107</v>
      </c>
    </row>
    <row r="299" spans="1:5" x14ac:dyDescent="0.25">
      <c r="A299" s="5"/>
      <c r="B299" s="6"/>
      <c r="C299" s="7"/>
      <c r="D299" s="6" t="s">
        <v>744</v>
      </c>
      <c r="E299" s="7">
        <v>341</v>
      </c>
    </row>
    <row r="300" spans="1:5" x14ac:dyDescent="0.25">
      <c r="A300" s="5"/>
      <c r="B300" s="6"/>
      <c r="C300" s="7"/>
      <c r="D300" s="6" t="s">
        <v>700</v>
      </c>
      <c r="E300" s="7">
        <v>296</v>
      </c>
    </row>
    <row r="301" spans="1:5" x14ac:dyDescent="0.25">
      <c r="A301" s="5"/>
      <c r="B301" s="6"/>
      <c r="C301" s="7"/>
      <c r="D301" s="6" t="s">
        <v>698</v>
      </c>
      <c r="E301" s="7">
        <v>294</v>
      </c>
    </row>
    <row r="302" spans="1:5" x14ac:dyDescent="0.25">
      <c r="A302" s="5"/>
      <c r="B302" s="6"/>
      <c r="C302" s="7"/>
      <c r="D302" s="6" t="s">
        <v>465</v>
      </c>
      <c r="E302" s="7">
        <v>60</v>
      </c>
    </row>
    <row r="303" spans="1:5" x14ac:dyDescent="0.25">
      <c r="A303" s="5"/>
      <c r="B303" s="6"/>
      <c r="C303" s="7"/>
      <c r="D303" s="6" t="s">
        <v>765</v>
      </c>
      <c r="E303" s="7">
        <v>362</v>
      </c>
    </row>
    <row r="304" spans="1:5" x14ac:dyDescent="0.25">
      <c r="A304" s="5"/>
      <c r="B304" s="6"/>
      <c r="C304" s="7"/>
      <c r="D304" s="6" t="s">
        <v>645</v>
      </c>
      <c r="E304" s="7">
        <v>241</v>
      </c>
    </row>
    <row r="305" spans="1:5" x14ac:dyDescent="0.25">
      <c r="A305" s="5"/>
      <c r="B305" s="6"/>
      <c r="C305" s="7"/>
      <c r="D305" s="6" t="s">
        <v>460</v>
      </c>
      <c r="E305" s="7">
        <v>55</v>
      </c>
    </row>
    <row r="306" spans="1:5" x14ac:dyDescent="0.25">
      <c r="A306" s="5"/>
      <c r="B306" s="6"/>
      <c r="C306" s="7"/>
      <c r="D306" s="6" t="s">
        <v>600</v>
      </c>
      <c r="E306" s="7">
        <v>195</v>
      </c>
    </row>
    <row r="307" spans="1:5" x14ac:dyDescent="0.25">
      <c r="A307" s="5"/>
      <c r="B307" s="6"/>
      <c r="C307" s="7"/>
      <c r="D307" s="6" t="s">
        <v>450</v>
      </c>
      <c r="E307" s="7">
        <v>45</v>
      </c>
    </row>
    <row r="308" spans="1:5" x14ac:dyDescent="0.25">
      <c r="A308" s="5"/>
      <c r="B308" s="6"/>
      <c r="C308" s="7"/>
      <c r="D308" s="6" t="s">
        <v>624</v>
      </c>
      <c r="E308" s="7">
        <v>220</v>
      </c>
    </row>
    <row r="309" spans="1:5" x14ac:dyDescent="0.25">
      <c r="A309" s="5"/>
      <c r="B309" s="6"/>
      <c r="C309" s="7"/>
      <c r="D309" s="6" t="s">
        <v>691</v>
      </c>
      <c r="E309" s="7">
        <v>287</v>
      </c>
    </row>
    <row r="310" spans="1:5" x14ac:dyDescent="0.25">
      <c r="A310" s="5"/>
      <c r="B310" s="6"/>
      <c r="C310" s="7"/>
      <c r="D310" s="6" t="s">
        <v>500</v>
      </c>
      <c r="E310" s="7">
        <v>95</v>
      </c>
    </row>
    <row r="311" spans="1:5" x14ac:dyDescent="0.25">
      <c r="A311" s="5"/>
      <c r="B311" s="6"/>
      <c r="C311" s="7"/>
      <c r="D311" s="6" t="s">
        <v>596</v>
      </c>
      <c r="E311" s="7">
        <v>191</v>
      </c>
    </row>
    <row r="312" spans="1:5" x14ac:dyDescent="0.25">
      <c r="A312" s="5"/>
      <c r="B312" s="6"/>
      <c r="C312" s="7"/>
      <c r="D312" s="6" t="s">
        <v>424</v>
      </c>
      <c r="E312" s="7">
        <v>19</v>
      </c>
    </row>
    <row r="313" spans="1:5" x14ac:dyDescent="0.25">
      <c r="A313" s="5"/>
      <c r="B313" s="6"/>
      <c r="C313" s="7"/>
      <c r="D313" s="6" t="s">
        <v>564</v>
      </c>
      <c r="E313" s="7">
        <v>159</v>
      </c>
    </row>
    <row r="314" spans="1:5" x14ac:dyDescent="0.25">
      <c r="A314" s="5"/>
      <c r="B314" s="6"/>
      <c r="C314" s="7"/>
      <c r="D314" s="6" t="s">
        <v>473</v>
      </c>
      <c r="E314" s="7">
        <v>68</v>
      </c>
    </row>
    <row r="315" spans="1:5" x14ac:dyDescent="0.25">
      <c r="A315" s="5"/>
      <c r="B315" s="6"/>
      <c r="C315" s="7"/>
      <c r="D315" s="6" t="s">
        <v>649</v>
      </c>
      <c r="E315" s="7">
        <v>245</v>
      </c>
    </row>
    <row r="316" spans="1:5" x14ac:dyDescent="0.25">
      <c r="A316" s="5"/>
      <c r="B316" s="6"/>
      <c r="C316" s="7"/>
      <c r="D316" s="6" t="s">
        <v>464</v>
      </c>
      <c r="E316" s="7">
        <v>59</v>
      </c>
    </row>
    <row r="317" spans="1:5" x14ac:dyDescent="0.25">
      <c r="A317" s="5"/>
      <c r="B317" s="6"/>
      <c r="C317" s="7"/>
      <c r="D317" s="6" t="s">
        <v>758</v>
      </c>
      <c r="E317" s="7">
        <v>355</v>
      </c>
    </row>
    <row r="318" spans="1:5" x14ac:dyDescent="0.25">
      <c r="A318" s="5"/>
      <c r="B318" s="6"/>
      <c r="C318" s="7"/>
      <c r="D318" s="6" t="s">
        <v>747</v>
      </c>
      <c r="E318" s="7">
        <v>344</v>
      </c>
    </row>
    <row r="319" spans="1:5" x14ac:dyDescent="0.25">
      <c r="A319" s="5"/>
      <c r="B319" s="6"/>
      <c r="C319" s="7"/>
      <c r="D319" s="6" t="s">
        <v>486</v>
      </c>
      <c r="E319" s="7">
        <v>81</v>
      </c>
    </row>
    <row r="320" spans="1:5" x14ac:dyDescent="0.25">
      <c r="A320" s="5"/>
      <c r="B320" s="6"/>
      <c r="C320" s="7"/>
      <c r="D320" s="6" t="s">
        <v>722</v>
      </c>
      <c r="E320" s="7">
        <v>319</v>
      </c>
    </row>
    <row r="321" spans="1:5" x14ac:dyDescent="0.25">
      <c r="A321" s="5"/>
      <c r="B321" s="6"/>
      <c r="C321" s="7"/>
      <c r="D321" s="6" t="s">
        <v>745</v>
      </c>
      <c r="E321" s="7">
        <v>342</v>
      </c>
    </row>
    <row r="322" spans="1:5" x14ac:dyDescent="0.25">
      <c r="A322" s="5"/>
      <c r="B322" s="6"/>
      <c r="C322" s="7"/>
      <c r="D322" s="6" t="s">
        <v>617</v>
      </c>
      <c r="E322" s="7">
        <v>213</v>
      </c>
    </row>
    <row r="323" spans="1:5" x14ac:dyDescent="0.25">
      <c r="A323" s="5"/>
      <c r="B323" s="6"/>
      <c r="C323" s="7"/>
      <c r="D323" s="6" t="s">
        <v>566</v>
      </c>
      <c r="E323" s="7">
        <v>161</v>
      </c>
    </row>
    <row r="324" spans="1:5" x14ac:dyDescent="0.25">
      <c r="A324" s="5"/>
      <c r="B324" s="6"/>
      <c r="C324" s="7"/>
      <c r="D324" s="6" t="s">
        <v>725</v>
      </c>
      <c r="E324" s="7">
        <v>322</v>
      </c>
    </row>
    <row r="325" spans="1:5" x14ac:dyDescent="0.25">
      <c r="A325" s="5"/>
      <c r="B325" s="6"/>
      <c r="C325" s="7"/>
      <c r="D325" s="6" t="s">
        <v>470</v>
      </c>
      <c r="E325" s="7">
        <v>65</v>
      </c>
    </row>
    <row r="326" spans="1:5" x14ac:dyDescent="0.25">
      <c r="A326" s="5"/>
      <c r="B326" s="6"/>
      <c r="C326" s="7"/>
      <c r="D326" s="6" t="s">
        <v>445</v>
      </c>
      <c r="E326" s="7">
        <v>40</v>
      </c>
    </row>
    <row r="327" spans="1:5" x14ac:dyDescent="0.25">
      <c r="A327" s="5"/>
      <c r="B327" s="6"/>
      <c r="C327" s="7"/>
      <c r="D327" s="6" t="s">
        <v>527</v>
      </c>
      <c r="E327" s="7">
        <v>122</v>
      </c>
    </row>
    <row r="328" spans="1:5" x14ac:dyDescent="0.25">
      <c r="A328" s="5"/>
      <c r="B328" s="6"/>
      <c r="C328" s="7"/>
      <c r="D328" s="6" t="s">
        <v>558</v>
      </c>
      <c r="E328" s="7">
        <v>153</v>
      </c>
    </row>
    <row r="329" spans="1:5" x14ac:dyDescent="0.25">
      <c r="A329" s="5"/>
      <c r="B329" s="6"/>
      <c r="C329" s="7"/>
      <c r="D329" s="6" t="s">
        <v>554</v>
      </c>
      <c r="E329" s="7">
        <v>149</v>
      </c>
    </row>
    <row r="330" spans="1:5" x14ac:dyDescent="0.25">
      <c r="A330" s="5"/>
      <c r="B330" s="6"/>
      <c r="C330" s="7"/>
      <c r="D330" s="6" t="s">
        <v>727</v>
      </c>
      <c r="E330" s="7">
        <v>324</v>
      </c>
    </row>
    <row r="331" spans="1:5" x14ac:dyDescent="0.25">
      <c r="A331" s="5"/>
      <c r="B331" s="6"/>
      <c r="C331" s="7"/>
      <c r="D331" s="6" t="s">
        <v>516</v>
      </c>
      <c r="E331" s="7">
        <v>111</v>
      </c>
    </row>
    <row r="332" spans="1:5" x14ac:dyDescent="0.25">
      <c r="A332" s="5"/>
      <c r="B332" s="6"/>
      <c r="C332" s="7"/>
      <c r="D332" s="6" t="s">
        <v>731</v>
      </c>
      <c r="E332" s="7">
        <v>328</v>
      </c>
    </row>
    <row r="333" spans="1:5" x14ac:dyDescent="0.25">
      <c r="A333" s="5"/>
      <c r="B333" s="6"/>
      <c r="C333" s="7"/>
      <c r="D333" s="6" t="s">
        <v>646</v>
      </c>
      <c r="E333" s="7">
        <v>242</v>
      </c>
    </row>
    <row r="334" spans="1:5" x14ac:dyDescent="0.25">
      <c r="A334" s="5"/>
      <c r="B334" s="6"/>
      <c r="C334" s="7"/>
      <c r="D334" s="6" t="s">
        <v>661</v>
      </c>
      <c r="E334" s="7">
        <v>257</v>
      </c>
    </row>
    <row r="335" spans="1:5" x14ac:dyDescent="0.25">
      <c r="A335" s="5"/>
      <c r="B335" s="6"/>
      <c r="C335" s="7"/>
      <c r="D335" s="6" t="s">
        <v>671</v>
      </c>
      <c r="E335" s="7">
        <v>267</v>
      </c>
    </row>
    <row r="336" spans="1:5" x14ac:dyDescent="0.25">
      <c r="A336" s="5"/>
      <c r="B336" s="6"/>
      <c r="C336" s="7"/>
      <c r="D336" s="6" t="s">
        <v>572</v>
      </c>
      <c r="E336" s="7">
        <v>167</v>
      </c>
    </row>
    <row r="337" spans="1:5" x14ac:dyDescent="0.25">
      <c r="A337" s="5"/>
      <c r="B337" s="6"/>
      <c r="C337" s="7"/>
      <c r="D337" s="6" t="s">
        <v>528</v>
      </c>
      <c r="E337" s="7">
        <v>123</v>
      </c>
    </row>
    <row r="338" spans="1:5" x14ac:dyDescent="0.25">
      <c r="A338" s="5"/>
      <c r="B338" s="6"/>
      <c r="C338" s="7"/>
      <c r="D338" s="6" t="s">
        <v>496</v>
      </c>
      <c r="E338" s="7">
        <v>91</v>
      </c>
    </row>
    <row r="339" spans="1:5" x14ac:dyDescent="0.25">
      <c r="A339" s="5"/>
      <c r="B339" s="6"/>
      <c r="C339" s="7"/>
      <c r="D339" s="6" t="s">
        <v>521</v>
      </c>
      <c r="E339" s="7">
        <v>116</v>
      </c>
    </row>
    <row r="340" spans="1:5" x14ac:dyDescent="0.25">
      <c r="A340" s="5"/>
      <c r="B340" s="6"/>
      <c r="C340" s="7"/>
      <c r="D340" s="6" t="s">
        <v>422</v>
      </c>
      <c r="E340" s="7">
        <v>17</v>
      </c>
    </row>
    <row r="341" spans="1:5" x14ac:dyDescent="0.25">
      <c r="A341" s="5"/>
      <c r="B341" s="6"/>
      <c r="C341" s="7"/>
      <c r="D341" s="6" t="s">
        <v>599</v>
      </c>
      <c r="E341" s="7">
        <v>194</v>
      </c>
    </row>
    <row r="342" spans="1:5" x14ac:dyDescent="0.25">
      <c r="A342" s="5"/>
      <c r="B342" s="6"/>
      <c r="C342" s="7"/>
      <c r="D342" s="6" t="s">
        <v>666</v>
      </c>
      <c r="E342" s="7">
        <v>262</v>
      </c>
    </row>
    <row r="343" spans="1:5" x14ac:dyDescent="0.25">
      <c r="A343" s="5"/>
      <c r="B343" s="6"/>
      <c r="C343" s="7"/>
      <c r="D343" s="6" t="s">
        <v>669</v>
      </c>
      <c r="E343" s="7">
        <v>265</v>
      </c>
    </row>
    <row r="344" spans="1:5" x14ac:dyDescent="0.25">
      <c r="A344" s="5"/>
      <c r="B344" s="6"/>
      <c r="C344" s="7"/>
      <c r="D344" s="6" t="s">
        <v>480</v>
      </c>
      <c r="E344" s="7">
        <v>75</v>
      </c>
    </row>
    <row r="345" spans="1:5" x14ac:dyDescent="0.25">
      <c r="A345" s="5"/>
      <c r="B345" s="6"/>
      <c r="C345" s="7"/>
      <c r="D345" s="6" t="s">
        <v>266</v>
      </c>
      <c r="E345" s="7">
        <v>317</v>
      </c>
    </row>
    <row r="346" spans="1:5" x14ac:dyDescent="0.25">
      <c r="A346" s="5"/>
      <c r="B346" s="6"/>
      <c r="C346" s="7"/>
      <c r="D346" s="6" t="s">
        <v>755</v>
      </c>
      <c r="E346" s="7">
        <v>352</v>
      </c>
    </row>
    <row r="347" spans="1:5" x14ac:dyDescent="0.25">
      <c r="A347" s="5"/>
      <c r="B347" s="6"/>
      <c r="C347" s="7"/>
      <c r="D347" s="6" t="s">
        <v>718</v>
      </c>
      <c r="E347" s="7">
        <v>314</v>
      </c>
    </row>
    <row r="348" spans="1:5" x14ac:dyDescent="0.25">
      <c r="A348" s="5"/>
      <c r="B348" s="6"/>
      <c r="C348" s="7"/>
      <c r="D348" s="6" t="s">
        <v>577</v>
      </c>
      <c r="E348" s="7">
        <v>172</v>
      </c>
    </row>
    <row r="349" spans="1:5" x14ac:dyDescent="0.25">
      <c r="A349" s="5"/>
      <c r="B349" s="6"/>
      <c r="C349" s="7"/>
      <c r="D349" s="6" t="s">
        <v>532</v>
      </c>
      <c r="E349" s="7">
        <v>127</v>
      </c>
    </row>
    <row r="350" spans="1:5" x14ac:dyDescent="0.25">
      <c r="A350" s="5"/>
      <c r="B350" s="6"/>
      <c r="C350" s="7"/>
      <c r="D350" s="6" t="s">
        <v>587</v>
      </c>
      <c r="E350" s="7">
        <v>182</v>
      </c>
    </row>
    <row r="351" spans="1:5" x14ac:dyDescent="0.25">
      <c r="A351" s="5"/>
      <c r="B351" s="6"/>
      <c r="C351" s="7"/>
      <c r="D351" s="6" t="s">
        <v>653</v>
      </c>
      <c r="E351" s="7">
        <v>249</v>
      </c>
    </row>
    <row r="352" spans="1:5" x14ac:dyDescent="0.25">
      <c r="A352" s="5"/>
      <c r="B352" s="6"/>
      <c r="C352" s="7"/>
      <c r="D352" s="6" t="s">
        <v>580</v>
      </c>
      <c r="E352" s="7">
        <v>175</v>
      </c>
    </row>
    <row r="353" spans="1:5" x14ac:dyDescent="0.25">
      <c r="A353" s="5"/>
      <c r="B353" s="6"/>
      <c r="C353" s="7"/>
      <c r="D353" s="6" t="s">
        <v>526</v>
      </c>
      <c r="E353" s="7">
        <v>121</v>
      </c>
    </row>
    <row r="354" spans="1:5" x14ac:dyDescent="0.25">
      <c r="A354" s="5"/>
      <c r="B354" s="6"/>
      <c r="C354" s="7"/>
      <c r="D354" s="6" t="s">
        <v>410</v>
      </c>
      <c r="E354" s="7">
        <v>5</v>
      </c>
    </row>
    <row r="355" spans="1:5" x14ac:dyDescent="0.25">
      <c r="A355" s="5"/>
      <c r="B355" s="6"/>
      <c r="C355" s="7"/>
      <c r="D355" s="6" t="s">
        <v>444</v>
      </c>
      <c r="E355" s="7">
        <v>39</v>
      </c>
    </row>
    <row r="356" spans="1:5" x14ac:dyDescent="0.25">
      <c r="A356" s="5"/>
      <c r="B356" s="6"/>
      <c r="C356" s="7"/>
      <c r="D356" s="6" t="s">
        <v>499</v>
      </c>
      <c r="E356" s="7">
        <v>94</v>
      </c>
    </row>
    <row r="357" spans="1:5" x14ac:dyDescent="0.25">
      <c r="A357" s="5"/>
      <c r="B357" s="6"/>
      <c r="C357" s="7"/>
      <c r="D357" s="6" t="s">
        <v>582</v>
      </c>
      <c r="E357" s="7">
        <v>177</v>
      </c>
    </row>
    <row r="358" spans="1:5" x14ac:dyDescent="0.25">
      <c r="A358" s="5"/>
      <c r="B358" s="6"/>
      <c r="C358" s="7"/>
      <c r="D358" s="6" t="s">
        <v>579</v>
      </c>
      <c r="E358" s="7">
        <v>174</v>
      </c>
    </row>
    <row r="359" spans="1:5" x14ac:dyDescent="0.25">
      <c r="A359" s="5"/>
      <c r="B359" s="6"/>
      <c r="C359" s="7"/>
      <c r="D359" s="6" t="s">
        <v>584</v>
      </c>
      <c r="E359" s="7">
        <v>179</v>
      </c>
    </row>
    <row r="360" spans="1:5" x14ac:dyDescent="0.25">
      <c r="A360" s="5"/>
      <c r="B360" s="6"/>
      <c r="C360" s="7"/>
      <c r="D360" s="6" t="s">
        <v>474</v>
      </c>
      <c r="E360" s="7">
        <v>69</v>
      </c>
    </row>
    <row r="361" spans="1:5" x14ac:dyDescent="0.25">
      <c r="A361" s="5"/>
      <c r="B361" s="6"/>
      <c r="C361" s="7"/>
      <c r="D361" s="6" t="s">
        <v>706</v>
      </c>
      <c r="E361" s="7">
        <v>302</v>
      </c>
    </row>
    <row r="362" spans="1:5" x14ac:dyDescent="0.25">
      <c r="A362" s="5"/>
      <c r="B362" s="6"/>
      <c r="C362" s="7"/>
      <c r="D362" s="6" t="s">
        <v>761</v>
      </c>
      <c r="E362" s="7">
        <v>358</v>
      </c>
    </row>
    <row r="363" spans="1:5" x14ac:dyDescent="0.25">
      <c r="A363" s="5"/>
      <c r="B363" s="6"/>
      <c r="C363" s="7"/>
      <c r="D363" s="6" t="s">
        <v>639</v>
      </c>
      <c r="E363" s="7">
        <v>235</v>
      </c>
    </row>
    <row r="364" spans="1:5" x14ac:dyDescent="0.25">
      <c r="A364" s="5"/>
      <c r="B364" s="6"/>
      <c r="C364" s="7"/>
      <c r="D364" s="6" t="s">
        <v>690</v>
      </c>
      <c r="E364" s="7">
        <v>286</v>
      </c>
    </row>
    <row r="365" spans="1:5" x14ac:dyDescent="0.25">
      <c r="A365" s="5"/>
      <c r="B365" s="6"/>
      <c r="C365" s="7"/>
      <c r="D365" s="6" t="s">
        <v>643</v>
      </c>
      <c r="E365" s="7">
        <v>239</v>
      </c>
    </row>
    <row r="366" spans="1:5" x14ac:dyDescent="0.25">
      <c r="A366" s="5"/>
      <c r="B366" s="6"/>
      <c r="C366" s="7"/>
      <c r="D366" s="6" t="s">
        <v>668</v>
      </c>
      <c r="E366" s="7">
        <v>264</v>
      </c>
    </row>
    <row r="367" spans="1:5" x14ac:dyDescent="0.25">
      <c r="A367" s="5"/>
      <c r="B367" s="6"/>
      <c r="C367" s="7"/>
      <c r="D367" s="6" t="s">
        <v>712</v>
      </c>
      <c r="E367" s="7">
        <v>308</v>
      </c>
    </row>
    <row r="368" spans="1:5" x14ac:dyDescent="0.25">
      <c r="A368" s="5"/>
      <c r="B368" s="6"/>
      <c r="C368" s="7"/>
      <c r="D368" s="6" t="s">
        <v>459</v>
      </c>
      <c r="E368" s="7">
        <v>54</v>
      </c>
    </row>
    <row r="369" spans="1:5" x14ac:dyDescent="0.25">
      <c r="A369" s="5"/>
      <c r="B369" s="6"/>
      <c r="C369" s="7"/>
      <c r="D369" s="6" t="s">
        <v>484</v>
      </c>
      <c r="E369" s="7">
        <v>79</v>
      </c>
    </row>
    <row r="370" spans="1:5" x14ac:dyDescent="0.25">
      <c r="A370" s="5"/>
      <c r="B370" s="6"/>
      <c r="C370" s="7"/>
      <c r="D370" s="6" t="s">
        <v>578</v>
      </c>
      <c r="E370" s="7">
        <v>173</v>
      </c>
    </row>
    <row r="371" spans="1:5" x14ac:dyDescent="0.25">
      <c r="A371" s="5"/>
      <c r="B371" s="6"/>
      <c r="C371" s="7"/>
      <c r="D371" s="6" t="s">
        <v>571</v>
      </c>
      <c r="E371" s="7">
        <v>166</v>
      </c>
    </row>
    <row r="372" spans="1:5" x14ac:dyDescent="0.25">
      <c r="A372" s="5"/>
      <c r="B372" s="6"/>
      <c r="C372" s="7"/>
      <c r="D372" s="6" t="s">
        <v>611</v>
      </c>
      <c r="E372" s="7">
        <v>207</v>
      </c>
    </row>
    <row r="373" spans="1:5" x14ac:dyDescent="0.25">
      <c r="A373" s="5"/>
      <c r="B373" s="6"/>
      <c r="C373" s="7"/>
      <c r="D373" s="6" t="s">
        <v>676</v>
      </c>
      <c r="E373" s="7">
        <v>272</v>
      </c>
    </row>
    <row r="374" spans="1:5" x14ac:dyDescent="0.25">
      <c r="A374" s="5"/>
      <c r="B374" s="6"/>
      <c r="C374" s="7"/>
      <c r="D374" s="6" t="s">
        <v>602</v>
      </c>
      <c r="E374" s="7">
        <v>197</v>
      </c>
    </row>
    <row r="375" spans="1:5" x14ac:dyDescent="0.25">
      <c r="A375" s="5"/>
      <c r="B375" s="6"/>
      <c r="C375" s="7"/>
      <c r="D375" s="6" t="s">
        <v>497</v>
      </c>
      <c r="E375" s="7">
        <v>92</v>
      </c>
    </row>
    <row r="376" spans="1:5" x14ac:dyDescent="0.25">
      <c r="A376" s="5"/>
      <c r="B376" s="6"/>
      <c r="C376" s="7"/>
      <c r="D376" s="6" t="s">
        <v>663</v>
      </c>
      <c r="E376" s="7">
        <v>259</v>
      </c>
    </row>
    <row r="377" spans="1:5" x14ac:dyDescent="0.25">
      <c r="A377" s="5"/>
      <c r="B377" s="6"/>
      <c r="C377" s="7"/>
      <c r="D377" s="6" t="s">
        <v>581</v>
      </c>
      <c r="E377" s="7">
        <v>176</v>
      </c>
    </row>
    <row r="378" spans="1:5" x14ac:dyDescent="0.25">
      <c r="A378" s="5"/>
      <c r="B378" s="6"/>
      <c r="C378" s="7"/>
      <c r="D378" s="6" t="s">
        <v>609</v>
      </c>
      <c r="E378" s="7">
        <v>205</v>
      </c>
    </row>
    <row r="379" spans="1:5" x14ac:dyDescent="0.25">
      <c r="A379" s="5"/>
      <c r="B379" s="6"/>
      <c r="C379" s="7"/>
      <c r="D379" s="6" t="s">
        <v>490</v>
      </c>
      <c r="E379" s="7">
        <v>85</v>
      </c>
    </row>
    <row r="380" spans="1:5" x14ac:dyDescent="0.25">
      <c r="A380" s="5"/>
      <c r="B380" s="6"/>
      <c r="C380" s="7"/>
      <c r="D380" s="6" t="s">
        <v>548</v>
      </c>
      <c r="E380" s="7">
        <v>143</v>
      </c>
    </row>
    <row r="381" spans="1:5" x14ac:dyDescent="0.25">
      <c r="A381" s="5"/>
      <c r="B381" s="6"/>
      <c r="C381" s="7"/>
      <c r="D381" s="6" t="s">
        <v>749</v>
      </c>
      <c r="E381" s="7">
        <v>346</v>
      </c>
    </row>
    <row r="382" spans="1:5" x14ac:dyDescent="0.25">
      <c r="A382" s="5"/>
      <c r="B382" s="6"/>
      <c r="C382" s="7"/>
      <c r="D382" s="6" t="s">
        <v>707</v>
      </c>
      <c r="E382" s="7">
        <v>303</v>
      </c>
    </row>
    <row r="383" spans="1:5" x14ac:dyDescent="0.25">
      <c r="A383" s="5"/>
      <c r="B383" s="6"/>
      <c r="C383" s="7"/>
      <c r="D383" s="6" t="s">
        <v>680</v>
      </c>
      <c r="E383" s="7">
        <v>276</v>
      </c>
    </row>
    <row r="384" spans="1:5" x14ac:dyDescent="0.25">
      <c r="A384" s="5"/>
      <c r="B384" s="6"/>
      <c r="C384" s="7"/>
      <c r="D384" s="6" t="s">
        <v>583</v>
      </c>
      <c r="E384" s="7">
        <v>178</v>
      </c>
    </row>
    <row r="385" spans="1:5" x14ac:dyDescent="0.25">
      <c r="A385" s="5"/>
      <c r="B385" s="6"/>
      <c r="C385" s="7"/>
      <c r="D385" s="6" t="s">
        <v>531</v>
      </c>
      <c r="E385" s="7">
        <v>126</v>
      </c>
    </row>
    <row r="386" spans="1:5" x14ac:dyDescent="0.25">
      <c r="A386" s="5"/>
      <c r="B386" s="6"/>
      <c r="C386" s="7"/>
      <c r="D386" s="6" t="s">
        <v>268</v>
      </c>
      <c r="E386" s="7">
        <v>198</v>
      </c>
    </row>
    <row r="387" spans="1:5" x14ac:dyDescent="0.25">
      <c r="A387" s="5"/>
      <c r="B387" s="6"/>
      <c r="C387" s="7"/>
      <c r="D387" s="6" t="s">
        <v>708</v>
      </c>
      <c r="E387" s="7">
        <v>304</v>
      </c>
    </row>
    <row r="388" spans="1:5" x14ac:dyDescent="0.25">
      <c r="A388" s="5"/>
      <c r="B388" s="6"/>
      <c r="C388" s="7"/>
      <c r="D388" s="6" t="s">
        <v>442</v>
      </c>
      <c r="E388" s="7">
        <v>37</v>
      </c>
    </row>
    <row r="389" spans="1:5" x14ac:dyDescent="0.25">
      <c r="A389" s="5"/>
      <c r="B389" s="6"/>
      <c r="C389" s="7"/>
      <c r="D389" s="6" t="s">
        <v>569</v>
      </c>
      <c r="E389" s="7">
        <v>164</v>
      </c>
    </row>
    <row r="390" spans="1:5" x14ac:dyDescent="0.25">
      <c r="A390" s="5"/>
      <c r="B390" s="6"/>
      <c r="C390" s="7"/>
      <c r="D390" s="6" t="s">
        <v>570</v>
      </c>
      <c r="E390" s="7">
        <v>165</v>
      </c>
    </row>
    <row r="391" spans="1:5" x14ac:dyDescent="0.25">
      <c r="A391" s="5"/>
      <c r="B391" s="6"/>
      <c r="C391" s="7"/>
      <c r="D391" s="6" t="s">
        <v>590</v>
      </c>
      <c r="E391" s="7">
        <v>185</v>
      </c>
    </row>
    <row r="392" spans="1:5" x14ac:dyDescent="0.25">
      <c r="A392" s="5"/>
      <c r="B392" s="6"/>
      <c r="C392" s="7"/>
      <c r="D392" s="6" t="s">
        <v>746</v>
      </c>
      <c r="E392" s="7">
        <v>343</v>
      </c>
    </row>
    <row r="393" spans="1:5" x14ac:dyDescent="0.25">
      <c r="A393" s="5"/>
      <c r="B393" s="6"/>
      <c r="C393" s="7"/>
      <c r="D393" s="6" t="s">
        <v>559</v>
      </c>
      <c r="E393" s="7">
        <v>154</v>
      </c>
    </row>
    <row r="394" spans="1:5" x14ac:dyDescent="0.25">
      <c r="A394" s="5"/>
      <c r="B394" s="6"/>
      <c r="C394" s="7"/>
      <c r="D394" s="6" t="s">
        <v>603</v>
      </c>
      <c r="E394" s="7">
        <v>199</v>
      </c>
    </row>
    <row r="395" spans="1:5" x14ac:dyDescent="0.25">
      <c r="A395" s="5"/>
      <c r="B395" s="6"/>
      <c r="C395" s="7"/>
      <c r="D395" s="6" t="s">
        <v>475</v>
      </c>
      <c r="E395" s="7">
        <v>70</v>
      </c>
    </row>
    <row r="396" spans="1:5" x14ac:dyDescent="0.25">
      <c r="A396" s="5"/>
      <c r="B396" s="6"/>
      <c r="C396" s="7"/>
      <c r="D396" s="6" t="s">
        <v>750</v>
      </c>
      <c r="E396" s="7">
        <v>347</v>
      </c>
    </row>
    <row r="397" spans="1:5" x14ac:dyDescent="0.25">
      <c r="A397" s="5"/>
      <c r="B397" s="6"/>
      <c r="C397" s="7"/>
      <c r="D397" s="6" t="s">
        <v>556</v>
      </c>
      <c r="E397" s="7">
        <v>151</v>
      </c>
    </row>
    <row r="398" spans="1:5" x14ac:dyDescent="0.25">
      <c r="A398" s="5"/>
      <c r="B398" s="6"/>
      <c r="C398" s="7"/>
      <c r="D398" s="6" t="s">
        <v>608</v>
      </c>
      <c r="E398" s="7">
        <v>204</v>
      </c>
    </row>
    <row r="399" spans="1:5" x14ac:dyDescent="0.25">
      <c r="A399" s="5"/>
      <c r="B399" s="6"/>
      <c r="C399" s="7"/>
      <c r="D399" s="6" t="s">
        <v>604</v>
      </c>
      <c r="E399" s="7">
        <v>200</v>
      </c>
    </row>
    <row r="400" spans="1:5" x14ac:dyDescent="0.25">
      <c r="A400" s="5"/>
      <c r="B400" s="6"/>
      <c r="C400" s="7"/>
      <c r="D400" s="6" t="s">
        <v>654</v>
      </c>
      <c r="E400" s="7">
        <v>250</v>
      </c>
    </row>
    <row r="401" spans="1:5" x14ac:dyDescent="0.25">
      <c r="A401" s="5"/>
      <c r="B401" s="6"/>
      <c r="C401" s="7"/>
      <c r="D401" s="6" t="s">
        <v>494</v>
      </c>
      <c r="E401" s="7">
        <v>89</v>
      </c>
    </row>
    <row r="402" spans="1:5" x14ac:dyDescent="0.25">
      <c r="A402" s="5"/>
      <c r="B402" s="6"/>
      <c r="C402" s="7"/>
      <c r="D402" s="6" t="s">
        <v>724</v>
      </c>
      <c r="E402" s="7">
        <v>321</v>
      </c>
    </row>
    <row r="403" spans="1:5" x14ac:dyDescent="0.25">
      <c r="A403" s="5"/>
      <c r="B403" s="6"/>
      <c r="C403" s="7"/>
      <c r="D403" s="6" t="s">
        <v>469</v>
      </c>
      <c r="E403" s="7">
        <v>64</v>
      </c>
    </row>
    <row r="404" spans="1:5" x14ac:dyDescent="0.25">
      <c r="A404" s="5"/>
      <c r="B404" s="6"/>
      <c r="C404" s="7"/>
      <c r="D404" s="6" t="s">
        <v>553</v>
      </c>
      <c r="E404" s="7">
        <v>148</v>
      </c>
    </row>
    <row r="405" spans="1:5" x14ac:dyDescent="0.25">
      <c r="A405" s="5"/>
      <c r="B405" s="6"/>
      <c r="C405" s="7"/>
      <c r="D405" s="6" t="s">
        <v>461</v>
      </c>
      <c r="E405" s="7">
        <v>56</v>
      </c>
    </row>
    <row r="406" spans="1:5" x14ac:dyDescent="0.25">
      <c r="A406" s="5"/>
      <c r="B406" s="6"/>
      <c r="C406" s="7"/>
      <c r="D406" s="6" t="s">
        <v>507</v>
      </c>
      <c r="E406" s="7">
        <v>102</v>
      </c>
    </row>
    <row r="407" spans="1:5" x14ac:dyDescent="0.25">
      <c r="A407" s="5"/>
      <c r="B407" s="6"/>
      <c r="C407" s="7"/>
      <c r="D407" s="6" t="s">
        <v>534</v>
      </c>
      <c r="E407" s="7">
        <v>129</v>
      </c>
    </row>
    <row r="408" spans="1:5" x14ac:dyDescent="0.25">
      <c r="A408" s="5"/>
      <c r="B408" s="6"/>
      <c r="C408" s="7"/>
      <c r="D408" s="6" t="s">
        <v>411</v>
      </c>
      <c r="E408" s="7">
        <v>6</v>
      </c>
    </row>
    <row r="409" spans="1:5" x14ac:dyDescent="0.25">
      <c r="A409" s="5"/>
      <c r="B409" s="6"/>
      <c r="C409" s="7"/>
      <c r="D409" s="6" t="s">
        <v>505</v>
      </c>
      <c r="E409" s="7">
        <v>100</v>
      </c>
    </row>
    <row r="410" spans="1:5" x14ac:dyDescent="0.25">
      <c r="A410" s="5"/>
      <c r="B410" s="6"/>
      <c r="C410" s="7"/>
      <c r="D410" s="6" t="s">
        <v>504</v>
      </c>
      <c r="E410" s="7">
        <v>99</v>
      </c>
    </row>
    <row r="411" spans="1:5" x14ac:dyDescent="0.25">
      <c r="A411" s="5"/>
      <c r="B411" s="6"/>
      <c r="C411" s="7"/>
      <c r="D411" s="6" t="s">
        <v>432</v>
      </c>
      <c r="E411" s="7">
        <v>27</v>
      </c>
    </row>
    <row r="412" spans="1:5" x14ac:dyDescent="0.25">
      <c r="A412" s="5"/>
      <c r="B412" s="6"/>
      <c r="C412" s="7"/>
      <c r="D412" s="6" t="s">
        <v>711</v>
      </c>
      <c r="E412" s="7">
        <v>307</v>
      </c>
    </row>
    <row r="413" spans="1:5" x14ac:dyDescent="0.25">
      <c r="A413" s="5"/>
      <c r="B413" s="6"/>
      <c r="C413" s="7"/>
      <c r="D413" s="6" t="s">
        <v>756</v>
      </c>
      <c r="E413" s="7">
        <v>353</v>
      </c>
    </row>
    <row r="414" spans="1:5" x14ac:dyDescent="0.25">
      <c r="A414" s="5"/>
      <c r="B414" s="6"/>
      <c r="C414" s="7"/>
      <c r="D414" s="6" t="s">
        <v>660</v>
      </c>
      <c r="E414" s="7">
        <v>256</v>
      </c>
    </row>
    <row r="415" spans="1:5" x14ac:dyDescent="0.25">
      <c r="A415" s="5"/>
      <c r="B415" s="6"/>
      <c r="C415" s="7"/>
      <c r="D415" s="6" t="s">
        <v>435</v>
      </c>
      <c r="E415" s="7">
        <v>30</v>
      </c>
    </row>
    <row r="416" spans="1:5" x14ac:dyDescent="0.25">
      <c r="A416" s="5"/>
      <c r="B416" s="6"/>
      <c r="C416" s="7"/>
      <c r="D416" s="6" t="s">
        <v>626</v>
      </c>
      <c r="E416" s="7">
        <v>222</v>
      </c>
    </row>
    <row r="417" spans="1:5" x14ac:dyDescent="0.25">
      <c r="A417" s="5"/>
      <c r="B417" s="6"/>
      <c r="C417" s="7"/>
      <c r="D417" s="6" t="s">
        <v>446</v>
      </c>
      <c r="E417" s="7">
        <v>41</v>
      </c>
    </row>
    <row r="418" spans="1:5" x14ac:dyDescent="0.25">
      <c r="A418" s="5"/>
      <c r="B418" s="6"/>
      <c r="C418" s="7"/>
      <c r="D418" s="6" t="s">
        <v>651</v>
      </c>
      <c r="E418" s="7">
        <v>247</v>
      </c>
    </row>
    <row r="419" spans="1:5" x14ac:dyDescent="0.25">
      <c r="A419" s="5"/>
      <c r="B419" s="6"/>
      <c r="C419" s="7"/>
      <c r="D419" s="6" t="s">
        <v>614</v>
      </c>
      <c r="E419" s="7">
        <v>210</v>
      </c>
    </row>
    <row r="420" spans="1:5" x14ac:dyDescent="0.25">
      <c r="A420" s="5"/>
      <c r="B420" s="6"/>
      <c r="C420" s="7"/>
      <c r="D420" s="6" t="s">
        <v>737</v>
      </c>
      <c r="E420" s="7">
        <v>334</v>
      </c>
    </row>
    <row r="421" spans="1:5" x14ac:dyDescent="0.25">
      <c r="A421" s="5"/>
      <c r="B421" s="6"/>
      <c r="C421" s="7"/>
      <c r="D421" s="6" t="s">
        <v>697</v>
      </c>
      <c r="E421" s="7">
        <v>293</v>
      </c>
    </row>
    <row r="422" spans="1:5" x14ac:dyDescent="0.25">
      <c r="A422" s="5"/>
      <c r="B422" s="6"/>
      <c r="C422" s="7"/>
      <c r="D422" s="6" t="s">
        <v>436</v>
      </c>
      <c r="E422" s="7">
        <v>31</v>
      </c>
    </row>
    <row r="423" spans="1:5" x14ac:dyDescent="0.25">
      <c r="A423" s="5"/>
      <c r="B423" s="6"/>
      <c r="C423" s="7"/>
      <c r="D423" s="6" t="s">
        <v>488</v>
      </c>
      <c r="E423" s="7">
        <v>83</v>
      </c>
    </row>
    <row r="424" spans="1:5" x14ac:dyDescent="0.25">
      <c r="A424" s="5"/>
      <c r="B424" s="6"/>
      <c r="C424" s="7"/>
      <c r="D424" s="6" t="s">
        <v>501</v>
      </c>
      <c r="E424" s="7">
        <v>96</v>
      </c>
    </row>
    <row r="425" spans="1:5" x14ac:dyDescent="0.25">
      <c r="A425" s="5"/>
      <c r="B425" s="6"/>
      <c r="C425" s="7"/>
      <c r="D425" s="6" t="s">
        <v>522</v>
      </c>
      <c r="E425" s="7">
        <v>117</v>
      </c>
    </row>
    <row r="426" spans="1:5" x14ac:dyDescent="0.25">
      <c r="A426" s="5"/>
      <c r="B426" s="6"/>
      <c r="C426" s="7"/>
      <c r="D426" s="6" t="s">
        <v>729</v>
      </c>
      <c r="E426" s="7">
        <v>326</v>
      </c>
    </row>
    <row r="427" spans="1:5" x14ac:dyDescent="0.25">
      <c r="A427" s="5"/>
      <c r="B427" s="6"/>
      <c r="C427" s="7"/>
      <c r="D427" s="6" t="s">
        <v>413</v>
      </c>
      <c r="E427" s="7">
        <v>8</v>
      </c>
    </row>
    <row r="428" spans="1:5" x14ac:dyDescent="0.25">
      <c r="A428" s="5"/>
      <c r="B428" s="6"/>
      <c r="C428" s="7"/>
      <c r="D428" s="6" t="s">
        <v>709</v>
      </c>
      <c r="E428" s="7">
        <v>305</v>
      </c>
    </row>
    <row r="429" spans="1:5" x14ac:dyDescent="0.25">
      <c r="A429" s="5"/>
      <c r="B429" s="6"/>
      <c r="C429" s="7"/>
      <c r="D429" s="6" t="s">
        <v>759</v>
      </c>
      <c r="E429" s="7">
        <v>356</v>
      </c>
    </row>
    <row r="430" spans="1:5" x14ac:dyDescent="0.25">
      <c r="A430" s="5"/>
      <c r="B430" s="6"/>
      <c r="C430" s="7"/>
      <c r="D430" s="6" t="s">
        <v>659</v>
      </c>
      <c r="E430" s="7">
        <v>255</v>
      </c>
    </row>
    <row r="431" spans="1:5" x14ac:dyDescent="0.25">
      <c r="A431" s="5"/>
      <c r="B431" s="6"/>
      <c r="C431" s="7"/>
      <c r="D431" s="6" t="s">
        <v>760</v>
      </c>
      <c r="E431" s="7">
        <v>357</v>
      </c>
    </row>
    <row r="432" spans="1:5" x14ac:dyDescent="0.25">
      <c r="A432" s="5"/>
      <c r="B432" s="6"/>
      <c r="C432" s="7"/>
      <c r="D432" s="6" t="s">
        <v>408</v>
      </c>
      <c r="E432" s="7">
        <v>3</v>
      </c>
    </row>
    <row r="433" spans="1:5" x14ac:dyDescent="0.25">
      <c r="A433" s="5"/>
      <c r="B433" s="6"/>
      <c r="C433" s="7"/>
      <c r="D433" s="6" t="s">
        <v>443</v>
      </c>
      <c r="E433" s="7">
        <v>38</v>
      </c>
    </row>
    <row r="434" spans="1:5" x14ac:dyDescent="0.25">
      <c r="A434" s="5"/>
      <c r="B434" s="6"/>
      <c r="C434" s="7"/>
      <c r="D434" s="6" t="s">
        <v>674</v>
      </c>
      <c r="E434" s="7">
        <v>270</v>
      </c>
    </row>
    <row r="435" spans="1:5" x14ac:dyDescent="0.25">
      <c r="A435" s="5"/>
      <c r="B435" s="6"/>
      <c r="C435" s="7"/>
      <c r="D435" s="6" t="s">
        <v>412</v>
      </c>
      <c r="E435" s="7">
        <v>7</v>
      </c>
    </row>
    <row r="436" spans="1:5" x14ac:dyDescent="0.25">
      <c r="A436" s="5"/>
      <c r="B436" s="6"/>
      <c r="C436" s="7"/>
      <c r="D436" s="6" t="s">
        <v>533</v>
      </c>
      <c r="E436" s="7">
        <v>128</v>
      </c>
    </row>
    <row r="437" spans="1:5" x14ac:dyDescent="0.25">
      <c r="A437" s="5"/>
      <c r="B437" s="6"/>
      <c r="C437" s="7"/>
      <c r="D437" s="6" t="s">
        <v>471</v>
      </c>
      <c r="E437" s="7">
        <v>66</v>
      </c>
    </row>
    <row r="438" spans="1:5" x14ac:dyDescent="0.25">
      <c r="A438" s="5"/>
      <c r="B438" s="6"/>
      <c r="C438" s="7"/>
      <c r="D438" s="6" t="s">
        <v>456</v>
      </c>
      <c r="E438" s="7">
        <v>51</v>
      </c>
    </row>
    <row r="439" spans="1:5" x14ac:dyDescent="0.25">
      <c r="A439" s="5"/>
      <c r="B439" s="6"/>
      <c r="C439" s="7"/>
      <c r="D439" s="6" t="s">
        <v>686</v>
      </c>
      <c r="E439" s="7">
        <v>282</v>
      </c>
    </row>
    <row r="440" spans="1:5" x14ac:dyDescent="0.25">
      <c r="A440" s="5"/>
      <c r="B440" s="6"/>
      <c r="C440" s="7"/>
      <c r="D440" s="6" t="s">
        <v>511</v>
      </c>
      <c r="E440" s="7">
        <v>106</v>
      </c>
    </row>
    <row r="441" spans="1:5" x14ac:dyDescent="0.25">
      <c r="A441" s="5"/>
      <c r="B441" s="6"/>
      <c r="C441" s="7"/>
      <c r="D441" s="6" t="s">
        <v>702</v>
      </c>
      <c r="E441" s="7">
        <v>298</v>
      </c>
    </row>
    <row r="442" spans="1:5" x14ac:dyDescent="0.25">
      <c r="A442" s="5"/>
      <c r="B442" s="6"/>
      <c r="C442" s="7"/>
      <c r="D442" s="6" t="s">
        <v>723</v>
      </c>
      <c r="E442" s="7">
        <v>320</v>
      </c>
    </row>
    <row r="443" spans="1:5" x14ac:dyDescent="0.25">
      <c r="A443" s="5"/>
      <c r="B443" s="6"/>
      <c r="C443" s="7"/>
      <c r="D443" s="6" t="s">
        <v>542</v>
      </c>
      <c r="E443" s="7">
        <v>137</v>
      </c>
    </row>
    <row r="446" spans="1:5" x14ac:dyDescent="0.25">
      <c r="A446" s="25" t="s">
        <v>1727</v>
      </c>
    </row>
    <row r="447" spans="1:5" x14ac:dyDescent="0.25">
      <c r="A447" s="5"/>
      <c r="B447" s="6"/>
      <c r="C447" s="7"/>
      <c r="D447" s="6" t="s">
        <v>769</v>
      </c>
      <c r="E447" s="7">
        <v>11111</v>
      </c>
    </row>
    <row r="448" spans="1:5" x14ac:dyDescent="0.25">
      <c r="A448" s="5"/>
      <c r="B448" s="6"/>
      <c r="C448" s="7"/>
      <c r="D448" s="6" t="s">
        <v>770</v>
      </c>
      <c r="E448" s="7">
        <v>11112</v>
      </c>
    </row>
    <row r="449" spans="1:5" x14ac:dyDescent="0.25">
      <c r="A449" s="5"/>
      <c r="B449" s="6"/>
      <c r="C449" s="7"/>
      <c r="D449" s="6" t="s">
        <v>771</v>
      </c>
      <c r="E449" s="7">
        <v>11119</v>
      </c>
    </row>
    <row r="450" spans="1:5" x14ac:dyDescent="0.25">
      <c r="A450" s="5"/>
      <c r="B450" s="6"/>
      <c r="C450" s="7"/>
      <c r="D450" s="6" t="s">
        <v>772</v>
      </c>
      <c r="E450" s="7">
        <v>11121</v>
      </c>
    </row>
    <row r="451" spans="1:5" x14ac:dyDescent="0.25">
      <c r="A451" s="5"/>
      <c r="B451" s="6"/>
      <c r="C451" s="7"/>
      <c r="D451" s="6" t="s">
        <v>773</v>
      </c>
      <c r="E451" s="7">
        <v>11129</v>
      </c>
    </row>
    <row r="452" spans="1:5" x14ac:dyDescent="0.25">
      <c r="A452" s="5"/>
      <c r="B452" s="6"/>
      <c r="C452" s="7"/>
      <c r="D452" s="6" t="s">
        <v>774</v>
      </c>
      <c r="E452" s="7">
        <v>11130</v>
      </c>
    </row>
    <row r="453" spans="1:5" x14ac:dyDescent="0.25">
      <c r="A453" s="5"/>
      <c r="B453" s="6"/>
      <c r="C453" s="7"/>
      <c r="D453" s="6" t="s">
        <v>775</v>
      </c>
      <c r="E453" s="7">
        <v>11211</v>
      </c>
    </row>
    <row r="454" spans="1:5" x14ac:dyDescent="0.25">
      <c r="A454" s="5"/>
      <c r="B454" s="6"/>
      <c r="C454" s="7"/>
      <c r="D454" s="6" t="s">
        <v>776</v>
      </c>
      <c r="E454" s="7">
        <v>11291</v>
      </c>
    </row>
    <row r="455" spans="1:5" x14ac:dyDescent="0.25">
      <c r="A455" s="5"/>
      <c r="B455" s="6"/>
      <c r="C455" s="7"/>
      <c r="D455" s="6" t="s">
        <v>777</v>
      </c>
      <c r="E455" s="7">
        <v>11299</v>
      </c>
    </row>
    <row r="456" spans="1:5" x14ac:dyDescent="0.25">
      <c r="A456" s="5"/>
      <c r="B456" s="6"/>
      <c r="C456" s="7"/>
      <c r="D456" s="6" t="s">
        <v>778</v>
      </c>
      <c r="E456" s="7">
        <v>11310</v>
      </c>
    </row>
    <row r="457" spans="1:5" x14ac:dyDescent="0.25">
      <c r="A457" s="5"/>
      <c r="B457" s="6"/>
      <c r="C457" s="7"/>
      <c r="D457" s="6" t="s">
        <v>779</v>
      </c>
      <c r="E457" s="7">
        <v>11321</v>
      </c>
    </row>
    <row r="458" spans="1:5" x14ac:dyDescent="0.25">
      <c r="A458" s="5"/>
      <c r="B458" s="6"/>
      <c r="C458" s="7"/>
      <c r="D458" s="6" t="s">
        <v>780</v>
      </c>
      <c r="E458" s="7">
        <v>11329</v>
      </c>
    </row>
    <row r="459" spans="1:5" x14ac:dyDescent="0.25">
      <c r="A459" s="5"/>
      <c r="B459" s="6"/>
      <c r="C459" s="7"/>
      <c r="D459" s="6" t="s">
        <v>781</v>
      </c>
      <c r="E459" s="7">
        <v>11331</v>
      </c>
    </row>
    <row r="460" spans="1:5" x14ac:dyDescent="0.25">
      <c r="A460" s="5"/>
      <c r="B460" s="6"/>
      <c r="C460" s="7"/>
      <c r="D460" s="6" t="s">
        <v>782</v>
      </c>
      <c r="E460" s="7">
        <v>11341</v>
      </c>
    </row>
    <row r="461" spans="1:5" x14ac:dyDescent="0.25">
      <c r="A461" s="5"/>
      <c r="B461" s="6"/>
      <c r="C461" s="7"/>
      <c r="D461" s="6" t="s">
        <v>783</v>
      </c>
      <c r="E461" s="7">
        <v>11342</v>
      </c>
    </row>
    <row r="462" spans="1:5" x14ac:dyDescent="0.25">
      <c r="A462" s="5"/>
      <c r="B462" s="6"/>
      <c r="C462" s="7"/>
      <c r="D462" s="6" t="s">
        <v>784</v>
      </c>
      <c r="E462" s="7">
        <v>11400</v>
      </c>
    </row>
    <row r="463" spans="1:5" x14ac:dyDescent="0.25">
      <c r="A463" s="5"/>
      <c r="B463" s="6"/>
      <c r="C463" s="7"/>
      <c r="D463" s="6" t="s">
        <v>785</v>
      </c>
      <c r="E463" s="7">
        <v>11501</v>
      </c>
    </row>
    <row r="464" spans="1:5" x14ac:dyDescent="0.25">
      <c r="A464" s="5"/>
      <c r="B464" s="6"/>
      <c r="C464" s="7"/>
      <c r="D464" s="6" t="s">
        <v>786</v>
      </c>
      <c r="E464" s="7">
        <v>11509</v>
      </c>
    </row>
    <row r="465" spans="1:5" x14ac:dyDescent="0.25">
      <c r="A465" s="5"/>
      <c r="B465" s="6"/>
      <c r="C465" s="7"/>
      <c r="D465" s="6" t="s">
        <v>787</v>
      </c>
      <c r="E465" s="7">
        <v>11911</v>
      </c>
    </row>
    <row r="466" spans="1:5" x14ac:dyDescent="0.25">
      <c r="A466" s="5"/>
      <c r="B466" s="6"/>
      <c r="C466" s="7"/>
      <c r="D466" s="6" t="s">
        <v>788</v>
      </c>
      <c r="E466" s="7">
        <v>11912</v>
      </c>
    </row>
    <row r="467" spans="1:5" x14ac:dyDescent="0.25">
      <c r="A467" s="5"/>
      <c r="B467" s="6"/>
      <c r="C467" s="7"/>
      <c r="D467" s="6" t="s">
        <v>789</v>
      </c>
      <c r="E467" s="7">
        <v>11990</v>
      </c>
    </row>
    <row r="468" spans="1:5" x14ac:dyDescent="0.25">
      <c r="A468" s="5"/>
      <c r="B468" s="6"/>
      <c r="C468" s="7"/>
      <c r="D468" s="6" t="s">
        <v>790</v>
      </c>
      <c r="E468" s="7">
        <v>12110</v>
      </c>
    </row>
    <row r="469" spans="1:5" x14ac:dyDescent="0.25">
      <c r="A469" s="5"/>
      <c r="B469" s="6"/>
      <c r="C469" s="7"/>
      <c r="D469" s="6" t="s">
        <v>791</v>
      </c>
      <c r="E469" s="7">
        <v>12121</v>
      </c>
    </row>
    <row r="470" spans="1:5" x14ac:dyDescent="0.25">
      <c r="A470" s="5"/>
      <c r="B470" s="6"/>
      <c r="C470" s="7"/>
      <c r="D470" s="6" t="s">
        <v>792</v>
      </c>
      <c r="E470" s="7">
        <v>12200</v>
      </c>
    </row>
    <row r="471" spans="1:5" x14ac:dyDescent="0.25">
      <c r="A471" s="5"/>
      <c r="B471" s="6"/>
      <c r="C471" s="7"/>
      <c r="D471" s="6" t="s">
        <v>793</v>
      </c>
      <c r="E471" s="7">
        <v>12311</v>
      </c>
    </row>
    <row r="472" spans="1:5" x14ac:dyDescent="0.25">
      <c r="A472" s="5"/>
      <c r="B472" s="6"/>
      <c r="C472" s="7"/>
      <c r="D472" s="6" t="s">
        <v>794</v>
      </c>
      <c r="E472" s="7">
        <v>12319</v>
      </c>
    </row>
    <row r="473" spans="1:5" x14ac:dyDescent="0.25">
      <c r="A473" s="5"/>
      <c r="B473" s="6"/>
      <c r="C473" s="7"/>
      <c r="D473" s="6" t="s">
        <v>795</v>
      </c>
      <c r="E473" s="7">
        <v>12320</v>
      </c>
    </row>
    <row r="474" spans="1:5" x14ac:dyDescent="0.25">
      <c r="A474" s="5"/>
      <c r="B474" s="6"/>
      <c r="C474" s="7"/>
      <c r="D474" s="6" t="s">
        <v>796</v>
      </c>
      <c r="E474" s="7">
        <v>12410</v>
      </c>
    </row>
    <row r="475" spans="1:5" x14ac:dyDescent="0.25">
      <c r="A475" s="5"/>
      <c r="B475" s="6"/>
      <c r="C475" s="7"/>
      <c r="D475" s="6" t="s">
        <v>797</v>
      </c>
      <c r="E475" s="7">
        <v>12420</v>
      </c>
    </row>
    <row r="476" spans="1:5" x14ac:dyDescent="0.25">
      <c r="A476" s="5"/>
      <c r="B476" s="6"/>
      <c r="C476" s="7"/>
      <c r="D476" s="6" t="s">
        <v>798</v>
      </c>
      <c r="E476" s="7">
        <v>12490</v>
      </c>
    </row>
    <row r="477" spans="1:5" x14ac:dyDescent="0.25">
      <c r="A477" s="5"/>
      <c r="B477" s="6"/>
      <c r="C477" s="7"/>
      <c r="D477" s="6" t="s">
        <v>799</v>
      </c>
      <c r="E477" s="7">
        <v>12510</v>
      </c>
    </row>
    <row r="478" spans="1:5" x14ac:dyDescent="0.25">
      <c r="A478" s="5"/>
      <c r="B478" s="6"/>
      <c r="C478" s="7"/>
      <c r="D478" s="6" t="s">
        <v>800</v>
      </c>
      <c r="E478" s="7">
        <v>12590</v>
      </c>
    </row>
    <row r="479" spans="1:5" x14ac:dyDescent="0.25">
      <c r="A479" s="5"/>
      <c r="B479" s="6"/>
      <c r="C479" s="7"/>
      <c r="D479" s="6" t="s">
        <v>801</v>
      </c>
      <c r="E479" s="7">
        <v>12600</v>
      </c>
    </row>
    <row r="480" spans="1:5" x14ac:dyDescent="0.25">
      <c r="A480" s="5"/>
      <c r="B480" s="6"/>
      <c r="C480" s="7"/>
      <c r="D480" s="6" t="s">
        <v>802</v>
      </c>
      <c r="E480" s="7">
        <v>12701</v>
      </c>
    </row>
    <row r="481" spans="1:5" x14ac:dyDescent="0.25">
      <c r="A481" s="5"/>
      <c r="B481" s="6"/>
      <c r="C481" s="7"/>
      <c r="D481" s="6" t="s">
        <v>803</v>
      </c>
      <c r="E481" s="7">
        <v>12709</v>
      </c>
    </row>
    <row r="482" spans="1:5" x14ac:dyDescent="0.25">
      <c r="A482" s="5"/>
      <c r="B482" s="6"/>
      <c r="C482" s="7"/>
      <c r="D482" s="6" t="s">
        <v>804</v>
      </c>
      <c r="E482" s="7">
        <v>12800</v>
      </c>
    </row>
    <row r="483" spans="1:5" x14ac:dyDescent="0.25">
      <c r="A483" s="5"/>
      <c r="B483" s="6"/>
      <c r="C483" s="7"/>
      <c r="D483" s="6" t="s">
        <v>805</v>
      </c>
      <c r="E483" s="7">
        <v>12900</v>
      </c>
    </row>
    <row r="484" spans="1:5" x14ac:dyDescent="0.25">
      <c r="A484" s="5"/>
      <c r="B484" s="6"/>
      <c r="C484" s="7"/>
      <c r="D484" s="6" t="s">
        <v>806</v>
      </c>
      <c r="E484" s="7">
        <v>13011</v>
      </c>
    </row>
    <row r="485" spans="1:5" x14ac:dyDescent="0.25">
      <c r="A485" s="5"/>
      <c r="B485" s="6"/>
      <c r="C485" s="7"/>
      <c r="D485" s="6" t="s">
        <v>807</v>
      </c>
      <c r="E485" s="7">
        <v>13012</v>
      </c>
    </row>
    <row r="486" spans="1:5" x14ac:dyDescent="0.25">
      <c r="A486" s="5"/>
      <c r="B486" s="6"/>
      <c r="C486" s="7"/>
      <c r="D486" s="6" t="s">
        <v>808</v>
      </c>
      <c r="E486" s="7">
        <v>13013</v>
      </c>
    </row>
    <row r="487" spans="1:5" x14ac:dyDescent="0.25">
      <c r="A487" s="5"/>
      <c r="B487" s="6"/>
      <c r="C487" s="7"/>
      <c r="D487" s="6" t="s">
        <v>809</v>
      </c>
      <c r="E487" s="7">
        <v>13019</v>
      </c>
    </row>
    <row r="488" spans="1:5" x14ac:dyDescent="0.25">
      <c r="A488" s="5"/>
      <c r="B488" s="6"/>
      <c r="C488" s="7"/>
      <c r="D488" s="6" t="s">
        <v>810</v>
      </c>
      <c r="E488" s="7">
        <v>13020</v>
      </c>
    </row>
    <row r="489" spans="1:5" x14ac:dyDescent="0.25">
      <c r="A489" s="5"/>
      <c r="B489" s="6"/>
      <c r="C489" s="7"/>
      <c r="D489" s="6" t="s">
        <v>811</v>
      </c>
      <c r="E489" s="7">
        <v>14113</v>
      </c>
    </row>
    <row r="490" spans="1:5" x14ac:dyDescent="0.25">
      <c r="A490" s="5"/>
      <c r="B490" s="6"/>
      <c r="C490" s="7"/>
      <c r="D490" s="6" t="s">
        <v>812</v>
      </c>
      <c r="E490" s="7">
        <v>14114</v>
      </c>
    </row>
    <row r="491" spans="1:5" x14ac:dyDescent="0.25">
      <c r="A491" s="5"/>
      <c r="B491" s="6"/>
      <c r="C491" s="7"/>
      <c r="D491" s="6" t="s">
        <v>813</v>
      </c>
      <c r="E491" s="7">
        <v>14115</v>
      </c>
    </row>
    <row r="492" spans="1:5" x14ac:dyDescent="0.25">
      <c r="A492" s="5"/>
      <c r="B492" s="6"/>
      <c r="C492" s="7"/>
      <c r="D492" s="6" t="s">
        <v>814</v>
      </c>
      <c r="E492" s="7">
        <v>14121</v>
      </c>
    </row>
    <row r="493" spans="1:5" x14ac:dyDescent="0.25">
      <c r="A493" s="5"/>
      <c r="B493" s="6"/>
      <c r="C493" s="7"/>
      <c r="D493" s="6" t="s">
        <v>815</v>
      </c>
      <c r="E493" s="7">
        <v>14211</v>
      </c>
    </row>
    <row r="494" spans="1:5" x14ac:dyDescent="0.25">
      <c r="A494" s="5"/>
      <c r="B494" s="6"/>
      <c r="C494" s="7"/>
      <c r="D494" s="6" t="s">
        <v>816</v>
      </c>
      <c r="E494" s="7">
        <v>14300</v>
      </c>
    </row>
    <row r="495" spans="1:5" x14ac:dyDescent="0.25">
      <c r="A495" s="5"/>
      <c r="B495" s="6"/>
      <c r="C495" s="7"/>
      <c r="D495" s="6" t="s">
        <v>817</v>
      </c>
      <c r="E495" s="7">
        <v>14410</v>
      </c>
    </row>
    <row r="496" spans="1:5" x14ac:dyDescent="0.25">
      <c r="A496" s="5"/>
      <c r="B496" s="6"/>
      <c r="C496" s="7"/>
      <c r="D496" s="6" t="s">
        <v>818</v>
      </c>
      <c r="E496" s="7">
        <v>14420</v>
      </c>
    </row>
    <row r="497" spans="1:5" x14ac:dyDescent="0.25">
      <c r="A497" s="5"/>
      <c r="B497" s="6"/>
      <c r="C497" s="7"/>
      <c r="D497" s="6" t="s">
        <v>819</v>
      </c>
      <c r="E497" s="7">
        <v>14430</v>
      </c>
    </row>
    <row r="498" spans="1:5" x14ac:dyDescent="0.25">
      <c r="A498" s="5"/>
      <c r="B498" s="6"/>
      <c r="C498" s="7"/>
      <c r="D498" s="6" t="s">
        <v>820</v>
      </c>
      <c r="E498" s="7">
        <v>14440</v>
      </c>
    </row>
    <row r="499" spans="1:5" x14ac:dyDescent="0.25">
      <c r="A499" s="5"/>
      <c r="B499" s="6"/>
      <c r="C499" s="7"/>
      <c r="D499" s="6" t="s">
        <v>821</v>
      </c>
      <c r="E499" s="7">
        <v>14510</v>
      </c>
    </row>
    <row r="500" spans="1:5" x14ac:dyDescent="0.25">
      <c r="A500" s="5"/>
      <c r="B500" s="6"/>
      <c r="C500" s="7"/>
      <c r="D500" s="6" t="s">
        <v>822</v>
      </c>
      <c r="E500" s="7">
        <v>14520</v>
      </c>
    </row>
    <row r="501" spans="1:5" x14ac:dyDescent="0.25">
      <c r="A501" s="5"/>
      <c r="B501" s="6"/>
      <c r="C501" s="7"/>
      <c r="D501" s="6" t="s">
        <v>823</v>
      </c>
      <c r="E501" s="7">
        <v>14610</v>
      </c>
    </row>
    <row r="502" spans="1:5" x14ac:dyDescent="0.25">
      <c r="A502" s="5"/>
      <c r="B502" s="6"/>
      <c r="C502" s="7"/>
      <c r="D502" s="6" t="s">
        <v>824</v>
      </c>
      <c r="E502" s="7">
        <v>14620</v>
      </c>
    </row>
    <row r="503" spans="1:5" x14ac:dyDescent="0.25">
      <c r="A503" s="5"/>
      <c r="B503" s="6"/>
      <c r="C503" s="7"/>
      <c r="D503" s="6" t="s">
        <v>825</v>
      </c>
      <c r="E503" s="7">
        <v>14710</v>
      </c>
    </row>
    <row r="504" spans="1:5" x14ac:dyDescent="0.25">
      <c r="A504" s="5"/>
      <c r="B504" s="6"/>
      <c r="C504" s="7"/>
      <c r="D504" s="6" t="s">
        <v>826</v>
      </c>
      <c r="E504" s="7">
        <v>14720</v>
      </c>
    </row>
    <row r="505" spans="1:5" x14ac:dyDescent="0.25">
      <c r="A505" s="5"/>
      <c r="B505" s="6"/>
      <c r="C505" s="7"/>
      <c r="D505" s="6" t="s">
        <v>827</v>
      </c>
      <c r="E505" s="7">
        <v>14810</v>
      </c>
    </row>
    <row r="506" spans="1:5" x14ac:dyDescent="0.25">
      <c r="A506" s="5"/>
      <c r="B506" s="6"/>
      <c r="C506" s="7"/>
      <c r="D506" s="6" t="s">
        <v>828</v>
      </c>
      <c r="E506" s="7">
        <v>14820</v>
      </c>
    </row>
    <row r="507" spans="1:5" x14ac:dyDescent="0.25">
      <c r="A507" s="5"/>
      <c r="B507" s="6"/>
      <c r="C507" s="7"/>
      <c r="D507" s="6" t="s">
        <v>829</v>
      </c>
      <c r="E507" s="7">
        <v>14910</v>
      </c>
    </row>
    <row r="508" spans="1:5" x14ac:dyDescent="0.25">
      <c r="A508" s="5"/>
      <c r="B508" s="6"/>
      <c r="C508" s="7"/>
      <c r="D508" s="6" t="s">
        <v>830</v>
      </c>
      <c r="E508" s="7">
        <v>14920</v>
      </c>
    </row>
    <row r="509" spans="1:5" x14ac:dyDescent="0.25">
      <c r="A509" s="5"/>
      <c r="B509" s="6"/>
      <c r="C509" s="7"/>
      <c r="D509" s="6" t="s">
        <v>831</v>
      </c>
      <c r="E509" s="7">
        <v>14930</v>
      </c>
    </row>
    <row r="510" spans="1:5" x14ac:dyDescent="0.25">
      <c r="A510" s="5"/>
      <c r="B510" s="6"/>
      <c r="C510" s="7"/>
      <c r="D510" s="6" t="s">
        <v>832</v>
      </c>
      <c r="E510" s="7">
        <v>14990</v>
      </c>
    </row>
    <row r="511" spans="1:5" x14ac:dyDescent="0.25">
      <c r="A511" s="5"/>
      <c r="B511" s="6"/>
      <c r="C511" s="7"/>
      <c r="D511" s="6" t="s">
        <v>833</v>
      </c>
      <c r="E511" s="7">
        <v>16111</v>
      </c>
    </row>
    <row r="512" spans="1:5" x14ac:dyDescent="0.25">
      <c r="A512" s="5"/>
      <c r="B512" s="6"/>
      <c r="C512" s="7"/>
      <c r="D512" s="6" t="s">
        <v>834</v>
      </c>
      <c r="E512" s="7">
        <v>16112</v>
      </c>
    </row>
    <row r="513" spans="1:5" x14ac:dyDescent="0.25">
      <c r="A513" s="5"/>
      <c r="B513" s="6"/>
      <c r="C513" s="7"/>
      <c r="D513" s="6" t="s">
        <v>835</v>
      </c>
      <c r="E513" s="7">
        <v>16113</v>
      </c>
    </row>
    <row r="514" spans="1:5" x14ac:dyDescent="0.25">
      <c r="A514" s="5"/>
      <c r="B514" s="6"/>
      <c r="C514" s="7"/>
      <c r="D514" s="6" t="s">
        <v>836</v>
      </c>
      <c r="E514" s="7">
        <v>16119</v>
      </c>
    </row>
    <row r="515" spans="1:5" x14ac:dyDescent="0.25">
      <c r="A515" s="5"/>
      <c r="B515" s="6"/>
      <c r="C515" s="7"/>
      <c r="D515" s="6" t="s">
        <v>837</v>
      </c>
      <c r="E515" s="7">
        <v>16120</v>
      </c>
    </row>
    <row r="516" spans="1:5" x14ac:dyDescent="0.25">
      <c r="A516" s="5"/>
      <c r="B516" s="6"/>
      <c r="C516" s="7"/>
      <c r="D516" s="6" t="s">
        <v>838</v>
      </c>
      <c r="E516" s="7">
        <v>16130</v>
      </c>
    </row>
    <row r="517" spans="1:5" x14ac:dyDescent="0.25">
      <c r="A517" s="5"/>
      <c r="B517" s="6"/>
      <c r="C517" s="7"/>
      <c r="D517" s="6" t="s">
        <v>839</v>
      </c>
      <c r="E517" s="7">
        <v>16140</v>
      </c>
    </row>
    <row r="518" spans="1:5" x14ac:dyDescent="0.25">
      <c r="A518" s="5"/>
      <c r="B518" s="6"/>
      <c r="C518" s="7"/>
      <c r="D518" s="6" t="s">
        <v>840</v>
      </c>
      <c r="E518" s="7">
        <v>16150</v>
      </c>
    </row>
    <row r="519" spans="1:5" x14ac:dyDescent="0.25">
      <c r="A519" s="5"/>
      <c r="B519" s="6"/>
      <c r="C519" s="7"/>
      <c r="D519" s="6" t="s">
        <v>841</v>
      </c>
      <c r="E519" s="7">
        <v>16190</v>
      </c>
    </row>
    <row r="520" spans="1:5" x14ac:dyDescent="0.25">
      <c r="A520" s="5"/>
      <c r="B520" s="6"/>
      <c r="C520" s="7"/>
      <c r="D520" s="6" t="s">
        <v>842</v>
      </c>
      <c r="E520" s="7">
        <v>16210</v>
      </c>
    </row>
    <row r="521" spans="1:5" x14ac:dyDescent="0.25">
      <c r="A521" s="5"/>
      <c r="B521" s="6"/>
      <c r="C521" s="7"/>
      <c r="D521" s="6" t="s">
        <v>843</v>
      </c>
      <c r="E521" s="7">
        <v>16220</v>
      </c>
    </row>
    <row r="522" spans="1:5" x14ac:dyDescent="0.25">
      <c r="A522" s="5"/>
      <c r="B522" s="6"/>
      <c r="C522" s="7"/>
      <c r="D522" s="6" t="s">
        <v>844</v>
      </c>
      <c r="E522" s="7">
        <v>16230</v>
      </c>
    </row>
    <row r="523" spans="1:5" x14ac:dyDescent="0.25">
      <c r="A523" s="5"/>
      <c r="B523" s="6"/>
      <c r="C523" s="7"/>
      <c r="D523" s="6" t="s">
        <v>845</v>
      </c>
      <c r="E523" s="7">
        <v>16291</v>
      </c>
    </row>
    <row r="524" spans="1:5" x14ac:dyDescent="0.25">
      <c r="A524" s="5"/>
      <c r="B524" s="6"/>
      <c r="C524" s="7"/>
      <c r="D524" s="6" t="s">
        <v>846</v>
      </c>
      <c r="E524" s="7">
        <v>16292</v>
      </c>
    </row>
    <row r="525" spans="1:5" x14ac:dyDescent="0.25">
      <c r="A525" s="5"/>
      <c r="B525" s="6"/>
      <c r="C525" s="7"/>
      <c r="D525" s="6" t="s">
        <v>847</v>
      </c>
      <c r="E525" s="7">
        <v>16299</v>
      </c>
    </row>
    <row r="526" spans="1:5" x14ac:dyDescent="0.25">
      <c r="A526" s="5"/>
      <c r="B526" s="6"/>
      <c r="C526" s="7"/>
      <c r="D526" s="6" t="s">
        <v>848</v>
      </c>
      <c r="E526" s="7">
        <v>17010</v>
      </c>
    </row>
    <row r="527" spans="1:5" x14ac:dyDescent="0.25">
      <c r="A527" s="5"/>
      <c r="B527" s="6"/>
      <c r="C527" s="7"/>
      <c r="D527" s="6" t="s">
        <v>849</v>
      </c>
      <c r="E527" s="7">
        <v>17020</v>
      </c>
    </row>
    <row r="528" spans="1:5" x14ac:dyDescent="0.25">
      <c r="A528" s="5"/>
      <c r="B528" s="6"/>
      <c r="C528" s="7"/>
      <c r="D528" s="6" t="s">
        <v>850</v>
      </c>
      <c r="E528" s="7">
        <v>21010</v>
      </c>
    </row>
    <row r="529" spans="1:5" x14ac:dyDescent="0.25">
      <c r="A529" s="5"/>
      <c r="B529" s="6"/>
      <c r="C529" s="7"/>
      <c r="D529" s="6" t="s">
        <v>851</v>
      </c>
      <c r="E529" s="7">
        <v>21020</v>
      </c>
    </row>
    <row r="530" spans="1:5" x14ac:dyDescent="0.25">
      <c r="A530" s="5"/>
      <c r="B530" s="6"/>
      <c r="C530" s="7"/>
      <c r="D530" s="6" t="s">
        <v>852</v>
      </c>
      <c r="E530" s="7">
        <v>21030</v>
      </c>
    </row>
    <row r="531" spans="1:5" x14ac:dyDescent="0.25">
      <c r="A531" s="5"/>
      <c r="B531" s="6"/>
      <c r="C531" s="7"/>
      <c r="D531" s="6" t="s">
        <v>853</v>
      </c>
      <c r="E531" s="7">
        <v>22010</v>
      </c>
    </row>
    <row r="532" spans="1:5" x14ac:dyDescent="0.25">
      <c r="A532" s="5"/>
      <c r="B532" s="6"/>
      <c r="C532" s="7"/>
      <c r="D532" s="6" t="s">
        <v>854</v>
      </c>
      <c r="E532" s="7">
        <v>22020</v>
      </c>
    </row>
    <row r="533" spans="1:5" x14ac:dyDescent="0.25">
      <c r="A533" s="5"/>
      <c r="B533" s="6"/>
      <c r="C533" s="7"/>
      <c r="D533" s="6" t="s">
        <v>855</v>
      </c>
      <c r="E533" s="7">
        <v>24010</v>
      </c>
    </row>
    <row r="534" spans="1:5" x14ac:dyDescent="0.25">
      <c r="A534" s="5"/>
      <c r="B534" s="6"/>
      <c r="C534" s="7"/>
      <c r="D534" s="6" t="s">
        <v>856</v>
      </c>
      <c r="E534" s="7">
        <v>24020</v>
      </c>
    </row>
    <row r="535" spans="1:5" x14ac:dyDescent="0.25">
      <c r="A535" s="5"/>
      <c r="B535" s="6"/>
      <c r="C535" s="7"/>
      <c r="D535" s="6" t="s">
        <v>857</v>
      </c>
      <c r="E535" s="7">
        <v>31110</v>
      </c>
    </row>
    <row r="536" spans="1:5" x14ac:dyDescent="0.25">
      <c r="A536" s="5"/>
      <c r="B536" s="6"/>
      <c r="C536" s="7"/>
      <c r="D536" s="6" t="s">
        <v>858</v>
      </c>
      <c r="E536" s="7">
        <v>31120</v>
      </c>
    </row>
    <row r="537" spans="1:5" x14ac:dyDescent="0.25">
      <c r="A537" s="5"/>
      <c r="B537" s="6"/>
      <c r="C537" s="7"/>
      <c r="D537" s="6" t="s">
        <v>859</v>
      </c>
      <c r="E537" s="7">
        <v>31130</v>
      </c>
    </row>
    <row r="538" spans="1:5" x14ac:dyDescent="0.25">
      <c r="A538" s="5"/>
      <c r="B538" s="6"/>
      <c r="C538" s="7"/>
      <c r="D538" s="6" t="s">
        <v>860</v>
      </c>
      <c r="E538" s="7">
        <v>31200</v>
      </c>
    </row>
    <row r="539" spans="1:5" x14ac:dyDescent="0.25">
      <c r="A539" s="5"/>
      <c r="B539" s="6"/>
      <c r="C539" s="7"/>
      <c r="D539" s="6" t="s">
        <v>861</v>
      </c>
      <c r="E539" s="7">
        <v>31300</v>
      </c>
    </row>
    <row r="540" spans="1:5" x14ac:dyDescent="0.25">
      <c r="A540" s="5"/>
      <c r="B540" s="6"/>
      <c r="C540" s="7"/>
      <c r="D540" s="6" t="s">
        <v>862</v>
      </c>
      <c r="E540" s="7">
        <v>32000</v>
      </c>
    </row>
    <row r="541" spans="1:5" x14ac:dyDescent="0.25">
      <c r="A541" s="5"/>
      <c r="B541" s="6"/>
      <c r="C541" s="7"/>
      <c r="D541" s="6" t="s">
        <v>863</v>
      </c>
      <c r="E541" s="7">
        <v>51000</v>
      </c>
    </row>
    <row r="542" spans="1:5" x14ac:dyDescent="0.25">
      <c r="A542" s="5"/>
      <c r="B542" s="6"/>
      <c r="C542" s="7"/>
      <c r="D542" s="6" t="s">
        <v>864</v>
      </c>
      <c r="E542" s="7">
        <v>52000</v>
      </c>
    </row>
    <row r="543" spans="1:5" x14ac:dyDescent="0.25">
      <c r="A543" s="5"/>
      <c r="B543" s="6"/>
      <c r="C543" s="7"/>
      <c r="D543" s="6" t="s">
        <v>865</v>
      </c>
      <c r="E543" s="7">
        <v>61000</v>
      </c>
    </row>
    <row r="544" spans="1:5" x14ac:dyDescent="0.25">
      <c r="A544" s="5"/>
      <c r="B544" s="6"/>
      <c r="C544" s="7"/>
      <c r="D544" s="6" t="s">
        <v>866</v>
      </c>
      <c r="E544" s="7">
        <v>62000</v>
      </c>
    </row>
    <row r="545" spans="1:5" x14ac:dyDescent="0.25">
      <c r="A545" s="5"/>
      <c r="B545" s="6"/>
      <c r="C545" s="7"/>
      <c r="D545" s="6" t="s">
        <v>867</v>
      </c>
      <c r="E545" s="7">
        <v>71000</v>
      </c>
    </row>
    <row r="546" spans="1:5" x14ac:dyDescent="0.25">
      <c r="A546" s="5"/>
      <c r="B546" s="6"/>
      <c r="C546" s="7"/>
      <c r="D546" s="6" t="s">
        <v>868</v>
      </c>
      <c r="E546" s="7">
        <v>72100</v>
      </c>
    </row>
    <row r="547" spans="1:5" x14ac:dyDescent="0.25">
      <c r="A547" s="5"/>
      <c r="B547" s="6"/>
      <c r="C547" s="7"/>
      <c r="D547" s="6" t="s">
        <v>869</v>
      </c>
      <c r="E547" s="7">
        <v>72910</v>
      </c>
    </row>
    <row r="548" spans="1:5" x14ac:dyDescent="0.25">
      <c r="A548" s="5"/>
      <c r="B548" s="6"/>
      <c r="C548" s="7"/>
      <c r="D548" s="6" t="s">
        <v>870</v>
      </c>
      <c r="E548" s="7">
        <v>72990</v>
      </c>
    </row>
    <row r="549" spans="1:5" x14ac:dyDescent="0.25">
      <c r="A549" s="5"/>
      <c r="B549" s="6"/>
      <c r="C549" s="7"/>
      <c r="D549" s="6" t="s">
        <v>871</v>
      </c>
      <c r="E549" s="7">
        <v>81100</v>
      </c>
    </row>
    <row r="550" spans="1:5" x14ac:dyDescent="0.25">
      <c r="A550" s="5"/>
      <c r="B550" s="6"/>
      <c r="C550" s="7"/>
      <c r="D550" s="6" t="s">
        <v>872</v>
      </c>
      <c r="E550" s="7">
        <v>81200</v>
      </c>
    </row>
    <row r="551" spans="1:5" x14ac:dyDescent="0.25">
      <c r="A551" s="5"/>
      <c r="B551" s="6"/>
      <c r="C551" s="7"/>
      <c r="D551" s="6" t="s">
        <v>873</v>
      </c>
      <c r="E551" s="7">
        <v>81300</v>
      </c>
    </row>
    <row r="552" spans="1:5" x14ac:dyDescent="0.25">
      <c r="A552" s="5"/>
      <c r="B552" s="6"/>
      <c r="C552" s="7"/>
      <c r="D552" s="6" t="s">
        <v>874</v>
      </c>
      <c r="E552" s="7">
        <v>81400</v>
      </c>
    </row>
    <row r="553" spans="1:5" x14ac:dyDescent="0.25">
      <c r="A553" s="5"/>
      <c r="B553" s="6"/>
      <c r="C553" s="7"/>
      <c r="D553" s="6" t="s">
        <v>875</v>
      </c>
      <c r="E553" s="7">
        <v>89110</v>
      </c>
    </row>
    <row r="554" spans="1:5" x14ac:dyDescent="0.25">
      <c r="A554" s="5"/>
      <c r="B554" s="6"/>
      <c r="C554" s="7"/>
      <c r="D554" s="6" t="s">
        <v>876</v>
      </c>
      <c r="E554" s="7">
        <v>89120</v>
      </c>
    </row>
    <row r="555" spans="1:5" x14ac:dyDescent="0.25">
      <c r="A555" s="5"/>
      <c r="B555" s="6"/>
      <c r="C555" s="7"/>
      <c r="D555" s="6" t="s">
        <v>877</v>
      </c>
      <c r="E555" s="7">
        <v>89200</v>
      </c>
    </row>
    <row r="556" spans="1:5" x14ac:dyDescent="0.25">
      <c r="A556" s="5"/>
      <c r="B556" s="6"/>
      <c r="C556" s="7"/>
      <c r="D556" s="6" t="s">
        <v>878</v>
      </c>
      <c r="E556" s="7">
        <v>89300</v>
      </c>
    </row>
    <row r="557" spans="1:5" x14ac:dyDescent="0.25">
      <c r="A557" s="5"/>
      <c r="B557" s="6"/>
      <c r="C557" s="7"/>
      <c r="D557" s="6" t="s">
        <v>879</v>
      </c>
      <c r="E557" s="7">
        <v>89900</v>
      </c>
    </row>
    <row r="558" spans="1:5" x14ac:dyDescent="0.25">
      <c r="A558" s="5"/>
      <c r="B558" s="6"/>
      <c r="C558" s="7"/>
      <c r="D558" s="6" t="s">
        <v>880</v>
      </c>
      <c r="E558" s="7">
        <v>91000</v>
      </c>
    </row>
    <row r="559" spans="1:5" x14ac:dyDescent="0.25">
      <c r="A559" s="5"/>
      <c r="B559" s="6"/>
      <c r="C559" s="7"/>
      <c r="D559" s="6" t="s">
        <v>881</v>
      </c>
      <c r="E559" s="7">
        <v>99000</v>
      </c>
    </row>
    <row r="560" spans="1:5" x14ac:dyDescent="0.25">
      <c r="A560" s="5"/>
      <c r="B560" s="6"/>
      <c r="C560" s="7"/>
      <c r="D560" s="6" t="s">
        <v>882</v>
      </c>
      <c r="E560" s="7">
        <v>101011</v>
      </c>
    </row>
    <row r="561" spans="1:5" x14ac:dyDescent="0.25">
      <c r="A561" s="5"/>
      <c r="B561" s="6"/>
      <c r="C561" s="7"/>
      <c r="D561" s="6" t="s">
        <v>883</v>
      </c>
      <c r="E561" s="7">
        <v>101012</v>
      </c>
    </row>
    <row r="562" spans="1:5" x14ac:dyDescent="0.25">
      <c r="A562" s="5"/>
      <c r="B562" s="6"/>
      <c r="C562" s="7"/>
      <c r="D562" s="6" t="s">
        <v>884</v>
      </c>
      <c r="E562" s="7">
        <v>101013</v>
      </c>
    </row>
    <row r="563" spans="1:5" x14ac:dyDescent="0.25">
      <c r="A563" s="5"/>
      <c r="B563" s="6"/>
      <c r="C563" s="7"/>
      <c r="D563" s="6" t="s">
        <v>885</v>
      </c>
      <c r="E563" s="7">
        <v>101020</v>
      </c>
    </row>
    <row r="564" spans="1:5" x14ac:dyDescent="0.25">
      <c r="A564" s="5"/>
      <c r="B564" s="6"/>
      <c r="C564" s="7"/>
      <c r="D564" s="6" t="s">
        <v>886</v>
      </c>
      <c r="E564" s="7">
        <v>101030</v>
      </c>
    </row>
    <row r="565" spans="1:5" x14ac:dyDescent="0.25">
      <c r="A565" s="5"/>
      <c r="B565" s="6"/>
      <c r="C565" s="7"/>
      <c r="D565" s="6" t="s">
        <v>887</v>
      </c>
      <c r="E565" s="7">
        <v>101040</v>
      </c>
    </row>
    <row r="566" spans="1:5" x14ac:dyDescent="0.25">
      <c r="A566" s="5"/>
      <c r="B566" s="6"/>
      <c r="C566" s="7"/>
      <c r="D566" s="6" t="s">
        <v>888</v>
      </c>
      <c r="E566" s="7">
        <v>101091</v>
      </c>
    </row>
    <row r="567" spans="1:5" x14ac:dyDescent="0.25">
      <c r="A567" s="5"/>
      <c r="B567" s="6"/>
      <c r="C567" s="7"/>
      <c r="D567" s="6" t="s">
        <v>889</v>
      </c>
      <c r="E567" s="7">
        <v>101099</v>
      </c>
    </row>
    <row r="568" spans="1:5" x14ac:dyDescent="0.25">
      <c r="A568" s="5"/>
      <c r="B568" s="6"/>
      <c r="C568" s="7"/>
      <c r="D568" s="6" t="s">
        <v>890</v>
      </c>
      <c r="E568" s="7">
        <v>102001</v>
      </c>
    </row>
    <row r="569" spans="1:5" x14ac:dyDescent="0.25">
      <c r="A569" s="5"/>
      <c r="B569" s="6"/>
      <c r="C569" s="7"/>
      <c r="D569" s="6" t="s">
        <v>891</v>
      </c>
      <c r="E569" s="7">
        <v>102002</v>
      </c>
    </row>
    <row r="570" spans="1:5" x14ac:dyDescent="0.25">
      <c r="A570" s="5"/>
      <c r="B570" s="6"/>
      <c r="C570" s="7"/>
      <c r="D570" s="6" t="s">
        <v>892</v>
      </c>
      <c r="E570" s="7">
        <v>102003</v>
      </c>
    </row>
    <row r="571" spans="1:5" x14ac:dyDescent="0.25">
      <c r="A571" s="5"/>
      <c r="B571" s="6"/>
      <c r="C571" s="7"/>
      <c r="D571" s="6" t="s">
        <v>893</v>
      </c>
      <c r="E571" s="7">
        <v>103011</v>
      </c>
    </row>
    <row r="572" spans="1:5" x14ac:dyDescent="0.25">
      <c r="A572" s="5"/>
      <c r="B572" s="6"/>
      <c r="C572" s="7"/>
      <c r="D572" s="6" t="s">
        <v>894</v>
      </c>
      <c r="E572" s="7">
        <v>103012</v>
      </c>
    </row>
    <row r="573" spans="1:5" x14ac:dyDescent="0.25">
      <c r="A573" s="5"/>
      <c r="B573" s="6"/>
      <c r="C573" s="7"/>
      <c r="D573" s="6" t="s">
        <v>895</v>
      </c>
      <c r="E573" s="7">
        <v>103020</v>
      </c>
    </row>
    <row r="574" spans="1:5" x14ac:dyDescent="0.25">
      <c r="A574" s="5"/>
      <c r="B574" s="6"/>
      <c r="C574" s="7"/>
      <c r="D574" s="6" t="s">
        <v>896</v>
      </c>
      <c r="E574" s="7">
        <v>103030</v>
      </c>
    </row>
    <row r="575" spans="1:5" x14ac:dyDescent="0.25">
      <c r="A575" s="5"/>
      <c r="B575" s="6"/>
      <c r="C575" s="7"/>
      <c r="D575" s="6" t="s">
        <v>897</v>
      </c>
      <c r="E575" s="7">
        <v>103091</v>
      </c>
    </row>
    <row r="576" spans="1:5" x14ac:dyDescent="0.25">
      <c r="A576" s="5"/>
      <c r="B576" s="6"/>
      <c r="C576" s="7"/>
      <c r="D576" s="6" t="s">
        <v>898</v>
      </c>
      <c r="E576" s="7">
        <v>103099</v>
      </c>
    </row>
    <row r="577" spans="1:5" x14ac:dyDescent="0.25">
      <c r="A577" s="5"/>
      <c r="B577" s="6"/>
      <c r="C577" s="7"/>
      <c r="D577" s="6" t="s">
        <v>899</v>
      </c>
      <c r="E577" s="7">
        <v>104011</v>
      </c>
    </row>
    <row r="578" spans="1:5" x14ac:dyDescent="0.25">
      <c r="A578" s="5"/>
      <c r="B578" s="6"/>
      <c r="C578" s="7"/>
      <c r="D578" s="6" t="s">
        <v>900</v>
      </c>
      <c r="E578" s="7">
        <v>104012</v>
      </c>
    </row>
    <row r="579" spans="1:5" x14ac:dyDescent="0.25">
      <c r="A579" s="5"/>
      <c r="B579" s="6"/>
      <c r="C579" s="7"/>
      <c r="D579" s="6" t="s">
        <v>901</v>
      </c>
      <c r="E579" s="7">
        <v>104013</v>
      </c>
    </row>
    <row r="580" spans="1:5" x14ac:dyDescent="0.25">
      <c r="A580" s="5"/>
      <c r="B580" s="6"/>
      <c r="C580" s="7"/>
      <c r="D580" s="6" t="s">
        <v>902</v>
      </c>
      <c r="E580" s="7">
        <v>104020</v>
      </c>
    </row>
    <row r="581" spans="1:5" x14ac:dyDescent="0.25">
      <c r="A581" s="5"/>
      <c r="B581" s="6"/>
      <c r="C581" s="7"/>
      <c r="D581" s="6" t="s">
        <v>903</v>
      </c>
      <c r="E581" s="7">
        <v>105010</v>
      </c>
    </row>
    <row r="582" spans="1:5" x14ac:dyDescent="0.25">
      <c r="A582" s="5"/>
      <c r="B582" s="6"/>
      <c r="C582" s="7"/>
      <c r="D582" s="6" t="s">
        <v>904</v>
      </c>
      <c r="E582" s="7">
        <v>105020</v>
      </c>
    </row>
    <row r="583" spans="1:5" x14ac:dyDescent="0.25">
      <c r="A583" s="5"/>
      <c r="B583" s="6"/>
      <c r="C583" s="7"/>
      <c r="D583" s="6" t="s">
        <v>905</v>
      </c>
      <c r="E583" s="7">
        <v>105030</v>
      </c>
    </row>
    <row r="584" spans="1:5" x14ac:dyDescent="0.25">
      <c r="A584" s="5"/>
      <c r="B584" s="6"/>
      <c r="C584" s="7"/>
      <c r="D584" s="6" t="s">
        <v>906</v>
      </c>
      <c r="E584" s="7">
        <v>105090</v>
      </c>
    </row>
    <row r="585" spans="1:5" x14ac:dyDescent="0.25">
      <c r="A585" s="5"/>
      <c r="B585" s="6"/>
      <c r="C585" s="7"/>
      <c r="D585" s="6" t="s">
        <v>907</v>
      </c>
      <c r="E585" s="7">
        <v>106110</v>
      </c>
    </row>
    <row r="586" spans="1:5" x14ac:dyDescent="0.25">
      <c r="A586" s="5"/>
      <c r="B586" s="6"/>
      <c r="C586" s="7"/>
      <c r="D586" s="6" t="s">
        <v>908</v>
      </c>
      <c r="E586" s="7">
        <v>106120</v>
      </c>
    </row>
    <row r="587" spans="1:5" x14ac:dyDescent="0.25">
      <c r="A587" s="5"/>
      <c r="B587" s="6"/>
      <c r="C587" s="7"/>
      <c r="D587" s="6" t="s">
        <v>909</v>
      </c>
      <c r="E587" s="7">
        <v>106131</v>
      </c>
    </row>
    <row r="588" spans="1:5" x14ac:dyDescent="0.25">
      <c r="A588" s="5"/>
      <c r="B588" s="6"/>
      <c r="C588" s="7"/>
      <c r="D588" s="6" t="s">
        <v>910</v>
      </c>
      <c r="E588" s="7">
        <v>106139</v>
      </c>
    </row>
    <row r="589" spans="1:5" x14ac:dyDescent="0.25">
      <c r="A589" s="5"/>
      <c r="B589" s="6"/>
      <c r="C589" s="7"/>
      <c r="D589" s="6" t="s">
        <v>911</v>
      </c>
      <c r="E589" s="7">
        <v>106200</v>
      </c>
    </row>
    <row r="590" spans="1:5" x14ac:dyDescent="0.25">
      <c r="A590" s="5"/>
      <c r="B590" s="6"/>
      <c r="C590" s="7"/>
      <c r="D590" s="6" t="s">
        <v>912</v>
      </c>
      <c r="E590" s="7">
        <v>107110</v>
      </c>
    </row>
    <row r="591" spans="1:5" x14ac:dyDescent="0.25">
      <c r="A591" s="5"/>
      <c r="B591" s="6"/>
      <c r="C591" s="7"/>
      <c r="D591" s="6" t="s">
        <v>913</v>
      </c>
      <c r="E591" s="7">
        <v>107121</v>
      </c>
    </row>
    <row r="592" spans="1:5" x14ac:dyDescent="0.25">
      <c r="A592" s="5"/>
      <c r="B592" s="6"/>
      <c r="C592" s="7"/>
      <c r="D592" s="6" t="s">
        <v>914</v>
      </c>
      <c r="E592" s="7">
        <v>107129</v>
      </c>
    </row>
    <row r="593" spans="1:5" x14ac:dyDescent="0.25">
      <c r="A593" s="5"/>
      <c r="B593" s="6"/>
      <c r="C593" s="7"/>
      <c r="D593" s="6" t="s">
        <v>915</v>
      </c>
      <c r="E593" s="7">
        <v>107200</v>
      </c>
    </row>
    <row r="594" spans="1:5" x14ac:dyDescent="0.25">
      <c r="A594" s="5"/>
      <c r="B594" s="6"/>
      <c r="C594" s="7"/>
      <c r="D594" s="6" t="s">
        <v>916</v>
      </c>
      <c r="E594" s="7">
        <v>107301</v>
      </c>
    </row>
    <row r="595" spans="1:5" x14ac:dyDescent="0.25">
      <c r="A595" s="5"/>
      <c r="B595" s="6"/>
      <c r="C595" s="7"/>
      <c r="D595" s="6" t="s">
        <v>917</v>
      </c>
      <c r="E595" s="7">
        <v>107309</v>
      </c>
    </row>
    <row r="596" spans="1:5" x14ac:dyDescent="0.25">
      <c r="A596" s="5"/>
      <c r="B596" s="6"/>
      <c r="C596" s="7"/>
      <c r="D596" s="6" t="s">
        <v>918</v>
      </c>
      <c r="E596" s="7">
        <v>107410</v>
      </c>
    </row>
    <row r="597" spans="1:5" x14ac:dyDescent="0.25">
      <c r="A597" s="5"/>
      <c r="B597" s="6"/>
      <c r="C597" s="7"/>
      <c r="D597" s="6" t="s">
        <v>919</v>
      </c>
      <c r="E597" s="7">
        <v>107420</v>
      </c>
    </row>
    <row r="598" spans="1:5" x14ac:dyDescent="0.25">
      <c r="A598" s="5"/>
      <c r="B598" s="6"/>
      <c r="C598" s="7"/>
      <c r="D598" s="6" t="s">
        <v>920</v>
      </c>
      <c r="E598" s="7">
        <v>107500</v>
      </c>
    </row>
    <row r="599" spans="1:5" x14ac:dyDescent="0.25">
      <c r="A599" s="5"/>
      <c r="B599" s="6"/>
      <c r="C599" s="7"/>
      <c r="D599" s="6" t="s">
        <v>921</v>
      </c>
      <c r="E599" s="7">
        <v>107911</v>
      </c>
    </row>
    <row r="600" spans="1:5" x14ac:dyDescent="0.25">
      <c r="A600" s="5"/>
      <c r="B600" s="6"/>
      <c r="C600" s="7"/>
      <c r="D600" s="6" t="s">
        <v>922</v>
      </c>
      <c r="E600" s="7">
        <v>107912</v>
      </c>
    </row>
    <row r="601" spans="1:5" x14ac:dyDescent="0.25">
      <c r="A601" s="5"/>
      <c r="B601" s="6"/>
      <c r="C601" s="7"/>
      <c r="D601" s="6" t="s">
        <v>923</v>
      </c>
      <c r="E601" s="7">
        <v>107920</v>
      </c>
    </row>
    <row r="602" spans="1:5" x14ac:dyDescent="0.25">
      <c r="A602" s="5"/>
      <c r="B602" s="6"/>
      <c r="C602" s="7"/>
      <c r="D602" s="6" t="s">
        <v>924</v>
      </c>
      <c r="E602" s="7">
        <v>107930</v>
      </c>
    </row>
    <row r="603" spans="1:5" x14ac:dyDescent="0.25">
      <c r="A603" s="5"/>
      <c r="B603" s="6"/>
      <c r="C603" s="7"/>
      <c r="D603" s="6" t="s">
        <v>925</v>
      </c>
      <c r="E603" s="7">
        <v>107991</v>
      </c>
    </row>
    <row r="604" spans="1:5" x14ac:dyDescent="0.25">
      <c r="A604" s="5"/>
      <c r="B604" s="6"/>
      <c r="C604" s="7"/>
      <c r="D604" s="6" t="s">
        <v>926</v>
      </c>
      <c r="E604" s="7">
        <v>107992</v>
      </c>
    </row>
    <row r="605" spans="1:5" x14ac:dyDescent="0.25">
      <c r="A605" s="5"/>
      <c r="B605" s="6"/>
      <c r="C605" s="7"/>
      <c r="D605" s="6" t="s">
        <v>927</v>
      </c>
      <c r="E605" s="7">
        <v>107999</v>
      </c>
    </row>
    <row r="606" spans="1:5" x14ac:dyDescent="0.25">
      <c r="A606" s="5"/>
      <c r="B606" s="6"/>
      <c r="C606" s="7"/>
      <c r="D606" s="6" t="s">
        <v>928</v>
      </c>
      <c r="E606" s="7">
        <v>108000</v>
      </c>
    </row>
    <row r="607" spans="1:5" x14ac:dyDescent="0.25">
      <c r="A607" s="5"/>
      <c r="B607" s="6"/>
      <c r="C607" s="7"/>
      <c r="D607" s="6" t="s">
        <v>929</v>
      </c>
      <c r="E607" s="7">
        <v>109000</v>
      </c>
    </row>
    <row r="608" spans="1:5" x14ac:dyDescent="0.25">
      <c r="A608" s="5"/>
      <c r="B608" s="6"/>
      <c r="C608" s="7"/>
      <c r="D608" s="6" t="s">
        <v>930</v>
      </c>
      <c r="E608" s="7">
        <v>110100</v>
      </c>
    </row>
    <row r="609" spans="1:5" x14ac:dyDescent="0.25">
      <c r="A609" s="5"/>
      <c r="B609" s="6"/>
      <c r="C609" s="7"/>
      <c r="D609" s="6" t="s">
        <v>931</v>
      </c>
      <c r="E609" s="7">
        <v>110211</v>
      </c>
    </row>
    <row r="610" spans="1:5" x14ac:dyDescent="0.25">
      <c r="A610" s="5"/>
      <c r="B610" s="6"/>
      <c r="C610" s="7"/>
      <c r="D610" s="6" t="s">
        <v>932</v>
      </c>
      <c r="E610" s="7">
        <v>110212</v>
      </c>
    </row>
    <row r="611" spans="1:5" x14ac:dyDescent="0.25">
      <c r="A611" s="5"/>
      <c r="B611" s="6"/>
      <c r="C611" s="7"/>
      <c r="D611" s="6" t="s">
        <v>933</v>
      </c>
      <c r="E611" s="7">
        <v>110290</v>
      </c>
    </row>
    <row r="612" spans="1:5" x14ac:dyDescent="0.25">
      <c r="A612" s="5"/>
      <c r="B612" s="6"/>
      <c r="C612" s="7"/>
      <c r="D612" s="6" t="s">
        <v>934</v>
      </c>
      <c r="E612" s="7">
        <v>110300</v>
      </c>
    </row>
    <row r="613" spans="1:5" x14ac:dyDescent="0.25">
      <c r="A613" s="5"/>
      <c r="B613" s="6"/>
      <c r="C613" s="7"/>
      <c r="D613" s="6" t="s">
        <v>935</v>
      </c>
      <c r="E613" s="7">
        <v>110411</v>
      </c>
    </row>
    <row r="614" spans="1:5" x14ac:dyDescent="0.25">
      <c r="A614" s="5"/>
      <c r="B614" s="6"/>
      <c r="C614" s="7"/>
      <c r="D614" s="6" t="s">
        <v>936</v>
      </c>
      <c r="E614" s="7">
        <v>110412</v>
      </c>
    </row>
    <row r="615" spans="1:5" x14ac:dyDescent="0.25">
      <c r="A615" s="5"/>
      <c r="B615" s="6"/>
      <c r="C615" s="7"/>
      <c r="D615" s="6" t="s">
        <v>937</v>
      </c>
      <c r="E615" s="7">
        <v>110420</v>
      </c>
    </row>
    <row r="616" spans="1:5" x14ac:dyDescent="0.25">
      <c r="A616" s="5"/>
      <c r="B616" s="6"/>
      <c r="C616" s="7"/>
      <c r="D616" s="6" t="s">
        <v>938</v>
      </c>
      <c r="E616" s="7">
        <v>110491</v>
      </c>
    </row>
    <row r="617" spans="1:5" x14ac:dyDescent="0.25">
      <c r="A617" s="5"/>
      <c r="B617" s="6"/>
      <c r="C617" s="7"/>
      <c r="D617" s="6" t="s">
        <v>939</v>
      </c>
      <c r="E617" s="7">
        <v>110492</v>
      </c>
    </row>
    <row r="618" spans="1:5" x14ac:dyDescent="0.25">
      <c r="A618" s="5"/>
      <c r="B618" s="6"/>
      <c r="C618" s="7"/>
      <c r="D618" s="6" t="s">
        <v>940</v>
      </c>
      <c r="E618" s="7">
        <v>120010</v>
      </c>
    </row>
    <row r="619" spans="1:5" x14ac:dyDescent="0.25">
      <c r="A619" s="5"/>
      <c r="B619" s="6"/>
      <c r="C619" s="7"/>
      <c r="D619" s="6" t="s">
        <v>941</v>
      </c>
      <c r="E619" s="7">
        <v>120091</v>
      </c>
    </row>
    <row r="620" spans="1:5" x14ac:dyDescent="0.25">
      <c r="A620" s="5"/>
      <c r="B620" s="6"/>
      <c r="C620" s="7"/>
      <c r="D620" s="6" t="s">
        <v>942</v>
      </c>
      <c r="E620" s="7">
        <v>120099</v>
      </c>
    </row>
    <row r="621" spans="1:5" x14ac:dyDescent="0.25">
      <c r="A621" s="5"/>
      <c r="B621" s="6"/>
      <c r="C621" s="7"/>
      <c r="D621" s="6" t="s">
        <v>943</v>
      </c>
      <c r="E621" s="7">
        <v>131110</v>
      </c>
    </row>
    <row r="622" spans="1:5" x14ac:dyDescent="0.25">
      <c r="A622" s="5"/>
      <c r="B622" s="6"/>
      <c r="C622" s="7"/>
      <c r="D622" s="6" t="s">
        <v>944</v>
      </c>
      <c r="E622" s="7">
        <v>131120</v>
      </c>
    </row>
    <row r="623" spans="1:5" x14ac:dyDescent="0.25">
      <c r="A623" s="5"/>
      <c r="B623" s="6"/>
      <c r="C623" s="7"/>
      <c r="D623" s="6" t="s">
        <v>945</v>
      </c>
      <c r="E623" s="7">
        <v>131131</v>
      </c>
    </row>
    <row r="624" spans="1:5" x14ac:dyDescent="0.25">
      <c r="A624" s="5"/>
      <c r="B624" s="6"/>
      <c r="C624" s="7"/>
      <c r="D624" s="6" t="s">
        <v>946</v>
      </c>
      <c r="E624" s="7">
        <v>131132</v>
      </c>
    </row>
    <row r="625" spans="1:5" x14ac:dyDescent="0.25">
      <c r="A625" s="5"/>
      <c r="B625" s="6"/>
      <c r="C625" s="7"/>
      <c r="D625" s="6" t="s">
        <v>947</v>
      </c>
      <c r="E625" s="7">
        <v>131139</v>
      </c>
    </row>
    <row r="626" spans="1:5" x14ac:dyDescent="0.25">
      <c r="A626" s="5"/>
      <c r="B626" s="6"/>
      <c r="C626" s="7"/>
      <c r="D626" s="6" t="s">
        <v>948</v>
      </c>
      <c r="E626" s="7">
        <v>131201</v>
      </c>
    </row>
    <row r="627" spans="1:5" x14ac:dyDescent="0.25">
      <c r="A627" s="5"/>
      <c r="B627" s="6"/>
      <c r="C627" s="7"/>
      <c r="D627" s="6" t="s">
        <v>949</v>
      </c>
      <c r="E627" s="7">
        <v>131202</v>
      </c>
    </row>
    <row r="628" spans="1:5" x14ac:dyDescent="0.25">
      <c r="A628" s="5"/>
      <c r="B628" s="6"/>
      <c r="C628" s="7"/>
      <c r="D628" s="6" t="s">
        <v>950</v>
      </c>
      <c r="E628" s="7">
        <v>131209</v>
      </c>
    </row>
    <row r="629" spans="1:5" x14ac:dyDescent="0.25">
      <c r="A629" s="5"/>
      <c r="B629" s="6"/>
      <c r="C629" s="7"/>
      <c r="D629" s="6" t="s">
        <v>951</v>
      </c>
      <c r="E629" s="7">
        <v>131300</v>
      </c>
    </row>
    <row r="630" spans="1:5" x14ac:dyDescent="0.25">
      <c r="A630" s="5"/>
      <c r="B630" s="6"/>
      <c r="C630" s="7"/>
      <c r="D630" s="6" t="s">
        <v>952</v>
      </c>
      <c r="E630" s="7">
        <v>139100</v>
      </c>
    </row>
    <row r="631" spans="1:5" x14ac:dyDescent="0.25">
      <c r="A631" s="5"/>
      <c r="B631" s="6"/>
      <c r="C631" s="7"/>
      <c r="D631" s="6" t="s">
        <v>953</v>
      </c>
      <c r="E631" s="7">
        <v>139201</v>
      </c>
    </row>
    <row r="632" spans="1:5" x14ac:dyDescent="0.25">
      <c r="A632" s="5"/>
      <c r="B632" s="6"/>
      <c r="C632" s="7"/>
      <c r="D632" s="6" t="s">
        <v>954</v>
      </c>
      <c r="E632" s="7">
        <v>139202</v>
      </c>
    </row>
    <row r="633" spans="1:5" x14ac:dyDescent="0.25">
      <c r="A633" s="5"/>
      <c r="B633" s="6"/>
      <c r="C633" s="7"/>
      <c r="D633" s="6" t="s">
        <v>955</v>
      </c>
      <c r="E633" s="7">
        <v>139203</v>
      </c>
    </row>
    <row r="634" spans="1:5" x14ac:dyDescent="0.25">
      <c r="A634" s="5"/>
      <c r="B634" s="6"/>
      <c r="C634" s="7"/>
      <c r="D634" s="6" t="s">
        <v>956</v>
      </c>
      <c r="E634" s="7">
        <v>139204</v>
      </c>
    </row>
    <row r="635" spans="1:5" x14ac:dyDescent="0.25">
      <c r="A635" s="5"/>
      <c r="B635" s="6"/>
      <c r="C635" s="7"/>
      <c r="D635" s="6" t="s">
        <v>957</v>
      </c>
      <c r="E635" s="7">
        <v>139209</v>
      </c>
    </row>
    <row r="636" spans="1:5" x14ac:dyDescent="0.25">
      <c r="A636" s="5"/>
      <c r="B636" s="6"/>
      <c r="C636" s="7"/>
      <c r="D636" s="6" t="s">
        <v>958</v>
      </c>
      <c r="E636" s="7">
        <v>139300</v>
      </c>
    </row>
    <row r="637" spans="1:5" x14ac:dyDescent="0.25">
      <c r="A637" s="5"/>
      <c r="B637" s="6"/>
      <c r="C637" s="7"/>
      <c r="D637" s="6" t="s">
        <v>959</v>
      </c>
      <c r="E637" s="7">
        <v>139400</v>
      </c>
    </row>
    <row r="638" spans="1:5" x14ac:dyDescent="0.25">
      <c r="A638" s="5"/>
      <c r="B638" s="6"/>
      <c r="C638" s="7"/>
      <c r="D638" s="6" t="s">
        <v>960</v>
      </c>
      <c r="E638" s="7">
        <v>139900</v>
      </c>
    </row>
    <row r="639" spans="1:5" x14ac:dyDescent="0.25">
      <c r="A639" s="5"/>
      <c r="B639" s="6"/>
      <c r="C639" s="7"/>
      <c r="D639" s="6" t="s">
        <v>961</v>
      </c>
      <c r="E639" s="7">
        <v>141110</v>
      </c>
    </row>
    <row r="640" spans="1:5" x14ac:dyDescent="0.25">
      <c r="A640" s="5"/>
      <c r="B640" s="6"/>
      <c r="C640" s="7"/>
      <c r="D640" s="6" t="s">
        <v>962</v>
      </c>
      <c r="E640" s="7">
        <v>141120</v>
      </c>
    </row>
    <row r="641" spans="1:5" x14ac:dyDescent="0.25">
      <c r="A641" s="5"/>
      <c r="B641" s="6"/>
      <c r="C641" s="7"/>
      <c r="D641" s="6" t="s">
        <v>963</v>
      </c>
      <c r="E641" s="7">
        <v>141130</v>
      </c>
    </row>
    <row r="642" spans="1:5" x14ac:dyDescent="0.25">
      <c r="A642" s="5"/>
      <c r="B642" s="6"/>
      <c r="C642" s="7"/>
      <c r="D642" s="6" t="s">
        <v>964</v>
      </c>
      <c r="E642" s="7">
        <v>141140</v>
      </c>
    </row>
    <row r="643" spans="1:5" x14ac:dyDescent="0.25">
      <c r="A643" s="5"/>
      <c r="B643" s="6"/>
      <c r="C643" s="7"/>
      <c r="D643" s="6" t="s">
        <v>965</v>
      </c>
      <c r="E643" s="7">
        <v>141191</v>
      </c>
    </row>
    <row r="644" spans="1:5" x14ac:dyDescent="0.25">
      <c r="A644" s="5"/>
      <c r="B644" s="6"/>
      <c r="C644" s="7"/>
      <c r="D644" s="6" t="s">
        <v>966</v>
      </c>
      <c r="E644" s="7">
        <v>141199</v>
      </c>
    </row>
    <row r="645" spans="1:5" x14ac:dyDescent="0.25">
      <c r="A645" s="5"/>
      <c r="B645" s="6"/>
      <c r="C645" s="7"/>
      <c r="D645" s="6" t="s">
        <v>967</v>
      </c>
      <c r="E645" s="7">
        <v>141201</v>
      </c>
    </row>
    <row r="646" spans="1:5" x14ac:dyDescent="0.25">
      <c r="A646" s="5"/>
      <c r="B646" s="6"/>
      <c r="C646" s="7"/>
      <c r="D646" s="6" t="s">
        <v>968</v>
      </c>
      <c r="E646" s="7">
        <v>141202</v>
      </c>
    </row>
    <row r="647" spans="1:5" x14ac:dyDescent="0.25">
      <c r="A647" s="5"/>
      <c r="B647" s="6"/>
      <c r="C647" s="7"/>
      <c r="D647" s="6" t="s">
        <v>969</v>
      </c>
      <c r="E647" s="7">
        <v>142000</v>
      </c>
    </row>
    <row r="648" spans="1:5" x14ac:dyDescent="0.25">
      <c r="A648" s="5"/>
      <c r="B648" s="6"/>
      <c r="C648" s="7"/>
      <c r="D648" s="6" t="s">
        <v>970</v>
      </c>
      <c r="E648" s="7">
        <v>143010</v>
      </c>
    </row>
    <row r="649" spans="1:5" x14ac:dyDescent="0.25">
      <c r="A649" s="5"/>
      <c r="B649" s="6"/>
      <c r="C649" s="7"/>
      <c r="D649" s="6" t="s">
        <v>971</v>
      </c>
      <c r="E649" s="7">
        <v>143020</v>
      </c>
    </row>
    <row r="650" spans="1:5" x14ac:dyDescent="0.25">
      <c r="A650" s="5"/>
      <c r="B650" s="6"/>
      <c r="C650" s="7"/>
      <c r="D650" s="6" t="s">
        <v>972</v>
      </c>
      <c r="E650" s="7">
        <v>149000</v>
      </c>
    </row>
    <row r="651" spans="1:5" x14ac:dyDescent="0.25">
      <c r="A651" s="5"/>
      <c r="B651" s="6"/>
      <c r="C651" s="7"/>
      <c r="D651" s="6" t="s">
        <v>973</v>
      </c>
      <c r="E651" s="7">
        <v>151100</v>
      </c>
    </row>
    <row r="652" spans="1:5" x14ac:dyDescent="0.25">
      <c r="A652" s="5"/>
      <c r="B652" s="6"/>
      <c r="C652" s="7"/>
      <c r="D652" s="6" t="s">
        <v>974</v>
      </c>
      <c r="E652" s="7">
        <v>151200</v>
      </c>
    </row>
    <row r="653" spans="1:5" x14ac:dyDescent="0.25">
      <c r="A653" s="5"/>
      <c r="B653" s="6"/>
      <c r="C653" s="7"/>
      <c r="D653" s="6" t="s">
        <v>975</v>
      </c>
      <c r="E653" s="7">
        <v>152011</v>
      </c>
    </row>
    <row r="654" spans="1:5" x14ac:dyDescent="0.25">
      <c r="A654" s="5"/>
      <c r="B654" s="6"/>
      <c r="C654" s="7"/>
      <c r="D654" s="6" t="s">
        <v>976</v>
      </c>
      <c r="E654" s="7">
        <v>152021</v>
      </c>
    </row>
    <row r="655" spans="1:5" x14ac:dyDescent="0.25">
      <c r="A655" s="5"/>
      <c r="B655" s="6"/>
      <c r="C655" s="7"/>
      <c r="D655" s="6" t="s">
        <v>977</v>
      </c>
      <c r="E655" s="7">
        <v>152031</v>
      </c>
    </row>
    <row r="656" spans="1:5" x14ac:dyDescent="0.25">
      <c r="A656" s="5"/>
      <c r="B656" s="6"/>
      <c r="C656" s="7"/>
      <c r="D656" s="6" t="s">
        <v>978</v>
      </c>
      <c r="E656" s="7">
        <v>152040</v>
      </c>
    </row>
    <row r="657" spans="1:5" x14ac:dyDescent="0.25">
      <c r="A657" s="5"/>
      <c r="B657" s="6"/>
      <c r="C657" s="7"/>
      <c r="D657" s="6" t="s">
        <v>979</v>
      </c>
      <c r="E657" s="7">
        <v>161001</v>
      </c>
    </row>
    <row r="658" spans="1:5" x14ac:dyDescent="0.25">
      <c r="A658" s="5"/>
      <c r="B658" s="6"/>
      <c r="C658" s="7"/>
      <c r="D658" s="6" t="s">
        <v>980</v>
      </c>
      <c r="E658" s="7">
        <v>161002</v>
      </c>
    </row>
    <row r="659" spans="1:5" x14ac:dyDescent="0.25">
      <c r="A659" s="5"/>
      <c r="B659" s="6"/>
      <c r="C659" s="7"/>
      <c r="D659" s="6" t="s">
        <v>981</v>
      </c>
      <c r="E659" s="7">
        <v>162100</v>
      </c>
    </row>
    <row r="660" spans="1:5" x14ac:dyDescent="0.25">
      <c r="A660" s="5"/>
      <c r="B660" s="6"/>
      <c r="C660" s="7"/>
      <c r="D660" s="6" t="s">
        <v>982</v>
      </c>
      <c r="E660" s="7">
        <v>162201</v>
      </c>
    </row>
    <row r="661" spans="1:5" x14ac:dyDescent="0.25">
      <c r="A661" s="5"/>
      <c r="B661" s="6"/>
      <c r="C661" s="7"/>
      <c r="D661" s="6" t="s">
        <v>983</v>
      </c>
      <c r="E661" s="7">
        <v>162202</v>
      </c>
    </row>
    <row r="662" spans="1:5" x14ac:dyDescent="0.25">
      <c r="A662" s="5"/>
      <c r="B662" s="6"/>
      <c r="C662" s="7"/>
      <c r="D662" s="6" t="s">
        <v>984</v>
      </c>
      <c r="E662" s="7">
        <v>162300</v>
      </c>
    </row>
    <row r="663" spans="1:5" x14ac:dyDescent="0.25">
      <c r="A663" s="5"/>
      <c r="B663" s="6"/>
      <c r="C663" s="7"/>
      <c r="D663" s="6" t="s">
        <v>985</v>
      </c>
      <c r="E663" s="7">
        <v>162901</v>
      </c>
    </row>
    <row r="664" spans="1:5" x14ac:dyDescent="0.25">
      <c r="A664" s="5"/>
      <c r="B664" s="6"/>
      <c r="C664" s="7"/>
      <c r="D664" s="6" t="s">
        <v>986</v>
      </c>
      <c r="E664" s="7">
        <v>162902</v>
      </c>
    </row>
    <row r="665" spans="1:5" x14ac:dyDescent="0.25">
      <c r="A665" s="5"/>
      <c r="B665" s="6"/>
      <c r="C665" s="7"/>
      <c r="D665" s="6" t="s">
        <v>987</v>
      </c>
      <c r="E665" s="7">
        <v>162903</v>
      </c>
    </row>
    <row r="666" spans="1:5" x14ac:dyDescent="0.25">
      <c r="A666" s="5"/>
      <c r="B666" s="6"/>
      <c r="C666" s="7"/>
      <c r="D666" s="6" t="s">
        <v>988</v>
      </c>
      <c r="E666" s="7">
        <v>162909</v>
      </c>
    </row>
    <row r="667" spans="1:5" x14ac:dyDescent="0.25">
      <c r="A667" s="5"/>
      <c r="B667" s="6"/>
      <c r="C667" s="7"/>
      <c r="D667" s="6" t="s">
        <v>989</v>
      </c>
      <c r="E667" s="7">
        <v>170101</v>
      </c>
    </row>
    <row r="668" spans="1:5" x14ac:dyDescent="0.25">
      <c r="A668" s="5"/>
      <c r="B668" s="6"/>
      <c r="C668" s="7"/>
      <c r="D668" s="6" t="s">
        <v>990</v>
      </c>
      <c r="E668" s="7">
        <v>170102</v>
      </c>
    </row>
    <row r="669" spans="1:5" x14ac:dyDescent="0.25">
      <c r="A669" s="5"/>
      <c r="B669" s="6"/>
      <c r="C669" s="7"/>
      <c r="D669" s="6" t="s">
        <v>991</v>
      </c>
      <c r="E669" s="7">
        <v>170201</v>
      </c>
    </row>
    <row r="670" spans="1:5" x14ac:dyDescent="0.25">
      <c r="A670" s="5"/>
      <c r="B670" s="6"/>
      <c r="C670" s="7"/>
      <c r="D670" s="6" t="s">
        <v>992</v>
      </c>
      <c r="E670" s="7">
        <v>170202</v>
      </c>
    </row>
    <row r="671" spans="1:5" x14ac:dyDescent="0.25">
      <c r="A671" s="5"/>
      <c r="B671" s="6"/>
      <c r="C671" s="7"/>
      <c r="D671" s="6" t="s">
        <v>993</v>
      </c>
      <c r="E671" s="7">
        <v>170910</v>
      </c>
    </row>
    <row r="672" spans="1:5" x14ac:dyDescent="0.25">
      <c r="A672" s="5"/>
      <c r="B672" s="6"/>
      <c r="C672" s="7"/>
      <c r="D672" s="6" t="s">
        <v>994</v>
      </c>
      <c r="E672" s="7">
        <v>170990</v>
      </c>
    </row>
    <row r="673" spans="1:5" x14ac:dyDescent="0.25">
      <c r="A673" s="5"/>
      <c r="B673" s="6"/>
      <c r="C673" s="7"/>
      <c r="D673" s="6" t="s">
        <v>995</v>
      </c>
      <c r="E673" s="7">
        <v>181101</v>
      </c>
    </row>
    <row r="674" spans="1:5" x14ac:dyDescent="0.25">
      <c r="A674" s="5"/>
      <c r="B674" s="6"/>
      <c r="C674" s="7"/>
      <c r="D674" s="6" t="s">
        <v>996</v>
      </c>
      <c r="E674" s="7">
        <v>181109</v>
      </c>
    </row>
    <row r="675" spans="1:5" x14ac:dyDescent="0.25">
      <c r="A675" s="5"/>
      <c r="B675" s="6"/>
      <c r="C675" s="7"/>
      <c r="D675" s="6" t="s">
        <v>997</v>
      </c>
      <c r="E675" s="7">
        <v>181200</v>
      </c>
    </row>
    <row r="676" spans="1:5" x14ac:dyDescent="0.25">
      <c r="A676" s="5"/>
      <c r="B676" s="6"/>
      <c r="C676" s="7"/>
      <c r="D676" s="6" t="s">
        <v>998</v>
      </c>
      <c r="E676" s="7">
        <v>182000</v>
      </c>
    </row>
    <row r="677" spans="1:5" x14ac:dyDescent="0.25">
      <c r="A677" s="5"/>
      <c r="B677" s="6"/>
      <c r="C677" s="7"/>
      <c r="D677" s="6" t="s">
        <v>999</v>
      </c>
      <c r="E677" s="7">
        <v>191000</v>
      </c>
    </row>
    <row r="678" spans="1:5" x14ac:dyDescent="0.25">
      <c r="A678" s="5"/>
      <c r="B678" s="6"/>
      <c r="C678" s="7"/>
      <c r="D678" s="6" t="s">
        <v>1000</v>
      </c>
      <c r="E678" s="7">
        <v>192000</v>
      </c>
    </row>
    <row r="679" spans="1:5" x14ac:dyDescent="0.25">
      <c r="A679" s="5"/>
      <c r="B679" s="6"/>
      <c r="C679" s="7"/>
      <c r="D679" s="6" t="s">
        <v>1001</v>
      </c>
      <c r="E679" s="7">
        <v>201110</v>
      </c>
    </row>
    <row r="680" spans="1:5" x14ac:dyDescent="0.25">
      <c r="A680" s="5"/>
      <c r="B680" s="6"/>
      <c r="C680" s="7"/>
      <c r="D680" s="6" t="s">
        <v>1002</v>
      </c>
      <c r="E680" s="7">
        <v>201120</v>
      </c>
    </row>
    <row r="681" spans="1:5" x14ac:dyDescent="0.25">
      <c r="A681" s="5"/>
      <c r="B681" s="6"/>
      <c r="C681" s="7"/>
      <c r="D681" s="6" t="s">
        <v>1003</v>
      </c>
      <c r="E681" s="7">
        <v>201130</v>
      </c>
    </row>
    <row r="682" spans="1:5" x14ac:dyDescent="0.25">
      <c r="A682" s="5"/>
      <c r="B682" s="6"/>
      <c r="C682" s="7"/>
      <c r="D682" s="6" t="s">
        <v>1004</v>
      </c>
      <c r="E682" s="7">
        <v>201140</v>
      </c>
    </row>
    <row r="683" spans="1:5" x14ac:dyDescent="0.25">
      <c r="A683" s="5"/>
      <c r="B683" s="6"/>
      <c r="C683" s="7"/>
      <c r="D683" s="6" t="s">
        <v>1005</v>
      </c>
      <c r="E683" s="7">
        <v>201180</v>
      </c>
    </row>
    <row r="684" spans="1:5" x14ac:dyDescent="0.25">
      <c r="A684" s="5"/>
      <c r="B684" s="6"/>
      <c r="C684" s="7"/>
      <c r="D684" s="6" t="s">
        <v>1006</v>
      </c>
      <c r="E684" s="7">
        <v>201190</v>
      </c>
    </row>
    <row r="685" spans="1:5" x14ac:dyDescent="0.25">
      <c r="A685" s="5"/>
      <c r="B685" s="6"/>
      <c r="C685" s="7"/>
      <c r="D685" s="6" t="s">
        <v>1007</v>
      </c>
      <c r="E685" s="7">
        <v>201210</v>
      </c>
    </row>
    <row r="686" spans="1:5" x14ac:dyDescent="0.25">
      <c r="A686" s="5"/>
      <c r="B686" s="6"/>
      <c r="C686" s="7"/>
      <c r="D686" s="6" t="s">
        <v>1008</v>
      </c>
      <c r="E686" s="7">
        <v>201220</v>
      </c>
    </row>
    <row r="687" spans="1:5" x14ac:dyDescent="0.25">
      <c r="A687" s="5"/>
      <c r="B687" s="6"/>
      <c r="C687" s="7"/>
      <c r="D687" s="6" t="s">
        <v>1009</v>
      </c>
      <c r="E687" s="7">
        <v>201300</v>
      </c>
    </row>
    <row r="688" spans="1:5" x14ac:dyDescent="0.25">
      <c r="A688" s="5"/>
      <c r="B688" s="6"/>
      <c r="C688" s="7"/>
      <c r="D688" s="6" t="s">
        <v>1010</v>
      </c>
      <c r="E688" s="7">
        <v>201401</v>
      </c>
    </row>
    <row r="689" spans="1:5" x14ac:dyDescent="0.25">
      <c r="A689" s="5"/>
      <c r="B689" s="6"/>
      <c r="C689" s="7"/>
      <c r="D689" s="6" t="s">
        <v>1011</v>
      </c>
      <c r="E689" s="7">
        <v>201409</v>
      </c>
    </row>
    <row r="690" spans="1:5" x14ac:dyDescent="0.25">
      <c r="A690" s="5"/>
      <c r="B690" s="6"/>
      <c r="C690" s="7"/>
      <c r="D690" s="6" t="s">
        <v>1012</v>
      </c>
      <c r="E690" s="7">
        <v>202101</v>
      </c>
    </row>
    <row r="691" spans="1:5" x14ac:dyDescent="0.25">
      <c r="A691" s="5"/>
      <c r="B691" s="6"/>
      <c r="C691" s="7"/>
      <c r="D691" s="6" t="s">
        <v>1013</v>
      </c>
      <c r="E691" s="7">
        <v>202200</v>
      </c>
    </row>
    <row r="692" spans="1:5" x14ac:dyDescent="0.25">
      <c r="A692" s="5"/>
      <c r="B692" s="6"/>
      <c r="C692" s="7"/>
      <c r="D692" s="6" t="s">
        <v>1014</v>
      </c>
      <c r="E692" s="7">
        <v>202311</v>
      </c>
    </row>
    <row r="693" spans="1:5" x14ac:dyDescent="0.25">
      <c r="A693" s="5"/>
      <c r="B693" s="6"/>
      <c r="C693" s="7"/>
      <c r="D693" s="6" t="s">
        <v>1015</v>
      </c>
      <c r="E693" s="7">
        <v>202312</v>
      </c>
    </row>
    <row r="694" spans="1:5" x14ac:dyDescent="0.25">
      <c r="A694" s="5"/>
      <c r="B694" s="6"/>
      <c r="C694" s="7"/>
      <c r="D694" s="6" t="s">
        <v>1016</v>
      </c>
      <c r="E694" s="7">
        <v>202320</v>
      </c>
    </row>
    <row r="695" spans="1:5" x14ac:dyDescent="0.25">
      <c r="A695" s="5"/>
      <c r="B695" s="6"/>
      <c r="C695" s="7"/>
      <c r="D695" s="6" t="s">
        <v>1017</v>
      </c>
      <c r="E695" s="7">
        <v>202906</v>
      </c>
    </row>
    <row r="696" spans="1:5" x14ac:dyDescent="0.25">
      <c r="A696" s="5"/>
      <c r="B696" s="6"/>
      <c r="C696" s="7"/>
      <c r="D696" s="6" t="s">
        <v>1018</v>
      </c>
      <c r="E696" s="7">
        <v>202907</v>
      </c>
    </row>
    <row r="697" spans="1:5" x14ac:dyDescent="0.25">
      <c r="A697" s="5"/>
      <c r="B697" s="6"/>
      <c r="C697" s="7"/>
      <c r="D697" s="6" t="s">
        <v>1019</v>
      </c>
      <c r="E697" s="7">
        <v>202908</v>
      </c>
    </row>
    <row r="698" spans="1:5" x14ac:dyDescent="0.25">
      <c r="A698" s="5"/>
      <c r="B698" s="6"/>
      <c r="C698" s="7"/>
      <c r="D698" s="6" t="s">
        <v>1020</v>
      </c>
      <c r="E698" s="7">
        <v>203000</v>
      </c>
    </row>
    <row r="699" spans="1:5" x14ac:dyDescent="0.25">
      <c r="A699" s="5"/>
      <c r="B699" s="6"/>
      <c r="C699" s="7"/>
      <c r="D699" s="6" t="s">
        <v>1021</v>
      </c>
      <c r="E699" s="7">
        <v>204000</v>
      </c>
    </row>
    <row r="700" spans="1:5" x14ac:dyDescent="0.25">
      <c r="A700" s="5"/>
      <c r="B700" s="6"/>
      <c r="C700" s="7"/>
      <c r="D700" s="6" t="s">
        <v>1022</v>
      </c>
      <c r="E700" s="7">
        <v>210010</v>
      </c>
    </row>
    <row r="701" spans="1:5" x14ac:dyDescent="0.25">
      <c r="A701" s="5"/>
      <c r="B701" s="6"/>
      <c r="C701" s="7"/>
      <c r="D701" s="6" t="s">
        <v>1023</v>
      </c>
      <c r="E701" s="7">
        <v>210020</v>
      </c>
    </row>
    <row r="702" spans="1:5" x14ac:dyDescent="0.25">
      <c r="A702" s="5"/>
      <c r="B702" s="6"/>
      <c r="C702" s="7"/>
      <c r="D702" s="6" t="s">
        <v>1024</v>
      </c>
      <c r="E702" s="7">
        <v>210030</v>
      </c>
    </row>
    <row r="703" spans="1:5" x14ac:dyDescent="0.25">
      <c r="A703" s="5"/>
      <c r="B703" s="6"/>
      <c r="C703" s="7"/>
      <c r="D703" s="6" t="s">
        <v>1025</v>
      </c>
      <c r="E703" s="7">
        <v>210090</v>
      </c>
    </row>
    <row r="704" spans="1:5" x14ac:dyDescent="0.25">
      <c r="A704" s="5"/>
      <c r="B704" s="6"/>
      <c r="C704" s="7"/>
      <c r="D704" s="6" t="s">
        <v>1026</v>
      </c>
      <c r="E704" s="7">
        <v>221110</v>
      </c>
    </row>
    <row r="705" spans="1:5" x14ac:dyDescent="0.25">
      <c r="A705" s="5"/>
      <c r="B705" s="6"/>
      <c r="C705" s="7"/>
      <c r="D705" s="6" t="s">
        <v>1027</v>
      </c>
      <c r="E705" s="7">
        <v>221120</v>
      </c>
    </row>
    <row r="706" spans="1:5" x14ac:dyDescent="0.25">
      <c r="A706" s="5"/>
      <c r="B706" s="6"/>
      <c r="C706" s="7"/>
      <c r="D706" s="6" t="s">
        <v>1028</v>
      </c>
      <c r="E706" s="7">
        <v>221901</v>
      </c>
    </row>
    <row r="707" spans="1:5" x14ac:dyDescent="0.25">
      <c r="A707" s="5"/>
      <c r="B707" s="6"/>
      <c r="C707" s="7"/>
      <c r="D707" s="6" t="s">
        <v>1029</v>
      </c>
      <c r="E707" s="7">
        <v>221909</v>
      </c>
    </row>
    <row r="708" spans="1:5" x14ac:dyDescent="0.25">
      <c r="A708" s="5"/>
      <c r="B708" s="6"/>
      <c r="C708" s="7"/>
      <c r="D708" s="6" t="s">
        <v>1030</v>
      </c>
      <c r="E708" s="7">
        <v>222010</v>
      </c>
    </row>
    <row r="709" spans="1:5" x14ac:dyDescent="0.25">
      <c r="A709" s="5"/>
      <c r="B709" s="6"/>
      <c r="C709" s="7"/>
      <c r="D709" s="6" t="s">
        <v>1031</v>
      </c>
      <c r="E709" s="7">
        <v>222090</v>
      </c>
    </row>
    <row r="710" spans="1:5" x14ac:dyDescent="0.25">
      <c r="A710" s="5"/>
      <c r="B710" s="6"/>
      <c r="C710" s="7"/>
      <c r="D710" s="6" t="s">
        <v>1032</v>
      </c>
      <c r="E710" s="7">
        <v>231010</v>
      </c>
    </row>
    <row r="711" spans="1:5" x14ac:dyDescent="0.25">
      <c r="A711" s="5"/>
      <c r="B711" s="6"/>
      <c r="C711" s="7"/>
      <c r="D711" s="6" t="s">
        <v>1033</v>
      </c>
      <c r="E711" s="7">
        <v>231020</v>
      </c>
    </row>
    <row r="712" spans="1:5" x14ac:dyDescent="0.25">
      <c r="A712" s="5"/>
      <c r="B712" s="6"/>
      <c r="C712" s="7"/>
      <c r="D712" s="6" t="s">
        <v>1034</v>
      </c>
      <c r="E712" s="7">
        <v>231090</v>
      </c>
    </row>
    <row r="713" spans="1:5" x14ac:dyDescent="0.25">
      <c r="A713" s="5"/>
      <c r="B713" s="6"/>
      <c r="C713" s="7"/>
      <c r="D713" s="6" t="s">
        <v>1035</v>
      </c>
      <c r="E713" s="7">
        <v>239100</v>
      </c>
    </row>
    <row r="714" spans="1:5" x14ac:dyDescent="0.25">
      <c r="A714" s="5"/>
      <c r="B714" s="6"/>
      <c r="C714" s="7"/>
      <c r="D714" s="6" t="s">
        <v>1036</v>
      </c>
      <c r="E714" s="7">
        <v>239201</v>
      </c>
    </row>
    <row r="715" spans="1:5" x14ac:dyDescent="0.25">
      <c r="A715" s="5"/>
      <c r="B715" s="6"/>
      <c r="C715" s="7"/>
      <c r="D715" s="6" t="s">
        <v>1037</v>
      </c>
      <c r="E715" s="7">
        <v>239202</v>
      </c>
    </row>
    <row r="716" spans="1:5" x14ac:dyDescent="0.25">
      <c r="A716" s="5"/>
      <c r="B716" s="6"/>
      <c r="C716" s="7"/>
      <c r="D716" s="6" t="s">
        <v>1038</v>
      </c>
      <c r="E716" s="7">
        <v>239209</v>
      </c>
    </row>
    <row r="717" spans="1:5" x14ac:dyDescent="0.25">
      <c r="A717" s="5"/>
      <c r="B717" s="6"/>
      <c r="C717" s="7"/>
      <c r="D717" s="6" t="s">
        <v>1039</v>
      </c>
      <c r="E717" s="7">
        <v>239310</v>
      </c>
    </row>
    <row r="718" spans="1:5" x14ac:dyDescent="0.25">
      <c r="A718" s="5"/>
      <c r="B718" s="6"/>
      <c r="C718" s="7"/>
      <c r="D718" s="6" t="s">
        <v>1040</v>
      </c>
      <c r="E718" s="7">
        <v>239391</v>
      </c>
    </row>
    <row r="719" spans="1:5" x14ac:dyDescent="0.25">
      <c r="A719" s="5"/>
      <c r="B719" s="6"/>
      <c r="C719" s="7"/>
      <c r="D719" s="6" t="s">
        <v>1041</v>
      </c>
      <c r="E719" s="7">
        <v>239399</v>
      </c>
    </row>
    <row r="720" spans="1:5" x14ac:dyDescent="0.25">
      <c r="A720" s="5"/>
      <c r="B720" s="6"/>
      <c r="C720" s="7"/>
      <c r="D720" s="6" t="s">
        <v>1042</v>
      </c>
      <c r="E720" s="7">
        <v>239410</v>
      </c>
    </row>
    <row r="721" spans="1:5" x14ac:dyDescent="0.25">
      <c r="A721" s="5"/>
      <c r="B721" s="6"/>
      <c r="C721" s="7"/>
      <c r="D721" s="6" t="s">
        <v>1043</v>
      </c>
      <c r="E721" s="7">
        <v>239421</v>
      </c>
    </row>
    <row r="722" spans="1:5" x14ac:dyDescent="0.25">
      <c r="A722" s="5"/>
      <c r="B722" s="6"/>
      <c r="C722" s="7"/>
      <c r="D722" s="6" t="s">
        <v>1044</v>
      </c>
      <c r="E722" s="7">
        <v>239422</v>
      </c>
    </row>
    <row r="723" spans="1:5" x14ac:dyDescent="0.25">
      <c r="A723" s="5"/>
      <c r="B723" s="6"/>
      <c r="C723" s="7"/>
      <c r="D723" s="6" t="s">
        <v>1045</v>
      </c>
      <c r="E723" s="7">
        <v>239510</v>
      </c>
    </row>
    <row r="724" spans="1:5" x14ac:dyDescent="0.25">
      <c r="A724" s="5"/>
      <c r="B724" s="6"/>
      <c r="C724" s="7"/>
      <c r="D724" s="6" t="s">
        <v>1046</v>
      </c>
      <c r="E724" s="7">
        <v>239591</v>
      </c>
    </row>
    <row r="725" spans="1:5" x14ac:dyDescent="0.25">
      <c r="A725" s="5"/>
      <c r="B725" s="6"/>
      <c r="C725" s="7"/>
      <c r="D725" s="6" t="s">
        <v>1047</v>
      </c>
      <c r="E725" s="7">
        <v>239592</v>
      </c>
    </row>
    <row r="726" spans="1:5" x14ac:dyDescent="0.25">
      <c r="A726" s="5"/>
      <c r="B726" s="6"/>
      <c r="C726" s="7"/>
      <c r="D726" s="6" t="s">
        <v>1048</v>
      </c>
      <c r="E726" s="7">
        <v>239593</v>
      </c>
    </row>
    <row r="727" spans="1:5" x14ac:dyDescent="0.25">
      <c r="A727" s="5"/>
      <c r="B727" s="6"/>
      <c r="C727" s="7"/>
      <c r="D727" s="6" t="s">
        <v>1049</v>
      </c>
      <c r="E727" s="7">
        <v>239600</v>
      </c>
    </row>
    <row r="728" spans="1:5" x14ac:dyDescent="0.25">
      <c r="A728" s="5"/>
      <c r="B728" s="6"/>
      <c r="C728" s="7"/>
      <c r="D728" s="6" t="s">
        <v>1050</v>
      </c>
      <c r="E728" s="7">
        <v>239900</v>
      </c>
    </row>
    <row r="729" spans="1:5" x14ac:dyDescent="0.25">
      <c r="A729" s="5"/>
      <c r="B729" s="6"/>
      <c r="C729" s="7"/>
      <c r="D729" s="6" t="s">
        <v>1051</v>
      </c>
      <c r="E729" s="7">
        <v>241001</v>
      </c>
    </row>
    <row r="730" spans="1:5" x14ac:dyDescent="0.25">
      <c r="A730" s="5"/>
      <c r="B730" s="6"/>
      <c r="C730" s="7"/>
      <c r="D730" s="6" t="s">
        <v>1052</v>
      </c>
      <c r="E730" s="7">
        <v>241009</v>
      </c>
    </row>
    <row r="731" spans="1:5" x14ac:dyDescent="0.25">
      <c r="A731" s="5"/>
      <c r="B731" s="6"/>
      <c r="C731" s="7"/>
      <c r="D731" s="6" t="s">
        <v>1053</v>
      </c>
      <c r="E731" s="7">
        <v>242010</v>
      </c>
    </row>
    <row r="732" spans="1:5" x14ac:dyDescent="0.25">
      <c r="A732" s="5"/>
      <c r="B732" s="6"/>
      <c r="C732" s="7"/>
      <c r="D732" s="6" t="s">
        <v>1054</v>
      </c>
      <c r="E732" s="7">
        <v>242090</v>
      </c>
    </row>
    <row r="733" spans="1:5" x14ac:dyDescent="0.25">
      <c r="A733" s="5"/>
      <c r="B733" s="6"/>
      <c r="C733" s="7"/>
      <c r="D733" s="6" t="s">
        <v>1055</v>
      </c>
      <c r="E733" s="7">
        <v>243100</v>
      </c>
    </row>
    <row r="734" spans="1:5" x14ac:dyDescent="0.25">
      <c r="A734" s="5"/>
      <c r="B734" s="6"/>
      <c r="C734" s="7"/>
      <c r="D734" s="6" t="s">
        <v>1056</v>
      </c>
      <c r="E734" s="7">
        <v>243200</v>
      </c>
    </row>
    <row r="735" spans="1:5" x14ac:dyDescent="0.25">
      <c r="A735" s="5"/>
      <c r="B735" s="6"/>
      <c r="C735" s="7"/>
      <c r="D735" s="6" t="s">
        <v>1057</v>
      </c>
      <c r="E735" s="7">
        <v>251101</v>
      </c>
    </row>
    <row r="736" spans="1:5" x14ac:dyDescent="0.25">
      <c r="A736" s="5"/>
      <c r="B736" s="6"/>
      <c r="C736" s="7"/>
      <c r="D736" s="6" t="s">
        <v>1058</v>
      </c>
      <c r="E736" s="7">
        <v>251102</v>
      </c>
    </row>
    <row r="737" spans="1:5" x14ac:dyDescent="0.25">
      <c r="A737" s="5"/>
      <c r="B737" s="6"/>
      <c r="C737" s="7"/>
      <c r="D737" s="6" t="s">
        <v>1059</v>
      </c>
      <c r="E737" s="7">
        <v>251200</v>
      </c>
    </row>
    <row r="738" spans="1:5" x14ac:dyDescent="0.25">
      <c r="A738" s="5"/>
      <c r="B738" s="6"/>
      <c r="C738" s="7"/>
      <c r="D738" s="6" t="s">
        <v>1060</v>
      </c>
      <c r="E738" s="7">
        <v>251300</v>
      </c>
    </row>
    <row r="739" spans="1:5" x14ac:dyDescent="0.25">
      <c r="A739" s="5"/>
      <c r="B739" s="6"/>
      <c r="C739" s="7"/>
      <c r="D739" s="6" t="s">
        <v>1061</v>
      </c>
      <c r="E739" s="7">
        <v>252000</v>
      </c>
    </row>
    <row r="740" spans="1:5" x14ac:dyDescent="0.25">
      <c r="A740" s="5"/>
      <c r="B740" s="6"/>
      <c r="C740" s="7"/>
      <c r="D740" s="6" t="s">
        <v>1062</v>
      </c>
      <c r="E740" s="7">
        <v>259100</v>
      </c>
    </row>
    <row r="741" spans="1:5" x14ac:dyDescent="0.25">
      <c r="A741" s="5"/>
      <c r="B741" s="6"/>
      <c r="C741" s="7"/>
      <c r="D741" s="6" t="s">
        <v>1063</v>
      </c>
      <c r="E741" s="7">
        <v>259200</v>
      </c>
    </row>
    <row r="742" spans="1:5" x14ac:dyDescent="0.25">
      <c r="A742" s="5"/>
      <c r="B742" s="6"/>
      <c r="C742" s="7"/>
      <c r="D742" s="6" t="s">
        <v>1064</v>
      </c>
      <c r="E742" s="7">
        <v>259301</v>
      </c>
    </row>
    <row r="743" spans="1:5" x14ac:dyDescent="0.25">
      <c r="A743" s="5"/>
      <c r="B743" s="6"/>
      <c r="C743" s="7"/>
      <c r="D743" s="6" t="s">
        <v>1065</v>
      </c>
      <c r="E743" s="7">
        <v>259302</v>
      </c>
    </row>
    <row r="744" spans="1:5" x14ac:dyDescent="0.25">
      <c r="A744" s="5"/>
      <c r="B744" s="6"/>
      <c r="C744" s="7"/>
      <c r="D744" s="6" t="s">
        <v>1066</v>
      </c>
      <c r="E744" s="7">
        <v>259309</v>
      </c>
    </row>
    <row r="745" spans="1:5" x14ac:dyDescent="0.25">
      <c r="A745" s="5"/>
      <c r="B745" s="6"/>
      <c r="C745" s="7"/>
      <c r="D745" s="6" t="s">
        <v>1067</v>
      </c>
      <c r="E745" s="7">
        <v>259910</v>
      </c>
    </row>
    <row r="746" spans="1:5" x14ac:dyDescent="0.25">
      <c r="A746" s="5"/>
      <c r="B746" s="6"/>
      <c r="C746" s="7"/>
      <c r="D746" s="6" t="s">
        <v>1068</v>
      </c>
      <c r="E746" s="7">
        <v>259991</v>
      </c>
    </row>
    <row r="747" spans="1:5" x14ac:dyDescent="0.25">
      <c r="A747" s="5"/>
      <c r="B747" s="6"/>
      <c r="C747" s="7"/>
      <c r="D747" s="6" t="s">
        <v>1069</v>
      </c>
      <c r="E747" s="7">
        <v>259992</v>
      </c>
    </row>
    <row r="748" spans="1:5" x14ac:dyDescent="0.25">
      <c r="A748" s="5"/>
      <c r="B748" s="6"/>
      <c r="C748" s="7"/>
      <c r="D748" s="6" t="s">
        <v>1070</v>
      </c>
      <c r="E748" s="7">
        <v>259993</v>
      </c>
    </row>
    <row r="749" spans="1:5" x14ac:dyDescent="0.25">
      <c r="A749" s="5"/>
      <c r="B749" s="6"/>
      <c r="C749" s="7"/>
      <c r="D749" s="6" t="s">
        <v>1071</v>
      </c>
      <c r="E749" s="7">
        <v>259999</v>
      </c>
    </row>
    <row r="750" spans="1:5" x14ac:dyDescent="0.25">
      <c r="A750" s="5"/>
      <c r="B750" s="6"/>
      <c r="C750" s="7"/>
      <c r="D750" s="6" t="s">
        <v>1072</v>
      </c>
      <c r="E750" s="7">
        <v>261000</v>
      </c>
    </row>
    <row r="751" spans="1:5" x14ac:dyDescent="0.25">
      <c r="A751" s="5"/>
      <c r="B751" s="6"/>
      <c r="C751" s="7"/>
      <c r="D751" s="6" t="s">
        <v>1073</v>
      </c>
      <c r="E751" s="7">
        <v>262000</v>
      </c>
    </row>
    <row r="752" spans="1:5" x14ac:dyDescent="0.25">
      <c r="A752" s="5"/>
      <c r="B752" s="6"/>
      <c r="C752" s="7"/>
      <c r="D752" s="6" t="s">
        <v>1074</v>
      </c>
      <c r="E752" s="7">
        <v>263000</v>
      </c>
    </row>
    <row r="753" spans="1:5" x14ac:dyDescent="0.25">
      <c r="A753" s="5"/>
      <c r="B753" s="6"/>
      <c r="C753" s="7"/>
      <c r="D753" s="6" t="s">
        <v>1075</v>
      </c>
      <c r="E753" s="7">
        <v>264000</v>
      </c>
    </row>
    <row r="754" spans="1:5" x14ac:dyDescent="0.25">
      <c r="A754" s="5"/>
      <c r="B754" s="6"/>
      <c r="C754" s="7"/>
      <c r="D754" s="6" t="s">
        <v>1076</v>
      </c>
      <c r="E754" s="7">
        <v>265101</v>
      </c>
    </row>
    <row r="755" spans="1:5" x14ac:dyDescent="0.25">
      <c r="A755" s="5"/>
      <c r="B755" s="6"/>
      <c r="C755" s="7"/>
      <c r="D755" s="6" t="s">
        <v>1077</v>
      </c>
      <c r="E755" s="7">
        <v>265102</v>
      </c>
    </row>
    <row r="756" spans="1:5" x14ac:dyDescent="0.25">
      <c r="A756" s="5"/>
      <c r="B756" s="6"/>
      <c r="C756" s="7"/>
      <c r="D756" s="6" t="s">
        <v>1078</v>
      </c>
      <c r="E756" s="7">
        <v>265200</v>
      </c>
    </row>
    <row r="757" spans="1:5" x14ac:dyDescent="0.25">
      <c r="A757" s="5"/>
      <c r="B757" s="6"/>
      <c r="C757" s="7"/>
      <c r="D757" s="6" t="s">
        <v>1079</v>
      </c>
      <c r="E757" s="7">
        <v>266010</v>
      </c>
    </row>
    <row r="758" spans="1:5" x14ac:dyDescent="0.25">
      <c r="A758" s="5"/>
      <c r="B758" s="6"/>
      <c r="C758" s="7"/>
      <c r="D758" s="6" t="s">
        <v>1080</v>
      </c>
      <c r="E758" s="7">
        <v>266090</v>
      </c>
    </row>
    <row r="759" spans="1:5" x14ac:dyDescent="0.25">
      <c r="A759" s="5"/>
      <c r="B759" s="6"/>
      <c r="C759" s="7"/>
      <c r="D759" s="6" t="s">
        <v>1081</v>
      </c>
      <c r="E759" s="7">
        <v>267001</v>
      </c>
    </row>
    <row r="760" spans="1:5" x14ac:dyDescent="0.25">
      <c r="A760" s="5"/>
      <c r="B760" s="6"/>
      <c r="C760" s="7"/>
      <c r="D760" s="6" t="s">
        <v>1082</v>
      </c>
      <c r="E760" s="7">
        <v>267002</v>
      </c>
    </row>
    <row r="761" spans="1:5" x14ac:dyDescent="0.25">
      <c r="A761" s="5"/>
      <c r="B761" s="6"/>
      <c r="C761" s="7"/>
      <c r="D761" s="6" t="s">
        <v>1083</v>
      </c>
      <c r="E761" s="7">
        <v>268000</v>
      </c>
    </row>
    <row r="762" spans="1:5" x14ac:dyDescent="0.25">
      <c r="A762" s="5"/>
      <c r="B762" s="6"/>
      <c r="C762" s="7"/>
      <c r="D762" s="6" t="s">
        <v>1084</v>
      </c>
      <c r="E762" s="7">
        <v>271010</v>
      </c>
    </row>
    <row r="763" spans="1:5" x14ac:dyDescent="0.25">
      <c r="A763" s="5"/>
      <c r="B763" s="6"/>
      <c r="C763" s="7"/>
      <c r="D763" s="6" t="s">
        <v>1085</v>
      </c>
      <c r="E763" s="7">
        <v>271020</v>
      </c>
    </row>
    <row r="764" spans="1:5" x14ac:dyDescent="0.25">
      <c r="A764" s="5"/>
      <c r="B764" s="6"/>
      <c r="C764" s="7"/>
      <c r="D764" s="6" t="s">
        <v>1086</v>
      </c>
      <c r="E764" s="7">
        <v>272000</v>
      </c>
    </row>
    <row r="765" spans="1:5" x14ac:dyDescent="0.25">
      <c r="A765" s="5"/>
      <c r="B765" s="6"/>
      <c r="C765" s="7"/>
      <c r="D765" s="6" t="s">
        <v>1087</v>
      </c>
      <c r="E765" s="7">
        <v>273110</v>
      </c>
    </row>
    <row r="766" spans="1:5" x14ac:dyDescent="0.25">
      <c r="A766" s="5"/>
      <c r="B766" s="6"/>
      <c r="C766" s="7"/>
      <c r="D766" s="6" t="s">
        <v>1088</v>
      </c>
      <c r="E766" s="7">
        <v>273190</v>
      </c>
    </row>
    <row r="767" spans="1:5" x14ac:dyDescent="0.25">
      <c r="A767" s="5"/>
      <c r="B767" s="6"/>
      <c r="C767" s="7"/>
      <c r="D767" s="6" t="s">
        <v>1089</v>
      </c>
      <c r="E767" s="7">
        <v>274000</v>
      </c>
    </row>
    <row r="768" spans="1:5" x14ac:dyDescent="0.25">
      <c r="A768" s="5"/>
      <c r="B768" s="6"/>
      <c r="C768" s="7"/>
      <c r="D768" s="6" t="s">
        <v>1090</v>
      </c>
      <c r="E768" s="7">
        <v>275010</v>
      </c>
    </row>
    <row r="769" spans="1:5" x14ac:dyDescent="0.25">
      <c r="A769" s="5"/>
      <c r="B769" s="6"/>
      <c r="C769" s="7"/>
      <c r="D769" s="6" t="s">
        <v>1091</v>
      </c>
      <c r="E769" s="7">
        <v>275020</v>
      </c>
    </row>
    <row r="770" spans="1:5" x14ac:dyDescent="0.25">
      <c r="A770" s="5"/>
      <c r="B770" s="6"/>
      <c r="C770" s="7"/>
      <c r="D770" s="6" t="s">
        <v>1092</v>
      </c>
      <c r="E770" s="7">
        <v>275091</v>
      </c>
    </row>
    <row r="771" spans="1:5" x14ac:dyDescent="0.25">
      <c r="A771" s="5"/>
      <c r="B771" s="6"/>
      <c r="C771" s="7"/>
      <c r="D771" s="6" t="s">
        <v>1093</v>
      </c>
      <c r="E771" s="7">
        <v>275092</v>
      </c>
    </row>
    <row r="772" spans="1:5" x14ac:dyDescent="0.25">
      <c r="A772" s="5"/>
      <c r="B772" s="6"/>
      <c r="C772" s="7"/>
      <c r="D772" s="6" t="s">
        <v>1094</v>
      </c>
      <c r="E772" s="7">
        <v>275099</v>
      </c>
    </row>
    <row r="773" spans="1:5" x14ac:dyDescent="0.25">
      <c r="A773" s="5"/>
      <c r="B773" s="6"/>
      <c r="C773" s="7"/>
      <c r="D773" s="6" t="s">
        <v>1095</v>
      </c>
      <c r="E773" s="7">
        <v>279000</v>
      </c>
    </row>
    <row r="774" spans="1:5" x14ac:dyDescent="0.25">
      <c r="A774" s="5"/>
      <c r="B774" s="6"/>
      <c r="C774" s="7"/>
      <c r="D774" s="6" t="s">
        <v>1096</v>
      </c>
      <c r="E774" s="7">
        <v>281100</v>
      </c>
    </row>
    <row r="775" spans="1:5" x14ac:dyDescent="0.25">
      <c r="A775" s="5"/>
      <c r="B775" s="6"/>
      <c r="C775" s="7"/>
      <c r="D775" s="6" t="s">
        <v>1097</v>
      </c>
      <c r="E775" s="7">
        <v>281201</v>
      </c>
    </row>
    <row r="776" spans="1:5" x14ac:dyDescent="0.25">
      <c r="A776" s="5"/>
      <c r="B776" s="6"/>
      <c r="C776" s="7"/>
      <c r="D776" s="6" t="s">
        <v>1098</v>
      </c>
      <c r="E776" s="7">
        <v>281301</v>
      </c>
    </row>
    <row r="777" spans="1:5" x14ac:dyDescent="0.25">
      <c r="A777" s="5"/>
      <c r="B777" s="6"/>
      <c r="C777" s="7"/>
      <c r="D777" s="6" t="s">
        <v>1099</v>
      </c>
      <c r="E777" s="7">
        <v>281400</v>
      </c>
    </row>
    <row r="778" spans="1:5" x14ac:dyDescent="0.25">
      <c r="A778" s="5"/>
      <c r="B778" s="6"/>
      <c r="C778" s="7"/>
      <c r="D778" s="6" t="s">
        <v>1100</v>
      </c>
      <c r="E778" s="7">
        <v>281500</v>
      </c>
    </row>
    <row r="779" spans="1:5" x14ac:dyDescent="0.25">
      <c r="A779" s="5"/>
      <c r="B779" s="6"/>
      <c r="C779" s="7"/>
      <c r="D779" s="6" t="s">
        <v>1101</v>
      </c>
      <c r="E779" s="7">
        <v>281600</v>
      </c>
    </row>
    <row r="780" spans="1:5" x14ac:dyDescent="0.25">
      <c r="A780" s="5"/>
      <c r="B780" s="6"/>
      <c r="C780" s="7"/>
      <c r="D780" s="6" t="s">
        <v>1102</v>
      </c>
      <c r="E780" s="7">
        <v>281700</v>
      </c>
    </row>
    <row r="781" spans="1:5" x14ac:dyDescent="0.25">
      <c r="A781" s="5"/>
      <c r="B781" s="6"/>
      <c r="C781" s="7"/>
      <c r="D781" s="6" t="s">
        <v>1103</v>
      </c>
      <c r="E781" s="7">
        <v>281900</v>
      </c>
    </row>
    <row r="782" spans="1:5" x14ac:dyDescent="0.25">
      <c r="A782" s="5"/>
      <c r="B782" s="6"/>
      <c r="C782" s="7"/>
      <c r="D782" s="6" t="s">
        <v>1104</v>
      </c>
      <c r="E782" s="7">
        <v>282110</v>
      </c>
    </row>
    <row r="783" spans="1:5" x14ac:dyDescent="0.25">
      <c r="A783" s="5"/>
      <c r="B783" s="6"/>
      <c r="C783" s="7"/>
      <c r="D783" s="6" t="s">
        <v>1105</v>
      </c>
      <c r="E783" s="7">
        <v>282120</v>
      </c>
    </row>
    <row r="784" spans="1:5" x14ac:dyDescent="0.25">
      <c r="A784" s="5"/>
      <c r="B784" s="6"/>
      <c r="C784" s="7"/>
      <c r="D784" s="6" t="s">
        <v>1106</v>
      </c>
      <c r="E784" s="7">
        <v>282130</v>
      </c>
    </row>
    <row r="785" spans="1:5" x14ac:dyDescent="0.25">
      <c r="A785" s="5"/>
      <c r="B785" s="6"/>
      <c r="C785" s="7"/>
      <c r="D785" s="6" t="s">
        <v>1107</v>
      </c>
      <c r="E785" s="7">
        <v>282200</v>
      </c>
    </row>
    <row r="786" spans="1:5" x14ac:dyDescent="0.25">
      <c r="A786" s="5"/>
      <c r="B786" s="6"/>
      <c r="C786" s="7"/>
      <c r="D786" s="6" t="s">
        <v>1108</v>
      </c>
      <c r="E786" s="7">
        <v>282300</v>
      </c>
    </row>
    <row r="787" spans="1:5" x14ac:dyDescent="0.25">
      <c r="A787" s="5"/>
      <c r="B787" s="6"/>
      <c r="C787" s="7"/>
      <c r="D787" s="6" t="s">
        <v>1109</v>
      </c>
      <c r="E787" s="7">
        <v>282400</v>
      </c>
    </row>
    <row r="788" spans="1:5" x14ac:dyDescent="0.25">
      <c r="A788" s="5"/>
      <c r="B788" s="6"/>
      <c r="C788" s="7"/>
      <c r="D788" s="6" t="s">
        <v>1110</v>
      </c>
      <c r="E788" s="7">
        <v>282500</v>
      </c>
    </row>
    <row r="789" spans="1:5" x14ac:dyDescent="0.25">
      <c r="A789" s="5"/>
      <c r="B789" s="6"/>
      <c r="C789" s="7"/>
      <c r="D789" s="6" t="s">
        <v>1111</v>
      </c>
      <c r="E789" s="7">
        <v>282600</v>
      </c>
    </row>
    <row r="790" spans="1:5" x14ac:dyDescent="0.25">
      <c r="A790" s="5"/>
      <c r="B790" s="6"/>
      <c r="C790" s="7"/>
      <c r="D790" s="6" t="s">
        <v>1112</v>
      </c>
      <c r="E790" s="7">
        <v>282901</v>
      </c>
    </row>
    <row r="791" spans="1:5" x14ac:dyDescent="0.25">
      <c r="A791" s="5"/>
      <c r="B791" s="6"/>
      <c r="C791" s="7"/>
      <c r="D791" s="6" t="s">
        <v>1113</v>
      </c>
      <c r="E791" s="7">
        <v>282909</v>
      </c>
    </row>
    <row r="792" spans="1:5" x14ac:dyDescent="0.25">
      <c r="A792" s="5"/>
      <c r="B792" s="6"/>
      <c r="C792" s="7"/>
      <c r="D792" s="6" t="s">
        <v>1114</v>
      </c>
      <c r="E792" s="7">
        <v>291000</v>
      </c>
    </row>
    <row r="793" spans="1:5" x14ac:dyDescent="0.25">
      <c r="A793" s="5"/>
      <c r="B793" s="6"/>
      <c r="C793" s="7"/>
      <c r="D793" s="6" t="s">
        <v>1115</v>
      </c>
      <c r="E793" s="7">
        <v>292000</v>
      </c>
    </row>
    <row r="794" spans="1:5" x14ac:dyDescent="0.25">
      <c r="A794" s="5"/>
      <c r="B794" s="6"/>
      <c r="C794" s="7"/>
      <c r="D794" s="6" t="s">
        <v>1116</v>
      </c>
      <c r="E794" s="7">
        <v>293011</v>
      </c>
    </row>
    <row r="795" spans="1:5" x14ac:dyDescent="0.25">
      <c r="A795" s="5"/>
      <c r="B795" s="6"/>
      <c r="C795" s="7"/>
      <c r="D795" s="6" t="s">
        <v>1117</v>
      </c>
      <c r="E795" s="7">
        <v>293090</v>
      </c>
    </row>
    <row r="796" spans="1:5" x14ac:dyDescent="0.25">
      <c r="A796" s="5"/>
      <c r="B796" s="6"/>
      <c r="C796" s="7"/>
      <c r="D796" s="6" t="s">
        <v>1118</v>
      </c>
      <c r="E796" s="7">
        <v>301100</v>
      </c>
    </row>
    <row r="797" spans="1:5" x14ac:dyDescent="0.25">
      <c r="A797" s="5"/>
      <c r="B797" s="6"/>
      <c r="C797" s="7"/>
      <c r="D797" s="6" t="s">
        <v>1119</v>
      </c>
      <c r="E797" s="7">
        <v>301200</v>
      </c>
    </row>
    <row r="798" spans="1:5" x14ac:dyDescent="0.25">
      <c r="A798" s="5"/>
      <c r="B798" s="6"/>
      <c r="C798" s="7"/>
      <c r="D798" s="6" t="s">
        <v>1120</v>
      </c>
      <c r="E798" s="7">
        <v>302000</v>
      </c>
    </row>
    <row r="799" spans="1:5" x14ac:dyDescent="0.25">
      <c r="A799" s="5"/>
      <c r="B799" s="6"/>
      <c r="C799" s="7"/>
      <c r="D799" s="6" t="s">
        <v>1121</v>
      </c>
      <c r="E799" s="7">
        <v>303000</v>
      </c>
    </row>
    <row r="800" spans="1:5" x14ac:dyDescent="0.25">
      <c r="A800" s="5"/>
      <c r="B800" s="6"/>
      <c r="C800" s="7"/>
      <c r="D800" s="6" t="s">
        <v>1122</v>
      </c>
      <c r="E800" s="7">
        <v>309100</v>
      </c>
    </row>
    <row r="801" spans="1:5" x14ac:dyDescent="0.25">
      <c r="A801" s="5"/>
      <c r="B801" s="6"/>
      <c r="C801" s="7"/>
      <c r="D801" s="6" t="s">
        <v>1123</v>
      </c>
      <c r="E801" s="7">
        <v>309200</v>
      </c>
    </row>
    <row r="802" spans="1:5" x14ac:dyDescent="0.25">
      <c r="A802" s="5"/>
      <c r="B802" s="6"/>
      <c r="C802" s="7"/>
      <c r="D802" s="6" t="s">
        <v>1124</v>
      </c>
      <c r="E802" s="7">
        <v>309900</v>
      </c>
    </row>
    <row r="803" spans="1:5" x14ac:dyDescent="0.25">
      <c r="A803" s="5"/>
      <c r="B803" s="6"/>
      <c r="C803" s="7"/>
      <c r="D803" s="6" t="s">
        <v>1125</v>
      </c>
      <c r="E803" s="7">
        <v>310010</v>
      </c>
    </row>
    <row r="804" spans="1:5" x14ac:dyDescent="0.25">
      <c r="A804" s="5"/>
      <c r="B804" s="6"/>
      <c r="C804" s="7"/>
      <c r="D804" s="6" t="s">
        <v>1126</v>
      </c>
      <c r="E804" s="7">
        <v>310020</v>
      </c>
    </row>
    <row r="805" spans="1:5" x14ac:dyDescent="0.25">
      <c r="A805" s="5"/>
      <c r="B805" s="6"/>
      <c r="C805" s="7"/>
      <c r="D805" s="6" t="s">
        <v>1127</v>
      </c>
      <c r="E805" s="7">
        <v>310030</v>
      </c>
    </row>
    <row r="806" spans="1:5" x14ac:dyDescent="0.25">
      <c r="A806" s="5"/>
      <c r="B806" s="6"/>
      <c r="C806" s="7"/>
      <c r="D806" s="6" t="s">
        <v>1128</v>
      </c>
      <c r="E806" s="7">
        <v>321011</v>
      </c>
    </row>
    <row r="807" spans="1:5" x14ac:dyDescent="0.25">
      <c r="A807" s="5"/>
      <c r="B807" s="6"/>
      <c r="C807" s="7"/>
      <c r="D807" s="6" t="s">
        <v>1129</v>
      </c>
      <c r="E807" s="7">
        <v>321012</v>
      </c>
    </row>
    <row r="808" spans="1:5" x14ac:dyDescent="0.25">
      <c r="A808" s="5"/>
      <c r="B808" s="6"/>
      <c r="C808" s="7"/>
      <c r="D808" s="6" t="s">
        <v>1130</v>
      </c>
      <c r="E808" s="7">
        <v>321020</v>
      </c>
    </row>
    <row r="809" spans="1:5" x14ac:dyDescent="0.25">
      <c r="A809" s="5"/>
      <c r="B809" s="6"/>
      <c r="C809" s="7"/>
      <c r="D809" s="6" t="s">
        <v>1131</v>
      </c>
      <c r="E809" s="7">
        <v>322001</v>
      </c>
    </row>
    <row r="810" spans="1:5" x14ac:dyDescent="0.25">
      <c r="A810" s="5"/>
      <c r="B810" s="6"/>
      <c r="C810" s="7"/>
      <c r="D810" s="6" t="s">
        <v>1132</v>
      </c>
      <c r="E810" s="7">
        <v>323001</v>
      </c>
    </row>
    <row r="811" spans="1:5" x14ac:dyDescent="0.25">
      <c r="A811" s="5"/>
      <c r="B811" s="6"/>
      <c r="C811" s="7"/>
      <c r="D811" s="6" t="s">
        <v>1133</v>
      </c>
      <c r="E811" s="7">
        <v>324000</v>
      </c>
    </row>
    <row r="812" spans="1:5" x14ac:dyDescent="0.25">
      <c r="A812" s="5"/>
      <c r="B812" s="6"/>
      <c r="C812" s="7"/>
      <c r="D812" s="6" t="s">
        <v>1134</v>
      </c>
      <c r="E812" s="7">
        <v>329010</v>
      </c>
    </row>
    <row r="813" spans="1:5" x14ac:dyDescent="0.25">
      <c r="A813" s="5"/>
      <c r="B813" s="6"/>
      <c r="C813" s="7"/>
      <c r="D813" s="6" t="s">
        <v>1135</v>
      </c>
      <c r="E813" s="7">
        <v>329020</v>
      </c>
    </row>
    <row r="814" spans="1:5" x14ac:dyDescent="0.25">
      <c r="A814" s="5"/>
      <c r="B814" s="6"/>
      <c r="C814" s="7"/>
      <c r="D814" s="6" t="s">
        <v>1136</v>
      </c>
      <c r="E814" s="7">
        <v>329030</v>
      </c>
    </row>
    <row r="815" spans="1:5" x14ac:dyDescent="0.25">
      <c r="A815" s="5"/>
      <c r="B815" s="6"/>
      <c r="C815" s="7"/>
      <c r="D815" s="6" t="s">
        <v>1137</v>
      </c>
      <c r="E815" s="7">
        <v>329040</v>
      </c>
    </row>
    <row r="816" spans="1:5" x14ac:dyDescent="0.25">
      <c r="A816" s="5"/>
      <c r="B816" s="6"/>
      <c r="C816" s="7"/>
      <c r="D816" s="6" t="s">
        <v>1138</v>
      </c>
      <c r="E816" s="7">
        <v>329090</v>
      </c>
    </row>
    <row r="817" spans="1:5" x14ac:dyDescent="0.25">
      <c r="A817" s="5"/>
      <c r="B817" s="6"/>
      <c r="C817" s="7"/>
      <c r="D817" s="6" t="s">
        <v>1139</v>
      </c>
      <c r="E817" s="7">
        <v>331101</v>
      </c>
    </row>
    <row r="818" spans="1:5" x14ac:dyDescent="0.25">
      <c r="A818" s="5"/>
      <c r="B818" s="6"/>
      <c r="C818" s="7"/>
      <c r="D818" s="6" t="s">
        <v>1140</v>
      </c>
      <c r="E818" s="7">
        <v>331210</v>
      </c>
    </row>
    <row r="819" spans="1:5" x14ac:dyDescent="0.25">
      <c r="A819" s="5"/>
      <c r="B819" s="6"/>
      <c r="C819" s="7"/>
      <c r="D819" s="6" t="s">
        <v>1141</v>
      </c>
      <c r="E819" s="7">
        <v>331220</v>
      </c>
    </row>
    <row r="820" spans="1:5" x14ac:dyDescent="0.25">
      <c r="A820" s="5"/>
      <c r="B820" s="6"/>
      <c r="C820" s="7"/>
      <c r="D820" s="6" t="s">
        <v>1142</v>
      </c>
      <c r="E820" s="7">
        <v>331290</v>
      </c>
    </row>
    <row r="821" spans="1:5" x14ac:dyDescent="0.25">
      <c r="A821" s="5"/>
      <c r="B821" s="6"/>
      <c r="C821" s="7"/>
      <c r="D821" s="6" t="s">
        <v>1143</v>
      </c>
      <c r="E821" s="7">
        <v>331400</v>
      </c>
    </row>
    <row r="822" spans="1:5" x14ac:dyDescent="0.25">
      <c r="A822" s="5"/>
      <c r="B822" s="6"/>
      <c r="C822" s="7"/>
      <c r="D822" s="6" t="s">
        <v>1144</v>
      </c>
      <c r="E822" s="7">
        <v>331900</v>
      </c>
    </row>
    <row r="823" spans="1:5" x14ac:dyDescent="0.25">
      <c r="A823" s="5"/>
      <c r="B823" s="6"/>
      <c r="C823" s="7"/>
      <c r="D823" s="6" t="s">
        <v>1145</v>
      </c>
      <c r="E823" s="7">
        <v>332000</v>
      </c>
    </row>
    <row r="824" spans="1:5" x14ac:dyDescent="0.25">
      <c r="A824" s="5"/>
      <c r="B824" s="6"/>
      <c r="C824" s="7"/>
      <c r="D824" s="6" t="s">
        <v>1146</v>
      </c>
      <c r="E824" s="7">
        <v>351110</v>
      </c>
    </row>
    <row r="825" spans="1:5" x14ac:dyDescent="0.25">
      <c r="A825" s="5"/>
      <c r="B825" s="6"/>
      <c r="C825" s="7"/>
      <c r="D825" s="6" t="s">
        <v>1147</v>
      </c>
      <c r="E825" s="7">
        <v>351120</v>
      </c>
    </row>
    <row r="826" spans="1:5" x14ac:dyDescent="0.25">
      <c r="A826" s="5"/>
      <c r="B826" s="6"/>
      <c r="C826" s="7"/>
      <c r="D826" s="6" t="s">
        <v>1148</v>
      </c>
      <c r="E826" s="7">
        <v>351130</v>
      </c>
    </row>
    <row r="827" spans="1:5" x14ac:dyDescent="0.25">
      <c r="A827" s="5"/>
      <c r="B827" s="6"/>
      <c r="C827" s="7"/>
      <c r="D827" s="6" t="s">
        <v>1149</v>
      </c>
      <c r="E827" s="7">
        <v>351190</v>
      </c>
    </row>
    <row r="828" spans="1:5" x14ac:dyDescent="0.25">
      <c r="A828" s="5"/>
      <c r="B828" s="6"/>
      <c r="C828" s="7"/>
      <c r="D828" s="6" t="s">
        <v>1150</v>
      </c>
      <c r="E828" s="7">
        <v>351201</v>
      </c>
    </row>
    <row r="829" spans="1:5" x14ac:dyDescent="0.25">
      <c r="A829" s="5"/>
      <c r="B829" s="6"/>
      <c r="C829" s="7"/>
      <c r="D829" s="6" t="s">
        <v>1151</v>
      </c>
      <c r="E829" s="7">
        <v>351310</v>
      </c>
    </row>
    <row r="830" spans="1:5" x14ac:dyDescent="0.25">
      <c r="A830" s="5"/>
      <c r="B830" s="6"/>
      <c r="C830" s="7"/>
      <c r="D830" s="6" t="s">
        <v>1152</v>
      </c>
      <c r="E830" s="7">
        <v>351320</v>
      </c>
    </row>
    <row r="831" spans="1:5" x14ac:dyDescent="0.25">
      <c r="A831" s="5"/>
      <c r="B831" s="6"/>
      <c r="C831" s="7"/>
      <c r="D831" s="6" t="s">
        <v>1153</v>
      </c>
      <c r="E831" s="7">
        <v>352010</v>
      </c>
    </row>
    <row r="832" spans="1:5" x14ac:dyDescent="0.25">
      <c r="A832" s="5"/>
      <c r="B832" s="6"/>
      <c r="C832" s="7"/>
      <c r="D832" s="6" t="s">
        <v>1154</v>
      </c>
      <c r="E832" s="7">
        <v>352020</v>
      </c>
    </row>
    <row r="833" spans="1:5" x14ac:dyDescent="0.25">
      <c r="A833" s="5"/>
      <c r="B833" s="6"/>
      <c r="C833" s="7"/>
      <c r="D833" s="6" t="s">
        <v>1155</v>
      </c>
      <c r="E833" s="7">
        <v>353001</v>
      </c>
    </row>
    <row r="834" spans="1:5" x14ac:dyDescent="0.25">
      <c r="A834" s="5"/>
      <c r="B834" s="6"/>
      <c r="C834" s="7"/>
      <c r="D834" s="6" t="s">
        <v>1156</v>
      </c>
      <c r="E834" s="7">
        <v>360010</v>
      </c>
    </row>
    <row r="835" spans="1:5" x14ac:dyDescent="0.25">
      <c r="A835" s="5"/>
      <c r="B835" s="6"/>
      <c r="C835" s="7"/>
      <c r="D835" s="6" t="s">
        <v>1157</v>
      </c>
      <c r="E835" s="7">
        <v>360020</v>
      </c>
    </row>
    <row r="836" spans="1:5" x14ac:dyDescent="0.25">
      <c r="A836" s="5"/>
      <c r="B836" s="6"/>
      <c r="C836" s="7"/>
      <c r="D836" s="6" t="s">
        <v>1158</v>
      </c>
      <c r="E836" s="7">
        <v>370000</v>
      </c>
    </row>
    <row r="837" spans="1:5" x14ac:dyDescent="0.25">
      <c r="A837" s="5"/>
      <c r="B837" s="6"/>
      <c r="C837" s="7"/>
      <c r="D837" s="6" t="s">
        <v>1159</v>
      </c>
      <c r="E837" s="7">
        <v>381100</v>
      </c>
    </row>
    <row r="838" spans="1:5" x14ac:dyDescent="0.25">
      <c r="A838" s="5"/>
      <c r="B838" s="6"/>
      <c r="C838" s="7"/>
      <c r="D838" s="6" t="s">
        <v>1160</v>
      </c>
      <c r="E838" s="7">
        <v>381200</v>
      </c>
    </row>
    <row r="839" spans="1:5" x14ac:dyDescent="0.25">
      <c r="A839" s="5"/>
      <c r="B839" s="6"/>
      <c r="C839" s="7"/>
      <c r="D839" s="6" t="s">
        <v>1161</v>
      </c>
      <c r="E839" s="7">
        <v>382010</v>
      </c>
    </row>
    <row r="840" spans="1:5" x14ac:dyDescent="0.25">
      <c r="A840" s="5"/>
      <c r="B840" s="6"/>
      <c r="C840" s="7"/>
      <c r="D840" s="6" t="s">
        <v>1162</v>
      </c>
      <c r="E840" s="7">
        <v>382020</v>
      </c>
    </row>
    <row r="841" spans="1:5" x14ac:dyDescent="0.25">
      <c r="A841" s="5"/>
      <c r="B841" s="6"/>
      <c r="C841" s="7"/>
      <c r="D841" s="6" t="s">
        <v>1163</v>
      </c>
      <c r="E841" s="7">
        <v>390000</v>
      </c>
    </row>
    <row r="842" spans="1:5" x14ac:dyDescent="0.25">
      <c r="A842" s="5"/>
      <c r="B842" s="6"/>
      <c r="C842" s="7"/>
      <c r="D842" s="6" t="s">
        <v>1164</v>
      </c>
      <c r="E842" s="7">
        <v>410011</v>
      </c>
    </row>
    <row r="843" spans="1:5" x14ac:dyDescent="0.25">
      <c r="A843" s="5"/>
      <c r="B843" s="6"/>
      <c r="C843" s="7"/>
      <c r="D843" s="6" t="s">
        <v>1165</v>
      </c>
      <c r="E843" s="7">
        <v>410021</v>
      </c>
    </row>
    <row r="844" spans="1:5" x14ac:dyDescent="0.25">
      <c r="A844" s="5"/>
      <c r="B844" s="6"/>
      <c r="C844" s="7"/>
      <c r="D844" s="6" t="s">
        <v>1166</v>
      </c>
      <c r="E844" s="7">
        <v>421000</v>
      </c>
    </row>
    <row r="845" spans="1:5" x14ac:dyDescent="0.25">
      <c r="A845" s="5"/>
      <c r="B845" s="6"/>
      <c r="C845" s="7"/>
      <c r="D845" s="6" t="s">
        <v>1167</v>
      </c>
      <c r="E845" s="7">
        <v>422100</v>
      </c>
    </row>
    <row r="846" spans="1:5" x14ac:dyDescent="0.25">
      <c r="A846" s="5"/>
      <c r="B846" s="6"/>
      <c r="C846" s="7"/>
      <c r="D846" s="6" t="s">
        <v>1168</v>
      </c>
      <c r="E846" s="7">
        <v>422200</v>
      </c>
    </row>
    <row r="847" spans="1:5" x14ac:dyDescent="0.25">
      <c r="A847" s="5"/>
      <c r="B847" s="6"/>
      <c r="C847" s="7"/>
      <c r="D847" s="6" t="s">
        <v>1169</v>
      </c>
      <c r="E847" s="7">
        <v>429010</v>
      </c>
    </row>
    <row r="848" spans="1:5" x14ac:dyDescent="0.25">
      <c r="A848" s="5"/>
      <c r="B848" s="6"/>
      <c r="C848" s="7"/>
      <c r="D848" s="6" t="s">
        <v>1170</v>
      </c>
      <c r="E848" s="7">
        <v>429090</v>
      </c>
    </row>
    <row r="849" spans="1:5" x14ac:dyDescent="0.25">
      <c r="A849" s="5"/>
      <c r="B849" s="6"/>
      <c r="C849" s="7"/>
      <c r="D849" s="6" t="s">
        <v>1171</v>
      </c>
      <c r="E849" s="7">
        <v>431100</v>
      </c>
    </row>
    <row r="850" spans="1:5" x14ac:dyDescent="0.25">
      <c r="A850" s="5"/>
      <c r="B850" s="6"/>
      <c r="C850" s="7"/>
      <c r="D850" s="6" t="s">
        <v>1172</v>
      </c>
      <c r="E850" s="7">
        <v>431210</v>
      </c>
    </row>
    <row r="851" spans="1:5" x14ac:dyDescent="0.25">
      <c r="A851" s="5"/>
      <c r="B851" s="6"/>
      <c r="C851" s="7"/>
      <c r="D851" s="6" t="s">
        <v>1173</v>
      </c>
      <c r="E851" s="7">
        <v>432110</v>
      </c>
    </row>
    <row r="852" spans="1:5" x14ac:dyDescent="0.25">
      <c r="A852" s="5"/>
      <c r="B852" s="6"/>
      <c r="C852" s="7"/>
      <c r="D852" s="6" t="s">
        <v>1174</v>
      </c>
      <c r="E852" s="7">
        <v>432190</v>
      </c>
    </row>
    <row r="853" spans="1:5" x14ac:dyDescent="0.25">
      <c r="A853" s="5"/>
      <c r="B853" s="6"/>
      <c r="C853" s="7"/>
      <c r="D853" s="6" t="s">
        <v>1175</v>
      </c>
      <c r="E853" s="7">
        <v>432200</v>
      </c>
    </row>
    <row r="854" spans="1:5" x14ac:dyDescent="0.25">
      <c r="A854" s="5"/>
      <c r="B854" s="6"/>
      <c r="C854" s="7"/>
      <c r="D854" s="6" t="s">
        <v>1176</v>
      </c>
      <c r="E854" s="7">
        <v>432910</v>
      </c>
    </row>
    <row r="855" spans="1:5" x14ac:dyDescent="0.25">
      <c r="A855" s="5"/>
      <c r="B855" s="6"/>
      <c r="C855" s="7"/>
      <c r="D855" s="6" t="s">
        <v>1177</v>
      </c>
      <c r="E855" s="7">
        <v>432920</v>
      </c>
    </row>
    <row r="856" spans="1:5" x14ac:dyDescent="0.25">
      <c r="A856" s="5"/>
      <c r="B856" s="6"/>
      <c r="C856" s="7"/>
      <c r="D856" s="6" t="s">
        <v>1178</v>
      </c>
      <c r="E856" s="7">
        <v>432990</v>
      </c>
    </row>
    <row r="857" spans="1:5" x14ac:dyDescent="0.25">
      <c r="A857" s="5"/>
      <c r="B857" s="6"/>
      <c r="C857" s="7"/>
      <c r="D857" s="6" t="s">
        <v>1179</v>
      </c>
      <c r="E857" s="7">
        <v>433010</v>
      </c>
    </row>
    <row r="858" spans="1:5" x14ac:dyDescent="0.25">
      <c r="A858" s="5"/>
      <c r="B858" s="6"/>
      <c r="C858" s="7"/>
      <c r="D858" s="6" t="s">
        <v>1180</v>
      </c>
      <c r="E858" s="7">
        <v>433020</v>
      </c>
    </row>
    <row r="859" spans="1:5" x14ac:dyDescent="0.25">
      <c r="A859" s="5"/>
      <c r="B859" s="6"/>
      <c r="C859" s="7"/>
      <c r="D859" s="6" t="s">
        <v>1181</v>
      </c>
      <c r="E859" s="7">
        <v>433030</v>
      </c>
    </row>
    <row r="860" spans="1:5" x14ac:dyDescent="0.25">
      <c r="A860" s="5"/>
      <c r="B860" s="6"/>
      <c r="C860" s="7"/>
      <c r="D860" s="6" t="s">
        <v>1182</v>
      </c>
      <c r="E860" s="7">
        <v>433040</v>
      </c>
    </row>
    <row r="861" spans="1:5" x14ac:dyDescent="0.25">
      <c r="A861" s="5"/>
      <c r="B861" s="6"/>
      <c r="C861" s="7"/>
      <c r="D861" s="6" t="s">
        <v>1183</v>
      </c>
      <c r="E861" s="7">
        <v>433090</v>
      </c>
    </row>
    <row r="862" spans="1:5" x14ac:dyDescent="0.25">
      <c r="A862" s="5"/>
      <c r="B862" s="6"/>
      <c r="C862" s="7"/>
      <c r="D862" s="6" t="s">
        <v>1184</v>
      </c>
      <c r="E862" s="7">
        <v>439100</v>
      </c>
    </row>
    <row r="863" spans="1:5" x14ac:dyDescent="0.25">
      <c r="A863" s="5"/>
      <c r="B863" s="6"/>
      <c r="C863" s="7"/>
      <c r="D863" s="6" t="s">
        <v>1185</v>
      </c>
      <c r="E863" s="7">
        <v>439910</v>
      </c>
    </row>
    <row r="864" spans="1:5" x14ac:dyDescent="0.25">
      <c r="A864" s="5"/>
      <c r="B864" s="6"/>
      <c r="C864" s="7"/>
      <c r="D864" s="6" t="s">
        <v>1186</v>
      </c>
      <c r="E864" s="7">
        <v>439990</v>
      </c>
    </row>
    <row r="865" spans="1:5" x14ac:dyDescent="0.25">
      <c r="A865" s="5"/>
      <c r="B865" s="6"/>
      <c r="C865" s="7"/>
      <c r="D865" s="6" t="s">
        <v>1187</v>
      </c>
      <c r="E865" s="7">
        <v>451110</v>
      </c>
    </row>
    <row r="866" spans="1:5" x14ac:dyDescent="0.25">
      <c r="A866" s="5"/>
      <c r="B866" s="6"/>
      <c r="C866" s="7"/>
      <c r="D866" s="6" t="s">
        <v>1188</v>
      </c>
      <c r="E866" s="7">
        <v>451190</v>
      </c>
    </row>
    <row r="867" spans="1:5" x14ac:dyDescent="0.25">
      <c r="A867" s="5"/>
      <c r="B867" s="6"/>
      <c r="C867" s="7"/>
      <c r="D867" s="6" t="s">
        <v>1189</v>
      </c>
      <c r="E867" s="7">
        <v>451210</v>
      </c>
    </row>
    <row r="868" spans="1:5" x14ac:dyDescent="0.25">
      <c r="A868" s="5"/>
      <c r="B868" s="6"/>
      <c r="C868" s="7"/>
      <c r="D868" s="6" t="s">
        <v>1190</v>
      </c>
      <c r="E868" s="7">
        <v>451290</v>
      </c>
    </row>
    <row r="869" spans="1:5" x14ac:dyDescent="0.25">
      <c r="A869" s="5"/>
      <c r="B869" s="6"/>
      <c r="C869" s="7"/>
      <c r="D869" s="6" t="s">
        <v>1191</v>
      </c>
      <c r="E869" s="7">
        <v>452101</v>
      </c>
    </row>
    <row r="870" spans="1:5" x14ac:dyDescent="0.25">
      <c r="A870" s="5"/>
      <c r="B870" s="6"/>
      <c r="C870" s="7"/>
      <c r="D870" s="6" t="s">
        <v>1192</v>
      </c>
      <c r="E870" s="7">
        <v>452210</v>
      </c>
    </row>
    <row r="871" spans="1:5" x14ac:dyDescent="0.25">
      <c r="A871" s="5"/>
      <c r="B871" s="6"/>
      <c r="C871" s="7"/>
      <c r="D871" s="6" t="s">
        <v>1193</v>
      </c>
      <c r="E871" s="7">
        <v>452220</v>
      </c>
    </row>
    <row r="872" spans="1:5" x14ac:dyDescent="0.25">
      <c r="A872" s="5"/>
      <c r="B872" s="6"/>
      <c r="C872" s="7"/>
      <c r="D872" s="6" t="s">
        <v>1194</v>
      </c>
      <c r="E872" s="7">
        <v>452300</v>
      </c>
    </row>
    <row r="873" spans="1:5" x14ac:dyDescent="0.25">
      <c r="A873" s="5"/>
      <c r="B873" s="6"/>
      <c r="C873" s="7"/>
      <c r="D873" s="6" t="s">
        <v>1195</v>
      </c>
      <c r="E873" s="7">
        <v>452401</v>
      </c>
    </row>
    <row r="874" spans="1:5" x14ac:dyDescent="0.25">
      <c r="A874" s="5"/>
      <c r="B874" s="6"/>
      <c r="C874" s="7"/>
      <c r="D874" s="6" t="s">
        <v>1196</v>
      </c>
      <c r="E874" s="7">
        <v>452500</v>
      </c>
    </row>
    <row r="875" spans="1:5" x14ac:dyDescent="0.25">
      <c r="A875" s="5"/>
      <c r="B875" s="6"/>
      <c r="C875" s="7"/>
      <c r="D875" s="6" t="s">
        <v>1197</v>
      </c>
      <c r="E875" s="7">
        <v>452600</v>
      </c>
    </row>
    <row r="876" spans="1:5" x14ac:dyDescent="0.25">
      <c r="A876" s="5"/>
      <c r="B876" s="6"/>
      <c r="C876" s="7"/>
      <c r="D876" s="6" t="s">
        <v>1198</v>
      </c>
      <c r="E876" s="7">
        <v>452700</v>
      </c>
    </row>
    <row r="877" spans="1:5" x14ac:dyDescent="0.25">
      <c r="A877" s="5"/>
      <c r="B877" s="6"/>
      <c r="C877" s="7"/>
      <c r="D877" s="6" t="s">
        <v>1199</v>
      </c>
      <c r="E877" s="7">
        <v>452800</v>
      </c>
    </row>
    <row r="878" spans="1:5" x14ac:dyDescent="0.25">
      <c r="A878" s="5"/>
      <c r="B878" s="6"/>
      <c r="C878" s="7"/>
      <c r="D878" s="6" t="s">
        <v>1200</v>
      </c>
      <c r="E878" s="7">
        <v>452910</v>
      </c>
    </row>
    <row r="879" spans="1:5" x14ac:dyDescent="0.25">
      <c r="A879" s="5"/>
      <c r="B879" s="6"/>
      <c r="C879" s="7"/>
      <c r="D879" s="6" t="s">
        <v>1201</v>
      </c>
      <c r="E879" s="7">
        <v>452990</v>
      </c>
    </row>
    <row r="880" spans="1:5" x14ac:dyDescent="0.25">
      <c r="A880" s="5"/>
      <c r="B880" s="6"/>
      <c r="C880" s="7"/>
      <c r="D880" s="6" t="s">
        <v>1202</v>
      </c>
      <c r="E880" s="7">
        <v>453100</v>
      </c>
    </row>
    <row r="881" spans="1:5" x14ac:dyDescent="0.25">
      <c r="A881" s="5"/>
      <c r="B881" s="6"/>
      <c r="C881" s="7"/>
      <c r="D881" s="6" t="s">
        <v>1203</v>
      </c>
      <c r="E881" s="7">
        <v>453210</v>
      </c>
    </row>
    <row r="882" spans="1:5" x14ac:dyDescent="0.25">
      <c r="A882" s="5"/>
      <c r="B882" s="6"/>
      <c r="C882" s="7"/>
      <c r="D882" s="6" t="s">
        <v>1204</v>
      </c>
      <c r="E882" s="7">
        <v>453220</v>
      </c>
    </row>
    <row r="883" spans="1:5" x14ac:dyDescent="0.25">
      <c r="A883" s="5"/>
      <c r="B883" s="6"/>
      <c r="C883" s="7"/>
      <c r="D883" s="6" t="s">
        <v>1205</v>
      </c>
      <c r="E883" s="7">
        <v>453291</v>
      </c>
    </row>
    <row r="884" spans="1:5" x14ac:dyDescent="0.25">
      <c r="A884" s="5"/>
      <c r="B884" s="6"/>
      <c r="C884" s="7"/>
      <c r="D884" s="6" t="s">
        <v>1206</v>
      </c>
      <c r="E884" s="7">
        <v>453292</v>
      </c>
    </row>
    <row r="885" spans="1:5" x14ac:dyDescent="0.25">
      <c r="A885" s="5"/>
      <c r="B885" s="6"/>
      <c r="C885" s="7"/>
      <c r="D885" s="6" t="s">
        <v>1207</v>
      </c>
      <c r="E885" s="7">
        <v>454010</v>
      </c>
    </row>
    <row r="886" spans="1:5" x14ac:dyDescent="0.25">
      <c r="A886" s="5"/>
      <c r="B886" s="6"/>
      <c r="C886" s="7"/>
      <c r="D886" s="6" t="s">
        <v>1208</v>
      </c>
      <c r="E886" s="7">
        <v>454020</v>
      </c>
    </row>
    <row r="887" spans="1:5" x14ac:dyDescent="0.25">
      <c r="A887" s="5"/>
      <c r="B887" s="6"/>
      <c r="C887" s="7"/>
      <c r="D887" s="6" t="s">
        <v>1209</v>
      </c>
      <c r="E887" s="7">
        <v>461011</v>
      </c>
    </row>
    <row r="888" spans="1:5" x14ac:dyDescent="0.25">
      <c r="A888" s="5"/>
      <c r="B888" s="6"/>
      <c r="C888" s="7"/>
      <c r="D888" s="6" t="s">
        <v>1210</v>
      </c>
      <c r="E888" s="7">
        <v>461012</v>
      </c>
    </row>
    <row r="889" spans="1:5" x14ac:dyDescent="0.25">
      <c r="A889" s="5"/>
      <c r="B889" s="6"/>
      <c r="C889" s="7"/>
      <c r="D889" s="6" t="s">
        <v>1211</v>
      </c>
      <c r="E889" s="7">
        <v>461013</v>
      </c>
    </row>
    <row r="890" spans="1:5" x14ac:dyDescent="0.25">
      <c r="A890" s="5"/>
      <c r="B890" s="6"/>
      <c r="C890" s="7"/>
      <c r="D890" s="6" t="s">
        <v>1212</v>
      </c>
      <c r="E890" s="7">
        <v>461014</v>
      </c>
    </row>
    <row r="891" spans="1:5" x14ac:dyDescent="0.25">
      <c r="A891" s="5"/>
      <c r="B891" s="6"/>
      <c r="C891" s="7"/>
      <c r="D891" s="6" t="s">
        <v>1213</v>
      </c>
      <c r="E891" s="7">
        <v>461019</v>
      </c>
    </row>
    <row r="892" spans="1:5" x14ac:dyDescent="0.25">
      <c r="A892" s="5"/>
      <c r="B892" s="6"/>
      <c r="C892" s="7"/>
      <c r="D892" s="6" t="s">
        <v>1214</v>
      </c>
      <c r="E892" s="7">
        <v>461021</v>
      </c>
    </row>
    <row r="893" spans="1:5" x14ac:dyDescent="0.25">
      <c r="A893" s="5"/>
      <c r="B893" s="6"/>
      <c r="C893" s="7"/>
      <c r="D893" s="6" t="s">
        <v>1215</v>
      </c>
      <c r="E893" s="7">
        <v>461022</v>
      </c>
    </row>
    <row r="894" spans="1:5" x14ac:dyDescent="0.25">
      <c r="A894" s="5"/>
      <c r="B894" s="6"/>
      <c r="C894" s="7"/>
      <c r="D894" s="6" t="s">
        <v>1216</v>
      </c>
      <c r="E894" s="7">
        <v>461029</v>
      </c>
    </row>
    <row r="895" spans="1:5" x14ac:dyDescent="0.25">
      <c r="A895" s="5"/>
      <c r="B895" s="6"/>
      <c r="C895" s="7"/>
      <c r="D895" s="6" t="s">
        <v>1217</v>
      </c>
      <c r="E895" s="7">
        <v>461031</v>
      </c>
    </row>
    <row r="896" spans="1:5" x14ac:dyDescent="0.25">
      <c r="A896" s="5"/>
      <c r="B896" s="6"/>
      <c r="C896" s="7"/>
      <c r="D896" s="6" t="s">
        <v>1218</v>
      </c>
      <c r="E896" s="7">
        <v>461032</v>
      </c>
    </row>
    <row r="897" spans="1:5" x14ac:dyDescent="0.25">
      <c r="A897" s="5"/>
      <c r="B897" s="6"/>
      <c r="C897" s="7"/>
      <c r="D897" s="6" t="s">
        <v>1219</v>
      </c>
      <c r="E897" s="7">
        <v>461039</v>
      </c>
    </row>
    <row r="898" spans="1:5" x14ac:dyDescent="0.25">
      <c r="A898" s="5"/>
      <c r="B898" s="6"/>
      <c r="C898" s="7"/>
      <c r="D898" s="6" t="s">
        <v>1220</v>
      </c>
      <c r="E898" s="7">
        <v>461040</v>
      </c>
    </row>
    <row r="899" spans="1:5" x14ac:dyDescent="0.25">
      <c r="A899" s="5"/>
      <c r="B899" s="6"/>
      <c r="C899" s="7"/>
      <c r="D899" s="6" t="s">
        <v>1221</v>
      </c>
      <c r="E899" s="7">
        <v>461092</v>
      </c>
    </row>
    <row r="900" spans="1:5" x14ac:dyDescent="0.25">
      <c r="A900" s="5"/>
      <c r="B900" s="6"/>
      <c r="C900" s="7"/>
      <c r="D900" s="6" t="s">
        <v>1222</v>
      </c>
      <c r="E900" s="7">
        <v>461093</v>
      </c>
    </row>
    <row r="901" spans="1:5" x14ac:dyDescent="0.25">
      <c r="A901" s="5"/>
      <c r="B901" s="6"/>
      <c r="C901" s="7"/>
      <c r="D901" s="6" t="s">
        <v>1223</v>
      </c>
      <c r="E901" s="7">
        <v>461094</v>
      </c>
    </row>
    <row r="902" spans="1:5" x14ac:dyDescent="0.25">
      <c r="A902" s="5"/>
      <c r="B902" s="6"/>
      <c r="C902" s="7"/>
      <c r="D902" s="6" t="s">
        <v>1224</v>
      </c>
      <c r="E902" s="7">
        <v>461095</v>
      </c>
    </row>
    <row r="903" spans="1:5" x14ac:dyDescent="0.25">
      <c r="A903" s="5"/>
      <c r="B903" s="6"/>
      <c r="C903" s="7"/>
      <c r="D903" s="6" t="s">
        <v>1225</v>
      </c>
      <c r="E903" s="7">
        <v>461099</v>
      </c>
    </row>
    <row r="904" spans="1:5" x14ac:dyDescent="0.25">
      <c r="A904" s="5"/>
      <c r="B904" s="6"/>
      <c r="C904" s="7"/>
      <c r="D904" s="6" t="s">
        <v>1226</v>
      </c>
      <c r="E904" s="7">
        <v>462110</v>
      </c>
    </row>
    <row r="905" spans="1:5" x14ac:dyDescent="0.25">
      <c r="A905" s="5"/>
      <c r="B905" s="6"/>
      <c r="C905" s="7"/>
      <c r="D905" s="6" t="s">
        <v>1227</v>
      </c>
      <c r="E905" s="7">
        <v>462120</v>
      </c>
    </row>
    <row r="906" spans="1:5" x14ac:dyDescent="0.25">
      <c r="A906" s="5"/>
      <c r="B906" s="6"/>
      <c r="C906" s="7"/>
      <c r="D906" s="6" t="s">
        <v>1228</v>
      </c>
      <c r="E906" s="7">
        <v>462131</v>
      </c>
    </row>
    <row r="907" spans="1:5" x14ac:dyDescent="0.25">
      <c r="A907" s="5"/>
      <c r="B907" s="6"/>
      <c r="C907" s="7"/>
      <c r="D907" s="6" t="s">
        <v>1229</v>
      </c>
      <c r="E907" s="7">
        <v>462132</v>
      </c>
    </row>
    <row r="908" spans="1:5" x14ac:dyDescent="0.25">
      <c r="A908" s="5"/>
      <c r="B908" s="6"/>
      <c r="C908" s="7"/>
      <c r="D908" s="6" t="s">
        <v>1230</v>
      </c>
      <c r="E908" s="7">
        <v>462190</v>
      </c>
    </row>
    <row r="909" spans="1:5" x14ac:dyDescent="0.25">
      <c r="A909" s="5"/>
      <c r="B909" s="6"/>
      <c r="C909" s="7"/>
      <c r="D909" s="6" t="s">
        <v>1231</v>
      </c>
      <c r="E909" s="7">
        <v>462201</v>
      </c>
    </row>
    <row r="910" spans="1:5" x14ac:dyDescent="0.25">
      <c r="A910" s="5"/>
      <c r="B910" s="6"/>
      <c r="C910" s="7"/>
      <c r="D910" s="6" t="s">
        <v>1232</v>
      </c>
      <c r="E910" s="7">
        <v>462209</v>
      </c>
    </row>
    <row r="911" spans="1:5" x14ac:dyDescent="0.25">
      <c r="A911" s="5"/>
      <c r="B911" s="6"/>
      <c r="C911" s="7"/>
      <c r="D911" s="6" t="s">
        <v>1233</v>
      </c>
      <c r="E911" s="7">
        <v>463111</v>
      </c>
    </row>
    <row r="912" spans="1:5" x14ac:dyDescent="0.25">
      <c r="A912" s="5"/>
      <c r="B912" s="6"/>
      <c r="C912" s="7"/>
      <c r="D912" s="6" t="s">
        <v>1234</v>
      </c>
      <c r="E912" s="7">
        <v>463112</v>
      </c>
    </row>
    <row r="913" spans="1:5" x14ac:dyDescent="0.25">
      <c r="A913" s="5"/>
      <c r="B913" s="6"/>
      <c r="C913" s="7"/>
      <c r="D913" s="6" t="s">
        <v>1235</v>
      </c>
      <c r="E913" s="7">
        <v>463121</v>
      </c>
    </row>
    <row r="914" spans="1:5" x14ac:dyDescent="0.25">
      <c r="A914" s="5"/>
      <c r="B914" s="6"/>
      <c r="C914" s="7"/>
      <c r="D914" s="6" t="s">
        <v>1236</v>
      </c>
      <c r="E914" s="7">
        <v>463129</v>
      </c>
    </row>
    <row r="915" spans="1:5" x14ac:dyDescent="0.25">
      <c r="A915" s="5"/>
      <c r="B915" s="6"/>
      <c r="C915" s="7"/>
      <c r="D915" s="6" t="s">
        <v>1237</v>
      </c>
      <c r="E915" s="7">
        <v>463130</v>
      </c>
    </row>
    <row r="916" spans="1:5" x14ac:dyDescent="0.25">
      <c r="A916" s="5"/>
      <c r="B916" s="6"/>
      <c r="C916" s="7"/>
      <c r="D916" s="6" t="s">
        <v>1238</v>
      </c>
      <c r="E916" s="7">
        <v>463140</v>
      </c>
    </row>
    <row r="917" spans="1:5" x14ac:dyDescent="0.25">
      <c r="A917" s="5"/>
      <c r="B917" s="6"/>
      <c r="C917" s="7"/>
      <c r="D917" s="6" t="s">
        <v>1239</v>
      </c>
      <c r="E917" s="7">
        <v>463151</v>
      </c>
    </row>
    <row r="918" spans="1:5" x14ac:dyDescent="0.25">
      <c r="A918" s="5"/>
      <c r="B918" s="6"/>
      <c r="C918" s="7"/>
      <c r="D918" s="6" t="s">
        <v>1240</v>
      </c>
      <c r="E918" s="7">
        <v>463152</v>
      </c>
    </row>
    <row r="919" spans="1:5" x14ac:dyDescent="0.25">
      <c r="A919" s="5"/>
      <c r="B919" s="6"/>
      <c r="C919" s="7"/>
      <c r="D919" s="6" t="s">
        <v>1241</v>
      </c>
      <c r="E919" s="7">
        <v>463153</v>
      </c>
    </row>
    <row r="920" spans="1:5" x14ac:dyDescent="0.25">
      <c r="A920" s="5"/>
      <c r="B920" s="6"/>
      <c r="C920" s="7"/>
      <c r="D920" s="6" t="s">
        <v>1242</v>
      </c>
      <c r="E920" s="7">
        <v>463154</v>
      </c>
    </row>
    <row r="921" spans="1:5" x14ac:dyDescent="0.25">
      <c r="A921" s="5"/>
      <c r="B921" s="6"/>
      <c r="C921" s="7"/>
      <c r="D921" s="6" t="s">
        <v>1243</v>
      </c>
      <c r="E921" s="7">
        <v>463159</v>
      </c>
    </row>
    <row r="922" spans="1:5" x14ac:dyDescent="0.25">
      <c r="A922" s="5"/>
      <c r="B922" s="6"/>
      <c r="C922" s="7"/>
      <c r="D922" s="6" t="s">
        <v>1244</v>
      </c>
      <c r="E922" s="7">
        <v>463160</v>
      </c>
    </row>
    <row r="923" spans="1:5" x14ac:dyDescent="0.25">
      <c r="A923" s="5"/>
      <c r="B923" s="6"/>
      <c r="C923" s="7"/>
      <c r="D923" s="6" t="s">
        <v>1245</v>
      </c>
      <c r="E923" s="7">
        <v>463170</v>
      </c>
    </row>
    <row r="924" spans="1:5" x14ac:dyDescent="0.25">
      <c r="A924" s="5"/>
      <c r="B924" s="6"/>
      <c r="C924" s="7"/>
      <c r="D924" s="6" t="s">
        <v>1246</v>
      </c>
      <c r="E924" s="7">
        <v>463180</v>
      </c>
    </row>
    <row r="925" spans="1:5" x14ac:dyDescent="0.25">
      <c r="A925" s="5"/>
      <c r="B925" s="6"/>
      <c r="C925" s="7"/>
      <c r="D925" s="6" t="s">
        <v>1247</v>
      </c>
      <c r="E925" s="7">
        <v>463191</v>
      </c>
    </row>
    <row r="926" spans="1:5" x14ac:dyDescent="0.25">
      <c r="A926" s="5"/>
      <c r="B926" s="6"/>
      <c r="C926" s="7"/>
      <c r="D926" s="6" t="s">
        <v>1248</v>
      </c>
      <c r="E926" s="7">
        <v>463199</v>
      </c>
    </row>
    <row r="927" spans="1:5" x14ac:dyDescent="0.25">
      <c r="A927" s="5"/>
      <c r="B927" s="6"/>
      <c r="C927" s="7"/>
      <c r="D927" s="6" t="s">
        <v>1249</v>
      </c>
      <c r="E927" s="7">
        <v>463211</v>
      </c>
    </row>
    <row r="928" spans="1:5" x14ac:dyDescent="0.25">
      <c r="A928" s="5"/>
      <c r="B928" s="6"/>
      <c r="C928" s="7"/>
      <c r="D928" s="6" t="s">
        <v>1250</v>
      </c>
      <c r="E928" s="7">
        <v>463212</v>
      </c>
    </row>
    <row r="929" spans="1:5" x14ac:dyDescent="0.25">
      <c r="A929" s="5"/>
      <c r="B929" s="6"/>
      <c r="C929" s="7"/>
      <c r="D929" s="6" t="s">
        <v>1251</v>
      </c>
      <c r="E929" s="7">
        <v>463219</v>
      </c>
    </row>
    <row r="930" spans="1:5" x14ac:dyDescent="0.25">
      <c r="A930" s="5"/>
      <c r="B930" s="6"/>
      <c r="C930" s="7"/>
      <c r="D930" s="6" t="s">
        <v>1252</v>
      </c>
      <c r="E930" s="7">
        <v>463220</v>
      </c>
    </row>
    <row r="931" spans="1:5" x14ac:dyDescent="0.25">
      <c r="A931" s="5"/>
      <c r="B931" s="6"/>
      <c r="C931" s="7"/>
      <c r="D931" s="6" t="s">
        <v>1253</v>
      </c>
      <c r="E931" s="7">
        <v>463300</v>
      </c>
    </row>
    <row r="932" spans="1:5" x14ac:dyDescent="0.25">
      <c r="A932" s="5"/>
      <c r="B932" s="6"/>
      <c r="C932" s="7"/>
      <c r="D932" s="6" t="s">
        <v>1254</v>
      </c>
      <c r="E932" s="7">
        <v>464111</v>
      </c>
    </row>
    <row r="933" spans="1:5" x14ac:dyDescent="0.25">
      <c r="A933" s="5"/>
      <c r="B933" s="6"/>
      <c r="C933" s="7"/>
      <c r="D933" s="6" t="s">
        <v>1255</v>
      </c>
      <c r="E933" s="7">
        <v>464112</v>
      </c>
    </row>
    <row r="934" spans="1:5" x14ac:dyDescent="0.25">
      <c r="A934" s="5"/>
      <c r="B934" s="6"/>
      <c r="C934" s="7"/>
      <c r="D934" s="6" t="s">
        <v>1256</v>
      </c>
      <c r="E934" s="7">
        <v>464113</v>
      </c>
    </row>
    <row r="935" spans="1:5" x14ac:dyDescent="0.25">
      <c r="A935" s="5"/>
      <c r="B935" s="6"/>
      <c r="C935" s="7"/>
      <c r="D935" s="6" t="s">
        <v>1257</v>
      </c>
      <c r="E935" s="7">
        <v>464114</v>
      </c>
    </row>
    <row r="936" spans="1:5" x14ac:dyDescent="0.25">
      <c r="A936" s="5"/>
      <c r="B936" s="6"/>
      <c r="C936" s="7"/>
      <c r="D936" s="6" t="s">
        <v>1258</v>
      </c>
      <c r="E936" s="7">
        <v>464119</v>
      </c>
    </row>
    <row r="937" spans="1:5" x14ac:dyDescent="0.25">
      <c r="A937" s="5"/>
      <c r="B937" s="6"/>
      <c r="C937" s="7"/>
      <c r="D937" s="6" t="s">
        <v>1259</v>
      </c>
      <c r="E937" s="7">
        <v>464121</v>
      </c>
    </row>
    <row r="938" spans="1:5" x14ac:dyDescent="0.25">
      <c r="A938" s="5"/>
      <c r="B938" s="6"/>
      <c r="C938" s="7"/>
      <c r="D938" s="6" t="s">
        <v>1260</v>
      </c>
      <c r="E938" s="7">
        <v>464122</v>
      </c>
    </row>
    <row r="939" spans="1:5" x14ac:dyDescent="0.25">
      <c r="A939" s="5"/>
      <c r="B939" s="6"/>
      <c r="C939" s="7"/>
      <c r="D939" s="6" t="s">
        <v>1261</v>
      </c>
      <c r="E939" s="7">
        <v>464129</v>
      </c>
    </row>
    <row r="940" spans="1:5" x14ac:dyDescent="0.25">
      <c r="A940" s="5"/>
      <c r="B940" s="6"/>
      <c r="C940" s="7"/>
      <c r="D940" s="6" t="s">
        <v>1262</v>
      </c>
      <c r="E940" s="7">
        <v>464130</v>
      </c>
    </row>
    <row r="941" spans="1:5" x14ac:dyDescent="0.25">
      <c r="A941" s="5"/>
      <c r="B941" s="6"/>
      <c r="C941" s="7"/>
      <c r="D941" s="6" t="s">
        <v>1263</v>
      </c>
      <c r="E941" s="7">
        <v>464141</v>
      </c>
    </row>
    <row r="942" spans="1:5" x14ac:dyDescent="0.25">
      <c r="A942" s="5"/>
      <c r="B942" s="6"/>
      <c r="C942" s="7"/>
      <c r="D942" s="6" t="s">
        <v>1264</v>
      </c>
      <c r="E942" s="7">
        <v>464142</v>
      </c>
    </row>
    <row r="943" spans="1:5" x14ac:dyDescent="0.25">
      <c r="A943" s="5"/>
      <c r="B943" s="6"/>
      <c r="C943" s="7"/>
      <c r="D943" s="6" t="s">
        <v>1265</v>
      </c>
      <c r="E943" s="7">
        <v>464149</v>
      </c>
    </row>
    <row r="944" spans="1:5" x14ac:dyDescent="0.25">
      <c r="A944" s="5"/>
      <c r="B944" s="6"/>
      <c r="C944" s="7"/>
      <c r="D944" s="6" t="s">
        <v>1266</v>
      </c>
      <c r="E944" s="7">
        <v>464150</v>
      </c>
    </row>
    <row r="945" spans="1:5" x14ac:dyDescent="0.25">
      <c r="A945" s="5"/>
      <c r="B945" s="6"/>
      <c r="C945" s="7"/>
      <c r="D945" s="6" t="s">
        <v>1267</v>
      </c>
      <c r="E945" s="7">
        <v>464211</v>
      </c>
    </row>
    <row r="946" spans="1:5" x14ac:dyDescent="0.25">
      <c r="A946" s="5"/>
      <c r="B946" s="6"/>
      <c r="C946" s="7"/>
      <c r="D946" s="6" t="s">
        <v>1268</v>
      </c>
      <c r="E946" s="7">
        <v>464212</v>
      </c>
    </row>
    <row r="947" spans="1:5" x14ac:dyDescent="0.25">
      <c r="A947" s="5"/>
      <c r="B947" s="6"/>
      <c r="C947" s="7"/>
      <c r="D947" s="6" t="s">
        <v>1269</v>
      </c>
      <c r="E947" s="7">
        <v>464221</v>
      </c>
    </row>
    <row r="948" spans="1:5" x14ac:dyDescent="0.25">
      <c r="A948" s="5"/>
      <c r="B948" s="6"/>
      <c r="C948" s="7"/>
      <c r="D948" s="6" t="s">
        <v>1270</v>
      </c>
      <c r="E948" s="7">
        <v>464222</v>
      </c>
    </row>
    <row r="949" spans="1:5" x14ac:dyDescent="0.25">
      <c r="A949" s="5"/>
      <c r="B949" s="6"/>
      <c r="C949" s="7"/>
      <c r="D949" s="6" t="s">
        <v>1271</v>
      </c>
      <c r="E949" s="7">
        <v>464223</v>
      </c>
    </row>
    <row r="950" spans="1:5" x14ac:dyDescent="0.25">
      <c r="A950" s="5"/>
      <c r="B950" s="6"/>
      <c r="C950" s="7"/>
      <c r="D950" s="6" t="s">
        <v>1272</v>
      </c>
      <c r="E950" s="7">
        <v>464310</v>
      </c>
    </row>
    <row r="951" spans="1:5" x14ac:dyDescent="0.25">
      <c r="A951" s="5"/>
      <c r="B951" s="6"/>
      <c r="C951" s="7"/>
      <c r="D951" s="6" t="s">
        <v>1273</v>
      </c>
      <c r="E951" s="7">
        <v>464320</v>
      </c>
    </row>
    <row r="952" spans="1:5" x14ac:dyDescent="0.25">
      <c r="A952" s="5"/>
      <c r="B952" s="6"/>
      <c r="C952" s="7"/>
      <c r="D952" s="6" t="s">
        <v>1274</v>
      </c>
      <c r="E952" s="7">
        <v>464330</v>
      </c>
    </row>
    <row r="953" spans="1:5" x14ac:dyDescent="0.25">
      <c r="A953" s="5"/>
      <c r="B953" s="6"/>
      <c r="C953" s="7"/>
      <c r="D953" s="6" t="s">
        <v>1275</v>
      </c>
      <c r="E953" s="7">
        <v>464340</v>
      </c>
    </row>
    <row r="954" spans="1:5" x14ac:dyDescent="0.25">
      <c r="A954" s="5"/>
      <c r="B954" s="6"/>
      <c r="C954" s="7"/>
      <c r="D954" s="6" t="s">
        <v>1276</v>
      </c>
      <c r="E954" s="7">
        <v>464410</v>
      </c>
    </row>
    <row r="955" spans="1:5" x14ac:dyDescent="0.25">
      <c r="A955" s="5"/>
      <c r="B955" s="6"/>
      <c r="C955" s="7"/>
      <c r="D955" s="6" t="s">
        <v>1277</v>
      </c>
      <c r="E955" s="7">
        <v>464420</v>
      </c>
    </row>
    <row r="956" spans="1:5" x14ac:dyDescent="0.25">
      <c r="A956" s="5"/>
      <c r="B956" s="6"/>
      <c r="C956" s="7"/>
      <c r="D956" s="6" t="s">
        <v>1278</v>
      </c>
      <c r="E956" s="7">
        <v>464501</v>
      </c>
    </row>
    <row r="957" spans="1:5" x14ac:dyDescent="0.25">
      <c r="A957" s="5"/>
      <c r="B957" s="6"/>
      <c r="C957" s="7"/>
      <c r="D957" s="6" t="s">
        <v>1279</v>
      </c>
      <c r="E957" s="7">
        <v>464502</v>
      </c>
    </row>
    <row r="958" spans="1:5" x14ac:dyDescent="0.25">
      <c r="A958" s="5"/>
      <c r="B958" s="6"/>
      <c r="C958" s="7"/>
      <c r="D958" s="6" t="s">
        <v>1280</v>
      </c>
      <c r="E958" s="7">
        <v>464610</v>
      </c>
    </row>
    <row r="959" spans="1:5" x14ac:dyDescent="0.25">
      <c r="A959" s="5"/>
      <c r="B959" s="6"/>
      <c r="C959" s="7"/>
      <c r="D959" s="6" t="s">
        <v>1281</v>
      </c>
      <c r="E959" s="7">
        <v>464620</v>
      </c>
    </row>
    <row r="960" spans="1:5" x14ac:dyDescent="0.25">
      <c r="A960" s="5"/>
      <c r="B960" s="6"/>
      <c r="C960" s="7"/>
      <c r="D960" s="6" t="s">
        <v>1282</v>
      </c>
      <c r="E960" s="7">
        <v>464631</v>
      </c>
    </row>
    <row r="961" spans="1:5" x14ac:dyDescent="0.25">
      <c r="A961" s="5"/>
      <c r="B961" s="6"/>
      <c r="C961" s="7"/>
      <c r="D961" s="6" t="s">
        <v>1283</v>
      </c>
      <c r="E961" s="7">
        <v>464632</v>
      </c>
    </row>
    <row r="962" spans="1:5" x14ac:dyDescent="0.25">
      <c r="A962" s="5"/>
      <c r="B962" s="6"/>
      <c r="C962" s="7"/>
      <c r="D962" s="6" t="s">
        <v>1284</v>
      </c>
      <c r="E962" s="7">
        <v>464920</v>
      </c>
    </row>
    <row r="963" spans="1:5" x14ac:dyDescent="0.25">
      <c r="A963" s="5"/>
      <c r="B963" s="6"/>
      <c r="C963" s="7"/>
      <c r="D963" s="6" t="s">
        <v>1285</v>
      </c>
      <c r="E963" s="7">
        <v>464930</v>
      </c>
    </row>
    <row r="964" spans="1:5" x14ac:dyDescent="0.25">
      <c r="A964" s="5"/>
      <c r="B964" s="6"/>
      <c r="C964" s="7"/>
      <c r="D964" s="6" t="s">
        <v>1286</v>
      </c>
      <c r="E964" s="7">
        <v>464940</v>
      </c>
    </row>
    <row r="965" spans="1:5" x14ac:dyDescent="0.25">
      <c r="A965" s="5"/>
      <c r="B965" s="6"/>
      <c r="C965" s="7"/>
      <c r="D965" s="6" t="s">
        <v>1287</v>
      </c>
      <c r="E965" s="7">
        <v>464950</v>
      </c>
    </row>
    <row r="966" spans="1:5" x14ac:dyDescent="0.25">
      <c r="A966" s="5"/>
      <c r="B966" s="6"/>
      <c r="C966" s="7"/>
      <c r="D966" s="6" t="s">
        <v>1288</v>
      </c>
      <c r="E966" s="7">
        <v>464991</v>
      </c>
    </row>
    <row r="967" spans="1:5" x14ac:dyDescent="0.25">
      <c r="A967" s="5"/>
      <c r="B967" s="6"/>
      <c r="C967" s="7"/>
      <c r="D967" s="6" t="s">
        <v>1289</v>
      </c>
      <c r="E967" s="7">
        <v>464999</v>
      </c>
    </row>
    <row r="968" spans="1:5" x14ac:dyDescent="0.25">
      <c r="A968" s="5"/>
      <c r="B968" s="6"/>
      <c r="C968" s="7"/>
      <c r="D968" s="6" t="s">
        <v>1290</v>
      </c>
      <c r="E968" s="7">
        <v>465100</v>
      </c>
    </row>
    <row r="969" spans="1:5" x14ac:dyDescent="0.25">
      <c r="A969" s="5"/>
      <c r="B969" s="6"/>
      <c r="C969" s="7"/>
      <c r="D969" s="6" t="s">
        <v>1291</v>
      </c>
      <c r="E969" s="7">
        <v>465210</v>
      </c>
    </row>
    <row r="970" spans="1:5" x14ac:dyDescent="0.25">
      <c r="A970" s="5"/>
      <c r="B970" s="6"/>
      <c r="C970" s="7"/>
      <c r="D970" s="6" t="s">
        <v>1292</v>
      </c>
      <c r="E970" s="7">
        <v>465220</v>
      </c>
    </row>
    <row r="971" spans="1:5" x14ac:dyDescent="0.25">
      <c r="A971" s="5"/>
      <c r="B971" s="6"/>
      <c r="C971" s="7"/>
      <c r="D971" s="6" t="s">
        <v>1293</v>
      </c>
      <c r="E971" s="7">
        <v>465310</v>
      </c>
    </row>
    <row r="972" spans="1:5" x14ac:dyDescent="0.25">
      <c r="A972" s="5"/>
      <c r="B972" s="6"/>
      <c r="C972" s="7"/>
      <c r="D972" s="6" t="s">
        <v>1294</v>
      </c>
      <c r="E972" s="7">
        <v>465320</v>
      </c>
    </row>
    <row r="973" spans="1:5" x14ac:dyDescent="0.25">
      <c r="A973" s="5"/>
      <c r="B973" s="6"/>
      <c r="C973" s="7"/>
      <c r="D973" s="6" t="s">
        <v>1295</v>
      </c>
      <c r="E973" s="7">
        <v>465330</v>
      </c>
    </row>
    <row r="974" spans="1:5" x14ac:dyDescent="0.25">
      <c r="A974" s="5"/>
      <c r="B974" s="6"/>
      <c r="C974" s="7"/>
      <c r="D974" s="6" t="s">
        <v>1296</v>
      </c>
      <c r="E974" s="7">
        <v>465340</v>
      </c>
    </row>
    <row r="975" spans="1:5" x14ac:dyDescent="0.25">
      <c r="A975" s="5"/>
      <c r="B975" s="6"/>
      <c r="C975" s="7"/>
      <c r="D975" s="6" t="s">
        <v>1297</v>
      </c>
      <c r="E975" s="7">
        <v>465350</v>
      </c>
    </row>
    <row r="976" spans="1:5" x14ac:dyDescent="0.25">
      <c r="A976" s="5"/>
      <c r="B976" s="6"/>
      <c r="C976" s="7"/>
      <c r="D976" s="6" t="s">
        <v>1298</v>
      </c>
      <c r="E976" s="7">
        <v>465360</v>
      </c>
    </row>
    <row r="977" spans="1:5" x14ac:dyDescent="0.25">
      <c r="A977" s="5"/>
      <c r="B977" s="6"/>
      <c r="C977" s="7"/>
      <c r="D977" s="6" t="s">
        <v>1299</v>
      </c>
      <c r="E977" s="7">
        <v>465390</v>
      </c>
    </row>
    <row r="978" spans="1:5" x14ac:dyDescent="0.25">
      <c r="A978" s="5"/>
      <c r="B978" s="6"/>
      <c r="C978" s="7"/>
      <c r="D978" s="6" t="s">
        <v>1300</v>
      </c>
      <c r="E978" s="7">
        <v>465400</v>
      </c>
    </row>
    <row r="979" spans="1:5" x14ac:dyDescent="0.25">
      <c r="A979" s="5"/>
      <c r="B979" s="6"/>
      <c r="C979" s="7"/>
      <c r="D979" s="6" t="s">
        <v>1301</v>
      </c>
      <c r="E979" s="7">
        <v>465500</v>
      </c>
    </row>
    <row r="980" spans="1:5" x14ac:dyDescent="0.25">
      <c r="A980" s="5"/>
      <c r="B980" s="6"/>
      <c r="C980" s="7"/>
      <c r="D980" s="6" t="s">
        <v>1302</v>
      </c>
      <c r="E980" s="7">
        <v>465610</v>
      </c>
    </row>
    <row r="981" spans="1:5" x14ac:dyDescent="0.25">
      <c r="A981" s="5"/>
      <c r="B981" s="6"/>
      <c r="C981" s="7"/>
      <c r="D981" s="6" t="s">
        <v>1303</v>
      </c>
      <c r="E981" s="7">
        <v>465690</v>
      </c>
    </row>
    <row r="982" spans="1:5" x14ac:dyDescent="0.25">
      <c r="A982" s="5"/>
      <c r="B982" s="6"/>
      <c r="C982" s="7"/>
      <c r="D982" s="6" t="s">
        <v>1304</v>
      </c>
      <c r="E982" s="7">
        <v>465910</v>
      </c>
    </row>
    <row r="983" spans="1:5" x14ac:dyDescent="0.25">
      <c r="A983" s="5"/>
      <c r="B983" s="6"/>
      <c r="C983" s="7"/>
      <c r="D983" s="6" t="s">
        <v>1305</v>
      </c>
      <c r="E983" s="7">
        <v>465920</v>
      </c>
    </row>
    <row r="984" spans="1:5" x14ac:dyDescent="0.25">
      <c r="A984" s="5"/>
      <c r="B984" s="6"/>
      <c r="C984" s="7"/>
      <c r="D984" s="6" t="s">
        <v>1306</v>
      </c>
      <c r="E984" s="7">
        <v>465930</v>
      </c>
    </row>
    <row r="985" spans="1:5" x14ac:dyDescent="0.25">
      <c r="A985" s="5"/>
      <c r="B985" s="6"/>
      <c r="C985" s="7"/>
      <c r="D985" s="6" t="s">
        <v>1307</v>
      </c>
      <c r="E985" s="7">
        <v>465990</v>
      </c>
    </row>
    <row r="986" spans="1:5" x14ac:dyDescent="0.25">
      <c r="A986" s="5"/>
      <c r="B986" s="6"/>
      <c r="C986" s="7"/>
      <c r="D986" s="6" t="s">
        <v>1308</v>
      </c>
      <c r="E986" s="7">
        <v>466110</v>
      </c>
    </row>
    <row r="987" spans="1:5" x14ac:dyDescent="0.25">
      <c r="A987" s="5"/>
      <c r="B987" s="6"/>
      <c r="C987" s="7"/>
      <c r="D987" s="6" t="s">
        <v>1309</v>
      </c>
      <c r="E987" s="7">
        <v>466121</v>
      </c>
    </row>
    <row r="988" spans="1:5" x14ac:dyDescent="0.25">
      <c r="A988" s="5"/>
      <c r="B988" s="6"/>
      <c r="C988" s="7"/>
      <c r="D988" s="6" t="s">
        <v>1310</v>
      </c>
      <c r="E988" s="7">
        <v>466129</v>
      </c>
    </row>
    <row r="989" spans="1:5" x14ac:dyDescent="0.25">
      <c r="A989" s="5"/>
      <c r="B989" s="6"/>
      <c r="C989" s="7"/>
      <c r="D989" s="6" t="s">
        <v>1311</v>
      </c>
      <c r="E989" s="7">
        <v>466200</v>
      </c>
    </row>
    <row r="990" spans="1:5" x14ac:dyDescent="0.25">
      <c r="A990" s="5"/>
      <c r="B990" s="6"/>
      <c r="C990" s="7"/>
      <c r="D990" s="6" t="s">
        <v>1312</v>
      </c>
      <c r="E990" s="7">
        <v>466310</v>
      </c>
    </row>
    <row r="991" spans="1:5" x14ac:dyDescent="0.25">
      <c r="A991" s="5"/>
      <c r="B991" s="6"/>
      <c r="C991" s="7"/>
      <c r="D991" s="6" t="s">
        <v>1313</v>
      </c>
      <c r="E991" s="7">
        <v>466320</v>
      </c>
    </row>
    <row r="992" spans="1:5" x14ac:dyDescent="0.25">
      <c r="A992" s="5"/>
      <c r="B992" s="6"/>
      <c r="C992" s="7"/>
      <c r="D992" s="6" t="s">
        <v>1314</v>
      </c>
      <c r="E992" s="7">
        <v>466330</v>
      </c>
    </row>
    <row r="993" spans="1:5" x14ac:dyDescent="0.25">
      <c r="A993" s="5"/>
      <c r="B993" s="6"/>
      <c r="C993" s="7"/>
      <c r="D993" s="6" t="s">
        <v>1315</v>
      </c>
      <c r="E993" s="7">
        <v>466340</v>
      </c>
    </row>
    <row r="994" spans="1:5" x14ac:dyDescent="0.25">
      <c r="A994" s="5"/>
      <c r="B994" s="6"/>
      <c r="C994" s="7"/>
      <c r="D994" s="6" t="s">
        <v>1316</v>
      </c>
      <c r="E994" s="7">
        <v>466350</v>
      </c>
    </row>
    <row r="995" spans="1:5" x14ac:dyDescent="0.25">
      <c r="A995" s="5"/>
      <c r="B995" s="6"/>
      <c r="C995" s="7"/>
      <c r="D995" s="6" t="s">
        <v>1317</v>
      </c>
      <c r="E995" s="7">
        <v>466360</v>
      </c>
    </row>
    <row r="996" spans="1:5" x14ac:dyDescent="0.25">
      <c r="A996" s="5"/>
      <c r="B996" s="6"/>
      <c r="C996" s="7"/>
      <c r="D996" s="6" t="s">
        <v>1318</v>
      </c>
      <c r="E996" s="7">
        <v>466370</v>
      </c>
    </row>
    <row r="997" spans="1:5" x14ac:dyDescent="0.25">
      <c r="A997" s="5"/>
      <c r="B997" s="6"/>
      <c r="C997" s="7"/>
      <c r="D997" s="6" t="s">
        <v>1319</v>
      </c>
      <c r="E997" s="7">
        <v>466391</v>
      </c>
    </row>
    <row r="998" spans="1:5" x14ac:dyDescent="0.25">
      <c r="A998" s="5"/>
      <c r="B998" s="6"/>
      <c r="C998" s="7"/>
      <c r="D998" s="6" t="s">
        <v>1320</v>
      </c>
      <c r="E998" s="7">
        <v>466399</v>
      </c>
    </row>
    <row r="999" spans="1:5" x14ac:dyDescent="0.25">
      <c r="A999" s="5"/>
      <c r="B999" s="6"/>
      <c r="C999" s="7"/>
      <c r="D999" s="6" t="s">
        <v>1321</v>
      </c>
      <c r="E999" s="7">
        <v>466910</v>
      </c>
    </row>
    <row r="1000" spans="1:5" x14ac:dyDescent="0.25">
      <c r="A1000" s="5"/>
      <c r="B1000" s="6"/>
      <c r="C1000" s="7"/>
      <c r="D1000" s="6" t="s">
        <v>1322</v>
      </c>
      <c r="E1000" s="7">
        <v>466920</v>
      </c>
    </row>
    <row r="1001" spans="1:5" x14ac:dyDescent="0.25">
      <c r="A1001" s="5"/>
      <c r="B1001" s="6"/>
      <c r="C1001" s="7"/>
      <c r="D1001" s="6" t="s">
        <v>1323</v>
      </c>
      <c r="E1001" s="7">
        <v>466931</v>
      </c>
    </row>
    <row r="1002" spans="1:5" x14ac:dyDescent="0.25">
      <c r="A1002" s="5"/>
      <c r="B1002" s="6"/>
      <c r="C1002" s="7"/>
      <c r="D1002" s="6" t="s">
        <v>1324</v>
      </c>
      <c r="E1002" s="7">
        <v>466932</v>
      </c>
    </row>
    <row r="1003" spans="1:5" x14ac:dyDescent="0.25">
      <c r="A1003" s="5"/>
      <c r="B1003" s="6"/>
      <c r="C1003" s="7"/>
      <c r="D1003" s="6" t="s">
        <v>1325</v>
      </c>
      <c r="E1003" s="7">
        <v>466939</v>
      </c>
    </row>
    <row r="1004" spans="1:5" x14ac:dyDescent="0.25">
      <c r="A1004" s="5"/>
      <c r="B1004" s="6"/>
      <c r="C1004" s="7"/>
      <c r="D1004" s="6" t="s">
        <v>1326</v>
      </c>
      <c r="E1004" s="7">
        <v>466940</v>
      </c>
    </row>
    <row r="1005" spans="1:5" x14ac:dyDescent="0.25">
      <c r="A1005" s="5"/>
      <c r="B1005" s="6"/>
      <c r="C1005" s="7"/>
      <c r="D1005" s="6" t="s">
        <v>1327</v>
      </c>
      <c r="E1005" s="7">
        <v>466990</v>
      </c>
    </row>
    <row r="1006" spans="1:5" x14ac:dyDescent="0.25">
      <c r="A1006" s="5"/>
      <c r="B1006" s="6"/>
      <c r="C1006" s="7"/>
      <c r="D1006" s="6" t="s">
        <v>1328</v>
      </c>
      <c r="E1006" s="7">
        <v>469010</v>
      </c>
    </row>
    <row r="1007" spans="1:5" x14ac:dyDescent="0.25">
      <c r="A1007" s="5"/>
      <c r="B1007" s="6"/>
      <c r="C1007" s="7"/>
      <c r="D1007" s="6" t="s">
        <v>1329</v>
      </c>
      <c r="E1007" s="7">
        <v>469090</v>
      </c>
    </row>
    <row r="1008" spans="1:5" x14ac:dyDescent="0.25">
      <c r="A1008" s="5"/>
      <c r="B1008" s="6"/>
      <c r="C1008" s="7"/>
      <c r="D1008" s="6" t="s">
        <v>1330</v>
      </c>
      <c r="E1008" s="7">
        <v>471110</v>
      </c>
    </row>
    <row r="1009" spans="1:5" x14ac:dyDescent="0.25">
      <c r="A1009" s="5"/>
      <c r="B1009" s="6"/>
      <c r="C1009" s="7"/>
      <c r="D1009" s="6" t="s">
        <v>1331</v>
      </c>
      <c r="E1009" s="7">
        <v>471120</v>
      </c>
    </row>
    <row r="1010" spans="1:5" x14ac:dyDescent="0.25">
      <c r="A1010" s="5"/>
      <c r="B1010" s="6"/>
      <c r="C1010" s="7"/>
      <c r="D1010" s="6" t="s">
        <v>1332</v>
      </c>
      <c r="E1010" s="7">
        <v>471130</v>
      </c>
    </row>
    <row r="1011" spans="1:5" x14ac:dyDescent="0.25">
      <c r="A1011" s="5"/>
      <c r="B1011" s="6"/>
      <c r="C1011" s="7"/>
      <c r="D1011" s="6" t="s">
        <v>1333</v>
      </c>
      <c r="E1011" s="7">
        <v>471190</v>
      </c>
    </row>
    <row r="1012" spans="1:5" x14ac:dyDescent="0.25">
      <c r="A1012" s="5"/>
      <c r="B1012" s="6"/>
      <c r="C1012" s="7"/>
      <c r="D1012" s="6" t="s">
        <v>1334</v>
      </c>
      <c r="E1012" s="7">
        <v>471900</v>
      </c>
    </row>
    <row r="1013" spans="1:5" x14ac:dyDescent="0.25">
      <c r="A1013" s="5"/>
      <c r="B1013" s="6"/>
      <c r="C1013" s="7"/>
      <c r="D1013" s="6" t="s">
        <v>1335</v>
      </c>
      <c r="E1013" s="7">
        <v>472111</v>
      </c>
    </row>
    <row r="1014" spans="1:5" x14ac:dyDescent="0.25">
      <c r="A1014" s="5"/>
      <c r="B1014" s="6"/>
      <c r="C1014" s="7"/>
      <c r="D1014" s="6" t="s">
        <v>1336</v>
      </c>
      <c r="E1014" s="7">
        <v>472112</v>
      </c>
    </row>
    <row r="1015" spans="1:5" x14ac:dyDescent="0.25">
      <c r="A1015" s="5"/>
      <c r="B1015" s="6"/>
      <c r="C1015" s="7"/>
      <c r="D1015" s="6" t="s">
        <v>1337</v>
      </c>
      <c r="E1015" s="7">
        <v>472120</v>
      </c>
    </row>
    <row r="1016" spans="1:5" x14ac:dyDescent="0.25">
      <c r="A1016" s="5"/>
      <c r="B1016" s="6"/>
      <c r="C1016" s="7"/>
      <c r="D1016" s="6" t="s">
        <v>1338</v>
      </c>
      <c r="E1016" s="7">
        <v>472130</v>
      </c>
    </row>
    <row r="1017" spans="1:5" x14ac:dyDescent="0.25">
      <c r="A1017" s="5"/>
      <c r="B1017" s="6"/>
      <c r="C1017" s="7"/>
      <c r="D1017" s="6" t="s">
        <v>1339</v>
      </c>
      <c r="E1017" s="7">
        <v>472140</v>
      </c>
    </row>
    <row r="1018" spans="1:5" x14ac:dyDescent="0.25">
      <c r="A1018" s="5"/>
      <c r="B1018" s="6"/>
      <c r="C1018" s="7"/>
      <c r="D1018" s="6" t="s">
        <v>1340</v>
      </c>
      <c r="E1018" s="7">
        <v>472150</v>
      </c>
    </row>
    <row r="1019" spans="1:5" x14ac:dyDescent="0.25">
      <c r="A1019" s="5"/>
      <c r="B1019" s="6"/>
      <c r="C1019" s="7"/>
      <c r="D1019" s="6" t="s">
        <v>1341</v>
      </c>
      <c r="E1019" s="7">
        <v>472160</v>
      </c>
    </row>
    <row r="1020" spans="1:5" x14ac:dyDescent="0.25">
      <c r="A1020" s="5"/>
      <c r="B1020" s="6"/>
      <c r="C1020" s="7"/>
      <c r="D1020" s="6" t="s">
        <v>1342</v>
      </c>
      <c r="E1020" s="7">
        <v>472171</v>
      </c>
    </row>
    <row r="1021" spans="1:5" x14ac:dyDescent="0.25">
      <c r="A1021" s="5"/>
      <c r="B1021" s="6"/>
      <c r="C1021" s="7"/>
      <c r="D1021" s="6" t="s">
        <v>1343</v>
      </c>
      <c r="E1021" s="7">
        <v>472172</v>
      </c>
    </row>
    <row r="1022" spans="1:5" x14ac:dyDescent="0.25">
      <c r="A1022" s="5"/>
      <c r="B1022" s="6"/>
      <c r="C1022" s="7"/>
      <c r="D1022" s="6" t="s">
        <v>1344</v>
      </c>
      <c r="E1022" s="7">
        <v>472190</v>
      </c>
    </row>
    <row r="1023" spans="1:5" x14ac:dyDescent="0.25">
      <c r="A1023" s="5"/>
      <c r="B1023" s="6"/>
      <c r="C1023" s="7"/>
      <c r="D1023" s="6" t="s">
        <v>1345</v>
      </c>
      <c r="E1023" s="7">
        <v>472200</v>
      </c>
    </row>
    <row r="1024" spans="1:5" x14ac:dyDescent="0.25">
      <c r="A1024" s="5"/>
      <c r="B1024" s="6"/>
      <c r="C1024" s="7"/>
      <c r="D1024" s="6" t="s">
        <v>1346</v>
      </c>
      <c r="E1024" s="7">
        <v>472300</v>
      </c>
    </row>
    <row r="1025" spans="1:5" x14ac:dyDescent="0.25">
      <c r="A1025" s="5"/>
      <c r="B1025" s="6"/>
      <c r="C1025" s="7"/>
      <c r="D1025" s="6" t="s">
        <v>1347</v>
      </c>
      <c r="E1025" s="7">
        <v>473000</v>
      </c>
    </row>
    <row r="1026" spans="1:5" x14ac:dyDescent="0.25">
      <c r="A1026" s="5"/>
      <c r="B1026" s="6"/>
      <c r="C1026" s="7"/>
      <c r="D1026" s="6" t="s">
        <v>1348</v>
      </c>
      <c r="E1026" s="7">
        <v>474010</v>
      </c>
    </row>
    <row r="1027" spans="1:5" x14ac:dyDescent="0.25">
      <c r="A1027" s="5"/>
      <c r="B1027" s="6"/>
      <c r="C1027" s="7"/>
      <c r="D1027" s="6" t="s">
        <v>1349</v>
      </c>
      <c r="E1027" s="7">
        <v>474020</v>
      </c>
    </row>
    <row r="1028" spans="1:5" x14ac:dyDescent="0.25">
      <c r="A1028" s="5"/>
      <c r="B1028" s="6"/>
      <c r="C1028" s="7"/>
      <c r="D1028" s="6" t="s">
        <v>1350</v>
      </c>
      <c r="E1028" s="7">
        <v>475110</v>
      </c>
    </row>
    <row r="1029" spans="1:5" x14ac:dyDescent="0.25">
      <c r="A1029" s="5"/>
      <c r="B1029" s="6"/>
      <c r="C1029" s="7"/>
      <c r="D1029" s="6" t="s">
        <v>1351</v>
      </c>
      <c r="E1029" s="7">
        <v>475120</v>
      </c>
    </row>
    <row r="1030" spans="1:5" x14ac:dyDescent="0.25">
      <c r="A1030" s="5"/>
      <c r="B1030" s="6"/>
      <c r="C1030" s="7"/>
      <c r="D1030" s="6" t="s">
        <v>1352</v>
      </c>
      <c r="E1030" s="7">
        <v>475190</v>
      </c>
    </row>
    <row r="1031" spans="1:5" x14ac:dyDescent="0.25">
      <c r="A1031" s="5"/>
      <c r="B1031" s="6"/>
      <c r="C1031" s="7"/>
      <c r="D1031" s="6" t="s">
        <v>1353</v>
      </c>
      <c r="E1031" s="7">
        <v>475210</v>
      </c>
    </row>
    <row r="1032" spans="1:5" x14ac:dyDescent="0.25">
      <c r="A1032" s="5"/>
      <c r="B1032" s="6"/>
      <c r="C1032" s="7"/>
      <c r="D1032" s="6" t="s">
        <v>1354</v>
      </c>
      <c r="E1032" s="7">
        <v>475220</v>
      </c>
    </row>
    <row r="1033" spans="1:5" x14ac:dyDescent="0.25">
      <c r="A1033" s="5"/>
      <c r="B1033" s="6"/>
      <c r="C1033" s="7"/>
      <c r="D1033" s="6" t="s">
        <v>1355</v>
      </c>
      <c r="E1033" s="7">
        <v>475230</v>
      </c>
    </row>
    <row r="1034" spans="1:5" x14ac:dyDescent="0.25">
      <c r="A1034" s="5"/>
      <c r="B1034" s="6"/>
      <c r="C1034" s="7"/>
      <c r="D1034" s="6" t="s">
        <v>1356</v>
      </c>
      <c r="E1034" s="7">
        <v>475240</v>
      </c>
    </row>
    <row r="1035" spans="1:5" x14ac:dyDescent="0.25">
      <c r="A1035" s="5"/>
      <c r="B1035" s="6"/>
      <c r="C1035" s="7"/>
      <c r="D1035" s="6" t="s">
        <v>1357</v>
      </c>
      <c r="E1035" s="7">
        <v>475250</v>
      </c>
    </row>
    <row r="1036" spans="1:5" x14ac:dyDescent="0.25">
      <c r="A1036" s="5"/>
      <c r="B1036" s="6"/>
      <c r="C1036" s="7"/>
      <c r="D1036" s="6" t="s">
        <v>1358</v>
      </c>
      <c r="E1036" s="7">
        <v>475260</v>
      </c>
    </row>
    <row r="1037" spans="1:5" x14ac:dyDescent="0.25">
      <c r="A1037" s="5"/>
      <c r="B1037" s="6"/>
      <c r="C1037" s="7"/>
      <c r="D1037" s="6" t="s">
        <v>1359</v>
      </c>
      <c r="E1037" s="7">
        <v>475270</v>
      </c>
    </row>
    <row r="1038" spans="1:5" x14ac:dyDescent="0.25">
      <c r="A1038" s="5"/>
      <c r="B1038" s="6"/>
      <c r="C1038" s="7"/>
      <c r="D1038" s="6" t="s">
        <v>1360</v>
      </c>
      <c r="E1038" s="7">
        <v>475290</v>
      </c>
    </row>
    <row r="1039" spans="1:5" x14ac:dyDescent="0.25">
      <c r="A1039" s="5"/>
      <c r="B1039" s="6"/>
      <c r="C1039" s="7"/>
      <c r="D1039" s="6" t="s">
        <v>1361</v>
      </c>
      <c r="E1039" s="7">
        <v>475300</v>
      </c>
    </row>
    <row r="1040" spans="1:5" x14ac:dyDescent="0.25">
      <c r="A1040" s="5"/>
      <c r="B1040" s="6"/>
      <c r="C1040" s="7"/>
      <c r="D1040" s="6" t="s">
        <v>1362</v>
      </c>
      <c r="E1040" s="7">
        <v>475410</v>
      </c>
    </row>
    <row r="1041" spans="1:5" x14ac:dyDescent="0.25">
      <c r="A1041" s="5"/>
      <c r="B1041" s="6"/>
      <c r="C1041" s="7"/>
      <c r="D1041" s="6" t="s">
        <v>1363</v>
      </c>
      <c r="E1041" s="7">
        <v>475420</v>
      </c>
    </row>
    <row r="1042" spans="1:5" x14ac:dyDescent="0.25">
      <c r="A1042" s="5"/>
      <c r="B1042" s="6"/>
      <c r="C1042" s="7"/>
      <c r="D1042" s="6" t="s">
        <v>1364</v>
      </c>
      <c r="E1042" s="7">
        <v>475430</v>
      </c>
    </row>
    <row r="1043" spans="1:5" x14ac:dyDescent="0.25">
      <c r="A1043" s="5"/>
      <c r="B1043" s="6"/>
      <c r="C1043" s="7"/>
      <c r="D1043" s="6" t="s">
        <v>1365</v>
      </c>
      <c r="E1043" s="7">
        <v>475440</v>
      </c>
    </row>
    <row r="1044" spans="1:5" x14ac:dyDescent="0.25">
      <c r="A1044" s="5"/>
      <c r="B1044" s="6"/>
      <c r="C1044" s="7"/>
      <c r="D1044" s="6" t="s">
        <v>1366</v>
      </c>
      <c r="E1044" s="7">
        <v>475490</v>
      </c>
    </row>
    <row r="1045" spans="1:5" x14ac:dyDescent="0.25">
      <c r="A1045" s="5"/>
      <c r="B1045" s="6"/>
      <c r="C1045" s="7"/>
      <c r="D1045" s="6" t="s">
        <v>1367</v>
      </c>
      <c r="E1045" s="7">
        <v>476110</v>
      </c>
    </row>
    <row r="1046" spans="1:5" x14ac:dyDescent="0.25">
      <c r="A1046" s="5"/>
      <c r="B1046" s="6"/>
      <c r="C1046" s="7"/>
      <c r="D1046" s="6" t="s">
        <v>1368</v>
      </c>
      <c r="E1046" s="7">
        <v>476120</v>
      </c>
    </row>
    <row r="1047" spans="1:5" x14ac:dyDescent="0.25">
      <c r="A1047" s="5"/>
      <c r="B1047" s="6"/>
      <c r="C1047" s="7"/>
      <c r="D1047" s="6" t="s">
        <v>1369</v>
      </c>
      <c r="E1047" s="7">
        <v>476130</v>
      </c>
    </row>
    <row r="1048" spans="1:5" x14ac:dyDescent="0.25">
      <c r="A1048" s="5"/>
      <c r="B1048" s="6"/>
      <c r="C1048" s="7"/>
      <c r="D1048" s="6" t="s">
        <v>1370</v>
      </c>
      <c r="E1048" s="7">
        <v>476310</v>
      </c>
    </row>
    <row r="1049" spans="1:5" x14ac:dyDescent="0.25">
      <c r="A1049" s="5"/>
      <c r="B1049" s="6"/>
      <c r="C1049" s="7"/>
      <c r="D1049" s="6" t="s">
        <v>1371</v>
      </c>
      <c r="E1049" s="7">
        <v>476320</v>
      </c>
    </row>
    <row r="1050" spans="1:5" x14ac:dyDescent="0.25">
      <c r="A1050" s="5"/>
      <c r="B1050" s="6"/>
      <c r="C1050" s="7"/>
      <c r="D1050" s="6" t="s">
        <v>1372</v>
      </c>
      <c r="E1050" s="7">
        <v>476400</v>
      </c>
    </row>
    <row r="1051" spans="1:5" x14ac:dyDescent="0.25">
      <c r="A1051" s="5"/>
      <c r="B1051" s="6"/>
      <c r="C1051" s="7"/>
      <c r="D1051" s="6" t="s">
        <v>1373</v>
      </c>
      <c r="E1051" s="7">
        <v>477110</v>
      </c>
    </row>
    <row r="1052" spans="1:5" x14ac:dyDescent="0.25">
      <c r="A1052" s="5"/>
      <c r="B1052" s="6"/>
      <c r="C1052" s="7"/>
      <c r="D1052" s="6" t="s">
        <v>1374</v>
      </c>
      <c r="E1052" s="7">
        <v>477120</v>
      </c>
    </row>
    <row r="1053" spans="1:5" x14ac:dyDescent="0.25">
      <c r="A1053" s="5"/>
      <c r="B1053" s="6"/>
      <c r="C1053" s="7"/>
      <c r="D1053" s="6" t="s">
        <v>1375</v>
      </c>
      <c r="E1053" s="7">
        <v>477130</v>
      </c>
    </row>
    <row r="1054" spans="1:5" x14ac:dyDescent="0.25">
      <c r="A1054" s="5"/>
      <c r="B1054" s="6"/>
      <c r="C1054" s="7"/>
      <c r="D1054" s="6" t="s">
        <v>1376</v>
      </c>
      <c r="E1054" s="7">
        <v>477140</v>
      </c>
    </row>
    <row r="1055" spans="1:5" x14ac:dyDescent="0.25">
      <c r="A1055" s="5"/>
      <c r="B1055" s="6"/>
      <c r="C1055" s="7"/>
      <c r="D1055" s="6" t="s">
        <v>1377</v>
      </c>
      <c r="E1055" s="7">
        <v>477150</v>
      </c>
    </row>
    <row r="1056" spans="1:5" x14ac:dyDescent="0.25">
      <c r="A1056" s="5"/>
      <c r="B1056" s="6"/>
      <c r="C1056" s="7"/>
      <c r="D1056" s="6" t="s">
        <v>1378</v>
      </c>
      <c r="E1056" s="7">
        <v>477190</v>
      </c>
    </row>
    <row r="1057" spans="1:5" x14ac:dyDescent="0.25">
      <c r="A1057" s="5"/>
      <c r="B1057" s="6"/>
      <c r="C1057" s="7"/>
      <c r="D1057" s="6" t="s">
        <v>1379</v>
      </c>
      <c r="E1057" s="7">
        <v>477210</v>
      </c>
    </row>
    <row r="1058" spans="1:5" x14ac:dyDescent="0.25">
      <c r="A1058" s="5"/>
      <c r="B1058" s="6"/>
      <c r="C1058" s="7"/>
      <c r="D1058" s="6" t="s">
        <v>1380</v>
      </c>
      <c r="E1058" s="7">
        <v>477220</v>
      </c>
    </row>
    <row r="1059" spans="1:5" x14ac:dyDescent="0.25">
      <c r="A1059" s="5"/>
      <c r="B1059" s="6"/>
      <c r="C1059" s="7"/>
      <c r="D1059" s="6" t="s">
        <v>1381</v>
      </c>
      <c r="E1059" s="7">
        <v>477230</v>
      </c>
    </row>
    <row r="1060" spans="1:5" x14ac:dyDescent="0.25">
      <c r="A1060" s="5"/>
      <c r="B1060" s="6"/>
      <c r="C1060" s="7"/>
      <c r="D1060" s="6" t="s">
        <v>1382</v>
      </c>
      <c r="E1060" s="7">
        <v>477290</v>
      </c>
    </row>
    <row r="1061" spans="1:5" x14ac:dyDescent="0.25">
      <c r="A1061" s="5"/>
      <c r="B1061" s="6"/>
      <c r="C1061" s="7"/>
      <c r="D1061" s="6" t="s">
        <v>1383</v>
      </c>
      <c r="E1061" s="7">
        <v>477310</v>
      </c>
    </row>
    <row r="1062" spans="1:5" x14ac:dyDescent="0.25">
      <c r="A1062" s="5"/>
      <c r="B1062" s="6"/>
      <c r="C1062" s="7"/>
      <c r="D1062" s="6" t="s">
        <v>1384</v>
      </c>
      <c r="E1062" s="7">
        <v>477320</v>
      </c>
    </row>
    <row r="1063" spans="1:5" x14ac:dyDescent="0.25">
      <c r="A1063" s="5"/>
      <c r="B1063" s="6"/>
      <c r="C1063" s="7"/>
      <c r="D1063" s="6" t="s">
        <v>1385</v>
      </c>
      <c r="E1063" s="7">
        <v>477330</v>
      </c>
    </row>
    <row r="1064" spans="1:5" x14ac:dyDescent="0.25">
      <c r="A1064" s="5"/>
      <c r="B1064" s="6"/>
      <c r="C1064" s="7"/>
      <c r="D1064" s="6" t="s">
        <v>1386</v>
      </c>
      <c r="E1064" s="7">
        <v>477410</v>
      </c>
    </row>
    <row r="1065" spans="1:5" x14ac:dyDescent="0.25">
      <c r="A1065" s="5"/>
      <c r="B1065" s="6"/>
      <c r="C1065" s="7"/>
      <c r="D1065" s="6" t="s">
        <v>1387</v>
      </c>
      <c r="E1065" s="7">
        <v>477420</v>
      </c>
    </row>
    <row r="1066" spans="1:5" x14ac:dyDescent="0.25">
      <c r="A1066" s="5"/>
      <c r="B1066" s="6"/>
      <c r="C1066" s="7"/>
      <c r="D1066" s="6" t="s">
        <v>1388</v>
      </c>
      <c r="E1066" s="7">
        <v>477430</v>
      </c>
    </row>
    <row r="1067" spans="1:5" x14ac:dyDescent="0.25">
      <c r="A1067" s="5"/>
      <c r="B1067" s="6"/>
      <c r="C1067" s="7"/>
      <c r="D1067" s="6" t="s">
        <v>1389</v>
      </c>
      <c r="E1067" s="7">
        <v>477440</v>
      </c>
    </row>
    <row r="1068" spans="1:5" x14ac:dyDescent="0.25">
      <c r="A1068" s="5"/>
      <c r="B1068" s="6"/>
      <c r="C1068" s="7"/>
      <c r="D1068" s="6" t="s">
        <v>1390</v>
      </c>
      <c r="E1068" s="7">
        <v>477450</v>
      </c>
    </row>
    <row r="1069" spans="1:5" x14ac:dyDescent="0.25">
      <c r="A1069" s="5"/>
      <c r="B1069" s="6"/>
      <c r="C1069" s="7"/>
      <c r="D1069" s="6" t="s">
        <v>1391</v>
      </c>
      <c r="E1069" s="7">
        <v>477460</v>
      </c>
    </row>
    <row r="1070" spans="1:5" x14ac:dyDescent="0.25">
      <c r="A1070" s="5"/>
      <c r="B1070" s="6"/>
      <c r="C1070" s="7"/>
      <c r="D1070" s="6" t="s">
        <v>1392</v>
      </c>
      <c r="E1070" s="7">
        <v>477470</v>
      </c>
    </row>
    <row r="1071" spans="1:5" x14ac:dyDescent="0.25">
      <c r="A1071" s="5"/>
      <c r="B1071" s="6"/>
      <c r="C1071" s="7"/>
      <c r="D1071" s="6" t="s">
        <v>1393</v>
      </c>
      <c r="E1071" s="7">
        <v>477480</v>
      </c>
    </row>
    <row r="1072" spans="1:5" x14ac:dyDescent="0.25">
      <c r="A1072" s="5"/>
      <c r="B1072" s="6"/>
      <c r="C1072" s="7"/>
      <c r="D1072" s="6" t="s">
        <v>1394</v>
      </c>
      <c r="E1072" s="7">
        <v>477490</v>
      </c>
    </row>
    <row r="1073" spans="1:5" x14ac:dyDescent="0.25">
      <c r="A1073" s="5"/>
      <c r="B1073" s="6"/>
      <c r="C1073" s="7"/>
      <c r="D1073" s="6" t="s">
        <v>1395</v>
      </c>
      <c r="E1073" s="7">
        <v>477810</v>
      </c>
    </row>
    <row r="1074" spans="1:5" x14ac:dyDescent="0.25">
      <c r="A1074" s="5"/>
      <c r="B1074" s="6"/>
      <c r="C1074" s="7"/>
      <c r="D1074" s="6" t="s">
        <v>1396</v>
      </c>
      <c r="E1074" s="7">
        <v>477820</v>
      </c>
    </row>
    <row r="1075" spans="1:5" x14ac:dyDescent="0.25">
      <c r="A1075" s="5"/>
      <c r="B1075" s="6"/>
      <c r="C1075" s="7"/>
      <c r="D1075" s="6" t="s">
        <v>1397</v>
      </c>
      <c r="E1075" s="7">
        <v>477830</v>
      </c>
    </row>
    <row r="1076" spans="1:5" x14ac:dyDescent="0.25">
      <c r="A1076" s="5"/>
      <c r="B1076" s="6"/>
      <c r="C1076" s="7"/>
      <c r="D1076" s="6" t="s">
        <v>1398</v>
      </c>
      <c r="E1076" s="7">
        <v>477840</v>
      </c>
    </row>
    <row r="1077" spans="1:5" x14ac:dyDescent="0.25">
      <c r="A1077" s="5"/>
      <c r="B1077" s="6"/>
      <c r="C1077" s="7"/>
      <c r="D1077" s="6" t="s">
        <v>1399</v>
      </c>
      <c r="E1077" s="7">
        <v>477890</v>
      </c>
    </row>
    <row r="1078" spans="1:5" x14ac:dyDescent="0.25">
      <c r="A1078" s="5"/>
      <c r="B1078" s="6"/>
      <c r="C1078" s="7"/>
      <c r="D1078" s="6" t="s">
        <v>1400</v>
      </c>
      <c r="E1078" s="7">
        <v>478010</v>
      </c>
    </row>
    <row r="1079" spans="1:5" x14ac:dyDescent="0.25">
      <c r="A1079" s="5"/>
      <c r="B1079" s="6"/>
      <c r="C1079" s="7"/>
      <c r="D1079" s="6" t="s">
        <v>1401</v>
      </c>
      <c r="E1079" s="7">
        <v>478090</v>
      </c>
    </row>
    <row r="1080" spans="1:5" x14ac:dyDescent="0.25">
      <c r="A1080" s="5"/>
      <c r="B1080" s="6"/>
      <c r="C1080" s="7"/>
      <c r="D1080" s="6" t="s">
        <v>1402</v>
      </c>
      <c r="E1080" s="7">
        <v>479101</v>
      </c>
    </row>
    <row r="1081" spans="1:5" x14ac:dyDescent="0.25">
      <c r="A1081" s="5"/>
      <c r="B1081" s="6"/>
      <c r="C1081" s="7"/>
      <c r="D1081" s="6" t="s">
        <v>1403</v>
      </c>
      <c r="E1081" s="7">
        <v>479109</v>
      </c>
    </row>
    <row r="1082" spans="1:5" x14ac:dyDescent="0.25">
      <c r="A1082" s="5"/>
      <c r="B1082" s="6"/>
      <c r="C1082" s="7"/>
      <c r="D1082" s="6" t="s">
        <v>1404</v>
      </c>
      <c r="E1082" s="7">
        <v>479900</v>
      </c>
    </row>
    <row r="1083" spans="1:5" x14ac:dyDescent="0.25">
      <c r="A1083" s="5"/>
      <c r="B1083" s="6"/>
      <c r="C1083" s="7"/>
      <c r="D1083" s="6" t="s">
        <v>1405</v>
      </c>
      <c r="E1083" s="7">
        <v>491110</v>
      </c>
    </row>
    <row r="1084" spans="1:5" x14ac:dyDescent="0.25">
      <c r="A1084" s="5"/>
      <c r="B1084" s="6"/>
      <c r="C1084" s="7"/>
      <c r="D1084" s="6" t="s">
        <v>1406</v>
      </c>
      <c r="E1084" s="7">
        <v>491120</v>
      </c>
    </row>
    <row r="1085" spans="1:5" x14ac:dyDescent="0.25">
      <c r="A1085" s="5"/>
      <c r="B1085" s="6"/>
      <c r="C1085" s="7"/>
      <c r="D1085" s="6" t="s">
        <v>1407</v>
      </c>
      <c r="E1085" s="7">
        <v>491200</v>
      </c>
    </row>
    <row r="1086" spans="1:5" x14ac:dyDescent="0.25">
      <c r="A1086" s="5"/>
      <c r="B1086" s="6"/>
      <c r="C1086" s="7"/>
      <c r="D1086" s="6" t="s">
        <v>1408</v>
      </c>
      <c r="E1086" s="7">
        <v>492110</v>
      </c>
    </row>
    <row r="1087" spans="1:5" x14ac:dyDescent="0.25">
      <c r="A1087" s="5"/>
      <c r="B1087" s="6"/>
      <c r="C1087" s="7"/>
      <c r="D1087" s="6" t="s">
        <v>1409</v>
      </c>
      <c r="E1087" s="7">
        <v>492120</v>
      </c>
    </row>
    <row r="1088" spans="1:5" x14ac:dyDescent="0.25">
      <c r="A1088" s="5"/>
      <c r="B1088" s="6"/>
      <c r="C1088" s="7"/>
      <c r="D1088" s="6" t="s">
        <v>1410</v>
      </c>
      <c r="E1088" s="7">
        <v>492130</v>
      </c>
    </row>
    <row r="1089" spans="1:5" x14ac:dyDescent="0.25">
      <c r="A1089" s="5"/>
      <c r="B1089" s="6"/>
      <c r="C1089" s="7"/>
      <c r="D1089" s="6" t="s">
        <v>1411</v>
      </c>
      <c r="E1089" s="7">
        <v>492140</v>
      </c>
    </row>
    <row r="1090" spans="1:5" x14ac:dyDescent="0.25">
      <c r="A1090" s="5"/>
      <c r="B1090" s="6"/>
      <c r="C1090" s="7"/>
      <c r="D1090" s="6" t="s">
        <v>1412</v>
      </c>
      <c r="E1090" s="7">
        <v>492150</v>
      </c>
    </row>
    <row r="1091" spans="1:5" x14ac:dyDescent="0.25">
      <c r="A1091" s="5"/>
      <c r="B1091" s="6"/>
      <c r="C1091" s="7"/>
      <c r="D1091" s="6" t="s">
        <v>1413</v>
      </c>
      <c r="E1091" s="7">
        <v>492160</v>
      </c>
    </row>
    <row r="1092" spans="1:5" x14ac:dyDescent="0.25">
      <c r="A1092" s="5"/>
      <c r="B1092" s="6"/>
      <c r="C1092" s="7"/>
      <c r="D1092" s="6" t="s">
        <v>1414</v>
      </c>
      <c r="E1092" s="7">
        <v>492170</v>
      </c>
    </row>
    <row r="1093" spans="1:5" x14ac:dyDescent="0.25">
      <c r="A1093" s="5"/>
      <c r="B1093" s="6"/>
      <c r="C1093" s="7"/>
      <c r="D1093" s="6" t="s">
        <v>1415</v>
      </c>
      <c r="E1093" s="7">
        <v>492180</v>
      </c>
    </row>
    <row r="1094" spans="1:5" x14ac:dyDescent="0.25">
      <c r="A1094" s="5"/>
      <c r="B1094" s="6"/>
      <c r="C1094" s="7"/>
      <c r="D1094" s="6" t="s">
        <v>1416</v>
      </c>
      <c r="E1094" s="7">
        <v>492190</v>
      </c>
    </row>
    <row r="1095" spans="1:5" x14ac:dyDescent="0.25">
      <c r="A1095" s="5"/>
      <c r="B1095" s="6"/>
      <c r="C1095" s="7"/>
      <c r="D1095" s="6" t="s">
        <v>1417</v>
      </c>
      <c r="E1095" s="7">
        <v>492210</v>
      </c>
    </row>
    <row r="1096" spans="1:5" x14ac:dyDescent="0.25">
      <c r="A1096" s="5"/>
      <c r="B1096" s="6"/>
      <c r="C1096" s="7"/>
      <c r="D1096" s="6" t="s">
        <v>1418</v>
      </c>
      <c r="E1096" s="7">
        <v>492221</v>
      </c>
    </row>
    <row r="1097" spans="1:5" x14ac:dyDescent="0.25">
      <c r="A1097" s="5"/>
      <c r="B1097" s="6"/>
      <c r="C1097" s="7"/>
      <c r="D1097" s="6" t="s">
        <v>1419</v>
      </c>
      <c r="E1097" s="7">
        <v>492229</v>
      </c>
    </row>
    <row r="1098" spans="1:5" x14ac:dyDescent="0.25">
      <c r="A1098" s="5"/>
      <c r="B1098" s="6"/>
      <c r="C1098" s="7"/>
      <c r="D1098" s="6" t="s">
        <v>1420</v>
      </c>
      <c r="E1098" s="7">
        <v>492230</v>
      </c>
    </row>
    <row r="1099" spans="1:5" x14ac:dyDescent="0.25">
      <c r="A1099" s="5"/>
      <c r="B1099" s="6"/>
      <c r="C1099" s="7"/>
      <c r="D1099" s="6" t="s">
        <v>1421</v>
      </c>
      <c r="E1099" s="7">
        <v>492240</v>
      </c>
    </row>
    <row r="1100" spans="1:5" x14ac:dyDescent="0.25">
      <c r="A1100" s="5"/>
      <c r="B1100" s="6"/>
      <c r="C1100" s="7"/>
      <c r="D1100" s="6" t="s">
        <v>1422</v>
      </c>
      <c r="E1100" s="7">
        <v>492250</v>
      </c>
    </row>
    <row r="1101" spans="1:5" x14ac:dyDescent="0.25">
      <c r="A1101" s="5"/>
      <c r="B1101" s="6"/>
      <c r="C1101" s="7"/>
      <c r="D1101" s="6" t="s">
        <v>1423</v>
      </c>
      <c r="E1101" s="7">
        <v>492280</v>
      </c>
    </row>
    <row r="1102" spans="1:5" x14ac:dyDescent="0.25">
      <c r="A1102" s="5"/>
      <c r="B1102" s="6"/>
      <c r="C1102" s="7"/>
      <c r="D1102" s="6" t="s">
        <v>1424</v>
      </c>
      <c r="E1102" s="7">
        <v>492290</v>
      </c>
    </row>
    <row r="1103" spans="1:5" x14ac:dyDescent="0.25">
      <c r="A1103" s="5"/>
      <c r="B1103" s="6"/>
      <c r="C1103" s="7"/>
      <c r="D1103" s="6" t="s">
        <v>1425</v>
      </c>
      <c r="E1103" s="7">
        <v>493110</v>
      </c>
    </row>
    <row r="1104" spans="1:5" x14ac:dyDescent="0.25">
      <c r="A1104" s="5"/>
      <c r="B1104" s="6"/>
      <c r="C1104" s="7"/>
      <c r="D1104" s="6" t="s">
        <v>1426</v>
      </c>
      <c r="E1104" s="7">
        <v>493120</v>
      </c>
    </row>
    <row r="1105" spans="1:5" x14ac:dyDescent="0.25">
      <c r="A1105" s="5"/>
      <c r="B1105" s="6"/>
      <c r="C1105" s="7"/>
      <c r="D1105" s="6" t="s">
        <v>1427</v>
      </c>
      <c r="E1105" s="7">
        <v>493200</v>
      </c>
    </row>
    <row r="1106" spans="1:5" x14ac:dyDescent="0.25">
      <c r="A1106" s="5"/>
      <c r="B1106" s="6"/>
      <c r="C1106" s="7"/>
      <c r="D1106" s="6" t="s">
        <v>1428</v>
      </c>
      <c r="E1106" s="7">
        <v>501100</v>
      </c>
    </row>
    <row r="1107" spans="1:5" x14ac:dyDescent="0.25">
      <c r="A1107" s="5"/>
      <c r="B1107" s="6"/>
      <c r="C1107" s="7"/>
      <c r="D1107" s="6" t="s">
        <v>1429</v>
      </c>
      <c r="E1107" s="7">
        <v>501200</v>
      </c>
    </row>
    <row r="1108" spans="1:5" x14ac:dyDescent="0.25">
      <c r="A1108" s="5"/>
      <c r="B1108" s="6"/>
      <c r="C1108" s="7"/>
      <c r="D1108" s="6" t="s">
        <v>1430</v>
      </c>
      <c r="E1108" s="7">
        <v>502101</v>
      </c>
    </row>
    <row r="1109" spans="1:5" x14ac:dyDescent="0.25">
      <c r="A1109" s="5"/>
      <c r="B1109" s="6"/>
      <c r="C1109" s="7"/>
      <c r="D1109" s="6" t="s">
        <v>1431</v>
      </c>
      <c r="E1109" s="7">
        <v>502200</v>
      </c>
    </row>
    <row r="1110" spans="1:5" x14ac:dyDescent="0.25">
      <c r="A1110" s="5"/>
      <c r="B1110" s="6"/>
      <c r="C1110" s="7"/>
      <c r="D1110" s="6" t="s">
        <v>1432</v>
      </c>
      <c r="E1110" s="7">
        <v>511000</v>
      </c>
    </row>
    <row r="1111" spans="1:5" x14ac:dyDescent="0.25">
      <c r="A1111" s="5"/>
      <c r="B1111" s="6"/>
      <c r="C1111" s="7"/>
      <c r="D1111" s="6" t="s">
        <v>1433</v>
      </c>
      <c r="E1111" s="7">
        <v>512000</v>
      </c>
    </row>
    <row r="1112" spans="1:5" x14ac:dyDescent="0.25">
      <c r="A1112" s="5"/>
      <c r="B1112" s="6"/>
      <c r="C1112" s="7"/>
      <c r="D1112" s="6" t="s">
        <v>1434</v>
      </c>
      <c r="E1112" s="7">
        <v>521010</v>
      </c>
    </row>
    <row r="1113" spans="1:5" x14ac:dyDescent="0.25">
      <c r="A1113" s="5"/>
      <c r="B1113" s="6"/>
      <c r="C1113" s="7"/>
      <c r="D1113" s="6" t="s">
        <v>1435</v>
      </c>
      <c r="E1113" s="7">
        <v>521020</v>
      </c>
    </row>
    <row r="1114" spans="1:5" x14ac:dyDescent="0.25">
      <c r="A1114" s="5"/>
      <c r="B1114" s="6"/>
      <c r="C1114" s="7"/>
      <c r="D1114" s="6" t="s">
        <v>1436</v>
      </c>
      <c r="E1114" s="7">
        <v>521030</v>
      </c>
    </row>
    <row r="1115" spans="1:5" x14ac:dyDescent="0.25">
      <c r="A1115" s="5"/>
      <c r="B1115" s="6"/>
      <c r="C1115" s="7"/>
      <c r="D1115" s="6" t="s">
        <v>1437</v>
      </c>
      <c r="E1115" s="7">
        <v>522010</v>
      </c>
    </row>
    <row r="1116" spans="1:5" x14ac:dyDescent="0.25">
      <c r="A1116" s="5"/>
      <c r="B1116" s="6"/>
      <c r="C1116" s="7"/>
      <c r="D1116" s="6" t="s">
        <v>1438</v>
      </c>
      <c r="E1116" s="7">
        <v>522020</v>
      </c>
    </row>
    <row r="1117" spans="1:5" x14ac:dyDescent="0.25">
      <c r="A1117" s="5"/>
      <c r="B1117" s="6"/>
      <c r="C1117" s="7"/>
      <c r="D1117" s="6" t="s">
        <v>1439</v>
      </c>
      <c r="E1117" s="7">
        <v>522091</v>
      </c>
    </row>
    <row r="1118" spans="1:5" x14ac:dyDescent="0.25">
      <c r="A1118" s="5"/>
      <c r="B1118" s="6"/>
      <c r="C1118" s="7"/>
      <c r="D1118" s="6" t="s">
        <v>1440</v>
      </c>
      <c r="E1118" s="7">
        <v>522092</v>
      </c>
    </row>
    <row r="1119" spans="1:5" x14ac:dyDescent="0.25">
      <c r="A1119" s="5"/>
      <c r="B1119" s="6"/>
      <c r="C1119" s="7"/>
      <c r="D1119" s="6" t="s">
        <v>1441</v>
      </c>
      <c r="E1119" s="7">
        <v>522099</v>
      </c>
    </row>
    <row r="1120" spans="1:5" x14ac:dyDescent="0.25">
      <c r="A1120" s="5"/>
      <c r="B1120" s="6"/>
      <c r="C1120" s="7"/>
      <c r="D1120" s="6" t="s">
        <v>1442</v>
      </c>
      <c r="E1120" s="7">
        <v>523011</v>
      </c>
    </row>
    <row r="1121" spans="1:5" x14ac:dyDescent="0.25">
      <c r="A1121" s="5"/>
      <c r="B1121" s="6"/>
      <c r="C1121" s="7"/>
      <c r="D1121" s="6" t="s">
        <v>1443</v>
      </c>
      <c r="E1121" s="7">
        <v>523019</v>
      </c>
    </row>
    <row r="1122" spans="1:5" x14ac:dyDescent="0.25">
      <c r="A1122" s="5"/>
      <c r="B1122" s="6"/>
      <c r="C1122" s="7"/>
      <c r="D1122" s="6" t="s">
        <v>1444</v>
      </c>
      <c r="E1122" s="7">
        <v>523020</v>
      </c>
    </row>
    <row r="1123" spans="1:5" x14ac:dyDescent="0.25">
      <c r="A1123" s="5"/>
      <c r="B1123" s="6"/>
      <c r="C1123" s="7"/>
      <c r="D1123" s="6" t="s">
        <v>1445</v>
      </c>
      <c r="E1123" s="7">
        <v>523031</v>
      </c>
    </row>
    <row r="1124" spans="1:5" x14ac:dyDescent="0.25">
      <c r="A1124" s="5"/>
      <c r="B1124" s="6"/>
      <c r="C1124" s="7"/>
      <c r="D1124" s="6" t="s">
        <v>1446</v>
      </c>
      <c r="E1124" s="7">
        <v>523032</v>
      </c>
    </row>
    <row r="1125" spans="1:5" x14ac:dyDescent="0.25">
      <c r="A1125" s="5"/>
      <c r="B1125" s="6"/>
      <c r="C1125" s="7"/>
      <c r="D1125" s="6" t="s">
        <v>1447</v>
      </c>
      <c r="E1125" s="7">
        <v>523039</v>
      </c>
    </row>
    <row r="1126" spans="1:5" x14ac:dyDescent="0.25">
      <c r="A1126" s="5"/>
      <c r="B1126" s="6"/>
      <c r="C1126" s="7"/>
      <c r="D1126" s="6" t="s">
        <v>1448</v>
      </c>
      <c r="E1126" s="7">
        <v>523090</v>
      </c>
    </row>
    <row r="1127" spans="1:5" x14ac:dyDescent="0.25">
      <c r="A1127" s="5"/>
      <c r="B1127" s="6"/>
      <c r="C1127" s="7"/>
      <c r="D1127" s="6" t="s">
        <v>1449</v>
      </c>
      <c r="E1127" s="7">
        <v>524110</v>
      </c>
    </row>
    <row r="1128" spans="1:5" x14ac:dyDescent="0.25">
      <c r="A1128" s="5"/>
      <c r="B1128" s="6"/>
      <c r="C1128" s="7"/>
      <c r="D1128" s="6" t="s">
        <v>1450</v>
      </c>
      <c r="E1128" s="7">
        <v>524120</v>
      </c>
    </row>
    <row r="1129" spans="1:5" x14ac:dyDescent="0.25">
      <c r="A1129" s="5"/>
      <c r="B1129" s="6"/>
      <c r="C1129" s="7"/>
      <c r="D1129" s="6" t="s">
        <v>1451</v>
      </c>
      <c r="E1129" s="7">
        <v>524130</v>
      </c>
    </row>
    <row r="1130" spans="1:5" x14ac:dyDescent="0.25">
      <c r="A1130" s="5"/>
      <c r="B1130" s="6"/>
      <c r="C1130" s="7"/>
      <c r="D1130" s="6" t="s">
        <v>1452</v>
      </c>
      <c r="E1130" s="7">
        <v>524190</v>
      </c>
    </row>
    <row r="1131" spans="1:5" x14ac:dyDescent="0.25">
      <c r="A1131" s="5"/>
      <c r="B1131" s="6"/>
      <c r="C1131" s="7"/>
      <c r="D1131" s="6" t="s">
        <v>1453</v>
      </c>
      <c r="E1131" s="7">
        <v>524210</v>
      </c>
    </row>
    <row r="1132" spans="1:5" x14ac:dyDescent="0.25">
      <c r="A1132" s="5"/>
      <c r="B1132" s="6"/>
      <c r="C1132" s="7"/>
      <c r="D1132" s="6" t="s">
        <v>1454</v>
      </c>
      <c r="E1132" s="7">
        <v>524220</v>
      </c>
    </row>
    <row r="1133" spans="1:5" x14ac:dyDescent="0.25">
      <c r="A1133" s="5"/>
      <c r="B1133" s="6"/>
      <c r="C1133" s="7"/>
      <c r="D1133" s="6" t="s">
        <v>1455</v>
      </c>
      <c r="E1133" s="7">
        <v>524230</v>
      </c>
    </row>
    <row r="1134" spans="1:5" x14ac:dyDescent="0.25">
      <c r="A1134" s="5"/>
      <c r="B1134" s="6"/>
      <c r="C1134" s="7"/>
      <c r="D1134" s="6" t="s">
        <v>1456</v>
      </c>
      <c r="E1134" s="7">
        <v>524290</v>
      </c>
    </row>
    <row r="1135" spans="1:5" x14ac:dyDescent="0.25">
      <c r="A1135" s="5"/>
      <c r="B1135" s="6"/>
      <c r="C1135" s="7"/>
      <c r="D1135" s="6" t="s">
        <v>1457</v>
      </c>
      <c r="E1135" s="7">
        <v>524310</v>
      </c>
    </row>
    <row r="1136" spans="1:5" x14ac:dyDescent="0.25">
      <c r="A1136" s="5"/>
      <c r="B1136" s="6"/>
      <c r="C1136" s="7"/>
      <c r="D1136" s="6" t="s">
        <v>1458</v>
      </c>
      <c r="E1136" s="7">
        <v>524320</v>
      </c>
    </row>
    <row r="1137" spans="1:5" x14ac:dyDescent="0.25">
      <c r="A1137" s="5"/>
      <c r="B1137" s="6"/>
      <c r="C1137" s="7"/>
      <c r="D1137" s="6" t="s">
        <v>1459</v>
      </c>
      <c r="E1137" s="7">
        <v>524330</v>
      </c>
    </row>
    <row r="1138" spans="1:5" x14ac:dyDescent="0.25">
      <c r="A1138" s="5"/>
      <c r="B1138" s="6"/>
      <c r="C1138" s="7"/>
      <c r="D1138" s="6" t="s">
        <v>1460</v>
      </c>
      <c r="E1138" s="7">
        <v>524390</v>
      </c>
    </row>
    <row r="1139" spans="1:5" x14ac:dyDescent="0.25">
      <c r="A1139" s="5"/>
      <c r="B1139" s="6"/>
      <c r="C1139" s="7"/>
      <c r="D1139" s="6" t="s">
        <v>1461</v>
      </c>
      <c r="E1139" s="7">
        <v>530010</v>
      </c>
    </row>
    <row r="1140" spans="1:5" x14ac:dyDescent="0.25">
      <c r="A1140" s="5"/>
      <c r="B1140" s="6"/>
      <c r="C1140" s="7"/>
      <c r="D1140" s="6" t="s">
        <v>1462</v>
      </c>
      <c r="E1140" s="7">
        <v>530090</v>
      </c>
    </row>
    <row r="1141" spans="1:5" x14ac:dyDescent="0.25">
      <c r="A1141" s="5"/>
      <c r="B1141" s="6"/>
      <c r="C1141" s="7"/>
      <c r="D1141" s="6" t="s">
        <v>1463</v>
      </c>
      <c r="E1141" s="7">
        <v>551010</v>
      </c>
    </row>
    <row r="1142" spans="1:5" x14ac:dyDescent="0.25">
      <c r="A1142" s="5"/>
      <c r="B1142" s="6"/>
      <c r="C1142" s="7"/>
      <c r="D1142" s="6" t="s">
        <v>1464</v>
      </c>
      <c r="E1142" s="7">
        <v>551021</v>
      </c>
    </row>
    <row r="1143" spans="1:5" x14ac:dyDescent="0.25">
      <c r="A1143" s="5"/>
      <c r="B1143" s="6"/>
      <c r="C1143" s="7"/>
      <c r="D1143" s="6" t="s">
        <v>1465</v>
      </c>
      <c r="E1143" s="7">
        <v>551022</v>
      </c>
    </row>
    <row r="1144" spans="1:5" x14ac:dyDescent="0.25">
      <c r="A1144" s="5"/>
      <c r="B1144" s="6"/>
      <c r="C1144" s="7"/>
      <c r="D1144" s="6" t="s">
        <v>1466</v>
      </c>
      <c r="E1144" s="7">
        <v>551023</v>
      </c>
    </row>
    <row r="1145" spans="1:5" x14ac:dyDescent="0.25">
      <c r="A1145" s="5"/>
      <c r="B1145" s="6"/>
      <c r="C1145" s="7"/>
      <c r="D1145" s="6" t="s">
        <v>1467</v>
      </c>
      <c r="E1145" s="7">
        <v>551090</v>
      </c>
    </row>
    <row r="1146" spans="1:5" x14ac:dyDescent="0.25">
      <c r="A1146" s="5"/>
      <c r="B1146" s="6"/>
      <c r="C1146" s="7"/>
      <c r="D1146" s="6" t="s">
        <v>1468</v>
      </c>
      <c r="E1146" s="7">
        <v>552000</v>
      </c>
    </row>
    <row r="1147" spans="1:5" x14ac:dyDescent="0.25">
      <c r="A1147" s="5"/>
      <c r="B1147" s="6"/>
      <c r="C1147" s="7"/>
      <c r="D1147" s="6" t="s">
        <v>1469</v>
      </c>
      <c r="E1147" s="7">
        <v>561011</v>
      </c>
    </row>
    <row r="1148" spans="1:5" x14ac:dyDescent="0.25">
      <c r="A1148" s="5"/>
      <c r="B1148" s="6"/>
      <c r="C1148" s="7"/>
      <c r="D1148" s="6" t="s">
        <v>1470</v>
      </c>
      <c r="E1148" s="7">
        <v>561012</v>
      </c>
    </row>
    <row r="1149" spans="1:5" x14ac:dyDescent="0.25">
      <c r="A1149" s="5"/>
      <c r="B1149" s="6"/>
      <c r="C1149" s="7"/>
      <c r="D1149" s="6" t="s">
        <v>1471</v>
      </c>
      <c r="E1149" s="7">
        <v>561013</v>
      </c>
    </row>
    <row r="1150" spans="1:5" x14ac:dyDescent="0.25">
      <c r="A1150" s="5"/>
      <c r="B1150" s="6"/>
      <c r="C1150" s="7"/>
      <c r="D1150" s="6" t="s">
        <v>1472</v>
      </c>
      <c r="E1150" s="7">
        <v>561014</v>
      </c>
    </row>
    <row r="1151" spans="1:5" x14ac:dyDescent="0.25">
      <c r="A1151" s="5"/>
      <c r="B1151" s="6"/>
      <c r="C1151" s="7"/>
      <c r="D1151" s="6" t="s">
        <v>1473</v>
      </c>
      <c r="E1151" s="7">
        <v>561019</v>
      </c>
    </row>
    <row r="1152" spans="1:5" x14ac:dyDescent="0.25">
      <c r="A1152" s="5"/>
      <c r="B1152" s="6"/>
      <c r="C1152" s="7"/>
      <c r="D1152" s="6" t="s">
        <v>1474</v>
      </c>
      <c r="E1152" s="7">
        <v>561020</v>
      </c>
    </row>
    <row r="1153" spans="1:5" x14ac:dyDescent="0.25">
      <c r="A1153" s="5"/>
      <c r="B1153" s="6"/>
      <c r="C1153" s="7"/>
      <c r="D1153" s="6" t="s">
        <v>1475</v>
      </c>
      <c r="E1153" s="7">
        <v>561030</v>
      </c>
    </row>
    <row r="1154" spans="1:5" x14ac:dyDescent="0.25">
      <c r="A1154" s="5"/>
      <c r="B1154" s="6"/>
      <c r="C1154" s="7"/>
      <c r="D1154" s="6" t="s">
        <v>1476</v>
      </c>
      <c r="E1154" s="7">
        <v>561040</v>
      </c>
    </row>
    <row r="1155" spans="1:5" x14ac:dyDescent="0.25">
      <c r="A1155" s="5"/>
      <c r="B1155" s="6"/>
      <c r="C1155" s="7"/>
      <c r="D1155" s="6" t="s">
        <v>1477</v>
      </c>
      <c r="E1155" s="7">
        <v>562010</v>
      </c>
    </row>
    <row r="1156" spans="1:5" x14ac:dyDescent="0.25">
      <c r="A1156" s="5"/>
      <c r="B1156" s="6"/>
      <c r="C1156" s="7"/>
      <c r="D1156" s="6" t="s">
        <v>1478</v>
      </c>
      <c r="E1156" s="7">
        <v>562091</v>
      </c>
    </row>
    <row r="1157" spans="1:5" x14ac:dyDescent="0.25">
      <c r="A1157" s="5"/>
      <c r="B1157" s="6"/>
      <c r="C1157" s="7"/>
      <c r="D1157" s="6" t="s">
        <v>1479</v>
      </c>
      <c r="E1157" s="7">
        <v>562099</v>
      </c>
    </row>
    <row r="1158" spans="1:5" x14ac:dyDescent="0.25">
      <c r="A1158" s="5"/>
      <c r="B1158" s="6"/>
      <c r="C1158" s="7"/>
      <c r="D1158" s="6" t="s">
        <v>1480</v>
      </c>
      <c r="E1158" s="7">
        <v>581100</v>
      </c>
    </row>
    <row r="1159" spans="1:5" x14ac:dyDescent="0.25">
      <c r="A1159" s="5"/>
      <c r="B1159" s="6"/>
      <c r="C1159" s="7"/>
      <c r="D1159" s="6" t="s">
        <v>1481</v>
      </c>
      <c r="E1159" s="7">
        <v>581200</v>
      </c>
    </row>
    <row r="1160" spans="1:5" x14ac:dyDescent="0.25">
      <c r="A1160" s="5"/>
      <c r="B1160" s="6"/>
      <c r="C1160" s="7"/>
      <c r="D1160" s="6" t="s">
        <v>1482</v>
      </c>
      <c r="E1160" s="7">
        <v>581300</v>
      </c>
    </row>
    <row r="1161" spans="1:5" x14ac:dyDescent="0.25">
      <c r="A1161" s="5"/>
      <c r="B1161" s="6"/>
      <c r="C1161" s="7"/>
      <c r="D1161" s="6" t="s">
        <v>1483</v>
      </c>
      <c r="E1161" s="7">
        <v>581900</v>
      </c>
    </row>
    <row r="1162" spans="1:5" x14ac:dyDescent="0.25">
      <c r="A1162" s="5"/>
      <c r="B1162" s="6"/>
      <c r="C1162" s="7"/>
      <c r="D1162" s="6" t="s">
        <v>1484</v>
      </c>
      <c r="E1162" s="7">
        <v>591110</v>
      </c>
    </row>
    <row r="1163" spans="1:5" x14ac:dyDescent="0.25">
      <c r="A1163" s="5"/>
      <c r="B1163" s="6"/>
      <c r="C1163" s="7"/>
      <c r="D1163" s="6" t="s">
        <v>1485</v>
      </c>
      <c r="E1163" s="7">
        <v>591120</v>
      </c>
    </row>
    <row r="1164" spans="1:5" x14ac:dyDescent="0.25">
      <c r="A1164" s="5"/>
      <c r="B1164" s="6"/>
      <c r="C1164" s="7"/>
      <c r="D1164" s="6" t="s">
        <v>1486</v>
      </c>
      <c r="E1164" s="7">
        <v>591200</v>
      </c>
    </row>
    <row r="1165" spans="1:5" x14ac:dyDescent="0.25">
      <c r="A1165" s="5"/>
      <c r="B1165" s="6"/>
      <c r="C1165" s="7"/>
      <c r="D1165" s="6" t="s">
        <v>1487</v>
      </c>
      <c r="E1165" s="7">
        <v>591300</v>
      </c>
    </row>
    <row r="1166" spans="1:5" x14ac:dyDescent="0.25">
      <c r="A1166" s="5"/>
      <c r="B1166" s="6"/>
      <c r="C1166" s="7"/>
      <c r="D1166" s="6" t="s">
        <v>1488</v>
      </c>
      <c r="E1166" s="7">
        <v>592000</v>
      </c>
    </row>
    <row r="1167" spans="1:5" x14ac:dyDescent="0.25">
      <c r="A1167" s="5"/>
      <c r="B1167" s="6"/>
      <c r="C1167" s="7"/>
      <c r="D1167" s="6" t="s">
        <v>1489</v>
      </c>
      <c r="E1167" s="7">
        <v>601000</v>
      </c>
    </row>
    <row r="1168" spans="1:5" x14ac:dyDescent="0.25">
      <c r="A1168" s="5"/>
      <c r="B1168" s="6"/>
      <c r="C1168" s="7"/>
      <c r="D1168" s="6" t="s">
        <v>1490</v>
      </c>
      <c r="E1168" s="7">
        <v>602100</v>
      </c>
    </row>
    <row r="1169" spans="1:5" x14ac:dyDescent="0.25">
      <c r="A1169" s="5"/>
      <c r="B1169" s="6"/>
      <c r="C1169" s="7"/>
      <c r="D1169" s="6" t="s">
        <v>1491</v>
      </c>
      <c r="E1169" s="7">
        <v>602200</v>
      </c>
    </row>
    <row r="1170" spans="1:5" x14ac:dyDescent="0.25">
      <c r="A1170" s="5"/>
      <c r="B1170" s="6"/>
      <c r="C1170" s="7"/>
      <c r="D1170" s="6" t="s">
        <v>1492</v>
      </c>
      <c r="E1170" s="7">
        <v>602310</v>
      </c>
    </row>
    <row r="1171" spans="1:5" x14ac:dyDescent="0.25">
      <c r="A1171" s="5"/>
      <c r="B1171" s="6"/>
      <c r="C1171" s="7"/>
      <c r="D1171" s="6" t="s">
        <v>1493</v>
      </c>
      <c r="E1171" s="7">
        <v>602320</v>
      </c>
    </row>
    <row r="1172" spans="1:5" x14ac:dyDescent="0.25">
      <c r="A1172" s="5"/>
      <c r="B1172" s="6"/>
      <c r="C1172" s="7"/>
      <c r="D1172" s="6" t="s">
        <v>1494</v>
      </c>
      <c r="E1172" s="7">
        <v>602900</v>
      </c>
    </row>
    <row r="1173" spans="1:5" x14ac:dyDescent="0.25">
      <c r="A1173" s="5"/>
      <c r="B1173" s="6"/>
      <c r="C1173" s="7"/>
      <c r="D1173" s="6" t="s">
        <v>1495</v>
      </c>
      <c r="E1173" s="7">
        <v>611010</v>
      </c>
    </row>
    <row r="1174" spans="1:5" x14ac:dyDescent="0.25">
      <c r="A1174" s="5"/>
      <c r="B1174" s="6"/>
      <c r="C1174" s="7"/>
      <c r="D1174" s="6" t="s">
        <v>1496</v>
      </c>
      <c r="E1174" s="7">
        <v>611090</v>
      </c>
    </row>
    <row r="1175" spans="1:5" x14ac:dyDescent="0.25">
      <c r="A1175" s="5"/>
      <c r="B1175" s="6"/>
      <c r="C1175" s="7"/>
      <c r="D1175" s="6" t="s">
        <v>1497</v>
      </c>
      <c r="E1175" s="7">
        <v>612000</v>
      </c>
    </row>
    <row r="1176" spans="1:5" x14ac:dyDescent="0.25">
      <c r="A1176" s="5"/>
      <c r="B1176" s="6"/>
      <c r="C1176" s="7"/>
      <c r="D1176" s="6" t="s">
        <v>1498</v>
      </c>
      <c r="E1176" s="7">
        <v>613000</v>
      </c>
    </row>
    <row r="1177" spans="1:5" x14ac:dyDescent="0.25">
      <c r="A1177" s="5"/>
      <c r="B1177" s="6"/>
      <c r="C1177" s="7"/>
      <c r="D1177" s="6" t="s">
        <v>1499</v>
      </c>
      <c r="E1177" s="7">
        <v>614010</v>
      </c>
    </row>
    <row r="1178" spans="1:5" x14ac:dyDescent="0.25">
      <c r="A1178" s="5"/>
      <c r="B1178" s="6"/>
      <c r="C1178" s="7"/>
      <c r="D1178" s="6" t="s">
        <v>1500</v>
      </c>
      <c r="E1178" s="7">
        <v>614090</v>
      </c>
    </row>
    <row r="1179" spans="1:5" x14ac:dyDescent="0.25">
      <c r="A1179" s="5"/>
      <c r="B1179" s="6"/>
      <c r="C1179" s="7"/>
      <c r="D1179" s="6" t="s">
        <v>1501</v>
      </c>
      <c r="E1179" s="7">
        <v>619000</v>
      </c>
    </row>
    <row r="1180" spans="1:5" x14ac:dyDescent="0.25">
      <c r="A1180" s="5"/>
      <c r="B1180" s="6"/>
      <c r="C1180" s="7"/>
      <c r="D1180" s="6" t="s">
        <v>1502</v>
      </c>
      <c r="E1180" s="7">
        <v>620100</v>
      </c>
    </row>
    <row r="1181" spans="1:5" x14ac:dyDescent="0.25">
      <c r="A1181" s="5"/>
      <c r="B1181" s="6"/>
      <c r="C1181" s="7"/>
      <c r="D1181" s="6" t="s">
        <v>1503</v>
      </c>
      <c r="E1181" s="7">
        <v>620200</v>
      </c>
    </row>
    <row r="1182" spans="1:5" x14ac:dyDescent="0.25">
      <c r="A1182" s="5"/>
      <c r="B1182" s="6"/>
      <c r="C1182" s="7"/>
      <c r="D1182" s="6" t="s">
        <v>1504</v>
      </c>
      <c r="E1182" s="7">
        <v>620300</v>
      </c>
    </row>
    <row r="1183" spans="1:5" x14ac:dyDescent="0.25">
      <c r="A1183" s="5"/>
      <c r="B1183" s="6"/>
      <c r="C1183" s="7"/>
      <c r="D1183" s="6" t="s">
        <v>1505</v>
      </c>
      <c r="E1183" s="7">
        <v>620900</v>
      </c>
    </row>
    <row r="1184" spans="1:5" x14ac:dyDescent="0.25">
      <c r="A1184" s="5"/>
      <c r="B1184" s="6"/>
      <c r="C1184" s="7"/>
      <c r="D1184" s="6" t="s">
        <v>1506</v>
      </c>
      <c r="E1184" s="7">
        <v>631110</v>
      </c>
    </row>
    <row r="1185" spans="1:5" x14ac:dyDescent="0.25">
      <c r="A1185" s="5"/>
      <c r="B1185" s="6"/>
      <c r="C1185" s="7"/>
      <c r="D1185" s="6" t="s">
        <v>1507</v>
      </c>
      <c r="E1185" s="7">
        <v>631120</v>
      </c>
    </row>
    <row r="1186" spans="1:5" x14ac:dyDescent="0.25">
      <c r="A1186" s="5"/>
      <c r="B1186" s="6"/>
      <c r="C1186" s="7"/>
      <c r="D1186" s="6" t="s">
        <v>1508</v>
      </c>
      <c r="E1186" s="7">
        <v>631190</v>
      </c>
    </row>
    <row r="1187" spans="1:5" x14ac:dyDescent="0.25">
      <c r="A1187" s="5"/>
      <c r="B1187" s="6"/>
      <c r="C1187" s="7"/>
      <c r="D1187" s="6" t="s">
        <v>1509</v>
      </c>
      <c r="E1187" s="7">
        <v>631200</v>
      </c>
    </row>
    <row r="1188" spans="1:5" x14ac:dyDescent="0.25">
      <c r="A1188" s="5"/>
      <c r="B1188" s="6"/>
      <c r="C1188" s="7"/>
      <c r="D1188" s="6" t="s">
        <v>1510</v>
      </c>
      <c r="E1188" s="7">
        <v>639100</v>
      </c>
    </row>
    <row r="1189" spans="1:5" x14ac:dyDescent="0.25">
      <c r="A1189" s="5"/>
      <c r="B1189" s="6"/>
      <c r="C1189" s="7"/>
      <c r="D1189" s="6" t="s">
        <v>1511</v>
      </c>
      <c r="E1189" s="7">
        <v>639900</v>
      </c>
    </row>
    <row r="1190" spans="1:5" x14ac:dyDescent="0.25">
      <c r="A1190" s="5"/>
      <c r="B1190" s="6"/>
      <c r="C1190" s="7"/>
      <c r="D1190" s="6" t="s">
        <v>1512</v>
      </c>
      <c r="E1190" s="7">
        <v>641100</v>
      </c>
    </row>
    <row r="1191" spans="1:5" x14ac:dyDescent="0.25">
      <c r="A1191" s="5"/>
      <c r="B1191" s="6"/>
      <c r="C1191" s="7"/>
      <c r="D1191" s="6" t="s">
        <v>1513</v>
      </c>
      <c r="E1191" s="7">
        <v>641910</v>
      </c>
    </row>
    <row r="1192" spans="1:5" x14ac:dyDescent="0.25">
      <c r="A1192" s="5"/>
      <c r="B1192" s="6"/>
      <c r="C1192" s="7"/>
      <c r="D1192" s="6" t="s">
        <v>1514</v>
      </c>
      <c r="E1192" s="7">
        <v>641920</v>
      </c>
    </row>
    <row r="1193" spans="1:5" x14ac:dyDescent="0.25">
      <c r="A1193" s="5"/>
      <c r="B1193" s="6"/>
      <c r="C1193" s="7"/>
      <c r="D1193" s="6" t="s">
        <v>1515</v>
      </c>
      <c r="E1193" s="7">
        <v>641930</v>
      </c>
    </row>
    <row r="1194" spans="1:5" x14ac:dyDescent="0.25">
      <c r="A1194" s="5"/>
      <c r="B1194" s="6"/>
      <c r="C1194" s="7"/>
      <c r="D1194" s="6" t="s">
        <v>1516</v>
      </c>
      <c r="E1194" s="7">
        <v>641941</v>
      </c>
    </row>
    <row r="1195" spans="1:5" x14ac:dyDescent="0.25">
      <c r="A1195" s="5"/>
      <c r="B1195" s="6"/>
      <c r="C1195" s="7"/>
      <c r="D1195" s="6" t="s">
        <v>1517</v>
      </c>
      <c r="E1195" s="7">
        <v>641942</v>
      </c>
    </row>
    <row r="1196" spans="1:5" x14ac:dyDescent="0.25">
      <c r="A1196" s="5"/>
      <c r="B1196" s="6"/>
      <c r="C1196" s="7"/>
      <c r="D1196" s="6" t="s">
        <v>1518</v>
      </c>
      <c r="E1196" s="7">
        <v>641943</v>
      </c>
    </row>
    <row r="1197" spans="1:5" x14ac:dyDescent="0.25">
      <c r="A1197" s="5"/>
      <c r="B1197" s="6"/>
      <c r="C1197" s="7"/>
      <c r="D1197" s="6" t="s">
        <v>1519</v>
      </c>
      <c r="E1197" s="7">
        <v>642000</v>
      </c>
    </row>
    <row r="1198" spans="1:5" x14ac:dyDescent="0.25">
      <c r="A1198" s="5"/>
      <c r="B1198" s="6"/>
      <c r="C1198" s="7"/>
      <c r="D1198" s="6" t="s">
        <v>1520</v>
      </c>
      <c r="E1198" s="7">
        <v>643001</v>
      </c>
    </row>
    <row r="1199" spans="1:5" x14ac:dyDescent="0.25">
      <c r="A1199" s="5"/>
      <c r="B1199" s="6"/>
      <c r="C1199" s="7"/>
      <c r="D1199" s="6" t="s">
        <v>1521</v>
      </c>
      <c r="E1199" s="7">
        <v>643009</v>
      </c>
    </row>
    <row r="1200" spans="1:5" x14ac:dyDescent="0.25">
      <c r="A1200" s="5"/>
      <c r="B1200" s="6"/>
      <c r="C1200" s="7"/>
      <c r="D1200" s="6" t="s">
        <v>1522</v>
      </c>
      <c r="E1200" s="7">
        <v>649100</v>
      </c>
    </row>
    <row r="1201" spans="1:5" x14ac:dyDescent="0.25">
      <c r="A1201" s="5"/>
      <c r="B1201" s="6"/>
      <c r="C1201" s="7"/>
      <c r="D1201" s="6" t="s">
        <v>1523</v>
      </c>
      <c r="E1201" s="7">
        <v>649210</v>
      </c>
    </row>
    <row r="1202" spans="1:5" x14ac:dyDescent="0.25">
      <c r="A1202" s="5"/>
      <c r="B1202" s="6"/>
      <c r="C1202" s="7"/>
      <c r="D1202" s="6" t="s">
        <v>1524</v>
      </c>
      <c r="E1202" s="7">
        <v>649220</v>
      </c>
    </row>
    <row r="1203" spans="1:5" x14ac:dyDescent="0.25">
      <c r="A1203" s="5"/>
      <c r="B1203" s="6"/>
      <c r="C1203" s="7"/>
      <c r="D1203" s="6" t="s">
        <v>1525</v>
      </c>
      <c r="E1203" s="7">
        <v>649290</v>
      </c>
    </row>
    <row r="1204" spans="1:5" x14ac:dyDescent="0.25">
      <c r="A1204" s="5"/>
      <c r="B1204" s="6"/>
      <c r="C1204" s="7"/>
      <c r="D1204" s="6" t="s">
        <v>1526</v>
      </c>
      <c r="E1204" s="7">
        <v>649910</v>
      </c>
    </row>
    <row r="1205" spans="1:5" x14ac:dyDescent="0.25">
      <c r="A1205" s="5"/>
      <c r="B1205" s="6"/>
      <c r="C1205" s="7"/>
      <c r="D1205" s="6" t="s">
        <v>1527</v>
      </c>
      <c r="E1205" s="7">
        <v>649991</v>
      </c>
    </row>
    <row r="1206" spans="1:5" x14ac:dyDescent="0.25">
      <c r="A1206" s="5"/>
      <c r="B1206" s="6"/>
      <c r="C1206" s="7"/>
      <c r="D1206" s="6" t="s">
        <v>1528</v>
      </c>
      <c r="E1206" s="7">
        <v>649999</v>
      </c>
    </row>
    <row r="1207" spans="1:5" x14ac:dyDescent="0.25">
      <c r="A1207" s="5"/>
      <c r="B1207" s="6"/>
      <c r="C1207" s="7"/>
      <c r="D1207" s="6" t="s">
        <v>1529</v>
      </c>
      <c r="E1207" s="7">
        <v>651110</v>
      </c>
    </row>
    <row r="1208" spans="1:5" x14ac:dyDescent="0.25">
      <c r="A1208" s="5"/>
      <c r="B1208" s="6"/>
      <c r="C1208" s="7"/>
      <c r="D1208" s="6" t="s">
        <v>1530</v>
      </c>
      <c r="E1208" s="7">
        <v>651120</v>
      </c>
    </row>
    <row r="1209" spans="1:5" x14ac:dyDescent="0.25">
      <c r="A1209" s="5"/>
      <c r="B1209" s="6"/>
      <c r="C1209" s="7"/>
      <c r="D1209" s="6" t="s">
        <v>1531</v>
      </c>
      <c r="E1209" s="7">
        <v>651130</v>
      </c>
    </row>
    <row r="1210" spans="1:5" x14ac:dyDescent="0.25">
      <c r="A1210" s="5"/>
      <c r="B1210" s="6"/>
      <c r="C1210" s="7"/>
      <c r="D1210" s="6" t="s">
        <v>1532</v>
      </c>
      <c r="E1210" s="7">
        <v>651210</v>
      </c>
    </row>
    <row r="1211" spans="1:5" x14ac:dyDescent="0.25">
      <c r="A1211" s="5"/>
      <c r="B1211" s="6"/>
      <c r="C1211" s="7"/>
      <c r="D1211" s="6" t="s">
        <v>1533</v>
      </c>
      <c r="E1211" s="7">
        <v>651220</v>
      </c>
    </row>
    <row r="1212" spans="1:5" x14ac:dyDescent="0.25">
      <c r="A1212" s="5"/>
      <c r="B1212" s="6"/>
      <c r="C1212" s="7"/>
      <c r="D1212" s="6" t="s">
        <v>1534</v>
      </c>
      <c r="E1212" s="7">
        <v>651310</v>
      </c>
    </row>
    <row r="1213" spans="1:5" x14ac:dyDescent="0.25">
      <c r="A1213" s="5"/>
      <c r="B1213" s="6"/>
      <c r="C1213" s="7"/>
      <c r="D1213" s="6" t="s">
        <v>1535</v>
      </c>
      <c r="E1213" s="7">
        <v>651320</v>
      </c>
    </row>
    <row r="1214" spans="1:5" x14ac:dyDescent="0.25">
      <c r="A1214" s="5"/>
      <c r="B1214" s="6"/>
      <c r="C1214" s="7"/>
      <c r="D1214" s="6" t="s">
        <v>1536</v>
      </c>
      <c r="E1214" s="7">
        <v>652000</v>
      </c>
    </row>
    <row r="1215" spans="1:5" x14ac:dyDescent="0.25">
      <c r="A1215" s="5"/>
      <c r="B1215" s="6"/>
      <c r="C1215" s="7"/>
      <c r="D1215" s="6" t="s">
        <v>1537</v>
      </c>
      <c r="E1215" s="7">
        <v>653000</v>
      </c>
    </row>
    <row r="1216" spans="1:5" x14ac:dyDescent="0.25">
      <c r="A1216" s="5"/>
      <c r="B1216" s="6"/>
      <c r="C1216" s="7"/>
      <c r="D1216" s="6" t="s">
        <v>1538</v>
      </c>
      <c r="E1216" s="7">
        <v>661111</v>
      </c>
    </row>
    <row r="1217" spans="1:5" x14ac:dyDescent="0.25">
      <c r="A1217" s="5"/>
      <c r="B1217" s="6"/>
      <c r="C1217" s="7"/>
      <c r="D1217" s="6" t="s">
        <v>1539</v>
      </c>
      <c r="E1217" s="7">
        <v>661121</v>
      </c>
    </row>
    <row r="1218" spans="1:5" x14ac:dyDescent="0.25">
      <c r="A1218" s="5"/>
      <c r="B1218" s="6"/>
      <c r="C1218" s="7"/>
      <c r="D1218" s="6" t="s">
        <v>1540</v>
      </c>
      <c r="E1218" s="7">
        <v>661131</v>
      </c>
    </row>
    <row r="1219" spans="1:5" x14ac:dyDescent="0.25">
      <c r="A1219" s="5"/>
      <c r="B1219" s="6"/>
      <c r="C1219" s="7"/>
      <c r="D1219" s="6" t="s">
        <v>1541</v>
      </c>
      <c r="E1219" s="7">
        <v>661910</v>
      </c>
    </row>
    <row r="1220" spans="1:5" x14ac:dyDescent="0.25">
      <c r="A1220" s="5"/>
      <c r="B1220" s="6"/>
      <c r="C1220" s="7"/>
      <c r="D1220" s="6" t="s">
        <v>1542</v>
      </c>
      <c r="E1220" s="7">
        <v>661920</v>
      </c>
    </row>
    <row r="1221" spans="1:5" x14ac:dyDescent="0.25">
      <c r="A1221" s="5"/>
      <c r="B1221" s="6"/>
      <c r="C1221" s="7"/>
      <c r="D1221" s="6" t="s">
        <v>1543</v>
      </c>
      <c r="E1221" s="7">
        <v>661930</v>
      </c>
    </row>
    <row r="1222" spans="1:5" x14ac:dyDescent="0.25">
      <c r="A1222" s="5"/>
      <c r="B1222" s="6"/>
      <c r="C1222" s="7"/>
      <c r="D1222" s="6" t="s">
        <v>1544</v>
      </c>
      <c r="E1222" s="7">
        <v>661991</v>
      </c>
    </row>
    <row r="1223" spans="1:5" x14ac:dyDescent="0.25">
      <c r="A1223" s="5"/>
      <c r="B1223" s="6"/>
      <c r="C1223" s="7"/>
      <c r="D1223" s="6" t="s">
        <v>1545</v>
      </c>
      <c r="E1223" s="7">
        <v>661992</v>
      </c>
    </row>
    <row r="1224" spans="1:5" x14ac:dyDescent="0.25">
      <c r="A1224" s="5"/>
      <c r="B1224" s="6"/>
      <c r="C1224" s="7"/>
      <c r="D1224" s="6" t="s">
        <v>1546</v>
      </c>
      <c r="E1224" s="7">
        <v>661999</v>
      </c>
    </row>
    <row r="1225" spans="1:5" x14ac:dyDescent="0.25">
      <c r="A1225" s="5"/>
      <c r="B1225" s="6"/>
      <c r="C1225" s="7"/>
      <c r="D1225" s="6" t="s">
        <v>1547</v>
      </c>
      <c r="E1225" s="7">
        <v>662010</v>
      </c>
    </row>
    <row r="1226" spans="1:5" x14ac:dyDescent="0.25">
      <c r="A1226" s="5"/>
      <c r="B1226" s="6"/>
      <c r="C1226" s="7"/>
      <c r="D1226" s="6" t="s">
        <v>1548</v>
      </c>
      <c r="E1226" s="7">
        <v>662020</v>
      </c>
    </row>
    <row r="1227" spans="1:5" x14ac:dyDescent="0.25">
      <c r="A1227" s="5"/>
      <c r="B1227" s="6"/>
      <c r="C1227" s="7"/>
      <c r="D1227" s="6" t="s">
        <v>1549</v>
      </c>
      <c r="E1227" s="7">
        <v>662090</v>
      </c>
    </row>
    <row r="1228" spans="1:5" x14ac:dyDescent="0.25">
      <c r="A1228" s="5"/>
      <c r="B1228" s="6"/>
      <c r="C1228" s="7"/>
      <c r="D1228" s="6" t="s">
        <v>1550</v>
      </c>
      <c r="E1228" s="7">
        <v>663000</v>
      </c>
    </row>
    <row r="1229" spans="1:5" x14ac:dyDescent="0.25">
      <c r="A1229" s="5"/>
      <c r="B1229" s="6"/>
      <c r="C1229" s="7"/>
      <c r="D1229" s="6" t="s">
        <v>1551</v>
      </c>
      <c r="E1229" s="7">
        <v>681010</v>
      </c>
    </row>
    <row r="1230" spans="1:5" x14ac:dyDescent="0.25">
      <c r="A1230" s="5"/>
      <c r="B1230" s="6"/>
      <c r="C1230" s="7"/>
      <c r="D1230" s="6" t="s">
        <v>1552</v>
      </c>
      <c r="E1230" s="7">
        <v>681020</v>
      </c>
    </row>
    <row r="1231" spans="1:5" x14ac:dyDescent="0.25">
      <c r="A1231" s="5"/>
      <c r="B1231" s="6"/>
      <c r="C1231" s="7"/>
      <c r="D1231" s="6" t="s">
        <v>1553</v>
      </c>
      <c r="E1231" s="7">
        <v>681098</v>
      </c>
    </row>
    <row r="1232" spans="1:5" x14ac:dyDescent="0.25">
      <c r="A1232" s="5"/>
      <c r="B1232" s="6"/>
      <c r="C1232" s="7"/>
      <c r="D1232" s="6" t="s">
        <v>1554</v>
      </c>
      <c r="E1232" s="7">
        <v>681099</v>
      </c>
    </row>
    <row r="1233" spans="1:5" x14ac:dyDescent="0.25">
      <c r="A1233" s="5"/>
      <c r="B1233" s="6"/>
      <c r="C1233" s="7"/>
      <c r="D1233" s="6" t="s">
        <v>1555</v>
      </c>
      <c r="E1233" s="7">
        <v>682010</v>
      </c>
    </row>
    <row r="1234" spans="1:5" x14ac:dyDescent="0.25">
      <c r="A1234" s="5"/>
      <c r="B1234" s="6"/>
      <c r="C1234" s="7"/>
      <c r="D1234" s="6" t="s">
        <v>1556</v>
      </c>
      <c r="E1234" s="7">
        <v>682091</v>
      </c>
    </row>
    <row r="1235" spans="1:5" x14ac:dyDescent="0.25">
      <c r="A1235" s="5"/>
      <c r="B1235" s="6"/>
      <c r="C1235" s="7"/>
      <c r="D1235" s="6" t="s">
        <v>1557</v>
      </c>
      <c r="E1235" s="7">
        <v>682099</v>
      </c>
    </row>
    <row r="1236" spans="1:5" x14ac:dyDescent="0.25">
      <c r="A1236" s="5"/>
      <c r="B1236" s="6"/>
      <c r="C1236" s="7"/>
      <c r="D1236" s="6" t="s">
        <v>1558</v>
      </c>
      <c r="E1236" s="7">
        <v>691001</v>
      </c>
    </row>
    <row r="1237" spans="1:5" x14ac:dyDescent="0.25">
      <c r="A1237" s="5"/>
      <c r="B1237" s="6"/>
      <c r="C1237" s="7"/>
      <c r="D1237" s="6" t="s">
        <v>1559</v>
      </c>
      <c r="E1237" s="7">
        <v>691002</v>
      </c>
    </row>
    <row r="1238" spans="1:5" x14ac:dyDescent="0.25">
      <c r="A1238" s="5"/>
      <c r="B1238" s="6"/>
      <c r="C1238" s="7"/>
      <c r="D1238" s="6" t="s">
        <v>1560</v>
      </c>
      <c r="E1238" s="7">
        <v>692000</v>
      </c>
    </row>
    <row r="1239" spans="1:5" x14ac:dyDescent="0.25">
      <c r="A1239" s="5"/>
      <c r="B1239" s="6"/>
      <c r="C1239" s="7"/>
      <c r="D1239" s="6" t="s">
        <v>1561</v>
      </c>
      <c r="E1239" s="7">
        <v>702010</v>
      </c>
    </row>
    <row r="1240" spans="1:5" x14ac:dyDescent="0.25">
      <c r="A1240" s="5"/>
      <c r="B1240" s="6"/>
      <c r="C1240" s="7"/>
      <c r="D1240" s="6" t="s">
        <v>1562</v>
      </c>
      <c r="E1240" s="7">
        <v>702091</v>
      </c>
    </row>
    <row r="1241" spans="1:5" x14ac:dyDescent="0.25">
      <c r="A1241" s="5"/>
      <c r="B1241" s="6"/>
      <c r="C1241" s="7"/>
      <c r="D1241" s="6" t="s">
        <v>1563</v>
      </c>
      <c r="E1241" s="7">
        <v>702092</v>
      </c>
    </row>
    <row r="1242" spans="1:5" x14ac:dyDescent="0.25">
      <c r="A1242" s="5"/>
      <c r="B1242" s="6"/>
      <c r="C1242" s="7"/>
      <c r="D1242" s="6" t="s">
        <v>1564</v>
      </c>
      <c r="E1242" s="7">
        <v>702099</v>
      </c>
    </row>
    <row r="1243" spans="1:5" x14ac:dyDescent="0.25">
      <c r="A1243" s="5"/>
      <c r="B1243" s="6"/>
      <c r="C1243" s="7"/>
      <c r="D1243" s="6" t="s">
        <v>1565</v>
      </c>
      <c r="E1243" s="7">
        <v>711001</v>
      </c>
    </row>
    <row r="1244" spans="1:5" x14ac:dyDescent="0.25">
      <c r="A1244" s="5"/>
      <c r="B1244" s="6"/>
      <c r="C1244" s="7"/>
      <c r="D1244" s="6" t="s">
        <v>1566</v>
      </c>
      <c r="E1244" s="7">
        <v>711002</v>
      </c>
    </row>
    <row r="1245" spans="1:5" x14ac:dyDescent="0.25">
      <c r="A1245" s="5"/>
      <c r="B1245" s="6"/>
      <c r="C1245" s="7"/>
      <c r="D1245" s="6" t="s">
        <v>1567</v>
      </c>
      <c r="E1245" s="7">
        <v>711003</v>
      </c>
    </row>
    <row r="1246" spans="1:5" x14ac:dyDescent="0.25">
      <c r="A1246" s="5"/>
      <c r="B1246" s="6"/>
      <c r="C1246" s="7"/>
      <c r="D1246" s="6" t="s">
        <v>1568</v>
      </c>
      <c r="E1246" s="7">
        <v>711009</v>
      </c>
    </row>
    <row r="1247" spans="1:5" x14ac:dyDescent="0.25">
      <c r="A1247" s="5"/>
      <c r="B1247" s="6"/>
      <c r="C1247" s="7"/>
      <c r="D1247" s="6" t="s">
        <v>1569</v>
      </c>
      <c r="E1247" s="7">
        <v>712000</v>
      </c>
    </row>
    <row r="1248" spans="1:5" x14ac:dyDescent="0.25">
      <c r="A1248" s="5"/>
      <c r="B1248" s="6"/>
      <c r="C1248" s="7"/>
      <c r="D1248" s="6" t="s">
        <v>1570</v>
      </c>
      <c r="E1248" s="7">
        <v>721010</v>
      </c>
    </row>
    <row r="1249" spans="1:5" x14ac:dyDescent="0.25">
      <c r="A1249" s="5"/>
      <c r="B1249" s="6"/>
      <c r="C1249" s="7"/>
      <c r="D1249" s="6" t="s">
        <v>1571</v>
      </c>
      <c r="E1249" s="7">
        <v>721020</v>
      </c>
    </row>
    <row r="1250" spans="1:5" x14ac:dyDescent="0.25">
      <c r="A1250" s="5"/>
      <c r="B1250" s="6"/>
      <c r="C1250" s="7"/>
      <c r="D1250" s="6" t="s">
        <v>1572</v>
      </c>
      <c r="E1250" s="7">
        <v>721030</v>
      </c>
    </row>
    <row r="1251" spans="1:5" x14ac:dyDescent="0.25">
      <c r="A1251" s="5"/>
      <c r="B1251" s="6"/>
      <c r="C1251" s="7"/>
      <c r="D1251" s="6" t="s">
        <v>1573</v>
      </c>
      <c r="E1251" s="7">
        <v>721090</v>
      </c>
    </row>
    <row r="1252" spans="1:5" x14ac:dyDescent="0.25">
      <c r="A1252" s="5"/>
      <c r="B1252" s="6"/>
      <c r="C1252" s="7"/>
      <c r="D1252" s="6" t="s">
        <v>1574</v>
      </c>
      <c r="E1252" s="7">
        <v>722010</v>
      </c>
    </row>
    <row r="1253" spans="1:5" x14ac:dyDescent="0.25">
      <c r="A1253" s="5"/>
      <c r="B1253" s="6"/>
      <c r="C1253" s="7"/>
      <c r="D1253" s="6" t="s">
        <v>1575</v>
      </c>
      <c r="E1253" s="7">
        <v>722020</v>
      </c>
    </row>
    <row r="1254" spans="1:5" x14ac:dyDescent="0.25">
      <c r="A1254" s="5"/>
      <c r="B1254" s="6"/>
      <c r="C1254" s="7"/>
      <c r="D1254" s="6" t="s">
        <v>1576</v>
      </c>
      <c r="E1254" s="7">
        <v>731001</v>
      </c>
    </row>
    <row r="1255" spans="1:5" x14ac:dyDescent="0.25">
      <c r="A1255" s="5"/>
      <c r="B1255" s="6"/>
      <c r="C1255" s="7"/>
      <c r="D1255" s="6" t="s">
        <v>1577</v>
      </c>
      <c r="E1255" s="7">
        <v>731009</v>
      </c>
    </row>
    <row r="1256" spans="1:5" x14ac:dyDescent="0.25">
      <c r="A1256" s="5"/>
      <c r="B1256" s="6"/>
      <c r="C1256" s="7"/>
      <c r="D1256" s="6" t="s">
        <v>1578</v>
      </c>
      <c r="E1256" s="7">
        <v>732000</v>
      </c>
    </row>
    <row r="1257" spans="1:5" x14ac:dyDescent="0.25">
      <c r="A1257" s="5"/>
      <c r="B1257" s="6"/>
      <c r="C1257" s="7"/>
      <c r="D1257" s="6" t="s">
        <v>1579</v>
      </c>
      <c r="E1257" s="7">
        <v>741000</v>
      </c>
    </row>
    <row r="1258" spans="1:5" x14ac:dyDescent="0.25">
      <c r="A1258" s="5"/>
      <c r="B1258" s="6"/>
      <c r="C1258" s="7"/>
      <c r="D1258" s="6" t="s">
        <v>1580</v>
      </c>
      <c r="E1258" s="7">
        <v>742000</v>
      </c>
    </row>
    <row r="1259" spans="1:5" x14ac:dyDescent="0.25">
      <c r="A1259" s="5"/>
      <c r="B1259" s="6"/>
      <c r="C1259" s="7"/>
      <c r="D1259" s="6" t="s">
        <v>1581</v>
      </c>
      <c r="E1259" s="7">
        <v>749001</v>
      </c>
    </row>
    <row r="1260" spans="1:5" x14ac:dyDescent="0.25">
      <c r="A1260" s="5"/>
      <c r="B1260" s="6"/>
      <c r="C1260" s="7"/>
      <c r="D1260" s="6" t="s">
        <v>1582</v>
      </c>
      <c r="E1260" s="7">
        <v>749002</v>
      </c>
    </row>
    <row r="1261" spans="1:5" x14ac:dyDescent="0.25">
      <c r="A1261" s="5"/>
      <c r="B1261" s="6"/>
      <c r="C1261" s="7"/>
      <c r="D1261" s="6" t="s">
        <v>1583</v>
      </c>
      <c r="E1261" s="7">
        <v>749003</v>
      </c>
    </row>
    <row r="1262" spans="1:5" x14ac:dyDescent="0.25">
      <c r="A1262" s="5"/>
      <c r="B1262" s="6"/>
      <c r="C1262" s="7"/>
      <c r="D1262" s="6" t="s">
        <v>1584</v>
      </c>
      <c r="E1262" s="7">
        <v>749009</v>
      </c>
    </row>
    <row r="1263" spans="1:5" x14ac:dyDescent="0.25">
      <c r="A1263" s="5"/>
      <c r="B1263" s="6"/>
      <c r="C1263" s="7"/>
      <c r="D1263" s="6" t="s">
        <v>1585</v>
      </c>
      <c r="E1263" s="7">
        <v>750000</v>
      </c>
    </row>
    <row r="1264" spans="1:5" x14ac:dyDescent="0.25">
      <c r="A1264" s="5"/>
      <c r="B1264" s="6"/>
      <c r="C1264" s="7"/>
      <c r="D1264" s="6" t="s">
        <v>1586</v>
      </c>
      <c r="E1264" s="7">
        <v>771110</v>
      </c>
    </row>
    <row r="1265" spans="1:5" x14ac:dyDescent="0.25">
      <c r="A1265" s="5"/>
      <c r="B1265" s="6"/>
      <c r="C1265" s="7"/>
      <c r="D1265" s="6" t="s">
        <v>1587</v>
      </c>
      <c r="E1265" s="7">
        <v>771190</v>
      </c>
    </row>
    <row r="1266" spans="1:5" x14ac:dyDescent="0.25">
      <c r="A1266" s="5"/>
      <c r="B1266" s="6"/>
      <c r="C1266" s="7"/>
      <c r="D1266" s="6" t="s">
        <v>1588</v>
      </c>
      <c r="E1266" s="7">
        <v>771210</v>
      </c>
    </row>
    <row r="1267" spans="1:5" x14ac:dyDescent="0.25">
      <c r="A1267" s="5"/>
      <c r="B1267" s="6"/>
      <c r="C1267" s="7"/>
      <c r="D1267" s="6" t="s">
        <v>1589</v>
      </c>
      <c r="E1267" s="7">
        <v>771220</v>
      </c>
    </row>
    <row r="1268" spans="1:5" x14ac:dyDescent="0.25">
      <c r="A1268" s="5"/>
      <c r="B1268" s="6"/>
      <c r="C1268" s="7"/>
      <c r="D1268" s="6" t="s">
        <v>1590</v>
      </c>
      <c r="E1268" s="7">
        <v>771290</v>
      </c>
    </row>
    <row r="1269" spans="1:5" x14ac:dyDescent="0.25">
      <c r="A1269" s="5"/>
      <c r="B1269" s="6"/>
      <c r="C1269" s="7"/>
      <c r="D1269" s="6" t="s">
        <v>1591</v>
      </c>
      <c r="E1269" s="7">
        <v>772010</v>
      </c>
    </row>
    <row r="1270" spans="1:5" x14ac:dyDescent="0.25">
      <c r="A1270" s="5"/>
      <c r="B1270" s="6"/>
      <c r="C1270" s="7"/>
      <c r="D1270" s="6" t="s">
        <v>1592</v>
      </c>
      <c r="E1270" s="7">
        <v>772091</v>
      </c>
    </row>
    <row r="1271" spans="1:5" x14ac:dyDescent="0.25">
      <c r="A1271" s="5"/>
      <c r="B1271" s="6"/>
      <c r="C1271" s="7"/>
      <c r="D1271" s="6" t="s">
        <v>1593</v>
      </c>
      <c r="E1271" s="7">
        <v>772099</v>
      </c>
    </row>
    <row r="1272" spans="1:5" x14ac:dyDescent="0.25">
      <c r="A1272" s="5"/>
      <c r="B1272" s="6"/>
      <c r="C1272" s="7"/>
      <c r="D1272" s="6" t="s">
        <v>1594</v>
      </c>
      <c r="E1272" s="7">
        <v>773010</v>
      </c>
    </row>
    <row r="1273" spans="1:5" x14ac:dyDescent="0.25">
      <c r="A1273" s="5"/>
      <c r="B1273" s="6"/>
      <c r="C1273" s="7"/>
      <c r="D1273" s="6" t="s">
        <v>1595</v>
      </c>
      <c r="E1273" s="7">
        <v>773020</v>
      </c>
    </row>
    <row r="1274" spans="1:5" x14ac:dyDescent="0.25">
      <c r="A1274" s="5"/>
      <c r="B1274" s="6"/>
      <c r="C1274" s="7"/>
      <c r="D1274" s="6" t="s">
        <v>1596</v>
      </c>
      <c r="E1274" s="7">
        <v>773030</v>
      </c>
    </row>
    <row r="1275" spans="1:5" x14ac:dyDescent="0.25">
      <c r="A1275" s="5"/>
      <c r="B1275" s="6"/>
      <c r="C1275" s="7"/>
      <c r="D1275" s="6" t="s">
        <v>1597</v>
      </c>
      <c r="E1275" s="7">
        <v>773040</v>
      </c>
    </row>
    <row r="1276" spans="1:5" x14ac:dyDescent="0.25">
      <c r="A1276" s="5"/>
      <c r="B1276" s="6"/>
      <c r="C1276" s="7"/>
      <c r="D1276" s="6" t="s">
        <v>1598</v>
      </c>
      <c r="E1276" s="7">
        <v>773090</v>
      </c>
    </row>
    <row r="1277" spans="1:5" x14ac:dyDescent="0.25">
      <c r="A1277" s="5"/>
      <c r="B1277" s="6"/>
      <c r="C1277" s="7"/>
      <c r="D1277" s="6" t="s">
        <v>1599</v>
      </c>
      <c r="E1277" s="7">
        <v>774000</v>
      </c>
    </row>
    <row r="1278" spans="1:5" x14ac:dyDescent="0.25">
      <c r="A1278" s="5"/>
      <c r="B1278" s="6"/>
      <c r="C1278" s="7"/>
      <c r="D1278" s="6" t="s">
        <v>1600</v>
      </c>
      <c r="E1278" s="7">
        <v>780000</v>
      </c>
    </row>
    <row r="1279" spans="1:5" x14ac:dyDescent="0.25">
      <c r="A1279" s="5"/>
      <c r="B1279" s="6"/>
      <c r="C1279" s="7"/>
      <c r="D1279" s="6" t="s">
        <v>1601</v>
      </c>
      <c r="E1279" s="7">
        <v>791100</v>
      </c>
    </row>
    <row r="1280" spans="1:5" x14ac:dyDescent="0.25">
      <c r="A1280" s="5"/>
      <c r="B1280" s="6"/>
      <c r="C1280" s="7"/>
      <c r="D1280" s="6" t="s">
        <v>1602</v>
      </c>
      <c r="E1280" s="7">
        <v>791200</v>
      </c>
    </row>
    <row r="1281" spans="1:5" x14ac:dyDescent="0.25">
      <c r="A1281" s="5"/>
      <c r="B1281" s="6"/>
      <c r="C1281" s="7"/>
      <c r="D1281" s="6" t="s">
        <v>1603</v>
      </c>
      <c r="E1281" s="7">
        <v>791901</v>
      </c>
    </row>
    <row r="1282" spans="1:5" x14ac:dyDescent="0.25">
      <c r="A1282" s="5"/>
      <c r="B1282" s="6"/>
      <c r="C1282" s="7"/>
      <c r="D1282" s="6" t="s">
        <v>1604</v>
      </c>
      <c r="E1282" s="7">
        <v>791909</v>
      </c>
    </row>
    <row r="1283" spans="1:5" x14ac:dyDescent="0.25">
      <c r="A1283" s="5"/>
      <c r="B1283" s="6"/>
      <c r="C1283" s="7"/>
      <c r="D1283" s="6" t="s">
        <v>1605</v>
      </c>
      <c r="E1283" s="7">
        <v>801010</v>
      </c>
    </row>
    <row r="1284" spans="1:5" x14ac:dyDescent="0.25">
      <c r="A1284" s="5"/>
      <c r="B1284" s="6"/>
      <c r="C1284" s="7"/>
      <c r="D1284" s="6" t="s">
        <v>1606</v>
      </c>
      <c r="E1284" s="7">
        <v>801020</v>
      </c>
    </row>
    <row r="1285" spans="1:5" x14ac:dyDescent="0.25">
      <c r="A1285" s="5"/>
      <c r="B1285" s="6"/>
      <c r="C1285" s="7"/>
      <c r="D1285" s="6" t="s">
        <v>1607</v>
      </c>
      <c r="E1285" s="7">
        <v>801090</v>
      </c>
    </row>
    <row r="1286" spans="1:5" x14ac:dyDescent="0.25">
      <c r="A1286" s="5"/>
      <c r="B1286" s="6"/>
      <c r="C1286" s="7"/>
      <c r="D1286" s="6" t="s">
        <v>1608</v>
      </c>
      <c r="E1286" s="7">
        <v>811000</v>
      </c>
    </row>
    <row r="1287" spans="1:5" x14ac:dyDescent="0.25">
      <c r="A1287" s="5"/>
      <c r="B1287" s="6"/>
      <c r="C1287" s="7"/>
      <c r="D1287" s="6" t="s">
        <v>1609</v>
      </c>
      <c r="E1287" s="7">
        <v>812010</v>
      </c>
    </row>
    <row r="1288" spans="1:5" x14ac:dyDescent="0.25">
      <c r="A1288" s="5"/>
      <c r="B1288" s="6"/>
      <c r="C1288" s="7"/>
      <c r="D1288" s="6" t="s">
        <v>1610</v>
      </c>
      <c r="E1288" s="7">
        <v>812020</v>
      </c>
    </row>
    <row r="1289" spans="1:5" x14ac:dyDescent="0.25">
      <c r="A1289" s="5"/>
      <c r="B1289" s="6"/>
      <c r="C1289" s="7"/>
      <c r="D1289" s="6" t="s">
        <v>1611</v>
      </c>
      <c r="E1289" s="7">
        <v>812090</v>
      </c>
    </row>
    <row r="1290" spans="1:5" x14ac:dyDescent="0.25">
      <c r="A1290" s="5"/>
      <c r="B1290" s="6"/>
      <c r="C1290" s="7"/>
      <c r="D1290" s="6" t="s">
        <v>1612</v>
      </c>
      <c r="E1290" s="7">
        <v>813000</v>
      </c>
    </row>
    <row r="1291" spans="1:5" x14ac:dyDescent="0.25">
      <c r="A1291" s="5"/>
      <c r="B1291" s="6"/>
      <c r="C1291" s="7"/>
      <c r="D1291" s="6" t="s">
        <v>1613</v>
      </c>
      <c r="E1291" s="7">
        <v>821100</v>
      </c>
    </row>
    <row r="1292" spans="1:5" x14ac:dyDescent="0.25">
      <c r="A1292" s="5"/>
      <c r="B1292" s="6"/>
      <c r="C1292" s="7"/>
      <c r="D1292" s="6" t="s">
        <v>1614</v>
      </c>
      <c r="E1292" s="7">
        <v>821900</v>
      </c>
    </row>
    <row r="1293" spans="1:5" x14ac:dyDescent="0.25">
      <c r="A1293" s="5"/>
      <c r="B1293" s="6"/>
      <c r="C1293" s="7"/>
      <c r="D1293" s="6" t="s">
        <v>1615</v>
      </c>
      <c r="E1293" s="7">
        <v>822000</v>
      </c>
    </row>
    <row r="1294" spans="1:5" x14ac:dyDescent="0.25">
      <c r="A1294" s="5"/>
      <c r="B1294" s="6"/>
      <c r="C1294" s="7"/>
      <c r="D1294" s="6" t="s">
        <v>1616</v>
      </c>
      <c r="E1294" s="7">
        <v>823000</v>
      </c>
    </row>
    <row r="1295" spans="1:5" x14ac:dyDescent="0.25">
      <c r="A1295" s="5"/>
      <c r="B1295" s="6"/>
      <c r="C1295" s="7"/>
      <c r="D1295" s="6" t="s">
        <v>1617</v>
      </c>
      <c r="E1295" s="7">
        <v>829100</v>
      </c>
    </row>
    <row r="1296" spans="1:5" x14ac:dyDescent="0.25">
      <c r="A1296" s="5"/>
      <c r="B1296" s="6"/>
      <c r="C1296" s="7"/>
      <c r="D1296" s="6" t="s">
        <v>1618</v>
      </c>
      <c r="E1296" s="7">
        <v>829200</v>
      </c>
    </row>
    <row r="1297" spans="1:5" x14ac:dyDescent="0.25">
      <c r="A1297" s="5"/>
      <c r="B1297" s="6"/>
      <c r="C1297" s="7"/>
      <c r="D1297" s="6" t="s">
        <v>1619</v>
      </c>
      <c r="E1297" s="7">
        <v>829900</v>
      </c>
    </row>
    <row r="1298" spans="1:5" x14ac:dyDescent="0.25">
      <c r="A1298" s="5"/>
      <c r="B1298" s="6"/>
      <c r="C1298" s="7"/>
      <c r="D1298" s="6" t="s">
        <v>1620</v>
      </c>
      <c r="E1298" s="7">
        <v>841100</v>
      </c>
    </row>
    <row r="1299" spans="1:5" x14ac:dyDescent="0.25">
      <c r="A1299" s="5"/>
      <c r="B1299" s="6"/>
      <c r="C1299" s="7"/>
      <c r="D1299" s="6" t="s">
        <v>1621</v>
      </c>
      <c r="E1299" s="7">
        <v>841200</v>
      </c>
    </row>
    <row r="1300" spans="1:5" x14ac:dyDescent="0.25">
      <c r="A1300" s="5"/>
      <c r="B1300" s="6"/>
      <c r="C1300" s="7"/>
      <c r="D1300" s="6" t="s">
        <v>1622</v>
      </c>
      <c r="E1300" s="7">
        <v>841300</v>
      </c>
    </row>
    <row r="1301" spans="1:5" x14ac:dyDescent="0.25">
      <c r="A1301" s="5"/>
      <c r="B1301" s="6"/>
      <c r="C1301" s="7"/>
      <c r="D1301" s="6" t="s">
        <v>1623</v>
      </c>
      <c r="E1301" s="7">
        <v>841900</v>
      </c>
    </row>
    <row r="1302" spans="1:5" x14ac:dyDescent="0.25">
      <c r="A1302" s="5"/>
      <c r="B1302" s="6"/>
      <c r="C1302" s="7"/>
      <c r="D1302" s="6" t="s">
        <v>1624</v>
      </c>
      <c r="E1302" s="7">
        <v>842100</v>
      </c>
    </row>
    <row r="1303" spans="1:5" x14ac:dyDescent="0.25">
      <c r="A1303" s="5"/>
      <c r="B1303" s="6"/>
      <c r="C1303" s="7"/>
      <c r="D1303" s="6" t="s">
        <v>1625</v>
      </c>
      <c r="E1303" s="7">
        <v>842200</v>
      </c>
    </row>
    <row r="1304" spans="1:5" x14ac:dyDescent="0.25">
      <c r="A1304" s="5"/>
      <c r="B1304" s="6"/>
      <c r="C1304" s="7"/>
      <c r="D1304" s="6" t="s">
        <v>1626</v>
      </c>
      <c r="E1304" s="7">
        <v>842300</v>
      </c>
    </row>
    <row r="1305" spans="1:5" x14ac:dyDescent="0.25">
      <c r="A1305" s="5"/>
      <c r="B1305" s="6"/>
      <c r="C1305" s="7"/>
      <c r="D1305" s="6" t="s">
        <v>1627</v>
      </c>
      <c r="E1305" s="7">
        <v>842400</v>
      </c>
    </row>
    <row r="1306" spans="1:5" x14ac:dyDescent="0.25">
      <c r="A1306" s="5"/>
      <c r="B1306" s="6"/>
      <c r="C1306" s="7"/>
      <c r="D1306" s="6" t="s">
        <v>1628</v>
      </c>
      <c r="E1306" s="7">
        <v>842500</v>
      </c>
    </row>
    <row r="1307" spans="1:5" x14ac:dyDescent="0.25">
      <c r="A1307" s="5"/>
      <c r="B1307" s="6"/>
      <c r="C1307" s="7"/>
      <c r="D1307" s="6" t="s">
        <v>1629</v>
      </c>
      <c r="E1307" s="7">
        <v>843000</v>
      </c>
    </row>
    <row r="1308" spans="1:5" x14ac:dyDescent="0.25">
      <c r="A1308" s="5"/>
      <c r="B1308" s="6"/>
      <c r="C1308" s="7"/>
      <c r="D1308" s="6" t="s">
        <v>1630</v>
      </c>
      <c r="E1308" s="7">
        <v>851010</v>
      </c>
    </row>
    <row r="1309" spans="1:5" x14ac:dyDescent="0.25">
      <c r="A1309" s="5"/>
      <c r="B1309" s="6"/>
      <c r="C1309" s="7"/>
      <c r="D1309" s="6" t="s">
        <v>1631</v>
      </c>
      <c r="E1309" s="7">
        <v>851020</v>
      </c>
    </row>
    <row r="1310" spans="1:5" x14ac:dyDescent="0.25">
      <c r="A1310" s="5"/>
      <c r="B1310" s="6"/>
      <c r="C1310" s="7"/>
      <c r="D1310" s="6" t="s">
        <v>1632</v>
      </c>
      <c r="E1310" s="7">
        <v>852100</v>
      </c>
    </row>
    <row r="1311" spans="1:5" x14ac:dyDescent="0.25">
      <c r="A1311" s="5"/>
      <c r="B1311" s="6"/>
      <c r="C1311" s="7"/>
      <c r="D1311" s="6" t="s">
        <v>1633</v>
      </c>
      <c r="E1311" s="7">
        <v>852200</v>
      </c>
    </row>
    <row r="1312" spans="1:5" x14ac:dyDescent="0.25">
      <c r="A1312" s="5"/>
      <c r="B1312" s="6"/>
      <c r="C1312" s="7"/>
      <c r="D1312" s="6" t="s">
        <v>1634</v>
      </c>
      <c r="E1312" s="7">
        <v>853100</v>
      </c>
    </row>
    <row r="1313" spans="1:5" x14ac:dyDescent="0.25">
      <c r="A1313" s="5"/>
      <c r="B1313" s="6"/>
      <c r="C1313" s="7"/>
      <c r="D1313" s="6" t="s">
        <v>1635</v>
      </c>
      <c r="E1313" s="7">
        <v>853201</v>
      </c>
    </row>
    <row r="1314" spans="1:5" x14ac:dyDescent="0.25">
      <c r="A1314" s="5"/>
      <c r="B1314" s="6"/>
      <c r="C1314" s="7"/>
      <c r="D1314" s="6" t="s">
        <v>1636</v>
      </c>
      <c r="E1314" s="7">
        <v>853300</v>
      </c>
    </row>
    <row r="1315" spans="1:5" x14ac:dyDescent="0.25">
      <c r="A1315" s="5"/>
      <c r="B1315" s="6"/>
      <c r="C1315" s="7"/>
      <c r="D1315" s="6" t="s">
        <v>1637</v>
      </c>
      <c r="E1315" s="7">
        <v>854910</v>
      </c>
    </row>
    <row r="1316" spans="1:5" x14ac:dyDescent="0.25">
      <c r="A1316" s="5"/>
      <c r="B1316" s="6"/>
      <c r="C1316" s="7"/>
      <c r="D1316" s="6" t="s">
        <v>1638</v>
      </c>
      <c r="E1316" s="7">
        <v>854920</v>
      </c>
    </row>
    <row r="1317" spans="1:5" x14ac:dyDescent="0.25">
      <c r="A1317" s="5"/>
      <c r="B1317" s="6"/>
      <c r="C1317" s="7"/>
      <c r="D1317" s="6" t="s">
        <v>1639</v>
      </c>
      <c r="E1317" s="7">
        <v>854930</v>
      </c>
    </row>
    <row r="1318" spans="1:5" x14ac:dyDescent="0.25">
      <c r="A1318" s="5"/>
      <c r="B1318" s="6"/>
      <c r="C1318" s="7"/>
      <c r="D1318" s="6" t="s">
        <v>1640</v>
      </c>
      <c r="E1318" s="7">
        <v>854940</v>
      </c>
    </row>
    <row r="1319" spans="1:5" x14ac:dyDescent="0.25">
      <c r="A1319" s="5"/>
      <c r="B1319" s="6"/>
      <c r="C1319" s="7"/>
      <c r="D1319" s="6" t="s">
        <v>1641</v>
      </c>
      <c r="E1319" s="7">
        <v>854950</v>
      </c>
    </row>
    <row r="1320" spans="1:5" x14ac:dyDescent="0.25">
      <c r="A1320" s="5"/>
      <c r="B1320" s="6"/>
      <c r="C1320" s="7"/>
      <c r="D1320" s="6" t="s">
        <v>1642</v>
      </c>
      <c r="E1320" s="7">
        <v>854960</v>
      </c>
    </row>
    <row r="1321" spans="1:5" x14ac:dyDescent="0.25">
      <c r="A1321" s="5"/>
      <c r="B1321" s="6"/>
      <c r="C1321" s="7"/>
      <c r="D1321" s="6" t="s">
        <v>1643</v>
      </c>
      <c r="E1321" s="7">
        <v>854990</v>
      </c>
    </row>
    <row r="1322" spans="1:5" x14ac:dyDescent="0.25">
      <c r="A1322" s="5"/>
      <c r="B1322" s="6"/>
      <c r="C1322" s="7"/>
      <c r="D1322" s="6" t="s">
        <v>1644</v>
      </c>
      <c r="E1322" s="7">
        <v>855000</v>
      </c>
    </row>
    <row r="1323" spans="1:5" x14ac:dyDescent="0.25">
      <c r="A1323" s="5"/>
      <c r="B1323" s="6"/>
      <c r="C1323" s="7"/>
      <c r="D1323" s="6" t="s">
        <v>1645</v>
      </c>
      <c r="E1323" s="7">
        <v>861010</v>
      </c>
    </row>
    <row r="1324" spans="1:5" x14ac:dyDescent="0.25">
      <c r="A1324" s="5"/>
      <c r="B1324" s="6"/>
      <c r="C1324" s="7"/>
      <c r="D1324" s="6" t="s">
        <v>1646</v>
      </c>
      <c r="E1324" s="7">
        <v>861020</v>
      </c>
    </row>
    <row r="1325" spans="1:5" x14ac:dyDescent="0.25">
      <c r="A1325" s="5"/>
      <c r="B1325" s="6"/>
      <c r="C1325" s="7"/>
      <c r="D1325" s="6" t="s">
        <v>1647</v>
      </c>
      <c r="E1325" s="7">
        <v>862110</v>
      </c>
    </row>
    <row r="1326" spans="1:5" x14ac:dyDescent="0.25">
      <c r="A1326" s="5"/>
      <c r="B1326" s="6"/>
      <c r="C1326" s="7"/>
      <c r="D1326" s="6" t="s">
        <v>1648</v>
      </c>
      <c r="E1326" s="7">
        <v>862120</v>
      </c>
    </row>
    <row r="1327" spans="1:5" x14ac:dyDescent="0.25">
      <c r="A1327" s="5"/>
      <c r="B1327" s="6"/>
      <c r="C1327" s="7"/>
      <c r="D1327" s="6" t="s">
        <v>1649</v>
      </c>
      <c r="E1327" s="7">
        <v>862130</v>
      </c>
    </row>
    <row r="1328" spans="1:5" x14ac:dyDescent="0.25">
      <c r="A1328" s="5"/>
      <c r="B1328" s="6"/>
      <c r="C1328" s="7"/>
      <c r="D1328" s="6" t="s">
        <v>1650</v>
      </c>
      <c r="E1328" s="7">
        <v>862200</v>
      </c>
    </row>
    <row r="1329" spans="1:5" x14ac:dyDescent="0.25">
      <c r="A1329" s="5"/>
      <c r="B1329" s="6"/>
      <c r="C1329" s="7"/>
      <c r="D1329" s="6" t="s">
        <v>1651</v>
      </c>
      <c r="E1329" s="7">
        <v>863110</v>
      </c>
    </row>
    <row r="1330" spans="1:5" x14ac:dyDescent="0.25">
      <c r="A1330" s="5"/>
      <c r="B1330" s="6"/>
      <c r="C1330" s="7"/>
      <c r="D1330" s="6" t="s">
        <v>1652</v>
      </c>
      <c r="E1330" s="7">
        <v>863120</v>
      </c>
    </row>
    <row r="1331" spans="1:5" x14ac:dyDescent="0.25">
      <c r="A1331" s="5"/>
      <c r="B1331" s="6"/>
      <c r="C1331" s="7"/>
      <c r="D1331" s="6" t="s">
        <v>1653</v>
      </c>
      <c r="E1331" s="7">
        <v>863190</v>
      </c>
    </row>
    <row r="1332" spans="1:5" x14ac:dyDescent="0.25">
      <c r="A1332" s="5"/>
      <c r="B1332" s="6"/>
      <c r="C1332" s="7"/>
      <c r="D1332" s="6" t="s">
        <v>1654</v>
      </c>
      <c r="E1332" s="7">
        <v>863200</v>
      </c>
    </row>
    <row r="1333" spans="1:5" x14ac:dyDescent="0.25">
      <c r="A1333" s="5"/>
      <c r="B1333" s="6"/>
      <c r="C1333" s="7"/>
      <c r="D1333" s="6" t="s">
        <v>1655</v>
      </c>
      <c r="E1333" s="7">
        <v>863300</v>
      </c>
    </row>
    <row r="1334" spans="1:5" x14ac:dyDescent="0.25">
      <c r="A1334" s="5"/>
      <c r="B1334" s="6"/>
      <c r="C1334" s="7"/>
      <c r="D1334" s="6" t="s">
        <v>1656</v>
      </c>
      <c r="E1334" s="7">
        <v>864000</v>
      </c>
    </row>
    <row r="1335" spans="1:5" x14ac:dyDescent="0.25">
      <c r="A1335" s="5"/>
      <c r="B1335" s="6"/>
      <c r="C1335" s="7"/>
      <c r="D1335" s="6" t="s">
        <v>1657</v>
      </c>
      <c r="E1335" s="7">
        <v>869010</v>
      </c>
    </row>
    <row r="1336" spans="1:5" x14ac:dyDescent="0.25">
      <c r="A1336" s="5"/>
      <c r="B1336" s="6"/>
      <c r="C1336" s="7"/>
      <c r="D1336" s="6" t="s">
        <v>1658</v>
      </c>
      <c r="E1336" s="7">
        <v>869090</v>
      </c>
    </row>
    <row r="1337" spans="1:5" x14ac:dyDescent="0.25">
      <c r="A1337" s="5"/>
      <c r="B1337" s="6"/>
      <c r="C1337" s="7"/>
      <c r="D1337" s="6" t="s">
        <v>1659</v>
      </c>
      <c r="E1337" s="7">
        <v>870100</v>
      </c>
    </row>
    <row r="1338" spans="1:5" x14ac:dyDescent="0.25">
      <c r="A1338" s="5"/>
      <c r="B1338" s="6"/>
      <c r="C1338" s="7"/>
      <c r="D1338" s="6" t="s">
        <v>1660</v>
      </c>
      <c r="E1338" s="7">
        <v>870210</v>
      </c>
    </row>
    <row r="1339" spans="1:5" x14ac:dyDescent="0.25">
      <c r="A1339" s="5"/>
      <c r="B1339" s="6"/>
      <c r="C1339" s="7"/>
      <c r="D1339" s="6" t="s">
        <v>1661</v>
      </c>
      <c r="E1339" s="7">
        <v>870220</v>
      </c>
    </row>
    <row r="1340" spans="1:5" x14ac:dyDescent="0.25">
      <c r="A1340" s="5"/>
      <c r="B1340" s="6"/>
      <c r="C1340" s="7"/>
      <c r="D1340" s="6" t="s">
        <v>1662</v>
      </c>
      <c r="E1340" s="7">
        <v>870910</v>
      </c>
    </row>
    <row r="1341" spans="1:5" x14ac:dyDescent="0.25">
      <c r="A1341" s="5"/>
      <c r="B1341" s="6"/>
      <c r="C1341" s="7"/>
      <c r="D1341" s="6" t="s">
        <v>1663</v>
      </c>
      <c r="E1341" s="7">
        <v>870920</v>
      </c>
    </row>
    <row r="1342" spans="1:5" x14ac:dyDescent="0.25">
      <c r="A1342" s="5"/>
      <c r="B1342" s="6"/>
      <c r="C1342" s="7"/>
      <c r="D1342" s="6" t="s">
        <v>1664</v>
      </c>
      <c r="E1342" s="7">
        <v>870990</v>
      </c>
    </row>
    <row r="1343" spans="1:5" x14ac:dyDescent="0.25">
      <c r="A1343" s="5"/>
      <c r="B1343" s="6"/>
      <c r="C1343" s="7"/>
      <c r="D1343" s="6" t="s">
        <v>1665</v>
      </c>
      <c r="E1343" s="7">
        <v>880000</v>
      </c>
    </row>
    <row r="1344" spans="1:5" x14ac:dyDescent="0.25">
      <c r="A1344" s="5"/>
      <c r="B1344" s="6"/>
      <c r="C1344" s="7"/>
      <c r="D1344" s="6" t="s">
        <v>1666</v>
      </c>
      <c r="E1344" s="7">
        <v>900011</v>
      </c>
    </row>
    <row r="1345" spans="1:5" x14ac:dyDescent="0.25">
      <c r="A1345" s="5"/>
      <c r="B1345" s="6"/>
      <c r="C1345" s="7"/>
      <c r="D1345" s="6" t="s">
        <v>1667</v>
      </c>
      <c r="E1345" s="7">
        <v>900021</v>
      </c>
    </row>
    <row r="1346" spans="1:5" x14ac:dyDescent="0.25">
      <c r="A1346" s="5"/>
      <c r="B1346" s="6"/>
      <c r="C1346" s="7"/>
      <c r="D1346" s="6" t="s">
        <v>1668</v>
      </c>
      <c r="E1346" s="7">
        <v>900030</v>
      </c>
    </row>
    <row r="1347" spans="1:5" x14ac:dyDescent="0.25">
      <c r="A1347" s="5"/>
      <c r="B1347" s="6"/>
      <c r="C1347" s="7"/>
      <c r="D1347" s="6" t="s">
        <v>1669</v>
      </c>
      <c r="E1347" s="7">
        <v>900040</v>
      </c>
    </row>
    <row r="1348" spans="1:5" x14ac:dyDescent="0.25">
      <c r="A1348" s="5"/>
      <c r="B1348" s="6"/>
      <c r="C1348" s="7"/>
      <c r="D1348" s="6" t="s">
        <v>1670</v>
      </c>
      <c r="E1348" s="7">
        <v>900091</v>
      </c>
    </row>
    <row r="1349" spans="1:5" x14ac:dyDescent="0.25">
      <c r="A1349" s="5"/>
      <c r="B1349" s="6"/>
      <c r="C1349" s="7"/>
      <c r="D1349" s="6" t="s">
        <v>1671</v>
      </c>
      <c r="E1349" s="7">
        <v>910100</v>
      </c>
    </row>
    <row r="1350" spans="1:5" x14ac:dyDescent="0.25">
      <c r="A1350" s="5"/>
      <c r="B1350" s="6"/>
      <c r="C1350" s="7"/>
      <c r="D1350" s="6" t="s">
        <v>1672</v>
      </c>
      <c r="E1350" s="7">
        <v>910200</v>
      </c>
    </row>
    <row r="1351" spans="1:5" x14ac:dyDescent="0.25">
      <c r="A1351" s="5"/>
      <c r="B1351" s="6"/>
      <c r="C1351" s="7"/>
      <c r="D1351" s="6" t="s">
        <v>1673</v>
      </c>
      <c r="E1351" s="7">
        <v>910300</v>
      </c>
    </row>
    <row r="1352" spans="1:5" x14ac:dyDescent="0.25">
      <c r="A1352" s="5"/>
      <c r="B1352" s="6"/>
      <c r="C1352" s="7"/>
      <c r="D1352" s="6" t="s">
        <v>1674</v>
      </c>
      <c r="E1352" s="7">
        <v>910900</v>
      </c>
    </row>
    <row r="1353" spans="1:5" x14ac:dyDescent="0.25">
      <c r="A1353" s="5"/>
      <c r="B1353" s="6"/>
      <c r="C1353" s="7"/>
      <c r="D1353" s="6" t="s">
        <v>1675</v>
      </c>
      <c r="E1353" s="7">
        <v>920001</v>
      </c>
    </row>
    <row r="1354" spans="1:5" x14ac:dyDescent="0.25">
      <c r="A1354" s="5"/>
      <c r="B1354" s="6"/>
      <c r="C1354" s="7"/>
      <c r="D1354" s="6" t="s">
        <v>1676</v>
      </c>
      <c r="E1354" s="7">
        <v>920009</v>
      </c>
    </row>
    <row r="1355" spans="1:5" x14ac:dyDescent="0.25">
      <c r="A1355" s="5"/>
      <c r="B1355" s="6"/>
      <c r="C1355" s="7"/>
      <c r="D1355" s="6" t="s">
        <v>1677</v>
      </c>
      <c r="E1355" s="7">
        <v>931010</v>
      </c>
    </row>
    <row r="1356" spans="1:5" x14ac:dyDescent="0.25">
      <c r="A1356" s="5"/>
      <c r="B1356" s="6"/>
      <c r="C1356" s="7"/>
      <c r="D1356" s="6" t="s">
        <v>1678</v>
      </c>
      <c r="E1356" s="7">
        <v>931020</v>
      </c>
    </row>
    <row r="1357" spans="1:5" x14ac:dyDescent="0.25">
      <c r="A1357" s="5"/>
      <c r="B1357" s="6"/>
      <c r="C1357" s="7"/>
      <c r="D1357" s="6" t="s">
        <v>1679</v>
      </c>
      <c r="E1357" s="7">
        <v>931030</v>
      </c>
    </row>
    <row r="1358" spans="1:5" x14ac:dyDescent="0.25">
      <c r="A1358" s="5"/>
      <c r="B1358" s="6"/>
      <c r="C1358" s="7"/>
      <c r="D1358" s="6" t="s">
        <v>1680</v>
      </c>
      <c r="E1358" s="7">
        <v>931041</v>
      </c>
    </row>
    <row r="1359" spans="1:5" x14ac:dyDescent="0.25">
      <c r="A1359" s="5"/>
      <c r="B1359" s="6"/>
      <c r="C1359" s="7"/>
      <c r="D1359" s="6" t="s">
        <v>1681</v>
      </c>
      <c r="E1359" s="7">
        <v>931042</v>
      </c>
    </row>
    <row r="1360" spans="1:5" x14ac:dyDescent="0.25">
      <c r="A1360" s="5"/>
      <c r="B1360" s="6"/>
      <c r="C1360" s="7"/>
      <c r="D1360" s="6" t="s">
        <v>1682</v>
      </c>
      <c r="E1360" s="7">
        <v>931050</v>
      </c>
    </row>
    <row r="1361" spans="1:5" x14ac:dyDescent="0.25">
      <c r="A1361" s="5"/>
      <c r="B1361" s="6"/>
      <c r="C1361" s="7"/>
      <c r="D1361" s="6" t="s">
        <v>1683</v>
      </c>
      <c r="E1361" s="7">
        <v>931090</v>
      </c>
    </row>
    <row r="1362" spans="1:5" x14ac:dyDescent="0.25">
      <c r="A1362" s="5"/>
      <c r="B1362" s="6"/>
      <c r="C1362" s="7"/>
      <c r="D1362" s="6" t="s">
        <v>1684</v>
      </c>
      <c r="E1362" s="7">
        <v>939010</v>
      </c>
    </row>
    <row r="1363" spans="1:5" x14ac:dyDescent="0.25">
      <c r="A1363" s="5"/>
      <c r="B1363" s="6"/>
      <c r="C1363" s="7"/>
      <c r="D1363" s="6" t="s">
        <v>1685</v>
      </c>
      <c r="E1363" s="7">
        <v>939020</v>
      </c>
    </row>
    <row r="1364" spans="1:5" x14ac:dyDescent="0.25">
      <c r="A1364" s="5"/>
      <c r="B1364" s="6"/>
      <c r="C1364" s="7"/>
      <c r="D1364" s="6" t="s">
        <v>1686</v>
      </c>
      <c r="E1364" s="7">
        <v>939030</v>
      </c>
    </row>
    <row r="1365" spans="1:5" x14ac:dyDescent="0.25">
      <c r="A1365" s="5"/>
      <c r="B1365" s="6"/>
      <c r="C1365" s="7"/>
      <c r="D1365" s="6" t="s">
        <v>1687</v>
      </c>
      <c r="E1365" s="7">
        <v>939090</v>
      </c>
    </row>
    <row r="1366" spans="1:5" x14ac:dyDescent="0.25">
      <c r="A1366" s="5"/>
      <c r="B1366" s="6"/>
      <c r="C1366" s="7"/>
      <c r="D1366" s="6" t="s">
        <v>1688</v>
      </c>
      <c r="E1366" s="7">
        <v>941100</v>
      </c>
    </row>
    <row r="1367" spans="1:5" x14ac:dyDescent="0.25">
      <c r="A1367" s="5"/>
      <c r="B1367" s="6"/>
      <c r="C1367" s="7"/>
      <c r="D1367" s="6" t="s">
        <v>1689</v>
      </c>
      <c r="E1367" s="7">
        <v>941200</v>
      </c>
    </row>
    <row r="1368" spans="1:5" x14ac:dyDescent="0.25">
      <c r="A1368" s="5"/>
      <c r="B1368" s="6"/>
      <c r="C1368" s="7"/>
      <c r="D1368" s="6" t="s">
        <v>1690</v>
      </c>
      <c r="E1368" s="7">
        <v>942000</v>
      </c>
    </row>
    <row r="1369" spans="1:5" x14ac:dyDescent="0.25">
      <c r="A1369" s="5"/>
      <c r="B1369" s="6"/>
      <c r="C1369" s="7"/>
      <c r="D1369" s="6" t="s">
        <v>1691</v>
      </c>
      <c r="E1369" s="7">
        <v>949100</v>
      </c>
    </row>
    <row r="1370" spans="1:5" x14ac:dyDescent="0.25">
      <c r="A1370" s="5"/>
      <c r="B1370" s="6"/>
      <c r="C1370" s="7"/>
      <c r="D1370" s="6" t="s">
        <v>1692</v>
      </c>
      <c r="E1370" s="7">
        <v>949200</v>
      </c>
    </row>
    <row r="1371" spans="1:5" x14ac:dyDescent="0.25">
      <c r="A1371" s="5"/>
      <c r="B1371" s="6"/>
      <c r="C1371" s="7"/>
      <c r="D1371" s="6" t="s">
        <v>1693</v>
      </c>
      <c r="E1371" s="7">
        <v>949910</v>
      </c>
    </row>
    <row r="1372" spans="1:5" x14ac:dyDescent="0.25">
      <c r="A1372" s="5"/>
      <c r="B1372" s="6"/>
      <c r="C1372" s="7"/>
      <c r="D1372" s="6" t="s">
        <v>1694</v>
      </c>
      <c r="E1372" s="7">
        <v>949920</v>
      </c>
    </row>
    <row r="1373" spans="1:5" x14ac:dyDescent="0.25">
      <c r="A1373" s="5"/>
      <c r="B1373" s="6"/>
      <c r="C1373" s="7"/>
      <c r="D1373" s="6" t="s">
        <v>1695</v>
      </c>
      <c r="E1373" s="7">
        <v>949930</v>
      </c>
    </row>
    <row r="1374" spans="1:5" x14ac:dyDescent="0.25">
      <c r="A1374" s="5"/>
      <c r="B1374" s="6"/>
      <c r="C1374" s="7"/>
      <c r="D1374" s="6" t="s">
        <v>1696</v>
      </c>
      <c r="E1374" s="7">
        <v>949990</v>
      </c>
    </row>
    <row r="1375" spans="1:5" x14ac:dyDescent="0.25">
      <c r="A1375" s="5"/>
      <c r="B1375" s="6"/>
      <c r="C1375" s="7"/>
      <c r="D1375" s="6" t="s">
        <v>1697</v>
      </c>
      <c r="E1375" s="7">
        <v>951100</v>
      </c>
    </row>
    <row r="1376" spans="1:5" x14ac:dyDescent="0.25">
      <c r="A1376" s="5"/>
      <c r="B1376" s="6"/>
      <c r="C1376" s="7"/>
      <c r="D1376" s="6" t="s">
        <v>1698</v>
      </c>
      <c r="E1376" s="7">
        <v>951200</v>
      </c>
    </row>
    <row r="1377" spans="1:5" x14ac:dyDescent="0.25">
      <c r="A1377" s="5"/>
      <c r="B1377" s="6"/>
      <c r="C1377" s="7"/>
      <c r="D1377" s="6" t="s">
        <v>1699</v>
      </c>
      <c r="E1377" s="7">
        <v>952200</v>
      </c>
    </row>
    <row r="1378" spans="1:5" x14ac:dyDescent="0.25">
      <c r="A1378" s="5"/>
      <c r="B1378" s="6"/>
      <c r="C1378" s="7"/>
      <c r="D1378" s="6" t="s">
        <v>1700</v>
      </c>
      <c r="E1378" s="7">
        <v>952300</v>
      </c>
    </row>
    <row r="1379" spans="1:5" x14ac:dyDescent="0.25">
      <c r="A1379" s="5"/>
      <c r="B1379" s="6"/>
      <c r="C1379" s="7"/>
      <c r="D1379" s="6" t="s">
        <v>1701</v>
      </c>
      <c r="E1379" s="7">
        <v>952910</v>
      </c>
    </row>
    <row r="1380" spans="1:5" x14ac:dyDescent="0.25">
      <c r="A1380" s="5"/>
      <c r="B1380" s="6"/>
      <c r="C1380" s="7"/>
      <c r="D1380" s="6" t="s">
        <v>1702</v>
      </c>
      <c r="E1380" s="7">
        <v>952920</v>
      </c>
    </row>
    <row r="1381" spans="1:5" x14ac:dyDescent="0.25">
      <c r="A1381" s="5"/>
      <c r="B1381" s="6"/>
      <c r="C1381" s="7"/>
      <c r="D1381" s="6" t="s">
        <v>1703</v>
      </c>
      <c r="E1381" s="7">
        <v>952990</v>
      </c>
    </row>
    <row r="1382" spans="1:5" x14ac:dyDescent="0.25">
      <c r="A1382" s="5"/>
      <c r="B1382" s="6"/>
      <c r="C1382" s="7"/>
      <c r="D1382" s="6" t="s">
        <v>1704</v>
      </c>
      <c r="E1382" s="7">
        <v>960101</v>
      </c>
    </row>
    <row r="1383" spans="1:5" x14ac:dyDescent="0.25">
      <c r="A1383" s="5"/>
      <c r="B1383" s="6"/>
      <c r="C1383" s="7"/>
      <c r="D1383" s="6" t="s">
        <v>1705</v>
      </c>
      <c r="E1383" s="7">
        <v>960102</v>
      </c>
    </row>
    <row r="1384" spans="1:5" x14ac:dyDescent="0.25">
      <c r="A1384" s="5"/>
      <c r="B1384" s="6"/>
      <c r="C1384" s="7"/>
      <c r="D1384" s="6" t="s">
        <v>1706</v>
      </c>
      <c r="E1384" s="7">
        <v>960201</v>
      </c>
    </row>
    <row r="1385" spans="1:5" x14ac:dyDescent="0.25">
      <c r="A1385" s="5"/>
      <c r="B1385" s="6"/>
      <c r="C1385" s="7"/>
      <c r="D1385" s="6" t="s">
        <v>1707</v>
      </c>
      <c r="E1385" s="7">
        <v>960202</v>
      </c>
    </row>
    <row r="1386" spans="1:5" x14ac:dyDescent="0.25">
      <c r="A1386" s="5"/>
      <c r="B1386" s="6"/>
      <c r="C1386" s="7"/>
      <c r="D1386" s="6" t="s">
        <v>1708</v>
      </c>
      <c r="E1386" s="7">
        <v>960300</v>
      </c>
    </row>
    <row r="1387" spans="1:5" x14ac:dyDescent="0.25">
      <c r="A1387" s="5"/>
      <c r="B1387" s="6"/>
      <c r="C1387" s="7"/>
      <c r="D1387" s="6" t="s">
        <v>1709</v>
      </c>
      <c r="E1387" s="7">
        <v>960910</v>
      </c>
    </row>
    <row r="1388" spans="1:5" x14ac:dyDescent="0.25">
      <c r="A1388" s="5"/>
      <c r="B1388" s="6"/>
      <c r="C1388" s="7"/>
      <c r="D1388" s="6" t="s">
        <v>1710</v>
      </c>
      <c r="E1388" s="7">
        <v>960990</v>
      </c>
    </row>
    <row r="1389" spans="1:5" x14ac:dyDescent="0.25">
      <c r="A1389" s="5"/>
      <c r="B1389" s="6"/>
      <c r="C1389" s="7"/>
      <c r="D1389" s="6" t="s">
        <v>1711</v>
      </c>
      <c r="E1389" s="7">
        <v>970000</v>
      </c>
    </row>
    <row r="1390" spans="1:5" x14ac:dyDescent="0.25">
      <c r="A1390" s="5"/>
      <c r="B1390" s="6"/>
      <c r="C1390" s="7"/>
      <c r="D1390" s="6" t="s">
        <v>1712</v>
      </c>
      <c r="E1390" s="7">
        <v>990000</v>
      </c>
    </row>
    <row r="1391" spans="1:5" x14ac:dyDescent="0.25">
      <c r="A1391" s="5"/>
      <c r="B1391" s="6"/>
      <c r="C1391" s="7"/>
      <c r="D1391" s="6" t="s">
        <v>1713</v>
      </c>
      <c r="E1391" s="7">
        <v>952100</v>
      </c>
    </row>
    <row r="1392" spans="1:5" x14ac:dyDescent="0.25">
      <c r="A1392" s="5"/>
      <c r="B1392" s="6"/>
      <c r="C1392" s="7"/>
      <c r="D1392" s="6" t="s">
        <v>1714</v>
      </c>
      <c r="E1392" s="7">
        <v>476200</v>
      </c>
    </row>
    <row r="1393" spans="1:5" x14ac:dyDescent="0.25">
      <c r="A1393" s="5"/>
      <c r="B1393" s="6"/>
      <c r="C1393" s="7"/>
      <c r="D1393" s="6" t="s">
        <v>1715</v>
      </c>
      <c r="E1393" s="7">
        <v>464910</v>
      </c>
    </row>
    <row r="1394" spans="1:5" x14ac:dyDescent="0.25">
      <c r="A1394" s="5"/>
      <c r="B1394" s="6"/>
      <c r="C1394" s="7"/>
      <c r="D1394" s="6" t="s">
        <v>1716</v>
      </c>
      <c r="E1394" s="7">
        <v>461091</v>
      </c>
    </row>
    <row r="1395" spans="1:5" x14ac:dyDescent="0.25">
      <c r="A1395" s="5"/>
      <c r="B1395" s="6"/>
      <c r="C1395" s="7"/>
      <c r="D1395" s="6" t="s">
        <v>1717</v>
      </c>
      <c r="E1395" s="7">
        <v>431220</v>
      </c>
    </row>
    <row r="1396" spans="1:5" x14ac:dyDescent="0.25">
      <c r="A1396" s="5"/>
      <c r="B1396" s="6"/>
      <c r="C1396" s="7"/>
      <c r="D1396" s="6" t="s">
        <v>1718</v>
      </c>
      <c r="E1396" s="7">
        <v>331301</v>
      </c>
    </row>
    <row r="1397" spans="1:5" x14ac:dyDescent="0.25">
      <c r="A1397" s="5"/>
      <c r="B1397" s="6"/>
      <c r="C1397" s="7"/>
      <c r="D1397" s="6" t="s">
        <v>1719</v>
      </c>
      <c r="E1397" s="7">
        <v>14221</v>
      </c>
    </row>
    <row r="1398" spans="1:5" x14ac:dyDescent="0.25">
      <c r="A1398" s="5"/>
      <c r="B1398" s="6"/>
      <c r="C1398" s="7"/>
      <c r="D1398" s="6" t="s">
        <v>1720</v>
      </c>
      <c r="E1398" s="7">
        <v>7</v>
      </c>
    </row>
    <row r="1399" spans="1:5" x14ac:dyDescent="0.25">
      <c r="A1399" s="5"/>
      <c r="B1399" s="6"/>
      <c r="C1399" s="7"/>
      <c r="D1399" s="6" t="s">
        <v>1721</v>
      </c>
      <c r="E1399" s="7">
        <v>8</v>
      </c>
    </row>
    <row r="1400" spans="1:5" x14ac:dyDescent="0.25">
      <c r="A1400" s="5"/>
      <c r="B1400" s="6"/>
      <c r="C1400" s="7"/>
      <c r="D1400" s="6" t="s">
        <v>1722</v>
      </c>
      <c r="E1400" s="7">
        <v>9</v>
      </c>
    </row>
    <row r="1401" spans="1:5" x14ac:dyDescent="0.25">
      <c r="A1401" s="5"/>
      <c r="B1401" s="6"/>
      <c r="C1401" s="7"/>
      <c r="D1401" s="6" t="s">
        <v>1723</v>
      </c>
      <c r="E1401" s="7">
        <v>10</v>
      </c>
    </row>
    <row r="1402" spans="1:5" x14ac:dyDescent="0.25">
      <c r="A1402" s="5"/>
      <c r="B1402" s="6"/>
      <c r="C1402" s="7"/>
      <c r="D1402" s="6" t="s">
        <v>1724</v>
      </c>
      <c r="E1402" s="7">
        <v>11</v>
      </c>
    </row>
    <row r="1403" spans="1:5" x14ac:dyDescent="0.25">
      <c r="A1403" s="5"/>
      <c r="B1403" s="6"/>
      <c r="C1403" s="7"/>
      <c r="D1403" s="6" t="s">
        <v>1725</v>
      </c>
      <c r="E1403" s="7">
        <v>12</v>
      </c>
    </row>
    <row r="1404" spans="1:5" x14ac:dyDescent="0.25">
      <c r="A1404" s="5"/>
      <c r="B1404" s="6"/>
      <c r="C1404" s="7"/>
      <c r="D1404" s="6" t="s">
        <v>1726</v>
      </c>
      <c r="E1404" s="7">
        <v>13</v>
      </c>
    </row>
  </sheetData>
  <sortState xmlns:xlrd2="http://schemas.microsoft.com/office/spreadsheetml/2017/richdata2" ref="D72:E434">
    <sortCondition ref="D72:D434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9"/>
  <dimension ref="A1:AB64"/>
  <sheetViews>
    <sheetView topLeftCell="A23" workbookViewId="0">
      <selection activeCell="A25" sqref="A25:A28"/>
    </sheetView>
  </sheetViews>
  <sheetFormatPr baseColWidth="10" defaultRowHeight="15" x14ac:dyDescent="0.25"/>
  <cols>
    <col min="1" max="1" width="30.42578125" bestFit="1" customWidth="1"/>
    <col min="2" max="2" width="43.42578125" bestFit="1" customWidth="1"/>
    <col min="3" max="3" width="52.42578125" bestFit="1" customWidth="1"/>
    <col min="4" max="4" width="43.42578125" style="1" bestFit="1" customWidth="1"/>
    <col min="5" max="5" width="52.42578125" style="38" bestFit="1" customWidth="1"/>
    <col min="6" max="6" width="43.42578125" bestFit="1" customWidth="1"/>
    <col min="7" max="7" width="52.42578125" bestFit="1" customWidth="1"/>
    <col min="8" max="8" width="43.42578125" bestFit="1" customWidth="1"/>
    <col min="9" max="9" width="19.85546875" bestFit="1" customWidth="1"/>
    <col min="10" max="11" width="11.42578125" style="1"/>
    <col min="12" max="12" width="60.85546875" style="1" bestFit="1" customWidth="1"/>
    <col min="13" max="13" width="32.140625" style="1" bestFit="1" customWidth="1"/>
    <col min="14" max="14" width="19.5703125" style="1" bestFit="1" customWidth="1"/>
    <col min="15" max="15" width="29.7109375" style="1" bestFit="1" customWidth="1"/>
    <col min="16" max="17" width="13.42578125" style="1" bestFit="1" customWidth="1"/>
    <col min="18" max="18" width="32.140625" style="1" bestFit="1" customWidth="1"/>
    <col min="19" max="19" width="19.5703125" style="1" bestFit="1" customWidth="1"/>
    <col min="20" max="21" width="11.42578125" style="1"/>
    <col min="22" max="22" width="28.140625" bestFit="1" customWidth="1"/>
    <col min="23" max="23" width="11.42578125" style="1"/>
  </cols>
  <sheetData>
    <row r="1" spans="1:28" x14ac:dyDescent="0.25">
      <c r="A1" s="37" t="s">
        <v>174</v>
      </c>
    </row>
    <row r="2" spans="1:28" s="28" customFormat="1" x14ac:dyDescent="0.25">
      <c r="A2" s="87" t="s">
        <v>18</v>
      </c>
      <c r="B2" s="87" t="s">
        <v>30</v>
      </c>
      <c r="C2" s="87" t="s">
        <v>36</v>
      </c>
      <c r="X2" s="29"/>
      <c r="Y2" s="29"/>
      <c r="Z2" s="29"/>
      <c r="AA2" s="29"/>
      <c r="AB2" s="29"/>
    </row>
    <row r="3" spans="1:28" x14ac:dyDescent="0.25">
      <c r="A3" s="38" t="s">
        <v>56</v>
      </c>
      <c r="B3" s="38" t="s">
        <v>66</v>
      </c>
      <c r="C3" s="38" t="s">
        <v>138</v>
      </c>
    </row>
    <row r="4" spans="1:28" x14ac:dyDescent="0.25">
      <c r="A4" s="38"/>
      <c r="B4" s="38" t="s">
        <v>74</v>
      </c>
      <c r="C4" s="38" t="s">
        <v>140</v>
      </c>
    </row>
    <row r="5" spans="1:28" x14ac:dyDescent="0.25">
      <c r="A5" s="38"/>
      <c r="B5" s="38" t="s">
        <v>61</v>
      </c>
      <c r="C5" s="38"/>
    </row>
    <row r="6" spans="1:28" x14ac:dyDescent="0.25">
      <c r="A6" s="38"/>
      <c r="B6" s="38" t="s">
        <v>68</v>
      </c>
      <c r="C6" s="38"/>
      <c r="T6"/>
    </row>
    <row r="7" spans="1:28" x14ac:dyDescent="0.25">
      <c r="A7" s="38"/>
      <c r="B7" s="38" t="s">
        <v>62</v>
      </c>
      <c r="C7" s="38"/>
      <c r="L7" s="38"/>
      <c r="M7" s="38"/>
      <c r="N7" s="38"/>
      <c r="O7" s="38"/>
      <c r="P7"/>
      <c r="Q7"/>
      <c r="R7"/>
      <c r="S7"/>
      <c r="T7"/>
    </row>
    <row r="8" spans="1:28" x14ac:dyDescent="0.25">
      <c r="A8" s="38"/>
      <c r="B8" s="38" t="s">
        <v>70</v>
      </c>
      <c r="C8" s="38"/>
    </row>
    <row r="9" spans="1:28" x14ac:dyDescent="0.25">
      <c r="A9" s="38"/>
      <c r="B9" s="38" t="s">
        <v>64</v>
      </c>
      <c r="C9" s="38"/>
    </row>
    <row r="10" spans="1:28" x14ac:dyDescent="0.25">
      <c r="A10" s="38"/>
      <c r="B10" s="38" t="s">
        <v>72</v>
      </c>
      <c r="C10" s="38"/>
    </row>
    <row r="11" spans="1:28" s="1" customFormat="1" ht="14.25" customHeight="1" x14ac:dyDescent="0.25">
      <c r="A11"/>
      <c r="B11"/>
      <c r="C11"/>
      <c r="E11" s="38"/>
      <c r="F11"/>
      <c r="G11"/>
      <c r="H11"/>
      <c r="I11"/>
      <c r="X11"/>
      <c r="Y11"/>
      <c r="Z11"/>
      <c r="AA11"/>
      <c r="AB11"/>
    </row>
    <row r="12" spans="1:28" s="106" customFormat="1" x14ac:dyDescent="0.25">
      <c r="A12" s="105"/>
      <c r="B12" s="105"/>
      <c r="C12" s="105"/>
      <c r="E12" s="107"/>
      <c r="F12" s="105"/>
      <c r="G12" s="105"/>
      <c r="H12" s="105"/>
      <c r="I12" s="105"/>
      <c r="X12" s="105"/>
      <c r="Y12" s="105"/>
      <c r="Z12" s="105"/>
      <c r="AA12" s="105"/>
      <c r="AB12" s="105"/>
    </row>
    <row r="13" spans="1:28" s="1" customFormat="1" x14ac:dyDescent="0.25">
      <c r="A13"/>
      <c r="B13"/>
      <c r="C13"/>
      <c r="E13" s="38"/>
      <c r="F13"/>
      <c r="G13"/>
      <c r="H13"/>
      <c r="I13"/>
      <c r="X13"/>
      <c r="Y13"/>
      <c r="Z13"/>
      <c r="AA13"/>
      <c r="AB13"/>
    </row>
    <row r="14" spans="1:28" s="1" customFormat="1" x14ac:dyDescent="0.25">
      <c r="A14" s="37" t="s">
        <v>176</v>
      </c>
      <c r="B14"/>
      <c r="C14"/>
      <c r="D14"/>
      <c r="E14"/>
      <c r="F14"/>
      <c r="G14"/>
      <c r="H14"/>
      <c r="I14"/>
      <c r="X14"/>
      <c r="Y14"/>
      <c r="Z14"/>
      <c r="AA14"/>
      <c r="AB14"/>
    </row>
    <row r="15" spans="1:28" s="1" customFormat="1" x14ac:dyDescent="0.25">
      <c r="A15" s="87" t="s">
        <v>18</v>
      </c>
      <c r="B15" s="48" t="s">
        <v>403</v>
      </c>
      <c r="C15" s="48" t="s">
        <v>2009</v>
      </c>
      <c r="D15" s="48" t="s">
        <v>2008</v>
      </c>
      <c r="E15" s="87" t="s">
        <v>2006</v>
      </c>
      <c r="F15" s="87" t="s">
        <v>2007</v>
      </c>
      <c r="H15"/>
      <c r="I15"/>
      <c r="X15"/>
      <c r="Y15"/>
      <c r="Z15"/>
      <c r="AA15"/>
      <c r="AB15"/>
    </row>
    <row r="16" spans="1:28" s="1" customFormat="1" x14ac:dyDescent="0.25">
      <c r="A16" s="38" t="s">
        <v>313</v>
      </c>
      <c r="B16" s="38" t="s">
        <v>316</v>
      </c>
      <c r="C16" s="38" t="s">
        <v>316</v>
      </c>
      <c r="D16" s="38" t="s">
        <v>316</v>
      </c>
      <c r="E16" s="38" t="s">
        <v>316</v>
      </c>
      <c r="F16" s="38" t="s">
        <v>316</v>
      </c>
      <c r="H16"/>
      <c r="I16"/>
      <c r="X16"/>
      <c r="Y16"/>
      <c r="Z16"/>
      <c r="AA16"/>
      <c r="AB16"/>
    </row>
    <row r="17" spans="1:28" s="1" customFormat="1" x14ac:dyDescent="0.25">
      <c r="A17" s="38"/>
      <c r="B17" s="38" t="s">
        <v>318</v>
      </c>
      <c r="C17" s="38" t="s">
        <v>314</v>
      </c>
      <c r="D17" s="38" t="s">
        <v>318</v>
      </c>
      <c r="E17" s="38" t="s">
        <v>315</v>
      </c>
      <c r="H17"/>
      <c r="I17"/>
      <c r="X17"/>
      <c r="Y17"/>
      <c r="Z17"/>
      <c r="AA17"/>
      <c r="AB17"/>
    </row>
    <row r="18" spans="1:28" s="1" customFormat="1" x14ac:dyDescent="0.25">
      <c r="A18" s="38"/>
      <c r="B18" s="38" t="s">
        <v>315</v>
      </c>
      <c r="D18" s="38" t="s">
        <v>317</v>
      </c>
      <c r="E18"/>
      <c r="H18"/>
      <c r="I18"/>
      <c r="X18"/>
      <c r="Y18"/>
      <c r="Z18"/>
      <c r="AA18"/>
      <c r="AB18"/>
    </row>
    <row r="19" spans="1:28" s="1" customFormat="1" x14ac:dyDescent="0.25">
      <c r="A19" s="38"/>
      <c r="B19" s="38" t="s">
        <v>314</v>
      </c>
      <c r="C19" s="38"/>
      <c r="D19" s="38"/>
      <c r="E19"/>
      <c r="F19"/>
      <c r="G19"/>
      <c r="H19"/>
      <c r="I19"/>
      <c r="X19"/>
      <c r="Y19"/>
      <c r="Z19"/>
      <c r="AA19"/>
      <c r="AB19"/>
    </row>
    <row r="20" spans="1:28" s="1" customFormat="1" x14ac:dyDescent="0.25">
      <c r="A20" s="38"/>
      <c r="B20" s="38"/>
      <c r="C20" s="38"/>
      <c r="D20" s="38"/>
      <c r="E20"/>
      <c r="F20"/>
      <c r="G20"/>
      <c r="H20"/>
      <c r="I20"/>
      <c r="X20"/>
      <c r="Y20"/>
      <c r="Z20"/>
      <c r="AA20"/>
      <c r="AB20"/>
    </row>
    <row r="21" spans="1:28" s="106" customFormat="1" x14ac:dyDescent="0.25">
      <c r="A21" s="107"/>
      <c r="B21" s="105"/>
      <c r="C21" s="105"/>
      <c r="D21" s="105"/>
      <c r="E21" s="105"/>
      <c r="F21" s="105"/>
      <c r="G21" s="105"/>
      <c r="H21" s="105"/>
      <c r="I21" s="105"/>
      <c r="X21" s="105"/>
      <c r="Y21" s="105"/>
      <c r="Z21" s="105"/>
      <c r="AA21" s="105"/>
      <c r="AB21" s="105"/>
    </row>
    <row r="22" spans="1:28" s="1" customFormat="1" x14ac:dyDescent="0.25">
      <c r="A22" s="38"/>
      <c r="B22"/>
      <c r="C22"/>
      <c r="D22"/>
      <c r="E22"/>
      <c r="F22"/>
      <c r="G22"/>
      <c r="H22"/>
      <c r="I22"/>
      <c r="X22"/>
      <c r="Y22"/>
      <c r="Z22"/>
      <c r="AA22"/>
      <c r="AB22"/>
    </row>
    <row r="23" spans="1:28" s="1" customFormat="1" x14ac:dyDescent="0.25">
      <c r="A23" s="37" t="s">
        <v>401</v>
      </c>
      <c r="B23"/>
      <c r="C23"/>
      <c r="D23"/>
      <c r="E23"/>
      <c r="F23"/>
      <c r="G23"/>
      <c r="H23"/>
      <c r="I23"/>
      <c r="X23"/>
      <c r="Y23"/>
      <c r="Z23"/>
      <c r="AA23"/>
      <c r="AB23"/>
    </row>
    <row r="24" spans="1:28" s="1" customFormat="1" x14ac:dyDescent="0.25">
      <c r="A24" s="87" t="s">
        <v>18</v>
      </c>
      <c r="B24" s="48" t="s">
        <v>404</v>
      </c>
      <c r="C24" s="48" t="s">
        <v>173</v>
      </c>
      <c r="D24" s="48" t="s">
        <v>400</v>
      </c>
      <c r="E24" s="87" t="s">
        <v>36</v>
      </c>
      <c r="F24"/>
      <c r="G24"/>
      <c r="H24"/>
      <c r="I24"/>
      <c r="X24"/>
      <c r="Y24"/>
      <c r="Z24"/>
      <c r="AA24"/>
      <c r="AB24"/>
    </row>
    <row r="25" spans="1:28" s="1" customFormat="1" x14ac:dyDescent="0.25">
      <c r="A25" s="38" t="s">
        <v>271</v>
      </c>
      <c r="B25" s="38" t="s">
        <v>271</v>
      </c>
      <c r="C25" s="38" t="s">
        <v>271</v>
      </c>
      <c r="D25" s="38" t="s">
        <v>271</v>
      </c>
      <c r="E25" s="38" t="s">
        <v>271</v>
      </c>
      <c r="F25"/>
      <c r="G25"/>
      <c r="H25"/>
      <c r="I25"/>
      <c r="X25"/>
      <c r="Y25"/>
      <c r="Z25"/>
      <c r="AA25"/>
      <c r="AB25"/>
    </row>
    <row r="26" spans="1:28" s="1" customFormat="1" x14ac:dyDescent="0.25">
      <c r="A26" s="38" t="s">
        <v>275</v>
      </c>
      <c r="B26" s="38" t="s">
        <v>275</v>
      </c>
      <c r="C26" s="38" t="s">
        <v>275</v>
      </c>
      <c r="D26" s="38" t="s">
        <v>275</v>
      </c>
      <c r="E26" s="38" t="s">
        <v>275</v>
      </c>
      <c r="F26"/>
      <c r="G26"/>
      <c r="H26"/>
      <c r="I26"/>
      <c r="X26"/>
      <c r="Y26"/>
      <c r="Z26"/>
      <c r="AA26"/>
      <c r="AB26"/>
    </row>
    <row r="27" spans="1:28" s="1" customFormat="1" x14ac:dyDescent="0.25">
      <c r="A27" s="38" t="s">
        <v>306</v>
      </c>
      <c r="B27" s="38" t="s">
        <v>284</v>
      </c>
      <c r="C27" s="38" t="s">
        <v>306</v>
      </c>
      <c r="D27" s="38" t="s">
        <v>284</v>
      </c>
      <c r="E27" s="38" t="s">
        <v>284</v>
      </c>
      <c r="F27"/>
      <c r="G27"/>
      <c r="H27"/>
      <c r="I27"/>
      <c r="X27"/>
      <c r="Y27"/>
      <c r="Z27"/>
      <c r="AA27"/>
      <c r="AB27"/>
    </row>
    <row r="28" spans="1:28" s="1" customFormat="1" x14ac:dyDescent="0.25">
      <c r="A28" s="38" t="s">
        <v>277</v>
      </c>
      <c r="B28" s="38" t="s">
        <v>285</v>
      </c>
      <c r="C28" s="38" t="s">
        <v>277</v>
      </c>
      <c r="D28" s="38" t="s">
        <v>285</v>
      </c>
      <c r="E28" s="38" t="s">
        <v>306</v>
      </c>
      <c r="F28"/>
      <c r="G28"/>
      <c r="H28"/>
      <c r="I28"/>
      <c r="X28"/>
      <c r="Y28"/>
      <c r="Z28"/>
      <c r="AA28"/>
      <c r="AB28"/>
    </row>
    <row r="29" spans="1:28" s="1" customFormat="1" x14ac:dyDescent="0.25">
      <c r="A29" s="38"/>
      <c r="B29" s="38" t="s">
        <v>306</v>
      </c>
      <c r="C29"/>
      <c r="D29" s="38" t="s">
        <v>306</v>
      </c>
      <c r="E29" s="38" t="s">
        <v>277</v>
      </c>
      <c r="F29"/>
      <c r="G29"/>
      <c r="H29"/>
      <c r="I29"/>
      <c r="X29"/>
      <c r="Y29"/>
      <c r="Z29"/>
      <c r="AA29"/>
      <c r="AB29"/>
    </row>
    <row r="30" spans="1:28" s="1" customFormat="1" x14ac:dyDescent="0.25">
      <c r="A30" s="38"/>
      <c r="B30" s="38" t="s">
        <v>277</v>
      </c>
      <c r="C30"/>
      <c r="D30" s="38" t="s">
        <v>277</v>
      </c>
      <c r="E30"/>
      <c r="F30"/>
      <c r="G30"/>
      <c r="H30"/>
      <c r="I30"/>
      <c r="X30"/>
      <c r="Y30"/>
      <c r="Z30"/>
      <c r="AA30"/>
      <c r="AB30"/>
    </row>
    <row r="31" spans="1:28" s="1" customFormat="1" x14ac:dyDescent="0.25">
      <c r="A31" s="38"/>
      <c r="B31" s="38" t="s">
        <v>402</v>
      </c>
      <c r="C31"/>
      <c r="D31" s="38" t="s">
        <v>402</v>
      </c>
      <c r="E31"/>
      <c r="F31"/>
      <c r="G31"/>
      <c r="H31"/>
      <c r="I31"/>
      <c r="X31"/>
      <c r="Y31"/>
      <c r="Z31"/>
      <c r="AA31"/>
      <c r="AB31"/>
    </row>
    <row r="32" spans="1:28" s="1" customFormat="1" x14ac:dyDescent="0.25">
      <c r="A32" s="38"/>
      <c r="B32"/>
      <c r="C32"/>
      <c r="D32"/>
      <c r="E32"/>
      <c r="F32"/>
      <c r="G32"/>
      <c r="H32"/>
      <c r="I32"/>
      <c r="X32"/>
      <c r="Y32"/>
      <c r="Z32"/>
      <c r="AA32"/>
      <c r="AB32"/>
    </row>
    <row r="33" spans="1:28" s="106" customFormat="1" x14ac:dyDescent="0.25">
      <c r="A33" s="107"/>
      <c r="B33" s="105"/>
      <c r="C33" s="105"/>
      <c r="D33" s="105"/>
      <c r="E33" s="105"/>
      <c r="F33" s="105"/>
      <c r="G33" s="105"/>
      <c r="H33" s="105"/>
      <c r="I33" s="105"/>
      <c r="X33" s="105"/>
      <c r="Y33" s="105"/>
      <c r="Z33" s="105"/>
      <c r="AA33" s="105"/>
      <c r="AB33" s="105"/>
    </row>
    <row r="34" spans="1:28" s="1" customFormat="1" x14ac:dyDescent="0.25">
      <c r="A34" s="38"/>
      <c r="B34"/>
      <c r="C34"/>
      <c r="D34"/>
      <c r="E34"/>
      <c r="F34"/>
      <c r="G34"/>
      <c r="H34"/>
      <c r="I34"/>
      <c r="X34"/>
      <c r="Y34"/>
      <c r="Z34"/>
      <c r="AA34"/>
      <c r="AB34"/>
    </row>
    <row r="35" spans="1:28" s="1" customFormat="1" x14ac:dyDescent="0.25">
      <c r="A35" s="37" t="s">
        <v>175</v>
      </c>
      <c r="B35"/>
      <c r="C35"/>
      <c r="E35" s="38"/>
      <c r="F35"/>
      <c r="G35"/>
      <c r="H35"/>
      <c r="I35"/>
      <c r="M35" s="38"/>
      <c r="X35"/>
      <c r="Y35"/>
      <c r="Z35"/>
      <c r="AA35"/>
      <c r="AB35"/>
    </row>
    <row r="36" spans="1:28" s="1" customFormat="1" x14ac:dyDescent="0.25">
      <c r="A36" s="39" t="s">
        <v>18</v>
      </c>
      <c r="B36" s="39" t="s">
        <v>30</v>
      </c>
      <c r="C36" s="39" t="s">
        <v>36</v>
      </c>
      <c r="D36" s="39" t="s">
        <v>1918</v>
      </c>
      <c r="E36" s="39" t="s">
        <v>1919</v>
      </c>
      <c r="F36"/>
      <c r="G36"/>
      <c r="H36"/>
      <c r="I36"/>
      <c r="M36" s="38"/>
      <c r="X36"/>
      <c r="Y36"/>
      <c r="Z36"/>
      <c r="AA36"/>
      <c r="AB36"/>
    </row>
    <row r="37" spans="1:28" s="1" customFormat="1" x14ac:dyDescent="0.25">
      <c r="A37" s="41" t="s">
        <v>78</v>
      </c>
      <c r="B37" s="41" t="s">
        <v>78</v>
      </c>
      <c r="C37" s="41" t="s">
        <v>78</v>
      </c>
      <c r="D37" s="41" t="s">
        <v>78</v>
      </c>
      <c r="E37" s="41" t="s">
        <v>78</v>
      </c>
      <c r="F37"/>
      <c r="G37"/>
      <c r="H37"/>
      <c r="I37"/>
      <c r="L37" s="38"/>
      <c r="M37" s="38"/>
      <c r="X37"/>
      <c r="Y37"/>
      <c r="Z37"/>
      <c r="AA37"/>
      <c r="AB37"/>
    </row>
    <row r="38" spans="1:28" s="1" customFormat="1" x14ac:dyDescent="0.25">
      <c r="A38" s="41" t="s">
        <v>247</v>
      </c>
      <c r="B38" s="41" t="s">
        <v>248</v>
      </c>
      <c r="C38" s="41" t="s">
        <v>248</v>
      </c>
      <c r="D38" s="41" t="s">
        <v>248</v>
      </c>
      <c r="E38" s="41" t="s">
        <v>248</v>
      </c>
      <c r="F38"/>
      <c r="G38"/>
      <c r="H38"/>
      <c r="I38"/>
      <c r="L38" s="38"/>
      <c r="M38" s="38"/>
      <c r="X38"/>
      <c r="Y38"/>
      <c r="Z38"/>
      <c r="AA38"/>
      <c r="AB38"/>
    </row>
    <row r="39" spans="1:28" s="1" customFormat="1" x14ac:dyDescent="0.25">
      <c r="A39" s="41" t="s">
        <v>248</v>
      </c>
      <c r="B39" s="41" t="s">
        <v>245</v>
      </c>
      <c r="C39" s="41" t="s">
        <v>245</v>
      </c>
      <c r="D39" s="41" t="s">
        <v>245</v>
      </c>
      <c r="E39" s="41"/>
      <c r="F39"/>
      <c r="G39"/>
      <c r="H39"/>
      <c r="I39"/>
      <c r="X39"/>
      <c r="Y39"/>
      <c r="Z39"/>
      <c r="AA39"/>
      <c r="AB39"/>
    </row>
    <row r="40" spans="1:28" s="38" customFormat="1" x14ac:dyDescent="0.25">
      <c r="A40" s="41" t="s">
        <v>245</v>
      </c>
      <c r="B40" s="153" t="s">
        <v>246</v>
      </c>
      <c r="C40" s="153" t="s">
        <v>246</v>
      </c>
      <c r="D40" s="41"/>
      <c r="F40"/>
      <c r="G40"/>
      <c r="H40"/>
      <c r="I40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X40"/>
      <c r="Y40"/>
      <c r="Z40"/>
      <c r="AA40"/>
      <c r="AB40"/>
    </row>
    <row r="41" spans="1:28" s="38" customFormat="1" x14ac:dyDescent="0.25">
      <c r="A41" s="41" t="s">
        <v>246</v>
      </c>
      <c r="B41" s="41" t="s">
        <v>77</v>
      </c>
      <c r="C41" s="41" t="s">
        <v>77</v>
      </c>
      <c r="D41" s="1"/>
      <c r="F41"/>
      <c r="G41"/>
      <c r="H41"/>
      <c r="I4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X41"/>
      <c r="Y41"/>
      <c r="Z41"/>
      <c r="AA41"/>
      <c r="AB41"/>
    </row>
    <row r="42" spans="1:28" s="38" customFormat="1" x14ac:dyDescent="0.25">
      <c r="A42" s="41" t="s">
        <v>77</v>
      </c>
      <c r="B42" s="40"/>
      <c r="C42" s="40"/>
      <c r="D42" s="1"/>
      <c r="F42"/>
      <c r="G42"/>
      <c r="H42"/>
      <c r="I4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X42"/>
      <c r="Y42"/>
      <c r="Z42"/>
      <c r="AA42"/>
      <c r="AB42"/>
    </row>
    <row r="44" spans="1:28" s="105" customFormat="1" x14ac:dyDescent="0.25">
      <c r="D44" s="106"/>
      <c r="E44" s="107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W44" s="106"/>
    </row>
    <row r="46" spans="1:28" s="38" customFormat="1" x14ac:dyDescent="0.25">
      <c r="A46" s="49" t="s">
        <v>154</v>
      </c>
      <c r="B46"/>
      <c r="C46"/>
      <c r="D46" s="1"/>
      <c r="F46"/>
      <c r="G46"/>
      <c r="H46"/>
      <c r="I46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X46"/>
      <c r="Y46"/>
      <c r="Z46"/>
      <c r="AA46"/>
      <c r="AB46"/>
    </row>
    <row r="47" spans="1:28" s="38" customFormat="1" x14ac:dyDescent="0.25">
      <c r="A47" s="39" t="s">
        <v>18</v>
      </c>
      <c r="B47" s="39" t="s">
        <v>30</v>
      </c>
      <c r="C47" s="39" t="s">
        <v>36</v>
      </c>
      <c r="D47" s="1"/>
      <c r="F47"/>
      <c r="G47"/>
      <c r="H47"/>
      <c r="I47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X47"/>
      <c r="Y47"/>
      <c r="Z47"/>
      <c r="AA47"/>
      <c r="AB47"/>
    </row>
    <row r="48" spans="1:28" s="38" customFormat="1" x14ac:dyDescent="0.25">
      <c r="A48" s="38" t="s">
        <v>156</v>
      </c>
      <c r="B48" s="38" t="s">
        <v>155</v>
      </c>
      <c r="C48" s="38" t="s">
        <v>157</v>
      </c>
      <c r="D48" s="1"/>
      <c r="F48"/>
      <c r="G48"/>
      <c r="H48"/>
      <c r="I48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X48"/>
      <c r="Y48"/>
      <c r="Z48"/>
      <c r="AA48"/>
      <c r="AB48"/>
    </row>
    <row r="49" spans="1:28" s="38" customFormat="1" x14ac:dyDescent="0.25">
      <c r="A49"/>
      <c r="B49"/>
      <c r="C49"/>
      <c r="D49" s="1"/>
      <c r="F49"/>
      <c r="G49"/>
      <c r="H49"/>
      <c r="I49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X49"/>
      <c r="Y49"/>
      <c r="Z49"/>
      <c r="AA49"/>
      <c r="AB49"/>
    </row>
    <row r="50" spans="1:28" s="105" customFormat="1" x14ac:dyDescent="0.25">
      <c r="D50" s="106"/>
      <c r="E50" s="107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W50" s="106"/>
    </row>
    <row r="51" spans="1:28" s="38" customFormat="1" x14ac:dyDescent="0.25">
      <c r="A51" s="37" t="s">
        <v>179</v>
      </c>
      <c r="B51" s="48" t="s">
        <v>30</v>
      </c>
      <c r="C51" s="48" t="s">
        <v>30</v>
      </c>
      <c r="D51" s="48" t="s">
        <v>30</v>
      </c>
      <c r="E51" s="48" t="s">
        <v>30</v>
      </c>
      <c r="F51" s="48" t="s">
        <v>30</v>
      </c>
      <c r="G51" s="48" t="s">
        <v>36</v>
      </c>
      <c r="H51" s="48" t="s">
        <v>36</v>
      </c>
      <c r="I5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X51"/>
      <c r="Y51"/>
      <c r="Z51"/>
      <c r="AA51"/>
      <c r="AB51"/>
    </row>
    <row r="52" spans="1:28" s="40" customFormat="1" x14ac:dyDescent="0.25">
      <c r="A52" s="48" t="s">
        <v>18</v>
      </c>
      <c r="B52" s="48" t="s">
        <v>44</v>
      </c>
      <c r="C52" s="48" t="s">
        <v>45</v>
      </c>
      <c r="D52" s="48" t="s">
        <v>19</v>
      </c>
      <c r="E52" s="48" t="s">
        <v>49</v>
      </c>
      <c r="F52" s="48" t="s">
        <v>51</v>
      </c>
      <c r="G52" s="48" t="s">
        <v>44</v>
      </c>
      <c r="H52" s="48" t="s">
        <v>45</v>
      </c>
      <c r="I52" s="29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X52" s="29"/>
      <c r="Y52" s="29"/>
      <c r="Z52" s="29"/>
      <c r="AA52" s="29"/>
      <c r="AB52" s="29"/>
    </row>
    <row r="53" spans="1:28" s="131" customFormat="1" x14ac:dyDescent="0.25">
      <c r="A53" s="83" t="s">
        <v>1980</v>
      </c>
      <c r="B53" s="83" t="s">
        <v>1980</v>
      </c>
      <c r="C53" s="83" t="s">
        <v>1980</v>
      </c>
      <c r="D53" s="83" t="s">
        <v>1980</v>
      </c>
      <c r="E53" s="83" t="s">
        <v>1980</v>
      </c>
      <c r="F53" s="83" t="s">
        <v>1980</v>
      </c>
      <c r="G53" s="83" t="s">
        <v>1980</v>
      </c>
      <c r="H53" s="83" t="s">
        <v>1980</v>
      </c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W53" s="132"/>
    </row>
    <row r="54" spans="1:28" s="83" customFormat="1" ht="45" x14ac:dyDescent="0.25">
      <c r="A54" s="83" t="s">
        <v>1981</v>
      </c>
      <c r="B54" s="83" t="s">
        <v>153</v>
      </c>
      <c r="C54" s="83" t="s">
        <v>153</v>
      </c>
      <c r="G54" s="83" t="s">
        <v>153</v>
      </c>
      <c r="H54" s="83" t="s">
        <v>153</v>
      </c>
      <c r="I54" s="131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X54" s="131"/>
      <c r="Y54" s="131"/>
      <c r="Z54" s="131"/>
      <c r="AA54" s="131"/>
      <c r="AB54" s="131"/>
    </row>
    <row r="55" spans="1:28" s="83" customFormat="1" x14ac:dyDescent="0.25">
      <c r="B55" s="83" t="s">
        <v>223</v>
      </c>
      <c r="E55" s="131"/>
      <c r="F55" s="131"/>
      <c r="G55" s="83" t="s">
        <v>223</v>
      </c>
      <c r="H55" s="131"/>
      <c r="I55" s="131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X55" s="131"/>
      <c r="Y55" s="131"/>
      <c r="Z55" s="131"/>
      <c r="AA55" s="131"/>
      <c r="AB55" s="131"/>
    </row>
    <row r="56" spans="1:28" s="83" customFormat="1" x14ac:dyDescent="0.25">
      <c r="B56" s="83" t="s">
        <v>222</v>
      </c>
      <c r="D56" s="83" t="s">
        <v>222</v>
      </c>
      <c r="E56" s="131"/>
      <c r="F56" s="131"/>
      <c r="G56" s="131"/>
      <c r="H56" s="131"/>
      <c r="I56" s="131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X56" s="131"/>
      <c r="Y56" s="131"/>
      <c r="Z56" s="131"/>
      <c r="AA56" s="131"/>
      <c r="AB56" s="131"/>
    </row>
    <row r="57" spans="1:28" s="38" customFormat="1" x14ac:dyDescent="0.25">
      <c r="A57"/>
      <c r="B57"/>
      <c r="C57"/>
      <c r="D57" s="1"/>
      <c r="F57"/>
      <c r="G57"/>
      <c r="H57"/>
      <c r="I57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X57"/>
      <c r="Y57"/>
      <c r="Z57"/>
      <c r="AA57"/>
      <c r="AB57"/>
    </row>
    <row r="58" spans="1:28" s="105" customFormat="1" x14ac:dyDescent="0.25">
      <c r="D58" s="106"/>
      <c r="E58" s="107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W58" s="106"/>
    </row>
    <row r="59" spans="1:28" s="38" customFormat="1" x14ac:dyDescent="0.25">
      <c r="A59" s="37" t="s">
        <v>2014</v>
      </c>
      <c r="B59" s="48"/>
      <c r="C59" s="48"/>
      <c r="D59" s="48"/>
      <c r="E59" s="48"/>
      <c r="F59" s="48"/>
      <c r="G59" s="48"/>
      <c r="H59" s="48"/>
      <c r="I59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X59"/>
      <c r="Y59"/>
      <c r="Z59"/>
      <c r="AA59"/>
      <c r="AB59"/>
    </row>
    <row r="60" spans="1:28" x14ac:dyDescent="0.25">
      <c r="A60" s="139" t="s">
        <v>1972</v>
      </c>
      <c r="B60" s="139" t="s">
        <v>57</v>
      </c>
    </row>
    <row r="61" spans="1:28" x14ac:dyDescent="0.25">
      <c r="A61" t="s">
        <v>2018</v>
      </c>
      <c r="B61" t="s">
        <v>2021</v>
      </c>
      <c r="C61" s="138"/>
    </row>
    <row r="62" spans="1:28" x14ac:dyDescent="0.25">
      <c r="A62" t="s">
        <v>2019</v>
      </c>
      <c r="B62" t="s">
        <v>2016</v>
      </c>
      <c r="C62" s="138"/>
    </row>
    <row r="63" spans="1:28" x14ac:dyDescent="0.25">
      <c r="B63" s="138"/>
    </row>
    <row r="64" spans="1:28" x14ac:dyDescent="0.25">
      <c r="B64" s="138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AJ1000"/>
  <sheetViews>
    <sheetView zoomScale="70" zoomScaleNormal="70" workbookViewId="0">
      <selection activeCell="H2" sqref="H2"/>
    </sheetView>
  </sheetViews>
  <sheetFormatPr baseColWidth="10" defaultRowHeight="15" x14ac:dyDescent="0.25"/>
  <cols>
    <col min="1" max="1" width="12.42578125" bestFit="1" customWidth="1"/>
    <col min="2" max="2" width="26.85546875" bestFit="1" customWidth="1"/>
    <col min="3" max="3" width="16.7109375" bestFit="1" customWidth="1"/>
    <col min="4" max="4" width="26.85546875" bestFit="1" customWidth="1"/>
    <col min="5" max="5" width="36" customWidth="1"/>
    <col min="6" max="6" width="63.7109375" bestFit="1" customWidth="1"/>
    <col min="7" max="7" width="22.85546875" bestFit="1" customWidth="1"/>
    <col min="8" max="9" width="20.140625" customWidth="1"/>
    <col min="10" max="10" width="5" bestFit="1" customWidth="1"/>
    <col min="11" max="11" width="26.7109375" bestFit="1" customWidth="1"/>
    <col min="12" max="12" width="3.85546875" customWidth="1"/>
    <col min="13" max="13" width="24.42578125" customWidth="1"/>
    <col min="14" max="14" width="63.7109375" bestFit="1" customWidth="1"/>
  </cols>
  <sheetData>
    <row r="1" spans="1:36" x14ac:dyDescent="0.25">
      <c r="A1" s="89" t="s">
        <v>1729</v>
      </c>
      <c r="B1" s="89" t="s">
        <v>1730</v>
      </c>
      <c r="C1" s="90" t="s">
        <v>1731</v>
      </c>
      <c r="D1" s="89" t="s">
        <v>1732</v>
      </c>
      <c r="E1" s="89" t="s">
        <v>1733</v>
      </c>
      <c r="F1" s="89" t="s">
        <v>1734</v>
      </c>
      <c r="G1" s="89" t="s">
        <v>1735</v>
      </c>
      <c r="H1" s="89" t="s">
        <v>1921</v>
      </c>
      <c r="I1" s="89"/>
      <c r="K1" s="89" t="s">
        <v>1735</v>
      </c>
      <c r="N1" s="89"/>
    </row>
    <row r="2" spans="1:36" x14ac:dyDescent="0.25">
      <c r="A2" s="92">
        <v>1000</v>
      </c>
      <c r="B2" s="91" t="s">
        <v>1737</v>
      </c>
      <c r="C2" s="93" t="s">
        <v>1738</v>
      </c>
      <c r="D2" s="91" t="s">
        <v>1739</v>
      </c>
      <c r="E2" s="91" t="s">
        <v>1740</v>
      </c>
      <c r="F2" s="91" t="s">
        <v>1741</v>
      </c>
      <c r="G2" s="91">
        <f t="shared" ref="G2:G33" si="0">+INDEX(J:J,MATCH(D2,K:K,0),1)</f>
        <v>102</v>
      </c>
      <c r="H2" s="91" t="str">
        <f>+VLOOKUP(D2,Tabla5[[Descripción]:[Gerencia]],2,FALSE)</f>
        <v>SANTA FE</v>
      </c>
      <c r="I2" s="91"/>
      <c r="J2" s="91">
        <v>101</v>
      </c>
      <c r="K2" s="91" t="s">
        <v>1736</v>
      </c>
      <c r="M2" s="91"/>
      <c r="N2" s="91"/>
    </row>
    <row r="3" spans="1:36" x14ac:dyDescent="0.25">
      <c r="A3" s="92">
        <v>1000</v>
      </c>
      <c r="B3" s="91" t="s">
        <v>1737</v>
      </c>
      <c r="C3" s="93" t="s">
        <v>1742</v>
      </c>
      <c r="D3" s="91" t="s">
        <v>1739</v>
      </c>
      <c r="E3" s="91" t="s">
        <v>1743</v>
      </c>
      <c r="F3" s="91" t="s">
        <v>1744</v>
      </c>
      <c r="G3" s="91">
        <f t="shared" si="0"/>
        <v>102</v>
      </c>
      <c r="H3" s="91" t="str">
        <f>+VLOOKUP(D3,Tabla5[[Descripción]:[Gerencia]],2,FALSE)</f>
        <v>SANTA FE</v>
      </c>
      <c r="I3" s="91"/>
      <c r="J3" s="91">
        <v>102</v>
      </c>
      <c r="K3" s="91" t="s">
        <v>1739</v>
      </c>
      <c r="M3" s="91"/>
      <c r="N3" s="91"/>
      <c r="AJ3" t="str">
        <f>+IF('CARGA DE DATOS'!K3="Completo",VLOOKUP(VLOOKUP('CARGA DE DATOS'!$D3,'Gr.Estr.Reg.'!$C:$D,2,FALSE),'Unidades de Lectura'!$J:$L,3,FALSE),VLOOKUP('CARGA DE DATOS'!$D3,'Gr.Estr.Reg.'!$C:$H,6,FALSE))</f>
        <v>GRACC</v>
      </c>
    </row>
    <row r="4" spans="1:36" x14ac:dyDescent="0.25">
      <c r="A4" s="92">
        <v>1000</v>
      </c>
      <c r="B4" s="91" t="s">
        <v>1737</v>
      </c>
      <c r="C4" s="93" t="s">
        <v>1746</v>
      </c>
      <c r="D4" s="91" t="s">
        <v>1739</v>
      </c>
      <c r="E4" s="91" t="s">
        <v>1747</v>
      </c>
      <c r="F4" s="91" t="s">
        <v>1748</v>
      </c>
      <c r="G4" s="91">
        <f t="shared" si="0"/>
        <v>102</v>
      </c>
      <c r="H4" s="91" t="str">
        <f>+VLOOKUP(D4,Tabla5[[Descripción]:[Gerencia]],2,FALSE)</f>
        <v>SANTA FE</v>
      </c>
      <c r="I4" s="91"/>
      <c r="J4" s="91">
        <v>103</v>
      </c>
      <c r="K4" s="91" t="s">
        <v>1745</v>
      </c>
      <c r="M4" s="91"/>
      <c r="N4" s="91"/>
    </row>
    <row r="5" spans="1:36" x14ac:dyDescent="0.25">
      <c r="A5" s="92">
        <v>1000</v>
      </c>
      <c r="B5" s="92" t="s">
        <v>1737</v>
      </c>
      <c r="C5" s="94" t="s">
        <v>1750</v>
      </c>
      <c r="D5" s="92" t="s">
        <v>1739</v>
      </c>
      <c r="E5" s="92" t="s">
        <v>1751</v>
      </c>
      <c r="F5" s="92" t="s">
        <v>1752</v>
      </c>
      <c r="G5" s="91">
        <f t="shared" si="0"/>
        <v>102</v>
      </c>
      <c r="H5" s="91" t="str">
        <f>+VLOOKUP(D5,Tabla5[[Descripción]:[Gerencia]],2,FALSE)</f>
        <v>SANTA FE</v>
      </c>
      <c r="I5" s="92"/>
      <c r="J5" s="91">
        <v>104</v>
      </c>
      <c r="K5" s="91" t="s">
        <v>1749</v>
      </c>
      <c r="M5" s="91"/>
      <c r="N5" s="92"/>
    </row>
    <row r="6" spans="1:36" x14ac:dyDescent="0.25">
      <c r="A6" s="92">
        <v>1000</v>
      </c>
      <c r="B6" s="92" t="s">
        <v>1737</v>
      </c>
      <c r="C6" s="94" t="s">
        <v>1754</v>
      </c>
      <c r="D6" s="92" t="s">
        <v>1739</v>
      </c>
      <c r="E6" s="92" t="s">
        <v>1755</v>
      </c>
      <c r="F6" s="92" t="s">
        <v>1756</v>
      </c>
      <c r="G6" s="91">
        <f t="shared" si="0"/>
        <v>102</v>
      </c>
      <c r="H6" s="91" t="str">
        <f>+VLOOKUP(D6,Tabla5[[Descripción]:[Gerencia]],2,FALSE)</f>
        <v>SANTA FE</v>
      </c>
      <c r="I6" s="92"/>
      <c r="J6" s="91">
        <v>105</v>
      </c>
      <c r="K6" s="91" t="s">
        <v>1753</v>
      </c>
      <c r="M6" s="91"/>
      <c r="N6" s="92"/>
    </row>
    <row r="7" spans="1:36" x14ac:dyDescent="0.25">
      <c r="A7" s="92">
        <v>1000</v>
      </c>
      <c r="B7" s="92" t="s">
        <v>1737</v>
      </c>
      <c r="C7" s="94" t="s">
        <v>1758</v>
      </c>
      <c r="D7" s="92" t="s">
        <v>1736</v>
      </c>
      <c r="E7" s="92" t="s">
        <v>1759</v>
      </c>
      <c r="F7" s="92" t="s">
        <v>1760</v>
      </c>
      <c r="G7" s="91">
        <f t="shared" si="0"/>
        <v>101</v>
      </c>
      <c r="H7" s="91" t="str">
        <f>+VLOOKUP(D7,Tabla5[[Descripción]:[Gerencia]],2,FALSE)</f>
        <v>SANTA FE</v>
      </c>
      <c r="I7" s="92"/>
      <c r="J7" s="91">
        <v>106</v>
      </c>
      <c r="K7" s="91" t="s">
        <v>1757</v>
      </c>
      <c r="M7" s="91"/>
      <c r="N7" s="92"/>
    </row>
    <row r="8" spans="1:36" x14ac:dyDescent="0.25">
      <c r="A8" s="92">
        <v>1000</v>
      </c>
      <c r="B8" s="92" t="s">
        <v>1737</v>
      </c>
      <c r="C8" s="94" t="s">
        <v>1763</v>
      </c>
      <c r="D8" s="92" t="s">
        <v>1736</v>
      </c>
      <c r="E8" s="92" t="s">
        <v>1764</v>
      </c>
      <c r="F8" s="92" t="s">
        <v>1765</v>
      </c>
      <c r="G8" s="91">
        <f t="shared" si="0"/>
        <v>101</v>
      </c>
      <c r="H8" s="91" t="str">
        <f>+VLOOKUP(D8,Tabla5[[Descripción]:[Gerencia]],2,FALSE)</f>
        <v>SANTA FE</v>
      </c>
      <c r="I8" s="92"/>
      <c r="J8" s="91">
        <v>107</v>
      </c>
      <c r="K8" s="91" t="s">
        <v>1761</v>
      </c>
      <c r="M8" s="91" t="s">
        <v>1762</v>
      </c>
      <c r="N8" s="92"/>
    </row>
    <row r="9" spans="1:36" x14ac:dyDescent="0.25">
      <c r="A9" s="92">
        <v>1000</v>
      </c>
      <c r="B9" s="92" t="s">
        <v>1737</v>
      </c>
      <c r="C9" s="94" t="s">
        <v>1767</v>
      </c>
      <c r="D9" s="92" t="s">
        <v>1736</v>
      </c>
      <c r="E9" s="92" t="s">
        <v>1768</v>
      </c>
      <c r="F9" s="92" t="s">
        <v>1769</v>
      </c>
      <c r="G9" s="91">
        <f t="shared" si="0"/>
        <v>101</v>
      </c>
      <c r="H9" s="91" t="str">
        <f>+VLOOKUP(D9,Tabla5[[Descripción]:[Gerencia]],2,FALSE)</f>
        <v>SANTA FE</v>
      </c>
      <c r="I9" s="92"/>
      <c r="J9" s="91">
        <v>108</v>
      </c>
      <c r="K9" s="91" t="s">
        <v>1766</v>
      </c>
      <c r="M9" s="91"/>
      <c r="N9" s="92"/>
    </row>
    <row r="10" spans="1:36" x14ac:dyDescent="0.25">
      <c r="A10" s="92">
        <v>1000</v>
      </c>
      <c r="B10" s="92" t="s">
        <v>1737</v>
      </c>
      <c r="C10" s="94" t="s">
        <v>1771</v>
      </c>
      <c r="D10" s="92" t="s">
        <v>1736</v>
      </c>
      <c r="E10" s="92" t="s">
        <v>1772</v>
      </c>
      <c r="F10" s="92" t="s">
        <v>1773</v>
      </c>
      <c r="G10" s="91">
        <f t="shared" si="0"/>
        <v>101</v>
      </c>
      <c r="H10" s="91" t="str">
        <f>+VLOOKUP(D10,Tabla5[[Descripción]:[Gerencia]],2,FALSE)</f>
        <v>SANTA FE</v>
      </c>
      <c r="I10" s="92"/>
      <c r="J10" s="91">
        <v>109</v>
      </c>
      <c r="K10" s="91" t="s">
        <v>1770</v>
      </c>
      <c r="M10" s="91"/>
      <c r="N10" s="92"/>
    </row>
    <row r="11" spans="1:36" x14ac:dyDescent="0.25">
      <c r="A11" s="92">
        <v>2000</v>
      </c>
      <c r="B11" s="92" t="s">
        <v>1775</v>
      </c>
      <c r="C11" s="94" t="s">
        <v>1776</v>
      </c>
      <c r="D11" s="92" t="s">
        <v>1745</v>
      </c>
      <c r="E11" s="92" t="s">
        <v>1777</v>
      </c>
      <c r="F11" s="92" t="s">
        <v>1778</v>
      </c>
      <c r="G11" s="91">
        <f t="shared" si="0"/>
        <v>103</v>
      </c>
      <c r="H11" s="91" t="str">
        <f>+VLOOKUP(D11,Tabla5[[Descripción]:[Gerencia]],2,FALSE)</f>
        <v>SANTA FE</v>
      </c>
      <c r="I11" s="92"/>
      <c r="J11" s="91">
        <v>110</v>
      </c>
      <c r="K11" s="91" t="s">
        <v>1774</v>
      </c>
      <c r="M11" s="91"/>
      <c r="N11" s="92"/>
    </row>
    <row r="12" spans="1:36" x14ac:dyDescent="0.25">
      <c r="A12" s="92">
        <v>2000</v>
      </c>
      <c r="B12" s="92" t="s">
        <v>1775</v>
      </c>
      <c r="C12" s="94" t="s">
        <v>1780</v>
      </c>
      <c r="D12" s="92" t="s">
        <v>1745</v>
      </c>
      <c r="E12" s="92" t="s">
        <v>1781</v>
      </c>
      <c r="F12" s="92" t="s">
        <v>1782</v>
      </c>
      <c r="G12" s="91">
        <f t="shared" si="0"/>
        <v>103</v>
      </c>
      <c r="H12" s="91" t="str">
        <f>+VLOOKUP(D12,Tabla5[[Descripción]:[Gerencia]],2,FALSE)</f>
        <v>SANTA FE</v>
      </c>
      <c r="I12" s="92"/>
      <c r="J12" s="91">
        <v>111</v>
      </c>
      <c r="K12" s="91" t="s">
        <v>1779</v>
      </c>
      <c r="M12" s="91"/>
      <c r="N12" s="92"/>
    </row>
    <row r="13" spans="1:36" x14ac:dyDescent="0.25">
      <c r="A13" s="92">
        <v>2000</v>
      </c>
      <c r="B13" s="92" t="s">
        <v>1775</v>
      </c>
      <c r="C13" s="94" t="s">
        <v>1784</v>
      </c>
      <c r="D13" s="92" t="s">
        <v>1745</v>
      </c>
      <c r="E13" s="92" t="s">
        <v>1785</v>
      </c>
      <c r="F13" s="92" t="s">
        <v>1786</v>
      </c>
      <c r="G13" s="91">
        <f t="shared" si="0"/>
        <v>103</v>
      </c>
      <c r="H13" s="91" t="str">
        <f>+VLOOKUP(D13,Tabla5[[Descripción]:[Gerencia]],2,FALSE)</f>
        <v>SANTA FE</v>
      </c>
      <c r="I13" s="92"/>
      <c r="J13" s="91">
        <v>112</v>
      </c>
      <c r="K13" s="91" t="s">
        <v>1783</v>
      </c>
      <c r="M13" s="91"/>
      <c r="N13" s="92"/>
    </row>
    <row r="14" spans="1:36" x14ac:dyDescent="0.25">
      <c r="A14" s="92">
        <v>2000</v>
      </c>
      <c r="B14" s="92" t="s">
        <v>1775</v>
      </c>
      <c r="C14" s="94" t="s">
        <v>1788</v>
      </c>
      <c r="D14" s="92" t="s">
        <v>1745</v>
      </c>
      <c r="E14" s="92" t="s">
        <v>1789</v>
      </c>
      <c r="F14" s="92" t="s">
        <v>1790</v>
      </c>
      <c r="G14" s="91">
        <f t="shared" si="0"/>
        <v>103</v>
      </c>
      <c r="H14" s="91" t="str">
        <f>+VLOOKUP(D14,Tabla5[[Descripción]:[Gerencia]],2,FALSE)</f>
        <v>SANTA FE</v>
      </c>
      <c r="I14" s="92"/>
      <c r="J14" s="91">
        <v>113</v>
      </c>
      <c r="K14" s="91" t="s">
        <v>1787</v>
      </c>
      <c r="M14" s="91"/>
      <c r="N14" s="92"/>
    </row>
    <row r="15" spans="1:36" x14ac:dyDescent="0.25">
      <c r="A15" s="92">
        <v>3000</v>
      </c>
      <c r="B15" s="92" t="s">
        <v>1792</v>
      </c>
      <c r="C15" s="94" t="s">
        <v>1793</v>
      </c>
      <c r="D15" s="92" t="s">
        <v>1749</v>
      </c>
      <c r="E15" s="92" t="s">
        <v>1794</v>
      </c>
      <c r="F15" s="92" t="s">
        <v>1795</v>
      </c>
      <c r="G15" s="91">
        <f t="shared" si="0"/>
        <v>104</v>
      </c>
      <c r="H15" s="91" t="str">
        <f>+VLOOKUP(D15,Tabla5[[Descripción]:[Gerencia]],2,FALSE)</f>
        <v>SANTA FE</v>
      </c>
      <c r="I15" s="92"/>
      <c r="J15" s="91">
        <v>114</v>
      </c>
      <c r="K15" s="91" t="s">
        <v>1791</v>
      </c>
      <c r="M15" s="91"/>
      <c r="N15" s="92"/>
    </row>
    <row r="16" spans="1:36" x14ac:dyDescent="0.25">
      <c r="A16" s="92">
        <v>3000</v>
      </c>
      <c r="B16" s="92" t="s">
        <v>1792</v>
      </c>
      <c r="C16" s="94" t="s">
        <v>1796</v>
      </c>
      <c r="D16" s="92" t="s">
        <v>1749</v>
      </c>
      <c r="E16" s="92" t="s">
        <v>1797</v>
      </c>
      <c r="F16" s="92" t="s">
        <v>1798</v>
      </c>
      <c r="G16" s="91">
        <f t="shared" si="0"/>
        <v>104</v>
      </c>
      <c r="H16" s="91" t="str">
        <f>+VLOOKUP(D16,Tabla5[[Descripción]:[Gerencia]],2,FALSE)</f>
        <v>SANTA FE</v>
      </c>
      <c r="I16" s="92"/>
      <c r="J16" s="92"/>
      <c r="K16" s="92"/>
      <c r="M16" s="92"/>
      <c r="N16" s="92"/>
    </row>
    <row r="17" spans="1:14" x14ac:dyDescent="0.25">
      <c r="A17" s="92">
        <v>3000</v>
      </c>
      <c r="B17" s="92" t="s">
        <v>1792</v>
      </c>
      <c r="C17" s="94" t="s">
        <v>1799</v>
      </c>
      <c r="D17" s="92" t="s">
        <v>1749</v>
      </c>
      <c r="E17" s="92" t="s">
        <v>1800</v>
      </c>
      <c r="F17" s="92" t="s">
        <v>1801</v>
      </c>
      <c r="G17" s="91">
        <f t="shared" si="0"/>
        <v>104</v>
      </c>
      <c r="H17" s="91" t="str">
        <f>+VLOOKUP(D17,Tabla5[[Descripción]:[Gerencia]],2,FALSE)</f>
        <v>SANTA FE</v>
      </c>
      <c r="I17" s="92"/>
      <c r="J17" s="92"/>
      <c r="K17" s="92"/>
      <c r="M17" s="92"/>
      <c r="N17" s="92"/>
    </row>
    <row r="18" spans="1:14" x14ac:dyDescent="0.25">
      <c r="A18" s="92">
        <v>3000</v>
      </c>
      <c r="B18" s="92" t="s">
        <v>1792</v>
      </c>
      <c r="C18" s="94" t="s">
        <v>1802</v>
      </c>
      <c r="D18" s="92" t="s">
        <v>1749</v>
      </c>
      <c r="E18" s="92" t="s">
        <v>1803</v>
      </c>
      <c r="F18" s="92" t="s">
        <v>1804</v>
      </c>
      <c r="G18" s="91">
        <f t="shared" si="0"/>
        <v>104</v>
      </c>
      <c r="H18" s="91" t="str">
        <f>+VLOOKUP(D18,Tabla5[[Descripción]:[Gerencia]],2,FALSE)</f>
        <v>SANTA FE</v>
      </c>
      <c r="I18" s="92"/>
      <c r="J18" s="92"/>
      <c r="K18" s="92"/>
      <c r="M18" s="92"/>
      <c r="N18" s="92"/>
    </row>
    <row r="19" spans="1:14" x14ac:dyDescent="0.25">
      <c r="A19" s="92">
        <v>3000</v>
      </c>
      <c r="B19" s="92" t="s">
        <v>1792</v>
      </c>
      <c r="C19" s="94" t="s">
        <v>1805</v>
      </c>
      <c r="D19" s="92" t="s">
        <v>1749</v>
      </c>
      <c r="E19" s="92" t="s">
        <v>1806</v>
      </c>
      <c r="F19" s="92" t="s">
        <v>1807</v>
      </c>
      <c r="G19" s="91">
        <f t="shared" si="0"/>
        <v>104</v>
      </c>
      <c r="H19" s="91" t="str">
        <f>+VLOOKUP(D19,Tabla5[[Descripción]:[Gerencia]],2,FALSE)</f>
        <v>SANTA FE</v>
      </c>
      <c r="I19" s="92"/>
      <c r="J19" s="92"/>
      <c r="K19" s="92"/>
      <c r="M19" s="92"/>
      <c r="N19" s="92"/>
    </row>
    <row r="20" spans="1:14" x14ac:dyDescent="0.25">
      <c r="A20" s="92">
        <v>4000</v>
      </c>
      <c r="B20" s="92" t="s">
        <v>1808</v>
      </c>
      <c r="C20" s="94" t="s">
        <v>1809</v>
      </c>
      <c r="D20" s="92" t="s">
        <v>1779</v>
      </c>
      <c r="E20" s="92" t="s">
        <v>1810</v>
      </c>
      <c r="F20" s="92" t="s">
        <v>1811</v>
      </c>
      <c r="G20" s="91">
        <f t="shared" si="0"/>
        <v>111</v>
      </c>
      <c r="H20" s="91" t="str">
        <f>+VLOOKUP(D20,Tabla5[[Descripción]:[Gerencia]],2,FALSE)</f>
        <v>RAFAELA</v>
      </c>
      <c r="I20" s="92"/>
      <c r="J20" s="92"/>
      <c r="K20" s="92"/>
      <c r="M20" s="92"/>
      <c r="N20" s="92"/>
    </row>
    <row r="21" spans="1:14" x14ac:dyDescent="0.25">
      <c r="A21" s="92">
        <v>4000</v>
      </c>
      <c r="B21" s="92" t="s">
        <v>1808</v>
      </c>
      <c r="C21" s="94" t="s">
        <v>1812</v>
      </c>
      <c r="D21" s="92" t="s">
        <v>1779</v>
      </c>
      <c r="E21" s="92" t="s">
        <v>1813</v>
      </c>
      <c r="F21" s="92" t="s">
        <v>1814</v>
      </c>
      <c r="G21" s="91">
        <f t="shared" si="0"/>
        <v>111</v>
      </c>
      <c r="H21" s="91" t="str">
        <f>+VLOOKUP(D21,Tabla5[[Descripción]:[Gerencia]],2,FALSE)</f>
        <v>RAFAELA</v>
      </c>
      <c r="I21" s="92"/>
      <c r="J21" s="92"/>
      <c r="K21" s="92"/>
      <c r="M21" s="92"/>
      <c r="N21" s="92"/>
    </row>
    <row r="22" spans="1:14" x14ac:dyDescent="0.25">
      <c r="A22" s="92">
        <v>4000</v>
      </c>
      <c r="B22" s="92" t="s">
        <v>1808</v>
      </c>
      <c r="C22" s="94" t="s">
        <v>1815</v>
      </c>
      <c r="D22" s="92" t="s">
        <v>1779</v>
      </c>
      <c r="E22" s="92" t="s">
        <v>1816</v>
      </c>
      <c r="F22" s="92" t="s">
        <v>1817</v>
      </c>
      <c r="G22" s="91">
        <f t="shared" si="0"/>
        <v>111</v>
      </c>
      <c r="H22" s="91" t="str">
        <f>+VLOOKUP(D22,Tabla5[[Descripción]:[Gerencia]],2,FALSE)</f>
        <v>RAFAELA</v>
      </c>
      <c r="I22" s="92"/>
      <c r="J22" s="92"/>
      <c r="K22" s="92"/>
      <c r="M22" s="92"/>
      <c r="N22" s="92"/>
    </row>
    <row r="23" spans="1:14" x14ac:dyDescent="0.25">
      <c r="A23" s="92">
        <v>4000</v>
      </c>
      <c r="B23" s="92" t="s">
        <v>1808</v>
      </c>
      <c r="C23" s="94" t="s">
        <v>1818</v>
      </c>
      <c r="D23" s="92" t="s">
        <v>1779</v>
      </c>
      <c r="E23" s="92" t="s">
        <v>1819</v>
      </c>
      <c r="F23" s="92" t="s">
        <v>1820</v>
      </c>
      <c r="G23" s="91">
        <f t="shared" si="0"/>
        <v>111</v>
      </c>
      <c r="H23" s="91" t="str">
        <f>+VLOOKUP(D23,Tabla5[[Descripción]:[Gerencia]],2,FALSE)</f>
        <v>RAFAELA</v>
      </c>
      <c r="I23" s="92"/>
      <c r="J23" s="92"/>
      <c r="K23" s="92"/>
      <c r="M23" s="92"/>
      <c r="N23" s="92"/>
    </row>
    <row r="24" spans="1:14" x14ac:dyDescent="0.25">
      <c r="A24" s="92">
        <v>4500</v>
      </c>
      <c r="B24" s="95" t="s">
        <v>1821</v>
      </c>
      <c r="C24" s="96" t="s">
        <v>1822</v>
      </c>
      <c r="D24" s="95" t="s">
        <v>1791</v>
      </c>
      <c r="E24" s="95" t="s">
        <v>1823</v>
      </c>
      <c r="F24" s="95" t="s">
        <v>1824</v>
      </c>
      <c r="G24" s="91">
        <f t="shared" si="0"/>
        <v>114</v>
      </c>
      <c r="H24" s="91" t="str">
        <f>+VLOOKUP(D24,Tabla5[[Descripción]:[Gerencia]],2,FALSE)</f>
        <v>RAFAELA</v>
      </c>
      <c r="I24" s="95"/>
      <c r="J24" s="95"/>
      <c r="K24" s="95"/>
      <c r="M24" s="95"/>
      <c r="N24" s="95"/>
    </row>
    <row r="25" spans="1:14" x14ac:dyDescent="0.25">
      <c r="A25" s="92">
        <v>4500</v>
      </c>
      <c r="B25" s="92" t="s">
        <v>1821</v>
      </c>
      <c r="C25" s="94" t="s">
        <v>1825</v>
      </c>
      <c r="D25" s="92" t="s">
        <v>1791</v>
      </c>
      <c r="E25" s="92" t="s">
        <v>1826</v>
      </c>
      <c r="F25" s="92" t="s">
        <v>1827</v>
      </c>
      <c r="G25" s="91">
        <f t="shared" si="0"/>
        <v>114</v>
      </c>
      <c r="H25" s="91" t="str">
        <f>+VLOOKUP(D25,Tabla5[[Descripción]:[Gerencia]],2,FALSE)</f>
        <v>RAFAELA</v>
      </c>
      <c r="I25" s="92"/>
      <c r="J25" s="92"/>
      <c r="K25" s="92"/>
      <c r="M25" s="92"/>
      <c r="N25" s="92"/>
    </row>
    <row r="26" spans="1:14" x14ac:dyDescent="0.25">
      <c r="A26" s="92">
        <v>4500</v>
      </c>
      <c r="B26" s="92" t="s">
        <v>1821</v>
      </c>
      <c r="C26" s="94" t="s">
        <v>1828</v>
      </c>
      <c r="D26" s="92" t="s">
        <v>1791</v>
      </c>
      <c r="E26" s="92" t="s">
        <v>1829</v>
      </c>
      <c r="F26" s="92" t="s">
        <v>1830</v>
      </c>
      <c r="G26" s="91">
        <f t="shared" si="0"/>
        <v>114</v>
      </c>
      <c r="H26" s="91" t="str">
        <f>+VLOOKUP(D26,Tabla5[[Descripción]:[Gerencia]],2,FALSE)</f>
        <v>RAFAELA</v>
      </c>
      <c r="I26" s="92"/>
      <c r="J26" s="92"/>
      <c r="K26" s="92"/>
      <c r="M26" s="92"/>
      <c r="N26" s="92"/>
    </row>
    <row r="27" spans="1:14" x14ac:dyDescent="0.25">
      <c r="A27" s="92">
        <v>4500</v>
      </c>
      <c r="B27" s="92" t="s">
        <v>1821</v>
      </c>
      <c r="C27" s="94" t="s">
        <v>1831</v>
      </c>
      <c r="D27" s="92" t="s">
        <v>1791</v>
      </c>
      <c r="E27" s="92" t="s">
        <v>1832</v>
      </c>
      <c r="F27" s="92" t="s">
        <v>1833</v>
      </c>
      <c r="G27" s="91">
        <f t="shared" si="0"/>
        <v>114</v>
      </c>
      <c r="H27" s="91" t="str">
        <f>+VLOOKUP(D27,Tabla5[[Descripción]:[Gerencia]],2,FALSE)</f>
        <v>RAFAELA</v>
      </c>
      <c r="I27" s="92"/>
      <c r="J27" s="92"/>
      <c r="K27" s="92"/>
      <c r="M27" s="92"/>
      <c r="N27" s="92"/>
    </row>
    <row r="28" spans="1:14" x14ac:dyDescent="0.25">
      <c r="A28" s="92">
        <v>4500</v>
      </c>
      <c r="B28" s="92" t="s">
        <v>1821</v>
      </c>
      <c r="C28" s="94" t="s">
        <v>1834</v>
      </c>
      <c r="D28" s="92" t="s">
        <v>1791</v>
      </c>
      <c r="E28" s="92" t="s">
        <v>1835</v>
      </c>
      <c r="F28" s="92" t="s">
        <v>1836</v>
      </c>
      <c r="G28" s="91">
        <f t="shared" si="0"/>
        <v>114</v>
      </c>
      <c r="H28" s="91" t="str">
        <f>+VLOOKUP(D28,Tabla5[[Descripción]:[Gerencia]],2,FALSE)</f>
        <v>RAFAELA</v>
      </c>
      <c r="I28" s="92"/>
      <c r="J28" s="92"/>
      <c r="K28" s="92"/>
      <c r="M28" s="92"/>
      <c r="N28" s="92"/>
    </row>
    <row r="29" spans="1:14" x14ac:dyDescent="0.25">
      <c r="A29" s="92">
        <v>5000</v>
      </c>
      <c r="B29" s="92" t="s">
        <v>1837</v>
      </c>
      <c r="C29" s="94" t="s">
        <v>1838</v>
      </c>
      <c r="D29" s="92" t="s">
        <v>1783</v>
      </c>
      <c r="E29" s="92" t="s">
        <v>1839</v>
      </c>
      <c r="F29" s="92" t="s">
        <v>1840</v>
      </c>
      <c r="G29" s="91">
        <f t="shared" si="0"/>
        <v>112</v>
      </c>
      <c r="H29" s="91" t="str">
        <f>+VLOOKUP(D29,Tabla5[[Descripción]:[Gerencia]],2,FALSE)</f>
        <v>RAFAELA</v>
      </c>
      <c r="I29" s="92"/>
      <c r="J29" s="92"/>
      <c r="K29" s="92"/>
      <c r="M29" s="92"/>
      <c r="N29" s="92"/>
    </row>
    <row r="30" spans="1:14" x14ac:dyDescent="0.25">
      <c r="A30" s="92">
        <v>5000</v>
      </c>
      <c r="B30" s="92" t="s">
        <v>1837</v>
      </c>
      <c r="C30" s="94" t="s">
        <v>1841</v>
      </c>
      <c r="D30" s="92" t="s">
        <v>1783</v>
      </c>
      <c r="E30" s="92" t="s">
        <v>1842</v>
      </c>
      <c r="F30" s="92" t="s">
        <v>1843</v>
      </c>
      <c r="G30" s="91">
        <f t="shared" si="0"/>
        <v>112</v>
      </c>
      <c r="H30" s="91" t="str">
        <f>+VLOOKUP(D30,Tabla5[[Descripción]:[Gerencia]],2,FALSE)</f>
        <v>RAFAELA</v>
      </c>
      <c r="I30" s="92"/>
      <c r="J30" s="92"/>
      <c r="K30" s="92"/>
      <c r="M30" s="92"/>
      <c r="N30" s="92"/>
    </row>
    <row r="31" spans="1:14" x14ac:dyDescent="0.25">
      <c r="A31" s="92">
        <v>5000</v>
      </c>
      <c r="B31" s="92" t="s">
        <v>1837</v>
      </c>
      <c r="C31" s="94" t="s">
        <v>1844</v>
      </c>
      <c r="D31" s="92" t="s">
        <v>1783</v>
      </c>
      <c r="E31" s="92" t="s">
        <v>1845</v>
      </c>
      <c r="F31" s="92" t="s">
        <v>1846</v>
      </c>
      <c r="G31" s="91">
        <f t="shared" si="0"/>
        <v>112</v>
      </c>
      <c r="H31" s="91" t="str">
        <f>+VLOOKUP(D31,Tabla5[[Descripción]:[Gerencia]],2,FALSE)</f>
        <v>RAFAELA</v>
      </c>
      <c r="I31" s="92"/>
      <c r="J31" s="92"/>
      <c r="K31" s="92"/>
      <c r="M31" s="92"/>
      <c r="N31" s="92"/>
    </row>
    <row r="32" spans="1:14" x14ac:dyDescent="0.25">
      <c r="A32" s="92">
        <v>5000</v>
      </c>
      <c r="B32" s="92" t="s">
        <v>1837</v>
      </c>
      <c r="C32" s="94" t="s">
        <v>1847</v>
      </c>
      <c r="D32" s="92" t="s">
        <v>1783</v>
      </c>
      <c r="E32" s="92" t="s">
        <v>1848</v>
      </c>
      <c r="F32" s="92" t="s">
        <v>1849</v>
      </c>
      <c r="G32" s="91">
        <f t="shared" si="0"/>
        <v>112</v>
      </c>
      <c r="H32" s="91" t="str">
        <f>+VLOOKUP(D32,Tabla5[[Descripción]:[Gerencia]],2,FALSE)</f>
        <v>RAFAELA</v>
      </c>
      <c r="I32" s="92"/>
      <c r="J32" s="92"/>
      <c r="K32" s="92"/>
      <c r="M32" s="92"/>
      <c r="N32" s="92"/>
    </row>
    <row r="33" spans="1:14" x14ac:dyDescent="0.25">
      <c r="A33" s="92">
        <v>6000</v>
      </c>
      <c r="B33" s="92" t="s">
        <v>1850</v>
      </c>
      <c r="C33" s="94" t="s">
        <v>1851</v>
      </c>
      <c r="D33" s="92" t="s">
        <v>1761</v>
      </c>
      <c r="E33" s="92" t="s">
        <v>1852</v>
      </c>
      <c r="F33" s="92" t="s">
        <v>1853</v>
      </c>
      <c r="G33" s="91">
        <f t="shared" si="0"/>
        <v>107</v>
      </c>
      <c r="H33" s="91" t="str">
        <f>+VLOOKUP(D33,Tabla5[[Descripción]:[Gerencia]],2,FALSE)</f>
        <v>ROSARIO</v>
      </c>
      <c r="I33" s="92"/>
      <c r="J33" s="92"/>
      <c r="K33" s="92"/>
      <c r="M33" s="92"/>
      <c r="N33" s="92"/>
    </row>
    <row r="34" spans="1:14" x14ac:dyDescent="0.25">
      <c r="A34" s="92">
        <v>6000</v>
      </c>
      <c r="B34" s="92" t="s">
        <v>1850</v>
      </c>
      <c r="C34" s="94" t="s">
        <v>1854</v>
      </c>
      <c r="D34" s="92" t="s">
        <v>1761</v>
      </c>
      <c r="E34" s="92" t="s">
        <v>1855</v>
      </c>
      <c r="F34" s="92" t="s">
        <v>1856</v>
      </c>
      <c r="G34" s="91">
        <f t="shared" ref="G34:G51" si="1">+INDEX(J:J,MATCH(D34,K:K,0),1)</f>
        <v>107</v>
      </c>
      <c r="H34" s="91" t="str">
        <f>+VLOOKUP(D34,Tabla5[[Descripción]:[Gerencia]],2,FALSE)</f>
        <v>ROSARIO</v>
      </c>
      <c r="I34" s="92"/>
      <c r="J34" s="92"/>
      <c r="K34" s="92"/>
      <c r="M34" s="92"/>
      <c r="N34" s="92"/>
    </row>
    <row r="35" spans="1:14" x14ac:dyDescent="0.25">
      <c r="A35" s="92">
        <v>6000</v>
      </c>
      <c r="B35" s="92" t="s">
        <v>1850</v>
      </c>
      <c r="C35" s="94" t="s">
        <v>379</v>
      </c>
      <c r="D35" s="92" t="s">
        <v>1757</v>
      </c>
      <c r="E35" s="92" t="s">
        <v>1857</v>
      </c>
      <c r="F35" s="92" t="s">
        <v>1858</v>
      </c>
      <c r="G35" s="91">
        <f t="shared" si="1"/>
        <v>106</v>
      </c>
      <c r="H35" s="91" t="str">
        <f>+VLOOKUP(D35,Tabla5[[Descripción]:[Gerencia]],2,FALSE)</f>
        <v>ROSARIO</v>
      </c>
      <c r="I35" s="92"/>
      <c r="J35" s="92"/>
      <c r="K35" s="92"/>
      <c r="M35" s="92"/>
      <c r="N35" s="92"/>
    </row>
    <row r="36" spans="1:14" x14ac:dyDescent="0.25">
      <c r="A36" s="92">
        <v>6000</v>
      </c>
      <c r="B36" s="92" t="s">
        <v>1850</v>
      </c>
      <c r="C36" s="94" t="s">
        <v>1859</v>
      </c>
      <c r="D36" s="92" t="s">
        <v>1757</v>
      </c>
      <c r="E36" s="92" t="s">
        <v>1860</v>
      </c>
      <c r="F36" s="92" t="s">
        <v>1861</v>
      </c>
      <c r="G36" s="91">
        <f t="shared" si="1"/>
        <v>106</v>
      </c>
      <c r="H36" s="91" t="str">
        <f>+VLOOKUP(D36,Tabla5[[Descripción]:[Gerencia]],2,FALSE)</f>
        <v>ROSARIO</v>
      </c>
      <c r="I36" s="92"/>
      <c r="J36" s="92"/>
      <c r="K36" s="92"/>
      <c r="M36" s="92"/>
      <c r="N36" s="92"/>
    </row>
    <row r="37" spans="1:14" x14ac:dyDescent="0.25">
      <c r="A37" s="92">
        <v>6000</v>
      </c>
      <c r="B37" s="92" t="s">
        <v>1850</v>
      </c>
      <c r="C37" s="94" t="s">
        <v>1862</v>
      </c>
      <c r="D37" s="92" t="s">
        <v>1757</v>
      </c>
      <c r="E37" s="92" t="s">
        <v>1863</v>
      </c>
      <c r="F37" s="92" t="s">
        <v>1864</v>
      </c>
      <c r="G37" s="91">
        <f t="shared" si="1"/>
        <v>106</v>
      </c>
      <c r="H37" s="91" t="str">
        <f>+VLOOKUP(D37,Tabla5[[Descripción]:[Gerencia]],2,FALSE)</f>
        <v>ROSARIO</v>
      </c>
      <c r="I37" s="92"/>
      <c r="J37" s="92"/>
      <c r="K37" s="92"/>
      <c r="M37" s="92"/>
      <c r="N37" s="92"/>
    </row>
    <row r="38" spans="1:14" x14ac:dyDescent="0.25">
      <c r="A38" s="92">
        <v>6000</v>
      </c>
      <c r="B38" s="92" t="s">
        <v>1850</v>
      </c>
      <c r="C38" s="94" t="s">
        <v>1865</v>
      </c>
      <c r="D38" s="92" t="s">
        <v>1757</v>
      </c>
      <c r="E38" s="92" t="s">
        <v>1866</v>
      </c>
      <c r="F38" s="92" t="s">
        <v>1867</v>
      </c>
      <c r="G38" s="91">
        <f t="shared" si="1"/>
        <v>106</v>
      </c>
      <c r="H38" s="91" t="str">
        <f>+VLOOKUP(D38,Tabla5[[Descripción]:[Gerencia]],2,FALSE)</f>
        <v>ROSARIO</v>
      </c>
      <c r="I38" s="92"/>
      <c r="J38" s="92"/>
      <c r="K38" s="92"/>
      <c r="M38" s="92"/>
      <c r="N38" s="92"/>
    </row>
    <row r="39" spans="1:14" x14ac:dyDescent="0.25">
      <c r="A39" s="92">
        <v>6000</v>
      </c>
      <c r="B39" s="92" t="s">
        <v>1850</v>
      </c>
      <c r="C39" s="94" t="s">
        <v>1868</v>
      </c>
      <c r="D39" s="92" t="s">
        <v>1757</v>
      </c>
      <c r="E39" s="92" t="s">
        <v>1869</v>
      </c>
      <c r="F39" s="92" t="s">
        <v>1870</v>
      </c>
      <c r="G39" s="91">
        <f t="shared" si="1"/>
        <v>106</v>
      </c>
      <c r="H39" s="91" t="str">
        <f>+VLOOKUP(D39,Tabla5[[Descripción]:[Gerencia]],2,FALSE)</f>
        <v>ROSARIO</v>
      </c>
      <c r="I39" s="92"/>
      <c r="J39" s="92"/>
      <c r="K39" s="92"/>
      <c r="M39" s="92"/>
      <c r="N39" s="92"/>
    </row>
    <row r="40" spans="1:14" x14ac:dyDescent="0.25">
      <c r="A40" s="92">
        <v>6000</v>
      </c>
      <c r="B40" s="92" t="s">
        <v>1850</v>
      </c>
      <c r="C40" s="94" t="s">
        <v>1871</v>
      </c>
      <c r="D40" s="92" t="s">
        <v>1753</v>
      </c>
      <c r="E40" s="92" t="s">
        <v>1872</v>
      </c>
      <c r="F40" s="92" t="s">
        <v>1873</v>
      </c>
      <c r="G40" s="91">
        <f t="shared" si="1"/>
        <v>105</v>
      </c>
      <c r="H40" s="91" t="str">
        <f>+VLOOKUP(D40,Tabla5[[Descripción]:[Gerencia]],2,FALSE)</f>
        <v>ROSARIO</v>
      </c>
      <c r="I40" s="92"/>
      <c r="J40" s="92"/>
      <c r="K40" s="92"/>
      <c r="M40" s="92"/>
      <c r="N40" s="92"/>
    </row>
    <row r="41" spans="1:14" x14ac:dyDescent="0.25">
      <c r="A41" s="92">
        <v>6000</v>
      </c>
      <c r="B41" s="92" t="s">
        <v>1850</v>
      </c>
      <c r="C41" s="94" t="s">
        <v>1874</v>
      </c>
      <c r="D41" s="92" t="s">
        <v>1753</v>
      </c>
      <c r="E41" s="92" t="s">
        <v>1875</v>
      </c>
      <c r="F41" s="92" t="s">
        <v>1876</v>
      </c>
      <c r="G41" s="91">
        <f t="shared" si="1"/>
        <v>105</v>
      </c>
      <c r="H41" s="91" t="str">
        <f>+VLOOKUP(D41,Tabla5[[Descripción]:[Gerencia]],2,FALSE)</f>
        <v>ROSARIO</v>
      </c>
      <c r="I41" s="92"/>
      <c r="J41" s="92"/>
      <c r="K41" s="92"/>
      <c r="M41" s="92"/>
      <c r="N41" s="92"/>
    </row>
    <row r="42" spans="1:14" x14ac:dyDescent="0.25">
      <c r="A42" s="92">
        <v>7000</v>
      </c>
      <c r="B42" s="92" t="s">
        <v>1877</v>
      </c>
      <c r="C42" s="94" t="s">
        <v>1878</v>
      </c>
      <c r="D42" s="92" t="s">
        <v>1766</v>
      </c>
      <c r="E42" s="92" t="s">
        <v>1879</v>
      </c>
      <c r="F42" s="92" t="s">
        <v>1880</v>
      </c>
      <c r="G42" s="91">
        <f t="shared" si="1"/>
        <v>108</v>
      </c>
      <c r="H42" s="91" t="str">
        <f>+VLOOKUP(D42,Tabla5[[Descripción]:[Gerencia]],2,FALSE)</f>
        <v>ROSARIO</v>
      </c>
      <c r="I42" s="92"/>
      <c r="J42" s="92"/>
      <c r="K42" s="92"/>
      <c r="M42" s="92"/>
      <c r="N42" s="92"/>
    </row>
    <row r="43" spans="1:14" x14ac:dyDescent="0.25">
      <c r="A43" s="92">
        <v>7000</v>
      </c>
      <c r="B43" s="95" t="s">
        <v>1877</v>
      </c>
      <c r="C43" s="96" t="s">
        <v>1881</v>
      </c>
      <c r="D43" s="95" t="s">
        <v>1766</v>
      </c>
      <c r="E43" s="95" t="s">
        <v>1882</v>
      </c>
      <c r="F43" s="95" t="s">
        <v>1883</v>
      </c>
      <c r="G43" s="91">
        <f t="shared" si="1"/>
        <v>108</v>
      </c>
      <c r="H43" s="91" t="str">
        <f>+VLOOKUP(D43,Tabla5[[Descripción]:[Gerencia]],2,FALSE)</f>
        <v>ROSARIO</v>
      </c>
      <c r="I43" s="95"/>
      <c r="J43" s="95"/>
      <c r="K43" s="95"/>
      <c r="M43" s="95"/>
      <c r="N43" s="95"/>
    </row>
    <row r="44" spans="1:14" x14ac:dyDescent="0.25">
      <c r="A44" s="92">
        <v>7000</v>
      </c>
      <c r="B44" s="97" t="s">
        <v>1877</v>
      </c>
      <c r="C44" s="98" t="s">
        <v>1884</v>
      </c>
      <c r="D44" s="97" t="s">
        <v>1766</v>
      </c>
      <c r="E44" s="97" t="s">
        <v>1885</v>
      </c>
      <c r="F44" s="97" t="s">
        <v>1886</v>
      </c>
      <c r="G44" s="91">
        <f t="shared" si="1"/>
        <v>108</v>
      </c>
      <c r="H44" s="91" t="str">
        <f>+VLOOKUP(D44,Tabla5[[Descripción]:[Gerencia]],2,FALSE)</f>
        <v>ROSARIO</v>
      </c>
      <c r="I44" s="97"/>
      <c r="J44" s="97"/>
      <c r="K44" s="97"/>
      <c r="M44" s="97"/>
      <c r="N44" s="97"/>
    </row>
    <row r="45" spans="1:14" x14ac:dyDescent="0.25">
      <c r="A45" s="92">
        <v>7000</v>
      </c>
      <c r="B45" s="92" t="s">
        <v>1877</v>
      </c>
      <c r="C45" s="94" t="s">
        <v>1887</v>
      </c>
      <c r="D45" s="92" t="s">
        <v>1766</v>
      </c>
      <c r="E45" s="92" t="s">
        <v>1888</v>
      </c>
      <c r="F45" s="92" t="s">
        <v>1889</v>
      </c>
      <c r="G45" s="91">
        <f t="shared" si="1"/>
        <v>108</v>
      </c>
      <c r="H45" s="91" t="str">
        <f>+VLOOKUP(D45,Tabla5[[Descripción]:[Gerencia]],2,FALSE)</f>
        <v>ROSARIO</v>
      </c>
      <c r="I45" s="92"/>
      <c r="J45" s="92"/>
      <c r="K45" s="92"/>
      <c r="M45" s="92"/>
      <c r="N45" s="92"/>
    </row>
    <row r="46" spans="1:14" x14ac:dyDescent="0.25">
      <c r="A46" s="92">
        <v>8000</v>
      </c>
      <c r="B46" s="92" t="s">
        <v>1890</v>
      </c>
      <c r="C46" s="94" t="s">
        <v>1891</v>
      </c>
      <c r="D46" s="92" t="s">
        <v>1774</v>
      </c>
      <c r="E46" s="92" t="s">
        <v>1892</v>
      </c>
      <c r="F46" s="92" t="s">
        <v>1893</v>
      </c>
      <c r="G46" s="91">
        <f t="shared" si="1"/>
        <v>110</v>
      </c>
      <c r="H46" s="91" t="str">
        <f>+VLOOKUP(D46,Tabla5[[Descripción]:[Gerencia]],2,FALSE)</f>
        <v>ROSARIO</v>
      </c>
      <c r="I46" s="92"/>
      <c r="J46" s="92"/>
      <c r="K46" s="92"/>
      <c r="M46" s="92"/>
      <c r="N46" s="92"/>
    </row>
    <row r="47" spans="1:14" x14ac:dyDescent="0.25">
      <c r="A47" s="92">
        <v>8000</v>
      </c>
      <c r="B47" s="92" t="s">
        <v>1890</v>
      </c>
      <c r="C47" s="94" t="s">
        <v>1894</v>
      </c>
      <c r="D47" s="92" t="s">
        <v>1774</v>
      </c>
      <c r="E47" s="92" t="s">
        <v>1895</v>
      </c>
      <c r="F47" s="92" t="s">
        <v>1896</v>
      </c>
      <c r="G47" s="91">
        <f t="shared" si="1"/>
        <v>110</v>
      </c>
      <c r="H47" s="91" t="str">
        <f>+VLOOKUP(D47,Tabla5[[Descripción]:[Gerencia]],2,FALSE)</f>
        <v>ROSARIO</v>
      </c>
      <c r="I47" s="92"/>
      <c r="J47" s="92"/>
      <c r="K47" s="92"/>
      <c r="M47" s="92"/>
      <c r="N47" s="92"/>
    </row>
    <row r="48" spans="1:14" x14ac:dyDescent="0.25">
      <c r="A48" s="92">
        <v>8000</v>
      </c>
      <c r="B48" s="92" t="s">
        <v>1890</v>
      </c>
      <c r="C48" s="94" t="s">
        <v>1897</v>
      </c>
      <c r="D48" s="92" t="s">
        <v>1774</v>
      </c>
      <c r="E48" s="92" t="s">
        <v>1898</v>
      </c>
      <c r="F48" s="92" t="s">
        <v>1899</v>
      </c>
      <c r="G48" s="91">
        <f t="shared" si="1"/>
        <v>110</v>
      </c>
      <c r="H48" s="91" t="str">
        <f>+VLOOKUP(D48,Tabla5[[Descripción]:[Gerencia]],2,FALSE)</f>
        <v>ROSARIO</v>
      </c>
      <c r="I48" s="92"/>
      <c r="J48" s="92"/>
      <c r="K48" s="92"/>
      <c r="M48" s="92"/>
      <c r="N48" s="92"/>
    </row>
    <row r="49" spans="1:14" x14ac:dyDescent="0.25">
      <c r="A49" s="92">
        <v>9000</v>
      </c>
      <c r="B49" s="92" t="s">
        <v>1900</v>
      </c>
      <c r="C49" s="94" t="s">
        <v>1901</v>
      </c>
      <c r="D49" s="92" t="s">
        <v>1770</v>
      </c>
      <c r="E49" s="92" t="s">
        <v>1902</v>
      </c>
      <c r="F49" s="92" t="s">
        <v>1903</v>
      </c>
      <c r="G49" s="91">
        <f t="shared" si="1"/>
        <v>109</v>
      </c>
      <c r="H49" s="91" t="str">
        <f>+VLOOKUP(D49,Tabla5[[Descripción]:[Gerencia]],2,FALSE)</f>
        <v>ROSARIO</v>
      </c>
      <c r="I49" s="92"/>
      <c r="J49" s="92"/>
      <c r="K49" s="92"/>
      <c r="M49" s="92"/>
      <c r="N49" s="92"/>
    </row>
    <row r="50" spans="1:14" x14ac:dyDescent="0.25">
      <c r="A50" s="92">
        <v>9000</v>
      </c>
      <c r="B50" s="92" t="s">
        <v>1900</v>
      </c>
      <c r="C50" s="94" t="s">
        <v>1904</v>
      </c>
      <c r="D50" s="92" t="s">
        <v>1770</v>
      </c>
      <c r="E50" s="92" t="s">
        <v>1905</v>
      </c>
      <c r="F50" s="92" t="s">
        <v>1906</v>
      </c>
      <c r="G50" s="91">
        <f t="shared" si="1"/>
        <v>109</v>
      </c>
      <c r="H50" s="91" t="str">
        <f>+VLOOKUP(D50,Tabla5[[Descripción]:[Gerencia]],2,FALSE)</f>
        <v>ROSARIO</v>
      </c>
      <c r="I50" s="92"/>
      <c r="J50" s="92"/>
      <c r="K50" s="92"/>
      <c r="M50" s="92"/>
      <c r="N50" s="92"/>
    </row>
    <row r="51" spans="1:14" x14ac:dyDescent="0.25">
      <c r="A51" s="92">
        <v>9000</v>
      </c>
      <c r="B51" s="92" t="s">
        <v>1900</v>
      </c>
      <c r="C51" s="94" t="s">
        <v>1907</v>
      </c>
      <c r="D51" s="92" t="s">
        <v>1770</v>
      </c>
      <c r="E51" s="92" t="s">
        <v>1908</v>
      </c>
      <c r="F51" s="92" t="s">
        <v>1909</v>
      </c>
      <c r="G51" s="91">
        <f t="shared" si="1"/>
        <v>109</v>
      </c>
      <c r="H51" s="91" t="str">
        <f>+VLOOKUP(D51,Tabla5[[Descripción]:[Gerencia]],2,FALSE)</f>
        <v>ROSARIO</v>
      </c>
      <c r="I51" s="92"/>
      <c r="J51" s="92"/>
      <c r="K51" s="92"/>
      <c r="M51" s="92"/>
      <c r="N51" s="92"/>
    </row>
    <row r="52" spans="1:14" x14ac:dyDescent="0.25">
      <c r="A52" s="99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M52" s="100"/>
      <c r="N52" s="100"/>
    </row>
    <row r="53" spans="1:14" x14ac:dyDescent="0.25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M53" s="99"/>
      <c r="N53" s="99"/>
    </row>
    <row r="54" spans="1:14" x14ac:dyDescent="0.25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M54" s="99"/>
      <c r="N54" s="99"/>
    </row>
    <row r="55" spans="1:14" x14ac:dyDescent="0.25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M55" s="99"/>
      <c r="N55" s="99"/>
    </row>
    <row r="56" spans="1:14" x14ac:dyDescent="0.25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M56" s="99"/>
      <c r="N56" s="99"/>
    </row>
    <row r="57" spans="1:14" x14ac:dyDescent="0.25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M57" s="99"/>
      <c r="N57" s="99"/>
    </row>
    <row r="58" spans="1:14" x14ac:dyDescent="0.25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M58" s="99"/>
      <c r="N58" s="99"/>
    </row>
    <row r="59" spans="1:14" x14ac:dyDescent="0.25">
      <c r="A59" s="99"/>
      <c r="B59" s="99"/>
      <c r="C59" s="99"/>
      <c r="D59" s="99"/>
      <c r="E59" s="99"/>
      <c r="F59" s="99"/>
      <c r="G59" s="99"/>
      <c r="H59" s="99"/>
      <c r="I59" s="99"/>
      <c r="J59" s="99"/>
      <c r="K59" s="99"/>
      <c r="M59" s="99"/>
      <c r="N59" s="99"/>
    </row>
    <row r="60" spans="1:14" x14ac:dyDescent="0.25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M60" s="99"/>
      <c r="N60" s="99"/>
    </row>
    <row r="61" spans="1:14" x14ac:dyDescent="0.25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M61" s="99"/>
      <c r="N61" s="99"/>
    </row>
    <row r="62" spans="1:14" x14ac:dyDescent="0.25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M62" s="99"/>
      <c r="N62" s="99"/>
    </row>
    <row r="63" spans="1:14" x14ac:dyDescent="0.25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M63" s="99"/>
      <c r="N63" s="99"/>
    </row>
    <row r="64" spans="1:14" ht="15.75" thickBot="1" x14ac:dyDescent="0.3">
      <c r="A64" s="99"/>
      <c r="B64" s="99"/>
      <c r="C64" s="99"/>
      <c r="D64" s="99"/>
      <c r="E64" s="99"/>
      <c r="F64" s="99"/>
      <c r="G64" s="99"/>
      <c r="H64" s="99"/>
      <c r="I64" s="99"/>
      <c r="J64" s="99"/>
      <c r="K64" s="99"/>
      <c r="M64" s="99"/>
      <c r="N64" s="99"/>
    </row>
    <row r="65" spans="1:14" ht="15.75" thickBot="1" x14ac:dyDescent="0.3">
      <c r="A65" s="101"/>
      <c r="B65" s="99"/>
      <c r="C65" s="99"/>
      <c r="D65" s="99"/>
      <c r="E65" s="99"/>
      <c r="F65" s="99"/>
      <c r="G65" s="99"/>
      <c r="H65" s="99"/>
      <c r="I65" s="99"/>
      <c r="J65" s="99"/>
      <c r="K65" s="99"/>
      <c r="M65" s="99"/>
      <c r="N65" s="99"/>
    </row>
    <row r="66" spans="1:14" ht="15.75" thickBot="1" x14ac:dyDescent="0.3">
      <c r="A66" s="101"/>
      <c r="B66" s="99"/>
      <c r="C66" s="99"/>
      <c r="D66" s="99"/>
      <c r="E66" s="99"/>
      <c r="F66" s="99"/>
      <c r="G66" s="99"/>
      <c r="H66" s="99"/>
      <c r="I66" s="99"/>
      <c r="J66" s="99"/>
      <c r="K66" s="99"/>
      <c r="M66" s="99"/>
      <c r="N66" s="99"/>
    </row>
    <row r="67" spans="1:14" ht="15.75" thickBot="1" x14ac:dyDescent="0.3">
      <c r="A67" s="101"/>
      <c r="B67" s="99"/>
      <c r="C67" s="99"/>
      <c r="D67" s="99"/>
      <c r="E67" s="99"/>
      <c r="F67" s="99"/>
      <c r="G67" s="99"/>
      <c r="H67" s="99"/>
      <c r="I67" s="99"/>
      <c r="J67" s="99"/>
      <c r="K67" s="99"/>
      <c r="M67" s="99"/>
      <c r="N67" s="99"/>
    </row>
    <row r="68" spans="1:14" ht="15.75" thickBot="1" x14ac:dyDescent="0.3">
      <c r="A68" s="101"/>
      <c r="B68" s="99"/>
      <c r="C68" s="99"/>
      <c r="D68" s="99"/>
      <c r="E68" s="99"/>
      <c r="F68" s="99"/>
      <c r="G68" s="99"/>
      <c r="H68" s="99"/>
      <c r="I68" s="99"/>
      <c r="J68" s="99"/>
      <c r="K68" s="99"/>
      <c r="M68" s="99"/>
      <c r="N68" s="99"/>
    </row>
    <row r="69" spans="1:14" ht="15.75" thickBot="1" x14ac:dyDescent="0.3">
      <c r="A69" s="101"/>
      <c r="B69" s="99"/>
      <c r="C69" s="99"/>
      <c r="D69" s="99"/>
      <c r="E69" s="99"/>
      <c r="F69" s="99"/>
      <c r="G69" s="99"/>
      <c r="H69" s="99"/>
      <c r="I69" s="99"/>
      <c r="J69" s="99"/>
      <c r="K69" s="99"/>
      <c r="M69" s="99"/>
      <c r="N69" s="99"/>
    </row>
    <row r="70" spans="1:14" ht="15.75" thickBot="1" x14ac:dyDescent="0.3">
      <c r="A70" s="101"/>
      <c r="B70" s="99"/>
      <c r="C70" s="99"/>
      <c r="D70" s="99"/>
      <c r="E70" s="99"/>
      <c r="F70" s="99"/>
      <c r="G70" s="99"/>
      <c r="H70" s="99"/>
      <c r="I70" s="99"/>
      <c r="J70" s="99"/>
      <c r="K70" s="99"/>
      <c r="M70" s="99"/>
      <c r="N70" s="99"/>
    </row>
    <row r="71" spans="1:14" ht="15.75" thickBot="1" x14ac:dyDescent="0.3">
      <c r="A71" s="101"/>
      <c r="B71" s="99"/>
      <c r="C71" s="99"/>
      <c r="D71" s="99"/>
      <c r="E71" s="99"/>
      <c r="F71" s="99"/>
      <c r="G71" s="99"/>
      <c r="H71" s="99"/>
      <c r="I71" s="99"/>
      <c r="J71" s="99"/>
      <c r="K71" s="99"/>
      <c r="M71" s="99"/>
      <c r="N71" s="99"/>
    </row>
    <row r="72" spans="1:14" ht="15.75" thickBot="1" x14ac:dyDescent="0.3">
      <c r="A72" s="101"/>
      <c r="B72" s="99"/>
      <c r="C72" s="99"/>
      <c r="D72" s="99"/>
      <c r="E72" s="99"/>
      <c r="F72" s="99"/>
      <c r="G72" s="99"/>
      <c r="H72" s="99"/>
      <c r="I72" s="99"/>
      <c r="J72" s="99"/>
      <c r="K72" s="99"/>
      <c r="M72" s="99"/>
      <c r="N72" s="99"/>
    </row>
    <row r="73" spans="1:14" ht="15.75" thickBot="1" x14ac:dyDescent="0.3">
      <c r="A73" s="101"/>
      <c r="B73" s="99"/>
      <c r="C73" s="99"/>
      <c r="D73" s="99"/>
      <c r="E73" s="99"/>
      <c r="F73" s="99"/>
      <c r="G73" s="99"/>
      <c r="H73" s="99"/>
      <c r="I73" s="99"/>
      <c r="J73" s="99"/>
      <c r="K73" s="99"/>
      <c r="M73" s="99"/>
      <c r="N73" s="99"/>
    </row>
    <row r="74" spans="1:14" ht="15.75" thickBot="1" x14ac:dyDescent="0.3">
      <c r="A74" s="101"/>
      <c r="B74" s="99"/>
      <c r="C74" s="99"/>
      <c r="D74" s="99"/>
      <c r="E74" s="99"/>
      <c r="F74" s="99"/>
      <c r="G74" s="99"/>
      <c r="H74" s="99"/>
      <c r="I74" s="99"/>
      <c r="J74" s="99"/>
      <c r="K74" s="99"/>
      <c r="M74" s="99"/>
      <c r="N74" s="99"/>
    </row>
    <row r="75" spans="1:14" ht="15.75" thickBot="1" x14ac:dyDescent="0.3">
      <c r="A75" s="101"/>
      <c r="B75" s="99"/>
      <c r="C75" s="99"/>
      <c r="D75" s="99"/>
      <c r="E75" s="99"/>
      <c r="F75" s="99"/>
      <c r="G75" s="99"/>
      <c r="H75" s="99"/>
      <c r="I75" s="99"/>
      <c r="J75" s="99"/>
      <c r="K75" s="99"/>
      <c r="M75" s="99"/>
      <c r="N75" s="99"/>
    </row>
    <row r="76" spans="1:14" ht="15.75" thickBot="1" x14ac:dyDescent="0.3">
      <c r="A76" s="101"/>
      <c r="B76" s="99"/>
      <c r="C76" s="99"/>
      <c r="D76" s="99"/>
      <c r="E76" s="99"/>
      <c r="F76" s="99"/>
      <c r="G76" s="99"/>
      <c r="H76" s="99"/>
      <c r="I76" s="99"/>
      <c r="J76" s="99"/>
      <c r="K76" s="99"/>
      <c r="M76" s="99"/>
      <c r="N76" s="99"/>
    </row>
    <row r="77" spans="1:14" ht="15.75" thickBot="1" x14ac:dyDescent="0.3">
      <c r="A77" s="101"/>
      <c r="B77" s="99"/>
      <c r="C77" s="99"/>
      <c r="D77" s="99"/>
      <c r="E77" s="99"/>
      <c r="F77" s="99"/>
      <c r="G77" s="99"/>
      <c r="H77" s="99"/>
      <c r="I77" s="99"/>
      <c r="J77" s="99"/>
      <c r="K77" s="99"/>
      <c r="M77" s="99"/>
      <c r="N77" s="99"/>
    </row>
    <row r="78" spans="1:14" ht="15.75" thickBot="1" x14ac:dyDescent="0.3">
      <c r="A78" s="101"/>
      <c r="B78" s="99"/>
      <c r="C78" s="99"/>
      <c r="D78" s="99"/>
      <c r="E78" s="99"/>
      <c r="F78" s="99"/>
      <c r="G78" s="99"/>
      <c r="H78" s="99"/>
      <c r="I78" s="99"/>
      <c r="J78" s="99"/>
      <c r="K78" s="99"/>
      <c r="M78" s="99"/>
      <c r="N78" s="99"/>
    </row>
    <row r="79" spans="1:14" ht="15.75" thickBot="1" x14ac:dyDescent="0.3">
      <c r="A79" s="101"/>
      <c r="B79" s="99"/>
      <c r="C79" s="99"/>
      <c r="D79" s="99"/>
      <c r="E79" s="99"/>
      <c r="F79" s="99"/>
      <c r="G79" s="99"/>
      <c r="H79" s="99"/>
      <c r="I79" s="99"/>
      <c r="J79" s="99"/>
      <c r="K79" s="99"/>
      <c r="M79" s="99"/>
      <c r="N79" s="99"/>
    </row>
    <row r="80" spans="1:14" ht="15.75" thickBot="1" x14ac:dyDescent="0.3">
      <c r="A80" s="101"/>
      <c r="B80" s="99"/>
      <c r="C80" s="99"/>
      <c r="D80" s="99"/>
      <c r="E80" s="99"/>
      <c r="F80" s="99"/>
      <c r="G80" s="99"/>
      <c r="H80" s="99"/>
      <c r="I80" s="99"/>
      <c r="J80" s="99"/>
      <c r="K80" s="99"/>
      <c r="M80" s="99"/>
      <c r="N80" s="99"/>
    </row>
    <row r="81" spans="1:14" ht="15.75" thickBot="1" x14ac:dyDescent="0.3">
      <c r="A81" s="101"/>
      <c r="B81" s="99"/>
      <c r="C81" s="99"/>
      <c r="D81" s="99"/>
      <c r="E81" s="99"/>
      <c r="F81" s="99"/>
      <c r="G81" s="99"/>
      <c r="H81" s="99"/>
      <c r="I81" s="99"/>
      <c r="J81" s="99"/>
      <c r="K81" s="99"/>
      <c r="M81" s="99"/>
      <c r="N81" s="99"/>
    </row>
    <row r="82" spans="1:14" ht="15.75" thickBot="1" x14ac:dyDescent="0.3">
      <c r="A82" s="101"/>
      <c r="B82" s="99"/>
      <c r="C82" s="99"/>
      <c r="D82" s="99"/>
      <c r="E82" s="99"/>
      <c r="F82" s="99"/>
      <c r="G82" s="99"/>
      <c r="H82" s="99"/>
      <c r="I82" s="99"/>
      <c r="J82" s="99"/>
      <c r="K82" s="99"/>
      <c r="M82" s="99"/>
      <c r="N82" s="99"/>
    </row>
    <row r="83" spans="1:14" ht="15.75" thickBot="1" x14ac:dyDescent="0.3">
      <c r="A83" s="101"/>
      <c r="B83" s="99"/>
      <c r="C83" s="99"/>
      <c r="D83" s="99"/>
      <c r="E83" s="99"/>
      <c r="F83" s="99"/>
      <c r="G83" s="99"/>
      <c r="H83" s="99"/>
      <c r="I83" s="99"/>
      <c r="J83" s="99"/>
      <c r="K83" s="99"/>
      <c r="M83" s="99"/>
      <c r="N83" s="99"/>
    </row>
    <row r="84" spans="1:14" ht="15.75" thickBot="1" x14ac:dyDescent="0.3">
      <c r="A84" s="101"/>
      <c r="B84" s="99"/>
      <c r="C84" s="99"/>
      <c r="D84" s="99"/>
      <c r="E84" s="99"/>
      <c r="F84" s="99"/>
      <c r="G84" s="99"/>
      <c r="H84" s="99"/>
      <c r="I84" s="99"/>
      <c r="J84" s="99"/>
      <c r="K84" s="99"/>
      <c r="M84" s="99"/>
      <c r="N84" s="99"/>
    </row>
    <row r="85" spans="1:14" ht="15.75" thickBot="1" x14ac:dyDescent="0.3">
      <c r="A85" s="101"/>
      <c r="B85" s="99"/>
      <c r="C85" s="99"/>
      <c r="D85" s="99"/>
      <c r="E85" s="99"/>
      <c r="F85" s="99"/>
      <c r="G85" s="99"/>
      <c r="H85" s="99"/>
      <c r="I85" s="99"/>
      <c r="J85" s="99"/>
      <c r="K85" s="99"/>
      <c r="M85" s="99"/>
      <c r="N85" s="99"/>
    </row>
    <row r="86" spans="1:14" ht="15.75" thickBot="1" x14ac:dyDescent="0.3">
      <c r="A86" s="101"/>
      <c r="B86" s="99"/>
      <c r="C86" s="99"/>
      <c r="D86" s="99"/>
      <c r="E86" s="99"/>
      <c r="F86" s="99"/>
      <c r="G86" s="99"/>
      <c r="H86" s="99"/>
      <c r="I86" s="99"/>
      <c r="J86" s="99"/>
      <c r="K86" s="99"/>
      <c r="M86" s="99"/>
      <c r="N86" s="99"/>
    </row>
    <row r="87" spans="1:14" ht="15.75" thickBot="1" x14ac:dyDescent="0.3">
      <c r="A87" s="101"/>
      <c r="B87" s="99"/>
      <c r="C87" s="99"/>
      <c r="D87" s="99"/>
      <c r="E87" s="99"/>
      <c r="F87" s="99"/>
      <c r="G87" s="99"/>
      <c r="H87" s="99"/>
      <c r="I87" s="99"/>
      <c r="J87" s="99"/>
      <c r="K87" s="99"/>
      <c r="M87" s="99"/>
      <c r="N87" s="99"/>
    </row>
    <row r="88" spans="1:14" ht="15.75" thickBot="1" x14ac:dyDescent="0.3">
      <c r="A88" s="101"/>
      <c r="B88" s="99"/>
      <c r="C88" s="99"/>
      <c r="D88" s="99"/>
      <c r="E88" s="99"/>
      <c r="F88" s="99"/>
      <c r="G88" s="99"/>
      <c r="H88" s="99"/>
      <c r="I88" s="99"/>
      <c r="J88" s="99"/>
      <c r="K88" s="99"/>
      <c r="M88" s="99"/>
      <c r="N88" s="99"/>
    </row>
    <row r="89" spans="1:14" ht="15.75" thickBot="1" x14ac:dyDescent="0.3">
      <c r="A89" s="101"/>
      <c r="B89" s="99"/>
      <c r="C89" s="99"/>
      <c r="D89" s="99"/>
      <c r="E89" s="99"/>
      <c r="F89" s="99"/>
      <c r="G89" s="99"/>
      <c r="H89" s="99"/>
      <c r="I89" s="99"/>
      <c r="J89" s="99"/>
      <c r="K89" s="99"/>
      <c r="M89" s="99"/>
      <c r="N89" s="99"/>
    </row>
    <row r="90" spans="1:14" ht="15.75" thickBot="1" x14ac:dyDescent="0.3">
      <c r="A90" s="101"/>
      <c r="B90" s="99"/>
      <c r="C90" s="99"/>
      <c r="D90" s="99"/>
      <c r="E90" s="99"/>
      <c r="F90" s="99"/>
      <c r="G90" s="99"/>
      <c r="H90" s="99"/>
      <c r="I90" s="99"/>
      <c r="J90" s="99"/>
      <c r="K90" s="99"/>
      <c r="M90" s="99"/>
      <c r="N90" s="99"/>
    </row>
    <row r="91" spans="1:14" ht="15.75" thickBot="1" x14ac:dyDescent="0.3">
      <c r="A91" s="101"/>
      <c r="B91" s="99"/>
      <c r="C91" s="99"/>
      <c r="D91" s="99"/>
      <c r="E91" s="99"/>
      <c r="F91" s="99"/>
      <c r="G91" s="99"/>
      <c r="H91" s="99"/>
      <c r="I91" s="99"/>
      <c r="J91" s="99"/>
      <c r="K91" s="99"/>
      <c r="M91" s="99"/>
      <c r="N91" s="99"/>
    </row>
    <row r="92" spans="1:14" ht="15.75" thickBot="1" x14ac:dyDescent="0.3">
      <c r="A92" s="101"/>
      <c r="B92" s="99"/>
      <c r="C92" s="99"/>
      <c r="D92" s="99"/>
      <c r="E92" s="99"/>
      <c r="F92" s="99"/>
      <c r="G92" s="99"/>
      <c r="H92" s="99"/>
      <c r="I92" s="99"/>
      <c r="J92" s="99"/>
      <c r="K92" s="99"/>
      <c r="M92" s="99"/>
      <c r="N92" s="99"/>
    </row>
    <row r="93" spans="1:14" ht="15.75" thickBot="1" x14ac:dyDescent="0.3">
      <c r="A93" s="101"/>
      <c r="B93" s="99"/>
      <c r="C93" s="99"/>
      <c r="D93" s="99"/>
      <c r="E93" s="99"/>
      <c r="F93" s="99"/>
      <c r="G93" s="99"/>
      <c r="H93" s="99"/>
      <c r="I93" s="99"/>
      <c r="J93" s="99"/>
      <c r="K93" s="99"/>
      <c r="M93" s="99"/>
      <c r="N93" s="99"/>
    </row>
    <row r="94" spans="1:14" ht="15.75" thickBot="1" x14ac:dyDescent="0.3">
      <c r="A94" s="101"/>
      <c r="B94" s="99"/>
      <c r="C94" s="99"/>
      <c r="D94" s="99"/>
      <c r="E94" s="99"/>
      <c r="F94" s="99"/>
      <c r="G94" s="99"/>
      <c r="H94" s="99"/>
      <c r="I94" s="99"/>
      <c r="J94" s="99"/>
      <c r="K94" s="99"/>
      <c r="M94" s="99"/>
      <c r="N94" s="99"/>
    </row>
    <row r="95" spans="1:14" ht="15.75" thickBot="1" x14ac:dyDescent="0.3">
      <c r="A95" s="101"/>
      <c r="B95" s="99"/>
      <c r="C95" s="99"/>
      <c r="D95" s="99"/>
      <c r="E95" s="99"/>
      <c r="F95" s="99"/>
      <c r="G95" s="99"/>
      <c r="H95" s="99"/>
      <c r="I95" s="99"/>
      <c r="J95" s="99"/>
      <c r="K95" s="99"/>
      <c r="M95" s="99"/>
      <c r="N95" s="99"/>
    </row>
    <row r="96" spans="1:14" ht="15.75" thickBot="1" x14ac:dyDescent="0.3">
      <c r="A96" s="101"/>
      <c r="B96" s="99"/>
      <c r="C96" s="99"/>
      <c r="D96" s="99"/>
      <c r="E96" s="99"/>
      <c r="F96" s="99"/>
      <c r="G96" s="99"/>
      <c r="H96" s="99"/>
      <c r="I96" s="99"/>
      <c r="J96" s="99"/>
      <c r="K96" s="99"/>
      <c r="M96" s="99"/>
      <c r="N96" s="99"/>
    </row>
    <row r="97" spans="1:14" ht="15.75" thickBot="1" x14ac:dyDescent="0.3">
      <c r="A97" s="101"/>
      <c r="B97" s="99"/>
      <c r="C97" s="99"/>
      <c r="D97" s="99"/>
      <c r="E97" s="99"/>
      <c r="F97" s="99"/>
      <c r="G97" s="99"/>
      <c r="H97" s="99"/>
      <c r="I97" s="99"/>
      <c r="J97" s="99"/>
      <c r="K97" s="99"/>
      <c r="M97" s="99"/>
      <c r="N97" s="99"/>
    </row>
    <row r="98" spans="1:14" ht="15.75" thickBot="1" x14ac:dyDescent="0.3">
      <c r="A98" s="101"/>
      <c r="B98" s="99"/>
      <c r="C98" s="99"/>
      <c r="D98" s="99"/>
      <c r="E98" s="99"/>
      <c r="F98" s="99"/>
      <c r="G98" s="99"/>
      <c r="H98" s="99"/>
      <c r="I98" s="99"/>
      <c r="J98" s="99"/>
      <c r="K98" s="99"/>
      <c r="M98" s="99"/>
      <c r="N98" s="99"/>
    </row>
    <row r="99" spans="1:14" ht="15.75" thickBot="1" x14ac:dyDescent="0.3">
      <c r="A99" s="101"/>
      <c r="B99" s="99"/>
      <c r="C99" s="99"/>
      <c r="D99" s="99"/>
      <c r="E99" s="99"/>
      <c r="F99" s="99"/>
      <c r="G99" s="99"/>
      <c r="H99" s="99"/>
      <c r="I99" s="99"/>
      <c r="J99" s="99"/>
      <c r="K99" s="99"/>
      <c r="M99" s="99"/>
      <c r="N99" s="99"/>
    </row>
    <row r="100" spans="1:14" ht="15.75" thickBot="1" x14ac:dyDescent="0.3">
      <c r="A100" s="101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M100" s="99"/>
      <c r="N100" s="99"/>
    </row>
    <row r="101" spans="1:14" ht="15.75" thickBot="1" x14ac:dyDescent="0.3">
      <c r="A101" s="101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M101" s="99"/>
      <c r="N101" s="99"/>
    </row>
    <row r="102" spans="1:14" ht="15.75" thickBot="1" x14ac:dyDescent="0.3">
      <c r="A102" s="101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M102" s="99"/>
      <c r="N102" s="99"/>
    </row>
    <row r="103" spans="1:14" ht="15.75" thickBot="1" x14ac:dyDescent="0.3">
      <c r="A103" s="101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M103" s="99"/>
      <c r="N103" s="99"/>
    </row>
    <row r="104" spans="1:14" ht="15.75" thickBot="1" x14ac:dyDescent="0.3">
      <c r="A104" s="101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M104" s="99"/>
      <c r="N104" s="99"/>
    </row>
    <row r="105" spans="1:14" ht="15.75" thickBot="1" x14ac:dyDescent="0.3">
      <c r="A105" s="101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M105" s="99"/>
      <c r="N105" s="99"/>
    </row>
    <row r="106" spans="1:14" ht="15.75" thickBot="1" x14ac:dyDescent="0.3">
      <c r="A106" s="101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M106" s="99"/>
      <c r="N106" s="99"/>
    </row>
    <row r="107" spans="1:14" ht="15.75" thickBot="1" x14ac:dyDescent="0.3">
      <c r="A107" s="101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M107" s="99"/>
      <c r="N107" s="99"/>
    </row>
    <row r="108" spans="1:14" ht="15.75" thickBot="1" x14ac:dyDescent="0.3">
      <c r="A108" s="101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M108" s="99"/>
      <c r="N108" s="99"/>
    </row>
    <row r="109" spans="1:14" ht="15.75" thickBot="1" x14ac:dyDescent="0.3">
      <c r="A109" s="101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M109" s="99"/>
      <c r="N109" s="99"/>
    </row>
    <row r="110" spans="1:14" ht="15.75" thickBot="1" x14ac:dyDescent="0.3">
      <c r="A110" s="101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M110" s="99"/>
      <c r="N110" s="99"/>
    </row>
    <row r="111" spans="1:14" ht="15.75" thickBot="1" x14ac:dyDescent="0.3">
      <c r="A111" s="101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M111" s="99"/>
      <c r="N111" s="99"/>
    </row>
    <row r="112" spans="1:14" ht="15.75" thickBot="1" x14ac:dyDescent="0.3">
      <c r="A112" s="101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M112" s="99"/>
      <c r="N112" s="99"/>
    </row>
    <row r="113" spans="1:14" ht="15.75" thickBot="1" x14ac:dyDescent="0.3">
      <c r="A113" s="101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M113" s="99"/>
      <c r="N113" s="99"/>
    </row>
    <row r="114" spans="1:14" ht="15.75" thickBot="1" x14ac:dyDescent="0.3">
      <c r="A114" s="101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M114" s="99"/>
      <c r="N114" s="99"/>
    </row>
    <row r="115" spans="1:14" ht="15.75" thickBot="1" x14ac:dyDescent="0.3">
      <c r="A115" s="101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M115" s="99"/>
      <c r="N115" s="99"/>
    </row>
    <row r="116" spans="1:14" ht="15.75" thickBot="1" x14ac:dyDescent="0.3">
      <c r="A116" s="101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M116" s="99"/>
      <c r="N116" s="99"/>
    </row>
    <row r="117" spans="1:14" ht="15.75" thickBot="1" x14ac:dyDescent="0.3">
      <c r="A117" s="101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M117" s="99"/>
      <c r="N117" s="99"/>
    </row>
    <row r="118" spans="1:14" ht="15.75" thickBot="1" x14ac:dyDescent="0.3">
      <c r="A118" s="101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M118" s="99"/>
      <c r="N118" s="99"/>
    </row>
    <row r="119" spans="1:14" ht="15.75" thickBot="1" x14ac:dyDescent="0.3">
      <c r="A119" s="101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M119" s="99"/>
      <c r="N119" s="99"/>
    </row>
    <row r="120" spans="1:14" ht="15.75" thickBot="1" x14ac:dyDescent="0.3">
      <c r="A120" s="101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M120" s="99"/>
      <c r="N120" s="99"/>
    </row>
    <row r="121" spans="1:14" ht="15.75" thickBot="1" x14ac:dyDescent="0.3">
      <c r="A121" s="101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M121" s="99"/>
      <c r="N121" s="99"/>
    </row>
    <row r="122" spans="1:14" ht="15.75" thickBot="1" x14ac:dyDescent="0.3">
      <c r="A122" s="101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M122" s="99"/>
      <c r="N122" s="99"/>
    </row>
    <row r="123" spans="1:14" ht="15.75" thickBot="1" x14ac:dyDescent="0.3">
      <c r="A123" s="101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M123" s="99"/>
      <c r="N123" s="99"/>
    </row>
    <row r="124" spans="1:14" ht="15.75" thickBot="1" x14ac:dyDescent="0.3">
      <c r="A124" s="101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M124" s="99"/>
      <c r="N124" s="99"/>
    </row>
    <row r="125" spans="1:14" ht="15.75" thickBot="1" x14ac:dyDescent="0.3">
      <c r="A125" s="101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M125" s="99"/>
      <c r="N125" s="99"/>
    </row>
    <row r="126" spans="1:14" ht="15.75" thickBot="1" x14ac:dyDescent="0.3">
      <c r="A126" s="101"/>
      <c r="B126" s="99"/>
      <c r="C126" s="99"/>
      <c r="D126" s="99"/>
      <c r="E126" s="99"/>
      <c r="F126" s="99"/>
      <c r="G126" s="99"/>
      <c r="H126" s="99"/>
      <c r="I126" s="99"/>
      <c r="J126" s="99"/>
      <c r="K126" s="99"/>
      <c r="M126" s="99"/>
      <c r="N126" s="99"/>
    </row>
    <row r="127" spans="1:14" ht="15.75" thickBot="1" x14ac:dyDescent="0.3">
      <c r="A127" s="101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M127" s="99"/>
      <c r="N127" s="99"/>
    </row>
    <row r="128" spans="1:14" ht="15.75" thickBot="1" x14ac:dyDescent="0.3">
      <c r="A128" s="101"/>
      <c r="B128" s="99"/>
      <c r="C128" s="99"/>
      <c r="D128" s="99"/>
      <c r="E128" s="99"/>
      <c r="F128" s="99"/>
      <c r="G128" s="99"/>
      <c r="H128" s="99"/>
      <c r="I128" s="99"/>
      <c r="J128" s="99"/>
      <c r="K128" s="99"/>
      <c r="M128" s="99"/>
      <c r="N128" s="99"/>
    </row>
    <row r="129" spans="1:14" ht="15.75" thickBot="1" x14ac:dyDescent="0.3">
      <c r="A129" s="101"/>
      <c r="B129" s="99"/>
      <c r="C129" s="99"/>
      <c r="D129" s="99"/>
      <c r="E129" s="99"/>
      <c r="F129" s="99"/>
      <c r="G129" s="99"/>
      <c r="H129" s="99"/>
      <c r="I129" s="99"/>
      <c r="J129" s="99"/>
      <c r="K129" s="99"/>
      <c r="M129" s="99"/>
      <c r="N129" s="99"/>
    </row>
    <row r="130" spans="1:14" ht="15.75" thickBot="1" x14ac:dyDescent="0.3">
      <c r="A130" s="101"/>
      <c r="B130" s="99"/>
      <c r="C130" s="99"/>
      <c r="D130" s="99"/>
      <c r="E130" s="99"/>
      <c r="F130" s="99"/>
      <c r="G130" s="99"/>
      <c r="H130" s="99"/>
      <c r="I130" s="99"/>
      <c r="J130" s="99"/>
      <c r="K130" s="99"/>
      <c r="M130" s="99"/>
      <c r="N130" s="99"/>
    </row>
    <row r="131" spans="1:14" ht="15.75" thickBot="1" x14ac:dyDescent="0.3">
      <c r="A131" s="101"/>
      <c r="B131" s="99"/>
      <c r="C131" s="99"/>
      <c r="D131" s="99"/>
      <c r="E131" s="99"/>
      <c r="F131" s="99"/>
      <c r="G131" s="99"/>
      <c r="H131" s="99"/>
      <c r="I131" s="99"/>
      <c r="J131" s="99"/>
      <c r="K131" s="99"/>
      <c r="M131" s="99"/>
      <c r="N131" s="99"/>
    </row>
    <row r="132" spans="1:14" ht="15.75" thickBot="1" x14ac:dyDescent="0.3">
      <c r="A132" s="101"/>
      <c r="B132" s="99"/>
      <c r="C132" s="99"/>
      <c r="D132" s="99"/>
      <c r="E132" s="99"/>
      <c r="F132" s="99"/>
      <c r="G132" s="99"/>
      <c r="H132" s="99"/>
      <c r="I132" s="99"/>
      <c r="J132" s="99"/>
      <c r="K132" s="99"/>
      <c r="M132" s="99"/>
      <c r="N132" s="99"/>
    </row>
    <row r="133" spans="1:14" ht="15.75" thickBot="1" x14ac:dyDescent="0.3">
      <c r="A133" s="101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M133" s="99"/>
      <c r="N133" s="99"/>
    </row>
    <row r="134" spans="1:14" ht="15.75" thickBot="1" x14ac:dyDescent="0.3">
      <c r="A134" s="101"/>
      <c r="B134" s="99"/>
      <c r="C134" s="99"/>
      <c r="D134" s="99"/>
      <c r="E134" s="99"/>
      <c r="F134" s="99"/>
      <c r="G134" s="99"/>
      <c r="H134" s="99"/>
      <c r="I134" s="99"/>
      <c r="J134" s="99"/>
      <c r="K134" s="99"/>
      <c r="M134" s="99"/>
      <c r="N134" s="99"/>
    </row>
    <row r="135" spans="1:14" ht="15.75" thickBot="1" x14ac:dyDescent="0.3">
      <c r="A135" s="101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M135" s="99"/>
      <c r="N135" s="99"/>
    </row>
    <row r="136" spans="1:14" ht="15.75" thickBot="1" x14ac:dyDescent="0.3">
      <c r="A136" s="101"/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M136" s="99"/>
      <c r="N136" s="99"/>
    </row>
    <row r="137" spans="1:14" ht="15.75" thickBot="1" x14ac:dyDescent="0.3">
      <c r="A137" s="101"/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M137" s="99"/>
      <c r="N137" s="99"/>
    </row>
    <row r="138" spans="1:14" ht="15.75" thickBot="1" x14ac:dyDescent="0.3">
      <c r="A138" s="101"/>
      <c r="B138" s="99"/>
      <c r="C138" s="99"/>
      <c r="D138" s="99"/>
      <c r="E138" s="99"/>
      <c r="F138" s="99"/>
      <c r="G138" s="99"/>
      <c r="H138" s="99"/>
      <c r="I138" s="99"/>
      <c r="J138" s="99"/>
      <c r="K138" s="99"/>
      <c r="M138" s="99"/>
      <c r="N138" s="99"/>
    </row>
    <row r="139" spans="1:14" ht="15.75" thickBot="1" x14ac:dyDescent="0.3">
      <c r="A139" s="101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M139" s="99"/>
      <c r="N139" s="99"/>
    </row>
    <row r="140" spans="1:14" ht="15.75" thickBot="1" x14ac:dyDescent="0.3">
      <c r="A140" s="101"/>
      <c r="B140" s="99"/>
      <c r="C140" s="99"/>
      <c r="D140" s="99"/>
      <c r="E140" s="99"/>
      <c r="F140" s="99"/>
      <c r="G140" s="99"/>
      <c r="H140" s="99"/>
      <c r="I140" s="99"/>
      <c r="J140" s="99"/>
      <c r="K140" s="99"/>
      <c r="M140" s="99"/>
      <c r="N140" s="99"/>
    </row>
    <row r="141" spans="1:14" ht="15.75" thickBot="1" x14ac:dyDescent="0.3">
      <c r="A141" s="101"/>
      <c r="B141" s="99"/>
      <c r="C141" s="99"/>
      <c r="D141" s="99"/>
      <c r="E141" s="99"/>
      <c r="F141" s="99"/>
      <c r="G141" s="99"/>
      <c r="H141" s="99"/>
      <c r="I141" s="99"/>
      <c r="J141" s="99"/>
      <c r="K141" s="99"/>
      <c r="M141" s="99"/>
      <c r="N141" s="99"/>
    </row>
    <row r="142" spans="1:14" ht="15.75" thickBot="1" x14ac:dyDescent="0.3">
      <c r="A142" s="101"/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M142" s="99"/>
      <c r="N142" s="99"/>
    </row>
    <row r="143" spans="1:14" ht="15.75" thickBot="1" x14ac:dyDescent="0.3">
      <c r="A143" s="101"/>
      <c r="B143" s="99"/>
      <c r="C143" s="99"/>
      <c r="D143" s="99"/>
      <c r="E143" s="99"/>
      <c r="F143" s="99"/>
      <c r="G143" s="99"/>
      <c r="H143" s="99"/>
      <c r="I143" s="99"/>
      <c r="J143" s="99"/>
      <c r="K143" s="99"/>
      <c r="M143" s="99"/>
      <c r="N143" s="99"/>
    </row>
    <row r="144" spans="1:14" ht="15.75" thickBot="1" x14ac:dyDescent="0.3">
      <c r="A144" s="101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M144" s="99"/>
      <c r="N144" s="99"/>
    </row>
    <row r="145" spans="1:14" ht="15.75" thickBot="1" x14ac:dyDescent="0.3">
      <c r="A145" s="101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M145" s="99"/>
      <c r="N145" s="99"/>
    </row>
    <row r="146" spans="1:14" ht="15.75" thickBot="1" x14ac:dyDescent="0.3">
      <c r="A146" s="101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M146" s="99"/>
      <c r="N146" s="99"/>
    </row>
    <row r="147" spans="1:14" ht="15.75" thickBot="1" x14ac:dyDescent="0.3">
      <c r="A147" s="101"/>
      <c r="B147" s="99"/>
      <c r="C147" s="99"/>
      <c r="D147" s="99"/>
      <c r="E147" s="99"/>
      <c r="F147" s="99"/>
      <c r="G147" s="99"/>
      <c r="H147" s="99"/>
      <c r="I147" s="99"/>
      <c r="J147" s="99"/>
      <c r="K147" s="99"/>
      <c r="M147" s="99"/>
      <c r="N147" s="99"/>
    </row>
    <row r="148" spans="1:14" ht="15.75" thickBot="1" x14ac:dyDescent="0.3">
      <c r="A148" s="101"/>
      <c r="B148" s="99"/>
      <c r="C148" s="99"/>
      <c r="D148" s="99"/>
      <c r="E148" s="99"/>
      <c r="F148" s="99"/>
      <c r="G148" s="99"/>
      <c r="H148" s="99"/>
      <c r="I148" s="99"/>
      <c r="J148" s="99"/>
      <c r="K148" s="99"/>
      <c r="M148" s="99"/>
      <c r="N148" s="99"/>
    </row>
    <row r="149" spans="1:14" ht="15.75" thickBot="1" x14ac:dyDescent="0.3">
      <c r="A149" s="101"/>
      <c r="B149" s="99"/>
      <c r="C149" s="99"/>
      <c r="D149" s="99"/>
      <c r="E149" s="99"/>
      <c r="F149" s="99"/>
      <c r="G149" s="99"/>
      <c r="H149" s="99"/>
      <c r="I149" s="99"/>
      <c r="J149" s="99"/>
      <c r="K149" s="99"/>
      <c r="M149" s="99"/>
      <c r="N149" s="99"/>
    </row>
    <row r="150" spans="1:14" ht="15.75" thickBot="1" x14ac:dyDescent="0.3">
      <c r="A150" s="101"/>
      <c r="B150" s="99"/>
      <c r="C150" s="99"/>
      <c r="D150" s="99"/>
      <c r="E150" s="99"/>
      <c r="F150" s="99"/>
      <c r="G150" s="99"/>
      <c r="H150" s="99"/>
      <c r="I150" s="99"/>
      <c r="J150" s="99"/>
      <c r="K150" s="99"/>
      <c r="M150" s="99"/>
      <c r="N150" s="99"/>
    </row>
    <row r="151" spans="1:14" ht="15.75" thickBot="1" x14ac:dyDescent="0.3">
      <c r="A151" s="101"/>
      <c r="B151" s="99"/>
      <c r="C151" s="99"/>
      <c r="D151" s="99"/>
      <c r="E151" s="99"/>
      <c r="F151" s="99"/>
      <c r="G151" s="99"/>
      <c r="H151" s="99"/>
      <c r="I151" s="99"/>
      <c r="J151" s="99"/>
      <c r="K151" s="99"/>
      <c r="M151" s="99"/>
      <c r="N151" s="99"/>
    </row>
    <row r="152" spans="1:14" ht="15.75" thickBot="1" x14ac:dyDescent="0.3">
      <c r="A152" s="101"/>
      <c r="B152" s="99"/>
      <c r="C152" s="99"/>
      <c r="D152" s="99"/>
      <c r="E152" s="99"/>
      <c r="F152" s="99"/>
      <c r="G152" s="99"/>
      <c r="H152" s="99"/>
      <c r="I152" s="99"/>
      <c r="J152" s="99"/>
      <c r="K152" s="99"/>
      <c r="M152" s="99"/>
      <c r="N152" s="99"/>
    </row>
    <row r="153" spans="1:14" ht="15.75" thickBot="1" x14ac:dyDescent="0.3">
      <c r="A153" s="101"/>
      <c r="B153" s="99"/>
      <c r="C153" s="99"/>
      <c r="D153" s="99"/>
      <c r="E153" s="99"/>
      <c r="F153" s="99"/>
      <c r="G153" s="99"/>
      <c r="H153" s="99"/>
      <c r="I153" s="99"/>
      <c r="J153" s="99"/>
      <c r="K153" s="99"/>
      <c r="M153" s="99"/>
      <c r="N153" s="99"/>
    </row>
    <row r="154" spans="1:14" ht="15.75" thickBot="1" x14ac:dyDescent="0.3">
      <c r="A154" s="101"/>
      <c r="B154" s="99"/>
      <c r="C154" s="99"/>
      <c r="D154" s="99"/>
      <c r="E154" s="99"/>
      <c r="F154" s="99"/>
      <c r="G154" s="99"/>
      <c r="H154" s="99"/>
      <c r="I154" s="99"/>
      <c r="J154" s="99"/>
      <c r="K154" s="99"/>
      <c r="M154" s="99"/>
      <c r="N154" s="99"/>
    </row>
    <row r="155" spans="1:14" ht="15.75" thickBot="1" x14ac:dyDescent="0.3">
      <c r="A155" s="101"/>
      <c r="B155" s="99"/>
      <c r="C155" s="99"/>
      <c r="D155" s="99"/>
      <c r="E155" s="99"/>
      <c r="F155" s="99"/>
      <c r="G155" s="99"/>
      <c r="H155" s="99"/>
      <c r="I155" s="99"/>
      <c r="J155" s="99"/>
      <c r="K155" s="99"/>
      <c r="M155" s="99"/>
      <c r="N155" s="99"/>
    </row>
    <row r="156" spans="1:14" ht="15.75" thickBot="1" x14ac:dyDescent="0.3">
      <c r="A156" s="101"/>
      <c r="B156" s="99"/>
      <c r="C156" s="99"/>
      <c r="D156" s="99"/>
      <c r="E156" s="99"/>
      <c r="F156" s="99"/>
      <c r="G156" s="99"/>
      <c r="H156" s="99"/>
      <c r="I156" s="99"/>
      <c r="J156" s="99"/>
      <c r="K156" s="99"/>
      <c r="M156" s="99"/>
      <c r="N156" s="99"/>
    </row>
    <row r="157" spans="1:14" ht="15.75" thickBot="1" x14ac:dyDescent="0.3">
      <c r="A157" s="101"/>
      <c r="B157" s="99"/>
      <c r="C157" s="99"/>
      <c r="D157" s="99"/>
      <c r="E157" s="99"/>
      <c r="F157" s="99"/>
      <c r="G157" s="99"/>
      <c r="H157" s="99"/>
      <c r="I157" s="99"/>
      <c r="J157" s="99"/>
      <c r="K157" s="99"/>
      <c r="M157" s="99"/>
      <c r="N157" s="99"/>
    </row>
    <row r="158" spans="1:14" ht="15.75" thickBot="1" x14ac:dyDescent="0.3">
      <c r="A158" s="101"/>
      <c r="B158" s="99"/>
      <c r="C158" s="99"/>
      <c r="D158" s="99"/>
      <c r="E158" s="99"/>
      <c r="F158" s="99"/>
      <c r="G158" s="99"/>
      <c r="H158" s="99"/>
      <c r="I158" s="99"/>
      <c r="J158" s="99"/>
      <c r="K158" s="99"/>
      <c r="M158" s="99"/>
      <c r="N158" s="99"/>
    </row>
    <row r="159" spans="1:14" ht="15.75" thickBot="1" x14ac:dyDescent="0.3">
      <c r="A159" s="101"/>
      <c r="B159" s="99"/>
      <c r="C159" s="99"/>
      <c r="D159" s="99"/>
      <c r="E159" s="99"/>
      <c r="F159" s="99"/>
      <c r="G159" s="99"/>
      <c r="H159" s="99"/>
      <c r="I159" s="99"/>
      <c r="J159" s="99"/>
      <c r="K159" s="99"/>
      <c r="M159" s="99"/>
      <c r="N159" s="99"/>
    </row>
    <row r="160" spans="1:14" ht="15.75" thickBot="1" x14ac:dyDescent="0.3">
      <c r="A160" s="101"/>
      <c r="B160" s="99"/>
      <c r="C160" s="99"/>
      <c r="D160" s="99"/>
      <c r="E160" s="99"/>
      <c r="F160" s="99"/>
      <c r="G160" s="99"/>
      <c r="H160" s="99"/>
      <c r="I160" s="99"/>
      <c r="J160" s="99"/>
      <c r="K160" s="99"/>
      <c r="M160" s="99"/>
      <c r="N160" s="99"/>
    </row>
    <row r="161" spans="1:14" ht="15.75" thickBot="1" x14ac:dyDescent="0.3">
      <c r="A161" s="101"/>
      <c r="B161" s="99"/>
      <c r="C161" s="99"/>
      <c r="D161" s="99"/>
      <c r="E161" s="99"/>
      <c r="F161" s="99"/>
      <c r="G161" s="99"/>
      <c r="H161" s="99"/>
      <c r="I161" s="99"/>
      <c r="J161" s="99"/>
      <c r="K161" s="99"/>
      <c r="M161" s="99"/>
      <c r="N161" s="99"/>
    </row>
    <row r="162" spans="1:14" ht="15.75" thickBot="1" x14ac:dyDescent="0.3">
      <c r="A162" s="101"/>
      <c r="B162" s="99"/>
      <c r="C162" s="99"/>
      <c r="D162" s="99"/>
      <c r="E162" s="99"/>
      <c r="F162" s="99"/>
      <c r="G162" s="99"/>
      <c r="H162" s="99"/>
      <c r="I162" s="99"/>
      <c r="J162" s="99"/>
      <c r="K162" s="99"/>
      <c r="M162" s="99"/>
      <c r="N162" s="99"/>
    </row>
    <row r="163" spans="1:14" ht="15.75" thickBot="1" x14ac:dyDescent="0.3">
      <c r="A163" s="101"/>
      <c r="B163" s="99"/>
      <c r="C163" s="99"/>
      <c r="D163" s="99"/>
      <c r="E163" s="99"/>
      <c r="F163" s="99"/>
      <c r="G163" s="99"/>
      <c r="H163" s="99"/>
      <c r="I163" s="99"/>
      <c r="J163" s="99"/>
      <c r="K163" s="99"/>
      <c r="M163" s="99"/>
      <c r="N163" s="99"/>
    </row>
    <row r="164" spans="1:14" ht="15.75" thickBot="1" x14ac:dyDescent="0.3">
      <c r="A164" s="101"/>
      <c r="B164" s="99"/>
      <c r="C164" s="99"/>
      <c r="D164" s="99"/>
      <c r="E164" s="99"/>
      <c r="F164" s="99"/>
      <c r="G164" s="99"/>
      <c r="H164" s="99"/>
      <c r="I164" s="99"/>
      <c r="J164" s="99"/>
      <c r="K164" s="99"/>
      <c r="M164" s="99"/>
      <c r="N164" s="99"/>
    </row>
    <row r="165" spans="1:14" ht="15.75" thickBot="1" x14ac:dyDescent="0.3">
      <c r="A165" s="101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M165" s="99"/>
      <c r="N165" s="99"/>
    </row>
    <row r="166" spans="1:14" ht="15.75" thickBot="1" x14ac:dyDescent="0.3">
      <c r="A166" s="101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M166" s="99"/>
      <c r="N166" s="99"/>
    </row>
    <row r="167" spans="1:14" ht="15.75" thickBot="1" x14ac:dyDescent="0.3">
      <c r="A167" s="101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M167" s="99"/>
      <c r="N167" s="99"/>
    </row>
    <row r="168" spans="1:14" ht="15.75" thickBot="1" x14ac:dyDescent="0.3">
      <c r="A168" s="101"/>
      <c r="B168" s="99"/>
      <c r="C168" s="99"/>
      <c r="D168" s="99"/>
      <c r="E168" s="99"/>
      <c r="F168" s="99"/>
      <c r="G168" s="99"/>
      <c r="H168" s="99"/>
      <c r="I168" s="99"/>
      <c r="J168" s="99"/>
      <c r="K168" s="99"/>
      <c r="M168" s="99"/>
      <c r="N168" s="99"/>
    </row>
    <row r="169" spans="1:14" ht="15.75" thickBot="1" x14ac:dyDescent="0.3">
      <c r="A169" s="101"/>
      <c r="B169" s="99"/>
      <c r="C169" s="99"/>
      <c r="D169" s="99"/>
      <c r="E169" s="99"/>
      <c r="F169" s="99"/>
      <c r="G169" s="99"/>
      <c r="H169" s="99"/>
      <c r="I169" s="99"/>
      <c r="J169" s="99"/>
      <c r="K169" s="99"/>
      <c r="M169" s="99"/>
      <c r="N169" s="99"/>
    </row>
    <row r="170" spans="1:14" ht="15.75" thickBot="1" x14ac:dyDescent="0.3">
      <c r="A170" s="101"/>
      <c r="B170" s="99"/>
      <c r="C170" s="99"/>
      <c r="D170" s="99"/>
      <c r="E170" s="99"/>
      <c r="F170" s="99"/>
      <c r="G170" s="99"/>
      <c r="H170" s="99"/>
      <c r="I170" s="99"/>
      <c r="J170" s="99"/>
      <c r="K170" s="99"/>
      <c r="M170" s="99"/>
      <c r="N170" s="99"/>
    </row>
    <row r="171" spans="1:14" ht="15.75" thickBot="1" x14ac:dyDescent="0.3">
      <c r="A171" s="101"/>
      <c r="B171" s="99"/>
      <c r="C171" s="99"/>
      <c r="D171" s="99"/>
      <c r="E171" s="99"/>
      <c r="F171" s="99"/>
      <c r="G171" s="99"/>
      <c r="H171" s="99"/>
      <c r="I171" s="99"/>
      <c r="J171" s="99"/>
      <c r="K171" s="99"/>
      <c r="M171" s="99"/>
      <c r="N171" s="99"/>
    </row>
    <row r="172" spans="1:14" ht="15.75" thickBot="1" x14ac:dyDescent="0.3">
      <c r="A172" s="101"/>
      <c r="B172" s="99"/>
      <c r="C172" s="99"/>
      <c r="D172" s="99"/>
      <c r="E172" s="99"/>
      <c r="F172" s="99"/>
      <c r="G172" s="99"/>
      <c r="H172" s="99"/>
      <c r="I172" s="99"/>
      <c r="J172" s="99"/>
      <c r="K172" s="99"/>
      <c r="M172" s="99"/>
      <c r="N172" s="99"/>
    </row>
    <row r="173" spans="1:14" ht="15.75" thickBot="1" x14ac:dyDescent="0.3">
      <c r="A173" s="101"/>
      <c r="B173" s="99"/>
      <c r="C173" s="99"/>
      <c r="D173" s="99"/>
      <c r="E173" s="99"/>
      <c r="F173" s="99"/>
      <c r="G173" s="99"/>
      <c r="H173" s="99"/>
      <c r="I173" s="99"/>
      <c r="J173" s="99"/>
      <c r="K173" s="99"/>
      <c r="M173" s="99"/>
      <c r="N173" s="99"/>
    </row>
    <row r="174" spans="1:14" ht="15.75" thickBot="1" x14ac:dyDescent="0.3">
      <c r="A174" s="101"/>
      <c r="B174" s="99"/>
      <c r="C174" s="99"/>
      <c r="D174" s="99"/>
      <c r="E174" s="99"/>
      <c r="F174" s="99"/>
      <c r="G174" s="99"/>
      <c r="H174" s="99"/>
      <c r="I174" s="99"/>
      <c r="J174" s="99"/>
      <c r="K174" s="99"/>
      <c r="M174" s="99"/>
      <c r="N174" s="99"/>
    </row>
    <row r="175" spans="1:14" ht="15.75" thickBot="1" x14ac:dyDescent="0.3">
      <c r="A175" s="101"/>
      <c r="B175" s="99"/>
      <c r="C175" s="99"/>
      <c r="D175" s="99"/>
      <c r="E175" s="99"/>
      <c r="F175" s="99"/>
      <c r="G175" s="99"/>
      <c r="H175" s="99"/>
      <c r="I175" s="99"/>
      <c r="J175" s="99"/>
      <c r="K175" s="99"/>
      <c r="M175" s="99"/>
      <c r="N175" s="99"/>
    </row>
    <row r="176" spans="1:14" ht="15.75" thickBot="1" x14ac:dyDescent="0.3">
      <c r="A176" s="101"/>
      <c r="B176" s="99"/>
      <c r="C176" s="99"/>
      <c r="D176" s="99"/>
      <c r="E176" s="99"/>
      <c r="F176" s="99"/>
      <c r="G176" s="99"/>
      <c r="H176" s="99"/>
      <c r="I176" s="99"/>
      <c r="J176" s="99"/>
      <c r="K176" s="99"/>
      <c r="M176" s="99"/>
      <c r="N176" s="99"/>
    </row>
    <row r="177" spans="1:14" ht="15.75" thickBot="1" x14ac:dyDescent="0.3">
      <c r="A177" s="101"/>
      <c r="B177" s="99"/>
      <c r="C177" s="99"/>
      <c r="D177" s="99"/>
      <c r="E177" s="99"/>
      <c r="F177" s="99"/>
      <c r="G177" s="99"/>
      <c r="H177" s="99"/>
      <c r="I177" s="99"/>
      <c r="J177" s="99"/>
      <c r="K177" s="99"/>
      <c r="M177" s="99"/>
      <c r="N177" s="99"/>
    </row>
    <row r="178" spans="1:14" ht="15.75" thickBot="1" x14ac:dyDescent="0.3">
      <c r="A178" s="101"/>
      <c r="B178" s="99"/>
      <c r="C178" s="99"/>
      <c r="D178" s="99"/>
      <c r="E178" s="99"/>
      <c r="F178" s="99"/>
      <c r="G178" s="99"/>
      <c r="H178" s="99"/>
      <c r="I178" s="99"/>
      <c r="J178" s="99"/>
      <c r="K178" s="99"/>
      <c r="M178" s="99"/>
      <c r="N178" s="99"/>
    </row>
    <row r="179" spans="1:14" ht="15.75" thickBot="1" x14ac:dyDescent="0.3">
      <c r="A179" s="101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M179" s="99"/>
      <c r="N179" s="99"/>
    </row>
    <row r="180" spans="1:14" ht="15.75" thickBot="1" x14ac:dyDescent="0.3">
      <c r="A180" s="101"/>
      <c r="B180" s="99"/>
      <c r="C180" s="99"/>
      <c r="D180" s="99"/>
      <c r="E180" s="99"/>
      <c r="F180" s="99"/>
      <c r="G180" s="99"/>
      <c r="H180" s="99"/>
      <c r="I180" s="99"/>
      <c r="J180" s="99"/>
      <c r="K180" s="99"/>
      <c r="M180" s="99"/>
      <c r="N180" s="99"/>
    </row>
    <row r="181" spans="1:14" ht="15.75" thickBot="1" x14ac:dyDescent="0.3">
      <c r="A181" s="101"/>
      <c r="B181" s="99"/>
      <c r="C181" s="99"/>
      <c r="D181" s="99"/>
      <c r="E181" s="99"/>
      <c r="F181" s="99"/>
      <c r="G181" s="99"/>
      <c r="H181" s="99"/>
      <c r="I181" s="99"/>
      <c r="J181" s="99"/>
      <c r="K181" s="99"/>
      <c r="M181" s="99"/>
      <c r="N181" s="99"/>
    </row>
    <row r="182" spans="1:14" ht="15.75" thickBot="1" x14ac:dyDescent="0.3">
      <c r="A182" s="101"/>
      <c r="B182" s="99"/>
      <c r="C182" s="99"/>
      <c r="D182" s="99"/>
      <c r="E182" s="99"/>
      <c r="F182" s="99"/>
      <c r="G182" s="99"/>
      <c r="H182" s="99"/>
      <c r="I182" s="99"/>
      <c r="J182" s="99"/>
      <c r="K182" s="99"/>
      <c r="M182" s="99"/>
      <c r="N182" s="99"/>
    </row>
    <row r="183" spans="1:14" ht="15.75" thickBot="1" x14ac:dyDescent="0.3">
      <c r="A183" s="101"/>
      <c r="B183" s="99"/>
      <c r="C183" s="99"/>
      <c r="D183" s="99"/>
      <c r="E183" s="99"/>
      <c r="F183" s="99"/>
      <c r="G183" s="99"/>
      <c r="H183" s="99"/>
      <c r="I183" s="99"/>
      <c r="J183" s="99"/>
      <c r="K183" s="99"/>
      <c r="M183" s="99"/>
      <c r="N183" s="99"/>
    </row>
    <row r="184" spans="1:14" ht="15.75" thickBot="1" x14ac:dyDescent="0.3">
      <c r="A184" s="101"/>
      <c r="B184" s="99"/>
      <c r="C184" s="99"/>
      <c r="D184" s="99"/>
      <c r="E184" s="99"/>
      <c r="F184" s="99"/>
      <c r="G184" s="99"/>
      <c r="H184" s="99"/>
      <c r="I184" s="99"/>
      <c r="J184" s="99"/>
      <c r="K184" s="99"/>
      <c r="M184" s="99"/>
      <c r="N184" s="99"/>
    </row>
    <row r="185" spans="1:14" ht="15.75" thickBot="1" x14ac:dyDescent="0.3">
      <c r="A185" s="101"/>
      <c r="B185" s="99"/>
      <c r="C185" s="99"/>
      <c r="D185" s="99"/>
      <c r="E185" s="99"/>
      <c r="F185" s="99"/>
      <c r="G185" s="99"/>
      <c r="H185" s="99"/>
      <c r="I185" s="99"/>
      <c r="J185" s="99"/>
      <c r="K185" s="99"/>
      <c r="M185" s="99"/>
      <c r="N185" s="99"/>
    </row>
    <row r="186" spans="1:14" ht="15.75" thickBot="1" x14ac:dyDescent="0.3">
      <c r="A186" s="101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M186" s="99"/>
      <c r="N186" s="99"/>
    </row>
    <row r="187" spans="1:14" ht="15.75" thickBot="1" x14ac:dyDescent="0.3">
      <c r="A187" s="101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M187" s="99"/>
      <c r="N187" s="99"/>
    </row>
    <row r="188" spans="1:14" ht="15.75" thickBot="1" x14ac:dyDescent="0.3">
      <c r="A188" s="101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M188" s="99"/>
      <c r="N188" s="99"/>
    </row>
    <row r="189" spans="1:14" ht="15.75" thickBot="1" x14ac:dyDescent="0.3">
      <c r="A189" s="101"/>
      <c r="B189" s="99"/>
      <c r="C189" s="99"/>
      <c r="D189" s="99"/>
      <c r="E189" s="99"/>
      <c r="F189" s="99"/>
      <c r="G189" s="99"/>
      <c r="H189" s="99"/>
      <c r="I189" s="99"/>
      <c r="J189" s="99"/>
      <c r="K189" s="99"/>
      <c r="M189" s="99"/>
      <c r="N189" s="99"/>
    </row>
    <row r="190" spans="1:14" ht="15.75" thickBot="1" x14ac:dyDescent="0.3">
      <c r="A190" s="101"/>
      <c r="B190" s="99"/>
      <c r="C190" s="99"/>
      <c r="D190" s="99"/>
      <c r="E190" s="99"/>
      <c r="F190" s="99"/>
      <c r="G190" s="99"/>
      <c r="H190" s="99"/>
      <c r="I190" s="99"/>
      <c r="J190" s="99"/>
      <c r="K190" s="99"/>
      <c r="M190" s="99"/>
      <c r="N190" s="99"/>
    </row>
    <row r="191" spans="1:14" ht="15.75" thickBot="1" x14ac:dyDescent="0.3">
      <c r="A191" s="101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M191" s="99"/>
      <c r="N191" s="99"/>
    </row>
    <row r="192" spans="1:14" ht="15.75" thickBot="1" x14ac:dyDescent="0.3">
      <c r="A192" s="101"/>
      <c r="B192" s="99"/>
      <c r="C192" s="99"/>
      <c r="D192" s="99"/>
      <c r="E192" s="99"/>
      <c r="F192" s="99"/>
      <c r="G192" s="99"/>
      <c r="H192" s="99"/>
      <c r="I192" s="99"/>
      <c r="J192" s="99"/>
      <c r="K192" s="99"/>
      <c r="M192" s="99"/>
      <c r="N192" s="99"/>
    </row>
    <row r="193" spans="1:14" ht="15.75" thickBot="1" x14ac:dyDescent="0.3">
      <c r="A193" s="101"/>
      <c r="B193" s="99"/>
      <c r="C193" s="99"/>
      <c r="D193" s="99"/>
      <c r="E193" s="99"/>
      <c r="F193" s="99"/>
      <c r="G193" s="99"/>
      <c r="H193" s="99"/>
      <c r="I193" s="99"/>
      <c r="J193" s="99"/>
      <c r="K193" s="99"/>
      <c r="M193" s="99"/>
      <c r="N193" s="99"/>
    </row>
    <row r="194" spans="1:14" ht="15.75" thickBot="1" x14ac:dyDescent="0.3">
      <c r="A194" s="101"/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M194" s="99"/>
      <c r="N194" s="99"/>
    </row>
    <row r="195" spans="1:14" ht="15.75" thickBot="1" x14ac:dyDescent="0.3">
      <c r="A195" s="101"/>
      <c r="B195" s="99"/>
      <c r="C195" s="99"/>
      <c r="D195" s="99"/>
      <c r="E195" s="99"/>
      <c r="F195" s="99"/>
      <c r="G195" s="99"/>
      <c r="H195" s="99"/>
      <c r="I195" s="99"/>
      <c r="J195" s="99"/>
      <c r="K195" s="99"/>
      <c r="M195" s="99"/>
      <c r="N195" s="99"/>
    </row>
    <row r="196" spans="1:14" ht="15.75" thickBot="1" x14ac:dyDescent="0.3">
      <c r="A196" s="101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M196" s="99"/>
      <c r="N196" s="99"/>
    </row>
    <row r="197" spans="1:14" ht="15.75" thickBot="1" x14ac:dyDescent="0.3">
      <c r="A197" s="101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M197" s="99"/>
      <c r="N197" s="99"/>
    </row>
    <row r="198" spans="1:14" ht="15.75" thickBot="1" x14ac:dyDescent="0.3">
      <c r="A198" s="101"/>
      <c r="B198" s="99"/>
      <c r="C198" s="99"/>
      <c r="D198" s="99"/>
      <c r="E198" s="99"/>
      <c r="F198" s="99"/>
      <c r="G198" s="99"/>
      <c r="H198" s="99"/>
      <c r="I198" s="99"/>
      <c r="J198" s="99"/>
      <c r="K198" s="99"/>
      <c r="M198" s="99"/>
      <c r="N198" s="99"/>
    </row>
    <row r="199" spans="1:14" ht="15.75" thickBot="1" x14ac:dyDescent="0.3">
      <c r="A199" s="101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M199" s="99"/>
      <c r="N199" s="99"/>
    </row>
    <row r="200" spans="1:14" ht="15.75" thickBot="1" x14ac:dyDescent="0.3">
      <c r="A200" s="101"/>
      <c r="B200" s="99"/>
      <c r="C200" s="99"/>
      <c r="D200" s="99"/>
      <c r="E200" s="99"/>
      <c r="F200" s="99"/>
      <c r="G200" s="99"/>
      <c r="H200" s="99"/>
      <c r="I200" s="99"/>
      <c r="J200" s="99"/>
      <c r="K200" s="99"/>
      <c r="M200" s="99"/>
      <c r="N200" s="99"/>
    </row>
    <row r="201" spans="1:14" ht="15.75" thickBot="1" x14ac:dyDescent="0.3">
      <c r="A201" s="101"/>
      <c r="B201" s="99"/>
      <c r="C201" s="99"/>
      <c r="D201" s="99"/>
      <c r="E201" s="99"/>
      <c r="F201" s="99"/>
      <c r="G201" s="99"/>
      <c r="H201" s="99"/>
      <c r="I201" s="99"/>
      <c r="J201" s="99"/>
      <c r="K201" s="99"/>
      <c r="M201" s="99"/>
      <c r="N201" s="99"/>
    </row>
    <row r="202" spans="1:14" ht="15.75" thickBot="1" x14ac:dyDescent="0.3">
      <c r="A202" s="101"/>
      <c r="B202" s="99"/>
      <c r="C202" s="99"/>
      <c r="D202" s="99"/>
      <c r="E202" s="99"/>
      <c r="F202" s="99"/>
      <c r="G202" s="99"/>
      <c r="H202" s="99"/>
      <c r="I202" s="99"/>
      <c r="J202" s="99"/>
      <c r="K202" s="99"/>
      <c r="M202" s="99"/>
      <c r="N202" s="99"/>
    </row>
    <row r="203" spans="1:14" ht="15.75" thickBot="1" x14ac:dyDescent="0.3">
      <c r="A203" s="101"/>
      <c r="B203" s="99"/>
      <c r="C203" s="99"/>
      <c r="D203" s="99"/>
      <c r="E203" s="99"/>
      <c r="F203" s="99"/>
      <c r="G203" s="99"/>
      <c r="H203" s="99"/>
      <c r="I203" s="99"/>
      <c r="J203" s="99"/>
      <c r="K203" s="99"/>
      <c r="M203" s="99"/>
      <c r="N203" s="99"/>
    </row>
    <row r="204" spans="1:14" ht="15.75" thickBot="1" x14ac:dyDescent="0.3">
      <c r="A204" s="101"/>
      <c r="B204" s="99"/>
      <c r="C204" s="99"/>
      <c r="D204" s="99"/>
      <c r="E204" s="99"/>
      <c r="F204" s="99"/>
      <c r="G204" s="99"/>
      <c r="H204" s="99"/>
      <c r="I204" s="99"/>
      <c r="J204" s="99"/>
      <c r="K204" s="99"/>
      <c r="M204" s="99"/>
      <c r="N204" s="99"/>
    </row>
    <row r="205" spans="1:14" ht="15.75" thickBot="1" x14ac:dyDescent="0.3">
      <c r="A205" s="101"/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M205" s="99"/>
      <c r="N205" s="99"/>
    </row>
    <row r="206" spans="1:14" ht="15.75" thickBot="1" x14ac:dyDescent="0.3">
      <c r="A206" s="101"/>
      <c r="B206" s="99"/>
      <c r="C206" s="99"/>
      <c r="D206" s="99"/>
      <c r="E206" s="99"/>
      <c r="F206" s="99"/>
      <c r="G206" s="99"/>
      <c r="H206" s="99"/>
      <c r="I206" s="99"/>
      <c r="J206" s="99"/>
      <c r="K206" s="99"/>
      <c r="M206" s="99"/>
      <c r="N206" s="99"/>
    </row>
    <row r="207" spans="1:14" ht="15.75" thickBot="1" x14ac:dyDescent="0.3">
      <c r="A207" s="101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M207" s="99"/>
      <c r="N207" s="99"/>
    </row>
    <row r="208" spans="1:14" ht="15.75" thickBot="1" x14ac:dyDescent="0.3">
      <c r="A208" s="101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M208" s="99"/>
      <c r="N208" s="99"/>
    </row>
    <row r="209" spans="1:14" ht="15.75" thickBot="1" x14ac:dyDescent="0.3">
      <c r="A209" s="101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M209" s="99"/>
      <c r="N209" s="99"/>
    </row>
    <row r="210" spans="1:14" ht="15.75" thickBot="1" x14ac:dyDescent="0.3">
      <c r="A210" s="101"/>
      <c r="B210" s="99"/>
      <c r="C210" s="99"/>
      <c r="D210" s="99"/>
      <c r="E210" s="99"/>
      <c r="F210" s="99"/>
      <c r="G210" s="99"/>
      <c r="H210" s="99"/>
      <c r="I210" s="99"/>
      <c r="J210" s="99"/>
      <c r="K210" s="99"/>
      <c r="M210" s="99"/>
      <c r="N210" s="99"/>
    </row>
    <row r="211" spans="1:14" ht="15.75" thickBot="1" x14ac:dyDescent="0.3">
      <c r="A211" s="101"/>
      <c r="B211" s="99"/>
      <c r="C211" s="99"/>
      <c r="D211" s="99"/>
      <c r="E211" s="99"/>
      <c r="F211" s="99"/>
      <c r="G211" s="99"/>
      <c r="H211" s="99"/>
      <c r="I211" s="99"/>
      <c r="J211" s="99"/>
      <c r="K211" s="99"/>
      <c r="M211" s="99"/>
      <c r="N211" s="99"/>
    </row>
    <row r="212" spans="1:14" ht="15.75" thickBot="1" x14ac:dyDescent="0.3">
      <c r="A212" s="101"/>
      <c r="B212" s="99"/>
      <c r="C212" s="99"/>
      <c r="D212" s="99"/>
      <c r="E212" s="99"/>
      <c r="F212" s="99"/>
      <c r="G212" s="99"/>
      <c r="H212" s="99"/>
      <c r="I212" s="99"/>
      <c r="J212" s="99"/>
      <c r="K212" s="99"/>
      <c r="M212" s="99"/>
      <c r="N212" s="99"/>
    </row>
    <row r="213" spans="1:14" ht="15.75" thickBot="1" x14ac:dyDescent="0.3">
      <c r="A213" s="101"/>
      <c r="B213" s="99"/>
      <c r="C213" s="99"/>
      <c r="D213" s="99"/>
      <c r="E213" s="99"/>
      <c r="F213" s="99"/>
      <c r="G213" s="99"/>
      <c r="H213" s="99"/>
      <c r="I213" s="99"/>
      <c r="J213" s="99"/>
      <c r="K213" s="99"/>
      <c r="M213" s="99"/>
      <c r="N213" s="99"/>
    </row>
    <row r="214" spans="1:14" ht="15.75" thickBot="1" x14ac:dyDescent="0.3">
      <c r="A214" s="101"/>
      <c r="B214" s="99"/>
      <c r="C214" s="99"/>
      <c r="D214" s="99"/>
      <c r="E214" s="99"/>
      <c r="F214" s="99"/>
      <c r="G214" s="99"/>
      <c r="H214" s="99"/>
      <c r="I214" s="99"/>
      <c r="J214" s="99"/>
      <c r="K214" s="99"/>
      <c r="M214" s="99"/>
      <c r="N214" s="99"/>
    </row>
    <row r="215" spans="1:14" ht="15.75" thickBot="1" x14ac:dyDescent="0.3">
      <c r="A215" s="101"/>
      <c r="B215" s="99"/>
      <c r="C215" s="99"/>
      <c r="D215" s="99"/>
      <c r="E215" s="99"/>
      <c r="F215" s="99"/>
      <c r="G215" s="99"/>
      <c r="H215" s="99"/>
      <c r="I215" s="99"/>
      <c r="J215" s="99"/>
      <c r="K215" s="99"/>
      <c r="M215" s="99"/>
      <c r="N215" s="99"/>
    </row>
    <row r="216" spans="1:14" ht="15.75" thickBot="1" x14ac:dyDescent="0.3">
      <c r="A216" s="101"/>
      <c r="B216" s="99"/>
      <c r="C216" s="99"/>
      <c r="D216" s="99"/>
      <c r="E216" s="99"/>
      <c r="F216" s="99"/>
      <c r="G216" s="99"/>
      <c r="H216" s="99"/>
      <c r="I216" s="99"/>
      <c r="J216" s="99"/>
      <c r="K216" s="99"/>
      <c r="M216" s="99"/>
      <c r="N216" s="99"/>
    </row>
    <row r="217" spans="1:14" ht="15.75" thickBot="1" x14ac:dyDescent="0.3">
      <c r="A217" s="101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M217" s="99"/>
      <c r="N217" s="99"/>
    </row>
    <row r="218" spans="1:14" ht="15.75" thickBot="1" x14ac:dyDescent="0.3">
      <c r="A218" s="101"/>
      <c r="B218" s="99"/>
      <c r="C218" s="99"/>
      <c r="D218" s="99"/>
      <c r="E218" s="99"/>
      <c r="F218" s="99"/>
      <c r="G218" s="99"/>
      <c r="H218" s="99"/>
      <c r="I218" s="99"/>
      <c r="J218" s="99"/>
      <c r="K218" s="99"/>
      <c r="M218" s="99"/>
      <c r="N218" s="99"/>
    </row>
    <row r="219" spans="1:14" ht="15.75" thickBot="1" x14ac:dyDescent="0.3">
      <c r="A219" s="101"/>
      <c r="B219" s="99"/>
      <c r="C219" s="99"/>
      <c r="D219" s="99"/>
      <c r="E219" s="99"/>
      <c r="F219" s="99"/>
      <c r="G219" s="99"/>
      <c r="H219" s="99"/>
      <c r="I219" s="99"/>
      <c r="J219" s="99"/>
      <c r="K219" s="99"/>
      <c r="M219" s="99"/>
      <c r="N219" s="99"/>
    </row>
    <row r="220" spans="1:14" ht="15.75" thickBot="1" x14ac:dyDescent="0.3">
      <c r="A220" s="101"/>
      <c r="B220" s="99"/>
      <c r="C220" s="99"/>
      <c r="D220" s="99"/>
      <c r="E220" s="99"/>
      <c r="F220" s="99"/>
      <c r="G220" s="99"/>
      <c r="H220" s="99"/>
      <c r="I220" s="99"/>
      <c r="J220" s="99"/>
      <c r="K220" s="99"/>
      <c r="M220" s="99"/>
      <c r="N220" s="99"/>
    </row>
    <row r="221" spans="1:14" ht="15.75" thickBot="1" x14ac:dyDescent="0.3">
      <c r="A221" s="101"/>
      <c r="B221" s="99"/>
      <c r="C221" s="99"/>
      <c r="D221" s="99"/>
      <c r="E221" s="99"/>
      <c r="F221" s="99"/>
      <c r="G221" s="99"/>
      <c r="H221" s="99"/>
      <c r="I221" s="99"/>
      <c r="J221" s="99"/>
      <c r="K221" s="99"/>
      <c r="M221" s="99"/>
      <c r="N221" s="99"/>
    </row>
    <row r="222" spans="1:14" ht="15.75" thickBot="1" x14ac:dyDescent="0.3">
      <c r="A222" s="101"/>
      <c r="B222" s="99"/>
      <c r="C222" s="99"/>
      <c r="D222" s="99"/>
      <c r="E222" s="99"/>
      <c r="F222" s="99"/>
      <c r="G222" s="99"/>
      <c r="H222" s="99"/>
      <c r="I222" s="99"/>
      <c r="J222" s="99"/>
      <c r="K222" s="99"/>
      <c r="M222" s="99"/>
      <c r="N222" s="99"/>
    </row>
    <row r="223" spans="1:14" ht="15.75" thickBot="1" x14ac:dyDescent="0.3">
      <c r="A223" s="101"/>
      <c r="B223" s="99"/>
      <c r="C223" s="99"/>
      <c r="D223" s="99"/>
      <c r="E223" s="99"/>
      <c r="F223" s="99"/>
      <c r="G223" s="99"/>
      <c r="H223" s="99"/>
      <c r="I223" s="99"/>
      <c r="J223" s="99"/>
      <c r="K223" s="99"/>
      <c r="M223" s="99"/>
      <c r="N223" s="99"/>
    </row>
    <row r="224" spans="1:14" ht="15.75" thickBot="1" x14ac:dyDescent="0.3">
      <c r="A224" s="101"/>
      <c r="B224" s="99"/>
      <c r="C224" s="99"/>
      <c r="D224" s="99"/>
      <c r="E224" s="99"/>
      <c r="F224" s="99"/>
      <c r="G224" s="99"/>
      <c r="H224" s="99"/>
      <c r="I224" s="99"/>
      <c r="J224" s="99"/>
      <c r="K224" s="99"/>
      <c r="M224" s="99"/>
      <c r="N224" s="99"/>
    </row>
    <row r="225" spans="1:14" ht="15.75" thickBot="1" x14ac:dyDescent="0.3">
      <c r="A225" s="101"/>
      <c r="B225" s="99"/>
      <c r="C225" s="99"/>
      <c r="D225" s="99"/>
      <c r="E225" s="99"/>
      <c r="F225" s="99"/>
      <c r="G225" s="99"/>
      <c r="H225" s="99"/>
      <c r="I225" s="99"/>
      <c r="J225" s="99"/>
      <c r="K225" s="99"/>
      <c r="M225" s="99"/>
      <c r="N225" s="99"/>
    </row>
    <row r="226" spans="1:14" ht="15.75" thickBot="1" x14ac:dyDescent="0.3">
      <c r="A226" s="101"/>
      <c r="B226" s="99"/>
      <c r="C226" s="99"/>
      <c r="D226" s="99"/>
      <c r="E226" s="99"/>
      <c r="F226" s="99"/>
      <c r="G226" s="99"/>
      <c r="H226" s="99"/>
      <c r="I226" s="99"/>
      <c r="J226" s="99"/>
      <c r="K226" s="99"/>
      <c r="M226" s="99"/>
      <c r="N226" s="99"/>
    </row>
    <row r="227" spans="1:14" ht="15.75" thickBot="1" x14ac:dyDescent="0.3">
      <c r="A227" s="101"/>
      <c r="B227" s="99"/>
      <c r="C227" s="99"/>
      <c r="D227" s="99"/>
      <c r="E227" s="99"/>
      <c r="F227" s="99"/>
      <c r="G227" s="99"/>
      <c r="H227" s="99"/>
      <c r="I227" s="99"/>
      <c r="J227" s="99"/>
      <c r="K227" s="99"/>
      <c r="M227" s="99"/>
      <c r="N227" s="99"/>
    </row>
    <row r="228" spans="1:14" ht="15.75" thickBot="1" x14ac:dyDescent="0.3">
      <c r="A228" s="101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M228" s="99"/>
      <c r="N228" s="99"/>
    </row>
    <row r="229" spans="1:14" ht="15.75" thickBot="1" x14ac:dyDescent="0.3">
      <c r="A229" s="101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M229" s="99"/>
      <c r="N229" s="99"/>
    </row>
    <row r="230" spans="1:14" ht="15.75" thickBot="1" x14ac:dyDescent="0.3">
      <c r="A230" s="101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M230" s="99"/>
      <c r="N230" s="99"/>
    </row>
    <row r="231" spans="1:14" ht="15.75" thickBot="1" x14ac:dyDescent="0.3">
      <c r="A231" s="101"/>
      <c r="B231" s="99"/>
      <c r="C231" s="99"/>
      <c r="D231" s="99"/>
      <c r="E231" s="99"/>
      <c r="F231" s="99"/>
      <c r="G231" s="99"/>
      <c r="H231" s="99"/>
      <c r="I231" s="99"/>
      <c r="J231" s="99"/>
      <c r="K231" s="99"/>
      <c r="M231" s="99"/>
      <c r="N231" s="99"/>
    </row>
    <row r="232" spans="1:14" ht="15.75" thickBot="1" x14ac:dyDescent="0.3">
      <c r="A232" s="101"/>
      <c r="B232" s="99"/>
      <c r="C232" s="99"/>
      <c r="D232" s="99"/>
      <c r="E232" s="99"/>
      <c r="F232" s="99"/>
      <c r="G232" s="99"/>
      <c r="H232" s="99"/>
      <c r="I232" s="99"/>
      <c r="J232" s="99"/>
      <c r="K232" s="99"/>
      <c r="M232" s="99"/>
      <c r="N232" s="99"/>
    </row>
    <row r="233" spans="1:14" ht="15.75" thickBot="1" x14ac:dyDescent="0.3">
      <c r="A233" s="101"/>
      <c r="B233" s="99"/>
      <c r="C233" s="99"/>
      <c r="D233" s="99"/>
      <c r="E233" s="99"/>
      <c r="F233" s="99"/>
      <c r="G233" s="99"/>
      <c r="H233" s="99"/>
      <c r="I233" s="99"/>
      <c r="J233" s="99"/>
      <c r="K233" s="99"/>
      <c r="M233" s="99"/>
      <c r="N233" s="99"/>
    </row>
    <row r="234" spans="1:14" ht="15.75" thickBot="1" x14ac:dyDescent="0.3">
      <c r="A234" s="101"/>
      <c r="B234" s="99"/>
      <c r="C234" s="99"/>
      <c r="D234" s="99"/>
      <c r="E234" s="99"/>
      <c r="F234" s="99"/>
      <c r="G234" s="99"/>
      <c r="H234" s="99"/>
      <c r="I234" s="99"/>
      <c r="J234" s="99"/>
      <c r="K234" s="99"/>
      <c r="M234" s="99"/>
      <c r="N234" s="99"/>
    </row>
    <row r="235" spans="1:14" ht="15.75" thickBot="1" x14ac:dyDescent="0.3">
      <c r="A235" s="101"/>
      <c r="B235" s="99"/>
      <c r="C235" s="99"/>
      <c r="D235" s="99"/>
      <c r="E235" s="99"/>
      <c r="F235" s="99"/>
      <c r="G235" s="99"/>
      <c r="H235" s="99"/>
      <c r="I235" s="99"/>
      <c r="J235" s="99"/>
      <c r="K235" s="99"/>
      <c r="M235" s="99"/>
      <c r="N235" s="99"/>
    </row>
    <row r="236" spans="1:14" ht="15.75" thickBot="1" x14ac:dyDescent="0.3">
      <c r="A236" s="101"/>
      <c r="B236" s="99"/>
      <c r="C236" s="99"/>
      <c r="D236" s="99"/>
      <c r="E236" s="99"/>
      <c r="F236" s="99"/>
      <c r="G236" s="99"/>
      <c r="H236" s="99"/>
      <c r="I236" s="99"/>
      <c r="J236" s="99"/>
      <c r="K236" s="99"/>
      <c r="M236" s="99"/>
      <c r="N236" s="99"/>
    </row>
    <row r="237" spans="1:14" ht="15.75" thickBot="1" x14ac:dyDescent="0.3">
      <c r="A237" s="101"/>
      <c r="B237" s="99"/>
      <c r="C237" s="99"/>
      <c r="D237" s="99"/>
      <c r="E237" s="99"/>
      <c r="F237" s="99"/>
      <c r="G237" s="99"/>
      <c r="H237" s="99"/>
      <c r="I237" s="99"/>
      <c r="J237" s="99"/>
      <c r="K237" s="99"/>
      <c r="M237" s="99"/>
      <c r="N237" s="99"/>
    </row>
    <row r="238" spans="1:14" ht="15.75" thickBot="1" x14ac:dyDescent="0.3">
      <c r="A238" s="101"/>
      <c r="B238" s="99"/>
      <c r="C238" s="99"/>
      <c r="D238" s="99"/>
      <c r="E238" s="99"/>
      <c r="F238" s="99"/>
      <c r="G238" s="99"/>
      <c r="H238" s="99"/>
      <c r="I238" s="99"/>
      <c r="J238" s="99"/>
      <c r="K238" s="99"/>
      <c r="M238" s="99"/>
      <c r="N238" s="99"/>
    </row>
    <row r="239" spans="1:14" ht="15.75" thickBot="1" x14ac:dyDescent="0.3">
      <c r="A239" s="101"/>
      <c r="B239" s="99"/>
      <c r="C239" s="99"/>
      <c r="D239" s="99"/>
      <c r="E239" s="99"/>
      <c r="F239" s="99"/>
      <c r="G239" s="99"/>
      <c r="H239" s="99"/>
      <c r="I239" s="99"/>
      <c r="J239" s="99"/>
      <c r="K239" s="99"/>
      <c r="M239" s="99"/>
      <c r="N239" s="99"/>
    </row>
    <row r="240" spans="1:14" ht="15.75" thickBot="1" x14ac:dyDescent="0.3">
      <c r="A240" s="101"/>
      <c r="B240" s="99"/>
      <c r="C240" s="99"/>
      <c r="D240" s="99"/>
      <c r="E240" s="99"/>
      <c r="F240" s="99"/>
      <c r="G240" s="99"/>
      <c r="H240" s="99"/>
      <c r="I240" s="99"/>
      <c r="J240" s="99"/>
      <c r="K240" s="99"/>
      <c r="M240" s="99"/>
      <c r="N240" s="99"/>
    </row>
    <row r="241" spans="1:14" ht="15.75" thickBot="1" x14ac:dyDescent="0.3">
      <c r="A241" s="101"/>
      <c r="B241" s="99"/>
      <c r="C241" s="99"/>
      <c r="D241" s="99"/>
      <c r="E241" s="99"/>
      <c r="F241" s="99"/>
      <c r="G241" s="99"/>
      <c r="H241" s="99"/>
      <c r="I241" s="99"/>
      <c r="J241" s="99"/>
      <c r="K241" s="99"/>
      <c r="M241" s="99"/>
      <c r="N241" s="99"/>
    </row>
    <row r="242" spans="1:14" ht="15.75" thickBot="1" x14ac:dyDescent="0.3">
      <c r="A242" s="101"/>
      <c r="B242" s="99"/>
      <c r="C242" s="99"/>
      <c r="D242" s="99"/>
      <c r="E242" s="99"/>
      <c r="F242" s="99"/>
      <c r="G242" s="99"/>
      <c r="H242" s="99"/>
      <c r="I242" s="99"/>
      <c r="J242" s="99"/>
      <c r="K242" s="99"/>
      <c r="M242" s="99"/>
      <c r="N242" s="99"/>
    </row>
    <row r="243" spans="1:14" ht="15.75" thickBot="1" x14ac:dyDescent="0.3">
      <c r="A243" s="101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M243" s="99"/>
      <c r="N243" s="99"/>
    </row>
    <row r="244" spans="1:14" ht="15.75" thickBot="1" x14ac:dyDescent="0.3">
      <c r="A244" s="101"/>
      <c r="B244" s="99"/>
      <c r="C244" s="99"/>
      <c r="D244" s="99"/>
      <c r="E244" s="99"/>
      <c r="F244" s="99"/>
      <c r="G244" s="99"/>
      <c r="H244" s="99"/>
      <c r="I244" s="99"/>
      <c r="J244" s="99"/>
      <c r="K244" s="99"/>
      <c r="M244" s="99"/>
      <c r="N244" s="99"/>
    </row>
    <row r="245" spans="1:14" ht="15.75" thickBot="1" x14ac:dyDescent="0.3">
      <c r="A245" s="101"/>
      <c r="B245" s="99"/>
      <c r="C245" s="99"/>
      <c r="D245" s="99"/>
      <c r="E245" s="99"/>
      <c r="F245" s="99"/>
      <c r="G245" s="99"/>
      <c r="H245" s="99"/>
      <c r="I245" s="99"/>
      <c r="J245" s="99"/>
      <c r="K245" s="99"/>
      <c r="M245" s="99"/>
      <c r="N245" s="99"/>
    </row>
    <row r="246" spans="1:14" ht="15.75" thickBot="1" x14ac:dyDescent="0.3">
      <c r="A246" s="101"/>
      <c r="B246" s="99"/>
      <c r="C246" s="99"/>
      <c r="D246" s="99"/>
      <c r="E246" s="99"/>
      <c r="F246" s="99"/>
      <c r="G246" s="99"/>
      <c r="H246" s="99"/>
      <c r="I246" s="99"/>
      <c r="J246" s="99"/>
      <c r="K246" s="99"/>
      <c r="M246" s="99"/>
      <c r="N246" s="99"/>
    </row>
    <row r="247" spans="1:14" ht="15.75" thickBot="1" x14ac:dyDescent="0.3">
      <c r="A247" s="101"/>
      <c r="B247" s="99"/>
      <c r="C247" s="99"/>
      <c r="D247" s="99"/>
      <c r="E247" s="99"/>
      <c r="F247" s="99"/>
      <c r="G247" s="99"/>
      <c r="H247" s="99"/>
      <c r="I247" s="99"/>
      <c r="J247" s="99"/>
      <c r="K247" s="99"/>
      <c r="M247" s="99"/>
      <c r="N247" s="99"/>
    </row>
    <row r="248" spans="1:14" ht="15.75" thickBot="1" x14ac:dyDescent="0.3">
      <c r="A248" s="101"/>
      <c r="B248" s="99"/>
      <c r="C248" s="99"/>
      <c r="D248" s="99"/>
      <c r="E248" s="99"/>
      <c r="F248" s="99"/>
      <c r="G248" s="99"/>
      <c r="H248" s="99"/>
      <c r="I248" s="99"/>
      <c r="J248" s="99"/>
      <c r="K248" s="99"/>
      <c r="M248" s="99"/>
      <c r="N248" s="99"/>
    </row>
    <row r="249" spans="1:14" ht="15.75" thickBot="1" x14ac:dyDescent="0.3">
      <c r="A249" s="101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M249" s="99"/>
      <c r="N249" s="99"/>
    </row>
    <row r="250" spans="1:14" ht="15.75" thickBot="1" x14ac:dyDescent="0.3">
      <c r="A250" s="101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M250" s="99"/>
      <c r="N250" s="99"/>
    </row>
    <row r="251" spans="1:14" ht="15.75" thickBot="1" x14ac:dyDescent="0.3">
      <c r="A251" s="101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M251" s="99"/>
      <c r="N251" s="99"/>
    </row>
    <row r="252" spans="1:14" ht="15.75" thickBot="1" x14ac:dyDescent="0.3">
      <c r="A252" s="102"/>
      <c r="B252" s="99"/>
      <c r="C252" s="99"/>
      <c r="D252" s="99"/>
      <c r="E252" s="99"/>
      <c r="F252" s="99"/>
      <c r="G252" s="99"/>
      <c r="H252" s="99"/>
      <c r="I252" s="99"/>
      <c r="J252" s="99"/>
      <c r="K252" s="99"/>
      <c r="M252" s="99"/>
      <c r="N252" s="99"/>
    </row>
    <row r="253" spans="1:14" ht="15.75" thickBot="1" x14ac:dyDescent="0.3">
      <c r="A253" s="102"/>
      <c r="B253" s="99"/>
      <c r="C253" s="99"/>
      <c r="D253" s="99"/>
      <c r="E253" s="99"/>
      <c r="F253" s="99"/>
      <c r="G253" s="99"/>
      <c r="H253" s="99"/>
      <c r="I253" s="99"/>
      <c r="J253" s="99"/>
      <c r="K253" s="99"/>
      <c r="M253" s="99"/>
      <c r="N253" s="99"/>
    </row>
    <row r="254" spans="1:14" ht="15.75" thickBot="1" x14ac:dyDescent="0.3">
      <c r="A254" s="102"/>
      <c r="B254" s="99"/>
      <c r="C254" s="99"/>
      <c r="D254" s="99"/>
      <c r="E254" s="99"/>
      <c r="F254" s="99"/>
      <c r="G254" s="99"/>
      <c r="H254" s="99"/>
      <c r="I254" s="99"/>
      <c r="J254" s="99"/>
      <c r="K254" s="99"/>
      <c r="M254" s="99"/>
      <c r="N254" s="99"/>
    </row>
    <row r="255" spans="1:14" ht="15.75" thickBot="1" x14ac:dyDescent="0.3">
      <c r="A255" s="102"/>
      <c r="B255" s="99"/>
      <c r="C255" s="99"/>
      <c r="D255" s="99"/>
      <c r="E255" s="99"/>
      <c r="F255" s="99"/>
      <c r="G255" s="99"/>
      <c r="H255" s="99"/>
      <c r="I255" s="99"/>
      <c r="J255" s="99"/>
      <c r="K255" s="99"/>
      <c r="M255" s="99"/>
      <c r="N255" s="99"/>
    </row>
    <row r="256" spans="1:14" ht="15.75" thickBot="1" x14ac:dyDescent="0.3">
      <c r="A256" s="102"/>
      <c r="B256" s="99"/>
      <c r="C256" s="99"/>
      <c r="D256" s="99"/>
      <c r="E256" s="99"/>
      <c r="F256" s="99"/>
      <c r="G256" s="99"/>
      <c r="H256" s="99"/>
      <c r="I256" s="99"/>
      <c r="J256" s="99"/>
      <c r="K256" s="99"/>
      <c r="M256" s="99"/>
      <c r="N256" s="99"/>
    </row>
    <row r="257" spans="1:14" ht="15.75" thickBot="1" x14ac:dyDescent="0.3">
      <c r="A257" s="102"/>
      <c r="B257" s="99"/>
      <c r="C257" s="99"/>
      <c r="D257" s="99"/>
      <c r="E257" s="99"/>
      <c r="F257" s="99"/>
      <c r="G257" s="99"/>
      <c r="H257" s="99"/>
      <c r="I257" s="99"/>
      <c r="J257" s="99"/>
      <c r="K257" s="99"/>
      <c r="M257" s="99"/>
      <c r="N257" s="99"/>
    </row>
    <row r="258" spans="1:14" ht="15.75" thickBot="1" x14ac:dyDescent="0.3">
      <c r="A258" s="102"/>
      <c r="B258" s="99"/>
      <c r="C258" s="99"/>
      <c r="D258" s="99"/>
      <c r="E258" s="99"/>
      <c r="F258" s="99"/>
      <c r="G258" s="99"/>
      <c r="H258" s="99"/>
      <c r="I258" s="99"/>
      <c r="J258" s="99"/>
      <c r="K258" s="99"/>
      <c r="M258" s="99"/>
      <c r="N258" s="99"/>
    </row>
    <row r="259" spans="1:14" ht="15.75" thickBot="1" x14ac:dyDescent="0.3">
      <c r="A259" s="102"/>
      <c r="B259" s="99"/>
      <c r="C259" s="99"/>
      <c r="D259" s="99"/>
      <c r="E259" s="99"/>
      <c r="F259" s="99"/>
      <c r="G259" s="99"/>
      <c r="H259" s="99"/>
      <c r="I259" s="99"/>
      <c r="J259" s="99"/>
      <c r="K259" s="99"/>
      <c r="M259" s="99"/>
      <c r="N259" s="99"/>
    </row>
    <row r="260" spans="1:14" ht="15.75" thickBot="1" x14ac:dyDescent="0.3">
      <c r="A260" s="102"/>
      <c r="B260" s="99"/>
      <c r="C260" s="99"/>
      <c r="D260" s="99"/>
      <c r="E260" s="99"/>
      <c r="F260" s="99"/>
      <c r="G260" s="99"/>
      <c r="H260" s="99"/>
      <c r="I260" s="99"/>
      <c r="J260" s="99"/>
      <c r="K260" s="99"/>
      <c r="M260" s="99"/>
      <c r="N260" s="99"/>
    </row>
    <row r="261" spans="1:14" ht="15.75" thickBot="1" x14ac:dyDescent="0.3">
      <c r="A261" s="102"/>
      <c r="B261" s="99"/>
      <c r="C261" s="99"/>
      <c r="D261" s="99"/>
      <c r="E261" s="99"/>
      <c r="F261" s="99"/>
      <c r="G261" s="99"/>
      <c r="H261" s="99"/>
      <c r="I261" s="99"/>
      <c r="J261" s="99"/>
      <c r="K261" s="99"/>
      <c r="M261" s="99"/>
      <c r="N261" s="99"/>
    </row>
    <row r="262" spans="1:14" ht="15.75" thickBot="1" x14ac:dyDescent="0.3">
      <c r="A262" s="102"/>
      <c r="B262" s="99"/>
      <c r="C262" s="99"/>
      <c r="D262" s="99"/>
      <c r="E262" s="99"/>
      <c r="F262" s="99"/>
      <c r="G262" s="99"/>
      <c r="H262" s="99"/>
      <c r="I262" s="99"/>
      <c r="J262" s="99"/>
      <c r="K262" s="99"/>
      <c r="M262" s="99"/>
      <c r="N262" s="99"/>
    </row>
    <row r="263" spans="1:14" ht="15.75" thickBot="1" x14ac:dyDescent="0.3">
      <c r="A263" s="102"/>
      <c r="B263" s="99"/>
      <c r="C263" s="99"/>
      <c r="D263" s="99"/>
      <c r="E263" s="99"/>
      <c r="F263" s="99"/>
      <c r="G263" s="99"/>
      <c r="H263" s="99"/>
      <c r="I263" s="99"/>
      <c r="J263" s="99"/>
      <c r="K263" s="99"/>
      <c r="M263" s="99"/>
      <c r="N263" s="99"/>
    </row>
    <row r="264" spans="1:14" ht="15.75" thickBot="1" x14ac:dyDescent="0.3">
      <c r="A264" s="102"/>
      <c r="B264" s="99"/>
      <c r="C264" s="99"/>
      <c r="D264" s="99"/>
      <c r="E264" s="99"/>
      <c r="F264" s="99"/>
      <c r="G264" s="99"/>
      <c r="H264" s="99"/>
      <c r="I264" s="99"/>
      <c r="J264" s="99"/>
      <c r="K264" s="99"/>
      <c r="M264" s="99"/>
      <c r="N264" s="99"/>
    </row>
    <row r="265" spans="1:14" ht="15.75" thickBot="1" x14ac:dyDescent="0.3">
      <c r="A265" s="102"/>
      <c r="B265" s="99"/>
      <c r="C265" s="99"/>
      <c r="D265" s="99"/>
      <c r="E265" s="99"/>
      <c r="F265" s="99"/>
      <c r="G265" s="99"/>
      <c r="H265" s="99"/>
      <c r="I265" s="99"/>
      <c r="J265" s="99"/>
      <c r="K265" s="99"/>
      <c r="M265" s="99"/>
      <c r="N265" s="99"/>
    </row>
    <row r="266" spans="1:14" ht="15.75" thickBot="1" x14ac:dyDescent="0.3">
      <c r="A266" s="102"/>
      <c r="B266" s="99"/>
      <c r="C266" s="99"/>
      <c r="D266" s="99"/>
      <c r="E266" s="99"/>
      <c r="F266" s="99"/>
      <c r="G266" s="99"/>
      <c r="H266" s="99"/>
      <c r="I266" s="99"/>
      <c r="J266" s="99"/>
      <c r="K266" s="99"/>
      <c r="M266" s="99"/>
      <c r="N266" s="99"/>
    </row>
    <row r="267" spans="1:14" ht="15.75" thickBot="1" x14ac:dyDescent="0.3">
      <c r="A267" s="102"/>
      <c r="B267" s="99"/>
      <c r="C267" s="99"/>
      <c r="D267" s="99"/>
      <c r="E267" s="99"/>
      <c r="F267" s="99"/>
      <c r="G267" s="99"/>
      <c r="H267" s="99"/>
      <c r="I267" s="99"/>
      <c r="J267" s="99"/>
      <c r="K267" s="99"/>
      <c r="M267" s="99"/>
      <c r="N267" s="99"/>
    </row>
    <row r="268" spans="1:14" ht="15.75" thickBot="1" x14ac:dyDescent="0.3">
      <c r="A268" s="102"/>
      <c r="B268" s="99"/>
      <c r="C268" s="99"/>
      <c r="D268" s="99"/>
      <c r="E268" s="99"/>
      <c r="F268" s="99"/>
      <c r="G268" s="99"/>
      <c r="H268" s="99"/>
      <c r="I268" s="99"/>
      <c r="J268" s="99"/>
      <c r="K268" s="99"/>
      <c r="M268" s="99"/>
      <c r="N268" s="99"/>
    </row>
    <row r="269" spans="1:14" ht="15.75" thickBot="1" x14ac:dyDescent="0.3">
      <c r="A269" s="102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M269" s="99"/>
      <c r="N269" s="99"/>
    </row>
    <row r="270" spans="1:14" ht="15.75" thickBot="1" x14ac:dyDescent="0.3">
      <c r="A270" s="102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M270" s="99"/>
      <c r="N270" s="99"/>
    </row>
    <row r="271" spans="1:14" ht="15.75" thickBot="1" x14ac:dyDescent="0.3">
      <c r="A271" s="102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M271" s="99"/>
      <c r="N271" s="99"/>
    </row>
    <row r="272" spans="1:14" ht="15.75" thickBot="1" x14ac:dyDescent="0.3">
      <c r="A272" s="102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M272" s="99"/>
      <c r="N272" s="99"/>
    </row>
    <row r="273" spans="1:14" ht="15.75" thickBot="1" x14ac:dyDescent="0.3">
      <c r="A273" s="102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M273" s="99"/>
      <c r="N273" s="99"/>
    </row>
    <row r="274" spans="1:14" ht="15.75" thickBot="1" x14ac:dyDescent="0.3">
      <c r="A274" s="102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M274" s="99"/>
      <c r="N274" s="99"/>
    </row>
    <row r="275" spans="1:14" ht="15.75" thickBot="1" x14ac:dyDescent="0.3">
      <c r="A275" s="102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M275" s="99"/>
      <c r="N275" s="99"/>
    </row>
    <row r="276" spans="1:14" ht="15.75" thickBot="1" x14ac:dyDescent="0.3">
      <c r="A276" s="102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M276" s="99"/>
      <c r="N276" s="99"/>
    </row>
    <row r="277" spans="1:14" ht="15.75" thickBot="1" x14ac:dyDescent="0.3">
      <c r="A277" s="102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M277" s="99"/>
      <c r="N277" s="99"/>
    </row>
    <row r="278" spans="1:14" ht="15.75" thickBot="1" x14ac:dyDescent="0.3">
      <c r="A278" s="102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M278" s="99"/>
      <c r="N278" s="99"/>
    </row>
    <row r="279" spans="1:14" ht="15.75" thickBot="1" x14ac:dyDescent="0.3">
      <c r="A279" s="102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M279" s="99"/>
      <c r="N279" s="99"/>
    </row>
    <row r="280" spans="1:14" ht="15.75" thickBot="1" x14ac:dyDescent="0.3">
      <c r="A280" s="102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M280" s="99"/>
      <c r="N280" s="99"/>
    </row>
    <row r="281" spans="1:14" ht="15.75" thickBot="1" x14ac:dyDescent="0.3">
      <c r="A281" s="102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M281" s="99"/>
      <c r="N281" s="99"/>
    </row>
    <row r="282" spans="1:14" ht="15.75" thickBot="1" x14ac:dyDescent="0.3">
      <c r="A282" s="102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M282" s="99"/>
      <c r="N282" s="99"/>
    </row>
    <row r="283" spans="1:14" ht="15.75" thickBot="1" x14ac:dyDescent="0.3">
      <c r="A283" s="102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M283" s="99"/>
      <c r="N283" s="99"/>
    </row>
    <row r="284" spans="1:14" ht="15.75" thickBot="1" x14ac:dyDescent="0.3">
      <c r="A284" s="102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M284" s="99"/>
      <c r="N284" s="99"/>
    </row>
    <row r="285" spans="1:14" ht="15.75" thickBot="1" x14ac:dyDescent="0.3">
      <c r="A285" s="102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M285" s="99"/>
      <c r="N285" s="99"/>
    </row>
    <row r="286" spans="1:14" ht="15.75" thickBot="1" x14ac:dyDescent="0.3">
      <c r="A286" s="102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M286" s="99"/>
      <c r="N286" s="99"/>
    </row>
    <row r="287" spans="1:14" ht="15.75" thickBot="1" x14ac:dyDescent="0.3">
      <c r="A287" s="102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M287" s="99"/>
      <c r="N287" s="99"/>
    </row>
    <row r="288" spans="1:14" ht="15.75" thickBot="1" x14ac:dyDescent="0.3">
      <c r="A288" s="102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M288" s="99"/>
      <c r="N288" s="99"/>
    </row>
    <row r="289" spans="1:14" ht="15.75" thickBot="1" x14ac:dyDescent="0.3">
      <c r="A289" s="102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M289" s="99"/>
      <c r="N289" s="99"/>
    </row>
    <row r="290" spans="1:14" ht="15.75" thickBot="1" x14ac:dyDescent="0.3">
      <c r="A290" s="102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M290" s="99"/>
      <c r="N290" s="99"/>
    </row>
    <row r="291" spans="1:14" ht="15.75" thickBot="1" x14ac:dyDescent="0.3">
      <c r="A291" s="102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M291" s="99"/>
      <c r="N291" s="99"/>
    </row>
    <row r="292" spans="1:14" ht="15.75" thickBot="1" x14ac:dyDescent="0.3">
      <c r="A292" s="102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M292" s="99"/>
      <c r="N292" s="99"/>
    </row>
    <row r="293" spans="1:14" ht="15.75" thickBot="1" x14ac:dyDescent="0.3">
      <c r="A293" s="102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M293" s="99"/>
      <c r="N293" s="99"/>
    </row>
    <row r="294" spans="1:14" ht="15.75" thickBot="1" x14ac:dyDescent="0.3">
      <c r="A294" s="102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M294" s="99"/>
      <c r="N294" s="99"/>
    </row>
    <row r="295" spans="1:14" ht="15.75" thickBot="1" x14ac:dyDescent="0.3">
      <c r="A295" s="102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M295" s="99"/>
      <c r="N295" s="99"/>
    </row>
    <row r="296" spans="1:14" ht="15.75" thickBot="1" x14ac:dyDescent="0.3">
      <c r="A296" s="102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M296" s="99"/>
      <c r="N296" s="99"/>
    </row>
    <row r="297" spans="1:14" ht="15.75" thickBot="1" x14ac:dyDescent="0.3">
      <c r="A297" s="102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M297" s="99"/>
      <c r="N297" s="99"/>
    </row>
    <row r="298" spans="1:14" ht="15.75" thickBot="1" x14ac:dyDescent="0.3">
      <c r="A298" s="102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M298" s="99"/>
      <c r="N298" s="99"/>
    </row>
    <row r="299" spans="1:14" ht="15.75" thickBot="1" x14ac:dyDescent="0.3">
      <c r="A299" s="102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M299" s="99"/>
      <c r="N299" s="99"/>
    </row>
    <row r="300" spans="1:14" ht="15.75" thickBot="1" x14ac:dyDescent="0.3">
      <c r="A300" s="102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M300" s="99"/>
      <c r="N300" s="99"/>
    </row>
    <row r="301" spans="1:14" ht="15.75" thickBot="1" x14ac:dyDescent="0.3">
      <c r="A301" s="102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M301" s="99"/>
      <c r="N301" s="99"/>
    </row>
    <row r="302" spans="1:14" ht="15.75" thickBot="1" x14ac:dyDescent="0.3">
      <c r="A302" s="102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M302" s="99"/>
      <c r="N302" s="99"/>
    </row>
    <row r="303" spans="1:14" ht="15.75" thickBot="1" x14ac:dyDescent="0.3">
      <c r="A303" s="102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M303" s="99"/>
      <c r="N303" s="99"/>
    </row>
    <row r="304" spans="1:14" ht="15.75" thickBot="1" x14ac:dyDescent="0.3">
      <c r="A304" s="102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M304" s="99"/>
      <c r="N304" s="99"/>
    </row>
    <row r="305" spans="1:14" ht="15.75" thickBot="1" x14ac:dyDescent="0.3">
      <c r="A305" s="102"/>
      <c r="B305" s="99"/>
      <c r="C305" s="99"/>
      <c r="D305" s="99"/>
      <c r="E305" s="99"/>
      <c r="F305" s="99"/>
      <c r="G305" s="99"/>
      <c r="H305" s="99"/>
      <c r="I305" s="99"/>
      <c r="J305" s="99"/>
      <c r="K305" s="99"/>
      <c r="M305" s="99"/>
      <c r="N305" s="99"/>
    </row>
    <row r="306" spans="1:14" ht="15.75" thickBot="1" x14ac:dyDescent="0.3">
      <c r="A306" s="102"/>
      <c r="B306" s="99"/>
      <c r="C306" s="99"/>
      <c r="D306" s="99"/>
      <c r="E306" s="99"/>
      <c r="F306" s="99"/>
      <c r="G306" s="99"/>
      <c r="H306" s="99"/>
      <c r="I306" s="99"/>
      <c r="J306" s="99"/>
      <c r="K306" s="99"/>
      <c r="M306" s="99"/>
      <c r="N306" s="99"/>
    </row>
    <row r="307" spans="1:14" ht="15.75" thickBot="1" x14ac:dyDescent="0.3">
      <c r="A307" s="102"/>
      <c r="B307" s="99"/>
      <c r="C307" s="99"/>
      <c r="D307" s="99"/>
      <c r="E307" s="99"/>
      <c r="F307" s="99"/>
      <c r="G307" s="99"/>
      <c r="H307" s="99"/>
      <c r="I307" s="99"/>
      <c r="J307" s="99"/>
      <c r="K307" s="99"/>
      <c r="M307" s="99"/>
      <c r="N307" s="99"/>
    </row>
    <row r="308" spans="1:14" ht="15.75" thickBot="1" x14ac:dyDescent="0.3">
      <c r="A308" s="102"/>
      <c r="B308" s="99"/>
      <c r="C308" s="99"/>
      <c r="D308" s="99"/>
      <c r="E308" s="99"/>
      <c r="F308" s="99"/>
      <c r="G308" s="99"/>
      <c r="H308" s="99"/>
      <c r="I308" s="99"/>
      <c r="J308" s="99"/>
      <c r="K308" s="99"/>
      <c r="M308" s="99"/>
      <c r="N308" s="99"/>
    </row>
    <row r="309" spans="1:14" ht="15.75" thickBot="1" x14ac:dyDescent="0.3">
      <c r="A309" s="102"/>
      <c r="B309" s="99"/>
      <c r="C309" s="99"/>
      <c r="D309" s="99"/>
      <c r="E309" s="99"/>
      <c r="F309" s="99"/>
      <c r="G309" s="99"/>
      <c r="H309" s="99"/>
      <c r="I309" s="99"/>
      <c r="J309" s="99"/>
      <c r="K309" s="99"/>
      <c r="M309" s="99"/>
      <c r="N309" s="99"/>
    </row>
    <row r="310" spans="1:14" ht="15.75" thickBot="1" x14ac:dyDescent="0.3">
      <c r="A310" s="102"/>
      <c r="B310" s="99"/>
      <c r="C310" s="99"/>
      <c r="D310" s="99"/>
      <c r="E310" s="99"/>
      <c r="F310" s="99"/>
      <c r="G310" s="99"/>
      <c r="H310" s="99"/>
      <c r="I310" s="99"/>
      <c r="J310" s="99"/>
      <c r="K310" s="99"/>
      <c r="M310" s="99"/>
      <c r="N310" s="99"/>
    </row>
    <row r="311" spans="1:14" ht="15.75" thickBot="1" x14ac:dyDescent="0.3">
      <c r="A311" s="102"/>
      <c r="B311" s="99"/>
      <c r="C311" s="99"/>
      <c r="D311" s="99"/>
      <c r="E311" s="99"/>
      <c r="F311" s="99"/>
      <c r="G311" s="99"/>
      <c r="H311" s="99"/>
      <c r="I311" s="99"/>
      <c r="J311" s="99"/>
      <c r="K311" s="99"/>
      <c r="M311" s="99"/>
      <c r="N311" s="99"/>
    </row>
    <row r="312" spans="1:14" ht="15.75" thickBot="1" x14ac:dyDescent="0.3">
      <c r="A312" s="102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M312" s="99"/>
      <c r="N312" s="99"/>
    </row>
    <row r="313" spans="1:14" ht="15.75" thickBot="1" x14ac:dyDescent="0.3">
      <c r="A313" s="102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M313" s="99"/>
      <c r="N313" s="99"/>
    </row>
    <row r="314" spans="1:14" ht="15.75" thickBot="1" x14ac:dyDescent="0.3">
      <c r="A314" s="102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M314" s="99"/>
      <c r="N314" s="99"/>
    </row>
    <row r="315" spans="1:14" ht="15.75" thickBot="1" x14ac:dyDescent="0.3">
      <c r="A315" s="102"/>
      <c r="B315" s="99"/>
      <c r="C315" s="99"/>
      <c r="D315" s="99"/>
      <c r="E315" s="99"/>
      <c r="F315" s="99"/>
      <c r="G315" s="99"/>
      <c r="H315" s="99"/>
      <c r="I315" s="99"/>
      <c r="J315" s="99"/>
      <c r="K315" s="99"/>
      <c r="M315" s="99"/>
      <c r="N315" s="99"/>
    </row>
    <row r="316" spans="1:14" ht="15.75" thickBot="1" x14ac:dyDescent="0.3">
      <c r="A316" s="102"/>
      <c r="B316" s="99"/>
      <c r="C316" s="99"/>
      <c r="D316" s="99"/>
      <c r="E316" s="99"/>
      <c r="F316" s="99"/>
      <c r="G316" s="99"/>
      <c r="H316" s="99"/>
      <c r="I316" s="99"/>
      <c r="J316" s="99"/>
      <c r="K316" s="99"/>
      <c r="M316" s="99"/>
      <c r="N316" s="99"/>
    </row>
    <row r="317" spans="1:14" ht="15.75" thickBot="1" x14ac:dyDescent="0.3">
      <c r="A317" s="102"/>
      <c r="B317" s="99"/>
      <c r="C317" s="99"/>
      <c r="D317" s="99"/>
      <c r="E317" s="99"/>
      <c r="F317" s="99"/>
      <c r="G317" s="99"/>
      <c r="H317" s="99"/>
      <c r="I317" s="99"/>
      <c r="J317" s="99"/>
      <c r="K317" s="99"/>
      <c r="M317" s="99"/>
      <c r="N317" s="99"/>
    </row>
    <row r="318" spans="1:14" ht="15.75" thickBot="1" x14ac:dyDescent="0.3">
      <c r="A318" s="102"/>
      <c r="B318" s="99"/>
      <c r="C318" s="99"/>
      <c r="D318" s="99"/>
      <c r="E318" s="99"/>
      <c r="F318" s="99"/>
      <c r="G318" s="99"/>
      <c r="H318" s="99"/>
      <c r="I318" s="99"/>
      <c r="J318" s="99"/>
      <c r="K318" s="99"/>
      <c r="M318" s="99"/>
      <c r="N318" s="99"/>
    </row>
    <row r="319" spans="1:14" ht="15.75" thickBot="1" x14ac:dyDescent="0.3">
      <c r="A319" s="102"/>
      <c r="B319" s="99"/>
      <c r="C319" s="99"/>
      <c r="D319" s="99"/>
      <c r="E319" s="99"/>
      <c r="F319" s="99"/>
      <c r="G319" s="99"/>
      <c r="H319" s="99"/>
      <c r="I319" s="99"/>
      <c r="J319" s="99"/>
      <c r="K319" s="99"/>
      <c r="M319" s="99"/>
      <c r="N319" s="99"/>
    </row>
    <row r="320" spans="1:14" ht="15.75" thickBot="1" x14ac:dyDescent="0.3">
      <c r="A320" s="102"/>
      <c r="B320" s="99"/>
      <c r="C320" s="99"/>
      <c r="D320" s="99"/>
      <c r="E320" s="99"/>
      <c r="F320" s="99"/>
      <c r="G320" s="99"/>
      <c r="H320" s="99"/>
      <c r="I320" s="99"/>
      <c r="J320" s="99"/>
      <c r="K320" s="99"/>
      <c r="M320" s="99"/>
      <c r="N320" s="99"/>
    </row>
    <row r="321" spans="1:14" ht="15.75" thickBot="1" x14ac:dyDescent="0.3">
      <c r="A321" s="102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M321" s="99"/>
      <c r="N321" s="99"/>
    </row>
    <row r="322" spans="1:14" ht="15.75" thickBot="1" x14ac:dyDescent="0.3">
      <c r="A322" s="102"/>
      <c r="B322" s="99"/>
      <c r="C322" s="99"/>
      <c r="D322" s="99"/>
      <c r="E322" s="99"/>
      <c r="F322" s="99"/>
      <c r="G322" s="99"/>
      <c r="H322" s="99"/>
      <c r="I322" s="99"/>
      <c r="J322" s="99"/>
      <c r="K322" s="99"/>
      <c r="M322" s="99"/>
      <c r="N322" s="99"/>
    </row>
    <row r="323" spans="1:14" ht="15.75" thickBot="1" x14ac:dyDescent="0.3">
      <c r="A323" s="102"/>
      <c r="B323" s="99"/>
      <c r="C323" s="99"/>
      <c r="D323" s="99"/>
      <c r="E323" s="99"/>
      <c r="F323" s="99"/>
      <c r="G323" s="99"/>
      <c r="H323" s="99"/>
      <c r="I323" s="99"/>
      <c r="J323" s="99"/>
      <c r="K323" s="99"/>
      <c r="M323" s="99"/>
      <c r="N323" s="99"/>
    </row>
    <row r="324" spans="1:14" ht="15.75" thickBot="1" x14ac:dyDescent="0.3">
      <c r="A324" s="102"/>
      <c r="B324" s="99"/>
      <c r="C324" s="99"/>
      <c r="D324" s="99"/>
      <c r="E324" s="99"/>
      <c r="F324" s="99"/>
      <c r="G324" s="99"/>
      <c r="H324" s="99"/>
      <c r="I324" s="99"/>
      <c r="J324" s="99"/>
      <c r="K324" s="99"/>
      <c r="M324" s="99"/>
      <c r="N324" s="99"/>
    </row>
    <row r="325" spans="1:14" ht="15.75" thickBot="1" x14ac:dyDescent="0.3">
      <c r="A325" s="102"/>
      <c r="B325" s="99"/>
      <c r="C325" s="99"/>
      <c r="D325" s="99"/>
      <c r="E325" s="99"/>
      <c r="F325" s="99"/>
      <c r="G325" s="99"/>
      <c r="H325" s="99"/>
      <c r="I325" s="99"/>
      <c r="J325" s="99"/>
      <c r="K325" s="99"/>
      <c r="M325" s="99"/>
      <c r="N325" s="99"/>
    </row>
    <row r="326" spans="1:14" ht="15.75" thickBot="1" x14ac:dyDescent="0.3">
      <c r="A326" s="102"/>
      <c r="B326" s="99"/>
      <c r="C326" s="99"/>
      <c r="D326" s="99"/>
      <c r="E326" s="99"/>
      <c r="F326" s="99"/>
      <c r="G326" s="99"/>
      <c r="H326" s="99"/>
      <c r="I326" s="99"/>
      <c r="J326" s="99"/>
      <c r="K326" s="99"/>
      <c r="M326" s="99"/>
      <c r="N326" s="99"/>
    </row>
    <row r="327" spans="1:14" ht="15.75" thickBot="1" x14ac:dyDescent="0.3">
      <c r="A327" s="102"/>
      <c r="B327" s="99"/>
      <c r="C327" s="99"/>
      <c r="D327" s="99"/>
      <c r="E327" s="99"/>
      <c r="F327" s="99"/>
      <c r="G327" s="99"/>
      <c r="H327" s="99"/>
      <c r="I327" s="99"/>
      <c r="J327" s="99"/>
      <c r="K327" s="99"/>
      <c r="M327" s="99"/>
      <c r="N327" s="99"/>
    </row>
    <row r="328" spans="1:14" ht="15.75" thickBot="1" x14ac:dyDescent="0.3">
      <c r="A328" s="102"/>
      <c r="B328" s="99"/>
      <c r="C328" s="99"/>
      <c r="D328" s="99"/>
      <c r="E328" s="99"/>
      <c r="F328" s="99"/>
      <c r="G328" s="99"/>
      <c r="H328" s="99"/>
      <c r="I328" s="99"/>
      <c r="J328" s="99"/>
      <c r="K328" s="99"/>
      <c r="M328" s="99"/>
      <c r="N328" s="99"/>
    </row>
    <row r="329" spans="1:14" ht="15.75" thickBot="1" x14ac:dyDescent="0.3">
      <c r="A329" s="102"/>
      <c r="B329" s="99"/>
      <c r="C329" s="99"/>
      <c r="D329" s="99"/>
      <c r="E329" s="99"/>
      <c r="F329" s="99"/>
      <c r="G329" s="99"/>
      <c r="H329" s="99"/>
      <c r="I329" s="99"/>
      <c r="J329" s="99"/>
      <c r="K329" s="99"/>
      <c r="M329" s="99"/>
      <c r="N329" s="99"/>
    </row>
    <row r="330" spans="1:14" ht="15.75" thickBot="1" x14ac:dyDescent="0.3">
      <c r="A330" s="102"/>
      <c r="B330" s="99"/>
      <c r="C330" s="99"/>
      <c r="D330" s="99"/>
      <c r="E330" s="99"/>
      <c r="F330" s="99"/>
      <c r="G330" s="99"/>
      <c r="H330" s="99"/>
      <c r="I330" s="99"/>
      <c r="J330" s="99"/>
      <c r="K330" s="99"/>
      <c r="M330" s="99"/>
      <c r="N330" s="99"/>
    </row>
    <row r="331" spans="1:14" ht="15.75" thickBot="1" x14ac:dyDescent="0.3">
      <c r="A331" s="102"/>
      <c r="B331" s="99"/>
      <c r="C331" s="99"/>
      <c r="D331" s="99"/>
      <c r="E331" s="99"/>
      <c r="F331" s="99"/>
      <c r="G331" s="99"/>
      <c r="H331" s="99"/>
      <c r="I331" s="99"/>
      <c r="J331" s="99"/>
      <c r="K331" s="99"/>
      <c r="M331" s="99"/>
      <c r="N331" s="99"/>
    </row>
    <row r="332" spans="1:14" ht="15.75" thickBot="1" x14ac:dyDescent="0.3">
      <c r="A332" s="102"/>
      <c r="B332" s="99"/>
      <c r="C332" s="99"/>
      <c r="D332" s="99"/>
      <c r="E332" s="99"/>
      <c r="F332" s="99"/>
      <c r="G332" s="99"/>
      <c r="H332" s="99"/>
      <c r="I332" s="99"/>
      <c r="J332" s="99"/>
      <c r="K332" s="99"/>
      <c r="M332" s="99"/>
      <c r="N332" s="99"/>
    </row>
    <row r="333" spans="1:14" ht="15.75" thickBot="1" x14ac:dyDescent="0.3">
      <c r="A333" s="102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M333" s="99"/>
      <c r="N333" s="99"/>
    </row>
    <row r="334" spans="1:14" ht="15.75" thickBot="1" x14ac:dyDescent="0.3">
      <c r="A334" s="102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M334" s="99"/>
      <c r="N334" s="99"/>
    </row>
    <row r="335" spans="1:14" ht="15.75" thickBot="1" x14ac:dyDescent="0.3">
      <c r="A335" s="102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M335" s="99"/>
      <c r="N335" s="99"/>
    </row>
    <row r="336" spans="1:14" ht="15.75" thickBot="1" x14ac:dyDescent="0.3">
      <c r="A336" s="102"/>
      <c r="B336" s="99"/>
      <c r="C336" s="99"/>
      <c r="D336" s="99"/>
      <c r="E336" s="99"/>
      <c r="F336" s="99"/>
      <c r="G336" s="99"/>
      <c r="H336" s="99"/>
      <c r="I336" s="99"/>
      <c r="J336" s="99"/>
      <c r="K336" s="99"/>
      <c r="M336" s="99"/>
      <c r="N336" s="99"/>
    </row>
    <row r="337" spans="1:14" ht="15.75" thickBot="1" x14ac:dyDescent="0.3">
      <c r="A337" s="102"/>
      <c r="B337" s="99"/>
      <c r="C337" s="99"/>
      <c r="D337" s="99"/>
      <c r="E337" s="99"/>
      <c r="F337" s="99"/>
      <c r="G337" s="99"/>
      <c r="H337" s="99"/>
      <c r="I337" s="99"/>
      <c r="J337" s="99"/>
      <c r="K337" s="99"/>
      <c r="M337" s="99"/>
      <c r="N337" s="99"/>
    </row>
    <row r="338" spans="1:14" ht="15.75" thickBot="1" x14ac:dyDescent="0.3">
      <c r="A338" s="102"/>
      <c r="B338" s="99"/>
      <c r="C338" s="99"/>
      <c r="D338" s="99"/>
      <c r="E338" s="99"/>
      <c r="F338" s="99"/>
      <c r="G338" s="99"/>
      <c r="H338" s="99"/>
      <c r="I338" s="99"/>
      <c r="J338" s="99"/>
      <c r="K338" s="99"/>
      <c r="M338" s="99"/>
      <c r="N338" s="99"/>
    </row>
    <row r="339" spans="1:14" ht="15.75" thickBot="1" x14ac:dyDescent="0.3">
      <c r="A339" s="102"/>
      <c r="B339" s="99"/>
      <c r="C339" s="99"/>
      <c r="D339" s="99"/>
      <c r="E339" s="99"/>
      <c r="F339" s="99"/>
      <c r="G339" s="99"/>
      <c r="H339" s="99"/>
      <c r="I339" s="99"/>
      <c r="J339" s="99"/>
      <c r="K339" s="99"/>
      <c r="M339" s="99"/>
      <c r="N339" s="99"/>
    </row>
    <row r="340" spans="1:14" ht="15.75" thickBot="1" x14ac:dyDescent="0.3">
      <c r="A340" s="102"/>
      <c r="B340" s="99"/>
      <c r="C340" s="99"/>
      <c r="D340" s="99"/>
      <c r="E340" s="99"/>
      <c r="F340" s="99"/>
      <c r="G340" s="99"/>
      <c r="H340" s="99"/>
      <c r="I340" s="99"/>
      <c r="J340" s="99"/>
      <c r="K340" s="99"/>
      <c r="M340" s="99"/>
      <c r="N340" s="99"/>
    </row>
    <row r="341" spans="1:14" ht="15.75" thickBot="1" x14ac:dyDescent="0.3">
      <c r="A341" s="102"/>
      <c r="B341" s="99"/>
      <c r="C341" s="99"/>
      <c r="D341" s="99"/>
      <c r="E341" s="99"/>
      <c r="F341" s="99"/>
      <c r="G341" s="99"/>
      <c r="H341" s="99"/>
      <c r="I341" s="99"/>
      <c r="J341" s="99"/>
      <c r="K341" s="99"/>
      <c r="M341" s="99"/>
      <c r="N341" s="99"/>
    </row>
    <row r="342" spans="1:14" ht="15.75" thickBot="1" x14ac:dyDescent="0.3">
      <c r="A342" s="102"/>
      <c r="B342" s="99"/>
      <c r="C342" s="99"/>
      <c r="D342" s="99"/>
      <c r="E342" s="99"/>
      <c r="F342" s="99"/>
      <c r="G342" s="99"/>
      <c r="H342" s="99"/>
      <c r="I342" s="99"/>
      <c r="J342" s="99"/>
      <c r="K342" s="99"/>
      <c r="M342" s="99"/>
      <c r="N342" s="99"/>
    </row>
    <row r="343" spans="1:14" ht="15.75" thickBot="1" x14ac:dyDescent="0.3">
      <c r="A343" s="102"/>
      <c r="B343" s="99"/>
      <c r="C343" s="99"/>
      <c r="D343" s="99"/>
      <c r="E343" s="99"/>
      <c r="F343" s="99"/>
      <c r="G343" s="99"/>
      <c r="H343" s="99"/>
      <c r="I343" s="99"/>
      <c r="J343" s="99"/>
      <c r="K343" s="99"/>
      <c r="M343" s="99"/>
      <c r="N343" s="99"/>
    </row>
    <row r="344" spans="1:14" ht="15.75" thickBot="1" x14ac:dyDescent="0.3">
      <c r="A344" s="102"/>
      <c r="B344" s="99"/>
      <c r="C344" s="99"/>
      <c r="D344" s="99"/>
      <c r="E344" s="99"/>
      <c r="F344" s="99"/>
      <c r="G344" s="99"/>
      <c r="H344" s="99"/>
      <c r="I344" s="99"/>
      <c r="J344" s="99"/>
      <c r="K344" s="99"/>
      <c r="M344" s="99"/>
      <c r="N344" s="99"/>
    </row>
    <row r="345" spans="1:14" ht="15.75" thickBot="1" x14ac:dyDescent="0.3">
      <c r="A345" s="102"/>
      <c r="B345" s="99"/>
      <c r="C345" s="99"/>
      <c r="D345" s="99"/>
      <c r="E345" s="99"/>
      <c r="F345" s="99"/>
      <c r="G345" s="99"/>
      <c r="H345" s="99"/>
      <c r="I345" s="99"/>
      <c r="J345" s="99"/>
      <c r="K345" s="99"/>
      <c r="M345" s="99"/>
      <c r="N345" s="99"/>
    </row>
    <row r="346" spans="1:14" ht="15.75" thickBot="1" x14ac:dyDescent="0.3">
      <c r="A346" s="102"/>
      <c r="B346" s="99"/>
      <c r="C346" s="99"/>
      <c r="D346" s="99"/>
      <c r="E346" s="99"/>
      <c r="F346" s="99"/>
      <c r="G346" s="99"/>
      <c r="H346" s="99"/>
      <c r="I346" s="99"/>
      <c r="J346" s="99"/>
      <c r="K346" s="99"/>
      <c r="M346" s="99"/>
      <c r="N346" s="99"/>
    </row>
    <row r="347" spans="1:14" ht="15.75" thickBot="1" x14ac:dyDescent="0.3">
      <c r="A347" s="102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M347" s="99"/>
      <c r="N347" s="99"/>
    </row>
    <row r="348" spans="1:14" ht="15.75" thickBot="1" x14ac:dyDescent="0.3">
      <c r="A348" s="102"/>
      <c r="B348" s="99"/>
      <c r="C348" s="99"/>
      <c r="D348" s="99"/>
      <c r="E348" s="99"/>
      <c r="F348" s="99"/>
      <c r="G348" s="99"/>
      <c r="H348" s="99"/>
      <c r="I348" s="99"/>
      <c r="J348" s="99"/>
      <c r="K348" s="99"/>
      <c r="M348" s="99"/>
      <c r="N348" s="99"/>
    </row>
    <row r="349" spans="1:14" ht="15.75" thickBot="1" x14ac:dyDescent="0.3">
      <c r="A349" s="102"/>
      <c r="B349" s="99"/>
      <c r="C349" s="99"/>
      <c r="D349" s="99"/>
      <c r="E349" s="99"/>
      <c r="F349" s="99"/>
      <c r="G349" s="99"/>
      <c r="H349" s="99"/>
      <c r="I349" s="99"/>
      <c r="J349" s="99"/>
      <c r="K349" s="99"/>
      <c r="M349" s="99"/>
      <c r="N349" s="99"/>
    </row>
    <row r="350" spans="1:14" ht="15.75" thickBot="1" x14ac:dyDescent="0.3">
      <c r="A350" s="102"/>
      <c r="B350" s="99"/>
      <c r="C350" s="99"/>
      <c r="D350" s="99"/>
      <c r="E350" s="99"/>
      <c r="F350" s="99"/>
      <c r="G350" s="99"/>
      <c r="H350" s="99"/>
      <c r="I350" s="99"/>
      <c r="J350" s="99"/>
      <c r="K350" s="99"/>
      <c r="M350" s="99"/>
      <c r="N350" s="99"/>
    </row>
    <row r="351" spans="1:14" ht="15.75" thickBot="1" x14ac:dyDescent="0.3">
      <c r="A351" s="102"/>
      <c r="B351" s="99"/>
      <c r="C351" s="99"/>
      <c r="D351" s="99"/>
      <c r="E351" s="99"/>
      <c r="F351" s="99"/>
      <c r="G351" s="99"/>
      <c r="H351" s="99"/>
      <c r="I351" s="99"/>
      <c r="J351" s="99"/>
      <c r="K351" s="99"/>
      <c r="M351" s="99"/>
      <c r="N351" s="99"/>
    </row>
    <row r="352" spans="1:14" ht="15.75" thickBot="1" x14ac:dyDescent="0.3">
      <c r="A352" s="102"/>
      <c r="B352" s="99"/>
      <c r="C352" s="99"/>
      <c r="D352" s="99"/>
      <c r="E352" s="99"/>
      <c r="F352" s="99"/>
      <c r="G352" s="99"/>
      <c r="H352" s="99"/>
      <c r="I352" s="99"/>
      <c r="J352" s="99"/>
      <c r="K352" s="99"/>
      <c r="M352" s="99"/>
      <c r="N352" s="99"/>
    </row>
    <row r="353" spans="1:14" ht="15.75" thickBot="1" x14ac:dyDescent="0.3">
      <c r="A353" s="102"/>
      <c r="B353" s="99"/>
      <c r="C353" s="99"/>
      <c r="D353" s="99"/>
      <c r="E353" s="99"/>
      <c r="F353" s="99"/>
      <c r="G353" s="99"/>
      <c r="H353" s="99"/>
      <c r="I353" s="99"/>
      <c r="J353" s="99"/>
      <c r="K353" s="99"/>
      <c r="M353" s="99"/>
      <c r="N353" s="99"/>
    </row>
    <row r="354" spans="1:14" ht="15.75" thickBot="1" x14ac:dyDescent="0.3">
      <c r="A354" s="102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M354" s="99"/>
      <c r="N354" s="99"/>
    </row>
    <row r="355" spans="1:14" ht="15.75" thickBot="1" x14ac:dyDescent="0.3">
      <c r="A355" s="102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M355" s="99"/>
      <c r="N355" s="99"/>
    </row>
    <row r="356" spans="1:14" ht="15.75" thickBot="1" x14ac:dyDescent="0.3">
      <c r="A356" s="102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M356" s="99"/>
      <c r="N356" s="99"/>
    </row>
    <row r="357" spans="1:14" ht="15.75" thickBot="1" x14ac:dyDescent="0.3">
      <c r="A357" s="102"/>
      <c r="B357" s="99"/>
      <c r="C357" s="99"/>
      <c r="D357" s="99"/>
      <c r="E357" s="99"/>
      <c r="F357" s="99"/>
      <c r="G357" s="99"/>
      <c r="H357" s="99"/>
      <c r="I357" s="99"/>
      <c r="J357" s="99"/>
      <c r="K357" s="99"/>
      <c r="M357" s="99"/>
      <c r="N357" s="99"/>
    </row>
    <row r="358" spans="1:14" ht="15.75" thickBot="1" x14ac:dyDescent="0.3">
      <c r="A358" s="102"/>
      <c r="B358" s="99"/>
      <c r="C358" s="99"/>
      <c r="D358" s="99"/>
      <c r="E358" s="99"/>
      <c r="F358" s="99"/>
      <c r="G358" s="99"/>
      <c r="H358" s="99"/>
      <c r="I358" s="99"/>
      <c r="J358" s="99"/>
      <c r="K358" s="99"/>
      <c r="M358" s="99"/>
      <c r="N358" s="99"/>
    </row>
    <row r="359" spans="1:14" ht="15.75" thickBot="1" x14ac:dyDescent="0.3">
      <c r="A359" s="102"/>
      <c r="B359" s="99"/>
      <c r="C359" s="99"/>
      <c r="D359" s="99"/>
      <c r="E359" s="99"/>
      <c r="F359" s="99"/>
      <c r="G359" s="99"/>
      <c r="H359" s="99"/>
      <c r="I359" s="99"/>
      <c r="J359" s="99"/>
      <c r="K359" s="99"/>
      <c r="M359" s="99"/>
      <c r="N359" s="99"/>
    </row>
    <row r="360" spans="1:14" ht="15.75" thickBot="1" x14ac:dyDescent="0.3">
      <c r="A360" s="102"/>
      <c r="B360" s="99"/>
      <c r="C360" s="99"/>
      <c r="D360" s="99"/>
      <c r="E360" s="99"/>
      <c r="F360" s="99"/>
      <c r="G360" s="99"/>
      <c r="H360" s="99"/>
      <c r="I360" s="99"/>
      <c r="J360" s="99"/>
      <c r="K360" s="99"/>
      <c r="M360" s="99"/>
      <c r="N360" s="99"/>
    </row>
    <row r="361" spans="1:14" ht="15.75" thickBot="1" x14ac:dyDescent="0.3">
      <c r="A361" s="102"/>
      <c r="B361" s="99"/>
      <c r="C361" s="99"/>
      <c r="D361" s="99"/>
      <c r="E361" s="99"/>
      <c r="F361" s="99"/>
      <c r="G361" s="99"/>
      <c r="H361" s="99"/>
      <c r="I361" s="99"/>
      <c r="J361" s="99"/>
      <c r="K361" s="99"/>
      <c r="M361" s="99"/>
      <c r="N361" s="99"/>
    </row>
    <row r="362" spans="1:14" ht="15.75" thickBot="1" x14ac:dyDescent="0.3">
      <c r="A362" s="102"/>
      <c r="B362" s="99"/>
      <c r="C362" s="99"/>
      <c r="D362" s="99"/>
      <c r="E362" s="99"/>
      <c r="F362" s="99"/>
      <c r="G362" s="99"/>
      <c r="H362" s="99"/>
      <c r="I362" s="99"/>
      <c r="J362" s="99"/>
      <c r="K362" s="99"/>
      <c r="M362" s="99"/>
      <c r="N362" s="99"/>
    </row>
    <row r="363" spans="1:14" ht="15.75" thickBot="1" x14ac:dyDescent="0.3">
      <c r="A363" s="102"/>
      <c r="B363" s="99"/>
      <c r="C363" s="99"/>
      <c r="D363" s="99"/>
      <c r="E363" s="99"/>
      <c r="F363" s="99"/>
      <c r="G363" s="99"/>
      <c r="H363" s="99"/>
      <c r="I363" s="99"/>
      <c r="J363" s="99"/>
      <c r="K363" s="99"/>
      <c r="M363" s="99"/>
      <c r="N363" s="99"/>
    </row>
    <row r="364" spans="1:14" ht="15.75" thickBot="1" x14ac:dyDescent="0.3">
      <c r="A364" s="102"/>
      <c r="B364" s="99"/>
      <c r="C364" s="99"/>
      <c r="D364" s="99"/>
      <c r="E364" s="99"/>
      <c r="F364" s="99"/>
      <c r="G364" s="99"/>
      <c r="H364" s="99"/>
      <c r="I364" s="99"/>
      <c r="J364" s="99"/>
      <c r="K364" s="99"/>
      <c r="M364" s="99"/>
      <c r="N364" s="99"/>
    </row>
    <row r="365" spans="1:14" ht="15.75" thickBot="1" x14ac:dyDescent="0.3">
      <c r="A365" s="102"/>
      <c r="B365" s="99"/>
      <c r="C365" s="99"/>
      <c r="D365" s="99"/>
      <c r="E365" s="99"/>
      <c r="F365" s="99"/>
      <c r="G365" s="99"/>
      <c r="H365" s="99"/>
      <c r="I365" s="99"/>
      <c r="J365" s="99"/>
      <c r="K365" s="99"/>
      <c r="M365" s="99"/>
      <c r="N365" s="99"/>
    </row>
    <row r="366" spans="1:14" ht="15.75" thickBot="1" x14ac:dyDescent="0.3">
      <c r="A366" s="102"/>
      <c r="B366" s="99"/>
      <c r="C366" s="99"/>
      <c r="D366" s="99"/>
      <c r="E366" s="99"/>
      <c r="F366" s="99"/>
      <c r="G366" s="99"/>
      <c r="H366" s="99"/>
      <c r="I366" s="99"/>
      <c r="J366" s="99"/>
      <c r="K366" s="99"/>
      <c r="M366" s="99"/>
      <c r="N366" s="99"/>
    </row>
    <row r="367" spans="1:14" ht="15.75" thickBot="1" x14ac:dyDescent="0.3">
      <c r="A367" s="102"/>
      <c r="B367" s="99"/>
      <c r="C367" s="99"/>
      <c r="D367" s="99"/>
      <c r="E367" s="99"/>
      <c r="F367" s="99"/>
      <c r="G367" s="99"/>
      <c r="H367" s="99"/>
      <c r="I367" s="99"/>
      <c r="J367" s="99"/>
      <c r="K367" s="99"/>
      <c r="M367" s="99"/>
      <c r="N367" s="99"/>
    </row>
    <row r="368" spans="1:14" ht="15.75" thickBot="1" x14ac:dyDescent="0.3">
      <c r="A368" s="102"/>
      <c r="B368" s="99"/>
      <c r="C368" s="99"/>
      <c r="D368" s="99"/>
      <c r="E368" s="99"/>
      <c r="F368" s="99"/>
      <c r="G368" s="99"/>
      <c r="H368" s="99"/>
      <c r="I368" s="99"/>
      <c r="J368" s="99"/>
      <c r="K368" s="99"/>
      <c r="M368" s="99"/>
      <c r="N368" s="99"/>
    </row>
    <row r="369" spans="1:14" ht="15.75" thickBot="1" x14ac:dyDescent="0.3">
      <c r="A369" s="102"/>
      <c r="B369" s="99"/>
      <c r="C369" s="99"/>
      <c r="D369" s="99"/>
      <c r="E369" s="99"/>
      <c r="F369" s="99"/>
      <c r="G369" s="99"/>
      <c r="H369" s="99"/>
      <c r="I369" s="99"/>
      <c r="J369" s="99"/>
      <c r="K369" s="99"/>
      <c r="M369" s="99"/>
      <c r="N369" s="99"/>
    </row>
    <row r="370" spans="1:14" ht="15.75" thickBot="1" x14ac:dyDescent="0.3">
      <c r="A370" s="102"/>
      <c r="B370" s="99"/>
      <c r="C370" s="99"/>
      <c r="D370" s="99"/>
      <c r="E370" s="99"/>
      <c r="F370" s="99"/>
      <c r="G370" s="99"/>
      <c r="H370" s="99"/>
      <c r="I370" s="99"/>
      <c r="J370" s="99"/>
      <c r="K370" s="99"/>
      <c r="M370" s="99"/>
      <c r="N370" s="99"/>
    </row>
    <row r="371" spans="1:14" ht="15.75" thickBot="1" x14ac:dyDescent="0.3">
      <c r="A371" s="102"/>
      <c r="B371" s="99"/>
      <c r="C371" s="99"/>
      <c r="D371" s="99"/>
      <c r="E371" s="99"/>
      <c r="F371" s="99"/>
      <c r="G371" s="99"/>
      <c r="H371" s="99"/>
      <c r="I371" s="99"/>
      <c r="J371" s="99"/>
      <c r="K371" s="99"/>
      <c r="M371" s="99"/>
      <c r="N371" s="99"/>
    </row>
    <row r="372" spans="1:14" ht="15.75" thickBot="1" x14ac:dyDescent="0.3">
      <c r="A372" s="102"/>
      <c r="B372" s="99"/>
      <c r="C372" s="99"/>
      <c r="D372" s="99"/>
      <c r="E372" s="99"/>
      <c r="F372" s="99"/>
      <c r="G372" s="99"/>
      <c r="H372" s="99"/>
      <c r="I372" s="99"/>
      <c r="J372" s="99"/>
      <c r="K372" s="99"/>
      <c r="M372" s="99"/>
      <c r="N372" s="99"/>
    </row>
    <row r="373" spans="1:14" ht="15.75" thickBot="1" x14ac:dyDescent="0.3">
      <c r="A373" s="102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M373" s="99"/>
      <c r="N373" s="99"/>
    </row>
    <row r="374" spans="1:14" ht="15.75" thickBot="1" x14ac:dyDescent="0.3">
      <c r="A374" s="102"/>
      <c r="B374" s="99"/>
      <c r="C374" s="99"/>
      <c r="D374" s="99"/>
      <c r="E374" s="99"/>
      <c r="F374" s="99"/>
      <c r="G374" s="99"/>
      <c r="H374" s="99"/>
      <c r="I374" s="99"/>
      <c r="J374" s="99"/>
      <c r="K374" s="99"/>
      <c r="M374" s="99"/>
      <c r="N374" s="99"/>
    </row>
    <row r="375" spans="1:14" ht="15.75" thickBot="1" x14ac:dyDescent="0.3">
      <c r="A375" s="102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M375" s="99"/>
      <c r="N375" s="99"/>
    </row>
    <row r="376" spans="1:14" ht="15.75" thickBot="1" x14ac:dyDescent="0.3">
      <c r="A376" s="102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M376" s="99"/>
      <c r="N376" s="99"/>
    </row>
    <row r="377" spans="1:14" ht="15.75" thickBot="1" x14ac:dyDescent="0.3">
      <c r="A377" s="102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M377" s="99"/>
      <c r="N377" s="99"/>
    </row>
    <row r="378" spans="1:14" ht="15.75" thickBot="1" x14ac:dyDescent="0.3">
      <c r="A378" s="102"/>
      <c r="B378" s="99"/>
      <c r="C378" s="99"/>
      <c r="D378" s="99"/>
      <c r="E378" s="99"/>
      <c r="F378" s="99"/>
      <c r="G378" s="99"/>
      <c r="H378" s="99"/>
      <c r="I378" s="99"/>
      <c r="J378" s="99"/>
      <c r="K378" s="99"/>
      <c r="M378" s="99"/>
      <c r="N378" s="99"/>
    </row>
    <row r="379" spans="1:14" ht="15.75" thickBot="1" x14ac:dyDescent="0.3">
      <c r="A379" s="102"/>
      <c r="B379" s="99"/>
      <c r="C379" s="99"/>
      <c r="D379" s="99"/>
      <c r="E379" s="99"/>
      <c r="F379" s="99"/>
      <c r="G379" s="99"/>
      <c r="H379" s="99"/>
      <c r="I379" s="99"/>
      <c r="J379" s="99"/>
      <c r="K379" s="99"/>
      <c r="M379" s="99"/>
      <c r="N379" s="99"/>
    </row>
    <row r="380" spans="1:14" ht="15.75" thickBot="1" x14ac:dyDescent="0.3">
      <c r="A380" s="102"/>
      <c r="B380" s="99"/>
      <c r="C380" s="99"/>
      <c r="D380" s="99"/>
      <c r="E380" s="99"/>
      <c r="F380" s="99"/>
      <c r="G380" s="99"/>
      <c r="H380" s="99"/>
      <c r="I380" s="99"/>
      <c r="J380" s="99"/>
      <c r="K380" s="99"/>
      <c r="M380" s="99"/>
      <c r="N380" s="99"/>
    </row>
    <row r="381" spans="1:14" ht="15.75" thickBot="1" x14ac:dyDescent="0.3">
      <c r="A381" s="102"/>
      <c r="B381" s="99"/>
      <c r="C381" s="99"/>
      <c r="D381" s="99"/>
      <c r="E381" s="99"/>
      <c r="F381" s="99"/>
      <c r="G381" s="99"/>
      <c r="H381" s="99"/>
      <c r="I381" s="99"/>
      <c r="J381" s="99"/>
      <c r="K381" s="99"/>
      <c r="M381" s="99"/>
      <c r="N381" s="99"/>
    </row>
    <row r="382" spans="1:14" ht="15.75" thickBot="1" x14ac:dyDescent="0.3">
      <c r="A382" s="102"/>
      <c r="B382" s="99"/>
      <c r="C382" s="99"/>
      <c r="D382" s="99"/>
      <c r="E382" s="99"/>
      <c r="F382" s="99"/>
      <c r="G382" s="99"/>
      <c r="H382" s="99"/>
      <c r="I382" s="99"/>
      <c r="J382" s="99"/>
      <c r="K382" s="99"/>
      <c r="M382" s="99"/>
      <c r="N382" s="99"/>
    </row>
    <row r="383" spans="1:14" ht="15.75" thickBot="1" x14ac:dyDescent="0.3">
      <c r="A383" s="102"/>
      <c r="B383" s="99"/>
      <c r="C383" s="99"/>
      <c r="D383" s="99"/>
      <c r="E383" s="99"/>
      <c r="F383" s="99"/>
      <c r="G383" s="99"/>
      <c r="H383" s="99"/>
      <c r="I383" s="99"/>
      <c r="J383" s="99"/>
      <c r="K383" s="99"/>
      <c r="M383" s="99"/>
      <c r="N383" s="99"/>
    </row>
    <row r="384" spans="1:14" ht="15.75" thickBot="1" x14ac:dyDescent="0.3">
      <c r="A384" s="102"/>
      <c r="B384" s="99"/>
      <c r="C384" s="99"/>
      <c r="D384" s="99"/>
      <c r="E384" s="99"/>
      <c r="F384" s="99"/>
      <c r="G384" s="99"/>
      <c r="H384" s="99"/>
      <c r="I384" s="99"/>
      <c r="J384" s="99"/>
      <c r="K384" s="99"/>
      <c r="M384" s="99"/>
      <c r="N384" s="99"/>
    </row>
    <row r="385" spans="1:14" ht="15.75" thickBot="1" x14ac:dyDescent="0.3">
      <c r="A385" s="102"/>
      <c r="B385" s="99"/>
      <c r="C385" s="99"/>
      <c r="D385" s="99"/>
      <c r="E385" s="99"/>
      <c r="F385" s="99"/>
      <c r="G385" s="99"/>
      <c r="H385" s="99"/>
      <c r="I385" s="99"/>
      <c r="J385" s="99"/>
      <c r="K385" s="99"/>
      <c r="M385" s="99"/>
      <c r="N385" s="99"/>
    </row>
    <row r="386" spans="1:14" ht="15.75" thickBot="1" x14ac:dyDescent="0.3">
      <c r="A386" s="102"/>
      <c r="B386" s="99"/>
      <c r="C386" s="99"/>
      <c r="D386" s="99"/>
      <c r="E386" s="99"/>
      <c r="F386" s="99"/>
      <c r="G386" s="99"/>
      <c r="H386" s="99"/>
      <c r="I386" s="99"/>
      <c r="J386" s="99"/>
      <c r="K386" s="99"/>
      <c r="M386" s="99"/>
      <c r="N386" s="99"/>
    </row>
    <row r="387" spans="1:14" ht="15.75" thickBot="1" x14ac:dyDescent="0.3">
      <c r="A387" s="102"/>
      <c r="B387" s="99"/>
      <c r="C387" s="99"/>
      <c r="D387" s="99"/>
      <c r="E387" s="99"/>
      <c r="F387" s="99"/>
      <c r="G387" s="99"/>
      <c r="H387" s="99"/>
      <c r="I387" s="99"/>
      <c r="J387" s="99"/>
      <c r="K387" s="99"/>
      <c r="M387" s="99"/>
      <c r="N387" s="99"/>
    </row>
    <row r="388" spans="1:14" ht="15.75" thickBot="1" x14ac:dyDescent="0.3">
      <c r="A388" s="102"/>
      <c r="B388" s="99"/>
      <c r="C388" s="99"/>
      <c r="D388" s="99"/>
      <c r="E388" s="99"/>
      <c r="F388" s="99"/>
      <c r="G388" s="99"/>
      <c r="H388" s="99"/>
      <c r="I388" s="99"/>
      <c r="J388" s="99"/>
      <c r="K388" s="99"/>
      <c r="M388" s="99"/>
      <c r="N388" s="99"/>
    </row>
    <row r="389" spans="1:14" ht="15.75" thickBot="1" x14ac:dyDescent="0.3">
      <c r="A389" s="102"/>
      <c r="B389" s="99"/>
      <c r="C389" s="99"/>
      <c r="D389" s="99"/>
      <c r="E389" s="99"/>
      <c r="F389" s="99"/>
      <c r="G389" s="99"/>
      <c r="H389" s="99"/>
      <c r="I389" s="99"/>
      <c r="J389" s="99"/>
      <c r="K389" s="99"/>
      <c r="M389" s="99"/>
      <c r="N389" s="99"/>
    </row>
    <row r="390" spans="1:14" ht="15.75" thickBot="1" x14ac:dyDescent="0.3">
      <c r="A390" s="102"/>
      <c r="B390" s="99"/>
      <c r="C390" s="99"/>
      <c r="D390" s="99"/>
      <c r="E390" s="99"/>
      <c r="F390" s="99"/>
      <c r="G390" s="99"/>
      <c r="H390" s="99"/>
      <c r="I390" s="99"/>
      <c r="J390" s="99"/>
      <c r="K390" s="99"/>
      <c r="M390" s="99"/>
      <c r="N390" s="99"/>
    </row>
    <row r="391" spans="1:14" ht="15.75" thickBot="1" x14ac:dyDescent="0.3">
      <c r="A391" s="102"/>
      <c r="B391" s="99"/>
      <c r="C391" s="99"/>
      <c r="D391" s="99"/>
      <c r="E391" s="99"/>
      <c r="F391" s="99"/>
      <c r="G391" s="99"/>
      <c r="H391" s="99"/>
      <c r="I391" s="99"/>
      <c r="J391" s="99"/>
      <c r="K391" s="99"/>
      <c r="M391" s="99"/>
      <c r="N391" s="99"/>
    </row>
    <row r="392" spans="1:14" ht="15.75" thickBot="1" x14ac:dyDescent="0.3">
      <c r="A392" s="102"/>
      <c r="B392" s="99"/>
      <c r="C392" s="99"/>
      <c r="D392" s="99"/>
      <c r="E392" s="99"/>
      <c r="F392" s="99"/>
      <c r="G392" s="99"/>
      <c r="H392" s="99"/>
      <c r="I392" s="99"/>
      <c r="J392" s="99"/>
      <c r="K392" s="99"/>
      <c r="M392" s="99"/>
      <c r="N392" s="99"/>
    </row>
    <row r="393" spans="1:14" ht="15.75" thickBot="1" x14ac:dyDescent="0.3">
      <c r="A393" s="102"/>
      <c r="B393" s="99"/>
      <c r="C393" s="99"/>
      <c r="D393" s="99"/>
      <c r="E393" s="99"/>
      <c r="F393" s="99"/>
      <c r="G393" s="99"/>
      <c r="H393" s="99"/>
      <c r="I393" s="99"/>
      <c r="J393" s="99"/>
      <c r="K393" s="99"/>
      <c r="M393" s="99"/>
      <c r="N393" s="99"/>
    </row>
    <row r="394" spans="1:14" ht="15.75" thickBot="1" x14ac:dyDescent="0.3">
      <c r="A394" s="102"/>
      <c r="B394" s="99"/>
      <c r="C394" s="99"/>
      <c r="D394" s="99"/>
      <c r="E394" s="99"/>
      <c r="F394" s="99"/>
      <c r="G394" s="99"/>
      <c r="H394" s="99"/>
      <c r="I394" s="99"/>
      <c r="J394" s="99"/>
      <c r="K394" s="99"/>
      <c r="M394" s="99"/>
      <c r="N394" s="99"/>
    </row>
    <row r="395" spans="1:14" ht="15.75" thickBot="1" x14ac:dyDescent="0.3">
      <c r="A395" s="102"/>
      <c r="B395" s="99"/>
      <c r="C395" s="99"/>
      <c r="D395" s="99"/>
      <c r="E395" s="99"/>
      <c r="F395" s="99"/>
      <c r="G395" s="99"/>
      <c r="H395" s="99"/>
      <c r="I395" s="99"/>
      <c r="J395" s="99"/>
      <c r="K395" s="99"/>
      <c r="M395" s="99"/>
      <c r="N395" s="99"/>
    </row>
    <row r="396" spans="1:14" ht="15.75" thickBot="1" x14ac:dyDescent="0.3">
      <c r="A396" s="102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M396" s="99"/>
      <c r="N396" s="99"/>
    </row>
    <row r="397" spans="1:14" ht="15.75" thickBot="1" x14ac:dyDescent="0.3">
      <c r="A397" s="102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M397" s="99"/>
      <c r="N397" s="99"/>
    </row>
    <row r="398" spans="1:14" ht="15.75" thickBot="1" x14ac:dyDescent="0.3">
      <c r="A398" s="102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M398" s="99"/>
      <c r="N398" s="99"/>
    </row>
    <row r="399" spans="1:14" ht="15.75" thickBot="1" x14ac:dyDescent="0.3">
      <c r="A399" s="102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M399" s="99"/>
      <c r="N399" s="99"/>
    </row>
    <row r="400" spans="1:14" ht="15.75" thickBot="1" x14ac:dyDescent="0.3">
      <c r="A400" s="102"/>
      <c r="B400" s="99"/>
      <c r="C400" s="99"/>
      <c r="D400" s="99"/>
      <c r="E400" s="99"/>
      <c r="F400" s="99"/>
      <c r="G400" s="99"/>
      <c r="H400" s="99"/>
      <c r="I400" s="99"/>
      <c r="J400" s="99"/>
      <c r="K400" s="99"/>
      <c r="M400" s="99"/>
      <c r="N400" s="99"/>
    </row>
    <row r="401" spans="1:14" ht="15.75" thickBot="1" x14ac:dyDescent="0.3">
      <c r="A401" s="102"/>
      <c r="B401" s="99"/>
      <c r="C401" s="99"/>
      <c r="D401" s="99"/>
      <c r="E401" s="99"/>
      <c r="F401" s="99"/>
      <c r="G401" s="99"/>
      <c r="H401" s="99"/>
      <c r="I401" s="99"/>
      <c r="J401" s="99"/>
      <c r="K401" s="99"/>
      <c r="M401" s="99"/>
      <c r="N401" s="99"/>
    </row>
    <row r="402" spans="1:14" ht="15.75" thickBot="1" x14ac:dyDescent="0.3">
      <c r="A402" s="102"/>
      <c r="B402" s="99"/>
      <c r="C402" s="99"/>
      <c r="D402" s="99"/>
      <c r="E402" s="99"/>
      <c r="F402" s="99"/>
      <c r="G402" s="99"/>
      <c r="H402" s="99"/>
      <c r="I402" s="99"/>
      <c r="J402" s="99"/>
      <c r="K402" s="99"/>
      <c r="M402" s="99"/>
      <c r="N402" s="99"/>
    </row>
    <row r="403" spans="1:14" ht="15.75" thickBot="1" x14ac:dyDescent="0.3">
      <c r="A403" s="102"/>
      <c r="B403" s="99"/>
      <c r="C403" s="99"/>
      <c r="D403" s="99"/>
      <c r="E403" s="99"/>
      <c r="F403" s="99"/>
      <c r="G403" s="99"/>
      <c r="H403" s="99"/>
      <c r="I403" s="99"/>
      <c r="J403" s="99"/>
      <c r="K403" s="99"/>
      <c r="M403" s="99"/>
      <c r="N403" s="99"/>
    </row>
    <row r="404" spans="1:14" ht="15.75" thickBot="1" x14ac:dyDescent="0.3">
      <c r="A404" s="102"/>
      <c r="B404" s="99"/>
      <c r="C404" s="99"/>
      <c r="D404" s="99"/>
      <c r="E404" s="99"/>
      <c r="F404" s="99"/>
      <c r="G404" s="99"/>
      <c r="H404" s="99"/>
      <c r="I404" s="99"/>
      <c r="J404" s="99"/>
      <c r="K404" s="99"/>
      <c r="M404" s="99"/>
      <c r="N404" s="99"/>
    </row>
    <row r="405" spans="1:14" ht="15.75" thickBot="1" x14ac:dyDescent="0.3">
      <c r="A405" s="102"/>
      <c r="B405" s="99"/>
      <c r="C405" s="99"/>
      <c r="D405" s="99"/>
      <c r="E405" s="99"/>
      <c r="F405" s="99"/>
      <c r="G405" s="99"/>
      <c r="H405" s="99"/>
      <c r="I405" s="99"/>
      <c r="J405" s="99"/>
      <c r="K405" s="99"/>
      <c r="M405" s="99"/>
      <c r="N405" s="99"/>
    </row>
    <row r="406" spans="1:14" ht="15.75" thickBot="1" x14ac:dyDescent="0.3">
      <c r="A406" s="102"/>
      <c r="B406" s="99"/>
      <c r="C406" s="99"/>
      <c r="D406" s="99"/>
      <c r="E406" s="99"/>
      <c r="F406" s="99"/>
      <c r="G406" s="99"/>
      <c r="H406" s="99"/>
      <c r="I406" s="99"/>
      <c r="J406" s="99"/>
      <c r="K406" s="99"/>
      <c r="M406" s="99"/>
      <c r="N406" s="99"/>
    </row>
    <row r="407" spans="1:14" ht="15.75" thickBot="1" x14ac:dyDescent="0.3">
      <c r="A407" s="102"/>
      <c r="B407" s="99"/>
      <c r="C407" s="99"/>
      <c r="D407" s="99"/>
      <c r="E407" s="99"/>
      <c r="F407" s="99"/>
      <c r="G407" s="99"/>
      <c r="H407" s="99"/>
      <c r="I407" s="99"/>
      <c r="J407" s="99"/>
      <c r="K407" s="99"/>
      <c r="M407" s="99"/>
      <c r="N407" s="99"/>
    </row>
    <row r="408" spans="1:14" ht="15.75" thickBot="1" x14ac:dyDescent="0.3">
      <c r="A408" s="102"/>
      <c r="B408" s="99"/>
      <c r="C408" s="99"/>
      <c r="D408" s="99"/>
      <c r="E408" s="99"/>
      <c r="F408" s="99"/>
      <c r="G408" s="99"/>
      <c r="H408" s="99"/>
      <c r="I408" s="99"/>
      <c r="J408" s="99"/>
      <c r="K408" s="99"/>
      <c r="M408" s="99"/>
      <c r="N408" s="99"/>
    </row>
    <row r="409" spans="1:14" ht="15.75" thickBot="1" x14ac:dyDescent="0.3">
      <c r="A409" s="102"/>
      <c r="B409" s="99"/>
      <c r="C409" s="99"/>
      <c r="D409" s="99"/>
      <c r="E409" s="99"/>
      <c r="F409" s="99"/>
      <c r="G409" s="99"/>
      <c r="H409" s="99"/>
      <c r="I409" s="99"/>
      <c r="J409" s="99"/>
      <c r="K409" s="99"/>
      <c r="M409" s="99"/>
      <c r="N409" s="99"/>
    </row>
    <row r="410" spans="1:14" ht="15.75" thickBot="1" x14ac:dyDescent="0.3">
      <c r="A410" s="102"/>
      <c r="B410" s="99"/>
      <c r="C410" s="99"/>
      <c r="D410" s="99"/>
      <c r="E410" s="99"/>
      <c r="F410" s="99"/>
      <c r="G410" s="99"/>
      <c r="H410" s="99"/>
      <c r="I410" s="99"/>
      <c r="J410" s="99"/>
      <c r="K410" s="99"/>
      <c r="M410" s="99"/>
      <c r="N410" s="99"/>
    </row>
    <row r="411" spans="1:14" ht="15.75" thickBot="1" x14ac:dyDescent="0.3">
      <c r="A411" s="102"/>
      <c r="B411" s="99"/>
      <c r="C411" s="99"/>
      <c r="D411" s="99"/>
      <c r="E411" s="99"/>
      <c r="F411" s="99"/>
      <c r="G411" s="99"/>
      <c r="H411" s="99"/>
      <c r="I411" s="99"/>
      <c r="J411" s="99"/>
      <c r="K411" s="99"/>
      <c r="M411" s="99"/>
      <c r="N411" s="99"/>
    </row>
    <row r="412" spans="1:14" ht="15.75" thickBot="1" x14ac:dyDescent="0.3">
      <c r="A412" s="102"/>
      <c r="B412" s="99"/>
      <c r="C412" s="99"/>
      <c r="D412" s="99"/>
      <c r="E412" s="99"/>
      <c r="F412" s="99"/>
      <c r="G412" s="99"/>
      <c r="H412" s="99"/>
      <c r="I412" s="99"/>
      <c r="J412" s="99"/>
      <c r="K412" s="99"/>
      <c r="M412" s="99"/>
      <c r="N412" s="99"/>
    </row>
    <row r="413" spans="1:14" ht="15.75" thickBot="1" x14ac:dyDescent="0.3">
      <c r="A413" s="102"/>
      <c r="B413" s="99"/>
      <c r="C413" s="99"/>
      <c r="D413" s="99"/>
      <c r="E413" s="99"/>
      <c r="F413" s="99"/>
      <c r="G413" s="99"/>
      <c r="H413" s="99"/>
      <c r="I413" s="99"/>
      <c r="J413" s="99"/>
      <c r="K413" s="99"/>
      <c r="M413" s="99"/>
      <c r="N413" s="99"/>
    </row>
    <row r="414" spans="1:14" ht="15.75" thickBot="1" x14ac:dyDescent="0.3">
      <c r="A414" s="102"/>
      <c r="B414" s="99"/>
      <c r="C414" s="99"/>
      <c r="D414" s="99"/>
      <c r="E414" s="99"/>
      <c r="F414" s="99"/>
      <c r="G414" s="99"/>
      <c r="H414" s="99"/>
      <c r="I414" s="99"/>
      <c r="J414" s="99"/>
      <c r="K414" s="99"/>
      <c r="M414" s="99"/>
      <c r="N414" s="99"/>
    </row>
    <row r="415" spans="1:14" ht="15.75" thickBot="1" x14ac:dyDescent="0.3">
      <c r="A415" s="102"/>
      <c r="B415" s="99"/>
      <c r="C415" s="99"/>
      <c r="D415" s="99"/>
      <c r="E415" s="99"/>
      <c r="F415" s="99"/>
      <c r="G415" s="99"/>
      <c r="H415" s="99"/>
      <c r="I415" s="99"/>
      <c r="J415" s="99"/>
      <c r="K415" s="99"/>
      <c r="M415" s="99"/>
      <c r="N415" s="99"/>
    </row>
    <row r="416" spans="1:14" ht="15.75" thickBot="1" x14ac:dyDescent="0.3">
      <c r="A416" s="102"/>
      <c r="B416" s="99"/>
      <c r="C416" s="99"/>
      <c r="D416" s="99"/>
      <c r="E416" s="99"/>
      <c r="F416" s="99"/>
      <c r="G416" s="99"/>
      <c r="H416" s="99"/>
      <c r="I416" s="99"/>
      <c r="J416" s="99"/>
      <c r="K416" s="99"/>
      <c r="M416" s="99"/>
      <c r="N416" s="99"/>
    </row>
    <row r="417" spans="1:14" ht="15.75" thickBot="1" x14ac:dyDescent="0.3">
      <c r="A417" s="102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M417" s="99"/>
      <c r="N417" s="99"/>
    </row>
    <row r="418" spans="1:14" ht="15.75" thickBot="1" x14ac:dyDescent="0.3">
      <c r="A418" s="102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M418" s="99"/>
      <c r="N418" s="99"/>
    </row>
    <row r="419" spans="1:14" ht="15.75" thickBot="1" x14ac:dyDescent="0.3">
      <c r="A419" s="102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M419" s="99"/>
      <c r="N419" s="99"/>
    </row>
    <row r="420" spans="1:14" ht="15.75" thickBot="1" x14ac:dyDescent="0.3">
      <c r="A420" s="102"/>
      <c r="B420" s="99"/>
      <c r="C420" s="99"/>
      <c r="D420" s="99"/>
      <c r="E420" s="99"/>
      <c r="F420" s="99"/>
      <c r="G420" s="99"/>
      <c r="H420" s="99"/>
      <c r="I420" s="99"/>
      <c r="J420" s="99"/>
      <c r="K420" s="99"/>
      <c r="M420" s="99"/>
      <c r="N420" s="99"/>
    </row>
    <row r="421" spans="1:14" ht="15.75" thickBot="1" x14ac:dyDescent="0.3">
      <c r="A421" s="102"/>
      <c r="B421" s="99"/>
      <c r="C421" s="99"/>
      <c r="D421" s="99"/>
      <c r="E421" s="99"/>
      <c r="F421" s="99"/>
      <c r="G421" s="99"/>
      <c r="H421" s="99"/>
      <c r="I421" s="99"/>
      <c r="J421" s="99"/>
      <c r="K421" s="99"/>
      <c r="M421" s="99"/>
      <c r="N421" s="99"/>
    </row>
    <row r="422" spans="1:14" ht="15.75" thickBot="1" x14ac:dyDescent="0.3">
      <c r="A422" s="102"/>
      <c r="B422" s="99"/>
      <c r="C422" s="99"/>
      <c r="D422" s="99"/>
      <c r="E422" s="99"/>
      <c r="F422" s="99"/>
      <c r="G422" s="99"/>
      <c r="H422" s="99"/>
      <c r="I422" s="99"/>
      <c r="J422" s="99"/>
      <c r="K422" s="99"/>
      <c r="M422" s="99"/>
      <c r="N422" s="99"/>
    </row>
    <row r="423" spans="1:14" ht="15.75" thickBot="1" x14ac:dyDescent="0.3">
      <c r="A423" s="102"/>
      <c r="B423" s="99"/>
      <c r="C423" s="99"/>
      <c r="D423" s="99"/>
      <c r="E423" s="99"/>
      <c r="F423" s="99"/>
      <c r="G423" s="99"/>
      <c r="H423" s="99"/>
      <c r="I423" s="99"/>
      <c r="J423" s="99"/>
      <c r="K423" s="99"/>
      <c r="M423" s="99"/>
      <c r="N423" s="99"/>
    </row>
    <row r="424" spans="1:14" ht="15.75" thickBot="1" x14ac:dyDescent="0.3">
      <c r="A424" s="102"/>
      <c r="B424" s="99"/>
      <c r="C424" s="99"/>
      <c r="D424" s="99"/>
      <c r="E424" s="99"/>
      <c r="F424" s="99"/>
      <c r="G424" s="99"/>
      <c r="H424" s="99"/>
      <c r="I424" s="99"/>
      <c r="J424" s="99"/>
      <c r="K424" s="99"/>
      <c r="M424" s="99"/>
      <c r="N424" s="99"/>
    </row>
    <row r="425" spans="1:14" ht="15.75" thickBot="1" x14ac:dyDescent="0.3">
      <c r="A425" s="102"/>
      <c r="B425" s="99"/>
      <c r="C425" s="99"/>
      <c r="D425" s="99"/>
      <c r="E425" s="99"/>
      <c r="F425" s="99"/>
      <c r="G425" s="99"/>
      <c r="H425" s="99"/>
      <c r="I425" s="99"/>
      <c r="J425" s="99"/>
      <c r="K425" s="99"/>
      <c r="M425" s="99"/>
      <c r="N425" s="99"/>
    </row>
    <row r="426" spans="1:14" ht="15.75" thickBot="1" x14ac:dyDescent="0.3">
      <c r="A426" s="102"/>
      <c r="B426" s="99"/>
      <c r="C426" s="99"/>
      <c r="D426" s="99"/>
      <c r="E426" s="99"/>
      <c r="F426" s="99"/>
      <c r="G426" s="99"/>
      <c r="H426" s="99"/>
      <c r="I426" s="99"/>
      <c r="J426" s="99"/>
      <c r="K426" s="99"/>
      <c r="M426" s="99"/>
      <c r="N426" s="99"/>
    </row>
    <row r="427" spans="1:14" ht="15.75" thickBot="1" x14ac:dyDescent="0.3">
      <c r="A427" s="102"/>
      <c r="B427" s="99"/>
      <c r="C427" s="99"/>
      <c r="D427" s="99"/>
      <c r="E427" s="99"/>
      <c r="F427" s="99"/>
      <c r="G427" s="99"/>
      <c r="H427" s="99"/>
      <c r="I427" s="99"/>
      <c r="J427" s="99"/>
      <c r="K427" s="99"/>
      <c r="M427" s="99"/>
      <c r="N427" s="99"/>
    </row>
    <row r="428" spans="1:14" ht="15.75" thickBot="1" x14ac:dyDescent="0.3">
      <c r="A428" s="102"/>
      <c r="B428" s="99"/>
      <c r="C428" s="99"/>
      <c r="D428" s="99"/>
      <c r="E428" s="99"/>
      <c r="F428" s="99"/>
      <c r="G428" s="99"/>
      <c r="H428" s="99"/>
      <c r="I428" s="99"/>
      <c r="J428" s="99"/>
      <c r="K428" s="99"/>
      <c r="M428" s="99"/>
      <c r="N428" s="99"/>
    </row>
    <row r="429" spans="1:14" ht="15.75" thickBot="1" x14ac:dyDescent="0.3">
      <c r="A429" s="102"/>
      <c r="B429" s="99"/>
      <c r="C429" s="99"/>
      <c r="D429" s="99"/>
      <c r="E429" s="99"/>
      <c r="F429" s="99"/>
      <c r="G429" s="99"/>
      <c r="H429" s="99"/>
      <c r="I429" s="99"/>
      <c r="J429" s="99"/>
      <c r="K429" s="99"/>
      <c r="M429" s="99"/>
      <c r="N429" s="99"/>
    </row>
    <row r="430" spans="1:14" ht="15.75" thickBot="1" x14ac:dyDescent="0.3">
      <c r="A430" s="102"/>
      <c r="B430" s="99"/>
      <c r="C430" s="99"/>
      <c r="D430" s="99"/>
      <c r="E430" s="99"/>
      <c r="F430" s="99"/>
      <c r="G430" s="99"/>
      <c r="H430" s="99"/>
      <c r="I430" s="99"/>
      <c r="J430" s="99"/>
      <c r="K430" s="99"/>
      <c r="M430" s="99"/>
      <c r="N430" s="99"/>
    </row>
    <row r="431" spans="1:14" ht="15.75" thickBot="1" x14ac:dyDescent="0.3">
      <c r="A431" s="102"/>
      <c r="B431" s="99"/>
      <c r="C431" s="99"/>
      <c r="D431" s="99"/>
      <c r="E431" s="99"/>
      <c r="F431" s="99"/>
      <c r="G431" s="99"/>
      <c r="H431" s="99"/>
      <c r="I431" s="99"/>
      <c r="J431" s="99"/>
      <c r="K431" s="99"/>
      <c r="M431" s="99"/>
      <c r="N431" s="99"/>
    </row>
    <row r="432" spans="1:14" ht="15.75" thickBot="1" x14ac:dyDescent="0.3">
      <c r="A432" s="102"/>
      <c r="B432" s="99"/>
      <c r="C432" s="99"/>
      <c r="D432" s="99"/>
      <c r="E432" s="99"/>
      <c r="F432" s="99"/>
      <c r="G432" s="99"/>
      <c r="H432" s="99"/>
      <c r="I432" s="99"/>
      <c r="J432" s="99"/>
      <c r="K432" s="99"/>
      <c r="M432" s="99"/>
      <c r="N432" s="99"/>
    </row>
    <row r="433" spans="1:14" ht="15.75" thickBot="1" x14ac:dyDescent="0.3">
      <c r="A433" s="102"/>
      <c r="B433" s="99"/>
      <c r="C433" s="99"/>
      <c r="D433" s="99"/>
      <c r="E433" s="99"/>
      <c r="F433" s="99"/>
      <c r="G433" s="99"/>
      <c r="H433" s="99"/>
      <c r="I433" s="99"/>
      <c r="J433" s="99"/>
      <c r="K433" s="99"/>
      <c r="M433" s="99"/>
      <c r="N433" s="99"/>
    </row>
    <row r="434" spans="1:14" ht="15.75" thickBot="1" x14ac:dyDescent="0.3">
      <c r="A434" s="102"/>
      <c r="B434" s="99"/>
      <c r="C434" s="99"/>
      <c r="D434" s="99"/>
      <c r="E434" s="99"/>
      <c r="F434" s="99"/>
      <c r="G434" s="99"/>
      <c r="H434" s="99"/>
      <c r="I434" s="99"/>
      <c r="J434" s="99"/>
      <c r="K434" s="99"/>
      <c r="M434" s="99"/>
      <c r="N434" s="99"/>
    </row>
    <row r="435" spans="1:14" ht="15.75" thickBot="1" x14ac:dyDescent="0.3">
      <c r="A435" s="102"/>
      <c r="B435" s="99"/>
      <c r="C435" s="99"/>
      <c r="D435" s="99"/>
      <c r="E435" s="99"/>
      <c r="F435" s="99"/>
      <c r="G435" s="99"/>
      <c r="H435" s="99"/>
      <c r="I435" s="99"/>
      <c r="J435" s="99"/>
      <c r="K435" s="99"/>
      <c r="M435" s="99"/>
      <c r="N435" s="99"/>
    </row>
    <row r="436" spans="1:14" ht="15.75" thickBot="1" x14ac:dyDescent="0.3">
      <c r="A436" s="102"/>
      <c r="B436" s="99"/>
      <c r="C436" s="99"/>
      <c r="D436" s="99"/>
      <c r="E436" s="99"/>
      <c r="F436" s="99"/>
      <c r="G436" s="99"/>
      <c r="H436" s="99"/>
      <c r="I436" s="99"/>
      <c r="J436" s="99"/>
      <c r="K436" s="99"/>
      <c r="M436" s="99"/>
      <c r="N436" s="99"/>
    </row>
    <row r="437" spans="1:14" ht="15.75" thickBot="1" x14ac:dyDescent="0.3">
      <c r="A437" s="102"/>
      <c r="B437" s="99"/>
      <c r="C437" s="99"/>
      <c r="D437" s="99"/>
      <c r="E437" s="99"/>
      <c r="F437" s="99"/>
      <c r="G437" s="99"/>
      <c r="H437" s="99"/>
      <c r="I437" s="99"/>
      <c r="J437" s="99"/>
      <c r="K437" s="99"/>
      <c r="M437" s="99"/>
      <c r="N437" s="99"/>
    </row>
    <row r="438" spans="1:14" ht="15.75" thickBot="1" x14ac:dyDescent="0.3">
      <c r="A438" s="102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M438" s="99"/>
      <c r="N438" s="99"/>
    </row>
    <row r="439" spans="1:14" ht="15.75" thickBot="1" x14ac:dyDescent="0.3">
      <c r="A439" s="102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M439" s="99"/>
      <c r="N439" s="99"/>
    </row>
    <row r="440" spans="1:14" ht="15.75" thickBot="1" x14ac:dyDescent="0.3">
      <c r="A440" s="102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M440" s="99"/>
      <c r="N440" s="99"/>
    </row>
    <row r="441" spans="1:14" ht="15.75" thickBot="1" x14ac:dyDescent="0.3">
      <c r="A441" s="102"/>
      <c r="B441" s="99"/>
      <c r="C441" s="99"/>
      <c r="D441" s="99"/>
      <c r="E441" s="99"/>
      <c r="F441" s="99"/>
      <c r="G441" s="99"/>
      <c r="H441" s="99"/>
      <c r="I441" s="99"/>
      <c r="J441" s="99"/>
      <c r="K441" s="99"/>
      <c r="M441" s="99"/>
      <c r="N441" s="99"/>
    </row>
    <row r="442" spans="1:14" ht="15.75" thickBot="1" x14ac:dyDescent="0.3">
      <c r="A442" s="102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M442" s="99"/>
      <c r="N442" s="99"/>
    </row>
    <row r="443" spans="1:14" ht="15.75" thickBot="1" x14ac:dyDescent="0.3">
      <c r="A443" s="102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M443" s="99"/>
      <c r="N443" s="99"/>
    </row>
    <row r="444" spans="1:14" ht="15.75" thickBot="1" x14ac:dyDescent="0.3">
      <c r="A444" s="102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M444" s="99"/>
      <c r="N444" s="99"/>
    </row>
    <row r="445" spans="1:14" ht="15.75" thickBot="1" x14ac:dyDescent="0.3">
      <c r="A445" s="102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M445" s="99"/>
      <c r="N445" s="99"/>
    </row>
    <row r="446" spans="1:14" ht="15.75" thickBot="1" x14ac:dyDescent="0.3">
      <c r="A446" s="102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M446" s="99"/>
      <c r="N446" s="99"/>
    </row>
    <row r="447" spans="1:14" ht="15.75" thickBot="1" x14ac:dyDescent="0.3">
      <c r="A447" s="102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M447" s="99"/>
      <c r="N447" s="99"/>
    </row>
    <row r="448" spans="1:14" ht="15.75" thickBot="1" x14ac:dyDescent="0.3">
      <c r="A448" s="102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M448" s="99"/>
      <c r="N448" s="99"/>
    </row>
    <row r="449" spans="1:14" ht="15.75" thickBot="1" x14ac:dyDescent="0.3">
      <c r="A449" s="102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M449" s="99"/>
      <c r="N449" s="99"/>
    </row>
    <row r="450" spans="1:14" ht="15.75" thickBot="1" x14ac:dyDescent="0.3">
      <c r="A450" s="102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M450" s="99"/>
      <c r="N450" s="99"/>
    </row>
    <row r="451" spans="1:14" ht="15.75" thickBot="1" x14ac:dyDescent="0.3">
      <c r="A451" s="102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M451" s="99"/>
      <c r="N451" s="99"/>
    </row>
    <row r="452" spans="1:14" ht="15.75" thickBot="1" x14ac:dyDescent="0.3">
      <c r="A452" s="102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M452" s="99"/>
      <c r="N452" s="99"/>
    </row>
    <row r="453" spans="1:14" ht="15.75" thickBot="1" x14ac:dyDescent="0.3">
      <c r="A453" s="102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M453" s="99"/>
      <c r="N453" s="99"/>
    </row>
    <row r="454" spans="1:14" ht="15.75" thickBot="1" x14ac:dyDescent="0.3">
      <c r="A454" s="102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M454" s="99"/>
      <c r="N454" s="99"/>
    </row>
    <row r="455" spans="1:14" ht="15.75" thickBot="1" x14ac:dyDescent="0.3">
      <c r="A455" s="102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M455" s="99"/>
      <c r="N455" s="99"/>
    </row>
    <row r="456" spans="1:14" ht="15.75" thickBot="1" x14ac:dyDescent="0.3">
      <c r="A456" s="102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M456" s="99"/>
      <c r="N456" s="99"/>
    </row>
    <row r="457" spans="1:14" ht="15.75" thickBot="1" x14ac:dyDescent="0.3">
      <c r="A457" s="102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M457" s="99"/>
      <c r="N457" s="99"/>
    </row>
    <row r="458" spans="1:14" ht="15.75" thickBot="1" x14ac:dyDescent="0.3">
      <c r="A458" s="102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M458" s="99"/>
      <c r="N458" s="99"/>
    </row>
    <row r="459" spans="1:14" ht="15.75" thickBot="1" x14ac:dyDescent="0.3">
      <c r="A459" s="102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M459" s="99"/>
      <c r="N459" s="99"/>
    </row>
    <row r="460" spans="1:14" ht="15.75" thickBot="1" x14ac:dyDescent="0.3">
      <c r="A460" s="102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M460" s="99"/>
      <c r="N460" s="99"/>
    </row>
    <row r="461" spans="1:14" ht="15.75" thickBot="1" x14ac:dyDescent="0.3">
      <c r="A461" s="102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M461" s="99"/>
      <c r="N461" s="99"/>
    </row>
    <row r="462" spans="1:14" ht="15.75" thickBot="1" x14ac:dyDescent="0.3">
      <c r="A462" s="102"/>
      <c r="B462" s="99"/>
      <c r="C462" s="99"/>
      <c r="D462" s="99"/>
      <c r="E462" s="99"/>
      <c r="F462" s="99"/>
      <c r="G462" s="99"/>
      <c r="H462" s="99"/>
      <c r="I462" s="99"/>
      <c r="J462" s="99"/>
      <c r="K462" s="99"/>
      <c r="M462" s="99"/>
      <c r="N462" s="99"/>
    </row>
    <row r="463" spans="1:14" ht="15.75" thickBot="1" x14ac:dyDescent="0.3">
      <c r="A463" s="102"/>
      <c r="B463" s="99"/>
      <c r="C463" s="99"/>
      <c r="D463" s="99"/>
      <c r="E463" s="99"/>
      <c r="F463" s="99"/>
      <c r="G463" s="99"/>
      <c r="H463" s="99"/>
      <c r="I463" s="99"/>
      <c r="J463" s="99"/>
      <c r="K463" s="99"/>
      <c r="M463" s="99"/>
      <c r="N463" s="99"/>
    </row>
    <row r="464" spans="1:14" ht="15.75" thickBot="1" x14ac:dyDescent="0.3">
      <c r="A464" s="102"/>
      <c r="B464" s="99"/>
      <c r="C464" s="99"/>
      <c r="D464" s="99"/>
      <c r="E464" s="99"/>
      <c r="F464" s="99"/>
      <c r="G464" s="99"/>
      <c r="H464" s="99"/>
      <c r="I464" s="99"/>
      <c r="J464" s="99"/>
      <c r="K464" s="99"/>
      <c r="M464" s="99"/>
      <c r="N464" s="99"/>
    </row>
    <row r="465" spans="1:14" ht="15.75" thickBot="1" x14ac:dyDescent="0.3">
      <c r="A465" s="102"/>
      <c r="B465" s="99"/>
      <c r="C465" s="99"/>
      <c r="D465" s="99"/>
      <c r="E465" s="99"/>
      <c r="F465" s="99"/>
      <c r="G465" s="99"/>
      <c r="H465" s="99"/>
      <c r="I465" s="99"/>
      <c r="J465" s="99"/>
      <c r="K465" s="99"/>
      <c r="M465" s="99"/>
      <c r="N465" s="99"/>
    </row>
    <row r="466" spans="1:14" ht="15.75" thickBot="1" x14ac:dyDescent="0.3">
      <c r="A466" s="102"/>
      <c r="B466" s="99"/>
      <c r="C466" s="99"/>
      <c r="D466" s="99"/>
      <c r="E466" s="99"/>
      <c r="F466" s="99"/>
      <c r="G466" s="99"/>
      <c r="H466" s="99"/>
      <c r="I466" s="99"/>
      <c r="J466" s="99"/>
      <c r="K466" s="99"/>
      <c r="M466" s="99"/>
      <c r="N466" s="99"/>
    </row>
    <row r="467" spans="1:14" ht="15.75" thickBot="1" x14ac:dyDescent="0.3">
      <c r="A467" s="102"/>
      <c r="B467" s="99"/>
      <c r="C467" s="99"/>
      <c r="D467" s="99"/>
      <c r="E467" s="99"/>
      <c r="F467" s="99"/>
      <c r="G467" s="99"/>
      <c r="H467" s="99"/>
      <c r="I467" s="99"/>
      <c r="J467" s="99"/>
      <c r="K467" s="99"/>
      <c r="M467" s="99"/>
      <c r="N467" s="99"/>
    </row>
    <row r="468" spans="1:14" ht="15.75" thickBot="1" x14ac:dyDescent="0.3">
      <c r="A468" s="102"/>
      <c r="B468" s="99"/>
      <c r="C468" s="99"/>
      <c r="D468" s="99"/>
      <c r="E468" s="99"/>
      <c r="F468" s="99"/>
      <c r="G468" s="99"/>
      <c r="H468" s="99"/>
      <c r="I468" s="99"/>
      <c r="J468" s="99"/>
      <c r="K468" s="99"/>
      <c r="M468" s="99"/>
      <c r="N468" s="99"/>
    </row>
    <row r="469" spans="1:14" ht="15.75" thickBot="1" x14ac:dyDescent="0.3">
      <c r="A469" s="102"/>
      <c r="B469" s="99"/>
      <c r="C469" s="99"/>
      <c r="D469" s="99"/>
      <c r="E469" s="99"/>
      <c r="F469" s="99"/>
      <c r="G469" s="99"/>
      <c r="H469" s="99"/>
      <c r="I469" s="99"/>
      <c r="J469" s="99"/>
      <c r="K469" s="99"/>
      <c r="M469" s="99"/>
      <c r="N469" s="99"/>
    </row>
    <row r="470" spans="1:14" ht="15.75" thickBot="1" x14ac:dyDescent="0.3">
      <c r="A470" s="102"/>
      <c r="B470" s="101"/>
      <c r="C470" s="102"/>
      <c r="D470" s="101"/>
      <c r="E470" s="101"/>
      <c r="F470" s="101"/>
      <c r="G470" s="101"/>
      <c r="H470" s="101"/>
      <c r="I470" s="101"/>
      <c r="J470" s="101"/>
      <c r="K470" s="101"/>
      <c r="M470" s="101"/>
      <c r="N470" s="101"/>
    </row>
    <row r="471" spans="1:14" ht="15.75" thickBot="1" x14ac:dyDescent="0.3">
      <c r="A471" s="102"/>
      <c r="B471" s="101"/>
      <c r="C471" s="102"/>
      <c r="D471" s="101"/>
      <c r="E471" s="101"/>
      <c r="F471" s="101"/>
      <c r="G471" s="101"/>
      <c r="H471" s="101"/>
      <c r="I471" s="101"/>
      <c r="J471" s="101"/>
      <c r="K471" s="101"/>
      <c r="M471" s="101"/>
      <c r="N471" s="101"/>
    </row>
    <row r="472" spans="1:14" ht="15.75" thickBot="1" x14ac:dyDescent="0.3">
      <c r="A472" s="102"/>
      <c r="B472" s="101"/>
      <c r="C472" s="102"/>
      <c r="D472" s="101"/>
      <c r="E472" s="101"/>
      <c r="F472" s="101"/>
      <c r="G472" s="101"/>
      <c r="H472" s="101"/>
      <c r="I472" s="101"/>
      <c r="J472" s="101"/>
      <c r="K472" s="101"/>
      <c r="M472" s="101"/>
      <c r="N472" s="101"/>
    </row>
    <row r="473" spans="1:14" ht="15.75" thickBot="1" x14ac:dyDescent="0.3">
      <c r="A473" s="102"/>
      <c r="B473" s="101"/>
      <c r="C473" s="102"/>
      <c r="D473" s="101"/>
      <c r="E473" s="101"/>
      <c r="F473" s="101"/>
      <c r="G473" s="101"/>
      <c r="H473" s="101"/>
      <c r="I473" s="101"/>
      <c r="J473" s="101"/>
      <c r="K473" s="101"/>
      <c r="M473" s="101"/>
      <c r="N473" s="101"/>
    </row>
    <row r="474" spans="1:14" ht="15.75" thickBot="1" x14ac:dyDescent="0.3">
      <c r="A474" s="102"/>
      <c r="B474" s="101"/>
      <c r="C474" s="102"/>
      <c r="D474" s="101"/>
      <c r="E474" s="101"/>
      <c r="F474" s="101"/>
      <c r="G474" s="101"/>
      <c r="H474" s="101"/>
      <c r="I474" s="101"/>
      <c r="J474" s="101"/>
      <c r="K474" s="101"/>
      <c r="M474" s="101"/>
      <c r="N474" s="101"/>
    </row>
    <row r="475" spans="1:14" ht="15.75" thickBot="1" x14ac:dyDescent="0.3">
      <c r="A475" s="102"/>
      <c r="B475" s="101"/>
      <c r="C475" s="102"/>
      <c r="D475" s="101"/>
      <c r="E475" s="101"/>
      <c r="F475" s="101"/>
      <c r="G475" s="101"/>
      <c r="H475" s="101"/>
      <c r="I475" s="101"/>
      <c r="J475" s="101"/>
      <c r="K475" s="101"/>
      <c r="M475" s="101"/>
      <c r="N475" s="101"/>
    </row>
    <row r="476" spans="1:14" ht="15.75" thickBot="1" x14ac:dyDescent="0.3">
      <c r="A476" s="102"/>
      <c r="B476" s="101"/>
      <c r="C476" s="102"/>
      <c r="D476" s="101"/>
      <c r="E476" s="101"/>
      <c r="F476" s="101"/>
      <c r="G476" s="101"/>
      <c r="H476" s="101"/>
      <c r="I476" s="101"/>
      <c r="J476" s="101"/>
      <c r="K476" s="101"/>
      <c r="M476" s="101"/>
      <c r="N476" s="101"/>
    </row>
    <row r="477" spans="1:14" ht="15.75" thickBot="1" x14ac:dyDescent="0.3">
      <c r="A477" s="102"/>
      <c r="B477" s="101"/>
      <c r="C477" s="102"/>
      <c r="D477" s="101"/>
      <c r="E477" s="101"/>
      <c r="F477" s="101"/>
      <c r="G477" s="101"/>
      <c r="H477" s="101"/>
      <c r="I477" s="101"/>
      <c r="J477" s="101"/>
      <c r="K477" s="101"/>
      <c r="M477" s="101"/>
      <c r="N477" s="101"/>
    </row>
    <row r="478" spans="1:14" ht="15.75" thickBot="1" x14ac:dyDescent="0.3">
      <c r="A478" s="102"/>
      <c r="B478" s="101"/>
      <c r="C478" s="102"/>
      <c r="D478" s="101"/>
      <c r="E478" s="101"/>
      <c r="F478" s="101"/>
      <c r="G478" s="101"/>
      <c r="H478" s="101"/>
      <c r="I478" s="101"/>
      <c r="J478" s="101"/>
      <c r="K478" s="101"/>
      <c r="M478" s="101"/>
      <c r="N478" s="101"/>
    </row>
    <row r="479" spans="1:14" ht="15.75" thickBot="1" x14ac:dyDescent="0.3">
      <c r="A479" s="102"/>
      <c r="B479" s="101"/>
      <c r="C479" s="102"/>
      <c r="D479" s="101"/>
      <c r="E479" s="101"/>
      <c r="F479" s="101"/>
      <c r="G479" s="101"/>
      <c r="H479" s="101"/>
      <c r="I479" s="101"/>
      <c r="J479" s="101"/>
      <c r="K479" s="101"/>
      <c r="M479" s="101"/>
      <c r="N479" s="101"/>
    </row>
    <row r="480" spans="1:14" ht="15.75" thickBot="1" x14ac:dyDescent="0.3">
      <c r="A480" s="102"/>
      <c r="B480" s="101"/>
      <c r="C480" s="102"/>
      <c r="D480" s="101"/>
      <c r="E480" s="101"/>
      <c r="F480" s="101"/>
      <c r="G480" s="101"/>
      <c r="H480" s="101"/>
      <c r="I480" s="101"/>
      <c r="J480" s="101"/>
      <c r="K480" s="101"/>
      <c r="M480" s="101"/>
      <c r="N480" s="101"/>
    </row>
    <row r="481" spans="1:14" ht="15.75" thickBot="1" x14ac:dyDescent="0.3">
      <c r="A481" s="102"/>
      <c r="B481" s="101"/>
      <c r="C481" s="102"/>
      <c r="D481" s="101"/>
      <c r="E481" s="101"/>
      <c r="F481" s="101"/>
      <c r="G481" s="101"/>
      <c r="H481" s="101"/>
      <c r="I481" s="101"/>
      <c r="J481" s="101"/>
      <c r="K481" s="101"/>
      <c r="M481" s="101"/>
      <c r="N481" s="101"/>
    </row>
    <row r="482" spans="1:14" ht="15.75" thickBot="1" x14ac:dyDescent="0.3">
      <c r="A482" s="102"/>
      <c r="B482" s="101"/>
      <c r="C482" s="102"/>
      <c r="D482" s="101"/>
      <c r="E482" s="101"/>
      <c r="F482" s="101"/>
      <c r="G482" s="101"/>
      <c r="H482" s="101"/>
      <c r="I482" s="101"/>
      <c r="J482" s="101"/>
      <c r="K482" s="101"/>
      <c r="M482" s="101"/>
      <c r="N482" s="101"/>
    </row>
    <row r="483" spans="1:14" ht="15.75" thickBot="1" x14ac:dyDescent="0.3">
      <c r="A483" s="102"/>
      <c r="B483" s="101"/>
      <c r="C483" s="102"/>
      <c r="D483" s="101"/>
      <c r="E483" s="101"/>
      <c r="F483" s="101"/>
      <c r="G483" s="101"/>
      <c r="H483" s="101"/>
      <c r="I483" s="101"/>
      <c r="J483" s="101"/>
      <c r="K483" s="101"/>
      <c r="M483" s="101"/>
      <c r="N483" s="101"/>
    </row>
    <row r="484" spans="1:14" ht="15.75" thickBot="1" x14ac:dyDescent="0.3">
      <c r="A484" s="102"/>
      <c r="B484" s="101"/>
      <c r="C484" s="102"/>
      <c r="D484" s="101"/>
      <c r="E484" s="101"/>
      <c r="F484" s="101"/>
      <c r="G484" s="101"/>
      <c r="H484" s="101"/>
      <c r="I484" s="101"/>
      <c r="J484" s="101"/>
      <c r="K484" s="101"/>
      <c r="M484" s="101"/>
      <c r="N484" s="101"/>
    </row>
    <row r="485" spans="1:14" ht="15.75" thickBot="1" x14ac:dyDescent="0.3">
      <c r="A485" s="102"/>
      <c r="B485" s="101"/>
      <c r="C485" s="102"/>
      <c r="D485" s="101"/>
      <c r="E485" s="101"/>
      <c r="F485" s="101"/>
      <c r="G485" s="101"/>
      <c r="H485" s="101"/>
      <c r="I485" s="101"/>
      <c r="J485" s="101"/>
      <c r="K485" s="101"/>
      <c r="M485" s="101"/>
      <c r="N485" s="101"/>
    </row>
    <row r="486" spans="1:14" ht="15.75" thickBot="1" x14ac:dyDescent="0.3">
      <c r="A486" s="102"/>
      <c r="B486" s="101"/>
      <c r="C486" s="102"/>
      <c r="D486" s="101"/>
      <c r="E486" s="101"/>
      <c r="F486" s="101"/>
      <c r="G486" s="101"/>
      <c r="H486" s="101"/>
      <c r="I486" s="101"/>
      <c r="J486" s="101"/>
      <c r="K486" s="101"/>
      <c r="M486" s="101"/>
      <c r="N486" s="101"/>
    </row>
    <row r="487" spans="1:14" ht="15.75" thickBot="1" x14ac:dyDescent="0.3">
      <c r="A487" s="102"/>
      <c r="B487" s="101"/>
      <c r="C487" s="102"/>
      <c r="D487" s="101"/>
      <c r="E487" s="101"/>
      <c r="F487" s="101"/>
      <c r="G487" s="101"/>
      <c r="H487" s="101"/>
      <c r="I487" s="101"/>
      <c r="J487" s="101"/>
      <c r="K487" s="101"/>
      <c r="M487" s="101"/>
      <c r="N487" s="101"/>
    </row>
    <row r="488" spans="1:14" ht="15.75" thickBot="1" x14ac:dyDescent="0.3">
      <c r="A488" s="102"/>
      <c r="B488" s="101"/>
      <c r="C488" s="102"/>
      <c r="D488" s="101"/>
      <c r="E488" s="101"/>
      <c r="F488" s="101"/>
      <c r="G488" s="101"/>
      <c r="H488" s="101"/>
      <c r="I488" s="101"/>
      <c r="J488" s="101"/>
      <c r="K488" s="101"/>
      <c r="M488" s="101"/>
      <c r="N488" s="101"/>
    </row>
    <row r="489" spans="1:14" ht="15.75" thickBot="1" x14ac:dyDescent="0.3">
      <c r="A489" s="102"/>
      <c r="B489" s="101"/>
      <c r="C489" s="102"/>
      <c r="D489" s="101"/>
      <c r="E489" s="101"/>
      <c r="F489" s="101"/>
      <c r="G489" s="101"/>
      <c r="H489" s="101"/>
      <c r="I489" s="101"/>
      <c r="J489" s="101"/>
      <c r="K489" s="101"/>
      <c r="M489" s="101"/>
      <c r="N489" s="101"/>
    </row>
    <row r="490" spans="1:14" ht="15.75" thickBot="1" x14ac:dyDescent="0.3">
      <c r="A490" s="102"/>
      <c r="B490" s="101"/>
      <c r="C490" s="102"/>
      <c r="D490" s="101"/>
      <c r="E490" s="101"/>
      <c r="F490" s="101"/>
      <c r="G490" s="101"/>
      <c r="H490" s="101"/>
      <c r="I490" s="101"/>
      <c r="J490" s="101"/>
      <c r="K490" s="101"/>
      <c r="M490" s="101"/>
      <c r="N490" s="101"/>
    </row>
    <row r="491" spans="1:14" ht="15.75" thickBot="1" x14ac:dyDescent="0.3">
      <c r="A491" s="102"/>
      <c r="B491" s="101"/>
      <c r="C491" s="102"/>
      <c r="D491" s="101"/>
      <c r="E491" s="101"/>
      <c r="F491" s="101"/>
      <c r="G491" s="101"/>
      <c r="H491" s="101"/>
      <c r="I491" s="101"/>
      <c r="J491" s="101"/>
      <c r="K491" s="101"/>
      <c r="M491" s="101"/>
      <c r="N491" s="101"/>
    </row>
    <row r="492" spans="1:14" ht="15.75" thickBot="1" x14ac:dyDescent="0.3">
      <c r="A492" s="102"/>
      <c r="B492" s="101"/>
      <c r="C492" s="102"/>
      <c r="D492" s="101"/>
      <c r="E492" s="101"/>
      <c r="F492" s="101"/>
      <c r="G492" s="101"/>
      <c r="H492" s="101"/>
      <c r="I492" s="101"/>
      <c r="J492" s="101"/>
      <c r="K492" s="101"/>
      <c r="M492" s="101"/>
      <c r="N492" s="101"/>
    </row>
    <row r="493" spans="1:14" ht="15.75" thickBot="1" x14ac:dyDescent="0.3">
      <c r="A493" s="102"/>
      <c r="B493" s="101"/>
      <c r="C493" s="102"/>
      <c r="D493" s="101"/>
      <c r="E493" s="101"/>
      <c r="F493" s="101"/>
      <c r="G493" s="101"/>
      <c r="H493" s="101"/>
      <c r="I493" s="101"/>
      <c r="J493" s="101"/>
      <c r="K493" s="101"/>
      <c r="M493" s="101"/>
      <c r="N493" s="101"/>
    </row>
    <row r="494" spans="1:14" ht="15.75" thickBot="1" x14ac:dyDescent="0.3">
      <c r="A494" s="102"/>
      <c r="B494" s="101"/>
      <c r="C494" s="102"/>
      <c r="D494" s="101"/>
      <c r="E494" s="101"/>
      <c r="F494" s="101"/>
      <c r="G494" s="101"/>
      <c r="H494" s="101"/>
      <c r="I494" s="101"/>
      <c r="J494" s="101"/>
      <c r="K494" s="101"/>
      <c r="M494" s="101"/>
      <c r="N494" s="101"/>
    </row>
    <row r="495" spans="1:14" ht="15.75" thickBot="1" x14ac:dyDescent="0.3">
      <c r="A495" s="102"/>
      <c r="B495" s="101"/>
      <c r="C495" s="102"/>
      <c r="D495" s="101"/>
      <c r="E495" s="101"/>
      <c r="F495" s="101"/>
      <c r="G495" s="101"/>
      <c r="H495" s="101"/>
      <c r="I495" s="101"/>
      <c r="J495" s="101"/>
      <c r="K495" s="101"/>
      <c r="M495" s="101"/>
      <c r="N495" s="101"/>
    </row>
    <row r="496" spans="1:14" ht="15.75" thickBot="1" x14ac:dyDescent="0.3">
      <c r="A496" s="102"/>
      <c r="B496" s="101"/>
      <c r="C496" s="102"/>
      <c r="D496" s="101"/>
      <c r="E496" s="101"/>
      <c r="F496" s="101"/>
      <c r="G496" s="101"/>
      <c r="H496" s="101"/>
      <c r="I496" s="101"/>
      <c r="J496" s="101"/>
      <c r="K496" s="101"/>
      <c r="M496" s="101"/>
      <c r="N496" s="101"/>
    </row>
    <row r="497" spans="1:14" ht="15.75" thickBot="1" x14ac:dyDescent="0.3">
      <c r="A497" s="102"/>
      <c r="B497" s="101"/>
      <c r="C497" s="102"/>
      <c r="D497" s="101"/>
      <c r="E497" s="101"/>
      <c r="F497" s="101"/>
      <c r="G497" s="101"/>
      <c r="H497" s="101"/>
      <c r="I497" s="101"/>
      <c r="J497" s="101"/>
      <c r="K497" s="101"/>
      <c r="M497" s="101"/>
      <c r="N497" s="101"/>
    </row>
    <row r="498" spans="1:14" ht="15.75" thickBot="1" x14ac:dyDescent="0.3">
      <c r="A498" s="102"/>
      <c r="B498" s="101"/>
      <c r="C498" s="102"/>
      <c r="D498" s="101"/>
      <c r="E498" s="101"/>
      <c r="F498" s="101"/>
      <c r="G498" s="101"/>
      <c r="H498" s="101"/>
      <c r="I498" s="101"/>
      <c r="J498" s="101"/>
      <c r="K498" s="101"/>
      <c r="M498" s="101"/>
      <c r="N498" s="101"/>
    </row>
    <row r="499" spans="1:14" ht="15.75" thickBot="1" x14ac:dyDescent="0.3">
      <c r="A499" s="102"/>
      <c r="B499" s="101"/>
      <c r="C499" s="102"/>
      <c r="D499" s="101"/>
      <c r="E499" s="101"/>
      <c r="F499" s="101"/>
      <c r="G499" s="101"/>
      <c r="H499" s="101"/>
      <c r="I499" s="101"/>
      <c r="J499" s="101"/>
      <c r="K499" s="101"/>
      <c r="M499" s="101"/>
      <c r="N499" s="101"/>
    </row>
    <row r="500" spans="1:14" ht="15.75" thickBot="1" x14ac:dyDescent="0.3">
      <c r="A500" s="102"/>
      <c r="B500" s="101"/>
      <c r="C500" s="102"/>
      <c r="D500" s="101"/>
      <c r="E500" s="101"/>
      <c r="F500" s="101"/>
      <c r="G500" s="101"/>
      <c r="H500" s="101"/>
      <c r="I500" s="101"/>
      <c r="J500" s="101"/>
      <c r="K500" s="101"/>
      <c r="M500" s="101"/>
      <c r="N500" s="101"/>
    </row>
    <row r="501" spans="1:14" ht="15.75" thickBot="1" x14ac:dyDescent="0.3">
      <c r="A501" s="102"/>
      <c r="B501" s="101"/>
      <c r="C501" s="102"/>
      <c r="D501" s="101"/>
      <c r="E501" s="101"/>
      <c r="F501" s="101"/>
      <c r="G501" s="101"/>
      <c r="H501" s="101"/>
      <c r="I501" s="101"/>
      <c r="J501" s="101"/>
      <c r="K501" s="101"/>
      <c r="M501" s="101"/>
      <c r="N501" s="101"/>
    </row>
    <row r="502" spans="1:14" ht="15.75" thickBot="1" x14ac:dyDescent="0.3">
      <c r="A502" s="102"/>
      <c r="B502" s="101"/>
      <c r="C502" s="102"/>
      <c r="D502" s="101"/>
      <c r="E502" s="101"/>
      <c r="F502" s="101"/>
      <c r="G502" s="101"/>
      <c r="H502" s="101"/>
      <c r="I502" s="101"/>
      <c r="J502" s="101"/>
      <c r="K502" s="101"/>
      <c r="M502" s="101"/>
      <c r="N502" s="101"/>
    </row>
    <row r="503" spans="1:14" ht="15.75" thickBot="1" x14ac:dyDescent="0.3">
      <c r="A503" s="102"/>
      <c r="B503" s="101"/>
      <c r="C503" s="102"/>
      <c r="D503" s="101"/>
      <c r="E503" s="101"/>
      <c r="F503" s="101"/>
      <c r="G503" s="101"/>
      <c r="H503" s="101"/>
      <c r="I503" s="101"/>
      <c r="J503" s="101"/>
      <c r="K503" s="101"/>
      <c r="M503" s="101"/>
      <c r="N503" s="101"/>
    </row>
    <row r="504" spans="1:14" ht="15.75" thickBot="1" x14ac:dyDescent="0.3">
      <c r="A504" s="102"/>
      <c r="B504" s="101"/>
      <c r="C504" s="102"/>
      <c r="D504" s="101"/>
      <c r="E504" s="101"/>
      <c r="F504" s="101"/>
      <c r="G504" s="101"/>
      <c r="H504" s="101"/>
      <c r="I504" s="101"/>
      <c r="J504" s="101"/>
      <c r="K504" s="101"/>
      <c r="M504" s="101"/>
      <c r="N504" s="101"/>
    </row>
    <row r="505" spans="1:14" ht="15.75" thickBot="1" x14ac:dyDescent="0.3">
      <c r="A505" s="102"/>
      <c r="B505" s="101"/>
      <c r="C505" s="102"/>
      <c r="D505" s="101"/>
      <c r="E505" s="101"/>
      <c r="F505" s="101"/>
      <c r="G505" s="101"/>
      <c r="H505" s="101"/>
      <c r="I505" s="101"/>
      <c r="J505" s="101"/>
      <c r="K505" s="101"/>
      <c r="M505" s="101"/>
      <c r="N505" s="101"/>
    </row>
    <row r="506" spans="1:14" ht="15.75" thickBot="1" x14ac:dyDescent="0.3">
      <c r="A506" s="102"/>
      <c r="B506" s="101"/>
      <c r="C506" s="102"/>
      <c r="D506" s="101"/>
      <c r="E506" s="101"/>
      <c r="F506" s="101"/>
      <c r="G506" s="101"/>
      <c r="H506" s="101"/>
      <c r="I506" s="101"/>
      <c r="J506" s="101"/>
      <c r="K506" s="101"/>
      <c r="M506" s="101"/>
      <c r="N506" s="101"/>
    </row>
    <row r="507" spans="1:14" ht="15.75" thickBot="1" x14ac:dyDescent="0.3">
      <c r="A507" s="102"/>
      <c r="B507" s="101"/>
      <c r="C507" s="102"/>
      <c r="D507" s="101"/>
      <c r="E507" s="101"/>
      <c r="F507" s="101"/>
      <c r="G507" s="101"/>
      <c r="H507" s="101"/>
      <c r="I507" s="101"/>
      <c r="J507" s="101"/>
      <c r="K507" s="101"/>
      <c r="M507" s="101"/>
      <c r="N507" s="101"/>
    </row>
    <row r="508" spans="1:14" ht="15.75" thickBot="1" x14ac:dyDescent="0.3">
      <c r="A508" s="102"/>
      <c r="B508" s="101"/>
      <c r="C508" s="102"/>
      <c r="D508" s="101"/>
      <c r="E508" s="101"/>
      <c r="F508" s="101"/>
      <c r="G508" s="101"/>
      <c r="H508" s="101"/>
      <c r="I508" s="101"/>
      <c r="J508" s="101"/>
      <c r="K508" s="101"/>
      <c r="M508" s="101"/>
      <c r="N508" s="101"/>
    </row>
    <row r="509" spans="1:14" ht="15.75" thickBot="1" x14ac:dyDescent="0.3">
      <c r="A509" s="102"/>
      <c r="B509" s="101"/>
      <c r="C509" s="102"/>
      <c r="D509" s="101"/>
      <c r="E509" s="101"/>
      <c r="F509" s="101"/>
      <c r="G509" s="101"/>
      <c r="H509" s="101"/>
      <c r="I509" s="101"/>
      <c r="J509" s="101"/>
      <c r="K509" s="101"/>
      <c r="M509" s="101"/>
      <c r="N509" s="101"/>
    </row>
    <row r="510" spans="1:14" ht="15.75" thickBot="1" x14ac:dyDescent="0.3">
      <c r="A510" s="102"/>
      <c r="B510" s="101"/>
      <c r="C510" s="102"/>
      <c r="D510" s="101"/>
      <c r="E510" s="101"/>
      <c r="F510" s="101"/>
      <c r="G510" s="101"/>
      <c r="H510" s="101"/>
      <c r="I510" s="101"/>
      <c r="J510" s="101"/>
      <c r="K510" s="101"/>
      <c r="M510" s="101"/>
      <c r="N510" s="101"/>
    </row>
    <row r="511" spans="1:14" ht="15.75" thickBot="1" x14ac:dyDescent="0.3">
      <c r="A511" s="102"/>
      <c r="B511" s="101"/>
      <c r="C511" s="102"/>
      <c r="D511" s="101"/>
      <c r="E511" s="101"/>
      <c r="F511" s="101"/>
      <c r="G511" s="101"/>
      <c r="H511" s="101"/>
      <c r="I511" s="101"/>
      <c r="J511" s="101"/>
      <c r="K511" s="101"/>
      <c r="M511" s="101"/>
      <c r="N511" s="101"/>
    </row>
    <row r="512" spans="1:14" ht="15.75" thickBot="1" x14ac:dyDescent="0.3">
      <c r="A512" s="102"/>
      <c r="B512" s="101"/>
      <c r="C512" s="102"/>
      <c r="D512" s="101"/>
      <c r="E512" s="101"/>
      <c r="F512" s="101"/>
      <c r="G512" s="101"/>
      <c r="H512" s="101"/>
      <c r="I512" s="101"/>
      <c r="J512" s="101"/>
      <c r="K512" s="101"/>
      <c r="M512" s="101"/>
      <c r="N512" s="101"/>
    </row>
    <row r="513" spans="1:14" ht="15.75" thickBot="1" x14ac:dyDescent="0.3">
      <c r="A513" s="102"/>
      <c r="B513" s="101"/>
      <c r="C513" s="102"/>
      <c r="D513" s="101"/>
      <c r="E513" s="101"/>
      <c r="F513" s="101"/>
      <c r="G513" s="101"/>
      <c r="H513" s="101"/>
      <c r="I513" s="101"/>
      <c r="J513" s="101"/>
      <c r="K513" s="101"/>
      <c r="M513" s="101"/>
      <c r="N513" s="101"/>
    </row>
    <row r="514" spans="1:14" ht="15.75" thickBot="1" x14ac:dyDescent="0.3">
      <c r="A514" s="102"/>
      <c r="B514" s="101"/>
      <c r="C514" s="102"/>
      <c r="D514" s="101"/>
      <c r="E514" s="101"/>
      <c r="F514" s="101"/>
      <c r="G514" s="101"/>
      <c r="H514" s="101"/>
      <c r="I514" s="101"/>
      <c r="J514" s="101"/>
      <c r="K514" s="101"/>
      <c r="M514" s="101"/>
      <c r="N514" s="101"/>
    </row>
    <row r="515" spans="1:14" ht="15.75" thickBot="1" x14ac:dyDescent="0.3">
      <c r="A515" s="102"/>
      <c r="B515" s="101"/>
      <c r="C515" s="102"/>
      <c r="D515" s="101"/>
      <c r="E515" s="101"/>
      <c r="F515" s="101"/>
      <c r="G515" s="101"/>
      <c r="H515" s="101"/>
      <c r="I515" s="101"/>
      <c r="J515" s="101"/>
      <c r="K515" s="101"/>
      <c r="M515" s="101"/>
      <c r="N515" s="101"/>
    </row>
    <row r="516" spans="1:14" ht="15.75" thickBot="1" x14ac:dyDescent="0.3">
      <c r="A516" s="102"/>
      <c r="B516" s="101"/>
      <c r="C516" s="102"/>
      <c r="D516" s="101"/>
      <c r="E516" s="101"/>
      <c r="F516" s="101"/>
      <c r="G516" s="101"/>
      <c r="H516" s="101"/>
      <c r="I516" s="101"/>
      <c r="J516" s="101"/>
      <c r="K516" s="101"/>
      <c r="M516" s="101"/>
      <c r="N516" s="101"/>
    </row>
    <row r="517" spans="1:14" ht="15.75" thickBot="1" x14ac:dyDescent="0.3">
      <c r="A517" s="102"/>
      <c r="B517" s="101"/>
      <c r="C517" s="102"/>
      <c r="D517" s="101"/>
      <c r="E517" s="101"/>
      <c r="F517" s="101"/>
      <c r="G517" s="101"/>
      <c r="H517" s="101"/>
      <c r="I517" s="101"/>
      <c r="J517" s="101"/>
      <c r="K517" s="101"/>
      <c r="M517" s="101"/>
      <c r="N517" s="101"/>
    </row>
    <row r="518" spans="1:14" ht="15.75" thickBot="1" x14ac:dyDescent="0.3">
      <c r="A518" s="102"/>
      <c r="B518" s="101"/>
      <c r="C518" s="102"/>
      <c r="D518" s="101"/>
      <c r="E518" s="101"/>
      <c r="F518" s="101"/>
      <c r="G518" s="101"/>
      <c r="H518" s="101"/>
      <c r="I518" s="101"/>
      <c r="J518" s="101"/>
      <c r="K518" s="101"/>
      <c r="M518" s="101"/>
      <c r="N518" s="101"/>
    </row>
    <row r="519" spans="1:14" ht="15.75" thickBot="1" x14ac:dyDescent="0.3">
      <c r="A519" s="102"/>
      <c r="B519" s="101"/>
      <c r="C519" s="102"/>
      <c r="D519" s="101"/>
      <c r="E519" s="101"/>
      <c r="F519" s="101"/>
      <c r="G519" s="101"/>
      <c r="H519" s="101"/>
      <c r="I519" s="101"/>
      <c r="J519" s="101"/>
      <c r="K519" s="101"/>
      <c r="M519" s="101"/>
      <c r="N519" s="101"/>
    </row>
    <row r="520" spans="1:14" ht="15.75" thickBot="1" x14ac:dyDescent="0.3">
      <c r="A520" s="102"/>
      <c r="B520" s="101"/>
      <c r="C520" s="102"/>
      <c r="D520" s="101"/>
      <c r="E520" s="101"/>
      <c r="F520" s="101"/>
      <c r="G520" s="101"/>
      <c r="H520" s="101"/>
      <c r="I520" s="101"/>
      <c r="J520" s="101"/>
      <c r="K520" s="101"/>
      <c r="M520" s="101"/>
      <c r="N520" s="101"/>
    </row>
    <row r="521" spans="1:14" ht="15.75" thickBot="1" x14ac:dyDescent="0.3">
      <c r="A521" s="102"/>
      <c r="B521" s="101"/>
      <c r="C521" s="102"/>
      <c r="D521" s="101"/>
      <c r="E521" s="101"/>
      <c r="F521" s="101"/>
      <c r="G521" s="101"/>
      <c r="H521" s="101"/>
      <c r="I521" s="101"/>
      <c r="J521" s="101"/>
      <c r="K521" s="101"/>
      <c r="M521" s="101"/>
      <c r="N521" s="101"/>
    </row>
    <row r="522" spans="1:14" ht="15.75" thickBot="1" x14ac:dyDescent="0.3">
      <c r="A522" s="102"/>
      <c r="B522" s="101"/>
      <c r="C522" s="102"/>
      <c r="D522" s="101"/>
      <c r="E522" s="101"/>
      <c r="F522" s="101"/>
      <c r="G522" s="101"/>
      <c r="H522" s="101"/>
      <c r="I522" s="101"/>
      <c r="J522" s="101"/>
      <c r="K522" s="101"/>
      <c r="M522" s="101"/>
      <c r="N522" s="101"/>
    </row>
    <row r="523" spans="1:14" ht="15.75" thickBot="1" x14ac:dyDescent="0.3">
      <c r="A523" s="102"/>
      <c r="B523" s="101"/>
      <c r="C523" s="102"/>
      <c r="D523" s="101"/>
      <c r="E523" s="101"/>
      <c r="F523" s="101"/>
      <c r="G523" s="101"/>
      <c r="H523" s="101"/>
      <c r="I523" s="101"/>
      <c r="J523" s="101"/>
      <c r="K523" s="101"/>
      <c r="M523" s="101"/>
      <c r="N523" s="101"/>
    </row>
    <row r="524" spans="1:14" ht="15.75" thickBot="1" x14ac:dyDescent="0.3">
      <c r="A524" s="102"/>
      <c r="B524" s="101"/>
      <c r="C524" s="102"/>
      <c r="D524" s="101"/>
      <c r="E524" s="101"/>
      <c r="F524" s="101"/>
      <c r="G524" s="101"/>
      <c r="H524" s="101"/>
      <c r="I524" s="101"/>
      <c r="J524" s="101"/>
      <c r="K524" s="101"/>
      <c r="M524" s="101"/>
      <c r="N524" s="101"/>
    </row>
    <row r="525" spans="1:14" ht="15.75" thickBot="1" x14ac:dyDescent="0.3">
      <c r="A525" s="102"/>
      <c r="B525" s="101"/>
      <c r="C525" s="102"/>
      <c r="D525" s="101"/>
      <c r="E525" s="101"/>
      <c r="F525" s="101"/>
      <c r="G525" s="101"/>
      <c r="H525" s="101"/>
      <c r="I525" s="101"/>
      <c r="J525" s="101"/>
      <c r="K525" s="101"/>
      <c r="M525" s="101"/>
      <c r="N525" s="101"/>
    </row>
    <row r="526" spans="1:14" ht="15.75" thickBot="1" x14ac:dyDescent="0.3">
      <c r="A526" s="102"/>
      <c r="B526" s="101"/>
      <c r="C526" s="102"/>
      <c r="D526" s="101"/>
      <c r="E526" s="101"/>
      <c r="F526" s="101"/>
      <c r="G526" s="101"/>
      <c r="H526" s="101"/>
      <c r="I526" s="101"/>
      <c r="J526" s="101"/>
      <c r="K526" s="101"/>
      <c r="M526" s="101"/>
      <c r="N526" s="101"/>
    </row>
    <row r="527" spans="1:14" ht="15.75" thickBot="1" x14ac:dyDescent="0.3">
      <c r="A527" s="102"/>
      <c r="B527" s="101"/>
      <c r="C527" s="102"/>
      <c r="D527" s="101"/>
      <c r="E527" s="101"/>
      <c r="F527" s="101"/>
      <c r="G527" s="101"/>
      <c r="H527" s="101"/>
      <c r="I527" s="101"/>
      <c r="J527" s="101"/>
      <c r="K527" s="101"/>
      <c r="M527" s="101"/>
      <c r="N527" s="101"/>
    </row>
    <row r="528" spans="1:14" ht="15.75" thickBot="1" x14ac:dyDescent="0.3">
      <c r="A528" s="102"/>
      <c r="B528" s="101"/>
      <c r="C528" s="102"/>
      <c r="D528" s="101"/>
      <c r="E528" s="101"/>
      <c r="F528" s="101"/>
      <c r="G528" s="101"/>
      <c r="H528" s="101"/>
      <c r="I528" s="101"/>
      <c r="J528" s="101"/>
      <c r="K528" s="101"/>
      <c r="M528" s="101"/>
      <c r="N528" s="101"/>
    </row>
    <row r="529" spans="1:14" ht="15.75" thickBot="1" x14ac:dyDescent="0.3">
      <c r="A529" s="102"/>
      <c r="B529" s="101"/>
      <c r="C529" s="102"/>
      <c r="D529" s="101"/>
      <c r="E529" s="101"/>
      <c r="F529" s="101"/>
      <c r="G529" s="101"/>
      <c r="H529" s="101"/>
      <c r="I529" s="101"/>
      <c r="J529" s="101"/>
      <c r="K529" s="101"/>
      <c r="M529" s="101"/>
      <c r="N529" s="101"/>
    </row>
    <row r="530" spans="1:14" ht="15.75" thickBot="1" x14ac:dyDescent="0.3">
      <c r="A530" s="102"/>
      <c r="B530" s="101"/>
      <c r="C530" s="102"/>
      <c r="D530" s="101"/>
      <c r="E530" s="101"/>
      <c r="F530" s="101"/>
      <c r="G530" s="101"/>
      <c r="H530" s="101"/>
      <c r="I530" s="101"/>
      <c r="J530" s="101"/>
      <c r="K530" s="101"/>
      <c r="M530" s="101"/>
      <c r="N530" s="101"/>
    </row>
    <row r="531" spans="1:14" ht="15.75" thickBot="1" x14ac:dyDescent="0.3">
      <c r="A531" s="102"/>
      <c r="B531" s="101"/>
      <c r="C531" s="102"/>
      <c r="D531" s="101"/>
      <c r="E531" s="101"/>
      <c r="F531" s="101"/>
      <c r="G531" s="101"/>
      <c r="H531" s="101"/>
      <c r="I531" s="101"/>
      <c r="J531" s="101"/>
      <c r="K531" s="101"/>
      <c r="M531" s="101"/>
      <c r="N531" s="101"/>
    </row>
    <row r="532" spans="1:14" ht="15.75" thickBot="1" x14ac:dyDescent="0.3">
      <c r="A532" s="102"/>
      <c r="B532" s="101"/>
      <c r="C532" s="102"/>
      <c r="D532" s="101"/>
      <c r="E532" s="101"/>
      <c r="F532" s="101"/>
      <c r="G532" s="101"/>
      <c r="H532" s="101"/>
      <c r="I532" s="101"/>
      <c r="J532" s="101"/>
      <c r="K532" s="101"/>
      <c r="M532" s="101"/>
      <c r="N532" s="101"/>
    </row>
    <row r="533" spans="1:14" ht="15.75" thickBot="1" x14ac:dyDescent="0.3">
      <c r="A533" s="102"/>
      <c r="B533" s="101"/>
      <c r="C533" s="102"/>
      <c r="D533" s="101"/>
      <c r="E533" s="101"/>
      <c r="F533" s="101"/>
      <c r="G533" s="101"/>
      <c r="H533" s="101"/>
      <c r="I533" s="101"/>
      <c r="J533" s="101"/>
      <c r="K533" s="101"/>
      <c r="M533" s="101"/>
      <c r="N533" s="101"/>
    </row>
    <row r="534" spans="1:14" ht="15.75" thickBot="1" x14ac:dyDescent="0.3">
      <c r="A534" s="102"/>
      <c r="B534" s="101"/>
      <c r="C534" s="102"/>
      <c r="D534" s="101"/>
      <c r="E534" s="101"/>
      <c r="F534" s="101"/>
      <c r="G534" s="101"/>
      <c r="H534" s="101"/>
      <c r="I534" s="101"/>
      <c r="J534" s="101"/>
      <c r="K534" s="101"/>
      <c r="M534" s="101"/>
      <c r="N534" s="101"/>
    </row>
    <row r="535" spans="1:14" ht="15.75" thickBot="1" x14ac:dyDescent="0.3">
      <c r="A535" s="102"/>
      <c r="B535" s="101"/>
      <c r="C535" s="102"/>
      <c r="D535" s="101"/>
      <c r="E535" s="101"/>
      <c r="F535" s="101"/>
      <c r="G535" s="101"/>
      <c r="H535" s="101"/>
      <c r="I535" s="101"/>
      <c r="J535" s="101"/>
      <c r="K535" s="101"/>
      <c r="M535" s="101"/>
      <c r="N535" s="101"/>
    </row>
    <row r="536" spans="1:14" ht="15.75" thickBot="1" x14ac:dyDescent="0.3">
      <c r="A536" s="102"/>
      <c r="B536" s="101"/>
      <c r="C536" s="102"/>
      <c r="D536" s="101"/>
      <c r="E536" s="101"/>
      <c r="F536" s="101"/>
      <c r="G536" s="101"/>
      <c r="H536" s="101"/>
      <c r="I536" s="101"/>
      <c r="J536" s="101"/>
      <c r="K536" s="101"/>
      <c r="M536" s="101"/>
      <c r="N536" s="101"/>
    </row>
    <row r="537" spans="1:14" ht="15.75" thickBot="1" x14ac:dyDescent="0.3">
      <c r="A537" s="102"/>
      <c r="B537" s="101"/>
      <c r="C537" s="102"/>
      <c r="D537" s="101"/>
      <c r="E537" s="101"/>
      <c r="F537" s="101"/>
      <c r="G537" s="101"/>
      <c r="H537" s="101"/>
      <c r="I537" s="101"/>
      <c r="J537" s="101"/>
      <c r="K537" s="101"/>
      <c r="M537" s="101"/>
      <c r="N537" s="101"/>
    </row>
    <row r="538" spans="1:14" ht="15.75" thickBot="1" x14ac:dyDescent="0.3">
      <c r="A538" s="102"/>
      <c r="B538" s="101"/>
      <c r="C538" s="102"/>
      <c r="D538" s="101"/>
      <c r="E538" s="101"/>
      <c r="F538" s="101"/>
      <c r="G538" s="101"/>
      <c r="H538" s="101"/>
      <c r="I538" s="101"/>
      <c r="J538" s="101"/>
      <c r="K538" s="101"/>
      <c r="M538" s="101"/>
      <c r="N538" s="101"/>
    </row>
    <row r="539" spans="1:14" ht="15.75" thickBot="1" x14ac:dyDescent="0.3">
      <c r="A539" s="102"/>
      <c r="B539" s="101"/>
      <c r="C539" s="102"/>
      <c r="D539" s="101"/>
      <c r="E539" s="101"/>
      <c r="F539" s="101"/>
      <c r="G539" s="101"/>
      <c r="H539" s="101"/>
      <c r="I539" s="101"/>
      <c r="J539" s="101"/>
      <c r="K539" s="101"/>
      <c r="M539" s="101"/>
      <c r="N539" s="101"/>
    </row>
    <row r="540" spans="1:14" ht="15.75" thickBot="1" x14ac:dyDescent="0.3">
      <c r="A540" s="102"/>
      <c r="B540" s="101"/>
      <c r="C540" s="102"/>
      <c r="D540" s="101"/>
      <c r="E540" s="101"/>
      <c r="F540" s="101"/>
      <c r="G540" s="101"/>
      <c r="H540" s="101"/>
      <c r="I540" s="101"/>
      <c r="J540" s="101"/>
      <c r="K540" s="101"/>
      <c r="M540" s="101"/>
      <c r="N540" s="101"/>
    </row>
    <row r="541" spans="1:14" ht="15.75" thickBot="1" x14ac:dyDescent="0.3">
      <c r="A541" s="102"/>
      <c r="B541" s="101"/>
      <c r="C541" s="102"/>
      <c r="D541" s="101"/>
      <c r="E541" s="101"/>
      <c r="F541" s="101"/>
      <c r="G541" s="101"/>
      <c r="H541" s="101"/>
      <c r="I541" s="101"/>
      <c r="J541" s="101"/>
      <c r="K541" s="101"/>
      <c r="M541" s="101"/>
      <c r="N541" s="101"/>
    </row>
    <row r="542" spans="1:14" ht="15.75" thickBot="1" x14ac:dyDescent="0.3">
      <c r="A542" s="102"/>
      <c r="B542" s="101"/>
      <c r="C542" s="102"/>
      <c r="D542" s="101"/>
      <c r="E542" s="101"/>
      <c r="F542" s="101"/>
      <c r="G542" s="101"/>
      <c r="H542" s="101"/>
      <c r="I542" s="101"/>
      <c r="J542" s="101"/>
      <c r="K542" s="101"/>
      <c r="M542" s="101"/>
      <c r="N542" s="101"/>
    </row>
    <row r="543" spans="1:14" ht="15.75" thickBot="1" x14ac:dyDescent="0.3">
      <c r="A543" s="102"/>
      <c r="B543" s="101"/>
      <c r="C543" s="102"/>
      <c r="D543" s="101"/>
      <c r="E543" s="101"/>
      <c r="F543" s="101"/>
      <c r="G543" s="101"/>
      <c r="H543" s="101"/>
      <c r="I543" s="101"/>
      <c r="J543" s="101"/>
      <c r="K543" s="101"/>
      <c r="M543" s="101"/>
      <c r="N543" s="101"/>
    </row>
    <row r="544" spans="1:14" ht="15.75" thickBot="1" x14ac:dyDescent="0.3">
      <c r="A544" s="102"/>
      <c r="B544" s="101"/>
      <c r="C544" s="102"/>
      <c r="D544" s="101"/>
      <c r="E544" s="101"/>
      <c r="F544" s="101"/>
      <c r="G544" s="101"/>
      <c r="H544" s="101"/>
      <c r="I544" s="101"/>
      <c r="J544" s="101"/>
      <c r="K544" s="101"/>
      <c r="M544" s="101"/>
      <c r="N544" s="101"/>
    </row>
    <row r="545" spans="1:14" ht="15.75" thickBot="1" x14ac:dyDescent="0.3">
      <c r="A545" s="102"/>
      <c r="B545" s="101"/>
      <c r="C545" s="102"/>
      <c r="D545" s="101"/>
      <c r="E545" s="101"/>
      <c r="F545" s="101"/>
      <c r="G545" s="101"/>
      <c r="H545" s="101"/>
      <c r="I545" s="101"/>
      <c r="J545" s="101"/>
      <c r="K545" s="101"/>
      <c r="M545" s="101"/>
      <c r="N545" s="101"/>
    </row>
    <row r="546" spans="1:14" ht="15.75" thickBot="1" x14ac:dyDescent="0.3">
      <c r="A546" s="102"/>
      <c r="B546" s="101"/>
      <c r="C546" s="102"/>
      <c r="D546" s="101"/>
      <c r="E546" s="101"/>
      <c r="F546" s="101"/>
      <c r="G546" s="101"/>
      <c r="H546" s="101"/>
      <c r="I546" s="101"/>
      <c r="J546" s="101"/>
      <c r="K546" s="101"/>
      <c r="M546" s="101"/>
      <c r="N546" s="101"/>
    </row>
    <row r="547" spans="1:14" ht="15.75" thickBot="1" x14ac:dyDescent="0.3">
      <c r="A547" s="102"/>
      <c r="B547" s="101"/>
      <c r="C547" s="102"/>
      <c r="D547" s="101"/>
      <c r="E547" s="101"/>
      <c r="F547" s="101"/>
      <c r="G547" s="101"/>
      <c r="H547" s="101"/>
      <c r="I547" s="101"/>
      <c r="J547" s="101"/>
      <c r="K547" s="101"/>
      <c r="M547" s="101"/>
      <c r="N547" s="101"/>
    </row>
    <row r="548" spans="1:14" ht="15.75" thickBot="1" x14ac:dyDescent="0.3">
      <c r="A548" s="102"/>
      <c r="B548" s="101"/>
      <c r="C548" s="102"/>
      <c r="D548" s="101"/>
      <c r="E548" s="101"/>
      <c r="F548" s="101"/>
      <c r="G548" s="101"/>
      <c r="H548" s="101"/>
      <c r="I548" s="101"/>
      <c r="J548" s="101"/>
      <c r="K548" s="101"/>
      <c r="M548" s="101"/>
      <c r="N548" s="101"/>
    </row>
    <row r="549" spans="1:14" ht="15.75" thickBot="1" x14ac:dyDescent="0.3">
      <c r="A549" s="102"/>
      <c r="B549" s="101"/>
      <c r="C549" s="102"/>
      <c r="D549" s="101"/>
      <c r="E549" s="101"/>
      <c r="F549" s="101"/>
      <c r="G549" s="101"/>
      <c r="H549" s="101"/>
      <c r="I549" s="101"/>
      <c r="J549" s="101"/>
      <c r="K549" s="101"/>
      <c r="M549" s="101"/>
      <c r="N549" s="101"/>
    </row>
    <row r="550" spans="1:14" ht="15.75" thickBot="1" x14ac:dyDescent="0.3">
      <c r="A550" s="102"/>
      <c r="B550" s="101"/>
      <c r="C550" s="102"/>
      <c r="D550" s="101"/>
      <c r="E550" s="101"/>
      <c r="F550" s="101"/>
      <c r="G550" s="101"/>
      <c r="H550" s="101"/>
      <c r="I550" s="101"/>
      <c r="J550" s="101"/>
      <c r="K550" s="101"/>
      <c r="M550" s="101"/>
      <c r="N550" s="101"/>
    </row>
    <row r="551" spans="1:14" ht="15.75" thickBot="1" x14ac:dyDescent="0.3">
      <c r="A551" s="102"/>
      <c r="B551" s="101"/>
      <c r="C551" s="102"/>
      <c r="D551" s="101"/>
      <c r="E551" s="101"/>
      <c r="F551" s="101"/>
      <c r="G551" s="101"/>
      <c r="H551" s="101"/>
      <c r="I551" s="101"/>
      <c r="J551" s="101"/>
      <c r="K551" s="101"/>
      <c r="M551" s="101"/>
      <c r="N551" s="101"/>
    </row>
    <row r="552" spans="1:14" ht="15.75" thickBot="1" x14ac:dyDescent="0.3">
      <c r="A552" s="102"/>
      <c r="B552" s="101"/>
      <c r="C552" s="102"/>
      <c r="D552" s="101"/>
      <c r="E552" s="101"/>
      <c r="F552" s="101"/>
      <c r="G552" s="101"/>
      <c r="H552" s="101"/>
      <c r="I552" s="101"/>
      <c r="J552" s="101"/>
      <c r="K552" s="101"/>
      <c r="M552" s="101"/>
      <c r="N552" s="101"/>
    </row>
    <row r="553" spans="1:14" ht="15.75" thickBot="1" x14ac:dyDescent="0.3">
      <c r="A553" s="102"/>
      <c r="B553" s="101"/>
      <c r="C553" s="102"/>
      <c r="D553" s="101"/>
      <c r="E553" s="101"/>
      <c r="F553" s="101"/>
      <c r="G553" s="101"/>
      <c r="H553" s="101"/>
      <c r="I553" s="101"/>
      <c r="J553" s="101"/>
      <c r="K553" s="101"/>
      <c r="M553" s="101"/>
      <c r="N553" s="101"/>
    </row>
    <row r="554" spans="1:14" ht="15.75" thickBot="1" x14ac:dyDescent="0.3">
      <c r="A554" s="102"/>
      <c r="B554" s="101"/>
      <c r="C554" s="102"/>
      <c r="D554" s="101"/>
      <c r="E554" s="101"/>
      <c r="F554" s="101"/>
      <c r="G554" s="101"/>
      <c r="H554" s="101"/>
      <c r="I554" s="101"/>
      <c r="J554" s="101"/>
      <c r="K554" s="101"/>
      <c r="M554" s="101"/>
      <c r="N554" s="101"/>
    </row>
    <row r="555" spans="1:14" ht="15.75" thickBot="1" x14ac:dyDescent="0.3">
      <c r="A555" s="102"/>
      <c r="B555" s="101"/>
      <c r="C555" s="102"/>
      <c r="D555" s="101"/>
      <c r="E555" s="101"/>
      <c r="F555" s="101"/>
      <c r="G555" s="101"/>
      <c r="H555" s="101"/>
      <c r="I555" s="101"/>
      <c r="J555" s="101"/>
      <c r="K555" s="101"/>
      <c r="M555" s="101"/>
      <c r="N555" s="101"/>
    </row>
    <row r="556" spans="1:14" ht="15.75" thickBot="1" x14ac:dyDescent="0.3">
      <c r="A556" s="102"/>
      <c r="B556" s="101"/>
      <c r="C556" s="102"/>
      <c r="D556" s="101"/>
      <c r="E556" s="101"/>
      <c r="F556" s="101"/>
      <c r="G556" s="101"/>
      <c r="H556" s="101"/>
      <c r="I556" s="101"/>
      <c r="J556" s="101"/>
      <c r="K556" s="101"/>
      <c r="M556" s="101"/>
      <c r="N556" s="101"/>
    </row>
    <row r="557" spans="1:14" ht="15.75" thickBot="1" x14ac:dyDescent="0.3">
      <c r="A557" s="102"/>
      <c r="B557" s="101"/>
      <c r="C557" s="102"/>
      <c r="D557" s="101"/>
      <c r="E557" s="101"/>
      <c r="F557" s="101"/>
      <c r="G557" s="101"/>
      <c r="H557" s="101"/>
      <c r="I557" s="101"/>
      <c r="J557" s="101"/>
      <c r="K557" s="101"/>
      <c r="M557" s="101"/>
      <c r="N557" s="101"/>
    </row>
    <row r="558" spans="1:14" ht="15.75" thickBot="1" x14ac:dyDescent="0.3">
      <c r="A558" s="102"/>
      <c r="B558" s="101"/>
      <c r="C558" s="102"/>
      <c r="D558" s="101"/>
      <c r="E558" s="101"/>
      <c r="F558" s="101"/>
      <c r="G558" s="101"/>
      <c r="H558" s="101"/>
      <c r="I558" s="101"/>
      <c r="J558" s="101"/>
      <c r="K558" s="101"/>
      <c r="M558" s="101"/>
      <c r="N558" s="101"/>
    </row>
    <row r="559" spans="1:14" ht="15.75" thickBot="1" x14ac:dyDescent="0.3">
      <c r="A559" s="102"/>
      <c r="B559" s="101"/>
      <c r="C559" s="102"/>
      <c r="D559" s="101"/>
      <c r="E559" s="101"/>
      <c r="F559" s="101"/>
      <c r="G559" s="101"/>
      <c r="H559" s="101"/>
      <c r="I559" s="101"/>
      <c r="J559" s="101"/>
      <c r="K559" s="101"/>
      <c r="M559" s="101"/>
      <c r="N559" s="101"/>
    </row>
    <row r="560" spans="1:14" ht="15.75" thickBot="1" x14ac:dyDescent="0.3">
      <c r="A560" s="102"/>
      <c r="B560" s="101"/>
      <c r="C560" s="102"/>
      <c r="D560" s="101"/>
      <c r="E560" s="101"/>
      <c r="F560" s="101"/>
      <c r="G560" s="101"/>
      <c r="H560" s="101"/>
      <c r="I560" s="101"/>
      <c r="J560" s="101"/>
      <c r="K560" s="101"/>
      <c r="M560" s="101"/>
      <c r="N560" s="101"/>
    </row>
    <row r="561" spans="1:14" ht="15.75" thickBot="1" x14ac:dyDescent="0.3">
      <c r="A561" s="102"/>
      <c r="B561" s="101"/>
      <c r="C561" s="102"/>
      <c r="D561" s="101"/>
      <c r="E561" s="101"/>
      <c r="F561" s="101"/>
      <c r="G561" s="101"/>
      <c r="H561" s="101"/>
      <c r="I561" s="101"/>
      <c r="J561" s="101"/>
      <c r="K561" s="101"/>
      <c r="M561" s="101"/>
      <c r="N561" s="101"/>
    </row>
    <row r="562" spans="1:14" ht="15.75" thickBot="1" x14ac:dyDescent="0.3">
      <c r="A562" s="102"/>
      <c r="B562" s="101"/>
      <c r="C562" s="102"/>
      <c r="D562" s="101"/>
      <c r="E562" s="101"/>
      <c r="F562" s="101"/>
      <c r="G562" s="101"/>
      <c r="H562" s="101"/>
      <c r="I562" s="101"/>
      <c r="J562" s="101"/>
      <c r="K562" s="101"/>
      <c r="M562" s="101"/>
      <c r="N562" s="101"/>
    </row>
    <row r="563" spans="1:14" ht="15.75" thickBot="1" x14ac:dyDescent="0.3">
      <c r="A563" s="102"/>
      <c r="B563" s="101"/>
      <c r="C563" s="102"/>
      <c r="D563" s="101"/>
      <c r="E563" s="101"/>
      <c r="F563" s="101"/>
      <c r="G563" s="101"/>
      <c r="H563" s="101"/>
      <c r="I563" s="101"/>
      <c r="J563" s="101"/>
      <c r="K563" s="101"/>
      <c r="M563" s="101"/>
      <c r="N563" s="101"/>
    </row>
    <row r="564" spans="1:14" ht="15.75" thickBot="1" x14ac:dyDescent="0.3">
      <c r="A564" s="102"/>
      <c r="B564" s="101"/>
      <c r="C564" s="102"/>
      <c r="D564" s="101"/>
      <c r="E564" s="101"/>
      <c r="F564" s="101"/>
      <c r="G564" s="101"/>
      <c r="H564" s="101"/>
      <c r="I564" s="101"/>
      <c r="J564" s="101"/>
      <c r="K564" s="101"/>
      <c r="M564" s="101"/>
      <c r="N564" s="101"/>
    </row>
    <row r="565" spans="1:14" ht="15.75" thickBot="1" x14ac:dyDescent="0.3">
      <c r="A565" s="102"/>
      <c r="B565" s="101"/>
      <c r="C565" s="102"/>
      <c r="D565" s="101"/>
      <c r="E565" s="101"/>
      <c r="F565" s="101"/>
      <c r="G565" s="101"/>
      <c r="H565" s="101"/>
      <c r="I565" s="101"/>
      <c r="J565" s="101"/>
      <c r="K565" s="101"/>
      <c r="M565" s="101"/>
      <c r="N565" s="101"/>
    </row>
    <row r="566" spans="1:14" ht="15.75" thickBot="1" x14ac:dyDescent="0.3">
      <c r="A566" s="102"/>
      <c r="B566" s="101"/>
      <c r="C566" s="102"/>
      <c r="D566" s="101"/>
      <c r="E566" s="101"/>
      <c r="F566" s="101"/>
      <c r="G566" s="101"/>
      <c r="H566" s="101"/>
      <c r="I566" s="101"/>
      <c r="J566" s="101"/>
      <c r="K566" s="101"/>
      <c r="M566" s="101"/>
      <c r="N566" s="101"/>
    </row>
    <row r="567" spans="1:14" ht="15.75" thickBot="1" x14ac:dyDescent="0.3">
      <c r="A567" s="102"/>
      <c r="B567" s="101"/>
      <c r="C567" s="102"/>
      <c r="D567" s="101"/>
      <c r="E567" s="101"/>
      <c r="F567" s="101"/>
      <c r="G567" s="101"/>
      <c r="H567" s="101"/>
      <c r="I567" s="101"/>
      <c r="J567" s="101"/>
      <c r="K567" s="101"/>
      <c r="M567" s="101"/>
      <c r="N567" s="101"/>
    </row>
    <row r="568" spans="1:14" ht="15.75" thickBot="1" x14ac:dyDescent="0.3">
      <c r="A568" s="102"/>
      <c r="B568" s="101"/>
      <c r="C568" s="102"/>
      <c r="D568" s="101"/>
      <c r="E568" s="101"/>
      <c r="F568" s="101"/>
      <c r="G568" s="101"/>
      <c r="H568" s="101"/>
      <c r="I568" s="101"/>
      <c r="J568" s="101"/>
      <c r="K568" s="101"/>
      <c r="M568" s="101"/>
      <c r="N568" s="101"/>
    </row>
    <row r="569" spans="1:14" ht="15.75" thickBot="1" x14ac:dyDescent="0.3">
      <c r="A569" s="102"/>
      <c r="B569" s="101"/>
      <c r="C569" s="102"/>
      <c r="D569" s="101"/>
      <c r="E569" s="101"/>
      <c r="F569" s="101"/>
      <c r="G569" s="101"/>
      <c r="H569" s="101"/>
      <c r="I569" s="101"/>
      <c r="J569" s="101"/>
      <c r="K569" s="101"/>
      <c r="M569" s="101"/>
      <c r="N569" s="101"/>
    </row>
    <row r="570" spans="1:14" ht="15.75" thickBot="1" x14ac:dyDescent="0.3">
      <c r="A570" s="102"/>
      <c r="B570" s="101"/>
      <c r="C570" s="102"/>
      <c r="D570" s="101"/>
      <c r="E570" s="101"/>
      <c r="F570" s="101"/>
      <c r="G570" s="101"/>
      <c r="H570" s="101"/>
      <c r="I570" s="101"/>
      <c r="J570" s="101"/>
      <c r="K570" s="101"/>
      <c r="M570" s="101"/>
      <c r="N570" s="101"/>
    </row>
    <row r="571" spans="1:14" ht="15.75" thickBot="1" x14ac:dyDescent="0.3">
      <c r="A571" s="102"/>
      <c r="B571" s="101"/>
      <c r="C571" s="102"/>
      <c r="D571" s="101"/>
      <c r="E571" s="101"/>
      <c r="F571" s="101"/>
      <c r="G571" s="101"/>
      <c r="H571" s="101"/>
      <c r="I571" s="101"/>
      <c r="J571" s="101"/>
      <c r="K571" s="101"/>
      <c r="M571" s="101"/>
      <c r="N571" s="101"/>
    </row>
    <row r="572" spans="1:14" ht="15.75" thickBot="1" x14ac:dyDescent="0.3">
      <c r="A572" s="102"/>
      <c r="B572" s="101"/>
      <c r="C572" s="102"/>
      <c r="D572" s="101"/>
      <c r="E572" s="101"/>
      <c r="F572" s="101"/>
      <c r="G572" s="101"/>
      <c r="H572" s="101"/>
      <c r="I572" s="101"/>
      <c r="J572" s="101"/>
      <c r="K572" s="101"/>
      <c r="M572" s="101"/>
      <c r="N572" s="101"/>
    </row>
    <row r="573" spans="1:14" ht="15.75" thickBot="1" x14ac:dyDescent="0.3">
      <c r="A573" s="102"/>
      <c r="B573" s="101"/>
      <c r="C573" s="102"/>
      <c r="D573" s="101"/>
      <c r="E573" s="101"/>
      <c r="F573" s="101"/>
      <c r="G573" s="101"/>
      <c r="H573" s="101"/>
      <c r="I573" s="101"/>
      <c r="J573" s="101"/>
      <c r="K573" s="101"/>
      <c r="M573" s="101"/>
      <c r="N573" s="101"/>
    </row>
    <row r="574" spans="1:14" ht="15.75" thickBot="1" x14ac:dyDescent="0.3">
      <c r="A574" s="102"/>
      <c r="B574" s="101"/>
      <c r="C574" s="102"/>
      <c r="D574" s="101"/>
      <c r="E574" s="101"/>
      <c r="F574" s="101"/>
      <c r="G574" s="101"/>
      <c r="H574" s="101"/>
      <c r="I574" s="101"/>
      <c r="J574" s="101"/>
      <c r="K574" s="101"/>
      <c r="M574" s="101"/>
      <c r="N574" s="101"/>
    </row>
    <row r="575" spans="1:14" ht="15.75" thickBot="1" x14ac:dyDescent="0.3">
      <c r="A575" s="102"/>
      <c r="B575" s="101"/>
      <c r="C575" s="102"/>
      <c r="D575" s="101"/>
      <c r="E575" s="101"/>
      <c r="F575" s="101"/>
      <c r="G575" s="101"/>
      <c r="H575" s="101"/>
      <c r="I575" s="101"/>
      <c r="J575" s="101"/>
      <c r="K575" s="101"/>
      <c r="M575" s="101"/>
      <c r="N575" s="101"/>
    </row>
    <row r="576" spans="1:14" ht="15.75" thickBot="1" x14ac:dyDescent="0.3">
      <c r="A576" s="102"/>
      <c r="B576" s="101"/>
      <c r="C576" s="102"/>
      <c r="D576" s="101"/>
      <c r="E576" s="101"/>
      <c r="F576" s="101"/>
      <c r="G576" s="101"/>
      <c r="H576" s="101"/>
      <c r="I576" s="101"/>
      <c r="J576" s="101"/>
      <c r="K576" s="101"/>
      <c r="M576" s="101"/>
      <c r="N576" s="101"/>
    </row>
    <row r="577" spans="1:14" ht="15.75" thickBot="1" x14ac:dyDescent="0.3">
      <c r="A577" s="102"/>
      <c r="B577" s="101"/>
      <c r="C577" s="102"/>
      <c r="D577" s="101"/>
      <c r="E577" s="101"/>
      <c r="F577" s="101"/>
      <c r="G577" s="101"/>
      <c r="H577" s="101"/>
      <c r="I577" s="101"/>
      <c r="J577" s="101"/>
      <c r="K577" s="101"/>
      <c r="M577" s="101"/>
      <c r="N577" s="101"/>
    </row>
    <row r="578" spans="1:14" ht="15.75" thickBot="1" x14ac:dyDescent="0.3">
      <c r="A578" s="102"/>
      <c r="B578" s="101"/>
      <c r="C578" s="102"/>
      <c r="D578" s="101"/>
      <c r="E578" s="101"/>
      <c r="F578" s="101"/>
      <c r="G578" s="101"/>
      <c r="H578" s="101"/>
      <c r="I578" s="101"/>
      <c r="J578" s="101"/>
      <c r="K578" s="101"/>
      <c r="M578" s="101"/>
      <c r="N578" s="101"/>
    </row>
    <row r="579" spans="1:14" ht="15.75" thickBot="1" x14ac:dyDescent="0.3">
      <c r="A579" s="102"/>
      <c r="B579" s="101"/>
      <c r="C579" s="102"/>
      <c r="D579" s="101"/>
      <c r="E579" s="101"/>
      <c r="F579" s="101"/>
      <c r="G579" s="101"/>
      <c r="H579" s="101"/>
      <c r="I579" s="101"/>
      <c r="J579" s="101"/>
      <c r="K579" s="101"/>
      <c r="M579" s="101"/>
      <c r="N579" s="101"/>
    </row>
    <row r="580" spans="1:14" ht="15.75" thickBot="1" x14ac:dyDescent="0.3">
      <c r="A580" s="102"/>
      <c r="B580" s="101"/>
      <c r="C580" s="102"/>
      <c r="D580" s="101"/>
      <c r="E580" s="101"/>
      <c r="F580" s="101"/>
      <c r="G580" s="101"/>
      <c r="H580" s="101"/>
      <c r="I580" s="101"/>
      <c r="J580" s="101"/>
      <c r="K580" s="101"/>
      <c r="M580" s="101"/>
      <c r="N580" s="101"/>
    </row>
    <row r="581" spans="1:14" ht="15.75" thickBot="1" x14ac:dyDescent="0.3">
      <c r="A581" s="102"/>
      <c r="B581" s="101"/>
      <c r="C581" s="102"/>
      <c r="D581" s="101"/>
      <c r="E581" s="101"/>
      <c r="F581" s="101"/>
      <c r="G581" s="101"/>
      <c r="H581" s="101"/>
      <c r="I581" s="101"/>
      <c r="J581" s="101"/>
      <c r="K581" s="101"/>
      <c r="M581" s="101"/>
      <c r="N581" s="101"/>
    </row>
    <row r="582" spans="1:14" ht="15.75" thickBot="1" x14ac:dyDescent="0.3">
      <c r="A582" s="102"/>
      <c r="B582" s="101"/>
      <c r="C582" s="102"/>
      <c r="D582" s="101"/>
      <c r="E582" s="101"/>
      <c r="F582" s="101"/>
      <c r="G582" s="101"/>
      <c r="H582" s="101"/>
      <c r="I582" s="101"/>
      <c r="J582" s="101"/>
      <c r="K582" s="101"/>
      <c r="M582" s="101"/>
      <c r="N582" s="101"/>
    </row>
    <row r="583" spans="1:14" ht="15.75" thickBot="1" x14ac:dyDescent="0.3">
      <c r="A583" s="102"/>
      <c r="B583" s="101"/>
      <c r="C583" s="102"/>
      <c r="D583" s="101"/>
      <c r="E583" s="101"/>
      <c r="F583" s="101"/>
      <c r="G583" s="101"/>
      <c r="H583" s="101"/>
      <c r="I583" s="101"/>
      <c r="J583" s="101"/>
      <c r="K583" s="101"/>
      <c r="M583" s="101"/>
      <c r="N583" s="101"/>
    </row>
    <row r="584" spans="1:14" ht="15.75" thickBot="1" x14ac:dyDescent="0.3">
      <c r="A584" s="102"/>
      <c r="B584" s="101"/>
      <c r="C584" s="102"/>
      <c r="D584" s="101"/>
      <c r="E584" s="101"/>
      <c r="F584" s="101"/>
      <c r="G584" s="101"/>
      <c r="H584" s="101"/>
      <c r="I584" s="101"/>
      <c r="J584" s="101"/>
      <c r="K584" s="101"/>
      <c r="M584" s="101"/>
      <c r="N584" s="101"/>
    </row>
    <row r="585" spans="1:14" ht="15.75" thickBot="1" x14ac:dyDescent="0.3">
      <c r="A585" s="102"/>
      <c r="B585" s="101"/>
      <c r="C585" s="102"/>
      <c r="D585" s="101"/>
      <c r="E585" s="101"/>
      <c r="F585" s="101"/>
      <c r="G585" s="101"/>
      <c r="H585" s="101"/>
      <c r="I585" s="101"/>
      <c r="J585" s="101"/>
      <c r="K585" s="101"/>
      <c r="M585" s="101"/>
      <c r="N585" s="101"/>
    </row>
    <row r="586" spans="1:14" ht="15.75" thickBot="1" x14ac:dyDescent="0.3">
      <c r="A586" s="102"/>
      <c r="B586" s="101"/>
      <c r="C586" s="102"/>
      <c r="D586" s="101"/>
      <c r="E586" s="101"/>
      <c r="F586" s="101"/>
      <c r="G586" s="101"/>
      <c r="H586" s="101"/>
      <c r="I586" s="101"/>
      <c r="J586" s="101"/>
      <c r="K586" s="101"/>
      <c r="M586" s="101"/>
      <c r="N586" s="101"/>
    </row>
    <row r="587" spans="1:14" ht="15.75" thickBot="1" x14ac:dyDescent="0.3">
      <c r="A587" s="102"/>
      <c r="B587" s="101"/>
      <c r="C587" s="102"/>
      <c r="D587" s="101"/>
      <c r="E587" s="101"/>
      <c r="F587" s="101"/>
      <c r="G587" s="101"/>
      <c r="H587" s="101"/>
      <c r="I587" s="101"/>
      <c r="J587" s="101"/>
      <c r="K587" s="101"/>
      <c r="M587" s="101"/>
      <c r="N587" s="101"/>
    </row>
    <row r="588" spans="1:14" ht="15.75" thickBot="1" x14ac:dyDescent="0.3">
      <c r="A588" s="102"/>
      <c r="B588" s="101"/>
      <c r="C588" s="102"/>
      <c r="D588" s="101"/>
      <c r="E588" s="101"/>
      <c r="F588" s="101"/>
      <c r="G588" s="101"/>
      <c r="H588" s="101"/>
      <c r="I588" s="101"/>
      <c r="J588" s="101"/>
      <c r="K588" s="101"/>
      <c r="M588" s="101"/>
      <c r="N588" s="101"/>
    </row>
    <row r="589" spans="1:14" ht="15.75" thickBot="1" x14ac:dyDescent="0.3">
      <c r="A589" s="102"/>
      <c r="B589" s="101"/>
      <c r="C589" s="102"/>
      <c r="D589" s="101"/>
      <c r="E589" s="101"/>
      <c r="F589" s="101"/>
      <c r="G589" s="101"/>
      <c r="H589" s="101"/>
      <c r="I589" s="101"/>
      <c r="J589" s="101"/>
      <c r="K589" s="101"/>
      <c r="M589" s="101"/>
      <c r="N589" s="101"/>
    </row>
    <row r="590" spans="1:14" ht="15.75" thickBot="1" x14ac:dyDescent="0.3">
      <c r="A590" s="102"/>
      <c r="B590" s="101"/>
      <c r="C590" s="102"/>
      <c r="D590" s="101"/>
      <c r="E590" s="101"/>
      <c r="F590" s="101"/>
      <c r="G590" s="101"/>
      <c r="H590" s="101"/>
      <c r="I590" s="101"/>
      <c r="J590" s="101"/>
      <c r="K590" s="101"/>
      <c r="M590" s="101"/>
      <c r="N590" s="101"/>
    </row>
    <row r="591" spans="1:14" ht="15.75" thickBot="1" x14ac:dyDescent="0.3">
      <c r="A591" s="102"/>
      <c r="B591" s="101"/>
      <c r="C591" s="102"/>
      <c r="D591" s="101"/>
      <c r="E591" s="101"/>
      <c r="F591" s="101"/>
      <c r="G591" s="101"/>
      <c r="H591" s="101"/>
      <c r="I591" s="101"/>
      <c r="J591" s="101"/>
      <c r="K591" s="101"/>
      <c r="M591" s="101"/>
      <c r="N591" s="101"/>
    </row>
    <row r="592" spans="1:14" ht="15.75" thickBot="1" x14ac:dyDescent="0.3">
      <c r="A592" s="102"/>
      <c r="B592" s="101"/>
      <c r="C592" s="102"/>
      <c r="D592" s="101"/>
      <c r="E592" s="101"/>
      <c r="F592" s="101"/>
      <c r="G592" s="101"/>
      <c r="H592" s="101"/>
      <c r="I592" s="101"/>
      <c r="J592" s="101"/>
      <c r="K592" s="101"/>
      <c r="M592" s="101"/>
      <c r="N592" s="101"/>
    </row>
    <row r="593" spans="1:14" ht="15.75" thickBot="1" x14ac:dyDescent="0.3">
      <c r="A593" s="102"/>
      <c r="B593" s="101"/>
      <c r="C593" s="102"/>
      <c r="D593" s="101"/>
      <c r="E593" s="101"/>
      <c r="F593" s="101"/>
      <c r="G593" s="101"/>
      <c r="H593" s="101"/>
      <c r="I593" s="101"/>
      <c r="J593" s="101"/>
      <c r="K593" s="101"/>
      <c r="M593" s="101"/>
      <c r="N593" s="101"/>
    </row>
    <row r="594" spans="1:14" ht="15.75" thickBot="1" x14ac:dyDescent="0.3">
      <c r="A594" s="102"/>
      <c r="B594" s="101"/>
      <c r="C594" s="102"/>
      <c r="D594" s="101"/>
      <c r="E594" s="101"/>
      <c r="F594" s="101"/>
      <c r="G594" s="101"/>
      <c r="H594" s="101"/>
      <c r="I594" s="101"/>
      <c r="J594" s="101"/>
      <c r="K594" s="101"/>
      <c r="M594" s="101"/>
      <c r="N594" s="101"/>
    </row>
    <row r="595" spans="1:14" ht="15.75" thickBot="1" x14ac:dyDescent="0.3">
      <c r="A595" s="102"/>
      <c r="B595" s="101"/>
      <c r="C595" s="102"/>
      <c r="D595" s="101"/>
      <c r="E595" s="101"/>
      <c r="F595" s="101"/>
      <c r="G595" s="101"/>
      <c r="H595" s="101"/>
      <c r="I595" s="101"/>
      <c r="J595" s="101"/>
      <c r="K595" s="101"/>
      <c r="M595" s="101"/>
      <c r="N595" s="101"/>
    </row>
    <row r="596" spans="1:14" ht="15.75" thickBot="1" x14ac:dyDescent="0.3">
      <c r="A596" s="102"/>
      <c r="B596" s="101"/>
      <c r="C596" s="102"/>
      <c r="D596" s="101"/>
      <c r="E596" s="101"/>
      <c r="F596" s="101"/>
      <c r="G596" s="101"/>
      <c r="H596" s="101"/>
      <c r="I596" s="101"/>
      <c r="J596" s="101"/>
      <c r="K596" s="101"/>
      <c r="M596" s="101"/>
      <c r="N596" s="101"/>
    </row>
    <row r="597" spans="1:14" ht="15.75" thickBot="1" x14ac:dyDescent="0.3">
      <c r="A597" s="102"/>
      <c r="B597" s="101"/>
      <c r="C597" s="102"/>
      <c r="D597" s="101"/>
      <c r="E597" s="101"/>
      <c r="F597" s="101"/>
      <c r="G597" s="101"/>
      <c r="H597" s="101"/>
      <c r="I597" s="101"/>
      <c r="J597" s="101"/>
      <c r="K597" s="101"/>
      <c r="M597" s="101"/>
      <c r="N597" s="101"/>
    </row>
    <row r="598" spans="1:14" ht="15.75" thickBot="1" x14ac:dyDescent="0.3">
      <c r="A598" s="102"/>
      <c r="B598" s="101"/>
      <c r="C598" s="102"/>
      <c r="D598" s="101"/>
      <c r="E598" s="101"/>
      <c r="F598" s="101"/>
      <c r="G598" s="101"/>
      <c r="H598" s="101"/>
      <c r="I598" s="101"/>
      <c r="J598" s="101"/>
      <c r="K598" s="101"/>
      <c r="M598" s="101"/>
      <c r="N598" s="101"/>
    </row>
    <row r="599" spans="1:14" ht="15.75" thickBot="1" x14ac:dyDescent="0.3">
      <c r="A599" s="102"/>
      <c r="B599" s="101"/>
      <c r="C599" s="102"/>
      <c r="D599" s="101"/>
      <c r="E599" s="101"/>
      <c r="F599" s="101"/>
      <c r="G599" s="101"/>
      <c r="H599" s="101"/>
      <c r="I599" s="101"/>
      <c r="J599" s="101"/>
      <c r="K599" s="101"/>
      <c r="M599" s="101"/>
      <c r="N599" s="101"/>
    </row>
    <row r="600" spans="1:14" ht="15.75" thickBot="1" x14ac:dyDescent="0.3">
      <c r="A600" s="102"/>
      <c r="B600" s="101"/>
      <c r="C600" s="102"/>
      <c r="D600" s="101"/>
      <c r="E600" s="101"/>
      <c r="F600" s="101"/>
      <c r="G600" s="101"/>
      <c r="H600" s="101"/>
      <c r="I600" s="101"/>
      <c r="J600" s="101"/>
      <c r="K600" s="101"/>
      <c r="M600" s="101"/>
      <c r="N600" s="101"/>
    </row>
    <row r="601" spans="1:14" ht="15.75" thickBot="1" x14ac:dyDescent="0.3">
      <c r="A601" s="102"/>
      <c r="B601" s="101"/>
      <c r="C601" s="102"/>
      <c r="D601" s="101"/>
      <c r="E601" s="101"/>
      <c r="F601" s="101"/>
      <c r="G601" s="101"/>
      <c r="H601" s="101"/>
      <c r="I601" s="101"/>
      <c r="J601" s="101"/>
      <c r="K601" s="101"/>
      <c r="M601" s="101"/>
      <c r="N601" s="101"/>
    </row>
    <row r="602" spans="1:14" ht="15.75" thickBot="1" x14ac:dyDescent="0.3">
      <c r="A602" s="102"/>
      <c r="B602" s="101"/>
      <c r="C602" s="102"/>
      <c r="D602" s="101"/>
      <c r="E602" s="101"/>
      <c r="F602" s="101"/>
      <c r="G602" s="101"/>
      <c r="H602" s="101"/>
      <c r="I602" s="101"/>
      <c r="J602" s="101"/>
      <c r="K602" s="101"/>
      <c r="M602" s="101"/>
      <c r="N602" s="101"/>
    </row>
    <row r="603" spans="1:14" ht="15.75" thickBot="1" x14ac:dyDescent="0.3">
      <c r="A603" s="102"/>
      <c r="B603" s="101"/>
      <c r="C603" s="102"/>
      <c r="D603" s="101"/>
      <c r="E603" s="101"/>
      <c r="F603" s="101"/>
      <c r="G603" s="101"/>
      <c r="H603" s="101"/>
      <c r="I603" s="101"/>
      <c r="J603" s="101"/>
      <c r="K603" s="101"/>
      <c r="M603" s="101"/>
      <c r="N603" s="101"/>
    </row>
    <row r="604" spans="1:14" ht="15.75" thickBot="1" x14ac:dyDescent="0.3">
      <c r="A604" s="102"/>
      <c r="B604" s="101"/>
      <c r="C604" s="102"/>
      <c r="D604" s="101"/>
      <c r="E604" s="101"/>
      <c r="F604" s="101"/>
      <c r="G604" s="101"/>
      <c r="H604" s="101"/>
      <c r="I604" s="101"/>
      <c r="J604" s="101"/>
      <c r="K604" s="101"/>
      <c r="M604" s="101"/>
      <c r="N604" s="101"/>
    </row>
    <row r="605" spans="1:14" ht="15.75" thickBot="1" x14ac:dyDescent="0.3">
      <c r="A605" s="102"/>
      <c r="B605" s="101"/>
      <c r="C605" s="102"/>
      <c r="D605" s="101"/>
      <c r="E605" s="101"/>
      <c r="F605" s="101"/>
      <c r="G605" s="101"/>
      <c r="H605" s="101"/>
      <c r="I605" s="101"/>
      <c r="J605" s="101"/>
      <c r="K605" s="101"/>
      <c r="M605" s="101"/>
      <c r="N605" s="101"/>
    </row>
    <row r="606" spans="1:14" ht="15.75" thickBot="1" x14ac:dyDescent="0.3">
      <c r="A606" s="102"/>
      <c r="B606" s="101"/>
      <c r="C606" s="102"/>
      <c r="D606" s="101"/>
      <c r="E606" s="101"/>
      <c r="F606" s="101"/>
      <c r="G606" s="101"/>
      <c r="H606" s="101"/>
      <c r="I606" s="101"/>
      <c r="J606" s="101"/>
      <c r="K606" s="101"/>
      <c r="M606" s="101"/>
      <c r="N606" s="101"/>
    </row>
    <row r="607" spans="1:14" ht="15.75" thickBot="1" x14ac:dyDescent="0.3">
      <c r="A607" s="102"/>
      <c r="B607" s="101"/>
      <c r="C607" s="102"/>
      <c r="D607" s="101"/>
      <c r="E607" s="101"/>
      <c r="F607" s="101"/>
      <c r="G607" s="101"/>
      <c r="H607" s="101"/>
      <c r="I607" s="101"/>
      <c r="J607" s="101"/>
      <c r="K607" s="101"/>
      <c r="M607" s="101"/>
      <c r="N607" s="101"/>
    </row>
    <row r="608" spans="1:14" ht="15.75" thickBot="1" x14ac:dyDescent="0.3">
      <c r="A608" s="102"/>
      <c r="B608" s="101"/>
      <c r="C608" s="102"/>
      <c r="D608" s="101"/>
      <c r="E608" s="101"/>
      <c r="F608" s="101"/>
      <c r="G608" s="101"/>
      <c r="H608" s="101"/>
      <c r="I608" s="101"/>
      <c r="J608" s="101"/>
      <c r="K608" s="101"/>
      <c r="M608" s="101"/>
      <c r="N608" s="101"/>
    </row>
    <row r="609" spans="1:14" ht="15.75" thickBot="1" x14ac:dyDescent="0.3">
      <c r="A609" s="102"/>
      <c r="B609" s="101"/>
      <c r="C609" s="102"/>
      <c r="D609" s="101"/>
      <c r="E609" s="101"/>
      <c r="F609" s="101"/>
      <c r="G609" s="101"/>
      <c r="H609" s="101"/>
      <c r="I609" s="101"/>
      <c r="J609" s="101"/>
      <c r="K609" s="101"/>
      <c r="M609" s="101"/>
      <c r="N609" s="101"/>
    </row>
    <row r="610" spans="1:14" ht="15.75" thickBot="1" x14ac:dyDescent="0.3">
      <c r="A610" s="102"/>
      <c r="B610" s="101"/>
      <c r="C610" s="102"/>
      <c r="D610" s="101"/>
      <c r="E610" s="101"/>
      <c r="F610" s="101"/>
      <c r="G610" s="101"/>
      <c r="H610" s="101"/>
      <c r="I610" s="101"/>
      <c r="J610" s="101"/>
      <c r="K610" s="101"/>
      <c r="M610" s="101"/>
      <c r="N610" s="101"/>
    </row>
    <row r="611" spans="1:14" ht="15.75" thickBot="1" x14ac:dyDescent="0.3">
      <c r="A611" s="102"/>
      <c r="B611" s="101"/>
      <c r="C611" s="102"/>
      <c r="D611" s="101"/>
      <c r="E611" s="101"/>
      <c r="F611" s="101"/>
      <c r="G611" s="101"/>
      <c r="H611" s="101"/>
      <c r="I611" s="101"/>
      <c r="J611" s="101"/>
      <c r="K611" s="101"/>
      <c r="M611" s="101"/>
      <c r="N611" s="101"/>
    </row>
    <row r="612" spans="1:14" ht="15.75" thickBot="1" x14ac:dyDescent="0.3">
      <c r="A612" s="102"/>
      <c r="B612" s="101"/>
      <c r="C612" s="102"/>
      <c r="D612" s="101"/>
      <c r="E612" s="101"/>
      <c r="F612" s="101"/>
      <c r="G612" s="101"/>
      <c r="H612" s="101"/>
      <c r="I612" s="101"/>
      <c r="J612" s="101"/>
      <c r="K612" s="101"/>
      <c r="M612" s="101"/>
      <c r="N612" s="101"/>
    </row>
    <row r="613" spans="1:14" ht="15.75" thickBot="1" x14ac:dyDescent="0.3">
      <c r="A613" s="102"/>
      <c r="B613" s="101"/>
      <c r="C613" s="102"/>
      <c r="D613" s="101"/>
      <c r="E613" s="101"/>
      <c r="F613" s="101"/>
      <c r="G613" s="101"/>
      <c r="H613" s="101"/>
      <c r="I613" s="101"/>
      <c r="J613" s="101"/>
      <c r="K613" s="101"/>
      <c r="M613" s="101"/>
      <c r="N613" s="101"/>
    </row>
    <row r="614" spans="1:14" ht="15.75" thickBot="1" x14ac:dyDescent="0.3">
      <c r="A614" s="102"/>
      <c r="B614" s="101"/>
      <c r="C614" s="102"/>
      <c r="D614" s="101"/>
      <c r="E614" s="101"/>
      <c r="F614" s="101"/>
      <c r="G614" s="101"/>
      <c r="H614" s="101"/>
      <c r="I614" s="101"/>
      <c r="J614" s="101"/>
      <c r="K614" s="101"/>
      <c r="M614" s="101"/>
      <c r="N614" s="101"/>
    </row>
    <row r="615" spans="1:14" ht="15.75" thickBot="1" x14ac:dyDescent="0.3">
      <c r="A615" s="102"/>
      <c r="B615" s="101"/>
      <c r="C615" s="102"/>
      <c r="D615" s="101"/>
      <c r="E615" s="101"/>
      <c r="F615" s="101"/>
      <c r="G615" s="101"/>
      <c r="H615" s="101"/>
      <c r="I615" s="101"/>
      <c r="J615" s="101"/>
      <c r="K615" s="101"/>
      <c r="M615" s="101"/>
      <c r="N615" s="101"/>
    </row>
    <row r="616" spans="1:14" ht="15.75" thickBot="1" x14ac:dyDescent="0.3">
      <c r="A616" s="102"/>
      <c r="B616" s="101"/>
      <c r="C616" s="102"/>
      <c r="D616" s="101"/>
      <c r="E616" s="101"/>
      <c r="F616" s="101"/>
      <c r="G616" s="101"/>
      <c r="H616" s="101"/>
      <c r="I616" s="101"/>
      <c r="J616" s="101"/>
      <c r="K616" s="101"/>
      <c r="M616" s="101"/>
      <c r="N616" s="101"/>
    </row>
    <row r="617" spans="1:14" ht="15.75" thickBot="1" x14ac:dyDescent="0.3">
      <c r="A617" s="102"/>
      <c r="B617" s="101"/>
      <c r="C617" s="102"/>
      <c r="D617" s="101"/>
      <c r="E617" s="101"/>
      <c r="F617" s="101"/>
      <c r="G617" s="101"/>
      <c r="H617" s="101"/>
      <c r="I617" s="101"/>
      <c r="J617" s="101"/>
      <c r="K617" s="101"/>
      <c r="M617" s="101"/>
      <c r="N617" s="101"/>
    </row>
    <row r="618" spans="1:14" ht="15.75" thickBot="1" x14ac:dyDescent="0.3">
      <c r="A618" s="102"/>
      <c r="B618" s="101"/>
      <c r="C618" s="102"/>
      <c r="D618" s="101"/>
      <c r="E618" s="101"/>
      <c r="F618" s="101"/>
      <c r="G618" s="101"/>
      <c r="H618" s="101"/>
      <c r="I618" s="101"/>
      <c r="J618" s="101"/>
      <c r="K618" s="101"/>
      <c r="M618" s="101"/>
      <c r="N618" s="101"/>
    </row>
    <row r="619" spans="1:14" ht="15.75" thickBot="1" x14ac:dyDescent="0.3">
      <c r="A619" s="102"/>
      <c r="B619" s="101"/>
      <c r="C619" s="102"/>
      <c r="D619" s="101"/>
      <c r="E619" s="101"/>
      <c r="F619" s="101"/>
      <c r="G619" s="101"/>
      <c r="H619" s="101"/>
      <c r="I619" s="101"/>
      <c r="J619" s="101"/>
      <c r="K619" s="101"/>
      <c r="M619" s="101"/>
      <c r="N619" s="101"/>
    </row>
    <row r="620" spans="1:14" ht="15.75" thickBot="1" x14ac:dyDescent="0.3">
      <c r="A620" s="102"/>
      <c r="B620" s="101"/>
      <c r="C620" s="102"/>
      <c r="D620" s="101"/>
      <c r="E620" s="101"/>
      <c r="F620" s="101"/>
      <c r="G620" s="101"/>
      <c r="H620" s="101"/>
      <c r="I620" s="101"/>
      <c r="J620" s="101"/>
      <c r="K620" s="101"/>
      <c r="M620" s="101"/>
      <c r="N620" s="101"/>
    </row>
    <row r="621" spans="1:14" ht="15.75" thickBot="1" x14ac:dyDescent="0.3">
      <c r="A621" s="102"/>
      <c r="B621" s="101"/>
      <c r="C621" s="102"/>
      <c r="D621" s="101"/>
      <c r="E621" s="101"/>
      <c r="F621" s="101"/>
      <c r="G621" s="101"/>
      <c r="H621" s="101"/>
      <c r="I621" s="101"/>
      <c r="J621" s="101"/>
      <c r="K621" s="101"/>
      <c r="M621" s="101"/>
      <c r="N621" s="101"/>
    </row>
    <row r="622" spans="1:14" ht="15.75" thickBot="1" x14ac:dyDescent="0.3">
      <c r="A622" s="102"/>
      <c r="B622" s="101"/>
      <c r="C622" s="102"/>
      <c r="D622" s="101"/>
      <c r="E622" s="101"/>
      <c r="F622" s="101"/>
      <c r="G622" s="101"/>
      <c r="H622" s="101"/>
      <c r="I622" s="101"/>
      <c r="J622" s="101"/>
      <c r="K622" s="101"/>
      <c r="M622" s="101"/>
      <c r="N622" s="101"/>
    </row>
    <row r="623" spans="1:14" ht="15.75" thickBot="1" x14ac:dyDescent="0.3">
      <c r="A623" s="102"/>
      <c r="B623" s="101"/>
      <c r="C623" s="102"/>
      <c r="D623" s="101"/>
      <c r="E623" s="101"/>
      <c r="F623" s="101"/>
      <c r="G623" s="101"/>
      <c r="H623" s="101"/>
      <c r="I623" s="101"/>
      <c r="J623" s="101"/>
      <c r="K623" s="101"/>
      <c r="M623" s="101"/>
      <c r="N623" s="101"/>
    </row>
    <row r="624" spans="1:14" ht="15.75" thickBot="1" x14ac:dyDescent="0.3">
      <c r="A624" s="102"/>
      <c r="B624" s="101"/>
      <c r="C624" s="102"/>
      <c r="D624" s="101"/>
      <c r="E624" s="101"/>
      <c r="F624" s="101"/>
      <c r="G624" s="101"/>
      <c r="H624" s="101"/>
      <c r="I624" s="101"/>
      <c r="J624" s="101"/>
      <c r="K624" s="101"/>
      <c r="M624" s="101"/>
      <c r="N624" s="101"/>
    </row>
    <row r="625" spans="1:14" ht="15.75" thickBot="1" x14ac:dyDescent="0.3">
      <c r="A625" s="102"/>
      <c r="B625" s="101"/>
      <c r="C625" s="102"/>
      <c r="D625" s="101"/>
      <c r="E625" s="101"/>
      <c r="F625" s="101"/>
      <c r="G625" s="101"/>
      <c r="H625" s="101"/>
      <c r="I625" s="101"/>
      <c r="J625" s="101"/>
      <c r="K625" s="101"/>
      <c r="M625" s="101"/>
      <c r="N625" s="101"/>
    </row>
    <row r="626" spans="1:14" ht="15.75" thickBot="1" x14ac:dyDescent="0.3">
      <c r="A626" s="102"/>
      <c r="B626" s="101"/>
      <c r="C626" s="102"/>
      <c r="D626" s="101"/>
      <c r="E626" s="101"/>
      <c r="F626" s="101"/>
      <c r="G626" s="101"/>
      <c r="H626" s="101"/>
      <c r="I626" s="101"/>
      <c r="J626" s="101"/>
      <c r="K626" s="101"/>
      <c r="M626" s="101"/>
      <c r="N626" s="101"/>
    </row>
    <row r="627" spans="1:14" ht="15.75" thickBot="1" x14ac:dyDescent="0.3">
      <c r="A627" s="102"/>
      <c r="B627" s="101"/>
      <c r="C627" s="102"/>
      <c r="D627" s="101"/>
      <c r="E627" s="101"/>
      <c r="F627" s="101"/>
      <c r="G627" s="101"/>
      <c r="H627" s="101"/>
      <c r="I627" s="101"/>
      <c r="J627" s="101"/>
      <c r="K627" s="101"/>
      <c r="M627" s="101"/>
      <c r="N627" s="101"/>
    </row>
    <row r="628" spans="1:14" ht="15.75" thickBot="1" x14ac:dyDescent="0.3">
      <c r="A628" s="102"/>
      <c r="B628" s="101"/>
      <c r="C628" s="102"/>
      <c r="D628" s="101"/>
      <c r="E628" s="101"/>
      <c r="F628" s="101"/>
      <c r="G628" s="101"/>
      <c r="H628" s="101"/>
      <c r="I628" s="101"/>
      <c r="J628" s="101"/>
      <c r="K628" s="101"/>
      <c r="M628" s="101"/>
      <c r="N628" s="101"/>
    </row>
    <row r="629" spans="1:14" ht="15.75" thickBot="1" x14ac:dyDescent="0.3">
      <c r="A629" s="102"/>
      <c r="B629" s="101"/>
      <c r="C629" s="102"/>
      <c r="D629" s="101"/>
      <c r="E629" s="101"/>
      <c r="F629" s="101"/>
      <c r="G629" s="101"/>
      <c r="H629" s="101"/>
      <c r="I629" s="101"/>
      <c r="J629" s="101"/>
      <c r="K629" s="101"/>
      <c r="M629" s="101"/>
      <c r="N629" s="101"/>
    </row>
    <row r="630" spans="1:14" ht="15.75" thickBot="1" x14ac:dyDescent="0.3">
      <c r="A630" s="102"/>
      <c r="B630" s="101"/>
      <c r="C630" s="102"/>
      <c r="D630" s="101"/>
      <c r="E630" s="101"/>
      <c r="F630" s="101"/>
      <c r="G630" s="101"/>
      <c r="H630" s="101"/>
      <c r="I630" s="101"/>
      <c r="J630" s="101"/>
      <c r="K630" s="101"/>
      <c r="M630" s="101"/>
      <c r="N630" s="101"/>
    </row>
    <row r="631" spans="1:14" ht="15.75" thickBot="1" x14ac:dyDescent="0.3">
      <c r="A631" s="102"/>
      <c r="B631" s="101"/>
      <c r="C631" s="102"/>
      <c r="D631" s="101"/>
      <c r="E631" s="101"/>
      <c r="F631" s="101"/>
      <c r="G631" s="101"/>
      <c r="H631" s="101"/>
      <c r="I631" s="101"/>
      <c r="J631" s="101"/>
      <c r="K631" s="101"/>
      <c r="M631" s="101"/>
      <c r="N631" s="101"/>
    </row>
    <row r="632" spans="1:14" ht="15.75" thickBot="1" x14ac:dyDescent="0.3">
      <c r="A632" s="102"/>
      <c r="B632" s="101"/>
      <c r="C632" s="102"/>
      <c r="D632" s="101"/>
      <c r="E632" s="101"/>
      <c r="F632" s="101"/>
      <c r="G632" s="101"/>
      <c r="H632" s="101"/>
      <c r="I632" s="101"/>
      <c r="J632" s="101"/>
      <c r="K632" s="101"/>
      <c r="M632" s="101"/>
      <c r="N632" s="101"/>
    </row>
    <row r="633" spans="1:14" ht="15.75" thickBot="1" x14ac:dyDescent="0.3">
      <c r="A633" s="102"/>
      <c r="B633" s="101"/>
      <c r="C633" s="102"/>
      <c r="D633" s="101"/>
      <c r="E633" s="101"/>
      <c r="F633" s="101"/>
      <c r="G633" s="101"/>
      <c r="H633" s="101"/>
      <c r="I633" s="101"/>
      <c r="J633" s="101"/>
      <c r="K633" s="101"/>
      <c r="M633" s="101"/>
      <c r="N633" s="101"/>
    </row>
    <row r="634" spans="1:14" ht="15.75" thickBot="1" x14ac:dyDescent="0.3">
      <c r="A634" s="102"/>
      <c r="B634" s="101"/>
      <c r="C634" s="102"/>
      <c r="D634" s="101"/>
      <c r="E634" s="101"/>
      <c r="F634" s="101"/>
      <c r="G634" s="101"/>
      <c r="H634" s="101"/>
      <c r="I634" s="101"/>
      <c r="J634" s="101"/>
      <c r="K634" s="101"/>
      <c r="M634" s="101"/>
      <c r="N634" s="101"/>
    </row>
    <row r="635" spans="1:14" ht="15.75" thickBot="1" x14ac:dyDescent="0.3">
      <c r="A635" s="102"/>
      <c r="B635" s="101"/>
      <c r="C635" s="102"/>
      <c r="D635" s="101"/>
      <c r="E635" s="101"/>
      <c r="F635" s="101"/>
      <c r="G635" s="101"/>
      <c r="H635" s="101"/>
      <c r="I635" s="101"/>
      <c r="J635" s="101"/>
      <c r="K635" s="101"/>
      <c r="M635" s="101"/>
      <c r="N635" s="101"/>
    </row>
    <row r="636" spans="1:14" ht="15.75" thickBot="1" x14ac:dyDescent="0.3">
      <c r="A636" s="102"/>
      <c r="B636" s="101"/>
      <c r="C636" s="102"/>
      <c r="D636" s="101"/>
      <c r="E636" s="101"/>
      <c r="F636" s="101"/>
      <c r="G636" s="101"/>
      <c r="H636" s="101"/>
      <c r="I636" s="101"/>
      <c r="J636" s="101"/>
      <c r="K636" s="101"/>
      <c r="M636" s="101"/>
      <c r="N636" s="101"/>
    </row>
    <row r="637" spans="1:14" ht="15.75" thickBot="1" x14ac:dyDescent="0.3">
      <c r="A637" s="102"/>
      <c r="B637" s="101"/>
      <c r="C637" s="102"/>
      <c r="D637" s="101"/>
      <c r="E637" s="101"/>
      <c r="F637" s="101"/>
      <c r="G637" s="101"/>
      <c r="H637" s="101"/>
      <c r="I637" s="101"/>
      <c r="J637" s="101"/>
      <c r="K637" s="101"/>
      <c r="M637" s="101"/>
      <c r="N637" s="101"/>
    </row>
    <row r="638" spans="1:14" ht="15.75" thickBot="1" x14ac:dyDescent="0.3">
      <c r="A638" s="102"/>
      <c r="B638" s="101"/>
      <c r="C638" s="102"/>
      <c r="D638" s="101"/>
      <c r="E638" s="101"/>
      <c r="F638" s="101"/>
      <c r="G638" s="101"/>
      <c r="H638" s="101"/>
      <c r="I638" s="101"/>
      <c r="J638" s="101"/>
      <c r="K638" s="101"/>
      <c r="M638" s="101"/>
      <c r="N638" s="101"/>
    </row>
    <row r="639" spans="1:14" ht="15.75" thickBot="1" x14ac:dyDescent="0.3">
      <c r="A639" s="102"/>
      <c r="B639" s="101"/>
      <c r="C639" s="102"/>
      <c r="D639" s="101"/>
      <c r="E639" s="101"/>
      <c r="F639" s="101"/>
      <c r="G639" s="101"/>
      <c r="H639" s="101"/>
      <c r="I639" s="101"/>
      <c r="J639" s="101"/>
      <c r="K639" s="101"/>
      <c r="M639" s="101"/>
      <c r="N639" s="101"/>
    </row>
    <row r="640" spans="1:14" ht="15.75" thickBot="1" x14ac:dyDescent="0.3">
      <c r="A640" s="102"/>
      <c r="B640" s="101"/>
      <c r="C640" s="102"/>
      <c r="D640" s="101"/>
      <c r="E640" s="101"/>
      <c r="F640" s="101"/>
      <c r="G640" s="101"/>
      <c r="H640" s="101"/>
      <c r="I640" s="101"/>
      <c r="J640" s="101"/>
      <c r="K640" s="101"/>
      <c r="M640" s="101"/>
      <c r="N640" s="101"/>
    </row>
    <row r="641" spans="1:14" ht="15.75" thickBot="1" x14ac:dyDescent="0.3">
      <c r="A641" s="102"/>
      <c r="B641" s="101"/>
      <c r="C641" s="102"/>
      <c r="D641" s="101"/>
      <c r="E641" s="101"/>
      <c r="F641" s="101"/>
      <c r="G641" s="101"/>
      <c r="H641" s="101"/>
      <c r="I641" s="101"/>
      <c r="J641" s="101"/>
      <c r="K641" s="101"/>
      <c r="M641" s="101"/>
      <c r="N641" s="101"/>
    </row>
    <row r="642" spans="1:14" ht="15.75" thickBot="1" x14ac:dyDescent="0.3">
      <c r="A642" s="102"/>
      <c r="B642" s="101"/>
      <c r="C642" s="102"/>
      <c r="D642" s="101"/>
      <c r="E642" s="101"/>
      <c r="F642" s="101"/>
      <c r="G642" s="101"/>
      <c r="H642" s="101"/>
      <c r="I642" s="101"/>
      <c r="J642" s="101"/>
      <c r="K642" s="101"/>
      <c r="M642" s="101"/>
      <c r="N642" s="101"/>
    </row>
    <row r="643" spans="1:14" ht="15.75" thickBot="1" x14ac:dyDescent="0.3">
      <c r="A643" s="102"/>
      <c r="B643" s="101"/>
      <c r="C643" s="102"/>
      <c r="D643" s="101"/>
      <c r="E643" s="101"/>
      <c r="F643" s="101"/>
      <c r="G643" s="101"/>
      <c r="H643" s="101"/>
      <c r="I643" s="101"/>
      <c r="J643" s="101"/>
      <c r="K643" s="101"/>
      <c r="M643" s="101"/>
      <c r="N643" s="101"/>
    </row>
    <row r="644" spans="1:14" ht="15.75" thickBot="1" x14ac:dyDescent="0.3">
      <c r="A644" s="102"/>
      <c r="B644" s="101"/>
      <c r="C644" s="102"/>
      <c r="D644" s="101"/>
      <c r="E644" s="101"/>
      <c r="F644" s="101"/>
      <c r="G644" s="101"/>
      <c r="H644" s="101"/>
      <c r="I644" s="101"/>
      <c r="J644" s="101"/>
      <c r="K644" s="101"/>
      <c r="M644" s="101"/>
      <c r="N644" s="101"/>
    </row>
    <row r="645" spans="1:14" ht="15.75" thickBot="1" x14ac:dyDescent="0.3">
      <c r="A645" s="102"/>
      <c r="B645" s="101"/>
      <c r="C645" s="102"/>
      <c r="D645" s="101"/>
      <c r="E645" s="101"/>
      <c r="F645" s="101"/>
      <c r="G645" s="101"/>
      <c r="H645" s="101"/>
      <c r="I645" s="101"/>
      <c r="J645" s="101"/>
      <c r="K645" s="101"/>
      <c r="M645" s="101"/>
      <c r="N645" s="101"/>
    </row>
    <row r="646" spans="1:14" ht="15.75" thickBot="1" x14ac:dyDescent="0.3">
      <c r="A646" s="102"/>
      <c r="B646" s="101"/>
      <c r="C646" s="102"/>
      <c r="D646" s="101"/>
      <c r="E646" s="101"/>
      <c r="F646" s="101"/>
      <c r="G646" s="101"/>
      <c r="H646" s="101"/>
      <c r="I646" s="101"/>
      <c r="J646" s="101"/>
      <c r="K646" s="101"/>
      <c r="M646" s="101"/>
      <c r="N646" s="101"/>
    </row>
    <row r="647" spans="1:14" ht="15.75" thickBot="1" x14ac:dyDescent="0.3">
      <c r="A647" s="102"/>
      <c r="B647" s="101"/>
      <c r="C647" s="102"/>
      <c r="D647" s="101"/>
      <c r="E647" s="101"/>
      <c r="F647" s="101"/>
      <c r="G647" s="101"/>
      <c r="H647" s="101"/>
      <c r="I647" s="101"/>
      <c r="J647" s="101"/>
      <c r="K647" s="101"/>
      <c r="M647" s="101"/>
      <c r="N647" s="101"/>
    </row>
    <row r="648" spans="1:14" ht="15.75" thickBot="1" x14ac:dyDescent="0.3">
      <c r="A648" s="102"/>
      <c r="B648" s="101"/>
      <c r="C648" s="102"/>
      <c r="D648" s="101"/>
      <c r="E648" s="101"/>
      <c r="F648" s="101"/>
      <c r="G648" s="101"/>
      <c r="H648" s="101"/>
      <c r="I648" s="101"/>
      <c r="J648" s="101"/>
      <c r="K648" s="101"/>
      <c r="M648" s="101"/>
      <c r="N648" s="101"/>
    </row>
    <row r="649" spans="1:14" ht="15.75" thickBot="1" x14ac:dyDescent="0.3">
      <c r="A649" s="102"/>
      <c r="B649" s="101"/>
      <c r="C649" s="102"/>
      <c r="D649" s="101"/>
      <c r="E649" s="101"/>
      <c r="F649" s="101"/>
      <c r="G649" s="101"/>
      <c r="H649" s="101"/>
      <c r="I649" s="101"/>
      <c r="J649" s="101"/>
      <c r="K649" s="101"/>
      <c r="M649" s="101"/>
      <c r="N649" s="101"/>
    </row>
    <row r="650" spans="1:14" ht="15.75" thickBot="1" x14ac:dyDescent="0.3">
      <c r="A650" s="102"/>
      <c r="B650" s="101"/>
      <c r="C650" s="102"/>
      <c r="D650" s="101"/>
      <c r="E650" s="101"/>
      <c r="F650" s="101"/>
      <c r="G650" s="101"/>
      <c r="H650" s="101"/>
      <c r="I650" s="101"/>
      <c r="J650" s="101"/>
      <c r="K650" s="101"/>
      <c r="M650" s="101"/>
      <c r="N650" s="101"/>
    </row>
    <row r="651" spans="1:14" ht="15.75" thickBot="1" x14ac:dyDescent="0.3">
      <c r="A651" s="102"/>
      <c r="B651" s="101"/>
      <c r="C651" s="102"/>
      <c r="D651" s="101"/>
      <c r="E651" s="101"/>
      <c r="F651" s="101"/>
      <c r="G651" s="101"/>
      <c r="H651" s="101"/>
      <c r="I651" s="101"/>
      <c r="J651" s="101"/>
      <c r="K651" s="101"/>
      <c r="M651" s="101"/>
      <c r="N651" s="101"/>
    </row>
    <row r="652" spans="1:14" ht="15.75" thickBot="1" x14ac:dyDescent="0.3">
      <c r="A652" s="102"/>
      <c r="B652" s="101"/>
      <c r="C652" s="102"/>
      <c r="D652" s="101"/>
      <c r="E652" s="101"/>
      <c r="F652" s="101"/>
      <c r="G652" s="101"/>
      <c r="H652" s="101"/>
      <c r="I652" s="101"/>
      <c r="J652" s="101"/>
      <c r="K652" s="101"/>
      <c r="M652" s="101"/>
      <c r="N652" s="101"/>
    </row>
    <row r="653" spans="1:14" ht="15.75" thickBot="1" x14ac:dyDescent="0.3">
      <c r="A653" s="102"/>
      <c r="B653" s="101"/>
      <c r="C653" s="102"/>
      <c r="D653" s="101"/>
      <c r="E653" s="101"/>
      <c r="F653" s="101"/>
      <c r="G653" s="101"/>
      <c r="H653" s="101"/>
      <c r="I653" s="101"/>
      <c r="J653" s="101"/>
      <c r="K653" s="101"/>
      <c r="M653" s="101"/>
      <c r="N653" s="101"/>
    </row>
    <row r="654" spans="1:14" ht="15.75" thickBot="1" x14ac:dyDescent="0.3">
      <c r="A654" s="102"/>
      <c r="B654" s="101"/>
      <c r="C654" s="102"/>
      <c r="D654" s="101"/>
      <c r="E654" s="101"/>
      <c r="F654" s="101"/>
      <c r="G654" s="101"/>
      <c r="H654" s="101"/>
      <c r="I654" s="101"/>
      <c r="J654" s="101"/>
      <c r="K654" s="101"/>
      <c r="M654" s="101"/>
      <c r="N654" s="101"/>
    </row>
    <row r="655" spans="1:14" ht="15.75" thickBot="1" x14ac:dyDescent="0.3">
      <c r="A655" s="102"/>
      <c r="B655" s="101"/>
      <c r="C655" s="102"/>
      <c r="D655" s="101"/>
      <c r="E655" s="101"/>
      <c r="F655" s="101"/>
      <c r="G655" s="101"/>
      <c r="H655" s="101"/>
      <c r="I655" s="101"/>
      <c r="J655" s="101"/>
      <c r="K655" s="101"/>
      <c r="M655" s="101"/>
      <c r="N655" s="101"/>
    </row>
    <row r="656" spans="1:14" ht="15.75" thickBot="1" x14ac:dyDescent="0.3">
      <c r="A656" s="102"/>
      <c r="B656" s="101"/>
      <c r="C656" s="102"/>
      <c r="D656" s="101"/>
      <c r="E656" s="101"/>
      <c r="F656" s="101"/>
      <c r="G656" s="101"/>
      <c r="H656" s="101"/>
      <c r="I656" s="101"/>
      <c r="J656" s="101"/>
      <c r="K656" s="101"/>
      <c r="M656" s="101"/>
      <c r="N656" s="101"/>
    </row>
    <row r="657" spans="1:14" ht="15.75" thickBot="1" x14ac:dyDescent="0.3">
      <c r="A657" s="102"/>
      <c r="B657" s="101"/>
      <c r="C657" s="102"/>
      <c r="D657" s="101"/>
      <c r="E657" s="101"/>
      <c r="F657" s="101"/>
      <c r="G657" s="101"/>
      <c r="H657" s="101"/>
      <c r="I657" s="101"/>
      <c r="J657" s="101"/>
      <c r="K657" s="101"/>
      <c r="M657" s="101"/>
      <c r="N657" s="101"/>
    </row>
    <row r="658" spans="1:14" ht="15.75" thickBot="1" x14ac:dyDescent="0.3">
      <c r="A658" s="102"/>
      <c r="B658" s="101"/>
      <c r="C658" s="102"/>
      <c r="D658" s="101"/>
      <c r="E658" s="101"/>
      <c r="F658" s="101"/>
      <c r="G658" s="101"/>
      <c r="H658" s="101"/>
      <c r="I658" s="101"/>
      <c r="J658" s="101"/>
      <c r="K658" s="101"/>
      <c r="M658" s="101"/>
      <c r="N658" s="101"/>
    </row>
    <row r="659" spans="1:14" ht="15.75" thickBot="1" x14ac:dyDescent="0.3">
      <c r="A659" s="102"/>
      <c r="B659" s="101"/>
      <c r="C659" s="102"/>
      <c r="D659" s="101"/>
      <c r="E659" s="101"/>
      <c r="F659" s="101"/>
      <c r="G659" s="101"/>
      <c r="H659" s="101"/>
      <c r="I659" s="101"/>
      <c r="J659" s="101"/>
      <c r="K659" s="101"/>
      <c r="M659" s="101"/>
      <c r="N659" s="101"/>
    </row>
    <row r="660" spans="1:14" ht="15.75" thickBot="1" x14ac:dyDescent="0.3">
      <c r="A660" s="102"/>
      <c r="B660" s="101"/>
      <c r="C660" s="102"/>
      <c r="D660" s="101"/>
      <c r="E660" s="101"/>
      <c r="F660" s="101"/>
      <c r="G660" s="101"/>
      <c r="H660" s="101"/>
      <c r="I660" s="101"/>
      <c r="J660" s="101"/>
      <c r="K660" s="101"/>
      <c r="M660" s="101"/>
      <c r="N660" s="101"/>
    </row>
    <row r="661" spans="1:14" ht="15.75" thickBot="1" x14ac:dyDescent="0.3">
      <c r="A661" s="102"/>
      <c r="B661" s="101"/>
      <c r="C661" s="102"/>
      <c r="D661" s="101"/>
      <c r="E661" s="101"/>
      <c r="F661" s="101"/>
      <c r="G661" s="101"/>
      <c r="H661" s="101"/>
      <c r="I661" s="101"/>
      <c r="J661" s="101"/>
      <c r="K661" s="101"/>
      <c r="M661" s="101"/>
      <c r="N661" s="101"/>
    </row>
    <row r="662" spans="1:14" ht="15.75" thickBot="1" x14ac:dyDescent="0.3">
      <c r="A662" s="102"/>
      <c r="B662" s="101"/>
      <c r="C662" s="102"/>
      <c r="D662" s="101"/>
      <c r="E662" s="101"/>
      <c r="F662" s="101"/>
      <c r="G662" s="101"/>
      <c r="H662" s="101"/>
      <c r="I662" s="101"/>
      <c r="J662" s="101"/>
      <c r="K662" s="101"/>
      <c r="M662" s="101"/>
      <c r="N662" s="101"/>
    </row>
    <row r="663" spans="1:14" ht="15.75" thickBot="1" x14ac:dyDescent="0.3">
      <c r="A663" s="102"/>
      <c r="B663" s="101"/>
      <c r="C663" s="102"/>
      <c r="D663" s="101"/>
      <c r="E663" s="101"/>
      <c r="F663" s="101"/>
      <c r="G663" s="101"/>
      <c r="H663" s="101"/>
      <c r="I663" s="101"/>
      <c r="J663" s="101"/>
      <c r="K663" s="101"/>
      <c r="M663" s="101"/>
      <c r="N663" s="101"/>
    </row>
    <row r="664" spans="1:14" ht="15.75" thickBot="1" x14ac:dyDescent="0.3">
      <c r="A664" s="102"/>
      <c r="B664" s="101"/>
      <c r="C664" s="102"/>
      <c r="D664" s="101"/>
      <c r="E664" s="101"/>
      <c r="F664" s="101"/>
      <c r="G664" s="101"/>
      <c r="H664" s="101"/>
      <c r="I664" s="101"/>
      <c r="J664" s="101"/>
      <c r="K664" s="101"/>
      <c r="M664" s="101"/>
      <c r="N664" s="101"/>
    </row>
    <row r="665" spans="1:14" ht="15.75" thickBot="1" x14ac:dyDescent="0.3">
      <c r="A665" s="102"/>
      <c r="B665" s="101"/>
      <c r="C665" s="102"/>
      <c r="D665" s="101"/>
      <c r="E665" s="101"/>
      <c r="F665" s="101"/>
      <c r="G665" s="101"/>
      <c r="H665" s="101"/>
      <c r="I665" s="101"/>
      <c r="J665" s="101"/>
      <c r="K665" s="101"/>
      <c r="M665" s="101"/>
      <c r="N665" s="101"/>
    </row>
    <row r="666" spans="1:14" ht="15.75" thickBot="1" x14ac:dyDescent="0.3">
      <c r="A666" s="102"/>
      <c r="B666" s="101"/>
      <c r="C666" s="102"/>
      <c r="D666" s="101"/>
      <c r="E666" s="101"/>
      <c r="F666" s="101"/>
      <c r="G666" s="101"/>
      <c r="H666" s="101"/>
      <c r="I666" s="101"/>
      <c r="J666" s="101"/>
      <c r="K666" s="101"/>
      <c r="M666" s="101"/>
      <c r="N666" s="101"/>
    </row>
    <row r="667" spans="1:14" ht="15.75" thickBot="1" x14ac:dyDescent="0.3">
      <c r="A667" s="102"/>
      <c r="B667" s="101"/>
      <c r="C667" s="102"/>
      <c r="D667" s="101"/>
      <c r="E667" s="101"/>
      <c r="F667" s="101"/>
      <c r="G667" s="101"/>
      <c r="H667" s="101"/>
      <c r="I667" s="101"/>
      <c r="J667" s="101"/>
      <c r="K667" s="101"/>
      <c r="M667" s="101"/>
      <c r="N667" s="101"/>
    </row>
    <row r="668" spans="1:14" ht="15.75" thickBot="1" x14ac:dyDescent="0.3">
      <c r="A668" s="102"/>
      <c r="B668" s="101"/>
      <c r="C668" s="102"/>
      <c r="D668" s="101"/>
      <c r="E668" s="101"/>
      <c r="F668" s="101"/>
      <c r="G668" s="101"/>
      <c r="H668" s="101"/>
      <c r="I668" s="101"/>
      <c r="J668" s="101"/>
      <c r="K668" s="101"/>
      <c r="M668" s="101"/>
      <c r="N668" s="101"/>
    </row>
    <row r="669" spans="1:14" ht="15.75" thickBot="1" x14ac:dyDescent="0.3">
      <c r="A669" s="102"/>
      <c r="B669" s="101"/>
      <c r="C669" s="102"/>
      <c r="D669" s="101"/>
      <c r="E669" s="101"/>
      <c r="F669" s="101"/>
      <c r="G669" s="101"/>
      <c r="H669" s="101"/>
      <c r="I669" s="101"/>
      <c r="J669" s="101"/>
      <c r="K669" s="101"/>
      <c r="M669" s="101"/>
      <c r="N669" s="101"/>
    </row>
    <row r="670" spans="1:14" ht="15.75" thickBot="1" x14ac:dyDescent="0.3">
      <c r="A670" s="102"/>
      <c r="B670" s="101"/>
      <c r="C670" s="102"/>
      <c r="D670" s="101"/>
      <c r="E670" s="101"/>
      <c r="F670" s="101"/>
      <c r="G670" s="101"/>
      <c r="H670" s="101"/>
      <c r="I670" s="101"/>
      <c r="J670" s="101"/>
      <c r="K670" s="101"/>
      <c r="M670" s="101"/>
      <c r="N670" s="101"/>
    </row>
    <row r="671" spans="1:14" ht="15.75" thickBot="1" x14ac:dyDescent="0.3">
      <c r="A671" s="102"/>
      <c r="B671" s="101"/>
      <c r="C671" s="102"/>
      <c r="D671" s="101"/>
      <c r="E671" s="101"/>
      <c r="F671" s="101"/>
      <c r="G671" s="101"/>
      <c r="H671" s="101"/>
      <c r="I671" s="101"/>
      <c r="J671" s="101"/>
      <c r="K671" s="101"/>
      <c r="M671" s="101"/>
      <c r="N671" s="101"/>
    </row>
    <row r="672" spans="1:14" ht="15.75" thickBot="1" x14ac:dyDescent="0.3">
      <c r="A672" s="102"/>
      <c r="B672" s="101"/>
      <c r="C672" s="102"/>
      <c r="D672" s="101"/>
      <c r="E672" s="101"/>
      <c r="F672" s="101"/>
      <c r="G672" s="101"/>
      <c r="H672" s="101"/>
      <c r="I672" s="101"/>
      <c r="J672" s="101"/>
      <c r="K672" s="101"/>
      <c r="M672" s="101"/>
      <c r="N672" s="101"/>
    </row>
    <row r="673" spans="1:14" ht="15.75" thickBot="1" x14ac:dyDescent="0.3">
      <c r="A673" s="102"/>
      <c r="B673" s="101"/>
      <c r="C673" s="102"/>
      <c r="D673" s="101"/>
      <c r="E673" s="101"/>
      <c r="F673" s="101"/>
      <c r="G673" s="101"/>
      <c r="H673" s="101"/>
      <c r="I673" s="101"/>
      <c r="J673" s="101"/>
      <c r="K673" s="101"/>
      <c r="M673" s="101"/>
      <c r="N673" s="101"/>
    </row>
    <row r="674" spans="1:14" ht="15.75" thickBot="1" x14ac:dyDescent="0.3">
      <c r="A674" s="102"/>
      <c r="B674" s="101"/>
      <c r="C674" s="102"/>
      <c r="D674" s="101"/>
      <c r="E674" s="101"/>
      <c r="F674" s="101"/>
      <c r="G674" s="101"/>
      <c r="H674" s="101"/>
      <c r="I674" s="101"/>
      <c r="J674" s="101"/>
      <c r="K674" s="101"/>
      <c r="M674" s="101"/>
      <c r="N674" s="101"/>
    </row>
    <row r="675" spans="1:14" ht="15.75" thickBot="1" x14ac:dyDescent="0.3">
      <c r="A675" s="102"/>
      <c r="B675" s="101"/>
      <c r="C675" s="102"/>
      <c r="D675" s="101"/>
      <c r="E675" s="101"/>
      <c r="F675" s="101"/>
      <c r="G675" s="101"/>
      <c r="H675" s="101"/>
      <c r="I675" s="101"/>
      <c r="J675" s="101"/>
      <c r="K675" s="101"/>
      <c r="M675" s="101"/>
      <c r="N675" s="101"/>
    </row>
    <row r="676" spans="1:14" ht="15.75" thickBot="1" x14ac:dyDescent="0.3">
      <c r="A676" s="102"/>
      <c r="B676" s="101"/>
      <c r="C676" s="102"/>
      <c r="D676" s="101"/>
      <c r="E676" s="101"/>
      <c r="F676" s="101"/>
      <c r="G676" s="101"/>
      <c r="H676" s="101"/>
      <c r="I676" s="101"/>
      <c r="J676" s="101"/>
      <c r="K676" s="101"/>
      <c r="M676" s="101"/>
      <c r="N676" s="101"/>
    </row>
    <row r="677" spans="1:14" ht="15.75" thickBot="1" x14ac:dyDescent="0.3">
      <c r="A677" s="102"/>
      <c r="B677" s="101"/>
      <c r="C677" s="102"/>
      <c r="D677" s="101"/>
      <c r="E677" s="101"/>
      <c r="F677" s="101"/>
      <c r="G677" s="101"/>
      <c r="H677" s="101"/>
      <c r="I677" s="101"/>
      <c r="J677" s="101"/>
      <c r="K677" s="101"/>
      <c r="M677" s="101"/>
      <c r="N677" s="101"/>
    </row>
    <row r="678" spans="1:14" ht="15.75" thickBot="1" x14ac:dyDescent="0.3">
      <c r="A678" s="102"/>
      <c r="B678" s="101"/>
      <c r="C678" s="102"/>
      <c r="D678" s="101"/>
      <c r="E678" s="101"/>
      <c r="F678" s="101"/>
      <c r="G678" s="101"/>
      <c r="H678" s="101"/>
      <c r="I678" s="101"/>
      <c r="J678" s="101"/>
      <c r="K678" s="101"/>
      <c r="M678" s="101"/>
      <c r="N678" s="101"/>
    </row>
    <row r="679" spans="1:14" ht="15.75" thickBot="1" x14ac:dyDescent="0.3">
      <c r="A679" s="102"/>
      <c r="B679" s="101"/>
      <c r="C679" s="102"/>
      <c r="D679" s="101"/>
      <c r="E679" s="101"/>
      <c r="F679" s="101"/>
      <c r="G679" s="101"/>
      <c r="H679" s="101"/>
      <c r="I679" s="101"/>
      <c r="J679" s="101"/>
      <c r="K679" s="101"/>
      <c r="M679" s="101"/>
      <c r="N679" s="101"/>
    </row>
    <row r="680" spans="1:14" ht="15.75" thickBot="1" x14ac:dyDescent="0.3">
      <c r="A680" s="102"/>
      <c r="B680" s="101"/>
      <c r="C680" s="102"/>
      <c r="D680" s="101"/>
      <c r="E680" s="101"/>
      <c r="F680" s="101"/>
      <c r="G680" s="101"/>
      <c r="H680" s="101"/>
      <c r="I680" s="101"/>
      <c r="J680" s="101"/>
      <c r="K680" s="101"/>
      <c r="M680" s="101"/>
      <c r="N680" s="101"/>
    </row>
    <row r="681" spans="1:14" ht="15.75" thickBot="1" x14ac:dyDescent="0.3">
      <c r="A681" s="102"/>
      <c r="B681" s="101"/>
      <c r="C681" s="102"/>
      <c r="D681" s="101"/>
      <c r="E681" s="101"/>
      <c r="F681" s="101"/>
      <c r="G681" s="101"/>
      <c r="H681" s="101"/>
      <c r="I681" s="101"/>
      <c r="J681" s="101"/>
      <c r="K681" s="101"/>
      <c r="M681" s="101"/>
      <c r="N681" s="101"/>
    </row>
    <row r="682" spans="1:14" ht="15.75" thickBot="1" x14ac:dyDescent="0.3">
      <c r="A682" s="102"/>
      <c r="B682" s="101"/>
      <c r="C682" s="102"/>
      <c r="D682" s="101"/>
      <c r="E682" s="101"/>
      <c r="F682" s="101"/>
      <c r="G682" s="101"/>
      <c r="H682" s="101"/>
      <c r="I682" s="101"/>
      <c r="J682" s="101"/>
      <c r="K682" s="101"/>
      <c r="M682" s="101"/>
      <c r="N682" s="101"/>
    </row>
    <row r="683" spans="1:14" ht="15.75" thickBot="1" x14ac:dyDescent="0.3">
      <c r="A683" s="102"/>
      <c r="B683" s="101"/>
      <c r="C683" s="102"/>
      <c r="D683" s="101"/>
      <c r="E683" s="101"/>
      <c r="F683" s="101"/>
      <c r="G683" s="101"/>
      <c r="H683" s="101"/>
      <c r="I683" s="101"/>
      <c r="J683" s="101"/>
      <c r="K683" s="101"/>
      <c r="M683" s="101"/>
      <c r="N683" s="101"/>
    </row>
    <row r="684" spans="1:14" ht="15.75" thickBot="1" x14ac:dyDescent="0.3">
      <c r="A684" s="102"/>
      <c r="B684" s="101"/>
      <c r="C684" s="102"/>
      <c r="D684" s="101"/>
      <c r="E684" s="101"/>
      <c r="F684" s="101"/>
      <c r="G684" s="101"/>
      <c r="H684" s="101"/>
      <c r="I684" s="101"/>
      <c r="J684" s="101"/>
      <c r="K684" s="101"/>
      <c r="M684" s="101"/>
      <c r="N684" s="101"/>
    </row>
    <row r="685" spans="1:14" ht="15.75" thickBot="1" x14ac:dyDescent="0.3">
      <c r="A685" s="102"/>
      <c r="B685" s="101"/>
      <c r="C685" s="102"/>
      <c r="D685" s="101"/>
      <c r="E685" s="101"/>
      <c r="F685" s="101"/>
      <c r="G685" s="101"/>
      <c r="H685" s="101"/>
      <c r="I685" s="101"/>
      <c r="J685" s="101"/>
      <c r="K685" s="101"/>
      <c r="M685" s="101"/>
      <c r="N685" s="101"/>
    </row>
    <row r="686" spans="1:14" ht="15.75" thickBot="1" x14ac:dyDescent="0.3">
      <c r="A686" s="102"/>
      <c r="B686" s="101"/>
      <c r="C686" s="102"/>
      <c r="D686" s="101"/>
      <c r="E686" s="101"/>
      <c r="F686" s="101"/>
      <c r="G686" s="101"/>
      <c r="H686" s="101"/>
      <c r="I686" s="101"/>
      <c r="J686" s="101"/>
      <c r="K686" s="101"/>
      <c r="M686" s="101"/>
      <c r="N686" s="101"/>
    </row>
    <row r="687" spans="1:14" ht="15.75" thickBot="1" x14ac:dyDescent="0.3">
      <c r="A687" s="102"/>
      <c r="B687" s="101"/>
      <c r="C687" s="102"/>
      <c r="D687" s="101"/>
      <c r="E687" s="101"/>
      <c r="F687" s="101"/>
      <c r="G687" s="101"/>
      <c r="H687" s="101"/>
      <c r="I687" s="101"/>
      <c r="J687" s="101"/>
      <c r="K687" s="101"/>
      <c r="M687" s="101"/>
      <c r="N687" s="101"/>
    </row>
    <row r="688" spans="1:14" ht="15.75" thickBot="1" x14ac:dyDescent="0.3">
      <c r="A688" s="102"/>
      <c r="B688" s="101"/>
      <c r="C688" s="102"/>
      <c r="D688" s="101"/>
      <c r="E688" s="101"/>
      <c r="F688" s="101"/>
      <c r="G688" s="101"/>
      <c r="H688" s="101"/>
      <c r="I688" s="101"/>
      <c r="J688" s="101"/>
      <c r="K688" s="101"/>
      <c r="M688" s="101"/>
      <c r="N688" s="101"/>
    </row>
    <row r="689" spans="1:14" ht="15.75" thickBot="1" x14ac:dyDescent="0.3">
      <c r="A689" s="102"/>
      <c r="B689" s="101"/>
      <c r="C689" s="102"/>
      <c r="D689" s="101"/>
      <c r="E689" s="101"/>
      <c r="F689" s="101"/>
      <c r="G689" s="101"/>
      <c r="H689" s="101"/>
      <c r="I689" s="101"/>
      <c r="J689" s="101"/>
      <c r="K689" s="101"/>
      <c r="M689" s="101"/>
      <c r="N689" s="101"/>
    </row>
    <row r="690" spans="1:14" ht="15.75" thickBot="1" x14ac:dyDescent="0.3">
      <c r="A690" s="102"/>
      <c r="B690" s="101"/>
      <c r="C690" s="102"/>
      <c r="D690" s="101"/>
      <c r="E690" s="101"/>
      <c r="F690" s="101"/>
      <c r="G690" s="101"/>
      <c r="H690" s="101"/>
      <c r="I690" s="101"/>
      <c r="J690" s="101"/>
      <c r="K690" s="101"/>
      <c r="M690" s="101"/>
      <c r="N690" s="101"/>
    </row>
    <row r="691" spans="1:14" ht="15.75" thickBot="1" x14ac:dyDescent="0.3">
      <c r="A691" s="102"/>
      <c r="B691" s="101"/>
      <c r="C691" s="102"/>
      <c r="D691" s="101"/>
      <c r="E691" s="101"/>
      <c r="F691" s="101"/>
      <c r="G691" s="101"/>
      <c r="H691" s="101"/>
      <c r="I691" s="101"/>
      <c r="J691" s="101"/>
      <c r="K691" s="101"/>
      <c r="M691" s="101"/>
      <c r="N691" s="101"/>
    </row>
    <row r="692" spans="1:14" ht="15.75" thickBot="1" x14ac:dyDescent="0.3">
      <c r="A692" s="102"/>
      <c r="B692" s="101"/>
      <c r="C692" s="102"/>
      <c r="D692" s="101"/>
      <c r="E692" s="101"/>
      <c r="F692" s="101"/>
      <c r="G692" s="101"/>
      <c r="H692" s="101"/>
      <c r="I692" s="101"/>
      <c r="J692" s="101"/>
      <c r="K692" s="101"/>
      <c r="M692" s="101"/>
      <c r="N692" s="101"/>
    </row>
    <row r="693" spans="1:14" ht="15.75" thickBot="1" x14ac:dyDescent="0.3">
      <c r="A693" s="102"/>
      <c r="B693" s="101"/>
      <c r="C693" s="102"/>
      <c r="D693" s="101"/>
      <c r="E693" s="101"/>
      <c r="F693" s="101"/>
      <c r="G693" s="101"/>
      <c r="H693" s="101"/>
      <c r="I693" s="101"/>
      <c r="J693" s="101"/>
      <c r="K693" s="101"/>
      <c r="M693" s="101"/>
      <c r="N693" s="101"/>
    </row>
    <row r="694" spans="1:14" ht="15.75" thickBot="1" x14ac:dyDescent="0.3">
      <c r="A694" s="102"/>
      <c r="B694" s="101"/>
      <c r="C694" s="102"/>
      <c r="D694" s="101"/>
      <c r="E694" s="101"/>
      <c r="F694" s="101"/>
      <c r="G694" s="101"/>
      <c r="H694" s="101"/>
      <c r="I694" s="101"/>
      <c r="J694" s="101"/>
      <c r="K694" s="101"/>
      <c r="M694" s="101"/>
      <c r="N694" s="101"/>
    </row>
    <row r="695" spans="1:14" ht="15.75" thickBot="1" x14ac:dyDescent="0.3">
      <c r="A695" s="102"/>
      <c r="B695" s="101"/>
      <c r="C695" s="102"/>
      <c r="D695" s="101"/>
      <c r="E695" s="101"/>
      <c r="F695" s="101"/>
      <c r="G695" s="101"/>
      <c r="H695" s="101"/>
      <c r="I695" s="101"/>
      <c r="J695" s="101"/>
      <c r="K695" s="101"/>
      <c r="M695" s="101"/>
      <c r="N695" s="101"/>
    </row>
    <row r="696" spans="1:14" ht="15.75" thickBot="1" x14ac:dyDescent="0.3">
      <c r="A696" s="102"/>
      <c r="B696" s="101"/>
      <c r="C696" s="102"/>
      <c r="D696" s="101"/>
      <c r="E696" s="101"/>
      <c r="F696" s="101"/>
      <c r="G696" s="101"/>
      <c r="H696" s="101"/>
      <c r="I696" s="101"/>
      <c r="J696" s="101"/>
      <c r="K696" s="101"/>
      <c r="M696" s="101"/>
      <c r="N696" s="101"/>
    </row>
    <row r="697" spans="1:14" ht="15.75" thickBot="1" x14ac:dyDescent="0.3">
      <c r="A697" s="102"/>
      <c r="B697" s="101"/>
      <c r="C697" s="102"/>
      <c r="D697" s="101"/>
      <c r="E697" s="101"/>
      <c r="F697" s="101"/>
      <c r="G697" s="101"/>
      <c r="H697" s="101"/>
      <c r="I697" s="101"/>
      <c r="J697" s="101"/>
      <c r="K697" s="101"/>
      <c r="M697" s="101"/>
      <c r="N697" s="101"/>
    </row>
    <row r="698" spans="1:14" ht="15.75" thickBot="1" x14ac:dyDescent="0.3">
      <c r="A698" s="102"/>
      <c r="B698" s="101"/>
      <c r="C698" s="102"/>
      <c r="D698" s="101"/>
      <c r="E698" s="101"/>
      <c r="F698" s="101"/>
      <c r="G698" s="101"/>
      <c r="H698" s="101"/>
      <c r="I698" s="101"/>
      <c r="J698" s="101"/>
      <c r="K698" s="101"/>
      <c r="M698" s="101"/>
      <c r="N698" s="101"/>
    </row>
    <row r="699" spans="1:14" ht="15.75" thickBot="1" x14ac:dyDescent="0.3">
      <c r="A699" s="102"/>
      <c r="B699" s="101"/>
      <c r="C699" s="102"/>
      <c r="D699" s="101"/>
      <c r="E699" s="101"/>
      <c r="F699" s="101"/>
      <c r="G699" s="101"/>
      <c r="H699" s="101"/>
      <c r="I699" s="101"/>
      <c r="J699" s="101"/>
      <c r="K699" s="101"/>
      <c r="M699" s="101"/>
      <c r="N699" s="101"/>
    </row>
    <row r="700" spans="1:14" ht="15.75" thickBot="1" x14ac:dyDescent="0.3">
      <c r="A700" s="102"/>
      <c r="B700" s="101"/>
      <c r="C700" s="102"/>
      <c r="D700" s="101"/>
      <c r="E700" s="101"/>
      <c r="F700" s="101"/>
      <c r="G700" s="101"/>
      <c r="H700" s="101"/>
      <c r="I700" s="101"/>
      <c r="J700" s="101"/>
      <c r="K700" s="101"/>
      <c r="M700" s="101"/>
      <c r="N700" s="101"/>
    </row>
    <row r="701" spans="1:14" ht="15.75" thickBot="1" x14ac:dyDescent="0.3">
      <c r="A701" s="102"/>
      <c r="B701" s="101"/>
      <c r="C701" s="102"/>
      <c r="D701" s="101"/>
      <c r="E701" s="101"/>
      <c r="F701" s="101"/>
      <c r="G701" s="101"/>
      <c r="H701" s="101"/>
      <c r="I701" s="101"/>
      <c r="J701" s="101"/>
      <c r="K701" s="101"/>
      <c r="M701" s="101"/>
      <c r="N701" s="101"/>
    </row>
    <row r="702" spans="1:14" ht="15.75" thickBot="1" x14ac:dyDescent="0.3">
      <c r="A702" s="102"/>
      <c r="B702" s="101"/>
      <c r="C702" s="102"/>
      <c r="D702" s="101"/>
      <c r="E702" s="101"/>
      <c r="F702" s="101"/>
      <c r="G702" s="101"/>
      <c r="H702" s="101"/>
      <c r="I702" s="101"/>
      <c r="J702" s="101"/>
      <c r="K702" s="101"/>
      <c r="M702" s="101"/>
      <c r="N702" s="101"/>
    </row>
    <row r="703" spans="1:14" ht="15.75" thickBot="1" x14ac:dyDescent="0.3">
      <c r="A703" s="102"/>
      <c r="B703" s="101"/>
      <c r="C703" s="102"/>
      <c r="D703" s="101"/>
      <c r="E703" s="101"/>
      <c r="F703" s="101"/>
      <c r="G703" s="101"/>
      <c r="H703" s="101"/>
      <c r="I703" s="101"/>
      <c r="J703" s="101"/>
      <c r="K703" s="101"/>
      <c r="M703" s="101"/>
      <c r="N703" s="101"/>
    </row>
    <row r="704" spans="1:14" ht="15.75" thickBot="1" x14ac:dyDescent="0.3">
      <c r="A704" s="102"/>
      <c r="B704" s="101"/>
      <c r="C704" s="102"/>
      <c r="D704" s="101"/>
      <c r="E704" s="101"/>
      <c r="F704" s="101"/>
      <c r="G704" s="101"/>
      <c r="H704" s="101"/>
      <c r="I704" s="101"/>
      <c r="J704" s="101"/>
      <c r="K704" s="101"/>
      <c r="M704" s="101"/>
      <c r="N704" s="101"/>
    </row>
    <row r="705" spans="1:14" ht="15.75" thickBot="1" x14ac:dyDescent="0.3">
      <c r="A705" s="102"/>
      <c r="B705" s="101"/>
      <c r="C705" s="102"/>
      <c r="D705" s="101"/>
      <c r="E705" s="101"/>
      <c r="F705" s="101"/>
      <c r="G705" s="101"/>
      <c r="H705" s="101"/>
      <c r="I705" s="101"/>
      <c r="J705" s="101"/>
      <c r="K705" s="101"/>
      <c r="M705" s="101"/>
      <c r="N705" s="101"/>
    </row>
    <row r="706" spans="1:14" ht="15.75" thickBot="1" x14ac:dyDescent="0.3">
      <c r="A706" s="102"/>
      <c r="B706" s="101"/>
      <c r="C706" s="102"/>
      <c r="D706" s="101"/>
      <c r="E706" s="101"/>
      <c r="F706" s="101"/>
      <c r="G706" s="101"/>
      <c r="H706" s="101"/>
      <c r="I706" s="101"/>
      <c r="J706" s="101"/>
      <c r="K706" s="101"/>
      <c r="M706" s="101"/>
      <c r="N706" s="101"/>
    </row>
    <row r="707" spans="1:14" ht="15.75" thickBot="1" x14ac:dyDescent="0.3">
      <c r="A707" s="102"/>
      <c r="B707" s="101"/>
      <c r="C707" s="102"/>
      <c r="D707" s="101"/>
      <c r="E707" s="101"/>
      <c r="F707" s="101"/>
      <c r="G707" s="101"/>
      <c r="H707" s="101"/>
      <c r="I707" s="101"/>
      <c r="J707" s="101"/>
      <c r="K707" s="101"/>
      <c r="M707" s="101"/>
      <c r="N707" s="101"/>
    </row>
    <row r="708" spans="1:14" ht="15.75" thickBot="1" x14ac:dyDescent="0.3">
      <c r="A708" s="102"/>
      <c r="B708" s="101"/>
      <c r="C708" s="102"/>
      <c r="D708" s="101"/>
      <c r="E708" s="101"/>
      <c r="F708" s="101"/>
      <c r="G708" s="101"/>
      <c r="H708" s="101"/>
      <c r="I708" s="101"/>
      <c r="J708" s="101"/>
      <c r="K708" s="101"/>
      <c r="M708" s="101"/>
      <c r="N708" s="101"/>
    </row>
    <row r="709" spans="1:14" ht="15.75" thickBot="1" x14ac:dyDescent="0.3">
      <c r="A709" s="102"/>
      <c r="B709" s="101"/>
      <c r="C709" s="102"/>
      <c r="D709" s="101"/>
      <c r="E709" s="101"/>
      <c r="F709" s="101"/>
      <c r="G709" s="101"/>
      <c r="H709" s="101"/>
      <c r="I709" s="101"/>
      <c r="J709" s="101"/>
      <c r="K709" s="101"/>
      <c r="M709" s="101"/>
      <c r="N709" s="101"/>
    </row>
    <row r="710" spans="1:14" ht="15.75" thickBot="1" x14ac:dyDescent="0.3">
      <c r="A710" s="102"/>
      <c r="B710" s="101"/>
      <c r="C710" s="102"/>
      <c r="D710" s="101"/>
      <c r="E710" s="101"/>
      <c r="F710" s="101"/>
      <c r="G710" s="101"/>
      <c r="H710" s="101"/>
      <c r="I710" s="101"/>
      <c r="J710" s="101"/>
      <c r="K710" s="101"/>
      <c r="M710" s="101"/>
      <c r="N710" s="101"/>
    </row>
    <row r="711" spans="1:14" ht="15.75" thickBot="1" x14ac:dyDescent="0.3">
      <c r="A711" s="102"/>
      <c r="B711" s="101"/>
      <c r="C711" s="102"/>
      <c r="D711" s="101"/>
      <c r="E711" s="101"/>
      <c r="F711" s="101"/>
      <c r="G711" s="101"/>
      <c r="H711" s="101"/>
      <c r="I711" s="101"/>
      <c r="J711" s="101"/>
      <c r="K711" s="101"/>
      <c r="M711" s="101"/>
      <c r="N711" s="101"/>
    </row>
    <row r="712" spans="1:14" ht="15.75" thickBot="1" x14ac:dyDescent="0.3">
      <c r="A712" s="102"/>
      <c r="B712" s="101"/>
      <c r="C712" s="102"/>
      <c r="D712" s="101"/>
      <c r="E712" s="101"/>
      <c r="F712" s="101"/>
      <c r="G712" s="101"/>
      <c r="H712" s="101"/>
      <c r="I712" s="101"/>
      <c r="J712" s="101"/>
      <c r="K712" s="101"/>
      <c r="M712" s="101"/>
      <c r="N712" s="101"/>
    </row>
    <row r="713" spans="1:14" ht="15.75" thickBot="1" x14ac:dyDescent="0.3">
      <c r="A713" s="102"/>
      <c r="B713" s="101"/>
      <c r="C713" s="102"/>
      <c r="D713" s="101"/>
      <c r="E713" s="101"/>
      <c r="F713" s="101"/>
      <c r="G713" s="101"/>
      <c r="H713" s="101"/>
      <c r="I713" s="101"/>
      <c r="J713" s="101"/>
      <c r="K713" s="101"/>
      <c r="M713" s="101"/>
      <c r="N713" s="101"/>
    </row>
    <row r="714" spans="1:14" ht="15.75" thickBot="1" x14ac:dyDescent="0.3">
      <c r="A714" s="102"/>
      <c r="B714" s="101"/>
      <c r="C714" s="102"/>
      <c r="D714" s="101"/>
      <c r="E714" s="101"/>
      <c r="F714" s="101"/>
      <c r="G714" s="101"/>
      <c r="H714" s="101"/>
      <c r="I714" s="101"/>
      <c r="J714" s="101"/>
      <c r="K714" s="101"/>
      <c r="M714" s="101"/>
      <c r="N714" s="101"/>
    </row>
    <row r="715" spans="1:14" ht="15.75" thickBot="1" x14ac:dyDescent="0.3">
      <c r="A715" s="102"/>
      <c r="B715" s="101"/>
      <c r="C715" s="102"/>
      <c r="D715" s="101"/>
      <c r="E715" s="101"/>
      <c r="F715" s="101"/>
      <c r="G715" s="101"/>
      <c r="H715" s="101"/>
      <c r="I715" s="101"/>
      <c r="J715" s="101"/>
      <c r="K715" s="101"/>
      <c r="M715" s="101"/>
      <c r="N715" s="101"/>
    </row>
    <row r="716" spans="1:14" ht="15.75" thickBot="1" x14ac:dyDescent="0.3">
      <c r="A716" s="102"/>
      <c r="B716" s="101"/>
      <c r="C716" s="102"/>
      <c r="D716" s="101"/>
      <c r="E716" s="101"/>
      <c r="F716" s="101"/>
      <c r="G716" s="101"/>
      <c r="H716" s="101"/>
      <c r="I716" s="101"/>
      <c r="J716" s="101"/>
      <c r="K716" s="101"/>
      <c r="M716" s="101"/>
      <c r="N716" s="101"/>
    </row>
    <row r="717" spans="1:14" ht="15.75" thickBot="1" x14ac:dyDescent="0.3">
      <c r="A717" s="102"/>
      <c r="B717" s="101"/>
      <c r="C717" s="102"/>
      <c r="D717" s="101"/>
      <c r="E717" s="101"/>
      <c r="F717" s="101"/>
      <c r="G717" s="101"/>
      <c r="H717" s="101"/>
      <c r="I717" s="101"/>
      <c r="J717" s="101"/>
      <c r="K717" s="101"/>
      <c r="M717" s="101"/>
      <c r="N717" s="101"/>
    </row>
    <row r="718" spans="1:14" ht="15.75" thickBot="1" x14ac:dyDescent="0.3">
      <c r="A718" s="102"/>
      <c r="B718" s="101"/>
      <c r="C718" s="102"/>
      <c r="D718" s="101"/>
      <c r="E718" s="101"/>
      <c r="F718" s="101"/>
      <c r="G718" s="101"/>
      <c r="H718" s="101"/>
      <c r="I718" s="101"/>
      <c r="J718" s="101"/>
      <c r="K718" s="101"/>
      <c r="M718" s="101"/>
      <c r="N718" s="101"/>
    </row>
    <row r="719" spans="1:14" ht="15.75" thickBot="1" x14ac:dyDescent="0.3">
      <c r="A719" s="102"/>
      <c r="B719" s="101"/>
      <c r="C719" s="102"/>
      <c r="D719" s="101"/>
      <c r="E719" s="101"/>
      <c r="F719" s="101"/>
      <c r="G719" s="101"/>
      <c r="H719" s="101"/>
      <c r="I719" s="101"/>
      <c r="J719" s="101"/>
      <c r="K719" s="101"/>
      <c r="M719" s="101"/>
      <c r="N719" s="101"/>
    </row>
    <row r="720" spans="1:14" ht="15.75" thickBot="1" x14ac:dyDescent="0.3">
      <c r="A720" s="102"/>
      <c r="B720" s="101"/>
      <c r="C720" s="102"/>
      <c r="D720" s="101"/>
      <c r="E720" s="101"/>
      <c r="F720" s="101"/>
      <c r="G720" s="101"/>
      <c r="H720" s="101"/>
      <c r="I720" s="101"/>
      <c r="J720" s="101"/>
      <c r="K720" s="101"/>
      <c r="M720" s="101"/>
      <c r="N720" s="101"/>
    </row>
    <row r="721" spans="1:14" ht="15.75" thickBot="1" x14ac:dyDescent="0.3">
      <c r="A721" s="102"/>
      <c r="B721" s="101"/>
      <c r="C721" s="102"/>
      <c r="D721" s="101"/>
      <c r="E721" s="101"/>
      <c r="F721" s="101"/>
      <c r="G721" s="101"/>
      <c r="H721" s="101"/>
      <c r="I721" s="101"/>
      <c r="J721" s="101"/>
      <c r="K721" s="101"/>
      <c r="M721" s="101"/>
      <c r="N721" s="101"/>
    </row>
    <row r="722" spans="1:14" ht="15.75" thickBot="1" x14ac:dyDescent="0.3">
      <c r="A722" s="102"/>
      <c r="B722" s="101"/>
      <c r="C722" s="102"/>
      <c r="D722" s="101"/>
      <c r="E722" s="101"/>
      <c r="F722" s="101"/>
      <c r="G722" s="101"/>
      <c r="H722" s="101"/>
      <c r="I722" s="101"/>
      <c r="J722" s="101"/>
      <c r="K722" s="101"/>
      <c r="M722" s="101"/>
      <c r="N722" s="101"/>
    </row>
    <row r="723" spans="1:14" ht="15.75" thickBot="1" x14ac:dyDescent="0.3">
      <c r="A723" s="102"/>
      <c r="B723" s="101"/>
      <c r="C723" s="102"/>
      <c r="D723" s="101"/>
      <c r="E723" s="101"/>
      <c r="F723" s="101"/>
      <c r="G723" s="101"/>
      <c r="H723" s="101"/>
      <c r="I723" s="101"/>
      <c r="J723" s="101"/>
      <c r="K723" s="101"/>
      <c r="M723" s="101"/>
      <c r="N723" s="101"/>
    </row>
    <row r="724" spans="1:14" ht="15.75" thickBot="1" x14ac:dyDescent="0.3">
      <c r="A724" s="102"/>
      <c r="B724" s="101"/>
      <c r="C724" s="102"/>
      <c r="D724" s="101"/>
      <c r="E724" s="101"/>
      <c r="F724" s="101"/>
      <c r="G724" s="101"/>
      <c r="H724" s="101"/>
      <c r="I724" s="101"/>
      <c r="J724" s="101"/>
      <c r="K724" s="101"/>
      <c r="M724" s="101"/>
      <c r="N724" s="101"/>
    </row>
    <row r="725" spans="1:14" ht="15.75" thickBot="1" x14ac:dyDescent="0.3">
      <c r="A725" s="102"/>
      <c r="B725" s="101"/>
      <c r="C725" s="102"/>
      <c r="D725" s="101"/>
      <c r="E725" s="101"/>
      <c r="F725" s="101"/>
      <c r="G725" s="101"/>
      <c r="H725" s="101"/>
      <c r="I725" s="101"/>
      <c r="J725" s="101"/>
      <c r="K725" s="101"/>
      <c r="M725" s="101"/>
      <c r="N725" s="101"/>
    </row>
    <row r="726" spans="1:14" ht="15.75" thickBot="1" x14ac:dyDescent="0.3">
      <c r="A726" s="102"/>
      <c r="B726" s="101"/>
      <c r="C726" s="102"/>
      <c r="D726" s="101"/>
      <c r="E726" s="101"/>
      <c r="F726" s="101"/>
      <c r="G726" s="101"/>
      <c r="H726" s="101"/>
      <c r="I726" s="101"/>
      <c r="J726" s="101"/>
      <c r="K726" s="101"/>
      <c r="M726" s="101"/>
      <c r="N726" s="101"/>
    </row>
    <row r="727" spans="1:14" ht="15.75" thickBot="1" x14ac:dyDescent="0.3">
      <c r="A727" s="102"/>
      <c r="B727" s="101"/>
      <c r="C727" s="102"/>
      <c r="D727" s="101"/>
      <c r="E727" s="101"/>
      <c r="F727" s="101"/>
      <c r="G727" s="101"/>
      <c r="H727" s="101"/>
      <c r="I727" s="101"/>
      <c r="J727" s="101"/>
      <c r="K727" s="101"/>
      <c r="M727" s="101"/>
      <c r="N727" s="101"/>
    </row>
    <row r="728" spans="1:14" ht="15.75" thickBot="1" x14ac:dyDescent="0.3">
      <c r="A728" s="102"/>
      <c r="B728" s="101"/>
      <c r="C728" s="102"/>
      <c r="D728" s="101"/>
      <c r="E728" s="101"/>
      <c r="F728" s="101"/>
      <c r="G728" s="101"/>
      <c r="H728" s="101"/>
      <c r="I728" s="101"/>
      <c r="J728" s="101"/>
      <c r="K728" s="101"/>
      <c r="M728" s="101"/>
      <c r="N728" s="101"/>
    </row>
    <row r="729" spans="1:14" ht="15.75" thickBot="1" x14ac:dyDescent="0.3">
      <c r="A729" s="102"/>
      <c r="B729" s="101"/>
      <c r="C729" s="102"/>
      <c r="D729" s="101"/>
      <c r="E729" s="101"/>
      <c r="F729" s="101"/>
      <c r="G729" s="101"/>
      <c r="H729" s="101"/>
      <c r="I729" s="101"/>
      <c r="J729" s="101"/>
      <c r="K729" s="101"/>
      <c r="M729" s="101"/>
      <c r="N729" s="101"/>
    </row>
    <row r="730" spans="1:14" ht="15.75" thickBot="1" x14ac:dyDescent="0.3">
      <c r="A730" s="102"/>
      <c r="B730" s="101"/>
      <c r="C730" s="102"/>
      <c r="D730" s="101"/>
      <c r="E730" s="101"/>
      <c r="F730" s="101"/>
      <c r="G730" s="101"/>
      <c r="H730" s="101"/>
      <c r="I730" s="101"/>
      <c r="J730" s="101"/>
      <c r="K730" s="101"/>
      <c r="M730" s="101"/>
      <c r="N730" s="101"/>
    </row>
    <row r="731" spans="1:14" ht="15.75" thickBot="1" x14ac:dyDescent="0.3">
      <c r="A731" s="102"/>
      <c r="B731" s="101"/>
      <c r="C731" s="102"/>
      <c r="D731" s="101"/>
      <c r="E731" s="101"/>
      <c r="F731" s="101"/>
      <c r="G731" s="101"/>
      <c r="H731" s="101"/>
      <c r="I731" s="101"/>
      <c r="J731" s="101"/>
      <c r="K731" s="101"/>
      <c r="M731" s="101"/>
      <c r="N731" s="101"/>
    </row>
    <row r="732" spans="1:14" ht="15.75" thickBot="1" x14ac:dyDescent="0.3">
      <c r="A732" s="102"/>
      <c r="B732" s="101"/>
      <c r="C732" s="102"/>
      <c r="D732" s="101"/>
      <c r="E732" s="101"/>
      <c r="F732" s="101"/>
      <c r="G732" s="101"/>
      <c r="H732" s="101"/>
      <c r="I732" s="101"/>
      <c r="J732" s="101"/>
      <c r="K732" s="101"/>
      <c r="M732" s="101"/>
      <c r="N732" s="101"/>
    </row>
    <row r="733" spans="1:14" ht="15.75" thickBot="1" x14ac:dyDescent="0.3">
      <c r="A733" s="102"/>
      <c r="B733" s="101"/>
      <c r="C733" s="102"/>
      <c r="D733" s="101"/>
      <c r="E733" s="101"/>
      <c r="F733" s="101"/>
      <c r="G733" s="101"/>
      <c r="H733" s="101"/>
      <c r="I733" s="101"/>
      <c r="J733" s="101"/>
      <c r="K733" s="101"/>
      <c r="M733" s="101"/>
      <c r="N733" s="101"/>
    </row>
    <row r="734" spans="1:14" ht="15.75" thickBot="1" x14ac:dyDescent="0.3">
      <c r="A734" s="102"/>
      <c r="B734" s="101"/>
      <c r="C734" s="102"/>
      <c r="D734" s="101"/>
      <c r="E734" s="101"/>
      <c r="F734" s="101"/>
      <c r="G734" s="101"/>
      <c r="H734" s="101"/>
      <c r="I734" s="101"/>
      <c r="J734" s="101"/>
      <c r="K734" s="101"/>
      <c r="M734" s="101"/>
      <c r="N734" s="101"/>
    </row>
    <row r="735" spans="1:14" ht="15.75" thickBot="1" x14ac:dyDescent="0.3">
      <c r="A735" s="102"/>
      <c r="B735" s="101"/>
      <c r="C735" s="102"/>
      <c r="D735" s="101"/>
      <c r="E735" s="101"/>
      <c r="F735" s="101"/>
      <c r="G735" s="101"/>
      <c r="H735" s="101"/>
      <c r="I735" s="101"/>
      <c r="J735" s="101"/>
      <c r="K735" s="101"/>
      <c r="M735" s="101"/>
      <c r="N735" s="101"/>
    </row>
    <row r="736" spans="1:14" ht="15.75" thickBot="1" x14ac:dyDescent="0.3">
      <c r="A736" s="102"/>
      <c r="B736" s="101"/>
      <c r="C736" s="102"/>
      <c r="D736" s="101"/>
      <c r="E736" s="101"/>
      <c r="F736" s="101"/>
      <c r="G736" s="101"/>
      <c r="H736" s="101"/>
      <c r="I736" s="101"/>
      <c r="J736" s="101"/>
      <c r="K736" s="101"/>
      <c r="M736" s="101"/>
      <c r="N736" s="101"/>
    </row>
    <row r="737" spans="1:14" ht="15.75" thickBot="1" x14ac:dyDescent="0.3">
      <c r="A737" s="102"/>
      <c r="B737" s="101"/>
      <c r="C737" s="102"/>
      <c r="D737" s="101"/>
      <c r="E737" s="101"/>
      <c r="F737" s="101"/>
      <c r="G737" s="101"/>
      <c r="H737" s="101"/>
      <c r="I737" s="101"/>
      <c r="J737" s="101"/>
      <c r="K737" s="101"/>
      <c r="M737" s="101"/>
      <c r="N737" s="101"/>
    </row>
    <row r="738" spans="1:14" ht="15.75" thickBot="1" x14ac:dyDescent="0.3">
      <c r="A738" s="102"/>
      <c r="B738" s="101"/>
      <c r="C738" s="102"/>
      <c r="D738" s="101"/>
      <c r="E738" s="101"/>
      <c r="F738" s="101"/>
      <c r="G738" s="101"/>
      <c r="H738" s="101"/>
      <c r="I738" s="101"/>
      <c r="J738" s="101"/>
      <c r="K738" s="101"/>
      <c r="M738" s="101"/>
      <c r="N738" s="101"/>
    </row>
    <row r="739" spans="1:14" ht="15.75" thickBot="1" x14ac:dyDescent="0.3">
      <c r="A739" s="102"/>
      <c r="B739" s="101"/>
      <c r="C739" s="102"/>
      <c r="D739" s="101"/>
      <c r="E739" s="101"/>
      <c r="F739" s="101"/>
      <c r="G739" s="101"/>
      <c r="H739" s="101"/>
      <c r="I739" s="101"/>
      <c r="J739" s="101"/>
      <c r="K739" s="101"/>
      <c r="M739" s="101"/>
      <c r="N739" s="101"/>
    </row>
    <row r="740" spans="1:14" ht="15.75" thickBot="1" x14ac:dyDescent="0.3">
      <c r="A740" s="102"/>
      <c r="B740" s="101"/>
      <c r="C740" s="102"/>
      <c r="D740" s="101"/>
      <c r="E740" s="101"/>
      <c r="F740" s="101"/>
      <c r="G740" s="101"/>
      <c r="H740" s="101"/>
      <c r="I740" s="101"/>
      <c r="J740" s="101"/>
      <c r="K740" s="101"/>
      <c r="M740" s="101"/>
      <c r="N740" s="101"/>
    </row>
    <row r="741" spans="1:14" ht="15.75" thickBot="1" x14ac:dyDescent="0.3">
      <c r="A741" s="102"/>
      <c r="B741" s="101"/>
      <c r="C741" s="102"/>
      <c r="D741" s="101"/>
      <c r="E741" s="101"/>
      <c r="F741" s="101"/>
      <c r="G741" s="101"/>
      <c r="H741" s="101"/>
      <c r="I741" s="101"/>
      <c r="J741" s="101"/>
      <c r="K741" s="101"/>
      <c r="M741" s="101"/>
      <c r="N741" s="101"/>
    </row>
    <row r="742" spans="1:14" ht="15.75" thickBot="1" x14ac:dyDescent="0.3">
      <c r="A742" s="102"/>
      <c r="B742" s="101"/>
      <c r="C742" s="102"/>
      <c r="D742" s="101"/>
      <c r="E742" s="101"/>
      <c r="F742" s="101"/>
      <c r="G742" s="101"/>
      <c r="H742" s="101"/>
      <c r="I742" s="101"/>
      <c r="J742" s="101"/>
      <c r="K742" s="101"/>
      <c r="M742" s="101"/>
      <c r="N742" s="101"/>
    </row>
    <row r="743" spans="1:14" ht="15.75" thickBot="1" x14ac:dyDescent="0.3">
      <c r="A743" s="102"/>
      <c r="B743" s="101"/>
      <c r="C743" s="102"/>
      <c r="D743" s="101"/>
      <c r="E743" s="101"/>
      <c r="F743" s="101"/>
      <c r="G743" s="101"/>
      <c r="H743" s="101"/>
      <c r="I743" s="101"/>
      <c r="J743" s="101"/>
      <c r="K743" s="101"/>
      <c r="M743" s="101"/>
      <c r="N743" s="101"/>
    </row>
    <row r="744" spans="1:14" ht="15.75" thickBot="1" x14ac:dyDescent="0.3">
      <c r="A744" s="102"/>
      <c r="B744" s="101"/>
      <c r="C744" s="102"/>
      <c r="D744" s="101"/>
      <c r="E744" s="101"/>
      <c r="F744" s="101"/>
      <c r="G744" s="101"/>
      <c r="H744" s="101"/>
      <c r="I744" s="101"/>
      <c r="J744" s="101"/>
      <c r="K744" s="101"/>
      <c r="M744" s="101"/>
      <c r="N744" s="101"/>
    </row>
    <row r="745" spans="1:14" ht="15.75" thickBot="1" x14ac:dyDescent="0.3">
      <c r="A745" s="102"/>
      <c r="B745" s="101"/>
      <c r="C745" s="102"/>
      <c r="D745" s="101"/>
      <c r="E745" s="101"/>
      <c r="F745" s="101"/>
      <c r="G745" s="101"/>
      <c r="H745" s="101"/>
      <c r="I745" s="101"/>
      <c r="J745" s="101"/>
      <c r="K745" s="101"/>
      <c r="M745" s="101"/>
      <c r="N745" s="101"/>
    </row>
    <row r="746" spans="1:14" ht="15.75" thickBot="1" x14ac:dyDescent="0.3">
      <c r="A746" s="102"/>
      <c r="B746" s="101"/>
      <c r="C746" s="102"/>
      <c r="D746" s="101"/>
      <c r="E746" s="101"/>
      <c r="F746" s="101"/>
      <c r="G746" s="101"/>
      <c r="H746" s="101"/>
      <c r="I746" s="101"/>
      <c r="J746" s="101"/>
      <c r="K746" s="101"/>
      <c r="M746" s="101"/>
      <c r="N746" s="101"/>
    </row>
    <row r="747" spans="1:14" ht="15.75" thickBot="1" x14ac:dyDescent="0.3">
      <c r="A747" s="102"/>
      <c r="B747" s="101"/>
      <c r="C747" s="102"/>
      <c r="D747" s="101"/>
      <c r="E747" s="101"/>
      <c r="F747" s="101"/>
      <c r="G747" s="101"/>
      <c r="H747" s="101"/>
      <c r="I747" s="101"/>
      <c r="J747" s="101"/>
      <c r="K747" s="101"/>
      <c r="M747" s="101"/>
      <c r="N747" s="101"/>
    </row>
    <row r="748" spans="1:14" ht="15.75" thickBot="1" x14ac:dyDescent="0.3">
      <c r="A748" s="102"/>
      <c r="B748" s="101"/>
      <c r="C748" s="102"/>
      <c r="D748" s="101"/>
      <c r="E748" s="101"/>
      <c r="F748" s="101"/>
      <c r="G748" s="101"/>
      <c r="H748" s="101"/>
      <c r="I748" s="101"/>
      <c r="J748" s="101"/>
      <c r="K748" s="101"/>
      <c r="M748" s="101"/>
      <c r="N748" s="101"/>
    </row>
    <row r="749" spans="1:14" ht="15.75" thickBot="1" x14ac:dyDescent="0.3">
      <c r="A749" s="102"/>
      <c r="B749" s="101"/>
      <c r="C749" s="102"/>
      <c r="D749" s="101"/>
      <c r="E749" s="101"/>
      <c r="F749" s="101"/>
      <c r="G749" s="101"/>
      <c r="H749" s="101"/>
      <c r="I749" s="101"/>
      <c r="J749" s="101"/>
      <c r="K749" s="101"/>
      <c r="M749" s="101"/>
      <c r="N749" s="101"/>
    </row>
    <row r="750" spans="1:14" ht="15.75" thickBot="1" x14ac:dyDescent="0.3">
      <c r="A750" s="102"/>
      <c r="B750" s="101"/>
      <c r="C750" s="102"/>
      <c r="D750" s="101"/>
      <c r="E750" s="101"/>
      <c r="F750" s="101"/>
      <c r="G750" s="101"/>
      <c r="H750" s="101"/>
      <c r="I750" s="101"/>
      <c r="J750" s="101"/>
      <c r="K750" s="101"/>
      <c r="M750" s="101"/>
      <c r="N750" s="101"/>
    </row>
    <row r="751" spans="1:14" ht="15.75" thickBot="1" x14ac:dyDescent="0.3">
      <c r="A751" s="102"/>
      <c r="B751" s="101"/>
      <c r="C751" s="102"/>
      <c r="D751" s="101"/>
      <c r="E751" s="101"/>
      <c r="F751" s="101"/>
      <c r="G751" s="101"/>
      <c r="H751" s="101"/>
      <c r="I751" s="101"/>
      <c r="J751" s="101"/>
      <c r="K751" s="101"/>
      <c r="M751" s="101"/>
      <c r="N751" s="101"/>
    </row>
    <row r="752" spans="1:14" ht="15.75" thickBot="1" x14ac:dyDescent="0.3">
      <c r="A752" s="102"/>
      <c r="B752" s="101"/>
      <c r="C752" s="102"/>
      <c r="D752" s="101"/>
      <c r="E752" s="101"/>
      <c r="F752" s="101"/>
      <c r="G752" s="101"/>
      <c r="H752" s="101"/>
      <c r="I752" s="101"/>
      <c r="J752" s="101"/>
      <c r="K752" s="101"/>
      <c r="M752" s="101"/>
      <c r="N752" s="101"/>
    </row>
    <row r="753" spans="1:14" ht="15.75" thickBot="1" x14ac:dyDescent="0.3">
      <c r="A753" s="102"/>
      <c r="B753" s="101"/>
      <c r="C753" s="102"/>
      <c r="D753" s="101"/>
      <c r="E753" s="101"/>
      <c r="F753" s="101"/>
      <c r="G753" s="101"/>
      <c r="H753" s="101"/>
      <c r="I753" s="101"/>
      <c r="J753" s="101"/>
      <c r="K753" s="101"/>
      <c r="M753" s="101"/>
      <c r="N753" s="101"/>
    </row>
    <row r="754" spans="1:14" ht="15.75" thickBot="1" x14ac:dyDescent="0.3">
      <c r="A754" s="102"/>
      <c r="B754" s="101"/>
      <c r="C754" s="102"/>
      <c r="D754" s="101"/>
      <c r="E754" s="101"/>
      <c r="F754" s="101"/>
      <c r="G754" s="101"/>
      <c r="H754" s="101"/>
      <c r="I754" s="101"/>
      <c r="J754" s="101"/>
      <c r="K754" s="101"/>
      <c r="M754" s="101"/>
      <c r="N754" s="101"/>
    </row>
    <row r="755" spans="1:14" ht="15.75" thickBot="1" x14ac:dyDescent="0.3">
      <c r="A755" s="102"/>
      <c r="B755" s="101"/>
      <c r="C755" s="102"/>
      <c r="D755" s="101"/>
      <c r="E755" s="101"/>
      <c r="F755" s="101"/>
      <c r="G755" s="101"/>
      <c r="H755" s="101"/>
      <c r="I755" s="101"/>
      <c r="J755" s="101"/>
      <c r="K755" s="101"/>
      <c r="M755" s="101"/>
      <c r="N755" s="101"/>
    </row>
    <row r="756" spans="1:14" ht="15.75" thickBot="1" x14ac:dyDescent="0.3">
      <c r="A756" s="102"/>
      <c r="B756" s="101"/>
      <c r="C756" s="102"/>
      <c r="D756" s="101"/>
      <c r="E756" s="101"/>
      <c r="F756" s="101"/>
      <c r="G756" s="101"/>
      <c r="H756" s="101"/>
      <c r="I756" s="101"/>
      <c r="J756" s="101"/>
      <c r="K756" s="101"/>
      <c r="M756" s="101"/>
      <c r="N756" s="101"/>
    </row>
    <row r="757" spans="1:14" ht="15.75" thickBot="1" x14ac:dyDescent="0.3">
      <c r="A757" s="102"/>
      <c r="B757" s="101"/>
      <c r="C757" s="102"/>
      <c r="D757" s="101"/>
      <c r="E757" s="101"/>
      <c r="F757" s="101"/>
      <c r="G757" s="101"/>
      <c r="H757" s="101"/>
      <c r="I757" s="101"/>
      <c r="J757" s="101"/>
      <c r="K757" s="101"/>
      <c r="M757" s="101"/>
      <c r="N757" s="101"/>
    </row>
    <row r="758" spans="1:14" ht="15.75" thickBot="1" x14ac:dyDescent="0.3">
      <c r="A758" s="102"/>
      <c r="B758" s="101"/>
      <c r="C758" s="102"/>
      <c r="D758" s="101"/>
      <c r="E758" s="101"/>
      <c r="F758" s="101"/>
      <c r="G758" s="101"/>
      <c r="H758" s="101"/>
      <c r="I758" s="101"/>
      <c r="J758" s="101"/>
      <c r="K758" s="101"/>
      <c r="M758" s="101"/>
      <c r="N758" s="101"/>
    </row>
    <row r="759" spans="1:14" ht="15.75" thickBot="1" x14ac:dyDescent="0.3">
      <c r="A759" s="102"/>
      <c r="B759" s="101"/>
      <c r="C759" s="102"/>
      <c r="D759" s="101"/>
      <c r="E759" s="101"/>
      <c r="F759" s="101"/>
      <c r="G759" s="101"/>
      <c r="H759" s="101"/>
      <c r="I759" s="101"/>
      <c r="J759" s="101"/>
      <c r="K759" s="101"/>
      <c r="M759" s="101"/>
      <c r="N759" s="101"/>
    </row>
    <row r="760" spans="1:14" ht="15.75" thickBot="1" x14ac:dyDescent="0.3">
      <c r="A760" s="102"/>
      <c r="B760" s="101"/>
      <c r="C760" s="102"/>
      <c r="D760" s="101"/>
      <c r="E760" s="101"/>
      <c r="F760" s="101"/>
      <c r="G760" s="101"/>
      <c r="H760" s="101"/>
      <c r="I760" s="101"/>
      <c r="J760" s="101"/>
      <c r="K760" s="101"/>
      <c r="M760" s="101"/>
      <c r="N760" s="101"/>
    </row>
    <row r="761" spans="1:14" ht="15.75" thickBot="1" x14ac:dyDescent="0.3">
      <c r="A761" s="102"/>
      <c r="B761" s="101"/>
      <c r="C761" s="102"/>
      <c r="D761" s="101"/>
      <c r="E761" s="101"/>
      <c r="F761" s="101"/>
      <c r="G761" s="101"/>
      <c r="H761" s="101"/>
      <c r="I761" s="101"/>
      <c r="J761" s="101"/>
      <c r="K761" s="101"/>
      <c r="M761" s="101"/>
      <c r="N761" s="101"/>
    </row>
    <row r="762" spans="1:14" ht="15.75" thickBot="1" x14ac:dyDescent="0.3">
      <c r="A762" s="102"/>
      <c r="B762" s="101"/>
      <c r="C762" s="102"/>
      <c r="D762" s="101"/>
      <c r="E762" s="101"/>
      <c r="F762" s="101"/>
      <c r="G762" s="101"/>
      <c r="H762" s="101"/>
      <c r="I762" s="101"/>
      <c r="J762" s="101"/>
      <c r="K762" s="101"/>
      <c r="M762" s="101"/>
      <c r="N762" s="101"/>
    </row>
    <row r="763" spans="1:14" ht="15.75" thickBot="1" x14ac:dyDescent="0.3">
      <c r="A763" s="102"/>
      <c r="B763" s="101"/>
      <c r="C763" s="102"/>
      <c r="D763" s="101"/>
      <c r="E763" s="101"/>
      <c r="F763" s="101"/>
      <c r="G763" s="101"/>
      <c r="H763" s="101"/>
      <c r="I763" s="101"/>
      <c r="J763" s="101"/>
      <c r="K763" s="101"/>
      <c r="M763" s="101"/>
      <c r="N763" s="101"/>
    </row>
    <row r="764" spans="1:14" ht="15.75" thickBot="1" x14ac:dyDescent="0.3">
      <c r="A764" s="102"/>
      <c r="B764" s="101"/>
      <c r="C764" s="102"/>
      <c r="D764" s="101"/>
      <c r="E764" s="101"/>
      <c r="F764" s="101"/>
      <c r="G764" s="101"/>
      <c r="H764" s="101"/>
      <c r="I764" s="101"/>
      <c r="J764" s="101"/>
      <c r="K764" s="101"/>
      <c r="M764" s="101"/>
      <c r="N764" s="101"/>
    </row>
    <row r="765" spans="1:14" ht="15.75" thickBot="1" x14ac:dyDescent="0.3">
      <c r="A765" s="102"/>
      <c r="B765" s="101"/>
      <c r="C765" s="102"/>
      <c r="D765" s="101"/>
      <c r="E765" s="101"/>
      <c r="F765" s="101"/>
      <c r="G765" s="101"/>
      <c r="H765" s="101"/>
      <c r="I765" s="101"/>
      <c r="J765" s="101"/>
      <c r="K765" s="101"/>
      <c r="M765" s="101"/>
      <c r="N765" s="101"/>
    </row>
    <row r="766" spans="1:14" ht="15.75" thickBot="1" x14ac:dyDescent="0.3">
      <c r="A766" s="102"/>
      <c r="B766" s="101"/>
      <c r="C766" s="102"/>
      <c r="D766" s="101"/>
      <c r="E766" s="101"/>
      <c r="F766" s="101"/>
      <c r="G766" s="101"/>
      <c r="H766" s="101"/>
      <c r="I766" s="101"/>
      <c r="J766" s="101"/>
      <c r="K766" s="101"/>
      <c r="M766" s="101"/>
      <c r="N766" s="101"/>
    </row>
    <row r="767" spans="1:14" ht="15.75" thickBot="1" x14ac:dyDescent="0.3">
      <c r="A767" s="102"/>
      <c r="B767" s="101"/>
      <c r="C767" s="102"/>
      <c r="D767" s="101"/>
      <c r="E767" s="101"/>
      <c r="F767" s="101"/>
      <c r="G767" s="101"/>
      <c r="H767" s="101"/>
      <c r="I767" s="101"/>
      <c r="J767" s="101"/>
      <c r="K767" s="101"/>
      <c r="M767" s="101"/>
      <c r="N767" s="101"/>
    </row>
    <row r="768" spans="1:14" ht="15.75" thickBot="1" x14ac:dyDescent="0.3">
      <c r="A768" s="102"/>
      <c r="B768" s="101"/>
      <c r="C768" s="102"/>
      <c r="D768" s="101"/>
      <c r="E768" s="101"/>
      <c r="F768" s="101"/>
      <c r="G768" s="101"/>
      <c r="H768" s="101"/>
      <c r="I768" s="101"/>
      <c r="J768" s="101"/>
      <c r="K768" s="101"/>
      <c r="M768" s="101"/>
      <c r="N768" s="101"/>
    </row>
    <row r="769" spans="1:14" ht="15.75" thickBot="1" x14ac:dyDescent="0.3">
      <c r="A769" s="102"/>
      <c r="B769" s="101"/>
      <c r="C769" s="102"/>
      <c r="D769" s="101"/>
      <c r="E769" s="101"/>
      <c r="F769" s="101"/>
      <c r="G769" s="101"/>
      <c r="H769" s="101"/>
      <c r="I769" s="101"/>
      <c r="J769" s="101"/>
      <c r="K769" s="101"/>
      <c r="M769" s="101"/>
      <c r="N769" s="101"/>
    </row>
    <row r="770" spans="1:14" ht="15.75" thickBot="1" x14ac:dyDescent="0.3">
      <c r="A770" s="102"/>
      <c r="B770" s="101"/>
      <c r="C770" s="102"/>
      <c r="D770" s="101"/>
      <c r="E770" s="101"/>
      <c r="F770" s="101"/>
      <c r="G770" s="101"/>
      <c r="H770" s="101"/>
      <c r="I770" s="101"/>
      <c r="J770" s="101"/>
      <c r="K770" s="101"/>
      <c r="M770" s="101"/>
      <c r="N770" s="101"/>
    </row>
    <row r="771" spans="1:14" ht="15.75" thickBot="1" x14ac:dyDescent="0.3">
      <c r="A771" s="102"/>
      <c r="B771" s="101"/>
      <c r="C771" s="102"/>
      <c r="D771" s="101"/>
      <c r="E771" s="101"/>
      <c r="F771" s="101"/>
      <c r="G771" s="101"/>
      <c r="H771" s="101"/>
      <c r="I771" s="101"/>
      <c r="J771" s="101"/>
      <c r="K771" s="101"/>
      <c r="M771" s="101"/>
      <c r="N771" s="101"/>
    </row>
    <row r="772" spans="1:14" ht="15.75" thickBot="1" x14ac:dyDescent="0.3">
      <c r="A772" s="102"/>
      <c r="B772" s="101"/>
      <c r="C772" s="102"/>
      <c r="D772" s="101"/>
      <c r="E772" s="101"/>
      <c r="F772" s="101"/>
      <c r="G772" s="101"/>
      <c r="H772" s="101"/>
      <c r="I772" s="101"/>
      <c r="J772" s="101"/>
      <c r="K772" s="101"/>
      <c r="M772" s="101"/>
      <c r="N772" s="101"/>
    </row>
    <row r="773" spans="1:14" ht="15.75" thickBot="1" x14ac:dyDescent="0.3">
      <c r="A773" s="102"/>
      <c r="B773" s="101"/>
      <c r="C773" s="102"/>
      <c r="D773" s="101"/>
      <c r="E773" s="101"/>
      <c r="F773" s="101"/>
      <c r="G773" s="101"/>
      <c r="H773" s="101"/>
      <c r="I773" s="101"/>
      <c r="J773" s="101"/>
      <c r="K773" s="101"/>
      <c r="M773" s="101"/>
      <c r="N773" s="101"/>
    </row>
    <row r="774" spans="1:14" ht="15.75" thickBot="1" x14ac:dyDescent="0.3">
      <c r="A774" s="102"/>
      <c r="B774" s="101"/>
      <c r="C774" s="102"/>
      <c r="D774" s="101"/>
      <c r="E774" s="101"/>
      <c r="F774" s="101"/>
      <c r="G774" s="101"/>
      <c r="H774" s="101"/>
      <c r="I774" s="101"/>
      <c r="J774" s="101"/>
      <c r="K774" s="101"/>
      <c r="M774" s="101"/>
      <c r="N774" s="101"/>
    </row>
    <row r="775" spans="1:14" ht="15.75" thickBot="1" x14ac:dyDescent="0.3">
      <c r="A775" s="102"/>
      <c r="B775" s="101"/>
      <c r="C775" s="102"/>
      <c r="D775" s="101"/>
      <c r="E775" s="101"/>
      <c r="F775" s="101"/>
      <c r="G775" s="101"/>
      <c r="H775" s="101"/>
      <c r="I775" s="101"/>
      <c r="J775" s="101"/>
      <c r="K775" s="101"/>
      <c r="M775" s="101"/>
      <c r="N775" s="101"/>
    </row>
    <row r="776" spans="1:14" ht="15.75" thickBot="1" x14ac:dyDescent="0.3">
      <c r="A776" s="102"/>
      <c r="B776" s="101"/>
      <c r="C776" s="102"/>
      <c r="D776" s="101"/>
      <c r="E776" s="101"/>
      <c r="F776" s="101"/>
      <c r="G776" s="101"/>
      <c r="H776" s="101"/>
      <c r="I776" s="101"/>
      <c r="J776" s="101"/>
      <c r="K776" s="101"/>
      <c r="M776" s="101"/>
      <c r="N776" s="101"/>
    </row>
    <row r="777" spans="1:14" ht="15.75" thickBot="1" x14ac:dyDescent="0.3">
      <c r="A777" s="102"/>
      <c r="B777" s="101"/>
      <c r="C777" s="102"/>
      <c r="D777" s="101"/>
      <c r="E777" s="101"/>
      <c r="F777" s="101"/>
      <c r="G777" s="101"/>
      <c r="H777" s="101"/>
      <c r="I777" s="101"/>
      <c r="J777" s="101"/>
      <c r="K777" s="101"/>
      <c r="M777" s="101"/>
      <c r="N777" s="101"/>
    </row>
    <row r="778" spans="1:14" ht="15.75" thickBot="1" x14ac:dyDescent="0.3">
      <c r="A778" s="102"/>
      <c r="B778" s="101"/>
      <c r="C778" s="102"/>
      <c r="D778" s="101"/>
      <c r="E778" s="101"/>
      <c r="F778" s="101"/>
      <c r="G778" s="101"/>
      <c r="H778" s="101"/>
      <c r="I778" s="101"/>
      <c r="J778" s="101"/>
      <c r="K778" s="101"/>
      <c r="M778" s="101"/>
      <c r="N778" s="101"/>
    </row>
    <row r="779" spans="1:14" ht="15.75" thickBot="1" x14ac:dyDescent="0.3">
      <c r="A779" s="102"/>
      <c r="B779" s="101"/>
      <c r="C779" s="102"/>
      <c r="D779" s="101"/>
      <c r="E779" s="101"/>
      <c r="F779" s="101"/>
      <c r="G779" s="101"/>
      <c r="H779" s="101"/>
      <c r="I779" s="101"/>
      <c r="J779" s="101"/>
      <c r="K779" s="101"/>
      <c r="M779" s="101"/>
      <c r="N779" s="101"/>
    </row>
    <row r="780" spans="1:14" ht="15.75" thickBot="1" x14ac:dyDescent="0.3">
      <c r="A780" s="102"/>
      <c r="B780" s="101"/>
      <c r="C780" s="102"/>
      <c r="D780" s="101"/>
      <c r="E780" s="101"/>
      <c r="F780" s="101"/>
      <c r="G780" s="101"/>
      <c r="H780" s="101"/>
      <c r="I780" s="101"/>
      <c r="J780" s="101"/>
      <c r="K780" s="101"/>
      <c r="M780" s="101"/>
      <c r="N780" s="101"/>
    </row>
    <row r="781" spans="1:14" ht="15.75" thickBot="1" x14ac:dyDescent="0.3">
      <c r="A781" s="102"/>
      <c r="B781" s="101"/>
      <c r="C781" s="102"/>
      <c r="D781" s="101"/>
      <c r="E781" s="101"/>
      <c r="F781" s="101"/>
      <c r="G781" s="101"/>
      <c r="H781" s="101"/>
      <c r="I781" s="101"/>
      <c r="J781" s="101"/>
      <c r="K781" s="101"/>
      <c r="M781" s="101"/>
      <c r="N781" s="101"/>
    </row>
    <row r="782" spans="1:14" ht="15.75" thickBot="1" x14ac:dyDescent="0.3">
      <c r="A782" s="102"/>
      <c r="B782" s="101"/>
      <c r="C782" s="102"/>
      <c r="D782" s="101"/>
      <c r="E782" s="101"/>
      <c r="F782" s="101"/>
      <c r="G782" s="101"/>
      <c r="H782" s="101"/>
      <c r="I782" s="101"/>
      <c r="J782" s="101"/>
      <c r="K782" s="101"/>
      <c r="M782" s="101"/>
      <c r="N782" s="101"/>
    </row>
    <row r="783" spans="1:14" ht="15.75" thickBot="1" x14ac:dyDescent="0.3">
      <c r="A783" s="102"/>
      <c r="B783" s="101"/>
      <c r="C783" s="102"/>
      <c r="D783" s="101"/>
      <c r="E783" s="101"/>
      <c r="F783" s="101"/>
      <c r="G783" s="101"/>
      <c r="H783" s="101"/>
      <c r="I783" s="101"/>
      <c r="J783" s="101"/>
      <c r="K783" s="101"/>
      <c r="M783" s="101"/>
      <c r="N783" s="101"/>
    </row>
    <row r="784" spans="1:14" ht="15.75" thickBot="1" x14ac:dyDescent="0.3">
      <c r="A784" s="102"/>
      <c r="B784" s="101"/>
      <c r="C784" s="102"/>
      <c r="D784" s="101"/>
      <c r="E784" s="101"/>
      <c r="F784" s="101"/>
      <c r="G784" s="101"/>
      <c r="H784" s="101"/>
      <c r="I784" s="101"/>
      <c r="J784" s="101"/>
      <c r="K784" s="101"/>
      <c r="M784" s="101"/>
      <c r="N784" s="101"/>
    </row>
    <row r="785" spans="1:14" ht="15.75" thickBot="1" x14ac:dyDescent="0.3">
      <c r="A785" s="102"/>
      <c r="B785" s="101"/>
      <c r="C785" s="102"/>
      <c r="D785" s="101"/>
      <c r="E785" s="101"/>
      <c r="F785" s="101"/>
      <c r="G785" s="101"/>
      <c r="H785" s="101"/>
      <c r="I785" s="101"/>
      <c r="J785" s="101"/>
      <c r="K785" s="101"/>
      <c r="M785" s="101"/>
      <c r="N785" s="101"/>
    </row>
    <row r="786" spans="1:14" ht="15.75" thickBot="1" x14ac:dyDescent="0.3">
      <c r="A786" s="102"/>
      <c r="B786" s="101"/>
      <c r="C786" s="102"/>
      <c r="D786" s="101"/>
      <c r="E786" s="101"/>
      <c r="F786" s="101"/>
      <c r="G786" s="101"/>
      <c r="H786" s="101"/>
      <c r="I786" s="101"/>
      <c r="J786" s="101"/>
      <c r="K786" s="101"/>
      <c r="M786" s="101"/>
      <c r="N786" s="101"/>
    </row>
    <row r="787" spans="1:14" ht="15.75" thickBot="1" x14ac:dyDescent="0.3">
      <c r="A787" s="102"/>
      <c r="B787" s="101"/>
      <c r="C787" s="102"/>
      <c r="D787" s="101"/>
      <c r="E787" s="101"/>
      <c r="F787" s="101"/>
      <c r="G787" s="101"/>
      <c r="H787" s="101"/>
      <c r="I787" s="101"/>
      <c r="J787" s="101"/>
      <c r="K787" s="101"/>
      <c r="M787" s="101"/>
      <c r="N787" s="101"/>
    </row>
    <row r="788" spans="1:14" ht="15.75" thickBot="1" x14ac:dyDescent="0.3">
      <c r="A788" s="102"/>
      <c r="B788" s="101"/>
      <c r="C788" s="102"/>
      <c r="D788" s="101"/>
      <c r="E788" s="101"/>
      <c r="F788" s="101"/>
      <c r="G788" s="101"/>
      <c r="H788" s="101"/>
      <c r="I788" s="101"/>
      <c r="J788" s="101"/>
      <c r="K788" s="101"/>
      <c r="M788" s="101"/>
      <c r="N788" s="101"/>
    </row>
    <row r="789" spans="1:14" ht="15.75" thickBot="1" x14ac:dyDescent="0.3">
      <c r="A789" s="102"/>
      <c r="B789" s="101"/>
      <c r="C789" s="102"/>
      <c r="D789" s="101"/>
      <c r="E789" s="101"/>
      <c r="F789" s="101"/>
      <c r="G789" s="101"/>
      <c r="H789" s="101"/>
      <c r="I789" s="101"/>
      <c r="J789" s="101"/>
      <c r="K789" s="101"/>
      <c r="M789" s="101"/>
      <c r="N789" s="101"/>
    </row>
    <row r="790" spans="1:14" ht="15.75" thickBot="1" x14ac:dyDescent="0.3">
      <c r="A790" s="102"/>
      <c r="B790" s="101"/>
      <c r="C790" s="102"/>
      <c r="D790" s="101"/>
      <c r="E790" s="101"/>
      <c r="F790" s="101"/>
      <c r="G790" s="101"/>
      <c r="H790" s="101"/>
      <c r="I790" s="101"/>
      <c r="J790" s="101"/>
      <c r="K790" s="101"/>
      <c r="M790" s="101"/>
      <c r="N790" s="101"/>
    </row>
    <row r="791" spans="1:14" ht="15.75" thickBot="1" x14ac:dyDescent="0.3">
      <c r="A791" s="102"/>
      <c r="B791" s="101"/>
      <c r="C791" s="102"/>
      <c r="D791" s="101"/>
      <c r="E791" s="101"/>
      <c r="F791" s="101"/>
      <c r="G791" s="101"/>
      <c r="H791" s="101"/>
      <c r="I791" s="101"/>
      <c r="J791" s="101"/>
      <c r="K791" s="101"/>
      <c r="M791" s="101"/>
      <c r="N791" s="101"/>
    </row>
    <row r="792" spans="1:14" ht="15.75" thickBot="1" x14ac:dyDescent="0.3">
      <c r="A792" s="102"/>
      <c r="B792" s="101"/>
      <c r="C792" s="102"/>
      <c r="D792" s="101"/>
      <c r="E792" s="101"/>
      <c r="F792" s="101"/>
      <c r="G792" s="101"/>
      <c r="H792" s="101"/>
      <c r="I792" s="101"/>
      <c r="J792" s="101"/>
      <c r="K792" s="101"/>
      <c r="M792" s="101"/>
      <c r="N792" s="101"/>
    </row>
    <row r="793" spans="1:14" ht="15.75" thickBot="1" x14ac:dyDescent="0.3">
      <c r="A793" s="102"/>
      <c r="B793" s="101"/>
      <c r="C793" s="102"/>
      <c r="D793" s="101"/>
      <c r="E793" s="101"/>
      <c r="F793" s="101"/>
      <c r="G793" s="101"/>
      <c r="H793" s="101"/>
      <c r="I793" s="101"/>
      <c r="J793" s="101"/>
      <c r="K793" s="101"/>
      <c r="M793" s="101"/>
      <c r="N793" s="101"/>
    </row>
    <row r="794" spans="1:14" ht="15.75" thickBot="1" x14ac:dyDescent="0.3">
      <c r="A794" s="102"/>
      <c r="B794" s="101"/>
      <c r="C794" s="102"/>
      <c r="D794" s="101"/>
      <c r="E794" s="101"/>
      <c r="F794" s="101"/>
      <c r="G794" s="101"/>
      <c r="H794" s="101"/>
      <c r="I794" s="101"/>
      <c r="J794" s="101"/>
      <c r="K794" s="101"/>
      <c r="M794" s="101"/>
      <c r="N794" s="101"/>
    </row>
    <row r="795" spans="1:14" ht="15.75" thickBot="1" x14ac:dyDescent="0.3">
      <c r="A795" s="102"/>
      <c r="B795" s="101"/>
      <c r="C795" s="102"/>
      <c r="D795" s="101"/>
      <c r="E795" s="101"/>
      <c r="F795" s="101"/>
      <c r="G795" s="101"/>
      <c r="H795" s="101"/>
      <c r="I795" s="101"/>
      <c r="J795" s="101"/>
      <c r="K795" s="101"/>
      <c r="M795" s="101"/>
      <c r="N795" s="101"/>
    </row>
    <row r="796" spans="1:14" ht="15.75" thickBot="1" x14ac:dyDescent="0.3">
      <c r="A796" s="102"/>
      <c r="B796" s="101"/>
      <c r="C796" s="102"/>
      <c r="D796" s="101"/>
      <c r="E796" s="101"/>
      <c r="F796" s="101"/>
      <c r="G796" s="101"/>
      <c r="H796" s="101"/>
      <c r="I796" s="101"/>
      <c r="J796" s="101"/>
      <c r="K796" s="101"/>
      <c r="M796" s="101"/>
      <c r="N796" s="101"/>
    </row>
    <row r="797" spans="1:14" ht="15.75" thickBot="1" x14ac:dyDescent="0.3">
      <c r="A797" s="102"/>
      <c r="B797" s="101"/>
      <c r="C797" s="102"/>
      <c r="D797" s="101"/>
      <c r="E797" s="101"/>
      <c r="F797" s="101"/>
      <c r="G797" s="101"/>
      <c r="H797" s="101"/>
      <c r="I797" s="101"/>
      <c r="J797" s="101"/>
      <c r="K797" s="101"/>
      <c r="M797" s="101"/>
      <c r="N797" s="101"/>
    </row>
    <row r="798" spans="1:14" ht="15.75" thickBot="1" x14ac:dyDescent="0.3">
      <c r="A798" s="102"/>
      <c r="B798" s="101"/>
      <c r="C798" s="102"/>
      <c r="D798" s="101"/>
      <c r="E798" s="101"/>
      <c r="F798" s="101"/>
      <c r="G798" s="101"/>
      <c r="H798" s="101"/>
      <c r="I798" s="101"/>
      <c r="J798" s="101"/>
      <c r="K798" s="101"/>
      <c r="M798" s="101"/>
      <c r="N798" s="101"/>
    </row>
    <row r="799" spans="1:14" ht="15.75" thickBot="1" x14ac:dyDescent="0.3">
      <c r="A799" s="102"/>
      <c r="B799" s="101"/>
      <c r="C799" s="102"/>
      <c r="D799" s="101"/>
      <c r="E799" s="101"/>
      <c r="F799" s="101"/>
      <c r="G799" s="101"/>
      <c r="H799" s="101"/>
      <c r="I799" s="101"/>
      <c r="J799" s="101"/>
      <c r="K799" s="101"/>
      <c r="M799" s="101"/>
      <c r="N799" s="101"/>
    </row>
    <row r="800" spans="1:14" ht="15.75" thickBot="1" x14ac:dyDescent="0.3">
      <c r="A800" s="102"/>
      <c r="B800" s="101"/>
      <c r="C800" s="102"/>
      <c r="D800" s="101"/>
      <c r="E800" s="101"/>
      <c r="F800" s="101"/>
      <c r="G800" s="101"/>
      <c r="H800" s="101"/>
      <c r="I800" s="101"/>
      <c r="J800" s="101"/>
      <c r="K800" s="101"/>
      <c r="M800" s="101"/>
      <c r="N800" s="101"/>
    </row>
    <row r="801" spans="1:14" ht="15.75" thickBot="1" x14ac:dyDescent="0.3">
      <c r="A801" s="102"/>
      <c r="B801" s="101"/>
      <c r="C801" s="102"/>
      <c r="D801" s="101"/>
      <c r="E801" s="101"/>
      <c r="F801" s="101"/>
      <c r="G801" s="101"/>
      <c r="H801" s="101"/>
      <c r="I801" s="101"/>
      <c r="J801" s="101"/>
      <c r="K801" s="101"/>
      <c r="M801" s="101"/>
      <c r="N801" s="101"/>
    </row>
    <row r="802" spans="1:14" ht="15.75" thickBot="1" x14ac:dyDescent="0.3">
      <c r="A802" s="102"/>
      <c r="B802" s="101"/>
      <c r="C802" s="102"/>
      <c r="D802" s="101"/>
      <c r="E802" s="101"/>
      <c r="F802" s="101"/>
      <c r="G802" s="101"/>
      <c r="H802" s="101"/>
      <c r="I802" s="101"/>
      <c r="J802" s="101"/>
      <c r="K802" s="101"/>
      <c r="M802" s="101"/>
      <c r="N802" s="101"/>
    </row>
    <row r="803" spans="1:14" ht="15.75" thickBot="1" x14ac:dyDescent="0.3">
      <c r="A803" s="102"/>
      <c r="B803" s="101"/>
      <c r="C803" s="102"/>
      <c r="D803" s="101"/>
      <c r="E803" s="101"/>
      <c r="F803" s="101"/>
      <c r="G803" s="101"/>
      <c r="H803" s="101"/>
      <c r="I803" s="101"/>
      <c r="J803" s="101"/>
      <c r="K803" s="101"/>
      <c r="M803" s="101"/>
      <c r="N803" s="101"/>
    </row>
    <row r="804" spans="1:14" ht="15.75" thickBot="1" x14ac:dyDescent="0.3">
      <c r="A804" s="102"/>
      <c r="B804" s="101"/>
      <c r="C804" s="102"/>
      <c r="D804" s="101"/>
      <c r="E804" s="101"/>
      <c r="F804" s="101"/>
      <c r="G804" s="101"/>
      <c r="H804" s="101"/>
      <c r="I804" s="101"/>
      <c r="J804" s="101"/>
      <c r="K804" s="101"/>
      <c r="M804" s="101"/>
      <c r="N804" s="101"/>
    </row>
    <row r="805" spans="1:14" ht="15.75" thickBot="1" x14ac:dyDescent="0.3">
      <c r="A805" s="102"/>
      <c r="B805" s="101"/>
      <c r="C805" s="102"/>
      <c r="D805" s="101"/>
      <c r="E805" s="101"/>
      <c r="F805" s="101"/>
      <c r="G805" s="101"/>
      <c r="H805" s="101"/>
      <c r="I805" s="101"/>
      <c r="J805" s="101"/>
      <c r="K805" s="101"/>
      <c r="M805" s="101"/>
      <c r="N805" s="101"/>
    </row>
    <row r="806" spans="1:14" ht="15.75" thickBot="1" x14ac:dyDescent="0.3">
      <c r="A806" s="102"/>
      <c r="B806" s="101"/>
      <c r="C806" s="102"/>
      <c r="D806" s="101"/>
      <c r="E806" s="101"/>
      <c r="F806" s="101"/>
      <c r="G806" s="101"/>
      <c r="H806" s="101"/>
      <c r="I806" s="101"/>
      <c r="J806" s="101"/>
      <c r="K806" s="101"/>
      <c r="M806" s="101"/>
      <c r="N806" s="101"/>
    </row>
    <row r="807" spans="1:14" ht="15.75" thickBot="1" x14ac:dyDescent="0.3">
      <c r="A807" s="102"/>
      <c r="B807" s="101"/>
      <c r="C807" s="102"/>
      <c r="D807" s="101"/>
      <c r="E807" s="101"/>
      <c r="F807" s="101"/>
      <c r="G807" s="101"/>
      <c r="H807" s="101"/>
      <c r="I807" s="101"/>
      <c r="J807" s="101"/>
      <c r="K807" s="101"/>
      <c r="M807" s="101"/>
      <c r="N807" s="101"/>
    </row>
    <row r="808" spans="1:14" ht="15.75" thickBot="1" x14ac:dyDescent="0.3">
      <c r="A808" s="102"/>
      <c r="B808" s="101"/>
      <c r="C808" s="102"/>
      <c r="D808" s="101"/>
      <c r="E808" s="101"/>
      <c r="F808" s="101"/>
      <c r="G808" s="101"/>
      <c r="H808" s="101"/>
      <c r="I808" s="101"/>
      <c r="J808" s="101"/>
      <c r="K808" s="101"/>
      <c r="M808" s="101"/>
      <c r="N808" s="101"/>
    </row>
    <row r="809" spans="1:14" ht="15.75" thickBot="1" x14ac:dyDescent="0.3">
      <c r="A809" s="102"/>
      <c r="B809" s="101"/>
      <c r="C809" s="102"/>
      <c r="D809" s="101"/>
      <c r="E809" s="101"/>
      <c r="F809" s="101"/>
      <c r="G809" s="101"/>
      <c r="H809" s="101"/>
      <c r="I809" s="101"/>
      <c r="J809" s="101"/>
      <c r="K809" s="101"/>
      <c r="M809" s="101"/>
      <c r="N809" s="101"/>
    </row>
    <row r="810" spans="1:14" ht="15.75" thickBot="1" x14ac:dyDescent="0.3">
      <c r="A810" s="102"/>
      <c r="B810" s="101"/>
      <c r="C810" s="102"/>
      <c r="D810" s="101"/>
      <c r="E810" s="101"/>
      <c r="F810" s="101"/>
      <c r="G810" s="101"/>
      <c r="H810" s="101"/>
      <c r="I810" s="101"/>
      <c r="J810" s="101"/>
      <c r="K810" s="101"/>
      <c r="M810" s="101"/>
      <c r="N810" s="101"/>
    </row>
    <row r="811" spans="1:14" ht="15.75" thickBot="1" x14ac:dyDescent="0.3">
      <c r="A811" s="102"/>
      <c r="B811" s="101"/>
      <c r="C811" s="102"/>
      <c r="D811" s="101"/>
      <c r="E811" s="101"/>
      <c r="F811" s="101"/>
      <c r="G811" s="101"/>
      <c r="H811" s="101"/>
      <c r="I811" s="101"/>
      <c r="J811" s="101"/>
      <c r="K811" s="101"/>
      <c r="M811" s="101"/>
      <c r="N811" s="101"/>
    </row>
    <row r="812" spans="1:14" ht="15.75" thickBot="1" x14ac:dyDescent="0.3">
      <c r="A812" s="102"/>
      <c r="B812" s="101"/>
      <c r="C812" s="102"/>
      <c r="D812" s="101"/>
      <c r="E812" s="101"/>
      <c r="F812" s="101"/>
      <c r="G812" s="101"/>
      <c r="H812" s="101"/>
      <c r="I812" s="101"/>
      <c r="J812" s="101"/>
      <c r="K812" s="101"/>
      <c r="M812" s="101"/>
      <c r="N812" s="101"/>
    </row>
    <row r="813" spans="1:14" ht="15.75" thickBot="1" x14ac:dyDescent="0.3">
      <c r="A813" s="102"/>
      <c r="B813" s="101"/>
      <c r="C813" s="102"/>
      <c r="D813" s="101"/>
      <c r="E813" s="101"/>
      <c r="F813" s="101"/>
      <c r="G813" s="101"/>
      <c r="H813" s="101"/>
      <c r="I813" s="101"/>
      <c r="J813" s="101"/>
      <c r="K813" s="101"/>
      <c r="M813" s="101"/>
      <c r="N813" s="101"/>
    </row>
    <row r="814" spans="1:14" ht="15.75" thickBot="1" x14ac:dyDescent="0.3">
      <c r="A814" s="102"/>
      <c r="B814" s="101"/>
      <c r="C814" s="102"/>
      <c r="D814" s="101"/>
      <c r="E814" s="101"/>
      <c r="F814" s="101"/>
      <c r="G814" s="101"/>
      <c r="H814" s="101"/>
      <c r="I814" s="101"/>
      <c r="J814" s="101"/>
      <c r="K814" s="101"/>
      <c r="M814" s="101"/>
      <c r="N814" s="101"/>
    </row>
    <row r="815" spans="1:14" ht="15.75" thickBot="1" x14ac:dyDescent="0.3">
      <c r="A815" s="102"/>
      <c r="B815" s="101"/>
      <c r="C815" s="102"/>
      <c r="D815" s="101"/>
      <c r="E815" s="101"/>
      <c r="F815" s="101"/>
      <c r="G815" s="101"/>
      <c r="H815" s="101"/>
      <c r="I815" s="101"/>
      <c r="J815" s="101"/>
      <c r="K815" s="101"/>
      <c r="M815" s="101"/>
      <c r="N815" s="101"/>
    </row>
    <row r="816" spans="1:14" ht="15.75" thickBot="1" x14ac:dyDescent="0.3">
      <c r="A816" s="102"/>
      <c r="B816" s="101"/>
      <c r="C816" s="102"/>
      <c r="D816" s="101"/>
      <c r="E816" s="101"/>
      <c r="F816" s="101"/>
      <c r="G816" s="101"/>
      <c r="H816" s="101"/>
      <c r="I816" s="101"/>
      <c r="J816" s="101"/>
      <c r="K816" s="101"/>
      <c r="M816" s="101"/>
      <c r="N816" s="101"/>
    </row>
    <row r="817" spans="1:14" ht="15.75" thickBot="1" x14ac:dyDescent="0.3">
      <c r="A817" s="102"/>
      <c r="B817" s="101"/>
      <c r="C817" s="102"/>
      <c r="D817" s="101"/>
      <c r="E817" s="101"/>
      <c r="F817" s="101"/>
      <c r="G817" s="101"/>
      <c r="H817" s="101"/>
      <c r="I817" s="101"/>
      <c r="J817" s="101"/>
      <c r="K817" s="101"/>
      <c r="M817" s="101"/>
      <c r="N817" s="101"/>
    </row>
    <row r="818" spans="1:14" ht="15.75" thickBot="1" x14ac:dyDescent="0.3">
      <c r="A818" s="102"/>
      <c r="B818" s="101"/>
      <c r="C818" s="102"/>
      <c r="D818" s="101"/>
      <c r="E818" s="101"/>
      <c r="F818" s="101"/>
      <c r="G818" s="101"/>
      <c r="H818" s="101"/>
      <c r="I818" s="101"/>
      <c r="J818" s="101"/>
      <c r="K818" s="101"/>
      <c r="M818" s="101"/>
      <c r="N818" s="101"/>
    </row>
    <row r="819" spans="1:14" ht="15.75" thickBot="1" x14ac:dyDescent="0.3">
      <c r="A819" s="102"/>
      <c r="B819" s="101"/>
      <c r="C819" s="102"/>
      <c r="D819" s="101"/>
      <c r="E819" s="101"/>
      <c r="F819" s="101"/>
      <c r="G819" s="101"/>
      <c r="H819" s="101"/>
      <c r="I819" s="101"/>
      <c r="J819" s="101"/>
      <c r="K819" s="101"/>
      <c r="M819" s="101"/>
      <c r="N819" s="101"/>
    </row>
    <row r="820" spans="1:14" ht="15.75" thickBot="1" x14ac:dyDescent="0.3">
      <c r="A820" s="102"/>
      <c r="B820" s="101"/>
      <c r="C820" s="102"/>
      <c r="D820" s="101"/>
      <c r="E820" s="101"/>
      <c r="F820" s="101"/>
      <c r="G820" s="101"/>
      <c r="H820" s="101"/>
      <c r="I820" s="101"/>
      <c r="J820" s="101"/>
      <c r="K820" s="101"/>
      <c r="M820" s="101"/>
      <c r="N820" s="101"/>
    </row>
    <row r="821" spans="1:14" ht="15.75" thickBot="1" x14ac:dyDescent="0.3">
      <c r="A821" s="102"/>
      <c r="B821" s="101"/>
      <c r="C821" s="102"/>
      <c r="D821" s="101"/>
      <c r="E821" s="101"/>
      <c r="F821" s="101"/>
      <c r="G821" s="101"/>
      <c r="H821" s="101"/>
      <c r="I821" s="101"/>
      <c r="J821" s="101"/>
      <c r="K821" s="101"/>
      <c r="M821" s="101"/>
      <c r="N821" s="101"/>
    </row>
    <row r="822" spans="1:14" ht="15.75" thickBot="1" x14ac:dyDescent="0.3">
      <c r="A822" s="102"/>
      <c r="B822" s="101"/>
      <c r="C822" s="102"/>
      <c r="D822" s="101"/>
      <c r="E822" s="101"/>
      <c r="F822" s="101"/>
      <c r="G822" s="101"/>
      <c r="H822" s="101"/>
      <c r="I822" s="101"/>
      <c r="J822" s="101"/>
      <c r="K822" s="101"/>
      <c r="M822" s="101"/>
      <c r="N822" s="101"/>
    </row>
    <row r="823" spans="1:14" ht="15.75" thickBot="1" x14ac:dyDescent="0.3">
      <c r="A823" s="102"/>
      <c r="B823" s="101"/>
      <c r="C823" s="102"/>
      <c r="D823" s="101"/>
      <c r="E823" s="101"/>
      <c r="F823" s="101"/>
      <c r="G823" s="101"/>
      <c r="H823" s="101"/>
      <c r="I823" s="101"/>
      <c r="J823" s="101"/>
      <c r="K823" s="101"/>
      <c r="M823" s="101"/>
      <c r="N823" s="101"/>
    </row>
    <row r="824" spans="1:14" ht="15.75" thickBot="1" x14ac:dyDescent="0.3">
      <c r="A824" s="102"/>
      <c r="B824" s="101"/>
      <c r="C824" s="102"/>
      <c r="D824" s="101"/>
      <c r="E824" s="101"/>
      <c r="F824" s="101"/>
      <c r="G824" s="101"/>
      <c r="H824" s="101"/>
      <c r="I824" s="101"/>
      <c r="J824" s="101"/>
      <c r="K824" s="101"/>
      <c r="M824" s="101"/>
      <c r="N824" s="101"/>
    </row>
    <row r="825" spans="1:14" ht="15.75" thickBot="1" x14ac:dyDescent="0.3">
      <c r="A825" s="102"/>
      <c r="B825" s="101"/>
      <c r="C825" s="102"/>
      <c r="D825" s="101"/>
      <c r="E825" s="101"/>
      <c r="F825" s="101"/>
      <c r="G825" s="101"/>
      <c r="H825" s="101"/>
      <c r="I825" s="101"/>
      <c r="J825" s="101"/>
      <c r="K825" s="101"/>
      <c r="M825" s="101"/>
      <c r="N825" s="101"/>
    </row>
    <row r="826" spans="1:14" ht="15.75" thickBot="1" x14ac:dyDescent="0.3">
      <c r="A826" s="102"/>
      <c r="B826" s="101"/>
      <c r="C826" s="102"/>
      <c r="D826" s="101"/>
      <c r="E826" s="101"/>
      <c r="F826" s="101"/>
      <c r="G826" s="101"/>
      <c r="H826" s="101"/>
      <c r="I826" s="101"/>
      <c r="J826" s="101"/>
      <c r="K826" s="101"/>
      <c r="M826" s="101"/>
      <c r="N826" s="101"/>
    </row>
    <row r="827" spans="1:14" ht="15.75" thickBot="1" x14ac:dyDescent="0.3">
      <c r="A827" s="102"/>
      <c r="B827" s="101"/>
      <c r="C827" s="102"/>
      <c r="D827" s="101"/>
      <c r="E827" s="101"/>
      <c r="F827" s="101"/>
      <c r="G827" s="101"/>
      <c r="H827" s="101"/>
      <c r="I827" s="101"/>
      <c r="J827" s="101"/>
      <c r="K827" s="101"/>
      <c r="M827" s="101"/>
      <c r="N827" s="101"/>
    </row>
    <row r="828" spans="1:14" ht="15.75" thickBot="1" x14ac:dyDescent="0.3">
      <c r="A828" s="102"/>
      <c r="B828" s="101"/>
      <c r="C828" s="102"/>
      <c r="D828" s="101"/>
      <c r="E828" s="101"/>
      <c r="F828" s="101"/>
      <c r="G828" s="101"/>
      <c r="H828" s="101"/>
      <c r="I828" s="101"/>
      <c r="J828" s="101"/>
      <c r="K828" s="101"/>
      <c r="M828" s="101"/>
      <c r="N828" s="101"/>
    </row>
    <row r="829" spans="1:14" ht="15.75" thickBot="1" x14ac:dyDescent="0.3">
      <c r="A829" s="102"/>
      <c r="B829" s="101"/>
      <c r="C829" s="102"/>
      <c r="D829" s="101"/>
      <c r="E829" s="101"/>
      <c r="F829" s="101"/>
      <c r="G829" s="101"/>
      <c r="H829" s="101"/>
      <c r="I829" s="101"/>
      <c r="J829" s="101"/>
      <c r="K829" s="101"/>
      <c r="M829" s="101"/>
      <c r="N829" s="101"/>
    </row>
    <row r="830" spans="1:14" ht="15.75" thickBot="1" x14ac:dyDescent="0.3">
      <c r="A830" s="102"/>
      <c r="B830" s="101"/>
      <c r="C830" s="102"/>
      <c r="D830" s="101"/>
      <c r="E830" s="101"/>
      <c r="F830" s="101"/>
      <c r="G830" s="101"/>
      <c r="H830" s="101"/>
      <c r="I830" s="101"/>
      <c r="J830" s="101"/>
      <c r="K830" s="101"/>
      <c r="M830" s="101"/>
      <c r="N830" s="101"/>
    </row>
    <row r="831" spans="1:14" ht="15.75" thickBot="1" x14ac:dyDescent="0.3">
      <c r="A831" s="102"/>
      <c r="B831" s="101"/>
      <c r="C831" s="102"/>
      <c r="D831" s="101"/>
      <c r="E831" s="101"/>
      <c r="F831" s="101"/>
      <c r="G831" s="101"/>
      <c r="H831" s="101"/>
      <c r="I831" s="101"/>
      <c r="J831" s="101"/>
      <c r="K831" s="101"/>
      <c r="M831" s="101"/>
      <c r="N831" s="101"/>
    </row>
    <row r="832" spans="1:14" ht="15.75" thickBot="1" x14ac:dyDescent="0.3">
      <c r="A832" s="102"/>
      <c r="B832" s="101"/>
      <c r="C832" s="102"/>
      <c r="D832" s="101"/>
      <c r="E832" s="101"/>
      <c r="F832" s="101"/>
      <c r="G832" s="101"/>
      <c r="H832" s="101"/>
      <c r="I832" s="101"/>
      <c r="J832" s="101"/>
      <c r="K832" s="101"/>
      <c r="M832" s="101"/>
      <c r="N832" s="101"/>
    </row>
    <row r="833" spans="1:14" ht="15.75" thickBot="1" x14ac:dyDescent="0.3">
      <c r="A833" s="102"/>
      <c r="B833" s="101"/>
      <c r="C833" s="102"/>
      <c r="D833" s="101"/>
      <c r="E833" s="101"/>
      <c r="F833" s="101"/>
      <c r="G833" s="101"/>
      <c r="H833" s="101"/>
      <c r="I833" s="101"/>
      <c r="J833" s="101"/>
      <c r="K833" s="101"/>
      <c r="M833" s="101"/>
      <c r="N833" s="101"/>
    </row>
    <row r="834" spans="1:14" ht="15.75" thickBot="1" x14ac:dyDescent="0.3">
      <c r="A834" s="102"/>
      <c r="B834" s="101"/>
      <c r="C834" s="102"/>
      <c r="D834" s="101"/>
      <c r="E834" s="101"/>
      <c r="F834" s="101"/>
      <c r="G834" s="101"/>
      <c r="H834" s="101"/>
      <c r="I834" s="101"/>
      <c r="J834" s="101"/>
      <c r="K834" s="101"/>
      <c r="M834" s="101"/>
      <c r="N834" s="101"/>
    </row>
    <row r="835" spans="1:14" ht="15.75" thickBot="1" x14ac:dyDescent="0.3">
      <c r="A835" s="102"/>
      <c r="B835" s="101"/>
      <c r="C835" s="102"/>
      <c r="D835" s="101"/>
      <c r="E835" s="101"/>
      <c r="F835" s="101"/>
      <c r="G835" s="101"/>
      <c r="H835" s="101"/>
      <c r="I835" s="101"/>
      <c r="J835" s="101"/>
      <c r="K835" s="101"/>
      <c r="M835" s="101"/>
      <c r="N835" s="101"/>
    </row>
    <row r="836" spans="1:14" ht="15.75" thickBot="1" x14ac:dyDescent="0.3">
      <c r="A836" s="102"/>
      <c r="B836" s="101"/>
      <c r="C836" s="102"/>
      <c r="D836" s="101"/>
      <c r="E836" s="101"/>
      <c r="F836" s="101"/>
      <c r="G836" s="101"/>
      <c r="H836" s="101"/>
      <c r="I836" s="101"/>
      <c r="J836" s="101"/>
      <c r="K836" s="101"/>
      <c r="M836" s="101"/>
      <c r="N836" s="101"/>
    </row>
    <row r="837" spans="1:14" ht="15.75" thickBot="1" x14ac:dyDescent="0.3">
      <c r="A837" s="102"/>
      <c r="B837" s="101"/>
      <c r="C837" s="102"/>
      <c r="D837" s="101"/>
      <c r="E837" s="101"/>
      <c r="F837" s="101"/>
      <c r="G837" s="101"/>
      <c r="H837" s="101"/>
      <c r="I837" s="101"/>
      <c r="J837" s="101"/>
      <c r="K837" s="101"/>
      <c r="M837" s="101"/>
      <c r="N837" s="101"/>
    </row>
    <row r="838" spans="1:14" ht="15.75" thickBot="1" x14ac:dyDescent="0.3">
      <c r="A838" s="102"/>
      <c r="B838" s="101"/>
      <c r="C838" s="102"/>
      <c r="D838" s="101"/>
      <c r="E838" s="101"/>
      <c r="F838" s="101"/>
      <c r="G838" s="101"/>
      <c r="H838" s="101"/>
      <c r="I838" s="101"/>
      <c r="J838" s="101"/>
      <c r="K838" s="101"/>
      <c r="M838" s="101"/>
      <c r="N838" s="101"/>
    </row>
    <row r="839" spans="1:14" ht="15.75" thickBot="1" x14ac:dyDescent="0.3">
      <c r="A839" s="102"/>
      <c r="B839" s="101"/>
      <c r="C839" s="102"/>
      <c r="D839" s="101"/>
      <c r="E839" s="101"/>
      <c r="F839" s="101"/>
      <c r="G839" s="101"/>
      <c r="H839" s="101"/>
      <c r="I839" s="101"/>
      <c r="J839" s="101"/>
      <c r="K839" s="101"/>
      <c r="M839" s="101"/>
      <c r="N839" s="101"/>
    </row>
    <row r="840" spans="1:14" ht="15.75" thickBot="1" x14ac:dyDescent="0.3">
      <c r="A840" s="102"/>
      <c r="B840" s="101"/>
      <c r="C840" s="102"/>
      <c r="D840" s="101"/>
      <c r="E840" s="101"/>
      <c r="F840" s="101"/>
      <c r="G840" s="101"/>
      <c r="H840" s="101"/>
      <c r="I840" s="101"/>
      <c r="J840" s="101"/>
      <c r="K840" s="101"/>
      <c r="M840" s="101"/>
      <c r="N840" s="101"/>
    </row>
    <row r="841" spans="1:14" ht="15.75" thickBot="1" x14ac:dyDescent="0.3">
      <c r="A841" s="102"/>
      <c r="B841" s="101"/>
      <c r="C841" s="102"/>
      <c r="D841" s="101"/>
      <c r="E841" s="101"/>
      <c r="F841" s="101"/>
      <c r="G841" s="101"/>
      <c r="H841" s="101"/>
      <c r="I841" s="101"/>
      <c r="J841" s="101"/>
      <c r="K841" s="101"/>
      <c r="M841" s="101"/>
      <c r="N841" s="101"/>
    </row>
    <row r="842" spans="1:14" ht="15.75" thickBot="1" x14ac:dyDescent="0.3">
      <c r="A842" s="102"/>
      <c r="B842" s="101"/>
      <c r="C842" s="102"/>
      <c r="D842" s="101"/>
      <c r="E842" s="101"/>
      <c r="F842" s="101"/>
      <c r="G842" s="101"/>
      <c r="H842" s="101"/>
      <c r="I842" s="101"/>
      <c r="J842" s="101"/>
      <c r="K842" s="101"/>
      <c r="M842" s="101"/>
      <c r="N842" s="101"/>
    </row>
    <row r="843" spans="1:14" ht="15.75" thickBot="1" x14ac:dyDescent="0.3">
      <c r="A843" s="102"/>
      <c r="B843" s="101"/>
      <c r="C843" s="102"/>
      <c r="D843" s="101"/>
      <c r="E843" s="101"/>
      <c r="F843" s="101"/>
      <c r="G843" s="101"/>
      <c r="H843" s="101"/>
      <c r="I843" s="101"/>
      <c r="J843" s="101"/>
      <c r="K843" s="101"/>
      <c r="M843" s="101"/>
      <c r="N843" s="101"/>
    </row>
    <row r="844" spans="1:14" ht="15.75" thickBot="1" x14ac:dyDescent="0.3">
      <c r="A844" s="102"/>
      <c r="B844" s="101"/>
      <c r="C844" s="102"/>
      <c r="D844" s="101"/>
      <c r="E844" s="101"/>
      <c r="F844" s="101"/>
      <c r="G844" s="101"/>
      <c r="H844" s="101"/>
      <c r="I844" s="101"/>
      <c r="J844" s="101"/>
      <c r="K844" s="101"/>
      <c r="M844" s="101"/>
      <c r="N844" s="101"/>
    </row>
    <row r="845" spans="1:14" ht="15.75" thickBot="1" x14ac:dyDescent="0.3">
      <c r="A845" s="102"/>
      <c r="B845" s="101"/>
      <c r="C845" s="102"/>
      <c r="D845" s="101"/>
      <c r="E845" s="101"/>
      <c r="F845" s="101"/>
      <c r="G845" s="101"/>
      <c r="H845" s="101"/>
      <c r="I845" s="101"/>
      <c r="J845" s="101"/>
      <c r="K845" s="101"/>
      <c r="M845" s="101"/>
      <c r="N845" s="101"/>
    </row>
    <row r="846" spans="1:14" ht="15.75" thickBot="1" x14ac:dyDescent="0.3">
      <c r="A846" s="102"/>
      <c r="B846" s="101"/>
      <c r="C846" s="102"/>
      <c r="D846" s="101"/>
      <c r="E846" s="101"/>
      <c r="F846" s="101"/>
      <c r="G846" s="101"/>
      <c r="H846" s="101"/>
      <c r="I846" s="101"/>
      <c r="J846" s="101"/>
      <c r="K846" s="101"/>
      <c r="M846" s="101"/>
      <c r="N846" s="101"/>
    </row>
    <row r="847" spans="1:14" ht="15.75" thickBot="1" x14ac:dyDescent="0.3">
      <c r="A847" s="102"/>
      <c r="B847" s="101"/>
      <c r="C847" s="102"/>
      <c r="D847" s="101"/>
      <c r="E847" s="101"/>
      <c r="F847" s="101"/>
      <c r="G847" s="101"/>
      <c r="H847" s="101"/>
      <c r="I847" s="101"/>
      <c r="J847" s="101"/>
      <c r="K847" s="101"/>
      <c r="M847" s="101"/>
      <c r="N847" s="101"/>
    </row>
    <row r="848" spans="1:14" ht="15.75" thickBot="1" x14ac:dyDescent="0.3">
      <c r="A848" s="102"/>
      <c r="B848" s="101"/>
      <c r="C848" s="102"/>
      <c r="D848" s="101"/>
      <c r="E848" s="101"/>
      <c r="F848" s="101"/>
      <c r="G848" s="101"/>
      <c r="H848" s="101"/>
      <c r="I848" s="101"/>
      <c r="J848" s="101"/>
      <c r="K848" s="101"/>
      <c r="M848" s="101"/>
      <c r="N848" s="101"/>
    </row>
    <row r="849" spans="1:14" ht="15.75" thickBot="1" x14ac:dyDescent="0.3">
      <c r="A849" s="102"/>
      <c r="B849" s="101"/>
      <c r="C849" s="102"/>
      <c r="D849" s="101"/>
      <c r="E849" s="101"/>
      <c r="F849" s="101"/>
      <c r="G849" s="101"/>
      <c r="H849" s="101"/>
      <c r="I849" s="101"/>
      <c r="J849" s="101"/>
      <c r="K849" s="101"/>
      <c r="M849" s="101"/>
      <c r="N849" s="101"/>
    </row>
    <row r="850" spans="1:14" ht="15.75" thickBot="1" x14ac:dyDescent="0.3">
      <c r="A850" s="102"/>
      <c r="B850" s="101"/>
      <c r="C850" s="102"/>
      <c r="D850" s="101"/>
      <c r="E850" s="101"/>
      <c r="F850" s="101"/>
      <c r="G850" s="101"/>
      <c r="H850" s="101"/>
      <c r="I850" s="101"/>
      <c r="J850" s="101"/>
      <c r="K850" s="101"/>
      <c r="M850" s="101"/>
      <c r="N850" s="101"/>
    </row>
    <row r="851" spans="1:14" ht="15.75" thickBot="1" x14ac:dyDescent="0.3">
      <c r="A851" s="102"/>
      <c r="B851" s="101"/>
      <c r="C851" s="102"/>
      <c r="D851" s="101"/>
      <c r="E851" s="101"/>
      <c r="F851" s="101"/>
      <c r="G851" s="101"/>
      <c r="H851" s="101"/>
      <c r="I851" s="101"/>
      <c r="J851" s="101"/>
      <c r="K851" s="101"/>
      <c r="M851" s="101"/>
      <c r="N851" s="101"/>
    </row>
    <row r="852" spans="1:14" ht="15.75" thickBot="1" x14ac:dyDescent="0.3">
      <c r="A852" s="102"/>
      <c r="B852" s="101"/>
      <c r="C852" s="102"/>
      <c r="D852" s="101"/>
      <c r="E852" s="101"/>
      <c r="F852" s="101"/>
      <c r="G852" s="101"/>
      <c r="H852" s="101"/>
      <c r="I852" s="101"/>
      <c r="J852" s="101"/>
      <c r="K852" s="101"/>
      <c r="M852" s="101"/>
      <c r="N852" s="101"/>
    </row>
    <row r="853" spans="1:14" ht="15.75" thickBot="1" x14ac:dyDescent="0.3">
      <c r="A853" s="102"/>
      <c r="B853" s="101"/>
      <c r="C853" s="102"/>
      <c r="D853" s="101"/>
      <c r="E853" s="101"/>
      <c r="F853" s="101"/>
      <c r="G853" s="101"/>
      <c r="H853" s="101"/>
      <c r="I853" s="101"/>
      <c r="J853" s="101"/>
      <c r="K853" s="101"/>
      <c r="M853" s="101"/>
      <c r="N853" s="101"/>
    </row>
    <row r="854" spans="1:14" ht="15.75" thickBot="1" x14ac:dyDescent="0.3">
      <c r="A854" s="102"/>
      <c r="B854" s="101"/>
      <c r="C854" s="102"/>
      <c r="D854" s="101"/>
      <c r="E854" s="101"/>
      <c r="F854" s="101"/>
      <c r="G854" s="101"/>
      <c r="H854" s="101"/>
      <c r="I854" s="101"/>
      <c r="J854" s="101"/>
      <c r="K854" s="101"/>
      <c r="M854" s="101"/>
      <c r="N854" s="101"/>
    </row>
    <row r="855" spans="1:14" ht="15.75" thickBot="1" x14ac:dyDescent="0.3">
      <c r="A855" s="102"/>
      <c r="B855" s="101"/>
      <c r="C855" s="102"/>
      <c r="D855" s="101"/>
      <c r="E855" s="101"/>
      <c r="F855" s="101"/>
      <c r="G855" s="101"/>
      <c r="H855" s="101"/>
      <c r="I855" s="101"/>
      <c r="J855" s="101"/>
      <c r="K855" s="101"/>
      <c r="M855" s="101"/>
      <c r="N855" s="101"/>
    </row>
    <row r="856" spans="1:14" ht="15.75" thickBot="1" x14ac:dyDescent="0.3">
      <c r="A856" s="102"/>
      <c r="B856" s="101"/>
      <c r="C856" s="102"/>
      <c r="D856" s="101"/>
      <c r="E856" s="101"/>
      <c r="F856" s="101"/>
      <c r="G856" s="101"/>
      <c r="H856" s="101"/>
      <c r="I856" s="101"/>
      <c r="J856" s="101"/>
      <c r="K856" s="101"/>
      <c r="M856" s="101"/>
      <c r="N856" s="101"/>
    </row>
    <row r="857" spans="1:14" ht="15.75" thickBot="1" x14ac:dyDescent="0.3">
      <c r="A857" s="102"/>
      <c r="B857" s="101"/>
      <c r="C857" s="102"/>
      <c r="D857" s="101"/>
      <c r="E857" s="101"/>
      <c r="F857" s="101"/>
      <c r="G857" s="101"/>
      <c r="H857" s="101"/>
      <c r="I857" s="101"/>
      <c r="J857" s="101"/>
      <c r="K857" s="101"/>
      <c r="M857" s="101"/>
      <c r="N857" s="101"/>
    </row>
    <row r="858" spans="1:14" ht="15.75" thickBot="1" x14ac:dyDescent="0.3">
      <c r="A858" s="102"/>
      <c r="B858" s="101"/>
      <c r="C858" s="102"/>
      <c r="D858" s="101"/>
      <c r="E858" s="101"/>
      <c r="F858" s="101"/>
      <c r="G858" s="101"/>
      <c r="H858" s="101"/>
      <c r="I858" s="101"/>
      <c r="J858" s="101"/>
      <c r="K858" s="101"/>
      <c r="M858" s="101"/>
      <c r="N858" s="101"/>
    </row>
    <row r="859" spans="1:14" ht="15.75" thickBot="1" x14ac:dyDescent="0.3">
      <c r="A859" s="102"/>
      <c r="B859" s="101"/>
      <c r="C859" s="102"/>
      <c r="D859" s="101"/>
      <c r="E859" s="101"/>
      <c r="F859" s="101"/>
      <c r="G859" s="101"/>
      <c r="H859" s="101"/>
      <c r="I859" s="101"/>
      <c r="J859" s="101"/>
      <c r="K859" s="101"/>
      <c r="M859" s="101"/>
      <c r="N859" s="101"/>
    </row>
    <row r="860" spans="1:14" ht="15.75" thickBot="1" x14ac:dyDescent="0.3">
      <c r="A860" s="102"/>
      <c r="B860" s="101"/>
      <c r="C860" s="102"/>
      <c r="D860" s="101"/>
      <c r="E860" s="101"/>
      <c r="F860" s="101"/>
      <c r="G860" s="101"/>
      <c r="H860" s="101"/>
      <c r="I860" s="101"/>
      <c r="J860" s="101"/>
      <c r="K860" s="101"/>
      <c r="M860" s="101"/>
      <c r="N860" s="101"/>
    </row>
    <row r="861" spans="1:14" ht="15.75" thickBot="1" x14ac:dyDescent="0.3">
      <c r="A861" s="102"/>
      <c r="B861" s="101"/>
      <c r="C861" s="102"/>
      <c r="D861" s="101"/>
      <c r="E861" s="101"/>
      <c r="F861" s="101"/>
      <c r="G861" s="101"/>
      <c r="H861" s="101"/>
      <c r="I861" s="101"/>
      <c r="J861" s="101"/>
      <c r="K861" s="101"/>
      <c r="M861" s="101"/>
      <c r="N861" s="101"/>
    </row>
    <row r="862" spans="1:14" ht="15.75" thickBot="1" x14ac:dyDescent="0.3">
      <c r="A862" s="102"/>
      <c r="B862" s="101"/>
      <c r="C862" s="102"/>
      <c r="D862" s="101"/>
      <c r="E862" s="101"/>
      <c r="F862" s="101"/>
      <c r="G862" s="101"/>
      <c r="H862" s="101"/>
      <c r="I862" s="101"/>
      <c r="J862" s="101"/>
      <c r="K862" s="101"/>
      <c r="M862" s="101"/>
      <c r="N862" s="101"/>
    </row>
    <row r="863" spans="1:14" ht="15.75" thickBot="1" x14ac:dyDescent="0.3">
      <c r="A863" s="102"/>
      <c r="B863" s="101"/>
      <c r="C863" s="102"/>
      <c r="D863" s="101"/>
      <c r="E863" s="101"/>
      <c r="F863" s="101"/>
      <c r="G863" s="101"/>
      <c r="H863" s="101"/>
      <c r="I863" s="101"/>
      <c r="J863" s="101"/>
      <c r="K863" s="101"/>
      <c r="M863" s="101"/>
      <c r="N863" s="101"/>
    </row>
    <row r="864" spans="1:14" ht="15.75" thickBot="1" x14ac:dyDescent="0.3">
      <c r="A864" s="102"/>
      <c r="B864" s="101"/>
      <c r="C864" s="102"/>
      <c r="D864" s="101"/>
      <c r="E864" s="101"/>
      <c r="F864" s="101"/>
      <c r="G864" s="101"/>
      <c r="H864" s="101"/>
      <c r="I864" s="101"/>
      <c r="J864" s="101"/>
      <c r="K864" s="101"/>
      <c r="M864" s="101"/>
      <c r="N864" s="101"/>
    </row>
    <row r="865" spans="1:14" ht="15.75" thickBot="1" x14ac:dyDescent="0.3">
      <c r="A865" s="102"/>
      <c r="B865" s="101"/>
      <c r="C865" s="102"/>
      <c r="D865" s="101"/>
      <c r="E865" s="101"/>
      <c r="F865" s="101"/>
      <c r="G865" s="101"/>
      <c r="H865" s="101"/>
      <c r="I865" s="101"/>
      <c r="J865" s="101"/>
      <c r="K865" s="101"/>
      <c r="M865" s="101"/>
      <c r="N865" s="101"/>
    </row>
    <row r="866" spans="1:14" ht="15.75" thickBot="1" x14ac:dyDescent="0.3">
      <c r="A866" s="102"/>
      <c r="B866" s="101"/>
      <c r="C866" s="102"/>
      <c r="D866" s="101"/>
      <c r="E866" s="101"/>
      <c r="F866" s="101"/>
      <c r="G866" s="101"/>
      <c r="H866" s="101"/>
      <c r="I866" s="101"/>
      <c r="J866" s="101"/>
      <c r="K866" s="101"/>
      <c r="M866" s="101"/>
      <c r="N866" s="101"/>
    </row>
    <row r="867" spans="1:14" ht="15.75" thickBot="1" x14ac:dyDescent="0.3">
      <c r="A867" s="102"/>
      <c r="B867" s="101"/>
      <c r="C867" s="102"/>
      <c r="D867" s="101"/>
      <c r="E867" s="101"/>
      <c r="F867" s="101"/>
      <c r="G867" s="101"/>
      <c r="H867" s="101"/>
      <c r="I867" s="101"/>
      <c r="J867" s="101"/>
      <c r="K867" s="101"/>
      <c r="M867" s="101"/>
      <c r="N867" s="101"/>
    </row>
    <row r="868" spans="1:14" ht="15.75" thickBot="1" x14ac:dyDescent="0.3">
      <c r="A868" s="102"/>
      <c r="B868" s="101"/>
      <c r="C868" s="102"/>
      <c r="D868" s="101"/>
      <c r="E868" s="101"/>
      <c r="F868" s="101"/>
      <c r="G868" s="101"/>
      <c r="H868" s="101"/>
      <c r="I868" s="101"/>
      <c r="J868" s="101"/>
      <c r="K868" s="101"/>
      <c r="M868" s="101"/>
      <c r="N868" s="101"/>
    </row>
    <row r="869" spans="1:14" ht="15.75" thickBot="1" x14ac:dyDescent="0.3">
      <c r="A869" s="102"/>
      <c r="B869" s="101"/>
      <c r="C869" s="102"/>
      <c r="D869" s="101"/>
      <c r="E869" s="101"/>
      <c r="F869" s="101"/>
      <c r="G869" s="101"/>
      <c r="H869" s="101"/>
      <c r="I869" s="101"/>
      <c r="J869" s="101"/>
      <c r="K869" s="101"/>
      <c r="M869" s="101"/>
      <c r="N869" s="101"/>
    </row>
    <row r="870" spans="1:14" ht="15.75" thickBot="1" x14ac:dyDescent="0.3">
      <c r="A870" s="102"/>
      <c r="B870" s="101"/>
      <c r="C870" s="102"/>
      <c r="D870" s="101"/>
      <c r="E870" s="101"/>
      <c r="F870" s="101"/>
      <c r="G870" s="101"/>
      <c r="H870" s="101"/>
      <c r="I870" s="101"/>
      <c r="J870" s="101"/>
      <c r="K870" s="101"/>
      <c r="M870" s="101"/>
      <c r="N870" s="101"/>
    </row>
    <row r="871" spans="1:14" ht="15.75" thickBot="1" x14ac:dyDescent="0.3">
      <c r="A871" s="102"/>
      <c r="B871" s="101"/>
      <c r="C871" s="102"/>
      <c r="D871" s="101"/>
      <c r="E871" s="101"/>
      <c r="F871" s="101"/>
      <c r="G871" s="101"/>
      <c r="H871" s="101"/>
      <c r="I871" s="101"/>
      <c r="J871" s="101"/>
      <c r="K871" s="101"/>
      <c r="M871" s="101"/>
      <c r="N871" s="101"/>
    </row>
    <row r="872" spans="1:14" ht="15.75" thickBot="1" x14ac:dyDescent="0.3">
      <c r="A872" s="102"/>
      <c r="B872" s="101"/>
      <c r="C872" s="102"/>
      <c r="D872" s="101"/>
      <c r="E872" s="101"/>
      <c r="F872" s="101"/>
      <c r="G872" s="101"/>
      <c r="H872" s="101"/>
      <c r="I872" s="101"/>
      <c r="J872" s="101"/>
      <c r="K872" s="101"/>
      <c r="M872" s="101"/>
      <c r="N872" s="101"/>
    </row>
    <row r="873" spans="1:14" ht="15.75" thickBot="1" x14ac:dyDescent="0.3">
      <c r="A873" s="102"/>
      <c r="B873" s="101"/>
      <c r="C873" s="102"/>
      <c r="D873" s="101"/>
      <c r="E873" s="101"/>
      <c r="F873" s="101"/>
      <c r="G873" s="101"/>
      <c r="H873" s="101"/>
      <c r="I873" s="101"/>
      <c r="J873" s="101"/>
      <c r="K873" s="101"/>
      <c r="M873" s="101"/>
      <c r="N873" s="101"/>
    </row>
    <row r="874" spans="1:14" ht="15.75" thickBot="1" x14ac:dyDescent="0.3">
      <c r="A874" s="102"/>
      <c r="B874" s="101"/>
      <c r="C874" s="102"/>
      <c r="D874" s="101"/>
      <c r="E874" s="101"/>
      <c r="F874" s="101"/>
      <c r="G874" s="101"/>
      <c r="H874" s="101"/>
      <c r="I874" s="101"/>
      <c r="J874" s="101"/>
      <c r="K874" s="101"/>
      <c r="M874" s="101"/>
      <c r="N874" s="101"/>
    </row>
    <row r="875" spans="1:14" ht="15.75" thickBot="1" x14ac:dyDescent="0.3">
      <c r="A875" s="102"/>
      <c r="B875" s="101"/>
      <c r="C875" s="102"/>
      <c r="D875" s="101"/>
      <c r="E875" s="101"/>
      <c r="F875" s="101"/>
      <c r="G875" s="101"/>
      <c r="H875" s="101"/>
      <c r="I875" s="101"/>
      <c r="J875" s="101"/>
      <c r="K875" s="101"/>
      <c r="M875" s="101"/>
      <c r="N875" s="101"/>
    </row>
    <row r="876" spans="1:14" ht="15.75" thickBot="1" x14ac:dyDescent="0.3">
      <c r="A876" s="102"/>
      <c r="B876" s="101"/>
      <c r="C876" s="102"/>
      <c r="D876" s="101"/>
      <c r="E876" s="101"/>
      <c r="F876" s="101"/>
      <c r="G876" s="101"/>
      <c r="H876" s="101"/>
      <c r="I876" s="101"/>
      <c r="J876" s="101"/>
      <c r="K876" s="101"/>
      <c r="M876" s="101"/>
      <c r="N876" s="101"/>
    </row>
    <row r="877" spans="1:14" ht="15.75" thickBot="1" x14ac:dyDescent="0.3">
      <c r="A877" s="102"/>
      <c r="B877" s="101"/>
      <c r="C877" s="102"/>
      <c r="D877" s="101"/>
      <c r="E877" s="101"/>
      <c r="F877" s="101"/>
      <c r="G877" s="101"/>
      <c r="H877" s="101"/>
      <c r="I877" s="101"/>
      <c r="J877" s="101"/>
      <c r="K877" s="101"/>
      <c r="M877" s="101"/>
      <c r="N877" s="101"/>
    </row>
    <row r="878" spans="1:14" ht="15.75" thickBot="1" x14ac:dyDescent="0.3">
      <c r="A878" s="102"/>
      <c r="B878" s="101"/>
      <c r="C878" s="102"/>
      <c r="D878" s="101"/>
      <c r="E878" s="101"/>
      <c r="F878" s="101"/>
      <c r="G878" s="101"/>
      <c r="H878" s="101"/>
      <c r="I878" s="101"/>
      <c r="J878" s="101"/>
      <c r="K878" s="101"/>
      <c r="M878" s="101"/>
      <c r="N878" s="101"/>
    </row>
    <row r="879" spans="1:14" ht="15.75" thickBot="1" x14ac:dyDescent="0.3">
      <c r="A879" s="102"/>
      <c r="B879" s="101"/>
      <c r="C879" s="102"/>
      <c r="D879" s="101"/>
      <c r="E879" s="101"/>
      <c r="F879" s="101"/>
      <c r="G879" s="101"/>
      <c r="H879" s="101"/>
      <c r="I879" s="101"/>
      <c r="J879" s="101"/>
      <c r="K879" s="101"/>
      <c r="M879" s="101"/>
      <c r="N879" s="101"/>
    </row>
    <row r="880" spans="1:14" ht="15.75" thickBot="1" x14ac:dyDescent="0.3">
      <c r="A880" s="102"/>
      <c r="B880" s="101"/>
      <c r="C880" s="102"/>
      <c r="D880" s="101"/>
      <c r="E880" s="101"/>
      <c r="F880" s="101"/>
      <c r="G880" s="101"/>
      <c r="H880" s="101"/>
      <c r="I880" s="101"/>
      <c r="J880" s="101"/>
      <c r="K880" s="101"/>
      <c r="M880" s="101"/>
      <c r="N880" s="101"/>
    </row>
    <row r="881" spans="1:14" ht="15.75" thickBot="1" x14ac:dyDescent="0.3">
      <c r="A881" s="102"/>
      <c r="B881" s="101"/>
      <c r="C881" s="102"/>
      <c r="D881" s="101"/>
      <c r="E881" s="101"/>
      <c r="F881" s="101"/>
      <c r="G881" s="101"/>
      <c r="H881" s="101"/>
      <c r="I881" s="101"/>
      <c r="J881" s="101"/>
      <c r="K881" s="101"/>
      <c r="M881" s="101"/>
      <c r="N881" s="101"/>
    </row>
    <row r="882" spans="1:14" ht="15.75" thickBot="1" x14ac:dyDescent="0.3">
      <c r="A882" s="102"/>
      <c r="B882" s="101"/>
      <c r="C882" s="102"/>
      <c r="D882" s="101"/>
      <c r="E882" s="101"/>
      <c r="F882" s="101"/>
      <c r="G882" s="101"/>
      <c r="H882" s="101"/>
      <c r="I882" s="101"/>
      <c r="J882" s="101"/>
      <c r="K882" s="101"/>
      <c r="M882" s="101"/>
      <c r="N882" s="101"/>
    </row>
    <row r="883" spans="1:14" ht="15.75" thickBot="1" x14ac:dyDescent="0.3">
      <c r="A883" s="102"/>
      <c r="B883" s="101"/>
      <c r="C883" s="102"/>
      <c r="D883" s="101"/>
      <c r="E883" s="101"/>
      <c r="F883" s="101"/>
      <c r="G883" s="101"/>
      <c r="H883" s="101"/>
      <c r="I883" s="101"/>
      <c r="J883" s="101"/>
      <c r="K883" s="101"/>
      <c r="M883" s="101"/>
      <c r="N883" s="101"/>
    </row>
    <row r="884" spans="1:14" ht="15.75" thickBot="1" x14ac:dyDescent="0.3">
      <c r="A884" s="102"/>
      <c r="B884" s="101"/>
      <c r="C884" s="102"/>
      <c r="D884" s="101"/>
      <c r="E884" s="101"/>
      <c r="F884" s="101"/>
      <c r="G884" s="101"/>
      <c r="H884" s="101"/>
      <c r="I884" s="101"/>
      <c r="J884" s="101"/>
      <c r="K884" s="101"/>
      <c r="M884" s="101"/>
      <c r="N884" s="101"/>
    </row>
    <row r="885" spans="1:14" ht="15.75" thickBot="1" x14ac:dyDescent="0.3">
      <c r="A885" s="102"/>
      <c r="B885" s="101"/>
      <c r="C885" s="102"/>
      <c r="D885" s="101"/>
      <c r="E885" s="101"/>
      <c r="F885" s="101"/>
      <c r="G885" s="101"/>
      <c r="H885" s="101"/>
      <c r="I885" s="101"/>
      <c r="J885" s="101"/>
      <c r="K885" s="101"/>
      <c r="M885" s="101"/>
      <c r="N885" s="101"/>
    </row>
    <row r="886" spans="1:14" ht="15.75" thickBot="1" x14ac:dyDescent="0.3">
      <c r="A886" s="102"/>
      <c r="B886" s="101"/>
      <c r="C886" s="102"/>
      <c r="D886" s="101"/>
      <c r="E886" s="101"/>
      <c r="F886" s="101"/>
      <c r="G886" s="101"/>
      <c r="H886" s="101"/>
      <c r="I886" s="101"/>
      <c r="J886" s="101"/>
      <c r="K886" s="101"/>
      <c r="M886" s="101"/>
      <c r="N886" s="101"/>
    </row>
    <row r="887" spans="1:14" ht="15.75" thickBot="1" x14ac:dyDescent="0.3">
      <c r="A887" s="102"/>
      <c r="B887" s="101"/>
      <c r="C887" s="102"/>
      <c r="D887" s="101"/>
      <c r="E887" s="101"/>
      <c r="F887" s="101"/>
      <c r="G887" s="101"/>
      <c r="H887" s="101"/>
      <c r="I887" s="101"/>
      <c r="J887" s="101"/>
      <c r="K887" s="101"/>
      <c r="M887" s="101"/>
      <c r="N887" s="101"/>
    </row>
    <row r="888" spans="1:14" ht="15.75" thickBot="1" x14ac:dyDescent="0.3">
      <c r="A888" s="102"/>
      <c r="B888" s="101"/>
      <c r="C888" s="102"/>
      <c r="D888" s="101"/>
      <c r="E888" s="101"/>
      <c r="F888" s="101"/>
      <c r="G888" s="101"/>
      <c r="H888" s="101"/>
      <c r="I888" s="101"/>
      <c r="J888" s="101"/>
      <c r="K888" s="101"/>
      <c r="M888" s="101"/>
      <c r="N888" s="101"/>
    </row>
    <row r="889" spans="1:14" ht="15.75" thickBot="1" x14ac:dyDescent="0.3">
      <c r="A889" s="102"/>
      <c r="B889" s="101"/>
      <c r="C889" s="102"/>
      <c r="D889" s="101"/>
      <c r="E889" s="101"/>
      <c r="F889" s="101"/>
      <c r="G889" s="101"/>
      <c r="H889" s="101"/>
      <c r="I889" s="101"/>
      <c r="J889" s="101"/>
      <c r="K889" s="101"/>
      <c r="M889" s="101"/>
      <c r="N889" s="101"/>
    </row>
    <row r="890" spans="1:14" ht="15.75" thickBot="1" x14ac:dyDescent="0.3">
      <c r="A890" s="102"/>
      <c r="B890" s="101"/>
      <c r="C890" s="102"/>
      <c r="D890" s="101"/>
      <c r="E890" s="101"/>
      <c r="F890" s="101"/>
      <c r="G890" s="101"/>
      <c r="H890" s="101"/>
      <c r="I890" s="101"/>
      <c r="J890" s="101"/>
      <c r="K890" s="101"/>
      <c r="M890" s="101"/>
      <c r="N890" s="101"/>
    </row>
    <row r="891" spans="1:14" ht="15.75" thickBot="1" x14ac:dyDescent="0.3">
      <c r="A891" s="102"/>
      <c r="B891" s="101"/>
      <c r="C891" s="102"/>
      <c r="D891" s="101"/>
      <c r="E891" s="101"/>
      <c r="F891" s="101"/>
      <c r="G891" s="101"/>
      <c r="H891" s="101"/>
      <c r="I891" s="101"/>
      <c r="J891" s="101"/>
      <c r="K891" s="101"/>
      <c r="M891" s="101"/>
      <c r="N891" s="101"/>
    </row>
    <row r="892" spans="1:14" ht="15.75" thickBot="1" x14ac:dyDescent="0.3">
      <c r="A892" s="102"/>
      <c r="B892" s="101"/>
      <c r="C892" s="102"/>
      <c r="D892" s="101"/>
      <c r="E892" s="101"/>
      <c r="F892" s="101"/>
      <c r="G892" s="101"/>
      <c r="H892" s="101"/>
      <c r="I892" s="101"/>
      <c r="J892" s="101"/>
      <c r="K892" s="101"/>
      <c r="M892" s="101"/>
      <c r="N892" s="101"/>
    </row>
    <row r="893" spans="1:14" ht="15.75" thickBot="1" x14ac:dyDescent="0.3">
      <c r="A893" s="102"/>
      <c r="B893" s="101"/>
      <c r="C893" s="102"/>
      <c r="D893" s="101"/>
      <c r="E893" s="101"/>
      <c r="F893" s="101"/>
      <c r="G893" s="101"/>
      <c r="H893" s="101"/>
      <c r="I893" s="101"/>
      <c r="J893" s="101"/>
      <c r="K893" s="101"/>
      <c r="M893" s="101"/>
      <c r="N893" s="101"/>
    </row>
    <row r="894" spans="1:14" ht="15.75" thickBot="1" x14ac:dyDescent="0.3">
      <c r="A894" s="102"/>
      <c r="B894" s="101"/>
      <c r="C894" s="102"/>
      <c r="D894" s="101"/>
      <c r="E894" s="101"/>
      <c r="F894" s="101"/>
      <c r="G894" s="101"/>
      <c r="H894" s="101"/>
      <c r="I894" s="101"/>
      <c r="J894" s="101"/>
      <c r="K894" s="101"/>
      <c r="M894" s="101"/>
      <c r="N894" s="101"/>
    </row>
    <row r="895" spans="1:14" ht="15.75" thickBot="1" x14ac:dyDescent="0.3">
      <c r="A895" s="102"/>
      <c r="B895" s="101"/>
      <c r="C895" s="102"/>
      <c r="D895" s="101"/>
      <c r="E895" s="101"/>
      <c r="F895" s="101"/>
      <c r="G895" s="101"/>
      <c r="H895" s="101"/>
      <c r="I895" s="101"/>
      <c r="J895" s="101"/>
      <c r="K895" s="101"/>
      <c r="M895" s="101"/>
      <c r="N895" s="101"/>
    </row>
    <row r="896" spans="1:14" ht="15.75" thickBot="1" x14ac:dyDescent="0.3">
      <c r="A896" s="102"/>
      <c r="B896" s="101"/>
      <c r="C896" s="102"/>
      <c r="D896" s="101"/>
      <c r="E896" s="101"/>
      <c r="F896" s="101"/>
      <c r="G896" s="101"/>
      <c r="H896" s="101"/>
      <c r="I896" s="101"/>
      <c r="J896" s="101"/>
      <c r="K896" s="101"/>
      <c r="M896" s="101"/>
      <c r="N896" s="101"/>
    </row>
    <row r="897" spans="1:14" ht="15.75" thickBot="1" x14ac:dyDescent="0.3">
      <c r="A897" s="102"/>
      <c r="B897" s="101"/>
      <c r="C897" s="102"/>
      <c r="D897" s="101"/>
      <c r="E897" s="101"/>
      <c r="F897" s="101"/>
      <c r="G897" s="101"/>
      <c r="H897" s="101"/>
      <c r="I897" s="101"/>
      <c r="J897" s="101"/>
      <c r="K897" s="101"/>
      <c r="M897" s="101"/>
      <c r="N897" s="101"/>
    </row>
    <row r="898" spans="1:14" ht="15.75" thickBot="1" x14ac:dyDescent="0.3">
      <c r="A898" s="102"/>
      <c r="B898" s="101"/>
      <c r="C898" s="102"/>
      <c r="D898" s="101"/>
      <c r="E898" s="101"/>
      <c r="F898" s="101"/>
      <c r="G898" s="101"/>
      <c r="H898" s="101"/>
      <c r="I898" s="101"/>
      <c r="J898" s="101"/>
      <c r="K898" s="101"/>
      <c r="M898" s="101"/>
      <c r="N898" s="101"/>
    </row>
    <row r="899" spans="1:14" ht="15.75" thickBot="1" x14ac:dyDescent="0.3">
      <c r="A899" s="102"/>
      <c r="B899" s="101"/>
      <c r="C899" s="102"/>
      <c r="D899" s="101"/>
      <c r="E899" s="101"/>
      <c r="F899" s="101"/>
      <c r="G899" s="101"/>
      <c r="H899" s="101"/>
      <c r="I899" s="101"/>
      <c r="J899" s="101"/>
      <c r="K899" s="101"/>
      <c r="M899" s="101"/>
      <c r="N899" s="101"/>
    </row>
    <row r="900" spans="1:14" ht="15.75" thickBot="1" x14ac:dyDescent="0.3">
      <c r="A900" s="102"/>
      <c r="B900" s="101"/>
      <c r="C900" s="102"/>
      <c r="D900" s="101"/>
      <c r="E900" s="101"/>
      <c r="F900" s="101"/>
      <c r="G900" s="101"/>
      <c r="H900" s="101"/>
      <c r="I900" s="101"/>
      <c r="J900" s="101"/>
      <c r="K900" s="101"/>
      <c r="M900" s="101"/>
      <c r="N900" s="101"/>
    </row>
    <row r="901" spans="1:14" ht="15.75" thickBot="1" x14ac:dyDescent="0.3">
      <c r="A901" s="102"/>
      <c r="B901" s="101"/>
      <c r="C901" s="102"/>
      <c r="D901" s="101"/>
      <c r="E901" s="101"/>
      <c r="F901" s="101"/>
      <c r="G901" s="101"/>
      <c r="H901" s="101"/>
      <c r="I901" s="101"/>
      <c r="J901" s="101"/>
      <c r="K901" s="101"/>
      <c r="M901" s="101"/>
      <c r="N901" s="101"/>
    </row>
    <row r="902" spans="1:14" ht="15.75" thickBot="1" x14ac:dyDescent="0.3">
      <c r="A902" s="102"/>
      <c r="B902" s="101"/>
      <c r="C902" s="102"/>
      <c r="D902" s="101"/>
      <c r="E902" s="101"/>
      <c r="F902" s="101"/>
      <c r="G902" s="101"/>
      <c r="H902" s="101"/>
      <c r="I902" s="101"/>
      <c r="J902" s="101"/>
      <c r="K902" s="101"/>
      <c r="M902" s="101"/>
      <c r="N902" s="101"/>
    </row>
    <row r="903" spans="1:14" ht="15.75" thickBot="1" x14ac:dyDescent="0.3">
      <c r="A903" s="102"/>
      <c r="B903" s="101"/>
      <c r="C903" s="102"/>
      <c r="D903" s="101"/>
      <c r="E903" s="101"/>
      <c r="F903" s="101"/>
      <c r="G903" s="101"/>
      <c r="H903" s="101"/>
      <c r="I903" s="101"/>
      <c r="J903" s="101"/>
      <c r="K903" s="101"/>
      <c r="M903" s="101"/>
      <c r="N903" s="101"/>
    </row>
    <row r="904" spans="1:14" ht="15.75" thickBot="1" x14ac:dyDescent="0.3">
      <c r="A904" s="102"/>
      <c r="B904" s="101"/>
      <c r="C904" s="102"/>
      <c r="D904" s="101"/>
      <c r="E904" s="101"/>
      <c r="F904" s="101"/>
      <c r="G904" s="101"/>
      <c r="H904" s="101"/>
      <c r="I904" s="101"/>
      <c r="J904" s="101"/>
      <c r="K904" s="101"/>
      <c r="M904" s="101"/>
      <c r="N904" s="101"/>
    </row>
    <row r="905" spans="1:14" ht="15.75" thickBot="1" x14ac:dyDescent="0.3">
      <c r="A905" s="102"/>
      <c r="B905" s="101"/>
      <c r="C905" s="102"/>
      <c r="D905" s="101"/>
      <c r="E905" s="101"/>
      <c r="F905" s="101"/>
      <c r="G905" s="101"/>
      <c r="H905" s="101"/>
      <c r="I905" s="101"/>
      <c r="J905" s="101"/>
      <c r="K905" s="101"/>
      <c r="M905" s="101"/>
      <c r="N905" s="101"/>
    </row>
    <row r="906" spans="1:14" ht="15.75" thickBot="1" x14ac:dyDescent="0.3">
      <c r="A906" s="102"/>
      <c r="B906" s="101"/>
      <c r="C906" s="102"/>
      <c r="D906" s="101"/>
      <c r="E906" s="101"/>
      <c r="F906" s="101"/>
      <c r="G906" s="101"/>
      <c r="H906" s="101"/>
      <c r="I906" s="101"/>
      <c r="J906" s="101"/>
      <c r="K906" s="101"/>
      <c r="M906" s="101"/>
      <c r="N906" s="101"/>
    </row>
    <row r="907" spans="1:14" ht="15.75" thickBot="1" x14ac:dyDescent="0.3">
      <c r="A907" s="102"/>
      <c r="B907" s="101"/>
      <c r="C907" s="102"/>
      <c r="D907" s="101"/>
      <c r="E907" s="101"/>
      <c r="F907" s="101"/>
      <c r="G907" s="101"/>
      <c r="H907" s="101"/>
      <c r="I907" s="101"/>
      <c r="J907" s="101"/>
      <c r="K907" s="101"/>
      <c r="M907" s="101"/>
      <c r="N907" s="101"/>
    </row>
    <row r="908" spans="1:14" ht="15.75" thickBot="1" x14ac:dyDescent="0.3">
      <c r="A908" s="102"/>
      <c r="B908" s="101"/>
      <c r="C908" s="102"/>
      <c r="D908" s="101"/>
      <c r="E908" s="101"/>
      <c r="F908" s="101"/>
      <c r="G908" s="101"/>
      <c r="H908" s="101"/>
      <c r="I908" s="101"/>
      <c r="J908" s="101"/>
      <c r="K908" s="101"/>
      <c r="M908" s="101"/>
      <c r="N908" s="101"/>
    </row>
    <row r="909" spans="1:14" ht="15.75" thickBot="1" x14ac:dyDescent="0.3">
      <c r="A909" s="102"/>
      <c r="B909" s="101"/>
      <c r="C909" s="102"/>
      <c r="D909" s="101"/>
      <c r="E909" s="101"/>
      <c r="F909" s="101"/>
      <c r="G909" s="101"/>
      <c r="H909" s="101"/>
      <c r="I909" s="101"/>
      <c r="J909" s="101"/>
      <c r="K909" s="101"/>
      <c r="M909" s="101"/>
      <c r="N909" s="101"/>
    </row>
    <row r="910" spans="1:14" ht="15.75" thickBot="1" x14ac:dyDescent="0.3">
      <c r="A910" s="102"/>
      <c r="B910" s="101"/>
      <c r="C910" s="102"/>
      <c r="D910" s="101"/>
      <c r="E910" s="101"/>
      <c r="F910" s="101"/>
      <c r="G910" s="101"/>
      <c r="H910" s="101"/>
      <c r="I910" s="101"/>
      <c r="J910" s="101"/>
      <c r="K910" s="101"/>
      <c r="M910" s="101"/>
      <c r="N910" s="101"/>
    </row>
    <row r="911" spans="1:14" ht="15.75" thickBot="1" x14ac:dyDescent="0.3">
      <c r="A911" s="102"/>
      <c r="B911" s="101"/>
      <c r="C911" s="102"/>
      <c r="D911" s="101"/>
      <c r="E911" s="101"/>
      <c r="F911" s="101"/>
      <c r="G911" s="101"/>
      <c r="H911" s="101"/>
      <c r="I911" s="101"/>
      <c r="J911" s="101"/>
      <c r="K911" s="101"/>
      <c r="M911" s="101"/>
      <c r="N911" s="101"/>
    </row>
    <row r="912" spans="1:14" ht="15.75" thickBot="1" x14ac:dyDescent="0.3">
      <c r="A912" s="102"/>
      <c r="B912" s="101"/>
      <c r="C912" s="102"/>
      <c r="D912" s="101"/>
      <c r="E912" s="101"/>
      <c r="F912" s="101"/>
      <c r="G912" s="101"/>
      <c r="H912" s="101"/>
      <c r="I912" s="101"/>
      <c r="J912" s="101"/>
      <c r="K912" s="101"/>
      <c r="M912" s="101"/>
      <c r="N912" s="101"/>
    </row>
    <row r="913" spans="1:14" ht="15.75" thickBot="1" x14ac:dyDescent="0.3">
      <c r="A913" s="102"/>
      <c r="B913" s="101"/>
      <c r="C913" s="102"/>
      <c r="D913" s="101"/>
      <c r="E913" s="101"/>
      <c r="F913" s="101"/>
      <c r="G913" s="101"/>
      <c r="H913" s="101"/>
      <c r="I913" s="101"/>
      <c r="J913" s="101"/>
      <c r="K913" s="101"/>
      <c r="M913" s="101"/>
      <c r="N913" s="101"/>
    </row>
    <row r="914" spans="1:14" ht="15.75" thickBot="1" x14ac:dyDescent="0.3">
      <c r="A914" s="102"/>
      <c r="B914" s="101"/>
      <c r="C914" s="102"/>
      <c r="D914" s="101"/>
      <c r="E914" s="101"/>
      <c r="F914" s="101"/>
      <c r="G914" s="101"/>
      <c r="H914" s="101"/>
      <c r="I914" s="101"/>
      <c r="J914" s="101"/>
      <c r="K914" s="101"/>
      <c r="M914" s="101"/>
      <c r="N914" s="101"/>
    </row>
    <row r="915" spans="1:14" ht="15.75" thickBot="1" x14ac:dyDescent="0.3">
      <c r="A915" s="102"/>
      <c r="B915" s="101"/>
      <c r="C915" s="102"/>
      <c r="D915" s="101"/>
      <c r="E915" s="101"/>
      <c r="F915" s="101"/>
      <c r="G915" s="101"/>
      <c r="H915" s="101"/>
      <c r="I915" s="101"/>
      <c r="J915" s="101"/>
      <c r="K915" s="101"/>
      <c r="M915" s="101"/>
      <c r="N915" s="101"/>
    </row>
    <row r="916" spans="1:14" ht="15.75" thickBot="1" x14ac:dyDescent="0.3">
      <c r="A916" s="102"/>
      <c r="B916" s="101"/>
      <c r="C916" s="102"/>
      <c r="D916" s="101"/>
      <c r="E916" s="101"/>
      <c r="F916" s="101"/>
      <c r="G916" s="101"/>
      <c r="H916" s="101"/>
      <c r="I916" s="101"/>
      <c r="J916" s="101"/>
      <c r="K916" s="101"/>
      <c r="M916" s="101"/>
      <c r="N916" s="101"/>
    </row>
    <row r="917" spans="1:14" ht="15.75" thickBot="1" x14ac:dyDescent="0.3">
      <c r="A917" s="102"/>
      <c r="B917" s="101"/>
      <c r="C917" s="102"/>
      <c r="D917" s="101"/>
      <c r="E917" s="101"/>
      <c r="F917" s="101"/>
      <c r="G917" s="101"/>
      <c r="H917" s="101"/>
      <c r="I917" s="101"/>
      <c r="J917" s="101"/>
      <c r="K917" s="101"/>
      <c r="M917" s="101"/>
      <c r="N917" s="101"/>
    </row>
    <row r="918" spans="1:14" ht="15.75" thickBot="1" x14ac:dyDescent="0.3">
      <c r="A918" s="102"/>
      <c r="B918" s="101"/>
      <c r="C918" s="102"/>
      <c r="D918" s="101"/>
      <c r="E918" s="101"/>
      <c r="F918" s="101"/>
      <c r="G918" s="101"/>
      <c r="H918" s="101"/>
      <c r="I918" s="101"/>
      <c r="J918" s="101"/>
      <c r="K918" s="101"/>
      <c r="M918" s="101"/>
      <c r="N918" s="101"/>
    </row>
    <row r="919" spans="1:14" ht="15.75" thickBot="1" x14ac:dyDescent="0.3">
      <c r="A919" s="102"/>
      <c r="B919" s="101"/>
      <c r="C919" s="102"/>
      <c r="D919" s="101"/>
      <c r="E919" s="101"/>
      <c r="F919" s="101"/>
      <c r="G919" s="101"/>
      <c r="H919" s="101"/>
      <c r="I919" s="101"/>
      <c r="J919" s="101"/>
      <c r="K919" s="101"/>
      <c r="M919" s="101"/>
      <c r="N919" s="101"/>
    </row>
    <row r="920" spans="1:14" ht="15.75" thickBot="1" x14ac:dyDescent="0.3">
      <c r="A920" s="102"/>
      <c r="B920" s="101"/>
      <c r="C920" s="102"/>
      <c r="D920" s="101"/>
      <c r="E920" s="101"/>
      <c r="F920" s="101"/>
      <c r="G920" s="101"/>
      <c r="H920" s="101"/>
      <c r="I920" s="101"/>
      <c r="J920" s="101"/>
      <c r="K920" s="101"/>
      <c r="M920" s="101"/>
      <c r="N920" s="101"/>
    </row>
    <row r="921" spans="1:14" ht="15.75" thickBot="1" x14ac:dyDescent="0.3">
      <c r="A921" s="102"/>
      <c r="B921" s="101"/>
      <c r="C921" s="102"/>
      <c r="D921" s="101"/>
      <c r="E921" s="101"/>
      <c r="F921" s="101"/>
      <c r="G921" s="101"/>
      <c r="H921" s="101"/>
      <c r="I921" s="101"/>
      <c r="J921" s="101"/>
      <c r="K921" s="101"/>
      <c r="M921" s="101"/>
      <c r="N921" s="101"/>
    </row>
    <row r="922" spans="1:14" ht="15.75" thickBot="1" x14ac:dyDescent="0.3">
      <c r="A922" s="102"/>
      <c r="B922" s="101"/>
      <c r="C922" s="102"/>
      <c r="D922" s="101"/>
      <c r="E922" s="101"/>
      <c r="F922" s="101"/>
      <c r="G922" s="101"/>
      <c r="H922" s="101"/>
      <c r="I922" s="101"/>
      <c r="J922" s="101"/>
      <c r="K922" s="101"/>
      <c r="M922" s="101"/>
      <c r="N922" s="101"/>
    </row>
    <row r="923" spans="1:14" ht="15.75" thickBot="1" x14ac:dyDescent="0.3">
      <c r="A923" s="102"/>
      <c r="B923" s="101"/>
      <c r="C923" s="102"/>
      <c r="D923" s="101"/>
      <c r="E923" s="101"/>
      <c r="F923" s="101"/>
      <c r="G923" s="101"/>
      <c r="H923" s="101"/>
      <c r="I923" s="101"/>
      <c r="J923" s="101"/>
      <c r="K923" s="101"/>
      <c r="M923" s="101"/>
      <c r="N923" s="101"/>
    </row>
    <row r="924" spans="1:14" ht="15.75" thickBot="1" x14ac:dyDescent="0.3">
      <c r="A924" s="102"/>
      <c r="B924" s="101"/>
      <c r="C924" s="102"/>
      <c r="D924" s="101"/>
      <c r="E924" s="101"/>
      <c r="F924" s="101"/>
      <c r="G924" s="101"/>
      <c r="H924" s="101"/>
      <c r="I924" s="101"/>
      <c r="J924" s="101"/>
      <c r="K924" s="101"/>
      <c r="M924" s="101"/>
      <c r="N924" s="101"/>
    </row>
    <row r="925" spans="1:14" ht="15.75" thickBot="1" x14ac:dyDescent="0.3">
      <c r="A925" s="102"/>
      <c r="B925" s="101"/>
      <c r="C925" s="102"/>
      <c r="D925" s="101"/>
      <c r="E925" s="101"/>
      <c r="F925" s="101"/>
      <c r="G925" s="101"/>
      <c r="H925" s="101"/>
      <c r="I925" s="101"/>
      <c r="J925" s="101"/>
      <c r="K925" s="101"/>
      <c r="M925" s="101"/>
      <c r="N925" s="101"/>
    </row>
    <row r="926" spans="1:14" ht="15.75" thickBot="1" x14ac:dyDescent="0.3">
      <c r="A926" s="102"/>
      <c r="B926" s="101"/>
      <c r="C926" s="102"/>
      <c r="D926" s="101"/>
      <c r="E926" s="101"/>
      <c r="F926" s="101"/>
      <c r="G926" s="101"/>
      <c r="H926" s="101"/>
      <c r="I926" s="101"/>
      <c r="J926" s="101"/>
      <c r="K926" s="101"/>
      <c r="M926" s="101"/>
      <c r="N926" s="101"/>
    </row>
    <row r="927" spans="1:14" ht="15.75" thickBot="1" x14ac:dyDescent="0.3">
      <c r="A927" s="102"/>
      <c r="B927" s="101"/>
      <c r="C927" s="102"/>
      <c r="D927" s="101"/>
      <c r="E927" s="101"/>
      <c r="F927" s="101"/>
      <c r="G927" s="101"/>
      <c r="H927" s="101"/>
      <c r="I927" s="101"/>
      <c r="J927" s="101"/>
      <c r="K927" s="101"/>
      <c r="M927" s="101"/>
      <c r="N927" s="101"/>
    </row>
    <row r="928" spans="1:14" ht="15.75" thickBot="1" x14ac:dyDescent="0.3">
      <c r="A928" s="102"/>
      <c r="B928" s="101"/>
      <c r="C928" s="102"/>
      <c r="D928" s="101"/>
      <c r="E928" s="101"/>
      <c r="F928" s="101"/>
      <c r="G928" s="101"/>
      <c r="H928" s="101"/>
      <c r="I928" s="101"/>
      <c r="J928" s="101"/>
      <c r="K928" s="101"/>
      <c r="M928" s="101"/>
      <c r="N928" s="101"/>
    </row>
    <row r="929" spans="1:14" ht="15.75" thickBot="1" x14ac:dyDescent="0.3">
      <c r="A929" s="102"/>
      <c r="B929" s="101"/>
      <c r="C929" s="102"/>
      <c r="D929" s="101"/>
      <c r="E929" s="101"/>
      <c r="F929" s="101"/>
      <c r="G929" s="101"/>
      <c r="H929" s="101"/>
      <c r="I929" s="101"/>
      <c r="J929" s="101"/>
      <c r="K929" s="101"/>
      <c r="M929" s="101"/>
      <c r="N929" s="101"/>
    </row>
    <row r="930" spans="1:14" ht="15.75" thickBot="1" x14ac:dyDescent="0.3">
      <c r="A930" s="102"/>
      <c r="B930" s="101"/>
      <c r="C930" s="102"/>
      <c r="D930" s="101"/>
      <c r="E930" s="101"/>
      <c r="F930" s="101"/>
      <c r="G930" s="101"/>
      <c r="H930" s="101"/>
      <c r="I930" s="101"/>
      <c r="J930" s="101"/>
      <c r="K930" s="101"/>
      <c r="M930" s="101"/>
      <c r="N930" s="101"/>
    </row>
    <row r="931" spans="1:14" ht="15.75" thickBot="1" x14ac:dyDescent="0.3">
      <c r="A931" s="102"/>
      <c r="B931" s="101"/>
      <c r="C931" s="102"/>
      <c r="D931" s="101"/>
      <c r="E931" s="101"/>
      <c r="F931" s="101"/>
      <c r="G931" s="101"/>
      <c r="H931" s="101"/>
      <c r="I931" s="101"/>
      <c r="J931" s="101"/>
      <c r="K931" s="101"/>
      <c r="M931" s="101"/>
      <c r="N931" s="101"/>
    </row>
    <row r="932" spans="1:14" ht="15.75" thickBot="1" x14ac:dyDescent="0.3">
      <c r="A932" s="102"/>
      <c r="B932" s="101"/>
      <c r="C932" s="102"/>
      <c r="D932" s="101"/>
      <c r="E932" s="101"/>
      <c r="F932" s="101"/>
      <c r="G932" s="101"/>
      <c r="H932" s="101"/>
      <c r="I932" s="101"/>
      <c r="J932" s="101"/>
      <c r="K932" s="101"/>
      <c r="M932" s="101"/>
      <c r="N932" s="101"/>
    </row>
    <row r="933" spans="1:14" ht="15.75" thickBot="1" x14ac:dyDescent="0.3">
      <c r="A933" s="102"/>
      <c r="B933" s="101"/>
      <c r="C933" s="102"/>
      <c r="D933" s="101"/>
      <c r="E933" s="101"/>
      <c r="F933" s="101"/>
      <c r="G933" s="101"/>
      <c r="H933" s="101"/>
      <c r="I933" s="101"/>
      <c r="J933" s="101"/>
      <c r="K933" s="101"/>
      <c r="M933" s="101"/>
      <c r="N933" s="101"/>
    </row>
    <row r="934" spans="1:14" ht="15.75" thickBot="1" x14ac:dyDescent="0.3">
      <c r="A934" s="102"/>
      <c r="B934" s="101"/>
      <c r="C934" s="102"/>
      <c r="D934" s="101"/>
      <c r="E934" s="101"/>
      <c r="F934" s="101"/>
      <c r="G934" s="101"/>
      <c r="H934" s="101"/>
      <c r="I934" s="101"/>
      <c r="J934" s="101"/>
      <c r="K934" s="101"/>
      <c r="M934" s="101"/>
      <c r="N934" s="101"/>
    </row>
    <row r="935" spans="1:14" ht="15.75" thickBot="1" x14ac:dyDescent="0.3">
      <c r="A935" s="102"/>
      <c r="B935" s="101"/>
      <c r="C935" s="102"/>
      <c r="D935" s="101"/>
      <c r="E935" s="101"/>
      <c r="F935" s="101"/>
      <c r="G935" s="101"/>
      <c r="H935" s="101"/>
      <c r="I935" s="101"/>
      <c r="J935" s="101"/>
      <c r="K935" s="101"/>
      <c r="M935" s="101"/>
      <c r="N935" s="101"/>
    </row>
    <row r="936" spans="1:14" ht="15.75" thickBot="1" x14ac:dyDescent="0.3">
      <c r="A936" s="102"/>
      <c r="B936" s="101"/>
      <c r="C936" s="102"/>
      <c r="D936" s="101"/>
      <c r="E936" s="101"/>
      <c r="F936" s="101"/>
      <c r="G936" s="101"/>
      <c r="H936" s="101"/>
      <c r="I936" s="101"/>
      <c r="J936" s="101"/>
      <c r="K936" s="101"/>
      <c r="M936" s="101"/>
      <c r="N936" s="101"/>
    </row>
    <row r="937" spans="1:14" ht="15.75" thickBot="1" x14ac:dyDescent="0.3">
      <c r="A937" s="102"/>
      <c r="B937" s="101"/>
      <c r="C937" s="102"/>
      <c r="D937" s="101"/>
      <c r="E937" s="101"/>
      <c r="F937" s="101"/>
      <c r="G937" s="101"/>
      <c r="H937" s="101"/>
      <c r="I937" s="101"/>
      <c r="J937" s="101"/>
      <c r="K937" s="101"/>
      <c r="M937" s="101"/>
      <c r="N937" s="101"/>
    </row>
    <row r="938" spans="1:14" ht="15.75" thickBot="1" x14ac:dyDescent="0.3">
      <c r="A938" s="102"/>
      <c r="B938" s="101"/>
      <c r="C938" s="102"/>
      <c r="D938" s="101"/>
      <c r="E938" s="101"/>
      <c r="F938" s="101"/>
      <c r="G938" s="101"/>
      <c r="H938" s="101"/>
      <c r="I938" s="101"/>
      <c r="J938" s="101"/>
      <c r="K938" s="101"/>
      <c r="M938" s="101"/>
      <c r="N938" s="101"/>
    </row>
    <row r="939" spans="1:14" ht="15.75" thickBot="1" x14ac:dyDescent="0.3">
      <c r="A939" s="102"/>
      <c r="B939" s="101"/>
      <c r="C939" s="102"/>
      <c r="D939" s="101"/>
      <c r="E939" s="101"/>
      <c r="F939" s="101"/>
      <c r="G939" s="101"/>
      <c r="H939" s="101"/>
      <c r="I939" s="101"/>
      <c r="J939" s="101"/>
      <c r="K939" s="101"/>
      <c r="M939" s="101"/>
      <c r="N939" s="101"/>
    </row>
    <row r="940" spans="1:14" ht="15.75" thickBot="1" x14ac:dyDescent="0.3">
      <c r="A940" s="102"/>
      <c r="B940" s="101"/>
      <c r="C940" s="102"/>
      <c r="D940" s="101"/>
      <c r="E940" s="101"/>
      <c r="F940" s="101"/>
      <c r="G940" s="101"/>
      <c r="H940" s="101"/>
      <c r="I940" s="101"/>
      <c r="J940" s="101"/>
      <c r="K940" s="101"/>
      <c r="M940" s="101"/>
      <c r="N940" s="101"/>
    </row>
    <row r="941" spans="1:14" ht="15.75" thickBot="1" x14ac:dyDescent="0.3">
      <c r="A941" s="102"/>
      <c r="B941" s="101"/>
      <c r="C941" s="102"/>
      <c r="D941" s="101"/>
      <c r="E941" s="101"/>
      <c r="F941" s="101"/>
      <c r="G941" s="101"/>
      <c r="H941" s="101"/>
      <c r="I941" s="101"/>
      <c r="J941" s="101"/>
      <c r="K941" s="101"/>
      <c r="M941" s="101"/>
      <c r="N941" s="101"/>
    </row>
    <row r="942" spans="1:14" ht="15.75" thickBot="1" x14ac:dyDescent="0.3">
      <c r="A942" s="102"/>
      <c r="B942" s="101"/>
      <c r="C942" s="102"/>
      <c r="D942" s="101"/>
      <c r="E942" s="101"/>
      <c r="F942" s="101"/>
      <c r="G942" s="101"/>
      <c r="H942" s="101"/>
      <c r="I942" s="101"/>
      <c r="J942" s="101"/>
      <c r="K942" s="101"/>
      <c r="M942" s="101"/>
      <c r="N942" s="101"/>
    </row>
    <row r="943" spans="1:14" ht="15.75" thickBot="1" x14ac:dyDescent="0.3">
      <c r="A943" s="102"/>
      <c r="B943" s="101"/>
      <c r="C943" s="102"/>
      <c r="D943" s="101"/>
      <c r="E943" s="101"/>
      <c r="F943" s="101"/>
      <c r="G943" s="101"/>
      <c r="H943" s="101"/>
      <c r="I943" s="101"/>
      <c r="J943" s="101"/>
      <c r="K943" s="101"/>
      <c r="M943" s="101"/>
      <c r="N943" s="101"/>
    </row>
    <row r="944" spans="1:14" ht="15.75" thickBot="1" x14ac:dyDescent="0.3">
      <c r="A944" s="102"/>
      <c r="B944" s="101"/>
      <c r="C944" s="102"/>
      <c r="D944" s="101"/>
      <c r="E944" s="101"/>
      <c r="F944" s="101"/>
      <c r="G944" s="101"/>
      <c r="H944" s="101"/>
      <c r="I944" s="101"/>
      <c r="J944" s="101"/>
      <c r="K944" s="101"/>
      <c r="M944" s="101"/>
      <c r="N944" s="101"/>
    </row>
    <row r="945" spans="1:14" ht="15.75" thickBot="1" x14ac:dyDescent="0.3">
      <c r="A945" s="102"/>
      <c r="B945" s="101"/>
      <c r="C945" s="102"/>
      <c r="D945" s="101"/>
      <c r="E945" s="101"/>
      <c r="F945" s="101"/>
      <c r="G945" s="101"/>
      <c r="H945" s="101"/>
      <c r="I945" s="101"/>
      <c r="J945" s="101"/>
      <c r="K945" s="101"/>
      <c r="M945" s="101"/>
      <c r="N945" s="101"/>
    </row>
    <row r="946" spans="1:14" ht="15.75" thickBot="1" x14ac:dyDescent="0.3">
      <c r="A946" s="102"/>
      <c r="B946" s="101"/>
      <c r="C946" s="102"/>
      <c r="D946" s="101"/>
      <c r="E946" s="101"/>
      <c r="F946" s="101"/>
      <c r="G946" s="101"/>
      <c r="H946" s="101"/>
      <c r="I946" s="101"/>
      <c r="J946" s="101"/>
      <c r="K946" s="101"/>
      <c r="M946" s="101"/>
      <c r="N946" s="101"/>
    </row>
    <row r="947" spans="1:14" ht="15.75" thickBot="1" x14ac:dyDescent="0.3">
      <c r="A947" s="102"/>
      <c r="B947" s="101"/>
      <c r="C947" s="102"/>
      <c r="D947" s="101"/>
      <c r="E947" s="101"/>
      <c r="F947" s="101"/>
      <c r="G947" s="101"/>
      <c r="H947" s="101"/>
      <c r="I947" s="101"/>
      <c r="J947" s="101"/>
      <c r="K947" s="101"/>
      <c r="M947" s="101"/>
      <c r="N947" s="101"/>
    </row>
    <row r="948" spans="1:14" ht="15.75" thickBot="1" x14ac:dyDescent="0.3">
      <c r="A948" s="102"/>
      <c r="B948" s="101"/>
      <c r="C948" s="102"/>
      <c r="D948" s="101"/>
      <c r="E948" s="101"/>
      <c r="F948" s="101"/>
      <c r="G948" s="101"/>
      <c r="H948" s="101"/>
      <c r="I948" s="101"/>
      <c r="J948" s="101"/>
      <c r="K948" s="101"/>
      <c r="M948" s="101"/>
      <c r="N948" s="101"/>
    </row>
    <row r="949" spans="1:14" ht="15.75" thickBot="1" x14ac:dyDescent="0.3">
      <c r="A949" s="102"/>
      <c r="B949" s="101"/>
      <c r="C949" s="102"/>
      <c r="D949" s="101"/>
      <c r="E949" s="101"/>
      <c r="F949" s="101"/>
      <c r="G949" s="101"/>
      <c r="H949" s="101"/>
      <c r="I949" s="101"/>
      <c r="J949" s="101"/>
      <c r="K949" s="101"/>
      <c r="M949" s="101"/>
      <c r="N949" s="101"/>
    </row>
    <row r="950" spans="1:14" ht="15.75" thickBot="1" x14ac:dyDescent="0.3">
      <c r="A950" s="102"/>
      <c r="B950" s="101"/>
      <c r="C950" s="102"/>
      <c r="D950" s="101"/>
      <c r="E950" s="101"/>
      <c r="F950" s="101"/>
      <c r="G950" s="101"/>
      <c r="H950" s="101"/>
      <c r="I950" s="101"/>
      <c r="J950" s="101"/>
      <c r="K950" s="101"/>
      <c r="M950" s="101"/>
      <c r="N950" s="101"/>
    </row>
    <row r="951" spans="1:14" ht="15.75" thickBot="1" x14ac:dyDescent="0.3">
      <c r="A951" s="102"/>
      <c r="B951" s="101"/>
      <c r="C951" s="102"/>
      <c r="D951" s="101"/>
      <c r="E951" s="101"/>
      <c r="F951" s="101"/>
      <c r="G951" s="101"/>
      <c r="H951" s="101"/>
      <c r="I951" s="101"/>
      <c r="J951" s="101"/>
      <c r="K951" s="101"/>
      <c r="M951" s="101"/>
      <c r="N951" s="101"/>
    </row>
    <row r="952" spans="1:14" ht="15.75" thickBot="1" x14ac:dyDescent="0.3">
      <c r="A952" s="102"/>
      <c r="B952" s="101"/>
      <c r="C952" s="102"/>
      <c r="D952" s="101"/>
      <c r="E952" s="101"/>
      <c r="F952" s="101"/>
      <c r="G952" s="101"/>
      <c r="H952" s="101"/>
      <c r="I952" s="101"/>
      <c r="J952" s="101"/>
      <c r="K952" s="101"/>
      <c r="M952" s="101"/>
      <c r="N952" s="101"/>
    </row>
    <row r="953" spans="1:14" ht="15.75" thickBot="1" x14ac:dyDescent="0.3">
      <c r="A953" s="102"/>
      <c r="B953" s="101"/>
      <c r="C953" s="102"/>
      <c r="D953" s="101"/>
      <c r="E953" s="101"/>
      <c r="F953" s="101"/>
      <c r="G953" s="101"/>
      <c r="H953" s="101"/>
      <c r="I953" s="101"/>
      <c r="J953" s="101"/>
      <c r="K953" s="101"/>
      <c r="M953" s="101"/>
      <c r="N953" s="101"/>
    </row>
    <row r="954" spans="1:14" ht="15.75" thickBot="1" x14ac:dyDescent="0.3">
      <c r="A954" s="102"/>
      <c r="B954" s="101"/>
      <c r="C954" s="102"/>
      <c r="D954" s="101"/>
      <c r="E954" s="101"/>
      <c r="F954" s="101"/>
      <c r="G954" s="101"/>
      <c r="H954" s="101"/>
      <c r="I954" s="101"/>
      <c r="J954" s="101"/>
      <c r="K954" s="101"/>
      <c r="M954" s="101"/>
      <c r="N954" s="101"/>
    </row>
    <row r="955" spans="1:14" ht="15.75" thickBot="1" x14ac:dyDescent="0.3">
      <c r="A955" s="102"/>
      <c r="B955" s="101"/>
      <c r="C955" s="102"/>
      <c r="D955" s="101"/>
      <c r="E955" s="101"/>
      <c r="F955" s="101"/>
      <c r="G955" s="101"/>
      <c r="H955" s="101"/>
      <c r="I955" s="101"/>
      <c r="J955" s="101"/>
      <c r="K955" s="101"/>
      <c r="M955" s="101"/>
      <c r="N955" s="101"/>
    </row>
    <row r="956" spans="1:14" ht="15.75" thickBot="1" x14ac:dyDescent="0.3">
      <c r="A956" s="102"/>
      <c r="B956" s="101"/>
      <c r="C956" s="102"/>
      <c r="D956" s="101"/>
      <c r="E956" s="101"/>
      <c r="F956" s="101"/>
      <c r="G956" s="101"/>
      <c r="H956" s="101"/>
      <c r="I956" s="101"/>
      <c r="J956" s="101"/>
      <c r="K956" s="101"/>
      <c r="M956" s="101"/>
      <c r="N956" s="101"/>
    </row>
    <row r="957" spans="1:14" ht="15.75" thickBot="1" x14ac:dyDescent="0.3">
      <c r="A957" s="102"/>
      <c r="B957" s="101"/>
      <c r="C957" s="102"/>
      <c r="D957" s="101"/>
      <c r="E957" s="101"/>
      <c r="F957" s="101"/>
      <c r="G957" s="101"/>
      <c r="H957" s="101"/>
      <c r="I957" s="101"/>
      <c r="J957" s="101"/>
      <c r="K957" s="101"/>
      <c r="M957" s="101"/>
      <c r="N957" s="101"/>
    </row>
    <row r="958" spans="1:14" ht="15.75" thickBot="1" x14ac:dyDescent="0.3">
      <c r="A958" s="102"/>
      <c r="B958" s="101"/>
      <c r="C958" s="102"/>
      <c r="D958" s="101"/>
      <c r="E958" s="101"/>
      <c r="F958" s="101"/>
      <c r="G958" s="101"/>
      <c r="H958" s="101"/>
      <c r="I958" s="101"/>
      <c r="J958" s="101"/>
      <c r="K958" s="101"/>
      <c r="M958" s="101"/>
      <c r="N958" s="101"/>
    </row>
    <row r="959" spans="1:14" ht="15.75" thickBot="1" x14ac:dyDescent="0.3">
      <c r="A959" s="102"/>
      <c r="B959" s="101"/>
      <c r="C959" s="102"/>
      <c r="D959" s="101"/>
      <c r="E959" s="101"/>
      <c r="F959" s="101"/>
      <c r="G959" s="101"/>
      <c r="H959" s="101"/>
      <c r="I959" s="101"/>
      <c r="J959" s="101"/>
      <c r="K959" s="101"/>
      <c r="M959" s="101"/>
      <c r="N959" s="101"/>
    </row>
    <row r="960" spans="1:14" ht="15.75" thickBot="1" x14ac:dyDescent="0.3">
      <c r="A960" s="102"/>
      <c r="B960" s="101"/>
      <c r="C960" s="102"/>
      <c r="D960" s="101"/>
      <c r="E960" s="101"/>
      <c r="F960" s="101"/>
      <c r="G960" s="101"/>
      <c r="H960" s="101"/>
      <c r="I960" s="101"/>
      <c r="J960" s="101"/>
      <c r="K960" s="101"/>
      <c r="M960" s="101"/>
      <c r="N960" s="101"/>
    </row>
    <row r="961" spans="1:14" ht="15.75" thickBot="1" x14ac:dyDescent="0.3">
      <c r="A961" s="102"/>
      <c r="B961" s="101"/>
      <c r="C961" s="102"/>
      <c r="D961" s="101"/>
      <c r="E961" s="101"/>
      <c r="F961" s="101"/>
      <c r="G961" s="101"/>
      <c r="H961" s="101"/>
      <c r="I961" s="101"/>
      <c r="J961" s="101"/>
      <c r="K961" s="101"/>
      <c r="M961" s="101"/>
      <c r="N961" s="101"/>
    </row>
    <row r="962" spans="1:14" ht="15.75" thickBot="1" x14ac:dyDescent="0.3">
      <c r="A962" s="102"/>
      <c r="B962" s="101"/>
      <c r="C962" s="102"/>
      <c r="D962" s="101"/>
      <c r="E962" s="101"/>
      <c r="F962" s="101"/>
      <c r="G962" s="101"/>
      <c r="H962" s="101"/>
      <c r="I962" s="101"/>
      <c r="J962" s="101"/>
      <c r="K962" s="101"/>
      <c r="M962" s="101"/>
      <c r="N962" s="101"/>
    </row>
    <row r="963" spans="1:14" ht="15.75" thickBot="1" x14ac:dyDescent="0.3">
      <c r="A963" s="102"/>
      <c r="B963" s="101"/>
      <c r="C963" s="102"/>
      <c r="D963" s="101"/>
      <c r="E963" s="101"/>
      <c r="F963" s="101"/>
      <c r="G963" s="101"/>
      <c r="H963" s="101"/>
      <c r="I963" s="101"/>
      <c r="J963" s="101"/>
      <c r="K963" s="101"/>
      <c r="M963" s="101"/>
      <c r="N963" s="101"/>
    </row>
    <row r="964" spans="1:14" ht="15.75" thickBot="1" x14ac:dyDescent="0.3">
      <c r="A964" s="102"/>
      <c r="B964" s="101"/>
      <c r="C964" s="102"/>
      <c r="D964" s="101"/>
      <c r="E964" s="101"/>
      <c r="F964" s="101"/>
      <c r="G964" s="101"/>
      <c r="H964" s="101"/>
      <c r="I964" s="101"/>
      <c r="J964" s="101"/>
      <c r="K964" s="101"/>
      <c r="M964" s="101"/>
      <c r="N964" s="101"/>
    </row>
    <row r="965" spans="1:14" ht="15.75" thickBot="1" x14ac:dyDescent="0.3">
      <c r="A965" s="102"/>
      <c r="B965" s="101"/>
      <c r="C965" s="102"/>
      <c r="D965" s="101"/>
      <c r="E965" s="101"/>
      <c r="F965" s="101"/>
      <c r="G965" s="101"/>
      <c r="H965" s="101"/>
      <c r="I965" s="101"/>
      <c r="J965" s="101"/>
      <c r="K965" s="101"/>
      <c r="M965" s="101"/>
      <c r="N965" s="101"/>
    </row>
    <row r="966" spans="1:14" ht="15.75" thickBot="1" x14ac:dyDescent="0.3">
      <c r="A966" s="102"/>
      <c r="B966" s="101"/>
      <c r="C966" s="102"/>
      <c r="D966" s="101"/>
      <c r="E966" s="101"/>
      <c r="F966" s="101"/>
      <c r="G966" s="101"/>
      <c r="H966" s="101"/>
      <c r="I966" s="101"/>
      <c r="J966" s="101"/>
      <c r="K966" s="101"/>
      <c r="M966" s="101"/>
      <c r="N966" s="101"/>
    </row>
    <row r="967" spans="1:14" ht="15.75" thickBot="1" x14ac:dyDescent="0.3">
      <c r="A967" s="102"/>
      <c r="B967" s="101"/>
      <c r="C967" s="102"/>
      <c r="D967" s="101"/>
      <c r="E967" s="101"/>
      <c r="F967" s="101"/>
      <c r="G967" s="101"/>
      <c r="H967" s="101"/>
      <c r="I967" s="101"/>
      <c r="J967" s="101"/>
      <c r="K967" s="101"/>
      <c r="M967" s="101"/>
      <c r="N967" s="101"/>
    </row>
    <row r="968" spans="1:14" ht="15.75" thickBot="1" x14ac:dyDescent="0.3">
      <c r="A968" s="102"/>
      <c r="B968" s="101"/>
      <c r="C968" s="102"/>
      <c r="D968" s="101"/>
      <c r="E968" s="101"/>
      <c r="F968" s="101"/>
      <c r="G968" s="101"/>
      <c r="H968" s="101"/>
      <c r="I968" s="101"/>
      <c r="J968" s="101"/>
      <c r="K968" s="101"/>
      <c r="M968" s="101"/>
      <c r="N968" s="101"/>
    </row>
    <row r="969" spans="1:14" ht="15.75" thickBot="1" x14ac:dyDescent="0.3">
      <c r="A969" s="102"/>
      <c r="B969" s="101"/>
      <c r="C969" s="102"/>
      <c r="D969" s="101"/>
      <c r="E969" s="101"/>
      <c r="F969" s="101"/>
      <c r="G969" s="101"/>
      <c r="H969" s="101"/>
      <c r="I969" s="101"/>
      <c r="J969" s="101"/>
      <c r="K969" s="101"/>
      <c r="M969" s="101"/>
      <c r="N969" s="101"/>
    </row>
    <row r="970" spans="1:14" ht="15.75" thickBot="1" x14ac:dyDescent="0.3">
      <c r="A970" s="102"/>
      <c r="B970" s="101"/>
      <c r="C970" s="102"/>
      <c r="D970" s="101"/>
      <c r="E970" s="101"/>
      <c r="F970" s="101"/>
      <c r="G970" s="101"/>
      <c r="H970" s="101"/>
      <c r="I970" s="101"/>
      <c r="J970" s="101"/>
      <c r="K970" s="101"/>
      <c r="M970" s="101"/>
      <c r="N970" s="101"/>
    </row>
    <row r="971" spans="1:14" ht="15.75" thickBot="1" x14ac:dyDescent="0.3">
      <c r="A971" s="102"/>
      <c r="B971" s="101"/>
      <c r="C971" s="102"/>
      <c r="D971" s="101"/>
      <c r="E971" s="101"/>
      <c r="F971" s="101"/>
      <c r="G971" s="101"/>
      <c r="H971" s="101"/>
      <c r="I971" s="101"/>
      <c r="J971" s="101"/>
      <c r="K971" s="101"/>
      <c r="M971" s="101"/>
      <c r="N971" s="101"/>
    </row>
    <row r="972" spans="1:14" ht="15.75" thickBot="1" x14ac:dyDescent="0.3">
      <c r="A972" s="102"/>
      <c r="B972" s="101"/>
      <c r="C972" s="102"/>
      <c r="D972" s="101"/>
      <c r="E972" s="101"/>
      <c r="F972" s="101"/>
      <c r="G972" s="101"/>
      <c r="H972" s="101"/>
      <c r="I972" s="101"/>
      <c r="J972" s="101"/>
      <c r="K972" s="101"/>
      <c r="M972" s="101"/>
      <c r="N972" s="101"/>
    </row>
    <row r="973" spans="1:14" ht="15.75" thickBot="1" x14ac:dyDescent="0.3">
      <c r="A973" s="102"/>
      <c r="B973" s="101"/>
      <c r="C973" s="102"/>
      <c r="D973" s="101"/>
      <c r="E973" s="101"/>
      <c r="F973" s="101"/>
      <c r="G973" s="101"/>
      <c r="H973" s="101"/>
      <c r="I973" s="101"/>
      <c r="J973" s="101"/>
      <c r="K973" s="101"/>
      <c r="M973" s="101"/>
      <c r="N973" s="101"/>
    </row>
    <row r="974" spans="1:14" ht="15.75" thickBot="1" x14ac:dyDescent="0.3">
      <c r="A974" s="102"/>
      <c r="B974" s="101"/>
      <c r="C974" s="102"/>
      <c r="D974" s="101"/>
      <c r="E974" s="101"/>
      <c r="F974" s="101"/>
      <c r="G974" s="101"/>
      <c r="H974" s="101"/>
      <c r="I974" s="101"/>
      <c r="J974" s="101"/>
      <c r="K974" s="101"/>
      <c r="M974" s="101"/>
      <c r="N974" s="101"/>
    </row>
    <row r="975" spans="1:14" ht="15.75" thickBot="1" x14ac:dyDescent="0.3">
      <c r="A975" s="102"/>
      <c r="B975" s="101"/>
      <c r="C975" s="102"/>
      <c r="D975" s="101"/>
      <c r="E975" s="101"/>
      <c r="F975" s="101"/>
      <c r="G975" s="101"/>
      <c r="H975" s="101"/>
      <c r="I975" s="101"/>
      <c r="J975" s="101"/>
      <c r="K975" s="101"/>
      <c r="M975" s="101"/>
      <c r="N975" s="101"/>
    </row>
    <row r="976" spans="1:14" ht="15.75" thickBot="1" x14ac:dyDescent="0.3">
      <c r="A976" s="102"/>
      <c r="B976" s="101"/>
      <c r="C976" s="102"/>
      <c r="D976" s="101"/>
      <c r="E976" s="101"/>
      <c r="F976" s="101"/>
      <c r="G976" s="101"/>
      <c r="H976" s="101"/>
      <c r="I976" s="101"/>
      <c r="J976" s="101"/>
      <c r="K976" s="101"/>
      <c r="M976" s="101"/>
      <c r="N976" s="101"/>
    </row>
    <row r="977" spans="1:14" ht="15.75" thickBot="1" x14ac:dyDescent="0.3">
      <c r="A977" s="102"/>
      <c r="B977" s="101"/>
      <c r="C977" s="102"/>
      <c r="D977" s="101"/>
      <c r="E977" s="101"/>
      <c r="F977" s="101"/>
      <c r="G977" s="101"/>
      <c r="H977" s="101"/>
      <c r="I977" s="101"/>
      <c r="J977" s="101"/>
      <c r="K977" s="101"/>
      <c r="M977" s="101"/>
      <c r="N977" s="101"/>
    </row>
    <row r="978" spans="1:14" ht="15.75" thickBot="1" x14ac:dyDescent="0.3">
      <c r="A978" s="102"/>
      <c r="B978" s="101"/>
      <c r="C978" s="102"/>
      <c r="D978" s="101"/>
      <c r="E978" s="101"/>
      <c r="F978" s="101"/>
      <c r="G978" s="101"/>
      <c r="H978" s="101"/>
      <c r="I978" s="101"/>
      <c r="J978" s="101"/>
      <c r="K978" s="101"/>
      <c r="M978" s="101"/>
      <c r="N978" s="101"/>
    </row>
    <row r="979" spans="1:14" ht="15.75" thickBot="1" x14ac:dyDescent="0.3">
      <c r="A979" s="102"/>
      <c r="B979" s="101"/>
      <c r="C979" s="102"/>
      <c r="D979" s="101"/>
      <c r="E979" s="101"/>
      <c r="F979" s="101"/>
      <c r="G979" s="101"/>
      <c r="H979" s="101"/>
      <c r="I979" s="101"/>
      <c r="J979" s="101"/>
      <c r="K979" s="101"/>
      <c r="M979" s="101"/>
      <c r="N979" s="101"/>
    </row>
    <row r="980" spans="1:14" ht="15.75" thickBot="1" x14ac:dyDescent="0.3">
      <c r="A980" s="102"/>
      <c r="B980" s="101"/>
      <c r="C980" s="102"/>
      <c r="D980" s="101"/>
      <c r="E980" s="101"/>
      <c r="F980" s="101"/>
      <c r="G980" s="101"/>
      <c r="H980" s="101"/>
      <c r="I980" s="101"/>
      <c r="J980" s="101"/>
      <c r="K980" s="101"/>
      <c r="M980" s="101"/>
      <c r="N980" s="101"/>
    </row>
    <row r="981" spans="1:14" ht="15.75" thickBot="1" x14ac:dyDescent="0.3">
      <c r="A981" s="102"/>
      <c r="B981" s="101"/>
      <c r="C981" s="102"/>
      <c r="D981" s="101"/>
      <c r="E981" s="101"/>
      <c r="F981" s="101"/>
      <c r="G981" s="101"/>
      <c r="H981" s="101"/>
      <c r="I981" s="101"/>
      <c r="J981" s="101"/>
      <c r="K981" s="101"/>
      <c r="M981" s="101"/>
      <c r="N981" s="101"/>
    </row>
    <row r="982" spans="1:14" ht="15.75" thickBot="1" x14ac:dyDescent="0.3">
      <c r="A982" s="102"/>
      <c r="B982" s="101"/>
      <c r="C982" s="102"/>
      <c r="D982" s="101"/>
      <c r="E982" s="101"/>
      <c r="F982" s="101"/>
      <c r="G982" s="101"/>
      <c r="H982" s="101"/>
      <c r="I982" s="101"/>
      <c r="J982" s="101"/>
      <c r="K982" s="101"/>
      <c r="M982" s="101"/>
      <c r="N982" s="101"/>
    </row>
    <row r="983" spans="1:14" ht="15.75" thickBot="1" x14ac:dyDescent="0.3">
      <c r="A983" s="102"/>
      <c r="B983" s="101"/>
      <c r="C983" s="102"/>
      <c r="D983" s="101"/>
      <c r="E983" s="101"/>
      <c r="F983" s="101"/>
      <c r="G983" s="101"/>
      <c r="H983" s="101"/>
      <c r="I983" s="101"/>
      <c r="J983" s="101"/>
      <c r="K983" s="101"/>
      <c r="M983" s="101"/>
      <c r="N983" s="101"/>
    </row>
    <row r="984" spans="1:14" ht="15.75" thickBot="1" x14ac:dyDescent="0.3">
      <c r="A984" s="102"/>
      <c r="B984" s="101"/>
      <c r="C984" s="102"/>
      <c r="D984" s="101"/>
      <c r="E984" s="101"/>
      <c r="F984" s="101"/>
      <c r="G984" s="101"/>
      <c r="H984" s="101"/>
      <c r="I984" s="101"/>
      <c r="J984" s="101"/>
      <c r="K984" s="101"/>
      <c r="M984" s="101"/>
      <c r="N984" s="101"/>
    </row>
    <row r="985" spans="1:14" ht="15.75" thickBot="1" x14ac:dyDescent="0.3">
      <c r="A985" s="102"/>
      <c r="B985" s="101"/>
      <c r="C985" s="102"/>
      <c r="D985" s="101"/>
      <c r="E985" s="101"/>
      <c r="F985" s="101"/>
      <c r="G985" s="101"/>
      <c r="H985" s="101"/>
      <c r="I985" s="101"/>
      <c r="J985" s="101"/>
      <c r="K985" s="101"/>
      <c r="M985" s="101"/>
      <c r="N985" s="101"/>
    </row>
    <row r="986" spans="1:14" ht="15.75" thickBot="1" x14ac:dyDescent="0.3">
      <c r="A986" s="102"/>
      <c r="B986" s="101"/>
      <c r="C986" s="102"/>
      <c r="D986" s="101"/>
      <c r="E986" s="101"/>
      <c r="F986" s="101"/>
      <c r="G986" s="101"/>
      <c r="H986" s="101"/>
      <c r="I986" s="101"/>
      <c r="J986" s="101"/>
      <c r="K986" s="101"/>
      <c r="M986" s="101"/>
      <c r="N986" s="101"/>
    </row>
    <row r="987" spans="1:14" ht="15.75" thickBot="1" x14ac:dyDescent="0.3">
      <c r="A987" s="102"/>
      <c r="B987" s="101"/>
      <c r="C987" s="102"/>
      <c r="D987" s="101"/>
      <c r="E987" s="101"/>
      <c r="F987" s="101"/>
      <c r="G987" s="101"/>
      <c r="H987" s="101"/>
      <c r="I987" s="101"/>
      <c r="J987" s="101"/>
      <c r="K987" s="101"/>
      <c r="M987" s="101"/>
      <c r="N987" s="101"/>
    </row>
    <row r="988" spans="1:14" ht="15.75" thickBot="1" x14ac:dyDescent="0.3">
      <c r="A988" s="102"/>
      <c r="B988" s="101"/>
      <c r="C988" s="102"/>
      <c r="D988" s="101"/>
      <c r="E988" s="101"/>
      <c r="F988" s="101"/>
      <c r="G988" s="101"/>
      <c r="H988" s="101"/>
      <c r="I988" s="101"/>
      <c r="J988" s="101"/>
      <c r="K988" s="101"/>
      <c r="M988" s="101"/>
      <c r="N988" s="101"/>
    </row>
    <row r="989" spans="1:14" ht="15.75" thickBot="1" x14ac:dyDescent="0.3">
      <c r="A989" s="102"/>
      <c r="B989" s="101"/>
      <c r="C989" s="102"/>
      <c r="D989" s="101"/>
      <c r="E989" s="101"/>
      <c r="F989" s="101"/>
      <c r="G989" s="101"/>
      <c r="H989" s="101"/>
      <c r="I989" s="101"/>
      <c r="J989" s="101"/>
      <c r="K989" s="101"/>
      <c r="M989" s="101"/>
      <c r="N989" s="101"/>
    </row>
    <row r="990" spans="1:14" ht="15.75" thickBot="1" x14ac:dyDescent="0.3">
      <c r="A990" s="102"/>
      <c r="B990" s="101"/>
      <c r="C990" s="102"/>
      <c r="D990" s="101"/>
      <c r="E990" s="101"/>
      <c r="F990" s="101"/>
      <c r="G990" s="101"/>
      <c r="H990" s="101"/>
      <c r="I990" s="101"/>
      <c r="J990" s="101"/>
      <c r="K990" s="101"/>
      <c r="M990" s="101"/>
      <c r="N990" s="101"/>
    </row>
    <row r="991" spans="1:14" ht="15.75" thickBot="1" x14ac:dyDescent="0.3">
      <c r="A991" s="102"/>
      <c r="B991" s="101"/>
      <c r="C991" s="102"/>
      <c r="D991" s="101"/>
      <c r="E991" s="101"/>
      <c r="F991" s="101"/>
      <c r="G991" s="101"/>
      <c r="H991" s="101"/>
      <c r="I991" s="101"/>
      <c r="J991" s="101"/>
      <c r="K991" s="101"/>
      <c r="M991" s="101"/>
      <c r="N991" s="101"/>
    </row>
    <row r="992" spans="1:14" ht="15.75" thickBot="1" x14ac:dyDescent="0.3">
      <c r="A992" s="102"/>
      <c r="B992" s="101"/>
      <c r="C992" s="102"/>
      <c r="D992" s="101"/>
      <c r="E992" s="101"/>
      <c r="F992" s="101"/>
      <c r="G992" s="101"/>
      <c r="H992" s="101"/>
      <c r="I992" s="101"/>
      <c r="J992" s="101"/>
      <c r="K992" s="101"/>
      <c r="M992" s="101"/>
      <c r="N992" s="101"/>
    </row>
    <row r="993" spans="1:14" ht="15.75" thickBot="1" x14ac:dyDescent="0.3">
      <c r="A993" s="102"/>
      <c r="B993" s="101"/>
      <c r="C993" s="102"/>
      <c r="D993" s="101"/>
      <c r="E993" s="101"/>
      <c r="F993" s="101"/>
      <c r="G993" s="101"/>
      <c r="H993" s="101"/>
      <c r="I993" s="101"/>
      <c r="J993" s="101"/>
      <c r="K993" s="101"/>
      <c r="M993" s="101"/>
      <c r="N993" s="101"/>
    </row>
    <row r="994" spans="1:14" ht="15.75" thickBot="1" x14ac:dyDescent="0.3">
      <c r="A994" s="102"/>
      <c r="B994" s="101"/>
      <c r="C994" s="102"/>
      <c r="D994" s="101"/>
      <c r="E994" s="101"/>
      <c r="F994" s="101"/>
      <c r="G994" s="101"/>
      <c r="H994" s="101"/>
      <c r="I994" s="101"/>
      <c r="J994" s="101"/>
      <c r="K994" s="101"/>
      <c r="M994" s="101"/>
      <c r="N994" s="101"/>
    </row>
    <row r="995" spans="1:14" ht="15.75" thickBot="1" x14ac:dyDescent="0.3">
      <c r="A995" s="102"/>
      <c r="B995" s="101"/>
      <c r="C995" s="102"/>
      <c r="D995" s="101"/>
      <c r="E995" s="101"/>
      <c r="F995" s="101"/>
      <c r="G995" s="101"/>
      <c r="H995" s="101"/>
      <c r="I995" s="101"/>
      <c r="J995" s="101"/>
      <c r="K995" s="101"/>
      <c r="M995" s="101"/>
      <c r="N995" s="101"/>
    </row>
    <row r="996" spans="1:14" ht="15.75" thickBot="1" x14ac:dyDescent="0.3">
      <c r="A996" s="102"/>
      <c r="B996" s="101"/>
      <c r="C996" s="102"/>
      <c r="D996" s="101"/>
      <c r="E996" s="101"/>
      <c r="F996" s="101"/>
      <c r="G996" s="101"/>
      <c r="H996" s="101"/>
      <c r="I996" s="101"/>
      <c r="J996" s="101"/>
      <c r="K996" s="101"/>
      <c r="M996" s="101"/>
      <c r="N996" s="101"/>
    </row>
    <row r="997" spans="1:14" ht="15.75" thickBot="1" x14ac:dyDescent="0.3">
      <c r="A997" s="102"/>
      <c r="B997" s="101"/>
      <c r="C997" s="102"/>
      <c r="D997" s="101"/>
      <c r="E997" s="101"/>
      <c r="F997" s="101"/>
      <c r="G997" s="101"/>
      <c r="H997" s="101"/>
      <c r="I997" s="101"/>
      <c r="J997" s="101"/>
      <c r="K997" s="101"/>
      <c r="M997" s="101"/>
      <c r="N997" s="101"/>
    </row>
    <row r="998" spans="1:14" ht="15.75" thickBot="1" x14ac:dyDescent="0.3">
      <c r="A998" s="102"/>
      <c r="B998" s="101"/>
      <c r="C998" s="102"/>
      <c r="D998" s="101"/>
      <c r="E998" s="101"/>
      <c r="F998" s="101"/>
      <c r="G998" s="101"/>
      <c r="H998" s="101"/>
      <c r="I998" s="101"/>
      <c r="J998" s="101"/>
      <c r="K998" s="101"/>
      <c r="M998" s="101"/>
      <c r="N998" s="101"/>
    </row>
    <row r="999" spans="1:14" ht="15.75" thickBot="1" x14ac:dyDescent="0.3">
      <c r="A999" s="102"/>
      <c r="B999" s="101"/>
      <c r="C999" s="102"/>
      <c r="D999" s="101"/>
      <c r="E999" s="101"/>
      <c r="F999" s="101"/>
      <c r="G999" s="101"/>
      <c r="H999" s="101"/>
      <c r="I999" s="101"/>
      <c r="J999" s="101"/>
      <c r="K999" s="101"/>
      <c r="M999" s="101"/>
      <c r="N999" s="101"/>
    </row>
    <row r="1000" spans="1:14" ht="15.75" thickBot="1" x14ac:dyDescent="0.3">
      <c r="A1000" s="102"/>
      <c r="B1000" s="101"/>
      <c r="C1000" s="102"/>
      <c r="D1000" s="101"/>
      <c r="E1000" s="101"/>
      <c r="F1000" s="101"/>
      <c r="G1000" s="101"/>
      <c r="H1000" s="101"/>
      <c r="I1000" s="101"/>
      <c r="J1000" s="101"/>
      <c r="K1000" s="101"/>
      <c r="M1000" s="101"/>
      <c r="N1000" s="10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1:Y106"/>
  <sheetViews>
    <sheetView topLeftCell="E1" workbookViewId="0">
      <selection activeCell="L16" sqref="L16"/>
    </sheetView>
  </sheetViews>
  <sheetFormatPr baseColWidth="10" defaultColWidth="11.5703125" defaultRowHeight="15" x14ac:dyDescent="0.25"/>
  <cols>
    <col min="1" max="1" width="17" customWidth="1"/>
    <col min="2" max="3" width="24.5703125" bestFit="1" customWidth="1"/>
    <col min="5" max="5" width="14.7109375" customWidth="1"/>
    <col min="6" max="6" width="26" bestFit="1" customWidth="1"/>
    <col min="8" max="8" width="33.5703125" bestFit="1" customWidth="1"/>
    <col min="10" max="10" width="24.5703125" bestFit="1" customWidth="1"/>
    <col min="11" max="11" width="12.5703125" bestFit="1" customWidth="1"/>
    <col min="12" max="12" width="13.85546875" bestFit="1" customWidth="1"/>
    <col min="13" max="13" width="13.7109375" bestFit="1" customWidth="1"/>
    <col min="21" max="21" width="32" bestFit="1" customWidth="1"/>
  </cols>
  <sheetData>
    <row r="1" spans="1:25" ht="15" customHeight="1" x14ac:dyDescent="0.25">
      <c r="A1" t="s">
        <v>1923</v>
      </c>
      <c r="B1" t="s">
        <v>1922</v>
      </c>
      <c r="C1" t="s">
        <v>1921</v>
      </c>
      <c r="E1" t="s">
        <v>1924</v>
      </c>
      <c r="F1" t="s">
        <v>1922</v>
      </c>
      <c r="H1" s="111" t="s">
        <v>1969</v>
      </c>
      <c r="I1" s="111" t="s">
        <v>1921</v>
      </c>
      <c r="J1" s="111" t="s">
        <v>1732</v>
      </c>
      <c r="K1" s="111" t="s">
        <v>1971</v>
      </c>
      <c r="L1" s="38" t="s">
        <v>1942</v>
      </c>
      <c r="M1" s="38" t="s">
        <v>1943</v>
      </c>
      <c r="Y1" t="s">
        <v>2039</v>
      </c>
    </row>
    <row r="2" spans="1:25" ht="15" customHeight="1" x14ac:dyDescent="0.25">
      <c r="A2" t="s">
        <v>1941</v>
      </c>
      <c r="B2" t="s">
        <v>1749</v>
      </c>
      <c r="C2" s="135" t="s">
        <v>1737</v>
      </c>
      <c r="D2" s="108"/>
      <c r="E2" t="s">
        <v>333</v>
      </c>
      <c r="F2" t="s">
        <v>1963</v>
      </c>
      <c r="G2" s="108"/>
      <c r="H2" s="112" t="str">
        <f>+CONCATENATE(Tabla8[[#This Row],[Tipo Cliente]],Tabla8[[#This Row],[Gerencia]],Tabla8[[#This Row],[Sucursal]])</f>
        <v>CompletoSucursal Rosario Centro</v>
      </c>
      <c r="I2" s="112" t="str">
        <f>+IF(Tabla8[[#This Row],[Tipo Cliente]]="Completo","",VLOOKUP(RIGHT(LEFT(Tabla8[[#This Row],[PORCION]],3),2),Tabla5[#All],3,FALSE()))</f>
        <v/>
      </c>
      <c r="J2" s="112" t="str">
        <f>+IF(Tabla8[[#This Row],[Tipo Cliente]]="Completo",VLOOKUP(RIGHT(LEFT(Tabla8[[#This Row],[PORCION]],3),2),Tabla5[[Código Sucursal]:[Descripción]],2,FALSE),"")</f>
        <v>Sucursal Rosario Centro</v>
      </c>
      <c r="K2" s="112" t="str">
        <f>+VLOOKUP(RIGHT(Tabla8[[#This Row],[PORCION]],2),Tabla7[],2,FALSE())</f>
        <v>Completo</v>
      </c>
      <c r="L2" s="38" t="s">
        <v>386</v>
      </c>
      <c r="M2" s="38" t="s">
        <v>386</v>
      </c>
      <c r="P2" t="s">
        <v>2024</v>
      </c>
      <c r="Q2" t="e">
        <f>+VLOOKUP(P2,L:L,1,FALSE)</f>
        <v>#N/A</v>
      </c>
      <c r="S2" s="137" t="s">
        <v>386</v>
      </c>
      <c r="T2" t="e">
        <f>+VLOOKUP(S2,P:P,1,FALSE)</f>
        <v>#N/A</v>
      </c>
      <c r="U2" t="s">
        <v>2034</v>
      </c>
    </row>
    <row r="3" spans="1:25" ht="15" customHeight="1" x14ac:dyDescent="0.25">
      <c r="A3" t="s">
        <v>99</v>
      </c>
      <c r="B3" t="s">
        <v>1791</v>
      </c>
      <c r="C3" s="135" t="s">
        <v>1808</v>
      </c>
      <c r="D3" s="109"/>
      <c r="E3" t="s">
        <v>1927</v>
      </c>
      <c r="F3" t="s">
        <v>1928</v>
      </c>
      <c r="G3" s="109"/>
      <c r="H3" s="112" t="str">
        <f>+CONCATENATE(Tabla8[[#This Row],[Tipo Cliente]],Tabla8[[#This Row],[Gerencia]],Tabla8[[#This Row],[Sucursal]])</f>
        <v>CompletoSucursal Rosario Norte</v>
      </c>
      <c r="I3" s="112" t="str">
        <f>+IF(Tabla8[[#This Row],[Tipo Cliente]]="Completo","",VLOOKUP(RIGHT(LEFT(Tabla8[[#This Row],[PORCION]],3),2),Tabla5[#All],3,FALSE()))</f>
        <v/>
      </c>
      <c r="J3" s="112" t="str">
        <f>+IF(Tabla8[[#This Row],[Tipo Cliente]]="Completo",VLOOKUP(RIGHT(LEFT(Tabla8[[#This Row],[PORCION]],3),2),Tabla5[[Código Sucursal]:[Descripción]],2,FALSE),"")</f>
        <v>Sucursal Rosario Norte</v>
      </c>
      <c r="K3" s="112" t="str">
        <f>+VLOOKUP(RIGHT(Tabla8[[#This Row],[PORCION]],2),Tabla7[],2,FALSE())</f>
        <v>Completo</v>
      </c>
      <c r="L3" s="38" t="s">
        <v>1945</v>
      </c>
      <c r="M3" s="38" t="s">
        <v>1945</v>
      </c>
      <c r="P3" t="s">
        <v>1947</v>
      </c>
      <c r="Q3" s="135" t="str">
        <f t="shared" ref="Q3:Q14" si="0">+VLOOKUP(P3,L:L,1,FALSE)</f>
        <v>GROGE</v>
      </c>
      <c r="S3" s="137" t="s">
        <v>1945</v>
      </c>
      <c r="T3" t="e">
        <f t="shared" ref="T3:T23" si="1">+VLOOKUP(S3,P:P,1,FALSE)</f>
        <v>#N/A</v>
      </c>
      <c r="U3" t="s">
        <v>2035</v>
      </c>
    </row>
    <row r="4" spans="1:25" ht="15" customHeight="1" x14ac:dyDescent="0.25">
      <c r="A4" t="s">
        <v>1938</v>
      </c>
      <c r="B4" t="s">
        <v>1783</v>
      </c>
      <c r="C4" s="135" t="s">
        <v>1808</v>
      </c>
      <c r="D4" s="109"/>
      <c r="E4" t="s">
        <v>1930</v>
      </c>
      <c r="F4" t="s">
        <v>1931</v>
      </c>
      <c r="G4" s="109"/>
      <c r="H4" s="112" t="str">
        <f>+CONCATENATE(Tabla8[[#This Row],[Tipo Cliente]],Tabla8[[#This Row],[Gerencia]],Tabla8[[#This Row],[Sucursal]])</f>
        <v>CompletoSucursal Rosario Oeste</v>
      </c>
      <c r="I4" s="112" t="str">
        <f>+IF(Tabla8[[#This Row],[Tipo Cliente]]="Completo","",VLOOKUP(RIGHT(LEFT(Tabla8[[#This Row],[PORCION]],3),2),Tabla5[#All],3,FALSE()))</f>
        <v/>
      </c>
      <c r="J4" s="112" t="str">
        <f>+IF(Tabla8[[#This Row],[Tipo Cliente]]="Completo",VLOOKUP(RIGHT(LEFT(Tabla8[[#This Row],[PORCION]],3),2),Tabla5[[Código Sucursal]:[Descripción]],2,FALSE),"")</f>
        <v>Sucursal Rosario Oeste</v>
      </c>
      <c r="K4" s="112" t="str">
        <f>+VLOOKUP(RIGHT(Tabla8[[#This Row],[PORCION]],2),Tabla7[],2,FALSE())</f>
        <v>Completo</v>
      </c>
      <c r="L4" s="38" t="s">
        <v>1946</v>
      </c>
      <c r="M4" s="38" t="s">
        <v>1946</v>
      </c>
      <c r="P4" t="s">
        <v>1948</v>
      </c>
      <c r="Q4" s="135" t="str">
        <f t="shared" si="0"/>
        <v>GROGA</v>
      </c>
      <c r="S4" s="137" t="s">
        <v>1946</v>
      </c>
      <c r="T4" t="e">
        <f t="shared" si="1"/>
        <v>#N/A</v>
      </c>
      <c r="U4" t="s">
        <v>2036</v>
      </c>
    </row>
    <row r="5" spans="1:25" ht="15" customHeight="1" x14ac:dyDescent="0.25">
      <c r="A5" t="s">
        <v>1940</v>
      </c>
      <c r="B5" t="s">
        <v>1779</v>
      </c>
      <c r="C5" s="135" t="s">
        <v>1808</v>
      </c>
      <c r="D5" s="109"/>
      <c r="E5" t="s">
        <v>1933</v>
      </c>
      <c r="F5" t="s">
        <v>1972</v>
      </c>
      <c r="G5" s="109"/>
      <c r="H5" s="112" t="str">
        <f>+CONCATENATE(Tabla8[[#This Row],[Tipo Cliente]],Tabla8[[#This Row],[Gerencia]],Tabla8[[#This Row],[Sucursal]])</f>
        <v>CompletoSucursal Villa Constitución</v>
      </c>
      <c r="I5" s="112" t="str">
        <f>+IF(Tabla8[[#This Row],[Tipo Cliente]]="Completo","",VLOOKUP(RIGHT(LEFT(Tabla8[[#This Row],[PORCION]],3),2),Tabla5[#All],3,FALSE()))</f>
        <v/>
      </c>
      <c r="J5" s="112" t="str">
        <f>+IF(Tabla8[[#This Row],[Tipo Cliente]]="Completo",VLOOKUP(RIGHT(LEFT(Tabla8[[#This Row],[PORCION]],3),2),Tabla5[[Código Sucursal]:[Descripción]],2,FALSE),"")</f>
        <v>Sucursal Villa Constitución</v>
      </c>
      <c r="K5" s="112" t="str">
        <f>+VLOOKUP(RIGHT(Tabla8[[#This Row],[PORCION]],2),Tabla7[],2,FALSE())</f>
        <v>Completo</v>
      </c>
      <c r="L5" s="38" t="s">
        <v>1950</v>
      </c>
      <c r="M5" s="38" t="s">
        <v>1950</v>
      </c>
      <c r="P5" t="s">
        <v>1949</v>
      </c>
      <c r="Q5" s="135" t="str">
        <f t="shared" si="0"/>
        <v>GROCO</v>
      </c>
      <c r="S5" s="137" t="s">
        <v>1950</v>
      </c>
      <c r="T5" t="e">
        <f t="shared" si="1"/>
        <v>#N/A</v>
      </c>
      <c r="U5" t="s">
        <v>2037</v>
      </c>
    </row>
    <row r="6" spans="1:25" ht="15" customHeight="1" x14ac:dyDescent="0.25">
      <c r="A6" t="s">
        <v>1939</v>
      </c>
      <c r="B6" t="s">
        <v>1745</v>
      </c>
      <c r="C6" s="135" t="s">
        <v>1737</v>
      </c>
      <c r="D6" s="109"/>
      <c r="E6" s="109"/>
      <c r="F6" s="109"/>
      <c r="G6" s="109"/>
      <c r="H6" s="112" t="str">
        <f>+CONCATENATE(Tabla8[[#This Row],[Tipo Cliente]],Tabla8[[#This Row],[Gerencia]],Tabla8[[#This Row],[Sucursal]])</f>
        <v>CompletoSucursal San Lorenzo</v>
      </c>
      <c r="I6" s="112" t="str">
        <f>+IF(Tabla8[[#This Row],[Tipo Cliente]]="Completo","",VLOOKUP(RIGHT(LEFT(Tabla8[[#This Row],[PORCION]],3),2),Tabla5[#All],3,FALSE()))</f>
        <v/>
      </c>
      <c r="J6" s="112" t="str">
        <f>+IF(Tabla8[[#This Row],[Tipo Cliente]]="Completo",VLOOKUP(RIGHT(LEFT(Tabla8[[#This Row],[PORCION]],3),2),Tabla5[[Código Sucursal]:[Descripción]],2,FALSE),"")</f>
        <v>Sucursal San Lorenzo</v>
      </c>
      <c r="K6" s="112" t="str">
        <f>+VLOOKUP(RIGHT(Tabla8[[#This Row],[PORCION]],2),Tabla7[],2,FALSE())</f>
        <v>Completo</v>
      </c>
      <c r="L6" s="38" t="s">
        <v>1951</v>
      </c>
      <c r="M6" s="38" t="s">
        <v>1951</v>
      </c>
      <c r="P6" t="s">
        <v>2025</v>
      </c>
      <c r="Q6" t="e">
        <f t="shared" si="0"/>
        <v>#N/A</v>
      </c>
      <c r="S6" s="137" t="s">
        <v>1951</v>
      </c>
      <c r="T6" t="e">
        <f t="shared" si="1"/>
        <v>#N/A</v>
      </c>
      <c r="U6" t="s">
        <v>2038</v>
      </c>
    </row>
    <row r="7" spans="1:25" ht="15" customHeight="1" x14ac:dyDescent="0.25">
      <c r="A7" t="s">
        <v>1925</v>
      </c>
      <c r="B7" t="s">
        <v>1761</v>
      </c>
      <c r="C7" s="135" t="s">
        <v>1850</v>
      </c>
      <c r="D7" s="109"/>
      <c r="E7" s="109"/>
      <c r="F7" s="109"/>
      <c r="G7" s="109"/>
      <c r="H7" s="112" t="str">
        <f>+CONCATENATE(Tabla8[[#This Row],[Tipo Cliente]],Tabla8[[#This Row],[Gerencia]],Tabla8[[#This Row],[Sucursal]])</f>
        <v>CompletoSucursal Sur</v>
      </c>
      <c r="I7" s="112" t="str">
        <f>+IF(Tabla8[[#This Row],[Tipo Cliente]]="Completo","",VLOOKUP(RIGHT(LEFT(Tabla8[[#This Row],[PORCION]],3),2),Tabla5[#All],3,FALSE()))</f>
        <v/>
      </c>
      <c r="J7" s="112" t="str">
        <f>+IF(Tabla8[[#This Row],[Tipo Cliente]]="Completo",VLOOKUP(RIGHT(LEFT(Tabla8[[#This Row],[PORCION]],3),2),Tabla5[[Código Sucursal]:[Descripción]],2,FALSE),"")</f>
        <v>Sucursal Sur</v>
      </c>
      <c r="K7" s="112" t="str">
        <f>+VLOOKUP(RIGHT(Tabla8[[#This Row],[PORCION]],2),Tabla7[],2,FALSE())</f>
        <v>Completo</v>
      </c>
      <c r="L7" s="38" t="s">
        <v>1952</v>
      </c>
      <c r="M7" s="38" t="s">
        <v>1952</v>
      </c>
      <c r="P7" t="s">
        <v>2026</v>
      </c>
      <c r="Q7" t="e">
        <f t="shared" si="0"/>
        <v>#N/A</v>
      </c>
      <c r="S7" s="137" t="s">
        <v>1952</v>
      </c>
      <c r="T7" t="e">
        <f t="shared" si="1"/>
        <v>#N/A</v>
      </c>
      <c r="U7" t="s">
        <v>2040</v>
      </c>
    </row>
    <row r="8" spans="1:25" ht="15" customHeight="1" x14ac:dyDescent="0.25">
      <c r="A8" t="s">
        <v>1926</v>
      </c>
      <c r="B8" t="s">
        <v>1753</v>
      </c>
      <c r="C8" s="135" t="s">
        <v>1850</v>
      </c>
      <c r="D8" s="109"/>
      <c r="E8" s="109"/>
      <c r="F8" s="109"/>
      <c r="G8" s="109"/>
      <c r="H8" s="112" t="str">
        <f>+CONCATENATE(Tabla8[[#This Row],[Tipo Cliente]],Tabla8[[#This Row],[Gerencia]],Tabla8[[#This Row],[Sucursal]])</f>
        <v>CompletoSucursal Santa Fe Norte</v>
      </c>
      <c r="I8" s="112" t="str">
        <f>+IF(Tabla8[[#This Row],[Tipo Cliente]]="Completo","",VLOOKUP(RIGHT(LEFT(Tabla8[[#This Row],[PORCION]],3),2),Tabla5[#All],3,FALSE()))</f>
        <v/>
      </c>
      <c r="J8" s="112" t="str">
        <f>+IF(Tabla8[[#This Row],[Tipo Cliente]]="Completo",VLOOKUP(RIGHT(LEFT(Tabla8[[#This Row],[PORCION]],3),2),Tabla5[[Código Sucursal]:[Descripción]],2,FALSE),"")</f>
        <v>Sucursal Santa Fe Norte</v>
      </c>
      <c r="K8" s="112" t="str">
        <f>+VLOOKUP(RIGHT(Tabla8[[#This Row],[PORCION]],2),Tabla7[],2,FALSE())</f>
        <v>Completo</v>
      </c>
      <c r="L8" s="38" t="s">
        <v>1953</v>
      </c>
      <c r="M8" s="38" t="s">
        <v>1953</v>
      </c>
      <c r="P8" t="s">
        <v>2027</v>
      </c>
      <c r="Q8" t="e">
        <f t="shared" si="0"/>
        <v>#N/A</v>
      </c>
      <c r="S8" s="137" t="s">
        <v>1953</v>
      </c>
      <c r="T8" t="e">
        <f t="shared" si="1"/>
        <v>#N/A</v>
      </c>
      <c r="U8" t="s">
        <v>2041</v>
      </c>
    </row>
    <row r="9" spans="1:25" ht="15" customHeight="1" x14ac:dyDescent="0.25">
      <c r="A9" t="s">
        <v>1929</v>
      </c>
      <c r="B9" t="s">
        <v>1757</v>
      </c>
      <c r="C9" s="135" t="s">
        <v>1850</v>
      </c>
      <c r="D9" s="109"/>
      <c r="E9" s="109"/>
      <c r="F9" s="109"/>
      <c r="G9" s="109"/>
      <c r="H9" s="112" t="str">
        <f>+CONCATENATE(Tabla8[[#This Row],[Tipo Cliente]],Tabla8[[#This Row],[Gerencia]],Tabla8[[#This Row],[Sucursal]])</f>
        <v>CompletoSucursal Santa Fe Sur</v>
      </c>
      <c r="I9" s="112" t="str">
        <f>+IF(Tabla8[[#This Row],[Tipo Cliente]]="Completo","",VLOOKUP(RIGHT(LEFT(Tabla8[[#This Row],[PORCION]],3),2),Tabla5[#All],3,FALSE()))</f>
        <v/>
      </c>
      <c r="J9" s="112" t="str">
        <f>+IF(Tabla8[[#This Row],[Tipo Cliente]]="Completo",VLOOKUP(RIGHT(LEFT(Tabla8[[#This Row],[PORCION]],3),2),Tabla5[[Código Sucursal]:[Descripción]],2,FALSE),"")</f>
        <v>Sucursal Santa Fe Sur</v>
      </c>
      <c r="K9" s="112" t="str">
        <f>+VLOOKUP(RIGHT(Tabla8[[#This Row],[PORCION]],2),Tabla7[],2,FALSE())</f>
        <v>Completo</v>
      </c>
      <c r="L9" s="38" t="s">
        <v>1954</v>
      </c>
      <c r="M9" s="38" t="s">
        <v>1954</v>
      </c>
      <c r="P9" t="s">
        <v>2028</v>
      </c>
      <c r="Q9" t="e">
        <f t="shared" si="0"/>
        <v>#N/A</v>
      </c>
      <c r="S9" s="137" t="s">
        <v>1954</v>
      </c>
      <c r="T9" t="e">
        <f t="shared" si="1"/>
        <v>#N/A</v>
      </c>
      <c r="U9" t="s">
        <v>2042</v>
      </c>
    </row>
    <row r="10" spans="1:25" ht="15" customHeight="1" x14ac:dyDescent="0.25">
      <c r="A10" t="s">
        <v>1934</v>
      </c>
      <c r="B10" t="s">
        <v>1766</v>
      </c>
      <c r="C10" s="135" t="s">
        <v>1850</v>
      </c>
      <c r="D10" s="109"/>
      <c r="E10" s="109"/>
      <c r="F10" s="109"/>
      <c r="G10" s="109"/>
      <c r="H10" s="112" t="str">
        <f>+CONCATENATE(Tabla8[[#This Row],[Tipo Cliente]],Tabla8[[#This Row],[Gerencia]],Tabla8[[#This Row],[Sucursal]])</f>
        <v>CompletoSucursal Oeste</v>
      </c>
      <c r="I10" s="112" t="str">
        <f>+IF(Tabla8[[#This Row],[Tipo Cliente]]="Completo","",VLOOKUP(RIGHT(LEFT(Tabla8[[#This Row],[PORCION]],3),2),Tabla5[#All],3,FALSE()))</f>
        <v/>
      </c>
      <c r="J10" s="112" t="str">
        <f>+IF(Tabla8[[#This Row],[Tipo Cliente]]="Completo",VLOOKUP(RIGHT(LEFT(Tabla8[[#This Row],[PORCION]],3),2),Tabla5[[Código Sucursal]:[Descripción]],2,FALSE),"")</f>
        <v>Sucursal Oeste</v>
      </c>
      <c r="K10" s="112" t="str">
        <f>+VLOOKUP(RIGHT(Tabla8[[#This Row],[PORCION]],2),Tabla7[],2,FALSE())</f>
        <v>Completo</v>
      </c>
      <c r="L10" s="38" t="s">
        <v>1955</v>
      </c>
      <c r="M10" s="38" t="s">
        <v>1955</v>
      </c>
      <c r="P10" t="s">
        <v>2029</v>
      </c>
      <c r="Q10" t="e">
        <f t="shared" si="0"/>
        <v>#N/A</v>
      </c>
      <c r="S10" s="137" t="s">
        <v>1955</v>
      </c>
      <c r="T10" t="e">
        <f t="shared" si="1"/>
        <v>#N/A</v>
      </c>
      <c r="U10" t="s">
        <v>2043</v>
      </c>
    </row>
    <row r="11" spans="1:25" ht="15" customHeight="1" x14ac:dyDescent="0.25">
      <c r="A11" t="s">
        <v>1936</v>
      </c>
      <c r="B11" t="s">
        <v>1739</v>
      </c>
      <c r="C11" s="135" t="s">
        <v>1737</v>
      </c>
      <c r="D11" s="109"/>
      <c r="E11" s="109"/>
      <c r="F11" s="109"/>
      <c r="G11" s="109"/>
      <c r="H11" s="112" t="str">
        <f>+CONCATENATE(Tabla8[[#This Row],[Tipo Cliente]],Tabla8[[#This Row],[Gerencia]],Tabla8[[#This Row],[Sucursal]])</f>
        <v>CompletoSucursal Reconquista</v>
      </c>
      <c r="I11" s="112" t="str">
        <f>+IF(Tabla8[[#This Row],[Tipo Cliente]]="Completo","",VLOOKUP(RIGHT(LEFT(Tabla8[[#This Row],[PORCION]],3),2),Tabla5[#All],3,FALSE()))</f>
        <v/>
      </c>
      <c r="J11" s="112" t="str">
        <f>+IF(Tabla8[[#This Row],[Tipo Cliente]]="Completo",VLOOKUP(RIGHT(LEFT(Tabla8[[#This Row],[PORCION]],3),2),Tabla5[[Código Sucursal]:[Descripción]],2,FALSE),"")</f>
        <v>Sucursal Reconquista</v>
      </c>
      <c r="K11" s="112" t="str">
        <f>+VLOOKUP(RIGHT(Tabla8[[#This Row],[PORCION]],2),Tabla7[],2,FALSE())</f>
        <v>Completo</v>
      </c>
      <c r="L11" s="38" t="s">
        <v>1956</v>
      </c>
      <c r="M11" s="38" t="s">
        <v>1956</v>
      </c>
      <c r="P11" t="s">
        <v>2030</v>
      </c>
      <c r="Q11" t="e">
        <f t="shared" si="0"/>
        <v>#N/A</v>
      </c>
      <c r="S11" s="137" t="s">
        <v>1956</v>
      </c>
      <c r="T11" t="e">
        <f t="shared" si="1"/>
        <v>#N/A</v>
      </c>
      <c r="U11" t="s">
        <v>2044</v>
      </c>
    </row>
    <row r="12" spans="1:25" ht="15" customHeight="1" x14ac:dyDescent="0.25">
      <c r="A12" t="s">
        <v>1937</v>
      </c>
      <c r="B12" t="s">
        <v>1736</v>
      </c>
      <c r="C12" s="135" t="s">
        <v>1737</v>
      </c>
      <c r="D12" s="109"/>
      <c r="E12" s="109"/>
      <c r="F12" s="109"/>
      <c r="G12" s="109"/>
      <c r="H12" s="112" t="str">
        <f>+CONCATENATE(Tabla8[[#This Row],[Tipo Cliente]],Tabla8[[#This Row],[Gerencia]],Tabla8[[#This Row],[Sucursal]])</f>
        <v>CompletoSucursal Rafaela</v>
      </c>
      <c r="I12" s="112" t="str">
        <f>+IF(Tabla8[[#This Row],[Tipo Cliente]]="Completo","",VLOOKUP(RIGHT(LEFT(Tabla8[[#This Row],[PORCION]],3),2),Tabla5[#All],3,FALSE()))</f>
        <v/>
      </c>
      <c r="J12" s="112" t="str">
        <f>+IF(Tabla8[[#This Row],[Tipo Cliente]]="Completo",VLOOKUP(RIGHT(LEFT(Tabla8[[#This Row],[PORCION]],3),2),Tabla5[[Código Sucursal]:[Descripción]],2,FALSE),"")</f>
        <v>Sucursal Rafaela</v>
      </c>
      <c r="K12" s="112" t="str">
        <f>+VLOOKUP(RIGHT(Tabla8[[#This Row],[PORCION]],2),Tabla7[],2,FALSE())</f>
        <v>Completo</v>
      </c>
      <c r="L12" s="38" t="s">
        <v>1957</v>
      </c>
      <c r="M12" s="38" t="s">
        <v>1957</v>
      </c>
      <c r="P12" t="s">
        <v>2031</v>
      </c>
      <c r="Q12" t="e">
        <f t="shared" si="0"/>
        <v>#N/A</v>
      </c>
      <c r="S12" s="137" t="s">
        <v>1957</v>
      </c>
      <c r="T12" t="e">
        <f t="shared" si="1"/>
        <v>#N/A</v>
      </c>
      <c r="U12" t="s">
        <v>2046</v>
      </c>
    </row>
    <row r="13" spans="1:25" ht="15" customHeight="1" x14ac:dyDescent="0.25">
      <c r="A13" t="s">
        <v>1935</v>
      </c>
      <c r="B13" t="s">
        <v>1774</v>
      </c>
      <c r="C13" s="135" t="s">
        <v>1850</v>
      </c>
      <c r="D13" s="109"/>
      <c r="E13" s="109"/>
      <c r="F13" s="109"/>
      <c r="G13" s="109"/>
      <c r="H13" s="112" t="str">
        <f>+CONCATENATE(Tabla8[[#This Row],[Tipo Cliente]],Tabla8[[#This Row],[Gerencia]],Tabla8[[#This Row],[Sucursal]])</f>
        <v>CompletoSucursal Centro</v>
      </c>
      <c r="I13" s="112" t="str">
        <f>+IF(Tabla8[[#This Row],[Tipo Cliente]]="Completo","",VLOOKUP(RIGHT(LEFT(Tabla8[[#This Row],[PORCION]],3),2),Tabla5[#All],3,FALSE()))</f>
        <v/>
      </c>
      <c r="J13" s="112" t="str">
        <f>+IF(Tabla8[[#This Row],[Tipo Cliente]]="Completo",VLOOKUP(RIGHT(LEFT(Tabla8[[#This Row],[PORCION]],3),2),Tabla5[[Código Sucursal]:[Descripción]],2,FALSE),"")</f>
        <v>Sucursal Centro</v>
      </c>
      <c r="K13" s="112" t="str">
        <f>+VLOOKUP(RIGHT(Tabla8[[#This Row],[PORCION]],2),Tabla7[],2,FALSE())</f>
        <v>Completo</v>
      </c>
      <c r="L13" s="38" t="s">
        <v>1961</v>
      </c>
      <c r="M13" s="38" t="s">
        <v>1961</v>
      </c>
      <c r="P13" t="s">
        <v>2032</v>
      </c>
      <c r="Q13" t="e">
        <f t="shared" si="0"/>
        <v>#N/A</v>
      </c>
      <c r="S13" s="137" t="s">
        <v>1961</v>
      </c>
      <c r="T13" t="e">
        <f t="shared" si="1"/>
        <v>#N/A</v>
      </c>
      <c r="U13" t="s">
        <v>2045</v>
      </c>
    </row>
    <row r="14" spans="1:25" ht="15" customHeight="1" x14ac:dyDescent="0.25">
      <c r="A14" t="s">
        <v>1932</v>
      </c>
      <c r="B14" t="s">
        <v>1770</v>
      </c>
      <c r="C14" s="135" t="s">
        <v>1850</v>
      </c>
      <c r="D14" s="109"/>
      <c r="E14" s="109"/>
      <c r="F14" s="109"/>
      <c r="G14" s="109"/>
      <c r="H14" s="112" t="str">
        <f>+CONCATENATE(Tabla8[[#This Row],[Tipo Cliente]],Tabla8[[#This Row],[Gerencia]],Tabla8[[#This Row],[Sucursal]])</f>
        <v>CompletoSucursal Noroeste</v>
      </c>
      <c r="I14" s="112" t="str">
        <f>+IF(Tabla8[[#This Row],[Tipo Cliente]]="Completo","",VLOOKUP(RIGHT(LEFT(Tabla8[[#This Row],[PORCION]],3),2),Tabla5[#All],3,FALSE()))</f>
        <v/>
      </c>
      <c r="J14" s="112" t="str">
        <f>+IF(Tabla8[[#This Row],[Tipo Cliente]]="Completo",VLOOKUP(RIGHT(LEFT(Tabla8[[#This Row],[PORCION]],3),2),Tabla5[[Código Sucursal]:[Descripción]],2,FALSE),"")</f>
        <v>Sucursal Noroeste</v>
      </c>
      <c r="K14" s="112" t="str">
        <f>+VLOOKUP(RIGHT(Tabla8[[#This Row],[PORCION]],2),Tabla7[],2,FALSE())</f>
        <v>Completo</v>
      </c>
      <c r="L14" s="38" t="s">
        <v>1962</v>
      </c>
      <c r="M14" s="38" t="s">
        <v>1962</v>
      </c>
      <c r="P14" t="s">
        <v>2033</v>
      </c>
      <c r="Q14" t="e">
        <f t="shared" si="0"/>
        <v>#N/A</v>
      </c>
      <c r="S14" s="137" t="s">
        <v>1962</v>
      </c>
      <c r="T14" t="e">
        <f t="shared" si="1"/>
        <v>#N/A</v>
      </c>
      <c r="U14" t="s">
        <v>2047</v>
      </c>
    </row>
    <row r="15" spans="1:25" ht="15" customHeight="1" x14ac:dyDescent="0.25">
      <c r="A15" t="s">
        <v>1970</v>
      </c>
      <c r="C15" t="s">
        <v>1737</v>
      </c>
      <c r="D15" s="109"/>
      <c r="E15" s="109"/>
      <c r="F15" s="109"/>
      <c r="G15" s="109"/>
      <c r="H15" s="112" t="str">
        <f>+CONCATENATE(Tabla8[[#This Row],[Tipo Cliente]],Tabla8[[#This Row],[Gerencia]],Tabla8[[#This Row],[Sucursal]])</f>
        <v>GUMEROSARIO</v>
      </c>
      <c r="I15" s="112" t="str">
        <f>+IF(Tabla8[[#This Row],[Tipo Cliente]]="Completo","",VLOOKUP(RIGHT(LEFT(Tabla8[[#This Row],[PORCION]],3),2),Tabla5[#All],3,FALSE()))</f>
        <v>ROSARIO</v>
      </c>
      <c r="J15" s="112" t="str">
        <f>+IF(Tabla8[[#This Row],[Tipo Cliente]]="Completo",VLOOKUP(RIGHT(LEFT(Tabla8[[#This Row],[PORCION]],3),2),Tabla5[[Código Sucursal]:[Descripción]],2,FALSE),"")</f>
        <v/>
      </c>
      <c r="K15" s="112" t="str">
        <f>+VLOOKUP(RIGHT(Tabla8[[#This Row],[PORCION]],2),Tabla7[],2,FALSE())</f>
        <v>GUME</v>
      </c>
      <c r="L15" s="38" t="s">
        <v>1947</v>
      </c>
      <c r="M15" s="38" t="s">
        <v>1947</v>
      </c>
      <c r="P15" t="s">
        <v>1960</v>
      </c>
      <c r="S15" s="141" t="s">
        <v>1947</v>
      </c>
      <c r="T15" s="135" t="str">
        <f t="shared" si="1"/>
        <v>GROGE</v>
      </c>
      <c r="U15" s="135" t="s">
        <v>2048</v>
      </c>
      <c r="V15" t="s">
        <v>2058</v>
      </c>
    </row>
    <row r="16" spans="1:25" ht="15" customHeight="1" x14ac:dyDescent="0.25">
      <c r="A16" t="s">
        <v>1929</v>
      </c>
      <c r="C16" t="s">
        <v>1850</v>
      </c>
      <c r="D16" s="109"/>
      <c r="E16" s="109"/>
      <c r="F16" s="109"/>
      <c r="G16" s="109"/>
      <c r="H16" s="112" t="str">
        <f>+CONCATENATE(Tabla8[[#This Row],[Tipo Cliente]],Tabla8[[#This Row],[Gerencia]],Tabla8[[#This Row],[Sucursal]])</f>
        <v>GUMAROSARIO</v>
      </c>
      <c r="I16" s="112" t="str">
        <f>+IF(Tabla8[[#This Row],[Tipo Cliente]]="Completo","",VLOOKUP(RIGHT(LEFT(Tabla8[[#This Row],[PORCION]],3),2),Tabla5[#All],3,FALSE()))</f>
        <v>ROSARIO</v>
      </c>
      <c r="J16" s="112" t="str">
        <f>+IF(Tabla8[[#This Row],[Tipo Cliente]]="Completo",VLOOKUP(RIGHT(LEFT(Tabla8[[#This Row],[PORCION]],3),2),Tabla5[[Código Sucursal]:[Descripción]],2,FALSE),"")</f>
        <v/>
      </c>
      <c r="K16" s="112" t="str">
        <f>+VLOOKUP(RIGHT(Tabla8[[#This Row],[PORCION]],2),Tabla7[],2,FALSE())</f>
        <v>GUMA</v>
      </c>
      <c r="L16" s="38" t="s">
        <v>1948</v>
      </c>
      <c r="M16" s="38" t="s">
        <v>1948</v>
      </c>
      <c r="S16" s="141" t="s">
        <v>1948</v>
      </c>
      <c r="T16" s="135" t="str">
        <f t="shared" si="1"/>
        <v>GROGA</v>
      </c>
      <c r="U16" s="135" t="s">
        <v>2049</v>
      </c>
      <c r="V16" t="s">
        <v>2059</v>
      </c>
    </row>
    <row r="17" spans="1:22" ht="15" customHeight="1" x14ac:dyDescent="0.25">
      <c r="H17" s="112" t="str">
        <f>+CONCATENATE(Tabla8[[#This Row],[Tipo Cliente]],Tabla8[[#This Row],[Gerencia]],Tabla8[[#This Row],[Sucursal]])</f>
        <v>CooperativaROSARIO</v>
      </c>
      <c r="I17" s="112" t="str">
        <f>+IF(Tabla8[[#This Row],[Tipo Cliente]]="Completo","",VLOOKUP(RIGHT(LEFT(Tabla8[[#This Row],[PORCION]],3),2),Tabla5[#All],3,FALSE()))</f>
        <v>ROSARIO</v>
      </c>
      <c r="J17" s="112" t="str">
        <f>+IF(Tabla8[[#This Row],[Tipo Cliente]]="Completo",VLOOKUP(RIGHT(LEFT(Tabla8[[#This Row],[PORCION]],3),2),Tabla5[[Código Sucursal]:[Descripción]],2,FALSE),"")</f>
        <v/>
      </c>
      <c r="K17" s="112" t="str">
        <f>+VLOOKUP(RIGHT(Tabla8[[#This Row],[PORCION]],2),Tabla7[],2,FALSE())</f>
        <v>Cooperativa</v>
      </c>
      <c r="L17" s="38" t="s">
        <v>1949</v>
      </c>
      <c r="M17" s="38" t="s">
        <v>1949</v>
      </c>
      <c r="S17" s="141" t="s">
        <v>1949</v>
      </c>
      <c r="T17" s="135" t="str">
        <f t="shared" si="1"/>
        <v>GROCO</v>
      </c>
      <c r="U17" s="135" t="s">
        <v>2050</v>
      </c>
      <c r="V17" t="s">
        <v>2059</v>
      </c>
    </row>
    <row r="18" spans="1:22" ht="15" customHeight="1" x14ac:dyDescent="0.25">
      <c r="A18" s="108"/>
      <c r="H18" s="112" t="str">
        <f>+CONCATENATE(Tabla8[[#This Row],[Tipo Cliente]],Tabla8[[#This Row],[Gerencia]],Tabla8[[#This Row],[Sucursal]])</f>
        <v>GUMESANTA FE</v>
      </c>
      <c r="I18" s="112" t="str">
        <f>+IF(Tabla8[[#This Row],[Tipo Cliente]]="Completo","",VLOOKUP(RIGHT(LEFT(Tabla8[[#This Row],[PORCION]],3),2),Tabla5[#All],3,FALSE()))</f>
        <v>SANTA FE</v>
      </c>
      <c r="J18" s="112" t="str">
        <f>+IF(Tabla8[[#This Row],[Tipo Cliente]]="Completo",VLOOKUP(RIGHT(LEFT(Tabla8[[#This Row],[PORCION]],3),2),Tabla5[[Código Sucursal]:[Descripción]],2,FALSE),"")</f>
        <v/>
      </c>
      <c r="K18" s="112" t="str">
        <f>+VLOOKUP(RIGHT(Tabla8[[#This Row],[PORCION]],2),Tabla7[],2,FALSE())</f>
        <v>GUME</v>
      </c>
      <c r="L18" s="38" t="s">
        <v>1965</v>
      </c>
      <c r="M18" s="38" t="s">
        <v>1965</v>
      </c>
      <c r="S18" s="137" t="s">
        <v>1965</v>
      </c>
      <c r="T18" t="e">
        <f t="shared" si="1"/>
        <v>#N/A</v>
      </c>
      <c r="U18" s="135" t="s">
        <v>2051</v>
      </c>
    </row>
    <row r="19" spans="1:22" ht="15" customHeight="1" x14ac:dyDescent="0.25">
      <c r="A19" s="110" t="s">
        <v>1944</v>
      </c>
      <c r="B19" s="108"/>
      <c r="C19" s="108"/>
      <c r="H19" s="112" t="str">
        <f>+CONCATENATE(Tabla8[[#This Row],[Tipo Cliente]],Tabla8[[#This Row],[Gerencia]],Tabla8[[#This Row],[Sucursal]])</f>
        <v>GUMASANTA FE</v>
      </c>
      <c r="I19" s="112" t="str">
        <f>+IF(Tabla8[[#This Row],[Tipo Cliente]]="Completo","",VLOOKUP(RIGHT(LEFT(Tabla8[[#This Row],[PORCION]],3),2),Tabla5[#All],3,FALSE()))</f>
        <v>SANTA FE</v>
      </c>
      <c r="J19" s="112" t="str">
        <f>+IF(Tabla8[[#This Row],[Tipo Cliente]]="Completo",VLOOKUP(RIGHT(LEFT(Tabla8[[#This Row],[PORCION]],3),2),Tabla5[[Código Sucursal]:[Descripción]],2,FALSE),"")</f>
        <v/>
      </c>
      <c r="K19" s="112" t="str">
        <f>+VLOOKUP(RIGHT(Tabla8[[#This Row],[PORCION]],2),Tabla7[],2,FALSE())</f>
        <v>GUMA</v>
      </c>
      <c r="L19" s="38" t="s">
        <v>1966</v>
      </c>
      <c r="M19" s="38" t="s">
        <v>1966</v>
      </c>
      <c r="S19" s="137" t="s">
        <v>1966</v>
      </c>
      <c r="T19" t="e">
        <f t="shared" si="1"/>
        <v>#N/A</v>
      </c>
      <c r="U19" s="135" t="s">
        <v>2052</v>
      </c>
    </row>
    <row r="20" spans="1:22" ht="15" customHeight="1" x14ac:dyDescent="0.25">
      <c r="A20" s="108"/>
      <c r="B20" s="108"/>
      <c r="C20" s="108"/>
      <c r="H20" s="112" t="str">
        <f>+CONCATENATE(Tabla8[[#This Row],[Tipo Cliente]],Tabla8[[#This Row],[Gerencia]],Tabla8[[#This Row],[Sucursal]])</f>
        <v>CooperativaSANTA FE</v>
      </c>
      <c r="I20" s="112" t="str">
        <f>+IF(Tabla8[[#This Row],[Tipo Cliente]]="Completo","",VLOOKUP(RIGHT(LEFT(Tabla8[[#This Row],[PORCION]],3),2),Tabla5[#All],3,FALSE()))</f>
        <v>SANTA FE</v>
      </c>
      <c r="J20" s="112" t="str">
        <f>+IF(Tabla8[[#This Row],[Tipo Cliente]]="Completo",VLOOKUP(RIGHT(LEFT(Tabla8[[#This Row],[PORCION]],3),2),Tabla5[[Código Sucursal]:[Descripción]],2,FALSE),"")</f>
        <v/>
      </c>
      <c r="K20" s="112" t="str">
        <f>+VLOOKUP(RIGHT(Tabla8[[#This Row],[PORCION]],2),Tabla7[],2,FALSE())</f>
        <v>Cooperativa</v>
      </c>
      <c r="L20" s="38" t="s">
        <v>1967</v>
      </c>
      <c r="M20" s="38" t="s">
        <v>1967</v>
      </c>
      <c r="S20" s="137" t="s">
        <v>1967</v>
      </c>
      <c r="T20" t="e">
        <f t="shared" si="1"/>
        <v>#N/A</v>
      </c>
      <c r="U20" s="135" t="s">
        <v>2053</v>
      </c>
    </row>
    <row r="21" spans="1:22" ht="15" customHeight="1" x14ac:dyDescent="0.25">
      <c r="A21" s="108"/>
      <c r="B21" s="108"/>
      <c r="C21" s="108"/>
      <c r="H21" s="112" t="str">
        <f>+CONCATENATE(Tabla8[[#This Row],[Tipo Cliente]],Tabla8[[#This Row],[Gerencia]],Tabla8[[#This Row],[Sucursal]])</f>
        <v>GUMERAFAELA</v>
      </c>
      <c r="I21" s="112" t="str">
        <f>+IF(Tabla8[[#This Row],[Tipo Cliente]]="Completo","",VLOOKUP(RIGHT(LEFT(Tabla8[[#This Row],[PORCION]],3),2),Tabla5[#All],3,FALSE()))</f>
        <v>RAFAELA</v>
      </c>
      <c r="J21" s="112" t="str">
        <f>+IF(Tabla8[[#This Row],[Tipo Cliente]]="Completo",VLOOKUP(RIGHT(LEFT(Tabla8[[#This Row],[PORCION]],3),2),Tabla5[[Código Sucursal]:[Descripción]],2,FALSE),"")</f>
        <v/>
      </c>
      <c r="K21" s="112" t="str">
        <f>+VLOOKUP(RIGHT(Tabla8[[#This Row],[PORCION]],2),Tabla7[],2,FALSE())</f>
        <v>GUME</v>
      </c>
      <c r="L21" s="38" t="s">
        <v>1958</v>
      </c>
      <c r="M21" s="38" t="s">
        <v>1958</v>
      </c>
      <c r="S21" s="137" t="s">
        <v>1958</v>
      </c>
      <c r="T21" t="e">
        <f t="shared" si="1"/>
        <v>#N/A</v>
      </c>
      <c r="U21" s="135" t="s">
        <v>2054</v>
      </c>
    </row>
    <row r="22" spans="1:22" ht="15" customHeight="1" x14ac:dyDescent="0.25">
      <c r="A22" s="108"/>
      <c r="B22" s="108"/>
      <c r="C22" s="108"/>
      <c r="H22" s="112" t="str">
        <f>+CONCATENATE(Tabla8[[#This Row],[Tipo Cliente]],Tabla8[[#This Row],[Gerencia]],Tabla8[[#This Row],[Sucursal]])</f>
        <v>GUMARAFAELA</v>
      </c>
      <c r="I22" s="112" t="str">
        <f>+IF(Tabla8[[#This Row],[Tipo Cliente]]="Completo","",VLOOKUP(RIGHT(LEFT(Tabla8[[#This Row],[PORCION]],3),2),Tabla5[#All],3,FALSE()))</f>
        <v>RAFAELA</v>
      </c>
      <c r="J22" s="112" t="str">
        <f>+IF(Tabla8[[#This Row],[Tipo Cliente]]="Completo",VLOOKUP(RIGHT(LEFT(Tabla8[[#This Row],[PORCION]],3),2),Tabla5[[Código Sucursal]:[Descripción]],2,FALSE),"")</f>
        <v/>
      </c>
      <c r="K22" s="112" t="str">
        <f>+VLOOKUP(RIGHT(Tabla8[[#This Row],[PORCION]],2),Tabla7[],2,FALSE())</f>
        <v>GUMA</v>
      </c>
      <c r="L22" s="38" t="s">
        <v>1959</v>
      </c>
      <c r="M22" s="38" t="s">
        <v>1959</v>
      </c>
      <c r="S22" s="137" t="s">
        <v>1959</v>
      </c>
      <c r="T22" t="e">
        <f t="shared" si="1"/>
        <v>#N/A</v>
      </c>
      <c r="U22" s="135" t="s">
        <v>2055</v>
      </c>
    </row>
    <row r="23" spans="1:22" ht="15" customHeight="1" x14ac:dyDescent="0.25">
      <c r="A23" s="108"/>
      <c r="B23" s="108"/>
      <c r="C23" s="108"/>
      <c r="H23" s="112" t="str">
        <f>+CONCATENATE(Tabla8[[#This Row],[Tipo Cliente]],Tabla8[[#This Row],[Gerencia]],Tabla8[[#This Row],[Sucursal]])</f>
        <v>CooperativaRAFAELA</v>
      </c>
      <c r="I23" s="112" t="str">
        <f>+IF(Tabla8[[#This Row],[Tipo Cliente]]="Completo","",VLOOKUP(RIGHT(LEFT(Tabla8[[#This Row],[PORCION]],3),2),Tabla5[#All],3,FALSE()))</f>
        <v>RAFAELA</v>
      </c>
      <c r="J23" s="112" t="str">
        <f>+IF(Tabla8[[#This Row],[Tipo Cliente]]="Completo",VLOOKUP(RIGHT(LEFT(Tabla8[[#This Row],[PORCION]],3),2),Tabla5[[Código Sucursal]:[Descripción]],2,FALSE),"")</f>
        <v/>
      </c>
      <c r="K23" s="112" t="str">
        <f>+VLOOKUP(RIGHT(Tabla8[[#This Row],[PORCION]],2),Tabla7[],2,FALSE())</f>
        <v>Cooperativa</v>
      </c>
      <c r="L23" s="38" t="s">
        <v>1960</v>
      </c>
      <c r="M23" s="38" t="s">
        <v>1960</v>
      </c>
      <c r="S23" s="136" t="s">
        <v>1960</v>
      </c>
      <c r="T23" t="str">
        <f t="shared" si="1"/>
        <v>GRACO</v>
      </c>
      <c r="U23" s="135" t="s">
        <v>2056</v>
      </c>
      <c r="V23" t="s">
        <v>2057</v>
      </c>
    </row>
    <row r="24" spans="1:22" ht="15" customHeight="1" x14ac:dyDescent="0.25">
      <c r="A24" s="108"/>
      <c r="B24" s="108"/>
      <c r="C24" s="108"/>
    </row>
    <row r="25" spans="1:22" ht="15" customHeight="1" x14ac:dyDescent="0.25">
      <c r="A25" s="108"/>
      <c r="B25" s="108"/>
      <c r="C25" s="108"/>
    </row>
    <row r="26" spans="1:22" ht="15" customHeight="1" x14ac:dyDescent="0.25">
      <c r="A26" s="108"/>
      <c r="B26" s="108"/>
      <c r="C26" s="108"/>
    </row>
    <row r="27" spans="1:22" ht="15" customHeight="1" x14ac:dyDescent="0.25">
      <c r="A27" s="108"/>
      <c r="B27" s="108"/>
      <c r="C27" s="108"/>
    </row>
    <row r="28" spans="1:22" ht="15" customHeight="1" x14ac:dyDescent="0.25">
      <c r="A28" s="108"/>
      <c r="B28" s="108"/>
      <c r="C28" s="108"/>
    </row>
    <row r="29" spans="1:22" ht="15" customHeight="1" x14ac:dyDescent="0.25">
      <c r="A29" s="108"/>
      <c r="B29" s="108"/>
      <c r="C29" s="108"/>
    </row>
    <row r="30" spans="1:22" ht="15" customHeight="1" x14ac:dyDescent="0.25">
      <c r="A30" s="108"/>
      <c r="B30" s="108"/>
      <c r="C30" s="108"/>
    </row>
    <row r="31" spans="1:22" ht="15" customHeight="1" x14ac:dyDescent="0.25"/>
    <row r="32" spans="1:2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</sheetData>
  <sortState xmlns:xlrd2="http://schemas.microsoft.com/office/spreadsheetml/2017/richdata2" ref="A2:B14">
    <sortCondition ref="B2:B14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1:L6037"/>
  <sheetViews>
    <sheetView workbookViewId="0">
      <selection activeCell="F5" sqref="F5"/>
    </sheetView>
  </sheetViews>
  <sheetFormatPr baseColWidth="10" defaultRowHeight="15" x14ac:dyDescent="0.25"/>
  <cols>
    <col min="1" max="2" width="10" style="148" bestFit="1" customWidth="1"/>
    <col min="3" max="3" width="17" style="148" bestFit="1" customWidth="1"/>
    <col min="4" max="4" width="15.85546875" style="148" bestFit="1" customWidth="1"/>
    <col min="5" max="6" width="15.85546875" style="148" customWidth="1"/>
    <col min="8" max="8" width="10" style="148" bestFit="1" customWidth="1"/>
    <col min="9" max="9" width="13" style="148" bestFit="1" customWidth="1"/>
    <col min="10" max="11" width="23" style="148" bestFit="1" customWidth="1"/>
    <col min="12" max="12" width="10" style="148" bestFit="1" customWidth="1"/>
  </cols>
  <sheetData>
    <row r="1" spans="1:12" ht="45" x14ac:dyDescent="0.25">
      <c r="A1" s="147" t="s">
        <v>2069</v>
      </c>
      <c r="B1" s="147" t="s">
        <v>2995</v>
      </c>
      <c r="C1" s="147" t="s">
        <v>2996</v>
      </c>
      <c r="D1" s="147" t="s">
        <v>6961</v>
      </c>
      <c r="E1" s="149" t="s">
        <v>9019</v>
      </c>
      <c r="F1" s="149" t="s">
        <v>9080</v>
      </c>
      <c r="H1" s="147" t="s">
        <v>2069</v>
      </c>
      <c r="I1" s="149" t="s">
        <v>6960</v>
      </c>
      <c r="J1" s="147" t="s">
        <v>6961</v>
      </c>
      <c r="K1" s="147" t="s">
        <v>6961</v>
      </c>
      <c r="L1" s="149" t="s">
        <v>9019</v>
      </c>
    </row>
    <row r="2" spans="1:12" x14ac:dyDescent="0.25">
      <c r="A2" s="148" t="s">
        <v>2070</v>
      </c>
      <c r="B2" s="148" t="s">
        <v>2997</v>
      </c>
      <c r="C2" s="148" t="s">
        <v>2998</v>
      </c>
      <c r="D2" s="148">
        <f t="shared" ref="D2:D65" si="0">+SUMIFS(K:K,H:H,A2)</f>
        <v>0</v>
      </c>
      <c r="E2" s="148" t="str">
        <f t="shared" ref="E2:E65" si="1">+IF(D2=0,VLOOKUP(A2,$H:$L,5,FALSE),"")</f>
        <v>GC-04314</v>
      </c>
      <c r="H2" s="148" t="s">
        <v>3922</v>
      </c>
      <c r="I2" s="148" t="s">
        <v>6962</v>
      </c>
      <c r="J2" s="148" t="s">
        <v>6962</v>
      </c>
      <c r="K2" s="148">
        <f>+IFERROR(J2*1,0)</f>
        <v>0</v>
      </c>
      <c r="L2" s="148" t="s">
        <v>9020</v>
      </c>
    </row>
    <row r="3" spans="1:12" x14ac:dyDescent="0.25">
      <c r="A3" s="148" t="s">
        <v>2071</v>
      </c>
      <c r="B3" s="148" t="s">
        <v>2997</v>
      </c>
      <c r="C3" s="148" t="s">
        <v>2999</v>
      </c>
      <c r="D3" s="148">
        <f t="shared" si="0"/>
        <v>0</v>
      </c>
      <c r="E3" s="148" t="str">
        <f t="shared" si="1"/>
        <v>GC-INI</v>
      </c>
      <c r="F3" s="148">
        <f>+IF(AND(C3*1&gt;=200,E3="GC-04314"),IF(D3=0,MAX(F$2:F2)+1,0),0)</f>
        <v>0</v>
      </c>
      <c r="H3" s="148" t="s">
        <v>3922</v>
      </c>
      <c r="I3" s="148" t="s">
        <v>391</v>
      </c>
      <c r="J3" s="148" t="s">
        <v>6963</v>
      </c>
      <c r="K3" s="148">
        <f t="shared" ref="K3:K66" si="2">+IFERROR(J3*1,0)</f>
        <v>650000000000003</v>
      </c>
      <c r="L3" s="148" t="s">
        <v>9020</v>
      </c>
    </row>
    <row r="4" spans="1:12" x14ac:dyDescent="0.25">
      <c r="A4" s="148" t="s">
        <v>2072</v>
      </c>
      <c r="B4" s="148" t="s">
        <v>2997</v>
      </c>
      <c r="C4" s="148" t="s">
        <v>3000</v>
      </c>
      <c r="D4" s="148">
        <f t="shared" si="0"/>
        <v>0</v>
      </c>
      <c r="E4" s="148" t="str">
        <f t="shared" si="1"/>
        <v>GC-INI</v>
      </c>
      <c r="F4" s="148">
        <f>+IF(AND(C4*1&gt;=200,E4="GC-04314"),IF(D4=0,MAX(F$2:F3)+1,0),0)</f>
        <v>0</v>
      </c>
      <c r="H4" s="148" t="s">
        <v>5905</v>
      </c>
      <c r="I4" s="148" t="s">
        <v>6962</v>
      </c>
      <c r="J4" s="148" t="s">
        <v>6962</v>
      </c>
      <c r="K4" s="148">
        <f t="shared" si="2"/>
        <v>0</v>
      </c>
      <c r="L4" s="148" t="s">
        <v>9020</v>
      </c>
    </row>
    <row r="5" spans="1:12" x14ac:dyDescent="0.25">
      <c r="A5" s="148" t="s">
        <v>2073</v>
      </c>
      <c r="B5" s="148" t="s">
        <v>2997</v>
      </c>
      <c r="C5" s="148" t="s">
        <v>3001</v>
      </c>
      <c r="D5" s="148">
        <f t="shared" si="0"/>
        <v>0</v>
      </c>
      <c r="E5" s="148" t="str">
        <f t="shared" si="1"/>
        <v>GC-INI</v>
      </c>
      <c r="F5" s="148">
        <f>+IF(AND(C5*1&gt;=200,E5="GC-04314"),IF(D5=0,MAX(F$2:F4)+1,0),0)</f>
        <v>0</v>
      </c>
      <c r="H5" s="148" t="s">
        <v>5906</v>
      </c>
      <c r="I5" s="148" t="s">
        <v>6962</v>
      </c>
      <c r="J5" s="148" t="s">
        <v>6962</v>
      </c>
      <c r="K5" s="148">
        <f t="shared" si="2"/>
        <v>0</v>
      </c>
      <c r="L5" s="148" t="s">
        <v>9020</v>
      </c>
    </row>
    <row r="6" spans="1:12" x14ac:dyDescent="0.25">
      <c r="A6" s="148" t="s">
        <v>2074</v>
      </c>
      <c r="B6" s="148" t="s">
        <v>2997</v>
      </c>
      <c r="C6" s="148" t="s">
        <v>3002</v>
      </c>
      <c r="D6" s="148">
        <f t="shared" si="0"/>
        <v>0</v>
      </c>
      <c r="E6" s="148" t="str">
        <f t="shared" si="1"/>
        <v>GC-INI</v>
      </c>
      <c r="F6" s="148">
        <f>+IF(AND(C6*1&gt;=200,E6="GC-04314"),IF(D6=0,MAX(F$2:F5)+1,0),0)</f>
        <v>0</v>
      </c>
      <c r="H6" s="148" t="s">
        <v>5907</v>
      </c>
      <c r="I6" s="148" t="s">
        <v>6962</v>
      </c>
      <c r="J6" s="148" t="s">
        <v>6962</v>
      </c>
      <c r="K6" s="148">
        <f t="shared" si="2"/>
        <v>0</v>
      </c>
      <c r="L6" s="148" t="s">
        <v>9020</v>
      </c>
    </row>
    <row r="7" spans="1:12" x14ac:dyDescent="0.25">
      <c r="A7" s="148" t="s">
        <v>2075</v>
      </c>
      <c r="B7" s="148" t="s">
        <v>2997</v>
      </c>
      <c r="C7" s="148" t="s">
        <v>3003</v>
      </c>
      <c r="D7" s="148">
        <f t="shared" si="0"/>
        <v>0</v>
      </c>
      <c r="E7" s="148" t="str">
        <f t="shared" si="1"/>
        <v>GC-INI</v>
      </c>
      <c r="F7" s="148">
        <f>+IF(AND(C7*1&gt;=200,E7="GC-04314"),IF(D7=0,MAX(F$2:F6)+1,0),0)</f>
        <v>0</v>
      </c>
      <c r="H7" s="148" t="s">
        <v>5908</v>
      </c>
      <c r="I7" s="148" t="s">
        <v>6962</v>
      </c>
      <c r="J7" s="148" t="s">
        <v>6962</v>
      </c>
      <c r="K7" s="148">
        <f t="shared" si="2"/>
        <v>0</v>
      </c>
      <c r="L7" s="148" t="s">
        <v>9020</v>
      </c>
    </row>
    <row r="8" spans="1:12" x14ac:dyDescent="0.25">
      <c r="A8" s="148" t="s">
        <v>2076</v>
      </c>
      <c r="B8" s="148" t="s">
        <v>2997</v>
      </c>
      <c r="C8" s="148" t="s">
        <v>3004</v>
      </c>
      <c r="D8" s="148">
        <f t="shared" si="0"/>
        <v>0</v>
      </c>
      <c r="E8" s="148" t="str">
        <f t="shared" si="1"/>
        <v>GC-INI</v>
      </c>
      <c r="F8" s="148">
        <f>+IF(AND(C8*1&gt;=200,E8="GC-04314"),IF(D8=0,MAX(F$2:F7)+1,0),0)</f>
        <v>0</v>
      </c>
      <c r="H8" s="148" t="s">
        <v>5909</v>
      </c>
      <c r="I8" s="148" t="s">
        <v>6962</v>
      </c>
      <c r="J8" s="148" t="s">
        <v>6962</v>
      </c>
      <c r="K8" s="148">
        <f t="shared" si="2"/>
        <v>0</v>
      </c>
      <c r="L8" s="148" t="s">
        <v>9020</v>
      </c>
    </row>
    <row r="9" spans="1:12" x14ac:dyDescent="0.25">
      <c r="A9" s="148" t="s">
        <v>2077</v>
      </c>
      <c r="B9" s="148" t="s">
        <v>2997</v>
      </c>
      <c r="C9" s="148" t="s">
        <v>3005</v>
      </c>
      <c r="D9" s="148">
        <f t="shared" si="0"/>
        <v>0</v>
      </c>
      <c r="E9" s="148" t="str">
        <f t="shared" si="1"/>
        <v>GC-INI</v>
      </c>
      <c r="F9" s="148">
        <f>+IF(AND(C9*1&gt;=200,E9="GC-04314"),IF(D9=0,MAX(F$2:F8)+1,0),0)</f>
        <v>0</v>
      </c>
      <c r="H9" s="148" t="s">
        <v>5910</v>
      </c>
      <c r="I9" s="148" t="s">
        <v>6962</v>
      </c>
      <c r="J9" s="148" t="s">
        <v>6962</v>
      </c>
      <c r="K9" s="148">
        <f t="shared" si="2"/>
        <v>0</v>
      </c>
      <c r="L9" s="148" t="s">
        <v>9020</v>
      </c>
    </row>
    <row r="10" spans="1:12" x14ac:dyDescent="0.25">
      <c r="A10" s="148" t="s">
        <v>2078</v>
      </c>
      <c r="B10" s="148" t="s">
        <v>2997</v>
      </c>
      <c r="C10" s="148" t="s">
        <v>3006</v>
      </c>
      <c r="D10" s="148">
        <f t="shared" si="0"/>
        <v>0</v>
      </c>
      <c r="E10" s="148" t="str">
        <f t="shared" si="1"/>
        <v>GC-INI</v>
      </c>
      <c r="F10" s="148">
        <f>+IF(AND(C10*1&gt;=200,E10="GC-04314"),IF(D10=0,MAX(F$2:F9)+1,0),0)</f>
        <v>0</v>
      </c>
      <c r="H10" s="148" t="s">
        <v>5911</v>
      </c>
      <c r="I10" s="148" t="s">
        <v>6962</v>
      </c>
      <c r="J10" s="148" t="s">
        <v>6962</v>
      </c>
      <c r="K10" s="148">
        <f t="shared" si="2"/>
        <v>0</v>
      </c>
      <c r="L10" s="148" t="s">
        <v>9020</v>
      </c>
    </row>
    <row r="11" spans="1:12" x14ac:dyDescent="0.25">
      <c r="A11" s="148" t="s">
        <v>2079</v>
      </c>
      <c r="B11" s="148" t="s">
        <v>2997</v>
      </c>
      <c r="C11" s="148" t="s">
        <v>3007</v>
      </c>
      <c r="D11" s="148">
        <f t="shared" si="0"/>
        <v>0</v>
      </c>
      <c r="E11" s="148" t="str">
        <f t="shared" si="1"/>
        <v>GC-INI</v>
      </c>
      <c r="F11" s="148">
        <f>+IF(AND(C11*1&gt;=200,E11="GC-04314"),IF(D11=0,MAX(F$2:F10)+1,0),0)</f>
        <v>0</v>
      </c>
      <c r="H11" s="148" t="s">
        <v>5912</v>
      </c>
      <c r="I11" s="148" t="s">
        <v>6962</v>
      </c>
      <c r="J11" s="148" t="s">
        <v>6962</v>
      </c>
      <c r="K11" s="148">
        <f t="shared" si="2"/>
        <v>0</v>
      </c>
      <c r="L11" s="148" t="s">
        <v>9020</v>
      </c>
    </row>
    <row r="12" spans="1:12" x14ac:dyDescent="0.25">
      <c r="A12" s="148" t="s">
        <v>2082</v>
      </c>
      <c r="B12" s="148" t="s">
        <v>2997</v>
      </c>
      <c r="C12" s="148" t="s">
        <v>3010</v>
      </c>
      <c r="D12" s="148">
        <f t="shared" si="0"/>
        <v>0</v>
      </c>
      <c r="E12" s="148" t="str">
        <f t="shared" si="1"/>
        <v>GC-INI</v>
      </c>
      <c r="F12" s="148">
        <f>+IF(AND(C12*1&gt;=200,E12="GC-04314"),IF(D12=0,MAX(F$2:F11)+1,0),0)</f>
        <v>0</v>
      </c>
      <c r="H12" s="148" t="s">
        <v>5913</v>
      </c>
      <c r="I12" s="148" t="s">
        <v>6962</v>
      </c>
      <c r="J12" s="148" t="s">
        <v>6962</v>
      </c>
      <c r="K12" s="148">
        <f t="shared" si="2"/>
        <v>0</v>
      </c>
      <c r="L12" s="148" t="s">
        <v>9020</v>
      </c>
    </row>
    <row r="13" spans="1:12" x14ac:dyDescent="0.25">
      <c r="A13" s="148" t="s">
        <v>2083</v>
      </c>
      <c r="B13" s="148" t="s">
        <v>2997</v>
      </c>
      <c r="C13" s="148" t="s">
        <v>3011</v>
      </c>
      <c r="D13" s="148">
        <f t="shared" si="0"/>
        <v>0</v>
      </c>
      <c r="E13" s="148" t="str">
        <f t="shared" si="1"/>
        <v>GC-INI</v>
      </c>
      <c r="F13" s="148">
        <f>+IF(AND(C13*1&gt;=200,E13="GC-04314"),IF(D13=0,MAX(F$2:F12)+1,0),0)</f>
        <v>0</v>
      </c>
      <c r="H13" s="148" t="s">
        <v>5914</v>
      </c>
      <c r="I13" s="148" t="s">
        <v>6962</v>
      </c>
      <c r="J13" s="148" t="s">
        <v>6962</v>
      </c>
      <c r="K13" s="148">
        <f t="shared" si="2"/>
        <v>0</v>
      </c>
      <c r="L13" s="148" t="s">
        <v>9020</v>
      </c>
    </row>
    <row r="14" spans="1:12" x14ac:dyDescent="0.25">
      <c r="A14" s="148" t="s">
        <v>2122</v>
      </c>
      <c r="B14" s="148" t="s">
        <v>2997</v>
      </c>
      <c r="C14" s="148" t="s">
        <v>3050</v>
      </c>
      <c r="D14" s="148">
        <f t="shared" si="0"/>
        <v>650000000000044</v>
      </c>
      <c r="E14" s="148" t="str">
        <f t="shared" si="1"/>
        <v/>
      </c>
      <c r="F14" s="148">
        <f>+IF(AND(C14*1&gt;=200,E14="GC-04314"),IF(D14=0,MAX(F$2:F13)+1,0),0)</f>
        <v>0</v>
      </c>
      <c r="H14" s="148" t="s">
        <v>3923</v>
      </c>
      <c r="I14" s="148" t="s">
        <v>6962</v>
      </c>
      <c r="J14" s="148" t="s">
        <v>6962</v>
      </c>
      <c r="K14" s="148">
        <f t="shared" si="2"/>
        <v>0</v>
      </c>
      <c r="L14" s="148" t="s">
        <v>9021</v>
      </c>
    </row>
    <row r="15" spans="1:12" x14ac:dyDescent="0.25">
      <c r="A15" s="148" t="s">
        <v>2123</v>
      </c>
      <c r="B15" s="148" t="s">
        <v>2997</v>
      </c>
      <c r="C15" s="148" t="s">
        <v>3051</v>
      </c>
      <c r="D15" s="148">
        <f t="shared" si="0"/>
        <v>650000000000045</v>
      </c>
      <c r="E15" s="148" t="str">
        <f t="shared" si="1"/>
        <v/>
      </c>
      <c r="F15" s="148">
        <f>+IF(AND(C15*1&gt;=200,E15="GC-04314"),IF(D15=0,MAX(F$2:F14)+1,0),0)</f>
        <v>0</v>
      </c>
      <c r="H15" s="148" t="s">
        <v>3923</v>
      </c>
      <c r="I15" s="148" t="s">
        <v>391</v>
      </c>
      <c r="J15" s="148" t="s">
        <v>6964</v>
      </c>
      <c r="K15" s="148">
        <f t="shared" si="2"/>
        <v>650000000000002</v>
      </c>
      <c r="L15" s="148" t="s">
        <v>9021</v>
      </c>
    </row>
    <row r="16" spans="1:12" x14ac:dyDescent="0.25">
      <c r="A16" s="148" t="s">
        <v>2124</v>
      </c>
      <c r="B16" s="148" t="s">
        <v>2997</v>
      </c>
      <c r="C16" s="148" t="s">
        <v>3052</v>
      </c>
      <c r="D16" s="148">
        <f t="shared" si="0"/>
        <v>0</v>
      </c>
      <c r="E16" s="148" t="str">
        <f t="shared" si="1"/>
        <v>GC-04313</v>
      </c>
      <c r="F16" s="148">
        <f>+IF(AND(C16*1&gt;=200,E16="GC-04314"),IF(D16=0,MAX(F$2:F15)+1,0),0)</f>
        <v>0</v>
      </c>
      <c r="H16" s="148" t="s">
        <v>3924</v>
      </c>
      <c r="I16" s="148" t="s">
        <v>6962</v>
      </c>
      <c r="J16" s="148" t="s">
        <v>6962</v>
      </c>
      <c r="K16" s="148">
        <f t="shared" si="2"/>
        <v>0</v>
      </c>
      <c r="L16" s="148" t="s">
        <v>9021</v>
      </c>
    </row>
    <row r="17" spans="1:12" x14ac:dyDescent="0.25">
      <c r="A17" s="148" t="s">
        <v>2141</v>
      </c>
      <c r="B17" s="148" t="s">
        <v>2997</v>
      </c>
      <c r="C17" s="148" t="s">
        <v>3069</v>
      </c>
      <c r="D17" s="148">
        <f t="shared" si="0"/>
        <v>650000000000026</v>
      </c>
      <c r="E17" s="148" t="str">
        <f t="shared" si="1"/>
        <v/>
      </c>
      <c r="F17" s="148">
        <f>+IF(AND(C17*1&gt;=200,E17="GC-04314"),IF(D17=0,MAX(F$2:F16)+1,0),0)</f>
        <v>0</v>
      </c>
      <c r="H17" s="148" t="s">
        <v>3924</v>
      </c>
      <c r="I17" s="148" t="s">
        <v>391</v>
      </c>
      <c r="J17" s="148" t="s">
        <v>6965</v>
      </c>
      <c r="K17" s="148">
        <f t="shared" si="2"/>
        <v>650000000000006</v>
      </c>
      <c r="L17" s="148" t="s">
        <v>9021</v>
      </c>
    </row>
    <row r="18" spans="1:12" x14ac:dyDescent="0.25">
      <c r="A18" s="148" t="s">
        <v>2086</v>
      </c>
      <c r="B18" s="148" t="s">
        <v>2997</v>
      </c>
      <c r="C18" s="148" t="s">
        <v>3014</v>
      </c>
      <c r="D18" s="148">
        <f t="shared" si="0"/>
        <v>0</v>
      </c>
      <c r="E18" s="148" t="str">
        <f t="shared" si="1"/>
        <v>GC-04314</v>
      </c>
      <c r="F18" s="148">
        <f>+IF(AND(C18*1&gt;=200,E18="GC-04314"),IF(D18=0,MAX(F$2:F17)+1,0),0)</f>
        <v>0</v>
      </c>
      <c r="H18" s="148" t="s">
        <v>3925</v>
      </c>
      <c r="I18" s="148" t="s">
        <v>6962</v>
      </c>
      <c r="J18" s="148" t="s">
        <v>6962</v>
      </c>
      <c r="K18" s="148">
        <f t="shared" si="2"/>
        <v>0</v>
      </c>
      <c r="L18" s="148" t="s">
        <v>9021</v>
      </c>
    </row>
    <row r="19" spans="1:12" x14ac:dyDescent="0.25">
      <c r="A19" s="148" t="s">
        <v>2112</v>
      </c>
      <c r="B19" s="148" t="s">
        <v>2997</v>
      </c>
      <c r="C19" s="148" t="s">
        <v>3040</v>
      </c>
      <c r="D19" s="148">
        <f t="shared" si="0"/>
        <v>650000000000159</v>
      </c>
      <c r="E19" s="148" t="str">
        <f t="shared" si="1"/>
        <v/>
      </c>
      <c r="F19" s="148">
        <f>+IF(AND(C19*1&gt;=200,E19="GC-04314"),IF(D19=0,MAX(F$2:F18)+1,0),0)</f>
        <v>0</v>
      </c>
      <c r="H19" s="148" t="s">
        <v>3925</v>
      </c>
      <c r="I19" s="148" t="s">
        <v>391</v>
      </c>
      <c r="J19" s="148" t="s">
        <v>6966</v>
      </c>
      <c r="K19" s="148">
        <f t="shared" si="2"/>
        <v>650000000000013</v>
      </c>
      <c r="L19" s="148" t="s">
        <v>9021</v>
      </c>
    </row>
    <row r="20" spans="1:12" x14ac:dyDescent="0.25">
      <c r="A20" s="148" t="s">
        <v>2143</v>
      </c>
      <c r="B20" s="148" t="s">
        <v>2997</v>
      </c>
      <c r="C20" s="148" t="s">
        <v>2020</v>
      </c>
      <c r="D20" s="148">
        <f t="shared" si="0"/>
        <v>650000000000175</v>
      </c>
      <c r="E20" s="148" t="str">
        <f t="shared" si="1"/>
        <v/>
      </c>
      <c r="F20" s="148">
        <f>+IF(AND(C20*1&gt;=200,E20="GC-04314"),IF(D20=0,MAX(F$2:F19)+1,0),0)</f>
        <v>0</v>
      </c>
      <c r="H20" s="148" t="s">
        <v>3926</v>
      </c>
      <c r="I20" s="148" t="s">
        <v>391</v>
      </c>
      <c r="J20" s="148" t="s">
        <v>6967</v>
      </c>
      <c r="K20" s="148">
        <f t="shared" si="2"/>
        <v>650000000000014</v>
      </c>
      <c r="L20" s="148" t="s">
        <v>9021</v>
      </c>
    </row>
    <row r="21" spans="1:12" x14ac:dyDescent="0.25">
      <c r="A21" s="148" t="s">
        <v>2144</v>
      </c>
      <c r="B21" s="148" t="s">
        <v>2997</v>
      </c>
      <c r="C21" s="148" t="s">
        <v>3071</v>
      </c>
      <c r="D21" s="148">
        <f t="shared" si="0"/>
        <v>650000000000117</v>
      </c>
      <c r="E21" s="148" t="str">
        <f t="shared" si="1"/>
        <v/>
      </c>
      <c r="F21" s="148">
        <f>+IF(AND(C21*1&gt;=200,E21="GC-04314"),IF(D21=0,MAX(F$2:F20)+1,0),0)</f>
        <v>0</v>
      </c>
      <c r="H21" s="148" t="s">
        <v>5915</v>
      </c>
      <c r="I21" s="148" t="s">
        <v>6962</v>
      </c>
      <c r="J21" s="148" t="s">
        <v>6968</v>
      </c>
      <c r="K21" s="148">
        <f t="shared" si="2"/>
        <v>650000000000015</v>
      </c>
      <c r="L21" s="148" t="s">
        <v>9022</v>
      </c>
    </row>
    <row r="22" spans="1:12" x14ac:dyDescent="0.25">
      <c r="A22" s="148" t="s">
        <v>2145</v>
      </c>
      <c r="B22" s="148" t="s">
        <v>2997</v>
      </c>
      <c r="C22" s="148" t="s">
        <v>3072</v>
      </c>
      <c r="D22" s="148">
        <f t="shared" si="0"/>
        <v>650000000000129</v>
      </c>
      <c r="E22" s="148" t="str">
        <f t="shared" si="1"/>
        <v/>
      </c>
      <c r="F22" s="148">
        <f>+IF(AND(C22*1&gt;=200,E22="GC-04314"),IF(D22=0,MAX(F$2:F21)+1,0),0)</f>
        <v>0</v>
      </c>
      <c r="H22" s="148" t="s">
        <v>3927</v>
      </c>
      <c r="I22" s="148" t="s">
        <v>391</v>
      </c>
      <c r="J22" s="148" t="s">
        <v>6969</v>
      </c>
      <c r="K22" s="148">
        <f t="shared" si="2"/>
        <v>650000000000016</v>
      </c>
      <c r="L22" s="148" t="s">
        <v>9021</v>
      </c>
    </row>
    <row r="23" spans="1:12" x14ac:dyDescent="0.25">
      <c r="A23" s="148" t="s">
        <v>2146</v>
      </c>
      <c r="B23" s="148" t="s">
        <v>2997</v>
      </c>
      <c r="C23" s="148" t="s">
        <v>3073</v>
      </c>
      <c r="D23" s="148">
        <f t="shared" si="0"/>
        <v>650000000000144</v>
      </c>
      <c r="E23" s="148" t="str">
        <f t="shared" si="1"/>
        <v/>
      </c>
      <c r="F23" s="148">
        <f>+IF(AND(C23*1&gt;=200,E23="GC-04314"),IF(D23=0,MAX(F$2:F22)+1,0),0)</f>
        <v>0</v>
      </c>
      <c r="H23" s="148" t="s">
        <v>3928</v>
      </c>
      <c r="I23" s="148" t="s">
        <v>391</v>
      </c>
      <c r="J23" s="148" t="s">
        <v>6969</v>
      </c>
      <c r="K23" s="148">
        <f t="shared" si="2"/>
        <v>650000000000016</v>
      </c>
      <c r="L23" s="148" t="s">
        <v>9023</v>
      </c>
    </row>
    <row r="24" spans="1:12" x14ac:dyDescent="0.25">
      <c r="A24" s="148" t="s">
        <v>2147</v>
      </c>
      <c r="B24" s="148" t="s">
        <v>2997</v>
      </c>
      <c r="C24" s="148" t="s">
        <v>3074</v>
      </c>
      <c r="D24" s="148">
        <f t="shared" si="0"/>
        <v>0</v>
      </c>
      <c r="E24" s="148" t="str">
        <f t="shared" si="1"/>
        <v>GC-04311</v>
      </c>
      <c r="F24" s="148">
        <f>+IF(AND(C24*1&gt;=200,E24="GC-04314"),IF(D24=0,MAX(F$2:F23)+1,0),0)</f>
        <v>0</v>
      </c>
      <c r="H24" s="148" t="s">
        <v>3929</v>
      </c>
      <c r="I24" s="148" t="s">
        <v>6962</v>
      </c>
      <c r="J24" s="148" t="s">
        <v>6962</v>
      </c>
      <c r="K24" s="148">
        <f t="shared" si="2"/>
        <v>0</v>
      </c>
      <c r="L24" s="148" t="s">
        <v>9021</v>
      </c>
    </row>
    <row r="25" spans="1:12" x14ac:dyDescent="0.25">
      <c r="A25" s="148" t="s">
        <v>2148</v>
      </c>
      <c r="B25" s="148" t="s">
        <v>2997</v>
      </c>
      <c r="C25" s="148" t="s">
        <v>3075</v>
      </c>
      <c r="D25" s="148">
        <f t="shared" si="0"/>
        <v>650000000000125</v>
      </c>
      <c r="E25" s="148" t="str">
        <f t="shared" si="1"/>
        <v/>
      </c>
      <c r="F25" s="148">
        <f>+IF(AND(C25*1&gt;=200,E25="GC-04314"),IF(D25=0,MAX(F$2:F24)+1,0),0)</f>
        <v>0</v>
      </c>
      <c r="H25" s="148" t="s">
        <v>3929</v>
      </c>
      <c r="I25" s="148" t="s">
        <v>391</v>
      </c>
      <c r="J25" s="148" t="s">
        <v>6970</v>
      </c>
      <c r="K25" s="148">
        <f t="shared" si="2"/>
        <v>650000000000018</v>
      </c>
      <c r="L25" s="148" t="s">
        <v>9021</v>
      </c>
    </row>
    <row r="26" spans="1:12" x14ac:dyDescent="0.25">
      <c r="A26" s="148" t="s">
        <v>2149</v>
      </c>
      <c r="B26" s="148" t="s">
        <v>2997</v>
      </c>
      <c r="C26" s="148" t="s">
        <v>3076</v>
      </c>
      <c r="D26" s="148">
        <f t="shared" si="0"/>
        <v>650000000000130</v>
      </c>
      <c r="E26" s="148" t="str">
        <f t="shared" si="1"/>
        <v/>
      </c>
      <c r="F26" s="148">
        <f>+IF(AND(C26*1&gt;=200,E26="GC-04314"),IF(D26=0,MAX(F$2:F25)+1,0),0)</f>
        <v>0</v>
      </c>
      <c r="H26" s="148" t="s">
        <v>5916</v>
      </c>
      <c r="I26" s="148" t="s">
        <v>6962</v>
      </c>
      <c r="J26" s="148" t="s">
        <v>6962</v>
      </c>
      <c r="K26" s="148">
        <f t="shared" si="2"/>
        <v>0</v>
      </c>
      <c r="L26" s="148" t="s">
        <v>9020</v>
      </c>
    </row>
    <row r="27" spans="1:12" x14ac:dyDescent="0.25">
      <c r="A27" s="148" t="s">
        <v>2150</v>
      </c>
      <c r="B27" s="148" t="s">
        <v>2997</v>
      </c>
      <c r="C27" s="148" t="s">
        <v>3077</v>
      </c>
      <c r="D27" s="148">
        <f t="shared" si="0"/>
        <v>650000000000131</v>
      </c>
      <c r="E27" s="148" t="str">
        <f t="shared" si="1"/>
        <v/>
      </c>
      <c r="F27" s="148">
        <f>+IF(AND(C27*1&gt;=200,E27="GC-04314"),IF(D27=0,MAX(F$2:F26)+1,0),0)</f>
        <v>0</v>
      </c>
      <c r="H27" s="148" t="s">
        <v>3930</v>
      </c>
      <c r="I27" s="148" t="s">
        <v>391</v>
      </c>
      <c r="J27" s="148" t="s">
        <v>6971</v>
      </c>
      <c r="K27" s="148">
        <f t="shared" si="2"/>
        <v>650000000000017</v>
      </c>
      <c r="L27" s="148" t="s">
        <v>9021</v>
      </c>
    </row>
    <row r="28" spans="1:12" x14ac:dyDescent="0.25">
      <c r="A28" s="148" t="s">
        <v>2151</v>
      </c>
      <c r="B28" s="148" t="s">
        <v>2997</v>
      </c>
      <c r="C28" s="148" t="s">
        <v>3078</v>
      </c>
      <c r="D28" s="148">
        <f t="shared" si="0"/>
        <v>650000000000177</v>
      </c>
      <c r="E28" s="148" t="str">
        <f t="shared" si="1"/>
        <v/>
      </c>
      <c r="F28" s="148">
        <f>+IF(AND(C28*1&gt;=200,E28="GC-04314"),IF(D28=0,MAX(F$2:F27)+1,0),0)</f>
        <v>0</v>
      </c>
      <c r="H28" s="148" t="s">
        <v>3931</v>
      </c>
      <c r="I28" s="148" t="s">
        <v>391</v>
      </c>
      <c r="J28" s="148" t="s">
        <v>6972</v>
      </c>
      <c r="K28" s="148">
        <f t="shared" si="2"/>
        <v>650000000000080</v>
      </c>
      <c r="L28" s="148" t="s">
        <v>9023</v>
      </c>
    </row>
    <row r="29" spans="1:12" x14ac:dyDescent="0.25">
      <c r="A29" s="148" t="s">
        <v>2152</v>
      </c>
      <c r="B29" s="148" t="s">
        <v>2997</v>
      </c>
      <c r="C29" s="148" t="s">
        <v>3079</v>
      </c>
      <c r="D29" s="148">
        <f t="shared" si="0"/>
        <v>650000000000132</v>
      </c>
      <c r="E29" s="148" t="str">
        <f t="shared" si="1"/>
        <v/>
      </c>
      <c r="F29" s="148">
        <f>+IF(AND(C29*1&gt;=200,E29="GC-04314"),IF(D29=0,MAX(F$2:F28)+1,0),0)</f>
        <v>0</v>
      </c>
      <c r="H29" s="148" t="s">
        <v>5917</v>
      </c>
      <c r="I29" s="148" t="s">
        <v>6962</v>
      </c>
      <c r="J29" s="148" t="s">
        <v>6962</v>
      </c>
      <c r="K29" s="148">
        <f t="shared" si="2"/>
        <v>0</v>
      </c>
      <c r="L29" s="148" t="s">
        <v>9020</v>
      </c>
    </row>
    <row r="30" spans="1:12" x14ac:dyDescent="0.25">
      <c r="A30" s="148" t="s">
        <v>2153</v>
      </c>
      <c r="B30" s="148" t="s">
        <v>2997</v>
      </c>
      <c r="C30" s="148" t="s">
        <v>3080</v>
      </c>
      <c r="D30" s="148">
        <f t="shared" si="0"/>
        <v>650000000000189</v>
      </c>
      <c r="E30" s="148" t="str">
        <f t="shared" si="1"/>
        <v/>
      </c>
      <c r="F30" s="148">
        <f>+IF(AND(C30*1&gt;=200,E30="GC-04314"),IF(D30=0,MAX(F$2:F29)+1,0),0)</f>
        <v>0</v>
      </c>
      <c r="H30" s="148" t="s">
        <v>3932</v>
      </c>
      <c r="I30" s="148" t="s">
        <v>391</v>
      </c>
      <c r="J30" s="148" t="s">
        <v>6973</v>
      </c>
      <c r="K30" s="148">
        <f t="shared" si="2"/>
        <v>650000000000081</v>
      </c>
      <c r="L30" s="148" t="s">
        <v>9021</v>
      </c>
    </row>
    <row r="31" spans="1:12" x14ac:dyDescent="0.25">
      <c r="A31" s="148" t="s">
        <v>2154</v>
      </c>
      <c r="B31" s="148" t="s">
        <v>2997</v>
      </c>
      <c r="C31" s="148" t="s">
        <v>3081</v>
      </c>
      <c r="D31" s="148">
        <f t="shared" si="0"/>
        <v>650000000000172</v>
      </c>
      <c r="E31" s="148" t="str">
        <f t="shared" si="1"/>
        <v/>
      </c>
      <c r="F31" s="148">
        <f>+IF(AND(C31*1&gt;=200,E31="GC-04314"),IF(D31=0,MAX(F$2:F30)+1,0),0)</f>
        <v>0</v>
      </c>
      <c r="H31" s="148" t="s">
        <v>5918</v>
      </c>
      <c r="I31" s="148" t="s">
        <v>6962</v>
      </c>
      <c r="J31" s="148" t="s">
        <v>6962</v>
      </c>
      <c r="K31" s="148">
        <f t="shared" si="2"/>
        <v>0</v>
      </c>
      <c r="L31" s="148" t="s">
        <v>9021</v>
      </c>
    </row>
    <row r="32" spans="1:12" x14ac:dyDescent="0.25">
      <c r="A32" s="148" t="s">
        <v>2155</v>
      </c>
      <c r="B32" s="148" t="s">
        <v>2997</v>
      </c>
      <c r="C32" s="148" t="s">
        <v>3082</v>
      </c>
      <c r="D32" s="148">
        <f t="shared" si="0"/>
        <v>650000000000133</v>
      </c>
      <c r="E32" s="148" t="str">
        <f t="shared" si="1"/>
        <v/>
      </c>
      <c r="F32" s="148">
        <f>+IF(AND(C32*1&gt;=200,E32="GC-04314"),IF(D32=0,MAX(F$2:F31)+1,0),0)</f>
        <v>0</v>
      </c>
      <c r="H32" s="148" t="s">
        <v>3933</v>
      </c>
      <c r="I32" s="148" t="s">
        <v>391</v>
      </c>
      <c r="J32" s="148" t="s">
        <v>6974</v>
      </c>
      <c r="K32" s="148">
        <f t="shared" si="2"/>
        <v>650000000000083</v>
      </c>
      <c r="L32" s="148" t="s">
        <v>9021</v>
      </c>
    </row>
    <row r="33" spans="1:12" x14ac:dyDescent="0.25">
      <c r="A33" s="148" t="s">
        <v>2156</v>
      </c>
      <c r="B33" s="148" t="s">
        <v>2997</v>
      </c>
      <c r="C33" s="148" t="s">
        <v>3083</v>
      </c>
      <c r="D33" s="148">
        <f t="shared" si="0"/>
        <v>650000000000173</v>
      </c>
      <c r="E33" s="148" t="str">
        <f t="shared" si="1"/>
        <v/>
      </c>
      <c r="F33" s="148">
        <f>+IF(AND(C33*1&gt;=200,E33="GC-04314"),IF(D33=0,MAX(F$2:F32)+1,0),0)</f>
        <v>0</v>
      </c>
      <c r="H33" s="148" t="s">
        <v>5919</v>
      </c>
      <c r="I33" s="148" t="s">
        <v>6962</v>
      </c>
      <c r="J33" s="148" t="s">
        <v>6962</v>
      </c>
      <c r="K33" s="148">
        <f t="shared" si="2"/>
        <v>0</v>
      </c>
      <c r="L33" s="148" t="s">
        <v>9021</v>
      </c>
    </row>
    <row r="34" spans="1:12" x14ac:dyDescent="0.25">
      <c r="A34" s="148" t="s">
        <v>2157</v>
      </c>
      <c r="B34" s="148" t="s">
        <v>2997</v>
      </c>
      <c r="C34" s="148" t="s">
        <v>3084</v>
      </c>
      <c r="D34" s="148">
        <f t="shared" si="0"/>
        <v>650000000000134</v>
      </c>
      <c r="E34" s="148" t="str">
        <f t="shared" si="1"/>
        <v/>
      </c>
      <c r="F34" s="148">
        <f>+IF(AND(C34*1&gt;=200,E34="GC-04314"),IF(D34=0,MAX(F$2:F33)+1,0),0)</f>
        <v>0</v>
      </c>
      <c r="H34" s="148" t="s">
        <v>5919</v>
      </c>
      <c r="I34" s="148" t="s">
        <v>6962</v>
      </c>
      <c r="J34" s="148" t="s">
        <v>6975</v>
      </c>
      <c r="K34" s="148">
        <f t="shared" si="2"/>
        <v>650000000000082</v>
      </c>
      <c r="L34" s="148" t="s">
        <v>9021</v>
      </c>
    </row>
    <row r="35" spans="1:12" x14ac:dyDescent="0.25">
      <c r="A35" s="148" t="s">
        <v>2158</v>
      </c>
      <c r="B35" s="148" t="s">
        <v>2997</v>
      </c>
      <c r="C35" s="148" t="s">
        <v>3085</v>
      </c>
      <c r="D35" s="148">
        <f t="shared" si="0"/>
        <v>650000000000145</v>
      </c>
      <c r="E35" s="148" t="str">
        <f t="shared" si="1"/>
        <v/>
      </c>
      <c r="F35" s="148">
        <f>+IF(AND(C35*1&gt;=200,E35="GC-04314"),IF(D35=0,MAX(F$2:F34)+1,0),0)</f>
        <v>0</v>
      </c>
      <c r="H35" s="148" t="s">
        <v>3934</v>
      </c>
      <c r="I35" s="148" t="s">
        <v>6962</v>
      </c>
      <c r="J35" s="148" t="s">
        <v>6962</v>
      </c>
      <c r="K35" s="148">
        <f t="shared" si="2"/>
        <v>0</v>
      </c>
      <c r="L35" s="148" t="s">
        <v>9020</v>
      </c>
    </row>
    <row r="36" spans="1:12" x14ac:dyDescent="0.25">
      <c r="A36" s="148" t="s">
        <v>2159</v>
      </c>
      <c r="B36" s="148" t="s">
        <v>2997</v>
      </c>
      <c r="C36" s="148" t="s">
        <v>3086</v>
      </c>
      <c r="D36" s="148">
        <f t="shared" si="0"/>
        <v>650000000000146</v>
      </c>
      <c r="E36" s="148" t="str">
        <f t="shared" si="1"/>
        <v/>
      </c>
      <c r="F36" s="148">
        <f>+IF(AND(C36*1&gt;=200,E36="GC-04314"),IF(D36=0,MAX(F$2:F35)+1,0),0)</f>
        <v>0</v>
      </c>
      <c r="H36" s="148" t="s">
        <v>3934</v>
      </c>
      <c r="I36" s="148" t="s">
        <v>391</v>
      </c>
      <c r="J36" s="148" t="s">
        <v>6975</v>
      </c>
      <c r="K36" s="148">
        <f t="shared" si="2"/>
        <v>650000000000082</v>
      </c>
      <c r="L36" s="148" t="s">
        <v>9020</v>
      </c>
    </row>
    <row r="37" spans="1:12" x14ac:dyDescent="0.25">
      <c r="A37" s="148" t="s">
        <v>2160</v>
      </c>
      <c r="B37" s="148" t="s">
        <v>2997</v>
      </c>
      <c r="C37" s="148" t="s">
        <v>3087</v>
      </c>
      <c r="D37" s="148">
        <f t="shared" si="0"/>
        <v>650000000000137</v>
      </c>
      <c r="E37" s="148" t="str">
        <f t="shared" si="1"/>
        <v/>
      </c>
      <c r="F37" s="148">
        <f>+IF(AND(C37*1&gt;=200,E37="GC-04314"),IF(D37=0,MAX(F$2:F36)+1,0),0)</f>
        <v>0</v>
      </c>
      <c r="H37" s="148" t="s">
        <v>3934</v>
      </c>
      <c r="I37" s="148" t="s">
        <v>395</v>
      </c>
      <c r="J37" s="148" t="s">
        <v>6962</v>
      </c>
      <c r="K37" s="148">
        <f t="shared" si="2"/>
        <v>0</v>
      </c>
      <c r="L37" s="148" t="s">
        <v>9020</v>
      </c>
    </row>
    <row r="38" spans="1:12" x14ac:dyDescent="0.25">
      <c r="A38" s="148" t="s">
        <v>2161</v>
      </c>
      <c r="B38" s="148" t="s">
        <v>2997</v>
      </c>
      <c r="C38" s="148" t="s">
        <v>3088</v>
      </c>
      <c r="D38" s="148">
        <f t="shared" si="0"/>
        <v>650000000000148</v>
      </c>
      <c r="E38" s="148" t="str">
        <f t="shared" si="1"/>
        <v/>
      </c>
      <c r="F38" s="148">
        <f>+IF(AND(C38*1&gt;=200,E38="GC-04314"),IF(D38=0,MAX(F$2:F37)+1,0),0)</f>
        <v>0</v>
      </c>
      <c r="H38" s="148" t="s">
        <v>3934</v>
      </c>
      <c r="I38" s="148" t="s">
        <v>391</v>
      </c>
      <c r="J38" s="148" t="s">
        <v>6975</v>
      </c>
      <c r="K38" s="148">
        <f t="shared" si="2"/>
        <v>650000000000082</v>
      </c>
      <c r="L38" s="148" t="s">
        <v>9020</v>
      </c>
    </row>
    <row r="39" spans="1:12" x14ac:dyDescent="0.25">
      <c r="A39" s="148" t="s">
        <v>2162</v>
      </c>
      <c r="B39" s="148" t="s">
        <v>2997</v>
      </c>
      <c r="C39" s="148" t="s">
        <v>3089</v>
      </c>
      <c r="D39" s="148">
        <f t="shared" si="0"/>
        <v>650000000000147</v>
      </c>
      <c r="E39" s="148" t="str">
        <f t="shared" si="1"/>
        <v/>
      </c>
      <c r="F39" s="148">
        <f>+IF(AND(C39*1&gt;=200,E39="GC-04314"),IF(D39=0,MAX(F$2:F38)+1,0),0)</f>
        <v>0</v>
      </c>
      <c r="H39" s="148" t="s">
        <v>3935</v>
      </c>
      <c r="I39" s="148" t="s">
        <v>6962</v>
      </c>
      <c r="J39" s="148" t="s">
        <v>6962</v>
      </c>
      <c r="K39" s="148">
        <f t="shared" si="2"/>
        <v>0</v>
      </c>
      <c r="L39" s="148" t="s">
        <v>9020</v>
      </c>
    </row>
    <row r="40" spans="1:12" x14ac:dyDescent="0.25">
      <c r="A40" s="148" t="s">
        <v>2163</v>
      </c>
      <c r="B40" s="148" t="s">
        <v>2997</v>
      </c>
      <c r="C40" s="148" t="s">
        <v>3090</v>
      </c>
      <c r="D40" s="148">
        <f t="shared" si="0"/>
        <v>0</v>
      </c>
      <c r="E40" s="148" t="str">
        <f t="shared" si="1"/>
        <v>GC-04311</v>
      </c>
      <c r="F40" s="148">
        <f>+IF(AND(C40*1&gt;=200,E40="GC-04314"),IF(D40=0,MAX(F$2:F39)+1,0),0)</f>
        <v>0</v>
      </c>
      <c r="H40" s="148" t="s">
        <v>3935</v>
      </c>
      <c r="I40" s="148" t="s">
        <v>6976</v>
      </c>
      <c r="J40" s="148" t="s">
        <v>6975</v>
      </c>
      <c r="K40" s="148">
        <f t="shared" si="2"/>
        <v>650000000000082</v>
      </c>
      <c r="L40" s="148" t="s">
        <v>9020</v>
      </c>
    </row>
    <row r="41" spans="1:12" x14ac:dyDescent="0.25">
      <c r="A41" s="148" t="s">
        <v>2164</v>
      </c>
      <c r="B41" s="148" t="s">
        <v>2997</v>
      </c>
      <c r="C41" s="148" t="s">
        <v>3091</v>
      </c>
      <c r="D41" s="148">
        <f t="shared" si="0"/>
        <v>650000000000135</v>
      </c>
      <c r="E41" s="148" t="str">
        <f t="shared" si="1"/>
        <v/>
      </c>
      <c r="F41" s="148">
        <f>+IF(AND(C41*1&gt;=200,E41="GC-04314"),IF(D41=0,MAX(F$2:F40)+1,0),0)</f>
        <v>0</v>
      </c>
      <c r="H41" s="148" t="s">
        <v>3935</v>
      </c>
      <c r="I41" s="148" t="s">
        <v>6977</v>
      </c>
      <c r="J41" s="148" t="s">
        <v>6962</v>
      </c>
      <c r="K41" s="148">
        <f t="shared" si="2"/>
        <v>0</v>
      </c>
      <c r="L41" s="148" t="s">
        <v>9020</v>
      </c>
    </row>
    <row r="42" spans="1:12" x14ac:dyDescent="0.25">
      <c r="A42" s="148" t="s">
        <v>2165</v>
      </c>
      <c r="B42" s="148" t="s">
        <v>2997</v>
      </c>
      <c r="C42" s="148" t="s">
        <v>3092</v>
      </c>
      <c r="D42" s="148">
        <f t="shared" si="0"/>
        <v>650000000000138</v>
      </c>
      <c r="E42" s="148" t="str">
        <f t="shared" si="1"/>
        <v/>
      </c>
      <c r="F42" s="148">
        <f>+IF(AND(C42*1&gt;=200,E42="GC-04314"),IF(D42=0,MAX(F$2:F41)+1,0),0)</f>
        <v>0</v>
      </c>
      <c r="H42" s="148" t="s">
        <v>3935</v>
      </c>
      <c r="I42" s="148" t="s">
        <v>391</v>
      </c>
      <c r="J42" s="148" t="s">
        <v>6975</v>
      </c>
      <c r="K42" s="148">
        <f t="shared" si="2"/>
        <v>650000000000082</v>
      </c>
      <c r="L42" s="148" t="s">
        <v>9020</v>
      </c>
    </row>
    <row r="43" spans="1:12" x14ac:dyDescent="0.25">
      <c r="A43" s="148" t="s">
        <v>2166</v>
      </c>
      <c r="B43" s="148" t="s">
        <v>2997</v>
      </c>
      <c r="C43" s="148" t="s">
        <v>3093</v>
      </c>
      <c r="D43" s="148">
        <f t="shared" si="0"/>
        <v>650000000000139</v>
      </c>
      <c r="E43" s="148" t="str">
        <f t="shared" si="1"/>
        <v/>
      </c>
      <c r="F43" s="148">
        <f>+IF(AND(C43*1&gt;=200,E43="GC-04314"),IF(D43=0,MAX(F$2:F42)+1,0),0)</f>
        <v>0</v>
      </c>
      <c r="H43" s="148" t="s">
        <v>5920</v>
      </c>
      <c r="I43" s="148" t="s">
        <v>6962</v>
      </c>
      <c r="J43" s="148" t="s">
        <v>6978</v>
      </c>
      <c r="K43" s="148">
        <f t="shared" si="2"/>
        <v>650000000000108</v>
      </c>
      <c r="L43" s="148" t="s">
        <v>9021</v>
      </c>
    </row>
    <row r="44" spans="1:12" x14ac:dyDescent="0.25">
      <c r="A44" s="148" t="s">
        <v>2167</v>
      </c>
      <c r="B44" s="148" t="s">
        <v>2997</v>
      </c>
      <c r="C44" s="148" t="s">
        <v>3094</v>
      </c>
      <c r="D44" s="148">
        <f t="shared" si="0"/>
        <v>650000000000139</v>
      </c>
      <c r="E44" s="148" t="str">
        <f t="shared" si="1"/>
        <v/>
      </c>
      <c r="F44" s="148">
        <f>+IF(AND(C44*1&gt;=200,E44="GC-04314"),IF(D44=0,MAX(F$2:F43)+1,0),0)</f>
        <v>0</v>
      </c>
      <c r="H44" s="148" t="s">
        <v>5921</v>
      </c>
      <c r="I44" s="148" t="s">
        <v>6962</v>
      </c>
      <c r="J44" s="148" t="s">
        <v>6962</v>
      </c>
      <c r="K44" s="148">
        <f t="shared" si="2"/>
        <v>0</v>
      </c>
      <c r="L44" s="148" t="s">
        <v>9020</v>
      </c>
    </row>
    <row r="45" spans="1:12" x14ac:dyDescent="0.25">
      <c r="A45" s="148" t="s">
        <v>2168</v>
      </c>
      <c r="B45" s="148" t="s">
        <v>2997</v>
      </c>
      <c r="C45" s="148" t="s">
        <v>3095</v>
      </c>
      <c r="D45" s="148">
        <f t="shared" si="0"/>
        <v>650000000000141</v>
      </c>
      <c r="E45" s="148" t="str">
        <f t="shared" si="1"/>
        <v/>
      </c>
      <c r="F45" s="148">
        <f>+IF(AND(C45*1&gt;=200,E45="GC-04314"),IF(D45=0,MAX(F$2:F44)+1,0),0)</f>
        <v>0</v>
      </c>
      <c r="H45" s="148" t="s">
        <v>5922</v>
      </c>
      <c r="I45" s="148" t="s">
        <v>6962</v>
      </c>
      <c r="J45" s="148" t="s">
        <v>6962</v>
      </c>
      <c r="K45" s="148">
        <f t="shared" si="2"/>
        <v>0</v>
      </c>
      <c r="L45" s="148" t="s">
        <v>9021</v>
      </c>
    </row>
    <row r="46" spans="1:12" x14ac:dyDescent="0.25">
      <c r="A46" s="148" t="s">
        <v>2169</v>
      </c>
      <c r="B46" s="148" t="s">
        <v>2997</v>
      </c>
      <c r="C46" s="148" t="s">
        <v>3096</v>
      </c>
      <c r="D46" s="148">
        <f t="shared" si="0"/>
        <v>650000000000181</v>
      </c>
      <c r="E46" s="148" t="str">
        <f t="shared" si="1"/>
        <v/>
      </c>
      <c r="F46" s="148">
        <f>+IF(AND(C46*1&gt;=200,E46="GC-04314"),IF(D46=0,MAX(F$2:F45)+1,0),0)</f>
        <v>0</v>
      </c>
      <c r="H46" s="148" t="s">
        <v>5923</v>
      </c>
      <c r="I46" s="148" t="s">
        <v>6962</v>
      </c>
      <c r="J46" s="148" t="s">
        <v>6962</v>
      </c>
      <c r="K46" s="148">
        <f t="shared" si="2"/>
        <v>0</v>
      </c>
      <c r="L46" s="148" t="s">
        <v>9021</v>
      </c>
    </row>
    <row r="47" spans="1:12" x14ac:dyDescent="0.25">
      <c r="A47" s="148" t="s">
        <v>2170</v>
      </c>
      <c r="B47" s="148" t="s">
        <v>2997</v>
      </c>
      <c r="C47" s="148" t="s">
        <v>3097</v>
      </c>
      <c r="D47" s="148">
        <f t="shared" si="0"/>
        <v>650000000000142</v>
      </c>
      <c r="E47" s="148" t="str">
        <f t="shared" si="1"/>
        <v/>
      </c>
      <c r="F47" s="148">
        <f>+IF(AND(C47*1&gt;=200,E47="GC-04314"),IF(D47=0,MAX(F$2:F46)+1,0),0)</f>
        <v>0</v>
      </c>
      <c r="H47" s="148" t="s">
        <v>5924</v>
      </c>
      <c r="I47" s="148" t="s">
        <v>6962</v>
      </c>
      <c r="J47" s="148" t="s">
        <v>6962</v>
      </c>
      <c r="K47" s="148">
        <f t="shared" si="2"/>
        <v>0</v>
      </c>
      <c r="L47" s="148" t="s">
        <v>9022</v>
      </c>
    </row>
    <row r="48" spans="1:12" x14ac:dyDescent="0.25">
      <c r="A48" s="148" t="s">
        <v>2171</v>
      </c>
      <c r="B48" s="148" t="s">
        <v>2997</v>
      </c>
      <c r="C48" s="148" t="s">
        <v>3098</v>
      </c>
      <c r="D48" s="148">
        <f t="shared" si="0"/>
        <v>650000000000149</v>
      </c>
      <c r="E48" s="148" t="str">
        <f t="shared" si="1"/>
        <v/>
      </c>
      <c r="F48" s="148">
        <f>+IF(AND(C48*1&gt;=200,E48="GC-04314"),IF(D48=0,MAX(F$2:F47)+1,0),0)</f>
        <v>0</v>
      </c>
      <c r="H48" s="148" t="s">
        <v>5925</v>
      </c>
      <c r="I48" s="148" t="s">
        <v>6962</v>
      </c>
      <c r="J48" s="148" t="s">
        <v>6962</v>
      </c>
      <c r="K48" s="148">
        <f t="shared" si="2"/>
        <v>0</v>
      </c>
      <c r="L48" s="148" t="s">
        <v>9023</v>
      </c>
    </row>
    <row r="49" spans="1:12" x14ac:dyDescent="0.25">
      <c r="A49" s="148" t="s">
        <v>2172</v>
      </c>
      <c r="B49" s="148" t="s">
        <v>2997</v>
      </c>
      <c r="C49" s="148" t="s">
        <v>3099</v>
      </c>
      <c r="D49" s="148">
        <f t="shared" si="0"/>
        <v>650000000000184</v>
      </c>
      <c r="E49" s="148" t="str">
        <f t="shared" si="1"/>
        <v/>
      </c>
      <c r="F49" s="148">
        <f>+IF(AND(C49*1&gt;=200,E49="GC-04314"),IF(D49=0,MAX(F$2:F48)+1,0),0)</f>
        <v>0</v>
      </c>
      <c r="H49" s="148" t="s">
        <v>5926</v>
      </c>
      <c r="I49" s="148" t="s">
        <v>6962</v>
      </c>
      <c r="J49" s="148" t="s">
        <v>6962</v>
      </c>
      <c r="K49" s="148">
        <f t="shared" si="2"/>
        <v>0</v>
      </c>
      <c r="L49" s="148" t="s">
        <v>9020</v>
      </c>
    </row>
    <row r="50" spans="1:12" x14ac:dyDescent="0.25">
      <c r="A50" s="148" t="s">
        <v>2173</v>
      </c>
      <c r="B50" s="148" t="s">
        <v>2997</v>
      </c>
      <c r="C50" s="148" t="s">
        <v>3100</v>
      </c>
      <c r="D50" s="148">
        <f t="shared" si="0"/>
        <v>650000000000185</v>
      </c>
      <c r="E50" s="148" t="str">
        <f t="shared" si="1"/>
        <v/>
      </c>
      <c r="F50" s="148">
        <f>+IF(AND(C50*1&gt;=200,E50="GC-04314"),IF(D50=0,MAX(F$2:F49)+1,0),0)</f>
        <v>0</v>
      </c>
      <c r="H50" s="148" t="s">
        <v>5927</v>
      </c>
      <c r="I50" s="148" t="s">
        <v>6962</v>
      </c>
      <c r="J50" s="148" t="s">
        <v>6962</v>
      </c>
      <c r="K50" s="148">
        <f t="shared" si="2"/>
        <v>0</v>
      </c>
      <c r="L50" s="148" t="s">
        <v>9020</v>
      </c>
    </row>
    <row r="51" spans="1:12" x14ac:dyDescent="0.25">
      <c r="A51" s="148" t="s">
        <v>2174</v>
      </c>
      <c r="B51" s="148" t="s">
        <v>2997</v>
      </c>
      <c r="C51" s="148" t="s">
        <v>3101</v>
      </c>
      <c r="D51" s="148">
        <f t="shared" si="0"/>
        <v>650000000000186</v>
      </c>
      <c r="E51" s="148" t="str">
        <f t="shared" si="1"/>
        <v/>
      </c>
      <c r="F51" s="148">
        <f>+IF(AND(C51*1&gt;=200,E51="GC-04314"),IF(D51=0,MAX(F$2:F50)+1,0),0)</f>
        <v>0</v>
      </c>
      <c r="H51" s="148" t="s">
        <v>5928</v>
      </c>
      <c r="I51" s="148" t="s">
        <v>6962</v>
      </c>
      <c r="J51" s="148" t="s">
        <v>6962</v>
      </c>
      <c r="K51" s="148">
        <f t="shared" si="2"/>
        <v>0</v>
      </c>
      <c r="L51" s="148" t="s">
        <v>9020</v>
      </c>
    </row>
    <row r="52" spans="1:12" x14ac:dyDescent="0.25">
      <c r="A52" s="148" t="s">
        <v>2175</v>
      </c>
      <c r="B52" s="148" t="s">
        <v>2997</v>
      </c>
      <c r="C52" s="148" t="s">
        <v>3102</v>
      </c>
      <c r="D52" s="148">
        <f t="shared" si="0"/>
        <v>650000000000187</v>
      </c>
      <c r="E52" s="148" t="str">
        <f t="shared" si="1"/>
        <v/>
      </c>
      <c r="F52" s="148">
        <f>+IF(AND(C52*1&gt;=200,E52="GC-04314"),IF(D52=0,MAX(F$2:F51)+1,0),0)</f>
        <v>0</v>
      </c>
      <c r="H52" s="148" t="s">
        <v>5929</v>
      </c>
      <c r="I52" s="148" t="s">
        <v>6962</v>
      </c>
      <c r="J52" s="148" t="s">
        <v>6962</v>
      </c>
      <c r="K52" s="148">
        <f t="shared" si="2"/>
        <v>0</v>
      </c>
      <c r="L52" s="148" t="s">
        <v>9020</v>
      </c>
    </row>
    <row r="53" spans="1:12" x14ac:dyDescent="0.25">
      <c r="A53" s="148" t="s">
        <v>2176</v>
      </c>
      <c r="B53" s="148" t="s">
        <v>2997</v>
      </c>
      <c r="C53" s="148" t="s">
        <v>3103</v>
      </c>
      <c r="D53" s="148">
        <f t="shared" si="0"/>
        <v>650000000000188</v>
      </c>
      <c r="E53" s="148" t="str">
        <f t="shared" si="1"/>
        <v/>
      </c>
      <c r="F53" s="148">
        <f>+IF(AND(C53*1&gt;=200,E53="GC-04314"),IF(D53=0,MAX(F$2:F52)+1,0),0)</f>
        <v>0</v>
      </c>
      <c r="H53" s="148" t="s">
        <v>5930</v>
      </c>
      <c r="I53" s="148" t="s">
        <v>6962</v>
      </c>
      <c r="J53" s="148" t="s">
        <v>6962</v>
      </c>
      <c r="K53" s="148">
        <f t="shared" si="2"/>
        <v>0</v>
      </c>
      <c r="L53" s="148" t="s">
        <v>9020</v>
      </c>
    </row>
    <row r="54" spans="1:12" x14ac:dyDescent="0.25">
      <c r="A54" s="148" t="s">
        <v>2177</v>
      </c>
      <c r="B54" s="148" t="s">
        <v>2997</v>
      </c>
      <c r="C54" s="148" t="s">
        <v>3104</v>
      </c>
      <c r="D54" s="148">
        <f t="shared" si="0"/>
        <v>650000000000118</v>
      </c>
      <c r="E54" s="148" t="str">
        <f t="shared" si="1"/>
        <v/>
      </c>
      <c r="F54" s="148">
        <f>+IF(AND(C54*1&gt;=200,E54="GC-04314"),IF(D54=0,MAX(F$2:F53)+1,0),0)</f>
        <v>0</v>
      </c>
      <c r="H54" s="148" t="s">
        <v>5931</v>
      </c>
      <c r="I54" s="148" t="s">
        <v>6962</v>
      </c>
      <c r="J54" s="148" t="s">
        <v>6962</v>
      </c>
      <c r="K54" s="148">
        <f t="shared" si="2"/>
        <v>0</v>
      </c>
      <c r="L54" s="148" t="s">
        <v>9020</v>
      </c>
    </row>
    <row r="55" spans="1:12" x14ac:dyDescent="0.25">
      <c r="A55" s="148" t="s">
        <v>2178</v>
      </c>
      <c r="B55" s="148" t="s">
        <v>2997</v>
      </c>
      <c r="C55" s="148" t="s">
        <v>3105</v>
      </c>
      <c r="D55" s="148">
        <f t="shared" si="0"/>
        <v>650000000000190</v>
      </c>
      <c r="E55" s="148" t="str">
        <f t="shared" si="1"/>
        <v/>
      </c>
      <c r="F55" s="148">
        <f>+IF(AND(C55*1&gt;=200,E55="GC-04314"),IF(D55=0,MAX(F$2:F54)+1,0),0)</f>
        <v>0</v>
      </c>
      <c r="H55" s="148" t="s">
        <v>5932</v>
      </c>
      <c r="I55" s="148" t="s">
        <v>6962</v>
      </c>
      <c r="J55" s="148" t="s">
        <v>6962</v>
      </c>
      <c r="K55" s="148">
        <f t="shared" si="2"/>
        <v>0</v>
      </c>
      <c r="L55" s="148" t="s">
        <v>9020</v>
      </c>
    </row>
    <row r="56" spans="1:12" x14ac:dyDescent="0.25">
      <c r="A56" s="148" t="s">
        <v>2179</v>
      </c>
      <c r="B56" s="148" t="s">
        <v>2997</v>
      </c>
      <c r="C56" s="148" t="s">
        <v>3106</v>
      </c>
      <c r="D56" s="148">
        <f t="shared" si="0"/>
        <v>650000000000191</v>
      </c>
      <c r="E56" s="148" t="str">
        <f t="shared" si="1"/>
        <v/>
      </c>
      <c r="F56" s="148">
        <f>+IF(AND(C56*1&gt;=200,E56="GC-04314"),IF(D56=0,MAX(F$2:F55)+1,0),0)</f>
        <v>0</v>
      </c>
      <c r="H56" s="148" t="s">
        <v>5933</v>
      </c>
      <c r="I56" s="148" t="s">
        <v>6962</v>
      </c>
      <c r="J56" s="148" t="s">
        <v>6962</v>
      </c>
      <c r="K56" s="148">
        <f t="shared" si="2"/>
        <v>0</v>
      </c>
      <c r="L56" s="148" t="s">
        <v>9020</v>
      </c>
    </row>
    <row r="57" spans="1:12" x14ac:dyDescent="0.25">
      <c r="A57" s="148" t="s">
        <v>2180</v>
      </c>
      <c r="B57" s="148" t="s">
        <v>2997</v>
      </c>
      <c r="C57" s="148" t="s">
        <v>3107</v>
      </c>
      <c r="D57" s="148">
        <f t="shared" si="0"/>
        <v>650000000000192</v>
      </c>
      <c r="E57" s="148" t="str">
        <f t="shared" si="1"/>
        <v/>
      </c>
      <c r="F57" s="148">
        <f>+IF(AND(C57*1&gt;=200,E57="GC-04314"),IF(D57=0,MAX(F$2:F56)+1,0),0)</f>
        <v>0</v>
      </c>
      <c r="H57" s="148" t="s">
        <v>5934</v>
      </c>
      <c r="I57" s="148" t="s">
        <v>6962</v>
      </c>
      <c r="J57" s="148" t="s">
        <v>6962</v>
      </c>
      <c r="K57" s="148">
        <f t="shared" si="2"/>
        <v>0</v>
      </c>
      <c r="L57" s="148" t="s">
        <v>9020</v>
      </c>
    </row>
    <row r="58" spans="1:12" x14ac:dyDescent="0.25">
      <c r="A58" s="148" t="s">
        <v>2181</v>
      </c>
      <c r="B58" s="148" t="s">
        <v>2997</v>
      </c>
      <c r="C58" s="148" t="s">
        <v>3108</v>
      </c>
      <c r="D58" s="148">
        <f t="shared" si="0"/>
        <v>650000000002161</v>
      </c>
      <c r="E58" s="148" t="str">
        <f t="shared" si="1"/>
        <v/>
      </c>
      <c r="F58" s="148">
        <f>+IF(AND(C58*1&gt;=200,E58="GC-04314"),IF(D58=0,MAX(F$2:F57)+1,0),0)</f>
        <v>0</v>
      </c>
      <c r="H58" s="148" t="s">
        <v>5935</v>
      </c>
      <c r="I58" s="148" t="s">
        <v>6962</v>
      </c>
      <c r="J58" s="148" t="s">
        <v>6962</v>
      </c>
      <c r="K58" s="148">
        <f t="shared" si="2"/>
        <v>0</v>
      </c>
      <c r="L58" s="148" t="s">
        <v>9020</v>
      </c>
    </row>
    <row r="59" spans="1:12" x14ac:dyDescent="0.25">
      <c r="A59" s="148" t="s">
        <v>2182</v>
      </c>
      <c r="B59" s="148" t="s">
        <v>2997</v>
      </c>
      <c r="C59" s="148" t="s">
        <v>3109</v>
      </c>
      <c r="D59" s="148">
        <f t="shared" si="0"/>
        <v>650000000002162</v>
      </c>
      <c r="E59" s="148" t="str">
        <f t="shared" si="1"/>
        <v/>
      </c>
      <c r="F59" s="148">
        <f>+IF(AND(C59*1&gt;=200,E59="GC-04314"),IF(D59=0,MAX(F$2:F58)+1,0),0)</f>
        <v>0</v>
      </c>
      <c r="H59" s="148" t="s">
        <v>5936</v>
      </c>
      <c r="I59" s="148" t="s">
        <v>6962</v>
      </c>
      <c r="J59" s="148" t="s">
        <v>6962</v>
      </c>
      <c r="K59" s="148">
        <f t="shared" si="2"/>
        <v>0</v>
      </c>
      <c r="L59" s="148" t="s">
        <v>9020</v>
      </c>
    </row>
    <row r="60" spans="1:12" x14ac:dyDescent="0.25">
      <c r="A60" s="148" t="s">
        <v>2183</v>
      </c>
      <c r="B60" s="148" t="s">
        <v>2997</v>
      </c>
      <c r="C60" s="148" t="s">
        <v>3110</v>
      </c>
      <c r="D60" s="148">
        <f t="shared" si="0"/>
        <v>650000000002163</v>
      </c>
      <c r="E60" s="148" t="str">
        <f t="shared" si="1"/>
        <v/>
      </c>
      <c r="F60" s="148">
        <f>+IF(AND(C60*1&gt;=200,E60="GC-04314"),IF(D60=0,MAX(F$2:F59)+1,0),0)</f>
        <v>0</v>
      </c>
      <c r="H60" s="148" t="s">
        <v>5937</v>
      </c>
      <c r="I60" s="148" t="s">
        <v>6962</v>
      </c>
      <c r="J60" s="148" t="s">
        <v>6962</v>
      </c>
      <c r="K60" s="148">
        <f t="shared" si="2"/>
        <v>0</v>
      </c>
      <c r="L60" s="148" t="s">
        <v>9020</v>
      </c>
    </row>
    <row r="61" spans="1:12" x14ac:dyDescent="0.25">
      <c r="A61" s="148" t="s">
        <v>2184</v>
      </c>
      <c r="B61" s="148" t="s">
        <v>2997</v>
      </c>
      <c r="C61" s="148" t="s">
        <v>3111</v>
      </c>
      <c r="D61" s="148">
        <f t="shared" si="0"/>
        <v>0</v>
      </c>
      <c r="E61" s="148" t="str">
        <f t="shared" si="1"/>
        <v>GC-04311</v>
      </c>
      <c r="F61" s="148">
        <f>+IF(AND(C61*1&gt;=200,E61="GC-04314"),IF(D61=0,MAX(F$2:F60)+1,0),0)</f>
        <v>0</v>
      </c>
      <c r="H61" s="148" t="s">
        <v>5938</v>
      </c>
      <c r="I61" s="148" t="s">
        <v>6962</v>
      </c>
      <c r="J61" s="148" t="s">
        <v>6962</v>
      </c>
      <c r="K61" s="148">
        <f t="shared" si="2"/>
        <v>0</v>
      </c>
      <c r="L61" s="148" t="s">
        <v>9020</v>
      </c>
    </row>
    <row r="62" spans="1:12" x14ac:dyDescent="0.25">
      <c r="A62" s="148" t="s">
        <v>2185</v>
      </c>
      <c r="B62" s="148" t="s">
        <v>2997</v>
      </c>
      <c r="C62" s="148" t="s">
        <v>3112</v>
      </c>
      <c r="D62" s="148">
        <f t="shared" si="0"/>
        <v>0</v>
      </c>
      <c r="E62" s="148" t="str">
        <f t="shared" si="1"/>
        <v>GC-04311</v>
      </c>
      <c r="F62" s="148">
        <f>+IF(AND(C62*1&gt;=200,E62="GC-04314"),IF(D62=0,MAX(F$2:F61)+1,0),0)</f>
        <v>0</v>
      </c>
      <c r="H62" s="148" t="s">
        <v>5939</v>
      </c>
      <c r="I62" s="148" t="s">
        <v>6962</v>
      </c>
      <c r="J62" s="148" t="s">
        <v>6962</v>
      </c>
      <c r="K62" s="148">
        <f t="shared" si="2"/>
        <v>0</v>
      </c>
      <c r="L62" s="148" t="s">
        <v>9020</v>
      </c>
    </row>
    <row r="63" spans="1:12" x14ac:dyDescent="0.25">
      <c r="A63" s="148" t="s">
        <v>2186</v>
      </c>
      <c r="B63" s="148" t="s">
        <v>2997</v>
      </c>
      <c r="C63" s="148" t="s">
        <v>3113</v>
      </c>
      <c r="D63" s="148">
        <f t="shared" si="0"/>
        <v>0</v>
      </c>
      <c r="E63" s="148" t="str">
        <f t="shared" si="1"/>
        <v>GC-04311</v>
      </c>
      <c r="F63" s="148">
        <f>+IF(AND(C63*1&gt;=200,E63="GC-04314"),IF(D63=0,MAX(F$2:F62)+1,0),0)</f>
        <v>0</v>
      </c>
      <c r="H63" s="148" t="s">
        <v>5940</v>
      </c>
      <c r="I63" s="148" t="s">
        <v>6962</v>
      </c>
      <c r="J63" s="148" t="s">
        <v>6962</v>
      </c>
      <c r="K63" s="148">
        <f t="shared" si="2"/>
        <v>0</v>
      </c>
      <c r="L63" s="148" t="s">
        <v>9020</v>
      </c>
    </row>
    <row r="64" spans="1:12" x14ac:dyDescent="0.25">
      <c r="A64" s="148" t="s">
        <v>2187</v>
      </c>
      <c r="B64" s="148" t="s">
        <v>2997</v>
      </c>
      <c r="C64" s="148" t="s">
        <v>3114</v>
      </c>
      <c r="D64" s="148">
        <f t="shared" si="0"/>
        <v>0</v>
      </c>
      <c r="E64" s="148" t="str">
        <f t="shared" si="1"/>
        <v>GC-04311</v>
      </c>
      <c r="F64" s="148">
        <f>+IF(AND(C64*1&gt;=200,E64="GC-04314"),IF(D64=0,MAX(F$2:F63)+1,0),0)</f>
        <v>0</v>
      </c>
      <c r="H64" s="148" t="s">
        <v>5941</v>
      </c>
      <c r="I64" s="148" t="s">
        <v>6962</v>
      </c>
      <c r="J64" s="148" t="s">
        <v>6962</v>
      </c>
      <c r="K64" s="148">
        <f t="shared" si="2"/>
        <v>0</v>
      </c>
      <c r="L64" s="148" t="s">
        <v>9020</v>
      </c>
    </row>
    <row r="65" spans="1:12" x14ac:dyDescent="0.25">
      <c r="A65" s="148" t="s">
        <v>2188</v>
      </c>
      <c r="B65" s="148" t="s">
        <v>2997</v>
      </c>
      <c r="C65" s="148" t="s">
        <v>3115</v>
      </c>
      <c r="D65" s="148">
        <f t="shared" si="0"/>
        <v>0</v>
      </c>
      <c r="E65" s="148" t="str">
        <f t="shared" si="1"/>
        <v>GC-04311</v>
      </c>
      <c r="F65" s="148">
        <f>+IF(AND(C65*1&gt;=200,E65="GC-04314"),IF(D65=0,MAX(F$2:F64)+1,0),0)</f>
        <v>0</v>
      </c>
      <c r="H65" s="148" t="s">
        <v>5942</v>
      </c>
      <c r="I65" s="148" t="s">
        <v>6962</v>
      </c>
      <c r="J65" s="148" t="s">
        <v>6962</v>
      </c>
      <c r="K65" s="148">
        <f t="shared" si="2"/>
        <v>0</v>
      </c>
      <c r="L65" s="148" t="s">
        <v>9020</v>
      </c>
    </row>
    <row r="66" spans="1:12" x14ac:dyDescent="0.25">
      <c r="A66" s="148" t="s">
        <v>2189</v>
      </c>
      <c r="B66" s="148" t="s">
        <v>2997</v>
      </c>
      <c r="C66" s="148" t="s">
        <v>3116</v>
      </c>
      <c r="D66" s="148">
        <f t="shared" ref="D66:D129" si="3">+SUMIFS(K:K,H:H,A66)</f>
        <v>0</v>
      </c>
      <c r="E66" s="148" t="str">
        <f t="shared" ref="E66:E129" si="4">+IF(D66=0,VLOOKUP(A66,$H:$L,5,FALSE),"")</f>
        <v>GC-04311</v>
      </c>
      <c r="F66" s="148">
        <f>+IF(AND(C66*1&gt;=200,E66="GC-04314"),IF(D66=0,MAX(F$2:F65)+1,0),0)</f>
        <v>0</v>
      </c>
      <c r="H66" s="148" t="s">
        <v>5943</v>
      </c>
      <c r="I66" s="148" t="s">
        <v>6962</v>
      </c>
      <c r="J66" s="148" t="s">
        <v>6962</v>
      </c>
      <c r="K66" s="148">
        <f t="shared" si="2"/>
        <v>0</v>
      </c>
      <c r="L66" s="148" t="s">
        <v>9020</v>
      </c>
    </row>
    <row r="67" spans="1:12" x14ac:dyDescent="0.25">
      <c r="A67" s="148" t="s">
        <v>2190</v>
      </c>
      <c r="B67" s="148" t="s">
        <v>2997</v>
      </c>
      <c r="C67" s="148" t="s">
        <v>3117</v>
      </c>
      <c r="D67" s="148">
        <f t="shared" si="3"/>
        <v>0</v>
      </c>
      <c r="E67" s="148" t="str">
        <f t="shared" si="4"/>
        <v>GC-04311</v>
      </c>
      <c r="F67" s="148">
        <f>+IF(AND(C67*1&gt;=200,E67="GC-04314"),IF(D67=0,MAX(F$2:F66)+1,0),0)</f>
        <v>0</v>
      </c>
      <c r="H67" s="148" t="s">
        <v>5944</v>
      </c>
      <c r="I67" s="148" t="s">
        <v>6962</v>
      </c>
      <c r="J67" s="148" t="s">
        <v>6962</v>
      </c>
      <c r="K67" s="148">
        <f t="shared" ref="K67:K130" si="5">+IFERROR(J67*1,0)</f>
        <v>0</v>
      </c>
      <c r="L67" s="148" t="s">
        <v>9020</v>
      </c>
    </row>
    <row r="68" spans="1:12" x14ac:dyDescent="0.25">
      <c r="A68" s="148" t="s">
        <v>2191</v>
      </c>
      <c r="B68" s="148" t="s">
        <v>2997</v>
      </c>
      <c r="C68" s="148" t="s">
        <v>3118</v>
      </c>
      <c r="D68" s="148">
        <f t="shared" si="3"/>
        <v>0</v>
      </c>
      <c r="E68" s="148" t="str">
        <f t="shared" si="4"/>
        <v>GC-04311</v>
      </c>
      <c r="F68" s="148">
        <f>+IF(AND(C68*1&gt;=200,E68="GC-04314"),IF(D68=0,MAX(F$2:F67)+1,0),0)</f>
        <v>0</v>
      </c>
      <c r="H68" s="148" t="s">
        <v>5945</v>
      </c>
      <c r="I68" s="148" t="s">
        <v>6962</v>
      </c>
      <c r="J68" s="148" t="s">
        <v>6962</v>
      </c>
      <c r="K68" s="148">
        <f t="shared" si="5"/>
        <v>0</v>
      </c>
      <c r="L68" s="148" t="s">
        <v>9020</v>
      </c>
    </row>
    <row r="69" spans="1:12" x14ac:dyDescent="0.25">
      <c r="A69" s="148" t="s">
        <v>2192</v>
      </c>
      <c r="B69" s="148" t="s">
        <v>2997</v>
      </c>
      <c r="C69" s="148" t="s">
        <v>3119</v>
      </c>
      <c r="D69" s="148">
        <f t="shared" si="3"/>
        <v>0</v>
      </c>
      <c r="E69" s="148" t="str">
        <f t="shared" si="4"/>
        <v>GC-04311</v>
      </c>
      <c r="F69" s="148">
        <f>+IF(AND(C69*1&gt;=200,E69="GC-04314"),IF(D69=0,MAX(F$2:F68)+1,0),0)</f>
        <v>0</v>
      </c>
      <c r="H69" s="148" t="s">
        <v>5946</v>
      </c>
      <c r="I69" s="148" t="s">
        <v>6962</v>
      </c>
      <c r="J69" s="148" t="s">
        <v>6962</v>
      </c>
      <c r="K69" s="148">
        <f t="shared" si="5"/>
        <v>0</v>
      </c>
      <c r="L69" s="148" t="s">
        <v>9020</v>
      </c>
    </row>
    <row r="70" spans="1:12" x14ac:dyDescent="0.25">
      <c r="A70" s="148" t="s">
        <v>2193</v>
      </c>
      <c r="B70" s="148" t="s">
        <v>2997</v>
      </c>
      <c r="C70" s="148" t="s">
        <v>3120</v>
      </c>
      <c r="D70" s="148">
        <f t="shared" si="3"/>
        <v>0</v>
      </c>
      <c r="E70" s="148" t="str">
        <f t="shared" si="4"/>
        <v>GC-04311</v>
      </c>
      <c r="F70" s="148">
        <f>+IF(AND(C70*1&gt;=200,E70="GC-04314"),IF(D70=0,MAX(F$2:F69)+1,0),0)</f>
        <v>0</v>
      </c>
      <c r="H70" s="148" t="s">
        <v>5947</v>
      </c>
      <c r="I70" s="148" t="s">
        <v>6962</v>
      </c>
      <c r="J70" s="148" t="s">
        <v>6962</v>
      </c>
      <c r="K70" s="148">
        <f t="shared" si="5"/>
        <v>0</v>
      </c>
      <c r="L70" s="148" t="s">
        <v>9020</v>
      </c>
    </row>
    <row r="71" spans="1:12" x14ac:dyDescent="0.25">
      <c r="A71" s="148" t="s">
        <v>2194</v>
      </c>
      <c r="B71" s="148" t="s">
        <v>2997</v>
      </c>
      <c r="C71" s="148" t="s">
        <v>3121</v>
      </c>
      <c r="D71" s="148">
        <f t="shared" si="3"/>
        <v>650000000002164</v>
      </c>
      <c r="E71" s="148" t="str">
        <f t="shared" si="4"/>
        <v/>
      </c>
      <c r="F71" s="148">
        <f>+IF(AND(C71*1&gt;=200,E71="GC-04314"),IF(D71=0,MAX(F$2:F70)+1,0),0)</f>
        <v>0</v>
      </c>
      <c r="H71" s="148" t="s">
        <v>5948</v>
      </c>
      <c r="I71" s="148" t="s">
        <v>6962</v>
      </c>
      <c r="J71" s="148" t="s">
        <v>6962</v>
      </c>
      <c r="K71" s="148">
        <f t="shared" si="5"/>
        <v>0</v>
      </c>
      <c r="L71" s="148" t="s">
        <v>9020</v>
      </c>
    </row>
    <row r="72" spans="1:12" x14ac:dyDescent="0.25">
      <c r="A72" s="148" t="s">
        <v>2195</v>
      </c>
      <c r="B72" s="148" t="s">
        <v>2997</v>
      </c>
      <c r="C72" s="148" t="s">
        <v>3122</v>
      </c>
      <c r="D72" s="148">
        <f t="shared" si="3"/>
        <v>650000000002167</v>
      </c>
      <c r="E72" s="148" t="str">
        <f t="shared" si="4"/>
        <v/>
      </c>
      <c r="F72" s="148">
        <f>+IF(AND(C72*1&gt;=200,E72="GC-04314"),IF(D72=0,MAX(F$2:F71)+1,0),0)</f>
        <v>0</v>
      </c>
      <c r="H72" s="148" t="s">
        <v>5949</v>
      </c>
      <c r="I72" s="148" t="s">
        <v>6962</v>
      </c>
      <c r="J72" s="148" t="s">
        <v>6962</v>
      </c>
      <c r="K72" s="148">
        <f t="shared" si="5"/>
        <v>0</v>
      </c>
      <c r="L72" s="148" t="s">
        <v>9020</v>
      </c>
    </row>
    <row r="73" spans="1:12" x14ac:dyDescent="0.25">
      <c r="A73" s="148" t="s">
        <v>2196</v>
      </c>
      <c r="B73" s="148" t="s">
        <v>2997</v>
      </c>
      <c r="C73" s="148" t="s">
        <v>3123</v>
      </c>
      <c r="D73" s="148">
        <f t="shared" si="3"/>
        <v>0</v>
      </c>
      <c r="E73" s="148" t="str">
        <f t="shared" si="4"/>
        <v>GC-04314</v>
      </c>
      <c r="F73" s="148">
        <f>+IF(AND(C73*1&gt;=200,E73="GC-04314"),IF(D73=0,MAX(F$2:F72)+1,0),0)</f>
        <v>1</v>
      </c>
      <c r="H73" s="148" t="s">
        <v>5950</v>
      </c>
      <c r="I73" s="148" t="s">
        <v>6962</v>
      </c>
      <c r="J73" s="148" t="s">
        <v>6962</v>
      </c>
      <c r="K73" s="148">
        <f t="shared" si="5"/>
        <v>0</v>
      </c>
      <c r="L73" s="148" t="s">
        <v>9020</v>
      </c>
    </row>
    <row r="74" spans="1:12" x14ac:dyDescent="0.25">
      <c r="A74" s="148" t="s">
        <v>2197</v>
      </c>
      <c r="B74" s="148" t="s">
        <v>2997</v>
      </c>
      <c r="C74" s="148" t="s">
        <v>3124</v>
      </c>
      <c r="D74" s="148">
        <f t="shared" si="3"/>
        <v>650000000002166</v>
      </c>
      <c r="E74" s="148" t="str">
        <f t="shared" si="4"/>
        <v/>
      </c>
      <c r="F74" s="148">
        <f>+IF(AND(C74*1&gt;=200,E74="GC-04314"),IF(D74=0,MAX(F$2:F73)+1,0),0)</f>
        <v>0</v>
      </c>
      <c r="H74" s="148" t="s">
        <v>5951</v>
      </c>
      <c r="I74" s="148" t="s">
        <v>6962</v>
      </c>
      <c r="J74" s="148" t="s">
        <v>6962</v>
      </c>
      <c r="K74" s="148">
        <f t="shared" si="5"/>
        <v>0</v>
      </c>
      <c r="L74" s="148" t="s">
        <v>9020</v>
      </c>
    </row>
    <row r="75" spans="1:12" x14ac:dyDescent="0.25">
      <c r="A75" s="148" t="s">
        <v>2198</v>
      </c>
      <c r="B75" s="148" t="s">
        <v>2997</v>
      </c>
      <c r="C75" s="148" t="s">
        <v>3125</v>
      </c>
      <c r="D75" s="148">
        <f t="shared" si="3"/>
        <v>650000000002172</v>
      </c>
      <c r="E75" s="148" t="str">
        <f t="shared" si="4"/>
        <v/>
      </c>
      <c r="F75" s="148">
        <f>+IF(AND(C75*1&gt;=200,E75="GC-04314"),IF(D75=0,MAX(F$2:F74)+1,0),0)</f>
        <v>0</v>
      </c>
      <c r="H75" s="148" t="s">
        <v>5952</v>
      </c>
      <c r="I75" s="148" t="s">
        <v>6962</v>
      </c>
      <c r="J75" s="148" t="s">
        <v>6962</v>
      </c>
      <c r="K75" s="148">
        <f t="shared" si="5"/>
        <v>0</v>
      </c>
      <c r="L75" s="148" t="s">
        <v>9020</v>
      </c>
    </row>
    <row r="76" spans="1:12" x14ac:dyDescent="0.25">
      <c r="A76" s="148" t="s">
        <v>2199</v>
      </c>
      <c r="B76" s="148" t="s">
        <v>2997</v>
      </c>
      <c r="C76" s="148" t="s">
        <v>3126</v>
      </c>
      <c r="D76" s="148">
        <f t="shared" si="3"/>
        <v>650000000002177</v>
      </c>
      <c r="E76" s="148" t="str">
        <f t="shared" si="4"/>
        <v/>
      </c>
      <c r="F76" s="148">
        <f>+IF(AND(C76*1&gt;=200,E76="GC-04314"),IF(D76=0,MAX(F$2:F75)+1,0),0)</f>
        <v>0</v>
      </c>
      <c r="H76" s="148" t="s">
        <v>5953</v>
      </c>
      <c r="I76" s="148" t="s">
        <v>6962</v>
      </c>
      <c r="J76" s="148" t="s">
        <v>6962</v>
      </c>
      <c r="K76" s="148">
        <f t="shared" si="5"/>
        <v>0</v>
      </c>
      <c r="L76" s="148" t="s">
        <v>9020</v>
      </c>
    </row>
    <row r="77" spans="1:12" x14ac:dyDescent="0.25">
      <c r="A77" s="148" t="s">
        <v>2200</v>
      </c>
      <c r="B77" s="148" t="s">
        <v>2997</v>
      </c>
      <c r="C77" s="148" t="s">
        <v>3127</v>
      </c>
      <c r="D77" s="148">
        <f t="shared" si="3"/>
        <v>650000000002177</v>
      </c>
      <c r="E77" s="148" t="str">
        <f t="shared" si="4"/>
        <v/>
      </c>
      <c r="F77" s="148">
        <f>+IF(AND(C77*1&gt;=200,E77="GC-04314"),IF(D77=0,MAX(F$2:F76)+1,0),0)</f>
        <v>0</v>
      </c>
      <c r="H77" s="148" t="s">
        <v>5954</v>
      </c>
      <c r="I77" s="148" t="s">
        <v>6962</v>
      </c>
      <c r="J77" s="148" t="s">
        <v>6962</v>
      </c>
      <c r="K77" s="148">
        <f t="shared" si="5"/>
        <v>0</v>
      </c>
      <c r="L77" s="148" t="s">
        <v>9020</v>
      </c>
    </row>
    <row r="78" spans="1:12" x14ac:dyDescent="0.25">
      <c r="A78" s="148" t="s">
        <v>2201</v>
      </c>
      <c r="B78" s="148" t="s">
        <v>2997</v>
      </c>
      <c r="C78" s="148" t="s">
        <v>3128</v>
      </c>
      <c r="D78" s="148">
        <f t="shared" si="3"/>
        <v>650000000002179</v>
      </c>
      <c r="E78" s="148" t="str">
        <f t="shared" si="4"/>
        <v/>
      </c>
      <c r="F78" s="148">
        <f>+IF(AND(C78*1&gt;=200,E78="GC-04314"),IF(D78=0,MAX(F$2:F77)+1,0),0)</f>
        <v>0</v>
      </c>
      <c r="H78" s="148" t="s">
        <v>5955</v>
      </c>
      <c r="I78" s="148" t="s">
        <v>6962</v>
      </c>
      <c r="J78" s="148" t="s">
        <v>6962</v>
      </c>
      <c r="K78" s="148">
        <f t="shared" si="5"/>
        <v>0</v>
      </c>
      <c r="L78" s="148" t="s">
        <v>9020</v>
      </c>
    </row>
    <row r="79" spans="1:12" x14ac:dyDescent="0.25">
      <c r="A79" s="148" t="s">
        <v>2202</v>
      </c>
      <c r="B79" s="148" t="s">
        <v>2997</v>
      </c>
      <c r="C79" s="148" t="s">
        <v>3129</v>
      </c>
      <c r="D79" s="148">
        <f t="shared" si="3"/>
        <v>650000000002169</v>
      </c>
      <c r="E79" s="148" t="str">
        <f t="shared" si="4"/>
        <v/>
      </c>
      <c r="F79" s="148">
        <f>+IF(AND(C79*1&gt;=200,E79="GC-04314"),IF(D79=0,MAX(F$2:F78)+1,0),0)</f>
        <v>0</v>
      </c>
      <c r="H79" s="148" t="s">
        <v>5956</v>
      </c>
      <c r="I79" s="148" t="s">
        <v>6962</v>
      </c>
      <c r="J79" s="148" t="s">
        <v>6962</v>
      </c>
      <c r="K79" s="148">
        <f t="shared" si="5"/>
        <v>0</v>
      </c>
      <c r="L79" s="148" t="s">
        <v>9020</v>
      </c>
    </row>
    <row r="80" spans="1:12" x14ac:dyDescent="0.25">
      <c r="A80" s="148" t="s">
        <v>2203</v>
      </c>
      <c r="B80" s="148" t="s">
        <v>2997</v>
      </c>
      <c r="C80" s="148" t="s">
        <v>3130</v>
      </c>
      <c r="D80" s="148">
        <f t="shared" si="3"/>
        <v>650000000002180</v>
      </c>
      <c r="E80" s="148" t="str">
        <f t="shared" si="4"/>
        <v/>
      </c>
      <c r="F80" s="148">
        <f>+IF(AND(C80*1&gt;=200,E80="GC-04314"),IF(D80=0,MAX(F$2:F79)+1,0),0)</f>
        <v>0</v>
      </c>
      <c r="H80" s="148" t="s">
        <v>5957</v>
      </c>
      <c r="I80" s="148" t="s">
        <v>6962</v>
      </c>
      <c r="J80" s="148" t="s">
        <v>6962</v>
      </c>
      <c r="K80" s="148">
        <f t="shared" si="5"/>
        <v>0</v>
      </c>
      <c r="L80" s="148" t="s">
        <v>9020</v>
      </c>
    </row>
    <row r="81" spans="1:12" x14ac:dyDescent="0.25">
      <c r="A81" s="148" t="s">
        <v>2204</v>
      </c>
      <c r="B81" s="148" t="s">
        <v>2997</v>
      </c>
      <c r="C81" s="148" t="s">
        <v>3131</v>
      </c>
      <c r="D81" s="148">
        <f t="shared" si="3"/>
        <v>650000000002170</v>
      </c>
      <c r="E81" s="148" t="str">
        <f t="shared" si="4"/>
        <v/>
      </c>
      <c r="F81" s="148">
        <f>+IF(AND(C81*1&gt;=200,E81="GC-04314"),IF(D81=0,MAX(F$2:F80)+1,0),0)</f>
        <v>0</v>
      </c>
      <c r="H81" s="148" t="s">
        <v>5958</v>
      </c>
      <c r="I81" s="148" t="s">
        <v>6962</v>
      </c>
      <c r="J81" s="148" t="s">
        <v>6962</v>
      </c>
      <c r="K81" s="148">
        <f t="shared" si="5"/>
        <v>0</v>
      </c>
      <c r="L81" s="148" t="s">
        <v>9020</v>
      </c>
    </row>
    <row r="82" spans="1:12" x14ac:dyDescent="0.25">
      <c r="A82" s="148" t="s">
        <v>2205</v>
      </c>
      <c r="B82" s="148" t="s">
        <v>2997</v>
      </c>
      <c r="C82" s="148" t="s">
        <v>3132</v>
      </c>
      <c r="D82" s="148">
        <f t="shared" si="3"/>
        <v>0</v>
      </c>
      <c r="E82" s="148" t="str">
        <f t="shared" si="4"/>
        <v>GC-04314</v>
      </c>
      <c r="F82" s="148">
        <f>+IF(AND(C82*1&gt;=200,E82="GC-04314"),IF(D82=0,MAX(F$2:F81)+1,0),0)</f>
        <v>2</v>
      </c>
      <c r="H82" s="148" t="s">
        <v>5959</v>
      </c>
      <c r="I82" s="148" t="s">
        <v>6962</v>
      </c>
      <c r="J82" s="148" t="s">
        <v>6962</v>
      </c>
      <c r="K82" s="148">
        <f t="shared" si="5"/>
        <v>0</v>
      </c>
      <c r="L82" s="148" t="s">
        <v>9020</v>
      </c>
    </row>
    <row r="83" spans="1:12" x14ac:dyDescent="0.25">
      <c r="A83" s="148" t="s">
        <v>2206</v>
      </c>
      <c r="B83" s="148" t="s">
        <v>2997</v>
      </c>
      <c r="C83" s="148" t="s">
        <v>3133</v>
      </c>
      <c r="D83" s="148">
        <f t="shared" si="3"/>
        <v>650000000002183</v>
      </c>
      <c r="E83" s="148" t="str">
        <f t="shared" si="4"/>
        <v/>
      </c>
      <c r="F83" s="148">
        <f>+IF(AND(C83*1&gt;=200,E83="GC-04314"),IF(D83=0,MAX(F$2:F82)+1,0),0)</f>
        <v>0</v>
      </c>
      <c r="H83" s="148" t="s">
        <v>5960</v>
      </c>
      <c r="I83" s="148" t="s">
        <v>6962</v>
      </c>
      <c r="J83" s="148" t="s">
        <v>6962</v>
      </c>
      <c r="K83" s="148">
        <f t="shared" si="5"/>
        <v>0</v>
      </c>
      <c r="L83" s="148" t="s">
        <v>9020</v>
      </c>
    </row>
    <row r="84" spans="1:12" x14ac:dyDescent="0.25">
      <c r="A84" s="148" t="s">
        <v>2207</v>
      </c>
      <c r="B84" s="148" t="s">
        <v>2997</v>
      </c>
      <c r="C84" s="148" t="s">
        <v>3134</v>
      </c>
      <c r="D84" s="148">
        <f t="shared" si="3"/>
        <v>650000000002183</v>
      </c>
      <c r="E84" s="148" t="str">
        <f t="shared" si="4"/>
        <v/>
      </c>
      <c r="F84" s="148">
        <f>+IF(AND(C84*1&gt;=200,E84="GC-04314"),IF(D84=0,MAX(F$2:F83)+1,0),0)</f>
        <v>0</v>
      </c>
      <c r="H84" s="148" t="s">
        <v>5961</v>
      </c>
      <c r="I84" s="148" t="s">
        <v>6962</v>
      </c>
      <c r="J84" s="148" t="s">
        <v>6962</v>
      </c>
      <c r="K84" s="148">
        <f t="shared" si="5"/>
        <v>0</v>
      </c>
      <c r="L84" s="148" t="s">
        <v>9020</v>
      </c>
    </row>
    <row r="85" spans="1:12" x14ac:dyDescent="0.25">
      <c r="A85" s="148" t="s">
        <v>2208</v>
      </c>
      <c r="B85" s="148" t="s">
        <v>2997</v>
      </c>
      <c r="C85" s="148" t="s">
        <v>3135</v>
      </c>
      <c r="D85" s="148">
        <f t="shared" si="3"/>
        <v>650000000002185</v>
      </c>
      <c r="E85" s="148" t="str">
        <f t="shared" si="4"/>
        <v/>
      </c>
      <c r="F85" s="148">
        <f>+IF(AND(C85*1&gt;=200,E85="GC-04314"),IF(D85=0,MAX(F$2:F84)+1,0),0)</f>
        <v>0</v>
      </c>
      <c r="H85" s="148" t="s">
        <v>5962</v>
      </c>
      <c r="I85" s="148" t="s">
        <v>6962</v>
      </c>
      <c r="J85" s="148" t="s">
        <v>6962</v>
      </c>
      <c r="K85" s="148">
        <f t="shared" si="5"/>
        <v>0</v>
      </c>
      <c r="L85" s="148" t="s">
        <v>9020</v>
      </c>
    </row>
    <row r="86" spans="1:12" x14ac:dyDescent="0.25">
      <c r="A86" s="148" t="s">
        <v>2209</v>
      </c>
      <c r="B86" s="148" t="s">
        <v>2997</v>
      </c>
      <c r="C86" s="148" t="s">
        <v>3136</v>
      </c>
      <c r="D86" s="148">
        <f t="shared" si="3"/>
        <v>650000000002185</v>
      </c>
      <c r="E86" s="148" t="str">
        <f t="shared" si="4"/>
        <v/>
      </c>
      <c r="F86" s="148">
        <f>+IF(AND(C86*1&gt;=200,E86="GC-04314"),IF(D86=0,MAX(F$2:F85)+1,0),0)</f>
        <v>0</v>
      </c>
      <c r="H86" s="148" t="s">
        <v>5963</v>
      </c>
      <c r="I86" s="148" t="s">
        <v>6962</v>
      </c>
      <c r="J86" s="148" t="s">
        <v>6962</v>
      </c>
      <c r="K86" s="148">
        <f t="shared" si="5"/>
        <v>0</v>
      </c>
      <c r="L86" s="148" t="s">
        <v>9020</v>
      </c>
    </row>
    <row r="87" spans="1:12" x14ac:dyDescent="0.25">
      <c r="A87" s="148" t="s">
        <v>2210</v>
      </c>
      <c r="B87" s="148" t="s">
        <v>2997</v>
      </c>
      <c r="C87" s="148" t="s">
        <v>3137</v>
      </c>
      <c r="D87" s="148">
        <f t="shared" si="3"/>
        <v>650000000002187</v>
      </c>
      <c r="E87" s="148" t="str">
        <f t="shared" si="4"/>
        <v/>
      </c>
      <c r="F87" s="148">
        <f>+IF(AND(C87*1&gt;=200,E87="GC-04314"),IF(D87=0,MAX(F$2:F86)+1,0),0)</f>
        <v>0</v>
      </c>
      <c r="H87" s="148" t="s">
        <v>5964</v>
      </c>
      <c r="I87" s="148" t="s">
        <v>6962</v>
      </c>
      <c r="J87" s="148" t="s">
        <v>6962</v>
      </c>
      <c r="K87" s="148">
        <f t="shared" si="5"/>
        <v>0</v>
      </c>
      <c r="L87" s="148" t="s">
        <v>9020</v>
      </c>
    </row>
    <row r="88" spans="1:12" x14ac:dyDescent="0.25">
      <c r="A88" s="148" t="s">
        <v>2211</v>
      </c>
      <c r="B88" s="148" t="s">
        <v>2997</v>
      </c>
      <c r="C88" s="148" t="s">
        <v>3138</v>
      </c>
      <c r="D88" s="148">
        <f t="shared" si="3"/>
        <v>650000000002188</v>
      </c>
      <c r="E88" s="148" t="str">
        <f t="shared" si="4"/>
        <v/>
      </c>
      <c r="F88" s="148">
        <f>+IF(AND(C88*1&gt;=200,E88="GC-04314"),IF(D88=0,MAX(F$2:F87)+1,0),0)</f>
        <v>0</v>
      </c>
      <c r="H88" s="148" t="s">
        <v>5965</v>
      </c>
      <c r="I88" s="148" t="s">
        <v>6962</v>
      </c>
      <c r="J88" s="148" t="s">
        <v>6962</v>
      </c>
      <c r="K88" s="148">
        <f t="shared" si="5"/>
        <v>0</v>
      </c>
      <c r="L88" s="148" t="s">
        <v>9020</v>
      </c>
    </row>
    <row r="89" spans="1:12" x14ac:dyDescent="0.25">
      <c r="A89" s="148" t="s">
        <v>2212</v>
      </c>
      <c r="B89" s="148" t="s">
        <v>2997</v>
      </c>
      <c r="C89" s="148" t="s">
        <v>3139</v>
      </c>
      <c r="D89" s="148">
        <f t="shared" si="3"/>
        <v>650000000002189</v>
      </c>
      <c r="E89" s="148" t="str">
        <f t="shared" si="4"/>
        <v/>
      </c>
      <c r="F89" s="148">
        <f>+IF(AND(C89*1&gt;=200,E89="GC-04314"),IF(D89=0,MAX(F$2:F88)+1,0),0)</f>
        <v>0</v>
      </c>
      <c r="H89" s="148" t="s">
        <v>5966</v>
      </c>
      <c r="I89" s="148" t="s">
        <v>6962</v>
      </c>
      <c r="J89" s="148" t="s">
        <v>6962</v>
      </c>
      <c r="K89" s="148">
        <f t="shared" si="5"/>
        <v>0</v>
      </c>
      <c r="L89" s="148" t="s">
        <v>9020</v>
      </c>
    </row>
    <row r="90" spans="1:12" x14ac:dyDescent="0.25">
      <c r="A90" s="148" t="s">
        <v>2213</v>
      </c>
      <c r="B90" s="148" t="s">
        <v>2997</v>
      </c>
      <c r="C90" s="148" t="s">
        <v>3140</v>
      </c>
      <c r="D90" s="148">
        <f t="shared" si="3"/>
        <v>650000000002192</v>
      </c>
      <c r="E90" s="148" t="str">
        <f t="shared" si="4"/>
        <v/>
      </c>
      <c r="F90" s="148">
        <f>+IF(AND(C90*1&gt;=200,E90="GC-04314"),IF(D90=0,MAX(F$2:F89)+1,0),0)</f>
        <v>0</v>
      </c>
      <c r="H90" s="148" t="s">
        <v>5967</v>
      </c>
      <c r="I90" s="148" t="s">
        <v>6962</v>
      </c>
      <c r="J90" s="148" t="s">
        <v>6962</v>
      </c>
      <c r="K90" s="148">
        <f t="shared" si="5"/>
        <v>0</v>
      </c>
      <c r="L90" s="148" t="s">
        <v>9020</v>
      </c>
    </row>
    <row r="91" spans="1:12" x14ac:dyDescent="0.25">
      <c r="A91" s="148" t="s">
        <v>2214</v>
      </c>
      <c r="B91" s="148" t="s">
        <v>2997</v>
      </c>
      <c r="C91" s="148" t="s">
        <v>3141</v>
      </c>
      <c r="D91" s="148">
        <f t="shared" si="3"/>
        <v>0</v>
      </c>
      <c r="E91" s="148" t="str">
        <f t="shared" si="4"/>
        <v>GC-04314</v>
      </c>
      <c r="F91" s="148">
        <f>+IF(AND(C91*1&gt;=200,E91="GC-04314"),IF(D91=0,MAX(F$2:F90)+1,0),0)</f>
        <v>3</v>
      </c>
      <c r="H91" s="148" t="s">
        <v>5968</v>
      </c>
      <c r="I91" s="148" t="s">
        <v>6962</v>
      </c>
      <c r="J91" s="148" t="s">
        <v>6962</v>
      </c>
      <c r="K91" s="148">
        <f t="shared" si="5"/>
        <v>0</v>
      </c>
      <c r="L91" s="148" t="s">
        <v>9020</v>
      </c>
    </row>
    <row r="92" spans="1:12" x14ac:dyDescent="0.25">
      <c r="A92" s="148" t="s">
        <v>2215</v>
      </c>
      <c r="B92" s="148" t="s">
        <v>2997</v>
      </c>
      <c r="C92" s="148" t="s">
        <v>3142</v>
      </c>
      <c r="D92" s="148">
        <f t="shared" si="3"/>
        <v>650000000002194</v>
      </c>
      <c r="E92" s="148" t="str">
        <f t="shared" si="4"/>
        <v/>
      </c>
      <c r="F92" s="148">
        <f>+IF(AND(C92*1&gt;=200,E92="GC-04314"),IF(D92=0,MAX(F$2:F91)+1,0),0)</f>
        <v>0</v>
      </c>
      <c r="H92" s="148" t="s">
        <v>5969</v>
      </c>
      <c r="I92" s="148" t="s">
        <v>6962</v>
      </c>
      <c r="J92" s="148" t="s">
        <v>6962</v>
      </c>
      <c r="K92" s="148">
        <f t="shared" si="5"/>
        <v>0</v>
      </c>
      <c r="L92" s="148" t="s">
        <v>9020</v>
      </c>
    </row>
    <row r="93" spans="1:12" x14ac:dyDescent="0.25">
      <c r="A93" s="148" t="s">
        <v>2216</v>
      </c>
      <c r="B93" s="148" t="s">
        <v>2997</v>
      </c>
      <c r="C93" s="148" t="s">
        <v>3143</v>
      </c>
      <c r="D93" s="148">
        <f t="shared" si="3"/>
        <v>650000000002195</v>
      </c>
      <c r="E93" s="148" t="str">
        <f t="shared" si="4"/>
        <v/>
      </c>
      <c r="F93" s="148">
        <f>+IF(AND(C93*1&gt;=200,E93="GC-04314"),IF(D93=0,MAX(F$2:F92)+1,0),0)</f>
        <v>0</v>
      </c>
      <c r="H93" s="148" t="s">
        <v>5970</v>
      </c>
      <c r="I93" s="148" t="s">
        <v>6962</v>
      </c>
      <c r="J93" s="148" t="s">
        <v>6962</v>
      </c>
      <c r="K93" s="148">
        <f t="shared" si="5"/>
        <v>0</v>
      </c>
      <c r="L93" s="148" t="s">
        <v>9020</v>
      </c>
    </row>
    <row r="94" spans="1:12" x14ac:dyDescent="0.25">
      <c r="A94" s="148" t="s">
        <v>2217</v>
      </c>
      <c r="B94" s="148" t="s">
        <v>2997</v>
      </c>
      <c r="C94" s="148" t="s">
        <v>3144</v>
      </c>
      <c r="D94" s="148">
        <f t="shared" si="3"/>
        <v>650000000002196</v>
      </c>
      <c r="E94" s="148" t="str">
        <f t="shared" si="4"/>
        <v/>
      </c>
      <c r="F94" s="148">
        <f>+IF(AND(C94*1&gt;=200,E94="GC-04314"),IF(D94=0,MAX(F$2:F93)+1,0),0)</f>
        <v>0</v>
      </c>
      <c r="H94" s="148" t="s">
        <v>5971</v>
      </c>
      <c r="I94" s="148" t="s">
        <v>6962</v>
      </c>
      <c r="J94" s="148" t="s">
        <v>6962</v>
      </c>
      <c r="K94" s="148">
        <f t="shared" si="5"/>
        <v>0</v>
      </c>
      <c r="L94" s="148" t="s">
        <v>9020</v>
      </c>
    </row>
    <row r="95" spans="1:12" x14ac:dyDescent="0.25">
      <c r="A95" s="148" t="s">
        <v>2218</v>
      </c>
      <c r="B95" s="148" t="s">
        <v>2997</v>
      </c>
      <c r="C95" s="148" t="s">
        <v>3145</v>
      </c>
      <c r="D95" s="148">
        <f t="shared" si="3"/>
        <v>650000000002197</v>
      </c>
      <c r="E95" s="148" t="str">
        <f t="shared" si="4"/>
        <v/>
      </c>
      <c r="F95" s="148">
        <f>+IF(AND(C95*1&gt;=200,E95="GC-04314"),IF(D95=0,MAX(F$2:F94)+1,0),0)</f>
        <v>0</v>
      </c>
      <c r="H95" s="148" t="s">
        <v>5972</v>
      </c>
      <c r="I95" s="148" t="s">
        <v>6962</v>
      </c>
      <c r="J95" s="148" t="s">
        <v>6962</v>
      </c>
      <c r="K95" s="148">
        <f t="shared" si="5"/>
        <v>0</v>
      </c>
      <c r="L95" s="148" t="s">
        <v>9020</v>
      </c>
    </row>
    <row r="96" spans="1:12" x14ac:dyDescent="0.25">
      <c r="A96" s="148" t="s">
        <v>2219</v>
      </c>
      <c r="B96" s="148" t="s">
        <v>2997</v>
      </c>
      <c r="C96" s="148" t="s">
        <v>3146</v>
      </c>
      <c r="D96" s="148">
        <f t="shared" si="3"/>
        <v>650000000002198</v>
      </c>
      <c r="E96" s="148" t="str">
        <f t="shared" si="4"/>
        <v/>
      </c>
      <c r="F96" s="148">
        <f>+IF(AND(C96*1&gt;=200,E96="GC-04314"),IF(D96=0,MAX(F$2:F95)+1,0),0)</f>
        <v>0</v>
      </c>
      <c r="H96" s="148" t="s">
        <v>5973</v>
      </c>
      <c r="I96" s="148" t="s">
        <v>6962</v>
      </c>
      <c r="J96" s="148" t="s">
        <v>6962</v>
      </c>
      <c r="K96" s="148">
        <f t="shared" si="5"/>
        <v>0</v>
      </c>
      <c r="L96" s="148" t="s">
        <v>9020</v>
      </c>
    </row>
    <row r="97" spans="1:12" x14ac:dyDescent="0.25">
      <c r="A97" s="148" t="s">
        <v>2220</v>
      </c>
      <c r="B97" s="148" t="s">
        <v>2997</v>
      </c>
      <c r="C97" s="148" t="s">
        <v>3147</v>
      </c>
      <c r="D97" s="148">
        <f t="shared" si="3"/>
        <v>650000000002215</v>
      </c>
      <c r="E97" s="148" t="str">
        <f t="shared" si="4"/>
        <v/>
      </c>
      <c r="F97" s="148">
        <f>+IF(AND(C97*1&gt;=200,E97="GC-04314"),IF(D97=0,MAX(F$2:F96)+1,0),0)</f>
        <v>0</v>
      </c>
      <c r="H97" s="148" t="s">
        <v>5974</v>
      </c>
      <c r="I97" s="148" t="s">
        <v>6962</v>
      </c>
      <c r="J97" s="148" t="s">
        <v>6962</v>
      </c>
      <c r="K97" s="148">
        <f t="shared" si="5"/>
        <v>0</v>
      </c>
      <c r="L97" s="148" t="s">
        <v>9020</v>
      </c>
    </row>
    <row r="98" spans="1:12" x14ac:dyDescent="0.25">
      <c r="A98" s="148" t="s">
        <v>2221</v>
      </c>
      <c r="B98" s="148" t="s">
        <v>2997</v>
      </c>
      <c r="C98" s="148" t="s">
        <v>3148</v>
      </c>
      <c r="D98" s="148">
        <f t="shared" si="3"/>
        <v>0</v>
      </c>
      <c r="E98" s="148" t="str">
        <f t="shared" si="4"/>
        <v>GC-04314</v>
      </c>
      <c r="F98" s="148">
        <f>+IF(AND(C98*1&gt;=200,E98="GC-04314"),IF(D98=0,MAX(F$2:F97)+1,0),0)</f>
        <v>4</v>
      </c>
      <c r="H98" s="148" t="s">
        <v>5975</v>
      </c>
      <c r="I98" s="148" t="s">
        <v>6962</v>
      </c>
      <c r="J98" s="148" t="s">
        <v>6962</v>
      </c>
      <c r="K98" s="148">
        <f t="shared" si="5"/>
        <v>0</v>
      </c>
      <c r="L98" s="148" t="s">
        <v>9020</v>
      </c>
    </row>
    <row r="99" spans="1:12" x14ac:dyDescent="0.25">
      <c r="A99" s="148" t="s">
        <v>2222</v>
      </c>
      <c r="B99" s="148" t="s">
        <v>2997</v>
      </c>
      <c r="C99" s="148" t="s">
        <v>3149</v>
      </c>
      <c r="D99" s="148">
        <f t="shared" si="3"/>
        <v>0</v>
      </c>
      <c r="E99" s="148" t="str">
        <f t="shared" si="4"/>
        <v>GC-04314</v>
      </c>
      <c r="F99" s="148">
        <f>+IF(AND(C99*1&gt;=200,E99="GC-04314"),IF(D99=0,MAX(F$2:F98)+1,0),0)</f>
        <v>5</v>
      </c>
      <c r="H99" s="148" t="s">
        <v>5976</v>
      </c>
      <c r="I99" s="148" t="s">
        <v>6962</v>
      </c>
      <c r="J99" s="148" t="s">
        <v>6962</v>
      </c>
      <c r="K99" s="148">
        <f t="shared" si="5"/>
        <v>0</v>
      </c>
      <c r="L99" s="148" t="s">
        <v>9020</v>
      </c>
    </row>
    <row r="100" spans="1:12" x14ac:dyDescent="0.25">
      <c r="A100" s="148" t="s">
        <v>2223</v>
      </c>
      <c r="B100" s="148" t="s">
        <v>2997</v>
      </c>
      <c r="C100" s="148" t="s">
        <v>3150</v>
      </c>
      <c r="D100" s="148">
        <f t="shared" si="3"/>
        <v>0</v>
      </c>
      <c r="E100" s="148" t="str">
        <f t="shared" si="4"/>
        <v>GC-04314</v>
      </c>
      <c r="F100" s="148">
        <f>+IF(AND(C100*1&gt;=200,E100="GC-04314"),IF(D100=0,MAX(F$2:F99)+1,0),0)</f>
        <v>6</v>
      </c>
      <c r="H100" s="148" t="s">
        <v>5977</v>
      </c>
      <c r="I100" s="148" t="s">
        <v>6962</v>
      </c>
      <c r="J100" s="148" t="s">
        <v>6962</v>
      </c>
      <c r="K100" s="148">
        <f t="shared" si="5"/>
        <v>0</v>
      </c>
      <c r="L100" s="148" t="s">
        <v>9020</v>
      </c>
    </row>
    <row r="101" spans="1:12" x14ac:dyDescent="0.25">
      <c r="A101" s="148" t="s">
        <v>2224</v>
      </c>
      <c r="B101" s="148" t="s">
        <v>2997</v>
      </c>
      <c r="C101" s="148" t="s">
        <v>3151</v>
      </c>
      <c r="D101" s="148">
        <f t="shared" si="3"/>
        <v>650000000002207</v>
      </c>
      <c r="E101" s="148" t="str">
        <f t="shared" si="4"/>
        <v/>
      </c>
      <c r="F101" s="148">
        <f>+IF(AND(C101*1&gt;=200,E101="GC-04314"),IF(D101=0,MAX(F$2:F100)+1,0),0)</f>
        <v>0</v>
      </c>
      <c r="H101" s="148" t="s">
        <v>5978</v>
      </c>
      <c r="I101" s="148" t="s">
        <v>6962</v>
      </c>
      <c r="J101" s="148" t="s">
        <v>6962</v>
      </c>
      <c r="K101" s="148">
        <f t="shared" si="5"/>
        <v>0</v>
      </c>
      <c r="L101" s="148" t="s">
        <v>9020</v>
      </c>
    </row>
    <row r="102" spans="1:12" x14ac:dyDescent="0.25">
      <c r="A102" s="148" t="s">
        <v>2225</v>
      </c>
      <c r="B102" s="148" t="s">
        <v>2997</v>
      </c>
      <c r="C102" s="148" t="s">
        <v>3152</v>
      </c>
      <c r="D102" s="148">
        <f t="shared" si="3"/>
        <v>650000000002209</v>
      </c>
      <c r="E102" s="148" t="str">
        <f t="shared" si="4"/>
        <v/>
      </c>
      <c r="F102" s="148">
        <f>+IF(AND(C102*1&gt;=200,E102="GC-04314"),IF(D102=0,MAX(F$2:F101)+1,0),0)</f>
        <v>0</v>
      </c>
      <c r="H102" s="148" t="s">
        <v>5979</v>
      </c>
      <c r="I102" s="148" t="s">
        <v>6962</v>
      </c>
      <c r="J102" s="148" t="s">
        <v>6962</v>
      </c>
      <c r="K102" s="148">
        <f t="shared" si="5"/>
        <v>0</v>
      </c>
      <c r="L102" s="148" t="s">
        <v>9020</v>
      </c>
    </row>
    <row r="103" spans="1:12" x14ac:dyDescent="0.25">
      <c r="A103" s="148" t="s">
        <v>2226</v>
      </c>
      <c r="B103" s="148" t="s">
        <v>2997</v>
      </c>
      <c r="C103" s="148" t="s">
        <v>3153</v>
      </c>
      <c r="D103" s="148">
        <f t="shared" si="3"/>
        <v>650000000002210</v>
      </c>
      <c r="E103" s="148" t="str">
        <f t="shared" si="4"/>
        <v/>
      </c>
      <c r="F103" s="148">
        <f>+IF(AND(C103*1&gt;=200,E103="GC-04314"),IF(D103=0,MAX(F$2:F102)+1,0),0)</f>
        <v>0</v>
      </c>
      <c r="H103" s="148" t="s">
        <v>5980</v>
      </c>
      <c r="I103" s="148" t="s">
        <v>6962</v>
      </c>
      <c r="J103" s="148" t="s">
        <v>6962</v>
      </c>
      <c r="K103" s="148">
        <f t="shared" si="5"/>
        <v>0</v>
      </c>
      <c r="L103" s="148" t="s">
        <v>9020</v>
      </c>
    </row>
    <row r="104" spans="1:12" x14ac:dyDescent="0.25">
      <c r="A104" s="148" t="s">
        <v>2227</v>
      </c>
      <c r="B104" s="148" t="s">
        <v>2997</v>
      </c>
      <c r="C104" s="148" t="s">
        <v>3154</v>
      </c>
      <c r="D104" s="148">
        <f t="shared" si="3"/>
        <v>650000000002213</v>
      </c>
      <c r="E104" s="148" t="str">
        <f t="shared" si="4"/>
        <v/>
      </c>
      <c r="F104" s="148">
        <f>+IF(AND(C104*1&gt;=200,E104="GC-04314"),IF(D104=0,MAX(F$2:F103)+1,0),0)</f>
        <v>0</v>
      </c>
      <c r="H104" s="148" t="s">
        <v>5981</v>
      </c>
      <c r="I104" s="148" t="s">
        <v>6962</v>
      </c>
      <c r="J104" s="148" t="s">
        <v>6962</v>
      </c>
      <c r="K104" s="148">
        <f t="shared" si="5"/>
        <v>0</v>
      </c>
      <c r="L104" s="148" t="s">
        <v>9020</v>
      </c>
    </row>
    <row r="105" spans="1:12" x14ac:dyDescent="0.25">
      <c r="A105" s="148" t="s">
        <v>2228</v>
      </c>
      <c r="B105" s="148" t="s">
        <v>2997</v>
      </c>
      <c r="C105" s="148" t="s">
        <v>3155</v>
      </c>
      <c r="D105" s="148">
        <f t="shared" si="3"/>
        <v>650000000002214</v>
      </c>
      <c r="E105" s="148" t="str">
        <f t="shared" si="4"/>
        <v/>
      </c>
      <c r="F105" s="148">
        <f>+IF(AND(C105*1&gt;=200,E105="GC-04314"),IF(D105=0,MAX(F$2:F104)+1,0),0)</f>
        <v>0</v>
      </c>
      <c r="H105" s="148" t="s">
        <v>5982</v>
      </c>
      <c r="I105" s="148" t="s">
        <v>6962</v>
      </c>
      <c r="J105" s="148" t="s">
        <v>6962</v>
      </c>
      <c r="K105" s="148">
        <f t="shared" si="5"/>
        <v>0</v>
      </c>
      <c r="L105" s="148" t="s">
        <v>9020</v>
      </c>
    </row>
    <row r="106" spans="1:12" x14ac:dyDescent="0.25">
      <c r="A106" s="148" t="s">
        <v>2229</v>
      </c>
      <c r="B106" s="148" t="s">
        <v>2997</v>
      </c>
      <c r="C106" s="148" t="s">
        <v>3156</v>
      </c>
      <c r="D106" s="148">
        <f t="shared" si="3"/>
        <v>650000000002212</v>
      </c>
      <c r="E106" s="148" t="str">
        <f t="shared" si="4"/>
        <v/>
      </c>
      <c r="F106" s="148">
        <f>+IF(AND(C106*1&gt;=200,E106="GC-04314"),IF(D106=0,MAX(F$2:F105)+1,0),0)</f>
        <v>0</v>
      </c>
      <c r="H106" s="148" t="s">
        <v>5983</v>
      </c>
      <c r="I106" s="148" t="s">
        <v>6962</v>
      </c>
      <c r="J106" s="148" t="s">
        <v>6962</v>
      </c>
      <c r="K106" s="148">
        <f t="shared" si="5"/>
        <v>0</v>
      </c>
      <c r="L106" s="148" t="s">
        <v>9020</v>
      </c>
    </row>
    <row r="107" spans="1:12" x14ac:dyDescent="0.25">
      <c r="A107" s="148" t="s">
        <v>2230</v>
      </c>
      <c r="B107" s="148" t="s">
        <v>2997</v>
      </c>
      <c r="C107" s="148" t="s">
        <v>3157</v>
      </c>
      <c r="D107" s="148">
        <f t="shared" si="3"/>
        <v>0</v>
      </c>
      <c r="E107" s="148" t="str">
        <f t="shared" si="4"/>
        <v>GC-04314</v>
      </c>
      <c r="F107" s="148">
        <f>+IF(AND(C107*1&gt;=200,E107="GC-04314"),IF(D107=0,MAX(F$2:F106)+1,0),0)</f>
        <v>7</v>
      </c>
      <c r="H107" s="148" t="s">
        <v>5984</v>
      </c>
      <c r="I107" s="148" t="s">
        <v>6962</v>
      </c>
      <c r="J107" s="148" t="s">
        <v>6962</v>
      </c>
      <c r="K107" s="148">
        <f t="shared" si="5"/>
        <v>0</v>
      </c>
      <c r="L107" s="148" t="s">
        <v>9020</v>
      </c>
    </row>
    <row r="108" spans="1:12" x14ac:dyDescent="0.25">
      <c r="A108" s="148" t="s">
        <v>2231</v>
      </c>
      <c r="B108" s="148" t="s">
        <v>2997</v>
      </c>
      <c r="C108" s="148" t="s">
        <v>3158</v>
      </c>
      <c r="D108" s="148">
        <f t="shared" si="3"/>
        <v>0</v>
      </c>
      <c r="E108" s="148" t="str">
        <f t="shared" si="4"/>
        <v>GC-04314</v>
      </c>
      <c r="F108" s="148">
        <f>+IF(AND(C108*1&gt;=200,E108="GC-04314"),IF(D108=0,MAX(F$2:F107)+1,0),0)</f>
        <v>8</v>
      </c>
      <c r="H108" s="148" t="s">
        <v>5985</v>
      </c>
      <c r="I108" s="148" t="s">
        <v>6962</v>
      </c>
      <c r="J108" s="148" t="s">
        <v>6962</v>
      </c>
      <c r="K108" s="148">
        <f t="shared" si="5"/>
        <v>0</v>
      </c>
      <c r="L108" s="148" t="s">
        <v>9020</v>
      </c>
    </row>
    <row r="109" spans="1:12" x14ac:dyDescent="0.25">
      <c r="A109" s="148" t="s">
        <v>2232</v>
      </c>
      <c r="B109" s="148" t="s">
        <v>2997</v>
      </c>
      <c r="C109" s="148" t="s">
        <v>3159</v>
      </c>
      <c r="D109" s="148">
        <f t="shared" si="3"/>
        <v>0</v>
      </c>
      <c r="E109" s="148" t="str">
        <f t="shared" si="4"/>
        <v>GC-04314</v>
      </c>
      <c r="F109" s="148">
        <f>+IF(AND(C109*1&gt;=200,E109="GC-04314"),IF(D109=0,MAX(F$2:F108)+1,0),0)</f>
        <v>9</v>
      </c>
      <c r="H109" s="148" t="s">
        <v>5986</v>
      </c>
      <c r="I109" s="148" t="s">
        <v>6962</v>
      </c>
      <c r="J109" s="148" t="s">
        <v>6962</v>
      </c>
      <c r="K109" s="148">
        <f t="shared" si="5"/>
        <v>0</v>
      </c>
      <c r="L109" s="148" t="s">
        <v>9020</v>
      </c>
    </row>
    <row r="110" spans="1:12" x14ac:dyDescent="0.25">
      <c r="A110" s="148" t="s">
        <v>2233</v>
      </c>
      <c r="B110" s="148" t="s">
        <v>2997</v>
      </c>
      <c r="C110" s="148" t="s">
        <v>3160</v>
      </c>
      <c r="D110" s="148">
        <f t="shared" si="3"/>
        <v>0</v>
      </c>
      <c r="E110" s="148" t="str">
        <f t="shared" si="4"/>
        <v>GC-04314</v>
      </c>
      <c r="F110" s="148">
        <f>+IF(AND(C110*1&gt;=200,E110="GC-04314"),IF(D110=0,MAX(F$2:F109)+1,0),0)</f>
        <v>10</v>
      </c>
      <c r="H110" s="148" t="s">
        <v>5987</v>
      </c>
      <c r="I110" s="148" t="s">
        <v>6962</v>
      </c>
      <c r="J110" s="148" t="s">
        <v>6962</v>
      </c>
      <c r="K110" s="148">
        <f t="shared" si="5"/>
        <v>0</v>
      </c>
      <c r="L110" s="148" t="s">
        <v>9020</v>
      </c>
    </row>
    <row r="111" spans="1:12" x14ac:dyDescent="0.25">
      <c r="A111" s="148" t="s">
        <v>2234</v>
      </c>
      <c r="B111" s="148" t="s">
        <v>2997</v>
      </c>
      <c r="C111" s="148" t="s">
        <v>3161</v>
      </c>
      <c r="D111" s="148">
        <f t="shared" si="3"/>
        <v>0</v>
      </c>
      <c r="E111" s="148" t="str">
        <f t="shared" si="4"/>
        <v>GC-04313</v>
      </c>
      <c r="F111" s="148">
        <f>+IF(AND(C111*1&gt;=200,E111="GC-04314"),IF(D111=0,MAX(F$2:F110)+1,0),0)</f>
        <v>0</v>
      </c>
      <c r="H111" s="148" t="s">
        <v>5988</v>
      </c>
      <c r="I111" s="148" t="s">
        <v>6962</v>
      </c>
      <c r="J111" s="148" t="s">
        <v>6962</v>
      </c>
      <c r="K111" s="148">
        <f t="shared" si="5"/>
        <v>0</v>
      </c>
      <c r="L111" s="148" t="s">
        <v>9020</v>
      </c>
    </row>
    <row r="112" spans="1:12" x14ac:dyDescent="0.25">
      <c r="A112" s="148" t="s">
        <v>2235</v>
      </c>
      <c r="B112" s="148" t="s">
        <v>2997</v>
      </c>
      <c r="C112" s="148" t="s">
        <v>3162</v>
      </c>
      <c r="D112" s="148">
        <f t="shared" si="3"/>
        <v>0</v>
      </c>
      <c r="E112" s="148" t="str">
        <f t="shared" si="4"/>
        <v>GC-04314</v>
      </c>
      <c r="F112" s="148">
        <f>+IF(AND(C112*1&gt;=200,E112="GC-04314"),IF(D112=0,MAX(F$2:F111)+1,0),0)</f>
        <v>11</v>
      </c>
      <c r="H112" s="148" t="s">
        <v>5989</v>
      </c>
      <c r="I112" s="148" t="s">
        <v>6962</v>
      </c>
      <c r="J112" s="148" t="s">
        <v>6962</v>
      </c>
      <c r="K112" s="148">
        <f t="shared" si="5"/>
        <v>0</v>
      </c>
      <c r="L112" s="148" t="s">
        <v>9020</v>
      </c>
    </row>
    <row r="113" spans="1:12" x14ac:dyDescent="0.25">
      <c r="A113" s="148" t="s">
        <v>2236</v>
      </c>
      <c r="B113" s="148" t="s">
        <v>2997</v>
      </c>
      <c r="C113" s="148" t="s">
        <v>3163</v>
      </c>
      <c r="D113" s="148">
        <f t="shared" si="3"/>
        <v>0</v>
      </c>
      <c r="E113" s="148" t="str">
        <f t="shared" si="4"/>
        <v>GC-04314</v>
      </c>
      <c r="F113" s="148">
        <f>+IF(AND(C113*1&gt;=200,E113="GC-04314"),IF(D113=0,MAX(F$2:F112)+1,0),0)</f>
        <v>12</v>
      </c>
      <c r="H113" s="148" t="s">
        <v>5990</v>
      </c>
      <c r="I113" s="148" t="s">
        <v>6962</v>
      </c>
      <c r="J113" s="148" t="s">
        <v>6962</v>
      </c>
      <c r="K113" s="148">
        <f t="shared" si="5"/>
        <v>0</v>
      </c>
      <c r="L113" s="148" t="s">
        <v>9020</v>
      </c>
    </row>
    <row r="114" spans="1:12" x14ac:dyDescent="0.25">
      <c r="A114" s="148" t="s">
        <v>2237</v>
      </c>
      <c r="B114" s="148" t="s">
        <v>2997</v>
      </c>
      <c r="C114" s="148" t="s">
        <v>3164</v>
      </c>
      <c r="D114" s="148">
        <f t="shared" si="3"/>
        <v>0</v>
      </c>
      <c r="E114" s="148" t="str">
        <f t="shared" si="4"/>
        <v>GC-04314</v>
      </c>
      <c r="F114" s="148">
        <f>+IF(AND(C114*1&gt;=200,E114="GC-04314"),IF(D114=0,MAX(F$2:F113)+1,0),0)</f>
        <v>13</v>
      </c>
      <c r="H114" s="148" t="s">
        <v>5991</v>
      </c>
      <c r="I114" s="148" t="s">
        <v>6962</v>
      </c>
      <c r="J114" s="148" t="s">
        <v>6962</v>
      </c>
      <c r="K114" s="148">
        <f t="shared" si="5"/>
        <v>0</v>
      </c>
      <c r="L114" s="148" t="s">
        <v>9020</v>
      </c>
    </row>
    <row r="115" spans="1:12" x14ac:dyDescent="0.25">
      <c r="A115" s="148" t="s">
        <v>2238</v>
      </c>
      <c r="B115" s="148" t="s">
        <v>2997</v>
      </c>
      <c r="C115" s="148" t="s">
        <v>3165</v>
      </c>
      <c r="D115" s="148">
        <f t="shared" si="3"/>
        <v>0</v>
      </c>
      <c r="E115" s="148" t="str">
        <f t="shared" si="4"/>
        <v>GC-04314</v>
      </c>
      <c r="F115" s="148">
        <f>+IF(AND(C115*1&gt;=200,E115="GC-04314"),IF(D115=0,MAX(F$2:F114)+1,0),0)</f>
        <v>14</v>
      </c>
      <c r="H115" s="148" t="s">
        <v>5992</v>
      </c>
      <c r="I115" s="148" t="s">
        <v>6962</v>
      </c>
      <c r="J115" s="148" t="s">
        <v>6962</v>
      </c>
      <c r="K115" s="148">
        <f t="shared" si="5"/>
        <v>0</v>
      </c>
      <c r="L115" s="148" t="s">
        <v>9020</v>
      </c>
    </row>
    <row r="116" spans="1:12" x14ac:dyDescent="0.25">
      <c r="A116" s="148" t="s">
        <v>2239</v>
      </c>
      <c r="B116" s="148" t="s">
        <v>2997</v>
      </c>
      <c r="C116" s="148" t="s">
        <v>3166</v>
      </c>
      <c r="D116" s="148">
        <f t="shared" si="3"/>
        <v>0</v>
      </c>
      <c r="E116" s="148" t="str">
        <f t="shared" si="4"/>
        <v>GC-04314</v>
      </c>
      <c r="F116" s="148">
        <f>+IF(AND(C116*1&gt;=200,E116="GC-04314"),IF(D116=0,MAX(F$2:F115)+1,0),0)</f>
        <v>15</v>
      </c>
      <c r="H116" s="148" t="s">
        <v>5993</v>
      </c>
      <c r="I116" s="148" t="s">
        <v>6962</v>
      </c>
      <c r="J116" s="148" t="s">
        <v>6962</v>
      </c>
      <c r="K116" s="148">
        <f t="shared" si="5"/>
        <v>0</v>
      </c>
      <c r="L116" s="148" t="s">
        <v>9020</v>
      </c>
    </row>
    <row r="117" spans="1:12" x14ac:dyDescent="0.25">
      <c r="A117" s="148" t="s">
        <v>2240</v>
      </c>
      <c r="B117" s="148" t="s">
        <v>2997</v>
      </c>
      <c r="C117" s="148" t="s">
        <v>3167</v>
      </c>
      <c r="D117" s="148">
        <f t="shared" si="3"/>
        <v>0</v>
      </c>
      <c r="E117" s="148" t="str">
        <f t="shared" si="4"/>
        <v>GC-04314</v>
      </c>
      <c r="F117" s="148">
        <f>+IF(AND(C117*1&gt;=200,E117="GC-04314"),IF(D117=0,MAX(F$2:F116)+1,0),0)</f>
        <v>16</v>
      </c>
      <c r="H117" s="148" t="s">
        <v>5994</v>
      </c>
      <c r="I117" s="148" t="s">
        <v>6962</v>
      </c>
      <c r="J117" s="148" t="s">
        <v>6962</v>
      </c>
      <c r="K117" s="148">
        <f t="shared" si="5"/>
        <v>0</v>
      </c>
      <c r="L117" s="148" t="s">
        <v>9020</v>
      </c>
    </row>
    <row r="118" spans="1:12" x14ac:dyDescent="0.25">
      <c r="A118" s="148" t="s">
        <v>2241</v>
      </c>
      <c r="B118" s="148" t="s">
        <v>2997</v>
      </c>
      <c r="C118" s="148" t="s">
        <v>3168</v>
      </c>
      <c r="D118" s="148">
        <f t="shared" si="3"/>
        <v>0</v>
      </c>
      <c r="E118" s="148" t="str">
        <f t="shared" si="4"/>
        <v>GC-04314</v>
      </c>
      <c r="F118" s="148">
        <f>+IF(AND(C118*1&gt;=200,E118="GC-04314"),IF(D118=0,MAX(F$2:F117)+1,0),0)</f>
        <v>17</v>
      </c>
      <c r="H118" s="148" t="s">
        <v>5995</v>
      </c>
      <c r="I118" s="148" t="s">
        <v>6962</v>
      </c>
      <c r="J118" s="148" t="s">
        <v>6962</v>
      </c>
      <c r="K118" s="148">
        <f t="shared" si="5"/>
        <v>0</v>
      </c>
      <c r="L118" s="148" t="s">
        <v>9020</v>
      </c>
    </row>
    <row r="119" spans="1:12" x14ac:dyDescent="0.25">
      <c r="A119" s="148" t="s">
        <v>2242</v>
      </c>
      <c r="B119" s="148" t="s">
        <v>2997</v>
      </c>
      <c r="C119" s="148" t="s">
        <v>3169</v>
      </c>
      <c r="D119" s="148">
        <f t="shared" si="3"/>
        <v>0</v>
      </c>
      <c r="E119" s="148" t="str">
        <f t="shared" si="4"/>
        <v>GC-04314</v>
      </c>
      <c r="F119" s="148">
        <f>+IF(AND(C119*1&gt;=200,E119="GC-04314"),IF(D119=0,MAX(F$2:F118)+1,0),0)</f>
        <v>18</v>
      </c>
      <c r="H119" s="148" t="s">
        <v>5996</v>
      </c>
      <c r="I119" s="148" t="s">
        <v>6962</v>
      </c>
      <c r="J119" s="148" t="s">
        <v>6962</v>
      </c>
      <c r="K119" s="148">
        <f t="shared" si="5"/>
        <v>0</v>
      </c>
      <c r="L119" s="148" t="s">
        <v>9020</v>
      </c>
    </row>
    <row r="120" spans="1:12" x14ac:dyDescent="0.25">
      <c r="A120" s="148" t="s">
        <v>2243</v>
      </c>
      <c r="B120" s="148" t="s">
        <v>2997</v>
      </c>
      <c r="C120" s="148" t="s">
        <v>3170</v>
      </c>
      <c r="D120" s="148">
        <f t="shared" si="3"/>
        <v>0</v>
      </c>
      <c r="E120" s="148" t="str">
        <f t="shared" si="4"/>
        <v>GC-04314</v>
      </c>
      <c r="F120" s="148">
        <f>+IF(AND(C120*1&gt;=200,E120="GC-04314"),IF(D120=0,MAX(F$2:F119)+1,0),0)</f>
        <v>19</v>
      </c>
      <c r="H120" s="148" t="s">
        <v>5997</v>
      </c>
      <c r="I120" s="148" t="s">
        <v>6962</v>
      </c>
      <c r="J120" s="148" t="s">
        <v>6962</v>
      </c>
      <c r="K120" s="148">
        <f t="shared" si="5"/>
        <v>0</v>
      </c>
      <c r="L120" s="148" t="s">
        <v>9020</v>
      </c>
    </row>
    <row r="121" spans="1:12" x14ac:dyDescent="0.25">
      <c r="A121" s="148" t="s">
        <v>2244</v>
      </c>
      <c r="B121" s="148" t="s">
        <v>2997</v>
      </c>
      <c r="C121" s="148" t="s">
        <v>3171</v>
      </c>
      <c r="D121" s="148">
        <f t="shared" si="3"/>
        <v>0</v>
      </c>
      <c r="E121" s="148" t="str">
        <f t="shared" si="4"/>
        <v>GC-04314</v>
      </c>
      <c r="F121" s="148">
        <f>+IF(AND(C121*1&gt;=200,E121="GC-04314"),IF(D121=0,MAX(F$2:F120)+1,0),0)</f>
        <v>20</v>
      </c>
      <c r="H121" s="148" t="s">
        <v>5998</v>
      </c>
      <c r="I121" s="148" t="s">
        <v>6962</v>
      </c>
      <c r="J121" s="148" t="s">
        <v>6962</v>
      </c>
      <c r="K121" s="148">
        <f t="shared" si="5"/>
        <v>0</v>
      </c>
      <c r="L121" s="148" t="s">
        <v>9020</v>
      </c>
    </row>
    <row r="122" spans="1:12" x14ac:dyDescent="0.25">
      <c r="A122" s="148" t="s">
        <v>2245</v>
      </c>
      <c r="B122" s="148" t="s">
        <v>2997</v>
      </c>
      <c r="C122" s="148" t="s">
        <v>3172</v>
      </c>
      <c r="D122" s="148">
        <f t="shared" si="3"/>
        <v>0</v>
      </c>
      <c r="E122" s="148" t="str">
        <f t="shared" si="4"/>
        <v>GC-04314</v>
      </c>
      <c r="F122" s="148">
        <f>+IF(AND(C122*1&gt;=200,E122="GC-04314"),IF(D122=0,MAX(F$2:F121)+1,0),0)</f>
        <v>21</v>
      </c>
      <c r="H122" s="148" t="s">
        <v>5999</v>
      </c>
      <c r="I122" s="148" t="s">
        <v>6962</v>
      </c>
      <c r="J122" s="148" t="s">
        <v>6962</v>
      </c>
      <c r="K122" s="148">
        <f t="shared" si="5"/>
        <v>0</v>
      </c>
      <c r="L122" s="148" t="s">
        <v>9020</v>
      </c>
    </row>
    <row r="123" spans="1:12" x14ac:dyDescent="0.25">
      <c r="A123" s="148" t="s">
        <v>2246</v>
      </c>
      <c r="B123" s="148" t="s">
        <v>2997</v>
      </c>
      <c r="C123" s="148" t="s">
        <v>3173</v>
      </c>
      <c r="D123" s="148">
        <f t="shared" si="3"/>
        <v>0</v>
      </c>
      <c r="E123" s="148" t="str">
        <f t="shared" si="4"/>
        <v>GC-04314</v>
      </c>
      <c r="F123" s="148">
        <f>+IF(AND(C123*1&gt;=200,E123="GC-04314"),IF(D123=0,MAX(F$2:F122)+1,0),0)</f>
        <v>22</v>
      </c>
      <c r="H123" s="148" t="s">
        <v>6000</v>
      </c>
      <c r="I123" s="148" t="s">
        <v>6962</v>
      </c>
      <c r="J123" s="148" t="s">
        <v>6962</v>
      </c>
      <c r="K123" s="148">
        <f t="shared" si="5"/>
        <v>0</v>
      </c>
      <c r="L123" s="148" t="s">
        <v>9020</v>
      </c>
    </row>
    <row r="124" spans="1:12" x14ac:dyDescent="0.25">
      <c r="A124" s="148" t="s">
        <v>2247</v>
      </c>
      <c r="B124" s="148" t="s">
        <v>2997</v>
      </c>
      <c r="C124" s="148" t="s">
        <v>3174</v>
      </c>
      <c r="D124" s="148">
        <f t="shared" si="3"/>
        <v>0</v>
      </c>
      <c r="E124" s="148" t="str">
        <f t="shared" si="4"/>
        <v>GC-04314</v>
      </c>
      <c r="F124" s="148">
        <f>+IF(AND(C124*1&gt;=200,E124="GC-04314"),IF(D124=0,MAX(F$2:F123)+1,0),0)</f>
        <v>23</v>
      </c>
      <c r="H124" s="148" t="s">
        <v>6001</v>
      </c>
      <c r="I124" s="148" t="s">
        <v>6962</v>
      </c>
      <c r="J124" s="148" t="s">
        <v>6962</v>
      </c>
      <c r="K124" s="148">
        <f t="shared" si="5"/>
        <v>0</v>
      </c>
      <c r="L124" s="148" t="s">
        <v>9020</v>
      </c>
    </row>
    <row r="125" spans="1:12" x14ac:dyDescent="0.25">
      <c r="A125" s="148" t="s">
        <v>2248</v>
      </c>
      <c r="B125" s="148" t="s">
        <v>2997</v>
      </c>
      <c r="C125" s="148" t="s">
        <v>3175</v>
      </c>
      <c r="D125" s="148">
        <f t="shared" si="3"/>
        <v>0</v>
      </c>
      <c r="E125" s="148" t="str">
        <f t="shared" si="4"/>
        <v>GC-04314</v>
      </c>
      <c r="F125" s="148">
        <f>+IF(AND(C125*1&gt;=200,E125="GC-04314"),IF(D125=0,MAX(F$2:F124)+1,0),0)</f>
        <v>24</v>
      </c>
      <c r="H125" s="148" t="s">
        <v>6002</v>
      </c>
      <c r="I125" s="148" t="s">
        <v>6962</v>
      </c>
      <c r="J125" s="148" t="s">
        <v>6962</v>
      </c>
      <c r="K125" s="148">
        <f t="shared" si="5"/>
        <v>0</v>
      </c>
      <c r="L125" s="148" t="s">
        <v>9020</v>
      </c>
    </row>
    <row r="126" spans="1:12" x14ac:dyDescent="0.25">
      <c r="A126" s="148" t="s">
        <v>2249</v>
      </c>
      <c r="B126" s="148" t="s">
        <v>2997</v>
      </c>
      <c r="C126" s="148" t="s">
        <v>3176</v>
      </c>
      <c r="D126" s="148">
        <f t="shared" si="3"/>
        <v>0</v>
      </c>
      <c r="E126" s="148" t="str">
        <f t="shared" si="4"/>
        <v>GC-04314</v>
      </c>
      <c r="F126" s="148">
        <f>+IF(AND(C126*1&gt;=200,E126="GC-04314"),IF(D126=0,MAX(F$2:F125)+1,0),0)</f>
        <v>25</v>
      </c>
      <c r="H126" s="148" t="s">
        <v>6003</v>
      </c>
      <c r="I126" s="148" t="s">
        <v>6962</v>
      </c>
      <c r="J126" s="148" t="s">
        <v>6962</v>
      </c>
      <c r="K126" s="148">
        <f t="shared" si="5"/>
        <v>0</v>
      </c>
      <c r="L126" s="148" t="s">
        <v>9020</v>
      </c>
    </row>
    <row r="127" spans="1:12" x14ac:dyDescent="0.25">
      <c r="A127" s="148" t="s">
        <v>2250</v>
      </c>
      <c r="B127" s="148" t="s">
        <v>2997</v>
      </c>
      <c r="C127" s="148" t="s">
        <v>3177</v>
      </c>
      <c r="D127" s="148">
        <f t="shared" si="3"/>
        <v>0</v>
      </c>
      <c r="E127" s="148" t="str">
        <f t="shared" si="4"/>
        <v>GC-04314</v>
      </c>
      <c r="F127" s="148">
        <f>+IF(AND(C127*1&gt;=200,E127="GC-04314"),IF(D127=0,MAX(F$2:F126)+1,0),0)</f>
        <v>26</v>
      </c>
      <c r="H127" s="148" t="s">
        <v>6004</v>
      </c>
      <c r="I127" s="148" t="s">
        <v>6962</v>
      </c>
      <c r="J127" s="148" t="s">
        <v>6962</v>
      </c>
      <c r="K127" s="148">
        <f t="shared" si="5"/>
        <v>0</v>
      </c>
      <c r="L127" s="148" t="s">
        <v>9020</v>
      </c>
    </row>
    <row r="128" spans="1:12" x14ac:dyDescent="0.25">
      <c r="A128" s="148" t="s">
        <v>2251</v>
      </c>
      <c r="B128" s="148" t="s">
        <v>2997</v>
      </c>
      <c r="C128" s="148" t="s">
        <v>3178</v>
      </c>
      <c r="D128" s="148">
        <f t="shared" si="3"/>
        <v>0</v>
      </c>
      <c r="E128" s="148" t="str">
        <f t="shared" si="4"/>
        <v>GC-04314</v>
      </c>
      <c r="F128" s="148">
        <f>+IF(AND(C128*1&gt;=200,E128="GC-04314"),IF(D128=0,MAX(F$2:F127)+1,0),0)</f>
        <v>27</v>
      </c>
      <c r="H128" s="148" t="s">
        <v>6005</v>
      </c>
      <c r="I128" s="148" t="s">
        <v>6962</v>
      </c>
      <c r="J128" s="148" t="s">
        <v>6962</v>
      </c>
      <c r="K128" s="148">
        <f t="shared" si="5"/>
        <v>0</v>
      </c>
      <c r="L128" s="148" t="s">
        <v>9020</v>
      </c>
    </row>
    <row r="129" spans="1:12" x14ac:dyDescent="0.25">
      <c r="A129" s="148" t="s">
        <v>2252</v>
      </c>
      <c r="B129" s="148" t="s">
        <v>2997</v>
      </c>
      <c r="C129" s="148" t="s">
        <v>3179</v>
      </c>
      <c r="D129" s="148">
        <f t="shared" si="3"/>
        <v>0</v>
      </c>
      <c r="E129" s="148" t="str">
        <f t="shared" si="4"/>
        <v>GC-04314</v>
      </c>
      <c r="F129" s="148">
        <f>+IF(AND(C129*1&gt;=200,E129="GC-04314"),IF(D129=0,MAX(F$2:F128)+1,0),0)</f>
        <v>28</v>
      </c>
      <c r="H129" s="148" t="s">
        <v>6006</v>
      </c>
      <c r="I129" s="148" t="s">
        <v>6962</v>
      </c>
      <c r="J129" s="148" t="s">
        <v>6962</v>
      </c>
      <c r="K129" s="148">
        <f t="shared" si="5"/>
        <v>0</v>
      </c>
      <c r="L129" s="148" t="s">
        <v>9020</v>
      </c>
    </row>
    <row r="130" spans="1:12" x14ac:dyDescent="0.25">
      <c r="A130" s="148" t="s">
        <v>2253</v>
      </c>
      <c r="B130" s="148" t="s">
        <v>2997</v>
      </c>
      <c r="C130" s="148" t="s">
        <v>3180</v>
      </c>
      <c r="D130" s="148">
        <f t="shared" ref="D130:D193" si="6">+SUMIFS(K:K,H:H,A130)</f>
        <v>0</v>
      </c>
      <c r="E130" s="148" t="str">
        <f t="shared" ref="E130:E193" si="7">+IF(D130=0,VLOOKUP(A130,$H:$L,5,FALSE),"")</f>
        <v>GC-04314</v>
      </c>
      <c r="F130" s="148">
        <f>+IF(AND(C130*1&gt;=200,E130="GC-04314"),IF(D130=0,MAX(F$2:F129)+1,0),0)</f>
        <v>29</v>
      </c>
      <c r="H130" s="148" t="s">
        <v>6007</v>
      </c>
      <c r="I130" s="148" t="s">
        <v>6962</v>
      </c>
      <c r="J130" s="148" t="s">
        <v>6962</v>
      </c>
      <c r="K130" s="148">
        <f t="shared" si="5"/>
        <v>0</v>
      </c>
      <c r="L130" s="148" t="s">
        <v>9020</v>
      </c>
    </row>
    <row r="131" spans="1:12" x14ac:dyDescent="0.25">
      <c r="A131" s="148" t="s">
        <v>2254</v>
      </c>
      <c r="B131" s="148" t="s">
        <v>2997</v>
      </c>
      <c r="C131" s="148" t="s">
        <v>3181</v>
      </c>
      <c r="D131" s="148">
        <f t="shared" si="6"/>
        <v>0</v>
      </c>
      <c r="E131" s="148" t="str">
        <f t="shared" si="7"/>
        <v>GC-04314</v>
      </c>
      <c r="F131" s="148">
        <f>+IF(AND(C131*1&gt;=200,E131="GC-04314"),IF(D131=0,MAX(F$2:F130)+1,0),0)</f>
        <v>30</v>
      </c>
      <c r="H131" s="148" t="s">
        <v>6008</v>
      </c>
      <c r="I131" s="148" t="s">
        <v>6962</v>
      </c>
      <c r="J131" s="148" t="s">
        <v>6962</v>
      </c>
      <c r="K131" s="148">
        <f t="shared" ref="K131:K194" si="8">+IFERROR(J131*1,0)</f>
        <v>0</v>
      </c>
      <c r="L131" s="148" t="s">
        <v>9020</v>
      </c>
    </row>
    <row r="132" spans="1:12" x14ac:dyDescent="0.25">
      <c r="A132" s="148" t="s">
        <v>2255</v>
      </c>
      <c r="B132" s="148" t="s">
        <v>2997</v>
      </c>
      <c r="C132" s="148" t="s">
        <v>3182</v>
      </c>
      <c r="D132" s="148">
        <f t="shared" si="6"/>
        <v>0</v>
      </c>
      <c r="E132" s="148" t="str">
        <f t="shared" si="7"/>
        <v>GC-04314</v>
      </c>
      <c r="F132" s="148">
        <f>+IF(AND(C132*1&gt;=200,E132="GC-04314"),IF(D132=0,MAX(F$2:F131)+1,0),0)</f>
        <v>31</v>
      </c>
      <c r="H132" s="148" t="s">
        <v>6009</v>
      </c>
      <c r="I132" s="148" t="s">
        <v>6962</v>
      </c>
      <c r="J132" s="148" t="s">
        <v>6962</v>
      </c>
      <c r="K132" s="148">
        <f t="shared" si="8"/>
        <v>0</v>
      </c>
      <c r="L132" s="148" t="s">
        <v>9020</v>
      </c>
    </row>
    <row r="133" spans="1:12" x14ac:dyDescent="0.25">
      <c r="A133" s="148" t="s">
        <v>2256</v>
      </c>
      <c r="B133" s="148" t="s">
        <v>2997</v>
      </c>
      <c r="C133" s="148" t="s">
        <v>3183</v>
      </c>
      <c r="D133" s="148">
        <f t="shared" si="6"/>
        <v>0</v>
      </c>
      <c r="E133" s="148" t="str">
        <f t="shared" si="7"/>
        <v>GC-04314</v>
      </c>
      <c r="F133" s="148">
        <f>+IF(AND(C133*1&gt;=200,E133="GC-04314"),IF(D133=0,MAX(F$2:F132)+1,0),0)</f>
        <v>32</v>
      </c>
      <c r="H133" s="148" t="s">
        <v>6010</v>
      </c>
      <c r="I133" s="148" t="s">
        <v>6962</v>
      </c>
      <c r="J133" s="148" t="s">
        <v>6962</v>
      </c>
      <c r="K133" s="148">
        <f t="shared" si="8"/>
        <v>0</v>
      </c>
      <c r="L133" s="148" t="s">
        <v>9020</v>
      </c>
    </row>
    <row r="134" spans="1:12" x14ac:dyDescent="0.25">
      <c r="A134" s="148" t="s">
        <v>2257</v>
      </c>
      <c r="B134" s="148" t="s">
        <v>2997</v>
      </c>
      <c r="C134" s="148" t="s">
        <v>3184</v>
      </c>
      <c r="D134" s="148">
        <f t="shared" si="6"/>
        <v>0</v>
      </c>
      <c r="E134" s="148" t="str">
        <f t="shared" si="7"/>
        <v>GC-04314</v>
      </c>
      <c r="F134" s="148">
        <f>+IF(AND(C134*1&gt;=200,E134="GC-04314"),IF(D134=0,MAX(F$2:F133)+1,0),0)</f>
        <v>33</v>
      </c>
      <c r="H134" s="148" t="s">
        <v>6011</v>
      </c>
      <c r="I134" s="148" t="s">
        <v>6962</v>
      </c>
      <c r="J134" s="148" t="s">
        <v>6962</v>
      </c>
      <c r="K134" s="148">
        <f t="shared" si="8"/>
        <v>0</v>
      </c>
      <c r="L134" s="148" t="s">
        <v>9020</v>
      </c>
    </row>
    <row r="135" spans="1:12" x14ac:dyDescent="0.25">
      <c r="A135" s="148" t="s">
        <v>2258</v>
      </c>
      <c r="B135" s="148" t="s">
        <v>2997</v>
      </c>
      <c r="C135" s="148" t="s">
        <v>3185</v>
      </c>
      <c r="D135" s="148">
        <f t="shared" si="6"/>
        <v>0</v>
      </c>
      <c r="E135" s="148" t="str">
        <f t="shared" si="7"/>
        <v>GC-04314</v>
      </c>
      <c r="F135" s="148">
        <f>+IF(AND(C135*1&gt;=200,E135="GC-04314"),IF(D135=0,MAX(F$2:F134)+1,0),0)</f>
        <v>34</v>
      </c>
      <c r="H135" s="148" t="s">
        <v>6012</v>
      </c>
      <c r="I135" s="148" t="s">
        <v>6962</v>
      </c>
      <c r="J135" s="148" t="s">
        <v>6962</v>
      </c>
      <c r="K135" s="148">
        <f t="shared" si="8"/>
        <v>0</v>
      </c>
      <c r="L135" s="148" t="s">
        <v>9020</v>
      </c>
    </row>
    <row r="136" spans="1:12" x14ac:dyDescent="0.25">
      <c r="A136" s="148" t="s">
        <v>2259</v>
      </c>
      <c r="B136" s="148" t="s">
        <v>2997</v>
      </c>
      <c r="C136" s="148" t="s">
        <v>3186</v>
      </c>
      <c r="D136" s="148">
        <f t="shared" si="6"/>
        <v>0</v>
      </c>
      <c r="E136" s="148" t="str">
        <f t="shared" si="7"/>
        <v>GC-04314</v>
      </c>
      <c r="F136" s="148">
        <f>+IF(AND(C136*1&gt;=200,E136="GC-04314"),IF(D136=0,MAX(F$2:F135)+1,0),0)</f>
        <v>35</v>
      </c>
      <c r="H136" s="148" t="s">
        <v>6013</v>
      </c>
      <c r="I136" s="148" t="s">
        <v>6962</v>
      </c>
      <c r="J136" s="148" t="s">
        <v>6962</v>
      </c>
      <c r="K136" s="148">
        <f t="shared" si="8"/>
        <v>0</v>
      </c>
      <c r="L136" s="148" t="s">
        <v>9020</v>
      </c>
    </row>
    <row r="137" spans="1:12" x14ac:dyDescent="0.25">
      <c r="A137" s="148" t="s">
        <v>2260</v>
      </c>
      <c r="B137" s="148" t="s">
        <v>2997</v>
      </c>
      <c r="C137" s="148" t="s">
        <v>3187</v>
      </c>
      <c r="D137" s="148">
        <f t="shared" si="6"/>
        <v>0</v>
      </c>
      <c r="E137" s="148" t="str">
        <f t="shared" si="7"/>
        <v>GC-04314</v>
      </c>
      <c r="F137" s="148">
        <f>+IF(AND(C137*1&gt;=200,E137="GC-04314"),IF(D137=0,MAX(F$2:F136)+1,0),0)</f>
        <v>36</v>
      </c>
      <c r="H137" s="148" t="s">
        <v>6014</v>
      </c>
      <c r="I137" s="148" t="s">
        <v>6962</v>
      </c>
      <c r="J137" s="148" t="s">
        <v>6962</v>
      </c>
      <c r="K137" s="148">
        <f t="shared" si="8"/>
        <v>0</v>
      </c>
      <c r="L137" s="148" t="s">
        <v>9020</v>
      </c>
    </row>
    <row r="138" spans="1:12" x14ac:dyDescent="0.25">
      <c r="A138" s="148" t="s">
        <v>2261</v>
      </c>
      <c r="B138" s="148" t="s">
        <v>2997</v>
      </c>
      <c r="C138" s="148" t="s">
        <v>3188</v>
      </c>
      <c r="D138" s="148">
        <f t="shared" si="6"/>
        <v>0</v>
      </c>
      <c r="E138" s="148" t="str">
        <f t="shared" si="7"/>
        <v>GC-04314</v>
      </c>
      <c r="F138" s="148">
        <f>+IF(AND(C138*1&gt;=200,E138="GC-04314"),IF(D138=0,MAX(F$2:F137)+1,0),0)</f>
        <v>37</v>
      </c>
      <c r="H138" s="148" t="s">
        <v>6015</v>
      </c>
      <c r="I138" s="148" t="s">
        <v>6962</v>
      </c>
      <c r="J138" s="148" t="s">
        <v>6962</v>
      </c>
      <c r="K138" s="148">
        <f t="shared" si="8"/>
        <v>0</v>
      </c>
      <c r="L138" s="148" t="s">
        <v>9020</v>
      </c>
    </row>
    <row r="139" spans="1:12" x14ac:dyDescent="0.25">
      <c r="A139" s="148" t="s">
        <v>2262</v>
      </c>
      <c r="B139" s="148" t="s">
        <v>2997</v>
      </c>
      <c r="C139" s="148" t="s">
        <v>3189</v>
      </c>
      <c r="D139" s="148">
        <f t="shared" si="6"/>
        <v>0</v>
      </c>
      <c r="E139" s="148" t="str">
        <f t="shared" si="7"/>
        <v>GC-04314</v>
      </c>
      <c r="F139" s="148">
        <f>+IF(AND(C139*1&gt;=200,E139="GC-04314"),IF(D139=0,MAX(F$2:F138)+1,0),0)</f>
        <v>38</v>
      </c>
      <c r="H139" s="148" t="s">
        <v>6016</v>
      </c>
      <c r="I139" s="148" t="s">
        <v>6962</v>
      </c>
      <c r="J139" s="148" t="s">
        <v>6962</v>
      </c>
      <c r="K139" s="148">
        <f t="shared" si="8"/>
        <v>0</v>
      </c>
      <c r="L139" s="148" t="s">
        <v>9020</v>
      </c>
    </row>
    <row r="140" spans="1:12" x14ac:dyDescent="0.25">
      <c r="A140" s="148" t="s">
        <v>2263</v>
      </c>
      <c r="B140" s="148" t="s">
        <v>2997</v>
      </c>
      <c r="C140" s="148" t="s">
        <v>3190</v>
      </c>
      <c r="D140" s="148">
        <f t="shared" si="6"/>
        <v>0</v>
      </c>
      <c r="E140" s="148" t="str">
        <f t="shared" si="7"/>
        <v>GC-04314</v>
      </c>
      <c r="F140" s="148">
        <f>+IF(AND(C140*1&gt;=200,E140="GC-04314"),IF(D140=0,MAX(F$2:F139)+1,0),0)</f>
        <v>39</v>
      </c>
      <c r="H140" s="148" t="s">
        <v>6017</v>
      </c>
      <c r="I140" s="148" t="s">
        <v>6962</v>
      </c>
      <c r="J140" s="148" t="s">
        <v>6962</v>
      </c>
      <c r="K140" s="148">
        <f t="shared" si="8"/>
        <v>0</v>
      </c>
      <c r="L140" s="148" t="s">
        <v>9020</v>
      </c>
    </row>
    <row r="141" spans="1:12" x14ac:dyDescent="0.25">
      <c r="A141" s="148" t="s">
        <v>2264</v>
      </c>
      <c r="B141" s="148" t="s">
        <v>2997</v>
      </c>
      <c r="C141" s="148" t="s">
        <v>3191</v>
      </c>
      <c r="D141" s="148">
        <f t="shared" si="6"/>
        <v>0</v>
      </c>
      <c r="E141" s="148" t="str">
        <f t="shared" si="7"/>
        <v>GC-04314</v>
      </c>
      <c r="F141" s="148">
        <f>+IF(AND(C141*1&gt;=200,E141="GC-04314"),IF(D141=0,MAX(F$2:F140)+1,0),0)</f>
        <v>40</v>
      </c>
      <c r="H141" s="148" t="s">
        <v>6018</v>
      </c>
      <c r="I141" s="148" t="s">
        <v>6962</v>
      </c>
      <c r="J141" s="148" t="s">
        <v>6962</v>
      </c>
      <c r="K141" s="148">
        <f t="shared" si="8"/>
        <v>0</v>
      </c>
      <c r="L141" s="148" t="s">
        <v>9020</v>
      </c>
    </row>
    <row r="142" spans="1:12" x14ac:dyDescent="0.25">
      <c r="A142" s="148" t="s">
        <v>2265</v>
      </c>
      <c r="B142" s="148" t="s">
        <v>2997</v>
      </c>
      <c r="C142" s="148" t="s">
        <v>3192</v>
      </c>
      <c r="D142" s="148">
        <f t="shared" si="6"/>
        <v>0</v>
      </c>
      <c r="E142" s="148" t="str">
        <f t="shared" si="7"/>
        <v>GC-04314</v>
      </c>
      <c r="F142" s="148">
        <f>+IF(AND(C142*1&gt;=200,E142="GC-04314"),IF(D142=0,MAX(F$2:F141)+1,0),0)</f>
        <v>41</v>
      </c>
      <c r="H142" s="148" t="s">
        <v>6019</v>
      </c>
      <c r="I142" s="148" t="s">
        <v>6962</v>
      </c>
      <c r="J142" s="148" t="s">
        <v>6962</v>
      </c>
      <c r="K142" s="148">
        <f t="shared" si="8"/>
        <v>0</v>
      </c>
      <c r="L142" s="148" t="s">
        <v>9020</v>
      </c>
    </row>
    <row r="143" spans="1:12" x14ac:dyDescent="0.25">
      <c r="A143" s="148" t="s">
        <v>2266</v>
      </c>
      <c r="B143" s="148" t="s">
        <v>2997</v>
      </c>
      <c r="C143" s="148" t="s">
        <v>3193</v>
      </c>
      <c r="D143" s="148">
        <f t="shared" si="6"/>
        <v>0</v>
      </c>
      <c r="E143" s="148" t="str">
        <f t="shared" si="7"/>
        <v>GC-04314</v>
      </c>
      <c r="F143" s="148">
        <f>+IF(AND(C143*1&gt;=200,E143="GC-04314"),IF(D143=0,MAX(F$2:F142)+1,0),0)</f>
        <v>42</v>
      </c>
      <c r="H143" s="148" t="s">
        <v>6020</v>
      </c>
      <c r="I143" s="148" t="s">
        <v>6962</v>
      </c>
      <c r="J143" s="148" t="s">
        <v>6962</v>
      </c>
      <c r="K143" s="148">
        <f t="shared" si="8"/>
        <v>0</v>
      </c>
      <c r="L143" s="148" t="s">
        <v>9020</v>
      </c>
    </row>
    <row r="144" spans="1:12" x14ac:dyDescent="0.25">
      <c r="A144" s="148" t="s">
        <v>2267</v>
      </c>
      <c r="B144" s="148" t="s">
        <v>2997</v>
      </c>
      <c r="C144" s="148" t="s">
        <v>3194</v>
      </c>
      <c r="D144" s="148">
        <f t="shared" si="6"/>
        <v>0</v>
      </c>
      <c r="E144" s="148" t="str">
        <f t="shared" si="7"/>
        <v>GC-04314</v>
      </c>
      <c r="F144" s="148">
        <f>+IF(AND(C144*1&gt;=200,E144="GC-04314"),IF(D144=0,MAX(F$2:F143)+1,0),0)</f>
        <v>43</v>
      </c>
      <c r="H144" s="148" t="s">
        <v>6021</v>
      </c>
      <c r="I144" s="148" t="s">
        <v>6962</v>
      </c>
      <c r="J144" s="148" t="s">
        <v>6962</v>
      </c>
      <c r="K144" s="148">
        <f t="shared" si="8"/>
        <v>0</v>
      </c>
      <c r="L144" s="148" t="s">
        <v>9020</v>
      </c>
    </row>
    <row r="145" spans="1:12" x14ac:dyDescent="0.25">
      <c r="A145" s="148" t="s">
        <v>2268</v>
      </c>
      <c r="B145" s="148" t="s">
        <v>2997</v>
      </c>
      <c r="C145" s="148" t="s">
        <v>3195</v>
      </c>
      <c r="D145" s="148">
        <f t="shared" si="6"/>
        <v>0</v>
      </c>
      <c r="E145" s="148" t="str">
        <f t="shared" si="7"/>
        <v>GC-04314</v>
      </c>
      <c r="F145" s="148">
        <f>+IF(AND(C145*1&gt;=200,E145="GC-04314"),IF(D145=0,MAX(F$2:F144)+1,0),0)</f>
        <v>44</v>
      </c>
      <c r="H145" s="148" t="s">
        <v>6022</v>
      </c>
      <c r="I145" s="148" t="s">
        <v>6962</v>
      </c>
      <c r="J145" s="148" t="s">
        <v>6962</v>
      </c>
      <c r="K145" s="148">
        <f t="shared" si="8"/>
        <v>0</v>
      </c>
      <c r="L145" s="148" t="s">
        <v>9020</v>
      </c>
    </row>
    <row r="146" spans="1:12" x14ac:dyDescent="0.25">
      <c r="A146" s="148" t="s">
        <v>2269</v>
      </c>
      <c r="B146" s="148" t="s">
        <v>2997</v>
      </c>
      <c r="C146" s="148" t="s">
        <v>3196</v>
      </c>
      <c r="D146" s="148">
        <f t="shared" si="6"/>
        <v>0</v>
      </c>
      <c r="E146" s="148" t="str">
        <f t="shared" si="7"/>
        <v>GC-04314</v>
      </c>
      <c r="F146" s="148">
        <f>+IF(AND(C146*1&gt;=200,E146="GC-04314"),IF(D146=0,MAX(F$2:F145)+1,0),0)</f>
        <v>45</v>
      </c>
      <c r="H146" s="148" t="s">
        <v>6023</v>
      </c>
      <c r="I146" s="148" t="s">
        <v>6962</v>
      </c>
      <c r="J146" s="148" t="s">
        <v>6962</v>
      </c>
      <c r="K146" s="148">
        <f t="shared" si="8"/>
        <v>0</v>
      </c>
      <c r="L146" s="148" t="s">
        <v>9020</v>
      </c>
    </row>
    <row r="147" spans="1:12" x14ac:dyDescent="0.25">
      <c r="A147" s="148" t="s">
        <v>2270</v>
      </c>
      <c r="B147" s="148" t="s">
        <v>2997</v>
      </c>
      <c r="C147" s="148" t="s">
        <v>3197</v>
      </c>
      <c r="D147" s="148">
        <f t="shared" si="6"/>
        <v>0</v>
      </c>
      <c r="E147" s="148" t="str">
        <f t="shared" si="7"/>
        <v>GC-04314</v>
      </c>
      <c r="F147" s="148">
        <f>+IF(AND(C147*1&gt;=200,E147="GC-04314"),IF(D147=0,MAX(F$2:F146)+1,0),0)</f>
        <v>46</v>
      </c>
      <c r="H147" s="148" t="s">
        <v>6024</v>
      </c>
      <c r="I147" s="148" t="s">
        <v>6962</v>
      </c>
      <c r="J147" s="148" t="s">
        <v>6962</v>
      </c>
      <c r="K147" s="148">
        <f t="shared" si="8"/>
        <v>0</v>
      </c>
      <c r="L147" s="148" t="s">
        <v>9020</v>
      </c>
    </row>
    <row r="148" spans="1:12" x14ac:dyDescent="0.25">
      <c r="A148" s="148" t="s">
        <v>2271</v>
      </c>
      <c r="B148" s="148" t="s">
        <v>2997</v>
      </c>
      <c r="C148" s="148" t="s">
        <v>3198</v>
      </c>
      <c r="D148" s="148">
        <f t="shared" si="6"/>
        <v>0</v>
      </c>
      <c r="E148" s="148" t="str">
        <f t="shared" si="7"/>
        <v>GC-04314</v>
      </c>
      <c r="F148" s="148">
        <f>+IF(AND(C148*1&gt;=200,E148="GC-04314"),IF(D148=0,MAX(F$2:F147)+1,0),0)</f>
        <v>47</v>
      </c>
      <c r="H148" s="148" t="s">
        <v>6025</v>
      </c>
      <c r="I148" s="148" t="s">
        <v>6962</v>
      </c>
      <c r="J148" s="148" t="s">
        <v>6962</v>
      </c>
      <c r="K148" s="148">
        <f t="shared" si="8"/>
        <v>0</v>
      </c>
      <c r="L148" s="148" t="s">
        <v>9020</v>
      </c>
    </row>
    <row r="149" spans="1:12" x14ac:dyDescent="0.25">
      <c r="A149" s="148" t="s">
        <v>2272</v>
      </c>
      <c r="B149" s="148" t="s">
        <v>2997</v>
      </c>
      <c r="C149" s="148" t="s">
        <v>3199</v>
      </c>
      <c r="D149" s="148">
        <f t="shared" si="6"/>
        <v>0</v>
      </c>
      <c r="E149" s="148" t="str">
        <f t="shared" si="7"/>
        <v>GC-04314</v>
      </c>
      <c r="F149" s="148">
        <f>+IF(AND(C149*1&gt;=200,E149="GC-04314"),IF(D149=0,MAX(F$2:F148)+1,0),0)</f>
        <v>48</v>
      </c>
      <c r="H149" s="148" t="s">
        <v>6026</v>
      </c>
      <c r="I149" s="148" t="s">
        <v>6962</v>
      </c>
      <c r="J149" s="148" t="s">
        <v>6962</v>
      </c>
      <c r="K149" s="148">
        <f t="shared" si="8"/>
        <v>0</v>
      </c>
      <c r="L149" s="148" t="s">
        <v>9020</v>
      </c>
    </row>
    <row r="150" spans="1:12" x14ac:dyDescent="0.25">
      <c r="A150" s="148" t="s">
        <v>2273</v>
      </c>
      <c r="B150" s="148" t="s">
        <v>2997</v>
      </c>
      <c r="C150" s="148" t="s">
        <v>3200</v>
      </c>
      <c r="D150" s="148">
        <f t="shared" si="6"/>
        <v>0</v>
      </c>
      <c r="E150" s="148" t="str">
        <f t="shared" si="7"/>
        <v>GC-04314</v>
      </c>
      <c r="F150" s="148">
        <f>+IF(AND(C150*1&gt;=200,E150="GC-04314"),IF(D150=0,MAX(F$2:F149)+1,0),0)</f>
        <v>49</v>
      </c>
      <c r="H150" s="148" t="s">
        <v>6027</v>
      </c>
      <c r="I150" s="148" t="s">
        <v>6962</v>
      </c>
      <c r="J150" s="148" t="s">
        <v>6962</v>
      </c>
      <c r="K150" s="148">
        <f t="shared" si="8"/>
        <v>0</v>
      </c>
      <c r="L150" s="148" t="s">
        <v>9020</v>
      </c>
    </row>
    <row r="151" spans="1:12" x14ac:dyDescent="0.25">
      <c r="A151" s="148" t="s">
        <v>2274</v>
      </c>
      <c r="B151" s="148" t="s">
        <v>2997</v>
      </c>
      <c r="C151" s="148" t="s">
        <v>3201</v>
      </c>
      <c r="D151" s="148">
        <f t="shared" si="6"/>
        <v>0</v>
      </c>
      <c r="E151" s="148" t="str">
        <f t="shared" si="7"/>
        <v>GC-04314</v>
      </c>
      <c r="F151" s="148">
        <f>+IF(AND(C151*1&gt;=200,E151="GC-04314"),IF(D151=0,MAX(F$2:F150)+1,0),0)</f>
        <v>50</v>
      </c>
      <c r="H151" s="148" t="s">
        <v>6028</v>
      </c>
      <c r="I151" s="148" t="s">
        <v>6962</v>
      </c>
      <c r="J151" s="148" t="s">
        <v>6962</v>
      </c>
      <c r="K151" s="148">
        <f t="shared" si="8"/>
        <v>0</v>
      </c>
      <c r="L151" s="148" t="s">
        <v>9020</v>
      </c>
    </row>
    <row r="152" spans="1:12" x14ac:dyDescent="0.25">
      <c r="A152" s="148" t="s">
        <v>2275</v>
      </c>
      <c r="B152" s="148" t="s">
        <v>2997</v>
      </c>
      <c r="C152" s="148" t="s">
        <v>3202</v>
      </c>
      <c r="D152" s="148">
        <f t="shared" si="6"/>
        <v>0</v>
      </c>
      <c r="E152" s="148" t="str">
        <f t="shared" si="7"/>
        <v>GC-04314</v>
      </c>
      <c r="F152" s="148">
        <f>+IF(AND(C152*1&gt;=200,E152="GC-04314"),IF(D152=0,MAX(F$2:F151)+1,0),0)</f>
        <v>51</v>
      </c>
      <c r="H152" s="148" t="s">
        <v>6029</v>
      </c>
      <c r="I152" s="148" t="s">
        <v>6962</v>
      </c>
      <c r="J152" s="148" t="s">
        <v>6962</v>
      </c>
      <c r="K152" s="148">
        <f t="shared" si="8"/>
        <v>0</v>
      </c>
      <c r="L152" s="148" t="s">
        <v>9020</v>
      </c>
    </row>
    <row r="153" spans="1:12" x14ac:dyDescent="0.25">
      <c r="A153" s="148" t="s">
        <v>2276</v>
      </c>
      <c r="B153" s="148" t="s">
        <v>2997</v>
      </c>
      <c r="C153" s="148" t="s">
        <v>3203</v>
      </c>
      <c r="D153" s="148">
        <f t="shared" si="6"/>
        <v>0</v>
      </c>
      <c r="E153" s="148" t="str">
        <f t="shared" si="7"/>
        <v>GC-04314</v>
      </c>
      <c r="F153" s="148">
        <f>+IF(AND(C153*1&gt;=200,E153="GC-04314"),IF(D153=0,MAX(F$2:F152)+1,0),0)</f>
        <v>52</v>
      </c>
      <c r="H153" s="148" t="s">
        <v>6030</v>
      </c>
      <c r="I153" s="148" t="s">
        <v>6962</v>
      </c>
      <c r="J153" s="148" t="s">
        <v>6962</v>
      </c>
      <c r="K153" s="148">
        <f t="shared" si="8"/>
        <v>0</v>
      </c>
      <c r="L153" s="148" t="s">
        <v>9020</v>
      </c>
    </row>
    <row r="154" spans="1:12" x14ac:dyDescent="0.25">
      <c r="A154" s="148" t="s">
        <v>2277</v>
      </c>
      <c r="B154" s="148" t="s">
        <v>2997</v>
      </c>
      <c r="C154" s="148" t="s">
        <v>3204</v>
      </c>
      <c r="D154" s="148">
        <f t="shared" si="6"/>
        <v>0</v>
      </c>
      <c r="E154" s="148" t="str">
        <f t="shared" si="7"/>
        <v>GC-04314</v>
      </c>
      <c r="F154" s="148">
        <f>+IF(AND(C154*1&gt;=200,E154="GC-04314"),IF(D154=0,MAX(F$2:F153)+1,0),0)</f>
        <v>53</v>
      </c>
      <c r="H154" s="148" t="s">
        <v>6031</v>
      </c>
      <c r="I154" s="148" t="s">
        <v>6962</v>
      </c>
      <c r="J154" s="148" t="s">
        <v>6962</v>
      </c>
      <c r="K154" s="148">
        <f t="shared" si="8"/>
        <v>0</v>
      </c>
      <c r="L154" s="148" t="s">
        <v>9020</v>
      </c>
    </row>
    <row r="155" spans="1:12" x14ac:dyDescent="0.25">
      <c r="A155" s="148" t="s">
        <v>2278</v>
      </c>
      <c r="B155" s="148" t="s">
        <v>2997</v>
      </c>
      <c r="C155" s="148" t="s">
        <v>3205</v>
      </c>
      <c r="D155" s="148">
        <f t="shared" si="6"/>
        <v>0</v>
      </c>
      <c r="E155" s="148" t="str">
        <f t="shared" si="7"/>
        <v>GC-04314</v>
      </c>
      <c r="F155" s="148">
        <f>+IF(AND(C155*1&gt;=200,E155="GC-04314"),IF(D155=0,MAX(F$2:F154)+1,0),0)</f>
        <v>54</v>
      </c>
      <c r="H155" s="148" t="s">
        <v>6032</v>
      </c>
      <c r="I155" s="148" t="s">
        <v>6962</v>
      </c>
      <c r="J155" s="148" t="s">
        <v>6962</v>
      </c>
      <c r="K155" s="148">
        <f t="shared" si="8"/>
        <v>0</v>
      </c>
      <c r="L155" s="148" t="s">
        <v>9020</v>
      </c>
    </row>
    <row r="156" spans="1:12" x14ac:dyDescent="0.25">
      <c r="A156" s="148" t="s">
        <v>2279</v>
      </c>
      <c r="B156" s="148" t="s">
        <v>2997</v>
      </c>
      <c r="C156" s="148" t="s">
        <v>3206</v>
      </c>
      <c r="D156" s="148">
        <f t="shared" si="6"/>
        <v>0</v>
      </c>
      <c r="E156" s="148" t="str">
        <f t="shared" si="7"/>
        <v>GC-04314</v>
      </c>
      <c r="F156" s="148">
        <f>+IF(AND(C156*1&gt;=200,E156="GC-04314"),IF(D156=0,MAX(F$2:F155)+1,0),0)</f>
        <v>55</v>
      </c>
      <c r="H156" s="148" t="s">
        <v>6033</v>
      </c>
      <c r="I156" s="148" t="s">
        <v>6962</v>
      </c>
      <c r="J156" s="148" t="s">
        <v>6962</v>
      </c>
      <c r="K156" s="148">
        <f t="shared" si="8"/>
        <v>0</v>
      </c>
      <c r="L156" s="148" t="s">
        <v>9020</v>
      </c>
    </row>
    <row r="157" spans="1:12" x14ac:dyDescent="0.25">
      <c r="A157" s="148" t="s">
        <v>2280</v>
      </c>
      <c r="B157" s="148" t="s">
        <v>2997</v>
      </c>
      <c r="C157" s="148" t="s">
        <v>3207</v>
      </c>
      <c r="D157" s="148">
        <f t="shared" si="6"/>
        <v>0</v>
      </c>
      <c r="E157" s="148" t="str">
        <f t="shared" si="7"/>
        <v>GC-04314</v>
      </c>
      <c r="F157" s="148">
        <f>+IF(AND(C157*1&gt;=200,E157="GC-04314"),IF(D157=0,MAX(F$2:F156)+1,0),0)</f>
        <v>56</v>
      </c>
      <c r="H157" s="148" t="s">
        <v>6034</v>
      </c>
      <c r="I157" s="148" t="s">
        <v>6962</v>
      </c>
      <c r="J157" s="148" t="s">
        <v>6962</v>
      </c>
      <c r="K157" s="148">
        <f t="shared" si="8"/>
        <v>0</v>
      </c>
      <c r="L157" s="148" t="s">
        <v>9020</v>
      </c>
    </row>
    <row r="158" spans="1:12" x14ac:dyDescent="0.25">
      <c r="A158" s="148" t="s">
        <v>2281</v>
      </c>
      <c r="B158" s="148" t="s">
        <v>2997</v>
      </c>
      <c r="C158" s="148" t="s">
        <v>3208</v>
      </c>
      <c r="D158" s="148">
        <f t="shared" si="6"/>
        <v>0</v>
      </c>
      <c r="E158" s="148" t="str">
        <f t="shared" si="7"/>
        <v>GC-04314</v>
      </c>
      <c r="F158" s="148">
        <f>+IF(AND(C158*1&gt;=200,E158="GC-04314"),IF(D158=0,MAX(F$2:F157)+1,0),0)</f>
        <v>57</v>
      </c>
      <c r="H158" s="148" t="s">
        <v>6035</v>
      </c>
      <c r="I158" s="148" t="s">
        <v>6962</v>
      </c>
      <c r="J158" s="148" t="s">
        <v>6962</v>
      </c>
      <c r="K158" s="148">
        <f t="shared" si="8"/>
        <v>0</v>
      </c>
      <c r="L158" s="148" t="s">
        <v>9020</v>
      </c>
    </row>
    <row r="159" spans="1:12" x14ac:dyDescent="0.25">
      <c r="A159" s="148" t="s">
        <v>2282</v>
      </c>
      <c r="B159" s="148" t="s">
        <v>2997</v>
      </c>
      <c r="C159" s="148" t="s">
        <v>3209</v>
      </c>
      <c r="D159" s="148">
        <f t="shared" si="6"/>
        <v>0</v>
      </c>
      <c r="E159" s="148" t="str">
        <f t="shared" si="7"/>
        <v>GC-04314</v>
      </c>
      <c r="F159" s="148">
        <f>+IF(AND(C159*1&gt;=200,E159="GC-04314"),IF(D159=0,MAX(F$2:F158)+1,0),0)</f>
        <v>58</v>
      </c>
      <c r="H159" s="148" t="s">
        <v>6036</v>
      </c>
      <c r="I159" s="148" t="s">
        <v>6962</v>
      </c>
      <c r="J159" s="148" t="s">
        <v>6962</v>
      </c>
      <c r="K159" s="148">
        <f t="shared" si="8"/>
        <v>0</v>
      </c>
      <c r="L159" s="148" t="s">
        <v>9020</v>
      </c>
    </row>
    <row r="160" spans="1:12" x14ac:dyDescent="0.25">
      <c r="A160" s="148" t="s">
        <v>2283</v>
      </c>
      <c r="B160" s="148" t="s">
        <v>2997</v>
      </c>
      <c r="C160" s="148" t="s">
        <v>3210</v>
      </c>
      <c r="D160" s="148">
        <f t="shared" si="6"/>
        <v>0</v>
      </c>
      <c r="E160" s="148" t="str">
        <f t="shared" si="7"/>
        <v>GC-04314</v>
      </c>
      <c r="F160" s="148">
        <f>+IF(AND(C160*1&gt;=200,E160="GC-04314"),IF(D160=0,MAX(F$2:F159)+1,0),0)</f>
        <v>59</v>
      </c>
      <c r="H160" s="148" t="s">
        <v>6037</v>
      </c>
      <c r="I160" s="148" t="s">
        <v>6962</v>
      </c>
      <c r="J160" s="148" t="s">
        <v>6962</v>
      </c>
      <c r="K160" s="148">
        <f t="shared" si="8"/>
        <v>0</v>
      </c>
      <c r="L160" s="148" t="s">
        <v>9020</v>
      </c>
    </row>
    <row r="161" spans="1:12" x14ac:dyDescent="0.25">
      <c r="A161" s="148" t="s">
        <v>2284</v>
      </c>
      <c r="B161" s="148" t="s">
        <v>2997</v>
      </c>
      <c r="C161" s="148" t="s">
        <v>3211</v>
      </c>
      <c r="D161" s="148">
        <f t="shared" si="6"/>
        <v>0</v>
      </c>
      <c r="E161" s="148" t="str">
        <f t="shared" si="7"/>
        <v>GC-04314</v>
      </c>
      <c r="F161" s="148">
        <f>+IF(AND(C161*1&gt;=200,E161="GC-04314"),IF(D161=0,MAX(F$2:F160)+1,0),0)</f>
        <v>60</v>
      </c>
      <c r="H161" s="148" t="s">
        <v>6038</v>
      </c>
      <c r="I161" s="148" t="s">
        <v>6962</v>
      </c>
      <c r="J161" s="148" t="s">
        <v>6962</v>
      </c>
      <c r="K161" s="148">
        <f t="shared" si="8"/>
        <v>0</v>
      </c>
      <c r="L161" s="148" t="s">
        <v>9020</v>
      </c>
    </row>
    <row r="162" spans="1:12" x14ac:dyDescent="0.25">
      <c r="A162" s="148" t="s">
        <v>2285</v>
      </c>
      <c r="B162" s="148" t="s">
        <v>2997</v>
      </c>
      <c r="C162" s="148" t="s">
        <v>3212</v>
      </c>
      <c r="D162" s="148">
        <f t="shared" si="6"/>
        <v>0</v>
      </c>
      <c r="E162" s="148" t="str">
        <f t="shared" si="7"/>
        <v>GC-04314</v>
      </c>
      <c r="F162" s="148">
        <f>+IF(AND(C162*1&gt;=200,E162="GC-04314"),IF(D162=0,MAX(F$2:F161)+1,0),0)</f>
        <v>61</v>
      </c>
      <c r="H162" s="148" t="s">
        <v>6039</v>
      </c>
      <c r="I162" s="148" t="s">
        <v>6962</v>
      </c>
      <c r="J162" s="148" t="s">
        <v>6962</v>
      </c>
      <c r="K162" s="148">
        <f t="shared" si="8"/>
        <v>0</v>
      </c>
      <c r="L162" s="148" t="s">
        <v>9020</v>
      </c>
    </row>
    <row r="163" spans="1:12" x14ac:dyDescent="0.25">
      <c r="A163" s="148" t="s">
        <v>2286</v>
      </c>
      <c r="B163" s="148" t="s">
        <v>2997</v>
      </c>
      <c r="C163" s="148" t="s">
        <v>3213</v>
      </c>
      <c r="D163" s="148">
        <f t="shared" si="6"/>
        <v>0</v>
      </c>
      <c r="E163" s="148" t="str">
        <f t="shared" si="7"/>
        <v>GC-04314</v>
      </c>
      <c r="F163" s="148">
        <f>+IF(AND(C163*1&gt;=200,E163="GC-04314"),IF(D163=0,MAX(F$2:F162)+1,0),0)</f>
        <v>62</v>
      </c>
      <c r="H163" s="148" t="s">
        <v>6040</v>
      </c>
      <c r="I163" s="148" t="s">
        <v>6962</v>
      </c>
      <c r="J163" s="148" t="s">
        <v>6962</v>
      </c>
      <c r="K163" s="148">
        <f t="shared" si="8"/>
        <v>0</v>
      </c>
      <c r="L163" s="148" t="s">
        <v>9020</v>
      </c>
    </row>
    <row r="164" spans="1:12" x14ac:dyDescent="0.25">
      <c r="A164" s="148" t="s">
        <v>2287</v>
      </c>
      <c r="B164" s="148" t="s">
        <v>2997</v>
      </c>
      <c r="C164" s="148" t="s">
        <v>3214</v>
      </c>
      <c r="D164" s="148">
        <f t="shared" si="6"/>
        <v>0</v>
      </c>
      <c r="E164" s="148" t="str">
        <f t="shared" si="7"/>
        <v>GC-04314</v>
      </c>
      <c r="F164" s="148">
        <f>+IF(AND(C164*1&gt;=200,E164="GC-04314"),IF(D164=0,MAX(F$2:F163)+1,0),0)</f>
        <v>63</v>
      </c>
      <c r="H164" s="148" t="s">
        <v>6041</v>
      </c>
      <c r="I164" s="148" t="s">
        <v>6962</v>
      </c>
      <c r="J164" s="148" t="s">
        <v>6962</v>
      </c>
      <c r="K164" s="148">
        <f t="shared" si="8"/>
        <v>0</v>
      </c>
      <c r="L164" s="148" t="s">
        <v>9020</v>
      </c>
    </row>
    <row r="165" spans="1:12" x14ac:dyDescent="0.25">
      <c r="A165" s="148" t="s">
        <v>2288</v>
      </c>
      <c r="B165" s="148" t="s">
        <v>2997</v>
      </c>
      <c r="C165" s="148" t="s">
        <v>3215</v>
      </c>
      <c r="D165" s="148">
        <f t="shared" si="6"/>
        <v>0</v>
      </c>
      <c r="E165" s="148" t="str">
        <f t="shared" si="7"/>
        <v>GC-04314</v>
      </c>
      <c r="F165" s="148">
        <f>+IF(AND(C165*1&gt;=200,E165="GC-04314"),IF(D165=0,MAX(F$2:F164)+1,0),0)</f>
        <v>64</v>
      </c>
      <c r="H165" s="148" t="s">
        <v>6042</v>
      </c>
      <c r="I165" s="148" t="s">
        <v>6962</v>
      </c>
      <c r="J165" s="148" t="s">
        <v>6962</v>
      </c>
      <c r="K165" s="148">
        <f t="shared" si="8"/>
        <v>0</v>
      </c>
      <c r="L165" s="148" t="s">
        <v>9020</v>
      </c>
    </row>
    <row r="166" spans="1:12" x14ac:dyDescent="0.25">
      <c r="A166" s="148" t="s">
        <v>2289</v>
      </c>
      <c r="B166" s="148" t="s">
        <v>2997</v>
      </c>
      <c r="C166" s="148" t="s">
        <v>3216</v>
      </c>
      <c r="D166" s="148">
        <f t="shared" si="6"/>
        <v>0</v>
      </c>
      <c r="E166" s="148" t="str">
        <f t="shared" si="7"/>
        <v>GC-04314</v>
      </c>
      <c r="F166" s="148">
        <f>+IF(AND(C166*1&gt;=200,E166="GC-04314"),IF(D166=0,MAX(F$2:F165)+1,0),0)</f>
        <v>65</v>
      </c>
      <c r="H166" s="148" t="s">
        <v>6043</v>
      </c>
      <c r="I166" s="148" t="s">
        <v>6962</v>
      </c>
      <c r="J166" s="148" t="s">
        <v>6962</v>
      </c>
      <c r="K166" s="148">
        <f t="shared" si="8"/>
        <v>0</v>
      </c>
      <c r="L166" s="148" t="s">
        <v>9020</v>
      </c>
    </row>
    <row r="167" spans="1:12" x14ac:dyDescent="0.25">
      <c r="A167" s="148" t="s">
        <v>2290</v>
      </c>
      <c r="B167" s="148" t="s">
        <v>2997</v>
      </c>
      <c r="C167" s="148" t="s">
        <v>3217</v>
      </c>
      <c r="D167" s="148">
        <f t="shared" si="6"/>
        <v>0</v>
      </c>
      <c r="E167" s="148" t="str">
        <f t="shared" si="7"/>
        <v>GC-04314</v>
      </c>
      <c r="F167" s="148">
        <f>+IF(AND(C167*1&gt;=200,E167="GC-04314"),IF(D167=0,MAX(F$2:F166)+1,0),0)</f>
        <v>66</v>
      </c>
      <c r="H167" s="148" t="s">
        <v>6044</v>
      </c>
      <c r="I167" s="148" t="s">
        <v>6962</v>
      </c>
      <c r="J167" s="148" t="s">
        <v>6962</v>
      </c>
      <c r="K167" s="148">
        <f t="shared" si="8"/>
        <v>0</v>
      </c>
      <c r="L167" s="148" t="s">
        <v>9020</v>
      </c>
    </row>
    <row r="168" spans="1:12" x14ac:dyDescent="0.25">
      <c r="A168" s="148" t="s">
        <v>2291</v>
      </c>
      <c r="B168" s="148" t="s">
        <v>2997</v>
      </c>
      <c r="C168" s="148" t="s">
        <v>3218</v>
      </c>
      <c r="D168" s="148">
        <f t="shared" si="6"/>
        <v>0</v>
      </c>
      <c r="E168" s="148" t="str">
        <f t="shared" si="7"/>
        <v>GC-04314</v>
      </c>
      <c r="F168" s="148">
        <f>+IF(AND(C168*1&gt;=200,E168="GC-04314"),IF(D168=0,MAX(F$2:F167)+1,0),0)</f>
        <v>67</v>
      </c>
      <c r="H168" s="148" t="s">
        <v>6045</v>
      </c>
      <c r="I168" s="148" t="s">
        <v>6962</v>
      </c>
      <c r="J168" s="148" t="s">
        <v>6962</v>
      </c>
      <c r="K168" s="148">
        <f t="shared" si="8"/>
        <v>0</v>
      </c>
      <c r="L168" s="148" t="s">
        <v>9020</v>
      </c>
    </row>
    <row r="169" spans="1:12" x14ac:dyDescent="0.25">
      <c r="A169" s="148" t="s">
        <v>2292</v>
      </c>
      <c r="B169" s="148" t="s">
        <v>2997</v>
      </c>
      <c r="C169" s="148" t="s">
        <v>3219</v>
      </c>
      <c r="D169" s="148">
        <f t="shared" si="6"/>
        <v>0</v>
      </c>
      <c r="E169" s="148" t="str">
        <f t="shared" si="7"/>
        <v>GC-04314</v>
      </c>
      <c r="F169" s="148">
        <f>+IF(AND(C169*1&gt;=200,E169="GC-04314"),IF(D169=0,MAX(F$2:F168)+1,0),0)</f>
        <v>68</v>
      </c>
      <c r="H169" s="148" t="s">
        <v>6046</v>
      </c>
      <c r="I169" s="148" t="s">
        <v>6962</v>
      </c>
      <c r="J169" s="148" t="s">
        <v>6962</v>
      </c>
      <c r="K169" s="148">
        <f t="shared" si="8"/>
        <v>0</v>
      </c>
      <c r="L169" s="148" t="s">
        <v>9020</v>
      </c>
    </row>
    <row r="170" spans="1:12" x14ac:dyDescent="0.25">
      <c r="A170" s="148" t="s">
        <v>2293</v>
      </c>
      <c r="B170" s="148" t="s">
        <v>2997</v>
      </c>
      <c r="C170" s="148" t="s">
        <v>3220</v>
      </c>
      <c r="D170" s="148">
        <f t="shared" si="6"/>
        <v>0</v>
      </c>
      <c r="E170" s="148" t="str">
        <f t="shared" si="7"/>
        <v>GC-04314</v>
      </c>
      <c r="F170" s="148">
        <f>+IF(AND(C170*1&gt;=200,E170="GC-04314"),IF(D170=0,MAX(F$2:F169)+1,0),0)</f>
        <v>69</v>
      </c>
      <c r="H170" s="148" t="s">
        <v>6047</v>
      </c>
      <c r="I170" s="148" t="s">
        <v>6962</v>
      </c>
      <c r="J170" s="148" t="s">
        <v>6962</v>
      </c>
      <c r="K170" s="148">
        <f t="shared" si="8"/>
        <v>0</v>
      </c>
      <c r="L170" s="148" t="s">
        <v>9020</v>
      </c>
    </row>
    <row r="171" spans="1:12" x14ac:dyDescent="0.25">
      <c r="A171" s="148" t="s">
        <v>2294</v>
      </c>
      <c r="B171" s="148" t="s">
        <v>2997</v>
      </c>
      <c r="C171" s="148" t="s">
        <v>3221</v>
      </c>
      <c r="D171" s="148">
        <f t="shared" si="6"/>
        <v>0</v>
      </c>
      <c r="E171" s="148" t="str">
        <f t="shared" si="7"/>
        <v>GC-04314</v>
      </c>
      <c r="F171" s="148">
        <f>+IF(AND(C171*1&gt;=200,E171="GC-04314"),IF(D171=0,MAX(F$2:F170)+1,0),0)</f>
        <v>70</v>
      </c>
      <c r="H171" s="148" t="s">
        <v>6048</v>
      </c>
      <c r="I171" s="148" t="s">
        <v>6962</v>
      </c>
      <c r="J171" s="148" t="s">
        <v>6962</v>
      </c>
      <c r="K171" s="148">
        <f t="shared" si="8"/>
        <v>0</v>
      </c>
      <c r="L171" s="148" t="s">
        <v>9020</v>
      </c>
    </row>
    <row r="172" spans="1:12" x14ac:dyDescent="0.25">
      <c r="A172" s="148" t="s">
        <v>2295</v>
      </c>
      <c r="B172" s="148" t="s">
        <v>2997</v>
      </c>
      <c r="C172" s="148" t="s">
        <v>3222</v>
      </c>
      <c r="D172" s="148">
        <f t="shared" si="6"/>
        <v>0</v>
      </c>
      <c r="E172" s="148" t="str">
        <f t="shared" si="7"/>
        <v>GC-04314</v>
      </c>
      <c r="F172" s="148">
        <f>+IF(AND(C172*1&gt;=200,E172="GC-04314"),IF(D172=0,MAX(F$2:F171)+1,0),0)</f>
        <v>71</v>
      </c>
      <c r="H172" s="148" t="s">
        <v>6049</v>
      </c>
      <c r="I172" s="148" t="s">
        <v>6962</v>
      </c>
      <c r="J172" s="148" t="s">
        <v>6962</v>
      </c>
      <c r="K172" s="148">
        <f t="shared" si="8"/>
        <v>0</v>
      </c>
      <c r="L172" s="148" t="s">
        <v>9020</v>
      </c>
    </row>
    <row r="173" spans="1:12" x14ac:dyDescent="0.25">
      <c r="A173" s="148" t="s">
        <v>2296</v>
      </c>
      <c r="B173" s="148" t="s">
        <v>2997</v>
      </c>
      <c r="C173" s="148" t="s">
        <v>3223</v>
      </c>
      <c r="D173" s="148">
        <f t="shared" si="6"/>
        <v>0</v>
      </c>
      <c r="E173" s="148" t="str">
        <f t="shared" si="7"/>
        <v>GC-04314</v>
      </c>
      <c r="F173" s="148">
        <f>+IF(AND(C173*1&gt;=200,E173="GC-04314"),IF(D173=0,MAX(F$2:F172)+1,0),0)</f>
        <v>72</v>
      </c>
      <c r="H173" s="148" t="s">
        <v>6050</v>
      </c>
      <c r="I173" s="148" t="s">
        <v>6962</v>
      </c>
      <c r="J173" s="148" t="s">
        <v>6962</v>
      </c>
      <c r="K173" s="148">
        <f t="shared" si="8"/>
        <v>0</v>
      </c>
      <c r="L173" s="148" t="s">
        <v>9020</v>
      </c>
    </row>
    <row r="174" spans="1:12" x14ac:dyDescent="0.25">
      <c r="A174" s="148" t="s">
        <v>2297</v>
      </c>
      <c r="B174" s="148" t="s">
        <v>2997</v>
      </c>
      <c r="C174" s="148" t="s">
        <v>3224</v>
      </c>
      <c r="D174" s="148">
        <f t="shared" si="6"/>
        <v>0</v>
      </c>
      <c r="E174" s="148" t="str">
        <f t="shared" si="7"/>
        <v>GC-04314</v>
      </c>
      <c r="F174" s="148">
        <f>+IF(AND(C174*1&gt;=200,E174="GC-04314"),IF(D174=0,MAX(F$2:F173)+1,0),0)</f>
        <v>73</v>
      </c>
      <c r="H174" s="148" t="s">
        <v>6051</v>
      </c>
      <c r="I174" s="148" t="s">
        <v>6962</v>
      </c>
      <c r="J174" s="148" t="s">
        <v>6962</v>
      </c>
      <c r="K174" s="148">
        <f t="shared" si="8"/>
        <v>0</v>
      </c>
      <c r="L174" s="148" t="s">
        <v>9020</v>
      </c>
    </row>
    <row r="175" spans="1:12" x14ac:dyDescent="0.25">
      <c r="A175" s="148" t="s">
        <v>2298</v>
      </c>
      <c r="B175" s="148" t="s">
        <v>2997</v>
      </c>
      <c r="C175" s="148" t="s">
        <v>3225</v>
      </c>
      <c r="D175" s="148">
        <f t="shared" si="6"/>
        <v>0</v>
      </c>
      <c r="E175" s="148" t="str">
        <f t="shared" si="7"/>
        <v>GC-04314</v>
      </c>
      <c r="F175" s="148">
        <f>+IF(AND(C175*1&gt;=200,E175="GC-04314"),IF(D175=0,MAX(F$2:F174)+1,0),0)</f>
        <v>74</v>
      </c>
      <c r="H175" s="148" t="s">
        <v>6052</v>
      </c>
      <c r="I175" s="148" t="s">
        <v>6962</v>
      </c>
      <c r="J175" s="148" t="s">
        <v>6962</v>
      </c>
      <c r="K175" s="148">
        <f t="shared" si="8"/>
        <v>0</v>
      </c>
      <c r="L175" s="148" t="s">
        <v>9020</v>
      </c>
    </row>
    <row r="176" spans="1:12" x14ac:dyDescent="0.25">
      <c r="A176" s="148" t="s">
        <v>2299</v>
      </c>
      <c r="B176" s="148" t="s">
        <v>2997</v>
      </c>
      <c r="C176" s="148" t="s">
        <v>3226</v>
      </c>
      <c r="D176" s="148">
        <f t="shared" si="6"/>
        <v>0</v>
      </c>
      <c r="E176" s="148" t="str">
        <f t="shared" si="7"/>
        <v>GC-04314</v>
      </c>
      <c r="F176" s="148">
        <f>+IF(AND(C176*1&gt;=200,E176="GC-04314"),IF(D176=0,MAX(F$2:F175)+1,0),0)</f>
        <v>75</v>
      </c>
      <c r="H176" s="148" t="s">
        <v>6053</v>
      </c>
      <c r="I176" s="148" t="s">
        <v>6962</v>
      </c>
      <c r="J176" s="148" t="s">
        <v>6962</v>
      </c>
      <c r="K176" s="148">
        <f t="shared" si="8"/>
        <v>0</v>
      </c>
      <c r="L176" s="148" t="s">
        <v>9020</v>
      </c>
    </row>
    <row r="177" spans="1:12" x14ac:dyDescent="0.25">
      <c r="A177" s="148" t="s">
        <v>2300</v>
      </c>
      <c r="B177" s="148" t="s">
        <v>2997</v>
      </c>
      <c r="C177" s="148" t="s">
        <v>3227</v>
      </c>
      <c r="D177" s="148">
        <f t="shared" si="6"/>
        <v>0</v>
      </c>
      <c r="E177" s="148" t="str">
        <f t="shared" si="7"/>
        <v>GC-04314</v>
      </c>
      <c r="F177" s="148">
        <f>+IF(AND(C177*1&gt;=200,E177="GC-04314"),IF(D177=0,MAX(F$2:F176)+1,0),0)</f>
        <v>76</v>
      </c>
      <c r="H177" s="148" t="s">
        <v>3936</v>
      </c>
      <c r="I177" s="148" t="s">
        <v>6962</v>
      </c>
      <c r="J177" s="148" t="s">
        <v>6962</v>
      </c>
      <c r="K177" s="148">
        <f t="shared" si="8"/>
        <v>0</v>
      </c>
      <c r="L177" s="148" t="s">
        <v>9021</v>
      </c>
    </row>
    <row r="178" spans="1:12" x14ac:dyDescent="0.25">
      <c r="A178" s="148" t="s">
        <v>2301</v>
      </c>
      <c r="B178" s="148" t="s">
        <v>2997</v>
      </c>
      <c r="C178" s="148" t="s">
        <v>3228</v>
      </c>
      <c r="D178" s="148">
        <f t="shared" si="6"/>
        <v>0</v>
      </c>
      <c r="E178" s="148" t="str">
        <f t="shared" si="7"/>
        <v>GC-04314</v>
      </c>
      <c r="F178" s="148">
        <f>+IF(AND(C178*1&gt;=200,E178="GC-04314"),IF(D178=0,MAX(F$2:F177)+1,0),0)</f>
        <v>77</v>
      </c>
      <c r="H178" s="148" t="s">
        <v>3936</v>
      </c>
      <c r="I178" s="148" t="s">
        <v>391</v>
      </c>
      <c r="J178" s="148" t="s">
        <v>6979</v>
      </c>
      <c r="K178" s="148">
        <f t="shared" si="8"/>
        <v>650000000000170</v>
      </c>
      <c r="L178" s="148" t="s">
        <v>9021</v>
      </c>
    </row>
    <row r="179" spans="1:12" x14ac:dyDescent="0.25">
      <c r="A179" s="148" t="s">
        <v>2302</v>
      </c>
      <c r="B179" s="148" t="s">
        <v>2997</v>
      </c>
      <c r="C179" s="148" t="s">
        <v>3229</v>
      </c>
      <c r="D179" s="148">
        <f t="shared" si="6"/>
        <v>0</v>
      </c>
      <c r="E179" s="148" t="str">
        <f t="shared" si="7"/>
        <v>GC-04314</v>
      </c>
      <c r="F179" s="148">
        <f>+IF(AND(C179*1&gt;=200,E179="GC-04314"),IF(D179=0,MAX(F$2:F178)+1,0),0)</f>
        <v>78</v>
      </c>
      <c r="H179" s="148" t="s">
        <v>6054</v>
      </c>
      <c r="I179" s="148" t="s">
        <v>6962</v>
      </c>
      <c r="J179" s="148" t="s">
        <v>6962</v>
      </c>
      <c r="K179" s="148">
        <f t="shared" si="8"/>
        <v>0</v>
      </c>
      <c r="L179" s="148" t="s">
        <v>9020</v>
      </c>
    </row>
    <row r="180" spans="1:12" x14ac:dyDescent="0.25">
      <c r="A180" s="148" t="s">
        <v>2303</v>
      </c>
      <c r="B180" s="148" t="s">
        <v>2997</v>
      </c>
      <c r="C180" s="148" t="s">
        <v>3230</v>
      </c>
      <c r="D180" s="148">
        <f t="shared" si="6"/>
        <v>0</v>
      </c>
      <c r="E180" s="148" t="str">
        <f t="shared" si="7"/>
        <v>GC-04314</v>
      </c>
      <c r="F180" s="148">
        <f>+IF(AND(C180*1&gt;=200,E180="GC-04314"),IF(D180=0,MAX(F$2:F179)+1,0),0)</f>
        <v>79</v>
      </c>
      <c r="H180" s="148" t="s">
        <v>6055</v>
      </c>
      <c r="I180" s="148" t="s">
        <v>6962</v>
      </c>
      <c r="J180" s="148" t="s">
        <v>6962</v>
      </c>
      <c r="K180" s="148">
        <f t="shared" si="8"/>
        <v>0</v>
      </c>
      <c r="L180" s="148" t="s">
        <v>9020</v>
      </c>
    </row>
    <row r="181" spans="1:12" x14ac:dyDescent="0.25">
      <c r="A181" s="148" t="s">
        <v>2304</v>
      </c>
      <c r="B181" s="148" t="s">
        <v>2997</v>
      </c>
      <c r="C181" s="148" t="s">
        <v>3231</v>
      </c>
      <c r="D181" s="148">
        <f t="shared" si="6"/>
        <v>0</v>
      </c>
      <c r="E181" s="148" t="str">
        <f t="shared" si="7"/>
        <v>GC-04314</v>
      </c>
      <c r="F181" s="148">
        <f>+IF(AND(C181*1&gt;=200,E181="GC-04314"),IF(D181=0,MAX(F$2:F180)+1,0),0)</f>
        <v>80</v>
      </c>
      <c r="H181" s="148" t="s">
        <v>6056</v>
      </c>
      <c r="I181" s="148" t="s">
        <v>6962</v>
      </c>
      <c r="J181" s="148" t="s">
        <v>6962</v>
      </c>
      <c r="K181" s="148">
        <f t="shared" si="8"/>
        <v>0</v>
      </c>
      <c r="L181" s="148" t="s">
        <v>9020</v>
      </c>
    </row>
    <row r="182" spans="1:12" x14ac:dyDescent="0.25">
      <c r="A182" s="148" t="s">
        <v>2305</v>
      </c>
      <c r="B182" s="148" t="s">
        <v>2997</v>
      </c>
      <c r="C182" s="148" t="s">
        <v>3232</v>
      </c>
      <c r="D182" s="148">
        <f t="shared" si="6"/>
        <v>0</v>
      </c>
      <c r="E182" s="148" t="str">
        <f t="shared" si="7"/>
        <v>GC-04314</v>
      </c>
      <c r="F182" s="148">
        <f>+IF(AND(C182*1&gt;=200,E182="GC-04314"),IF(D182=0,MAX(F$2:F181)+1,0),0)</f>
        <v>81</v>
      </c>
      <c r="H182" s="148" t="s">
        <v>6057</v>
      </c>
      <c r="I182" s="148" t="s">
        <v>6962</v>
      </c>
      <c r="J182" s="148" t="s">
        <v>6962</v>
      </c>
      <c r="K182" s="148">
        <f t="shared" si="8"/>
        <v>0</v>
      </c>
      <c r="L182" s="148" t="s">
        <v>9020</v>
      </c>
    </row>
    <row r="183" spans="1:12" x14ac:dyDescent="0.25">
      <c r="A183" s="148" t="s">
        <v>2306</v>
      </c>
      <c r="B183" s="148" t="s">
        <v>2997</v>
      </c>
      <c r="C183" s="148" t="s">
        <v>3233</v>
      </c>
      <c r="D183" s="148">
        <f t="shared" si="6"/>
        <v>0</v>
      </c>
      <c r="E183" s="148" t="str">
        <f t="shared" si="7"/>
        <v>GC-04314</v>
      </c>
      <c r="F183" s="148">
        <f>+IF(AND(C183*1&gt;=200,E183="GC-04314"),IF(D183=0,MAX(F$2:F182)+1,0),0)</f>
        <v>82</v>
      </c>
      <c r="H183" s="148" t="s">
        <v>6058</v>
      </c>
      <c r="I183" s="148" t="s">
        <v>6962</v>
      </c>
      <c r="J183" s="148" t="s">
        <v>6962</v>
      </c>
      <c r="K183" s="148">
        <f t="shared" si="8"/>
        <v>0</v>
      </c>
      <c r="L183" s="148" t="s">
        <v>9020</v>
      </c>
    </row>
    <row r="184" spans="1:12" x14ac:dyDescent="0.25">
      <c r="A184" s="148" t="s">
        <v>2307</v>
      </c>
      <c r="B184" s="148" t="s">
        <v>2997</v>
      </c>
      <c r="C184" s="148" t="s">
        <v>3234</v>
      </c>
      <c r="D184" s="148">
        <f t="shared" si="6"/>
        <v>0</v>
      </c>
      <c r="E184" s="148" t="str">
        <f t="shared" si="7"/>
        <v>GC-04314</v>
      </c>
      <c r="F184" s="148">
        <f>+IF(AND(C184*1&gt;=200,E184="GC-04314"),IF(D184=0,MAX(F$2:F183)+1,0),0)</f>
        <v>83</v>
      </c>
      <c r="H184" s="148" t="s">
        <v>6059</v>
      </c>
      <c r="I184" s="148" t="s">
        <v>6962</v>
      </c>
      <c r="J184" s="148" t="s">
        <v>6962</v>
      </c>
      <c r="K184" s="148">
        <f t="shared" si="8"/>
        <v>0</v>
      </c>
      <c r="L184" s="148" t="s">
        <v>9020</v>
      </c>
    </row>
    <row r="185" spans="1:12" x14ac:dyDescent="0.25">
      <c r="A185" s="148" t="s">
        <v>2308</v>
      </c>
      <c r="B185" s="148" t="s">
        <v>2997</v>
      </c>
      <c r="C185" s="148" t="s">
        <v>3235</v>
      </c>
      <c r="D185" s="148">
        <f t="shared" si="6"/>
        <v>0</v>
      </c>
      <c r="E185" s="148" t="str">
        <f t="shared" si="7"/>
        <v>GC-04314</v>
      </c>
      <c r="F185" s="148">
        <f>+IF(AND(C185*1&gt;=200,E185="GC-04314"),IF(D185=0,MAX(F$2:F184)+1,0),0)</f>
        <v>84</v>
      </c>
      <c r="H185" s="148" t="s">
        <v>6060</v>
      </c>
      <c r="I185" s="148" t="s">
        <v>6962</v>
      </c>
      <c r="J185" s="148" t="s">
        <v>6962</v>
      </c>
      <c r="K185" s="148">
        <f t="shared" si="8"/>
        <v>0</v>
      </c>
      <c r="L185" s="148" t="s">
        <v>9020</v>
      </c>
    </row>
    <row r="186" spans="1:12" x14ac:dyDescent="0.25">
      <c r="A186" s="148" t="s">
        <v>2309</v>
      </c>
      <c r="B186" s="148" t="s">
        <v>2997</v>
      </c>
      <c r="C186" s="148" t="s">
        <v>3236</v>
      </c>
      <c r="D186" s="148">
        <f t="shared" si="6"/>
        <v>0</v>
      </c>
      <c r="E186" s="148" t="str">
        <f t="shared" si="7"/>
        <v>GC-04314</v>
      </c>
      <c r="F186" s="148">
        <f>+IF(AND(C186*1&gt;=200,E186="GC-04314"),IF(D186=0,MAX(F$2:F185)+1,0),0)</f>
        <v>85</v>
      </c>
      <c r="H186" s="148" t="s">
        <v>6061</v>
      </c>
      <c r="I186" s="148" t="s">
        <v>6962</v>
      </c>
      <c r="J186" s="148" t="s">
        <v>6962</v>
      </c>
      <c r="K186" s="148">
        <f t="shared" si="8"/>
        <v>0</v>
      </c>
      <c r="L186" s="148" t="s">
        <v>9020</v>
      </c>
    </row>
    <row r="187" spans="1:12" x14ac:dyDescent="0.25">
      <c r="A187" s="148" t="s">
        <v>2310</v>
      </c>
      <c r="B187" s="148" t="s">
        <v>2997</v>
      </c>
      <c r="C187" s="148" t="s">
        <v>3237</v>
      </c>
      <c r="D187" s="148">
        <f t="shared" si="6"/>
        <v>0</v>
      </c>
      <c r="E187" s="148" t="str">
        <f t="shared" si="7"/>
        <v>GC-04314</v>
      </c>
      <c r="F187" s="148">
        <f>+IF(AND(C187*1&gt;=200,E187="GC-04314"),IF(D187=0,MAX(F$2:F186)+1,0),0)</f>
        <v>86</v>
      </c>
      <c r="H187" s="148" t="s">
        <v>6062</v>
      </c>
      <c r="I187" s="148" t="s">
        <v>6962</v>
      </c>
      <c r="J187" s="148" t="s">
        <v>6962</v>
      </c>
      <c r="K187" s="148">
        <f t="shared" si="8"/>
        <v>0</v>
      </c>
      <c r="L187" s="148" t="s">
        <v>9020</v>
      </c>
    </row>
    <row r="188" spans="1:12" x14ac:dyDescent="0.25">
      <c r="A188" s="148" t="s">
        <v>2311</v>
      </c>
      <c r="B188" s="148" t="s">
        <v>2997</v>
      </c>
      <c r="C188" s="148" t="s">
        <v>3238</v>
      </c>
      <c r="D188" s="148">
        <f t="shared" si="6"/>
        <v>0</v>
      </c>
      <c r="E188" s="148" t="str">
        <f t="shared" si="7"/>
        <v>GC-04314</v>
      </c>
      <c r="F188" s="148">
        <f>+IF(AND(C188*1&gt;=200,E188="GC-04314"),IF(D188=0,MAX(F$2:F187)+1,0),0)</f>
        <v>87</v>
      </c>
      <c r="H188" s="148" t="s">
        <v>6063</v>
      </c>
      <c r="I188" s="148" t="s">
        <v>6962</v>
      </c>
      <c r="J188" s="148" t="s">
        <v>6962</v>
      </c>
      <c r="K188" s="148">
        <f t="shared" si="8"/>
        <v>0</v>
      </c>
      <c r="L188" s="148" t="s">
        <v>9020</v>
      </c>
    </row>
    <row r="189" spans="1:12" x14ac:dyDescent="0.25">
      <c r="A189" s="148" t="s">
        <v>2312</v>
      </c>
      <c r="B189" s="148" t="s">
        <v>2997</v>
      </c>
      <c r="C189" s="148" t="s">
        <v>3239</v>
      </c>
      <c r="D189" s="148">
        <f t="shared" si="6"/>
        <v>0</v>
      </c>
      <c r="E189" s="148" t="str">
        <f t="shared" si="7"/>
        <v>GC-04314</v>
      </c>
      <c r="F189" s="148">
        <f>+IF(AND(C189*1&gt;=200,E189="GC-04314"),IF(D189=0,MAX(F$2:F188)+1,0),0)</f>
        <v>88</v>
      </c>
      <c r="H189" s="148" t="s">
        <v>6064</v>
      </c>
      <c r="I189" s="148" t="s">
        <v>6962</v>
      </c>
      <c r="J189" s="148" t="s">
        <v>6962</v>
      </c>
      <c r="K189" s="148">
        <f t="shared" si="8"/>
        <v>0</v>
      </c>
      <c r="L189" s="148" t="s">
        <v>9020</v>
      </c>
    </row>
    <row r="190" spans="1:12" x14ac:dyDescent="0.25">
      <c r="A190" s="148" t="s">
        <v>2313</v>
      </c>
      <c r="B190" s="148" t="s">
        <v>2997</v>
      </c>
      <c r="C190" s="148" t="s">
        <v>3240</v>
      </c>
      <c r="D190" s="148">
        <f t="shared" si="6"/>
        <v>0</v>
      </c>
      <c r="E190" s="148" t="str">
        <f t="shared" si="7"/>
        <v>GC-04314</v>
      </c>
      <c r="F190" s="148">
        <f>+IF(AND(C190*1&gt;=200,E190="GC-04314"),IF(D190=0,MAX(F$2:F189)+1,0),0)</f>
        <v>89</v>
      </c>
      <c r="H190" s="148" t="s">
        <v>6065</v>
      </c>
      <c r="I190" s="148" t="s">
        <v>6962</v>
      </c>
      <c r="J190" s="148" t="s">
        <v>6962</v>
      </c>
      <c r="K190" s="148">
        <f t="shared" si="8"/>
        <v>0</v>
      </c>
      <c r="L190" s="148" t="s">
        <v>9020</v>
      </c>
    </row>
    <row r="191" spans="1:12" x14ac:dyDescent="0.25">
      <c r="A191" s="148" t="s">
        <v>2314</v>
      </c>
      <c r="B191" s="148" t="s">
        <v>2997</v>
      </c>
      <c r="C191" s="148" t="s">
        <v>3241</v>
      </c>
      <c r="D191" s="148">
        <f t="shared" si="6"/>
        <v>0</v>
      </c>
      <c r="E191" s="148" t="str">
        <f t="shared" si="7"/>
        <v>GC-04314</v>
      </c>
      <c r="F191" s="148">
        <f>+IF(AND(C191*1&gt;=200,E191="GC-04314"),IF(D191=0,MAX(F$2:F190)+1,0),0)</f>
        <v>90</v>
      </c>
      <c r="H191" s="148" t="s">
        <v>6066</v>
      </c>
      <c r="I191" s="148" t="s">
        <v>6962</v>
      </c>
      <c r="J191" s="148" t="s">
        <v>6962</v>
      </c>
      <c r="K191" s="148">
        <f t="shared" si="8"/>
        <v>0</v>
      </c>
      <c r="L191" s="148" t="s">
        <v>9020</v>
      </c>
    </row>
    <row r="192" spans="1:12" x14ac:dyDescent="0.25">
      <c r="A192" s="148" t="s">
        <v>2315</v>
      </c>
      <c r="B192" s="148" t="s">
        <v>2997</v>
      </c>
      <c r="C192" s="148" t="s">
        <v>3242</v>
      </c>
      <c r="D192" s="148">
        <f t="shared" si="6"/>
        <v>0</v>
      </c>
      <c r="E192" s="148" t="str">
        <f t="shared" si="7"/>
        <v>GC-04314</v>
      </c>
      <c r="F192" s="148">
        <f>+IF(AND(C192*1&gt;=200,E192="GC-04314"),IF(D192=0,MAX(F$2:F191)+1,0),0)</f>
        <v>91</v>
      </c>
      <c r="H192" s="148" t="s">
        <v>6067</v>
      </c>
      <c r="I192" s="148" t="s">
        <v>6962</v>
      </c>
      <c r="J192" s="148" t="s">
        <v>6962</v>
      </c>
      <c r="K192" s="148">
        <f t="shared" si="8"/>
        <v>0</v>
      </c>
      <c r="L192" s="148" t="s">
        <v>9020</v>
      </c>
    </row>
    <row r="193" spans="1:12" x14ac:dyDescent="0.25">
      <c r="A193" s="148" t="s">
        <v>2316</v>
      </c>
      <c r="B193" s="148" t="s">
        <v>2997</v>
      </c>
      <c r="C193" s="148" t="s">
        <v>3243</v>
      </c>
      <c r="D193" s="148">
        <f t="shared" si="6"/>
        <v>0</v>
      </c>
      <c r="E193" s="148" t="str">
        <f t="shared" si="7"/>
        <v>GC-04314</v>
      </c>
      <c r="F193" s="148">
        <f>+IF(AND(C193*1&gt;=200,E193="GC-04314"),IF(D193=0,MAX(F$2:F192)+1,0),0)</f>
        <v>92</v>
      </c>
      <c r="H193" s="148" t="s">
        <v>6068</v>
      </c>
      <c r="I193" s="148" t="s">
        <v>6962</v>
      </c>
      <c r="J193" s="148" t="s">
        <v>6962</v>
      </c>
      <c r="K193" s="148">
        <f t="shared" si="8"/>
        <v>0</v>
      </c>
      <c r="L193" s="148" t="s">
        <v>9020</v>
      </c>
    </row>
    <row r="194" spans="1:12" x14ac:dyDescent="0.25">
      <c r="A194" s="148" t="s">
        <v>2317</v>
      </c>
      <c r="B194" s="148" t="s">
        <v>2997</v>
      </c>
      <c r="C194" s="148" t="s">
        <v>3244</v>
      </c>
      <c r="D194" s="148">
        <f t="shared" ref="D194:D257" si="9">+SUMIFS(K:K,H:H,A194)</f>
        <v>0</v>
      </c>
      <c r="E194" s="148" t="str">
        <f t="shared" ref="E194:E257" si="10">+IF(D194=0,VLOOKUP(A194,$H:$L,5,FALSE),"")</f>
        <v>GC-04314</v>
      </c>
      <c r="F194" s="148">
        <f>+IF(AND(C194*1&gt;=200,E194="GC-04314"),IF(D194=0,MAX(F$2:F193)+1,0),0)</f>
        <v>93</v>
      </c>
      <c r="H194" s="148" t="s">
        <v>6069</v>
      </c>
      <c r="I194" s="148" t="s">
        <v>6962</v>
      </c>
      <c r="J194" s="148" t="s">
        <v>6962</v>
      </c>
      <c r="K194" s="148">
        <f t="shared" si="8"/>
        <v>0</v>
      </c>
      <c r="L194" s="148" t="s">
        <v>9020</v>
      </c>
    </row>
    <row r="195" spans="1:12" x14ac:dyDescent="0.25">
      <c r="A195" s="148" t="s">
        <v>2318</v>
      </c>
      <c r="B195" s="148" t="s">
        <v>2997</v>
      </c>
      <c r="C195" s="148" t="s">
        <v>3245</v>
      </c>
      <c r="D195" s="148">
        <f t="shared" si="9"/>
        <v>0</v>
      </c>
      <c r="E195" s="148" t="str">
        <f t="shared" si="10"/>
        <v>GC-04314</v>
      </c>
      <c r="F195" s="148">
        <f>+IF(AND(C195*1&gt;=200,E195="GC-04314"),IF(D195=0,MAX(F$2:F194)+1,0),0)</f>
        <v>94</v>
      </c>
      <c r="H195" s="148" t="s">
        <v>6070</v>
      </c>
      <c r="I195" s="148" t="s">
        <v>6962</v>
      </c>
      <c r="J195" s="148" t="s">
        <v>6962</v>
      </c>
      <c r="K195" s="148">
        <f t="shared" ref="K195:K258" si="11">+IFERROR(J195*1,0)</f>
        <v>0</v>
      </c>
      <c r="L195" s="148" t="s">
        <v>9020</v>
      </c>
    </row>
    <row r="196" spans="1:12" x14ac:dyDescent="0.25">
      <c r="A196" s="148" t="s">
        <v>2319</v>
      </c>
      <c r="B196" s="148" t="s">
        <v>2997</v>
      </c>
      <c r="C196" s="148" t="s">
        <v>3246</v>
      </c>
      <c r="D196" s="148">
        <f t="shared" si="9"/>
        <v>0</v>
      </c>
      <c r="E196" s="148" t="str">
        <f t="shared" si="10"/>
        <v>GC-04314</v>
      </c>
      <c r="F196" s="148">
        <f>+IF(AND(C196*1&gt;=200,E196="GC-04314"),IF(D196=0,MAX(F$2:F195)+1,0),0)</f>
        <v>95</v>
      </c>
      <c r="H196" s="148" t="s">
        <v>6071</v>
      </c>
      <c r="I196" s="148" t="s">
        <v>6962</v>
      </c>
      <c r="J196" s="148" t="s">
        <v>6962</v>
      </c>
      <c r="K196" s="148">
        <f t="shared" si="11"/>
        <v>0</v>
      </c>
      <c r="L196" s="148" t="s">
        <v>9020</v>
      </c>
    </row>
    <row r="197" spans="1:12" x14ac:dyDescent="0.25">
      <c r="A197" s="148" t="s">
        <v>2320</v>
      </c>
      <c r="B197" s="148" t="s">
        <v>2997</v>
      </c>
      <c r="C197" s="148" t="s">
        <v>3247</v>
      </c>
      <c r="D197" s="148">
        <f t="shared" si="9"/>
        <v>0</v>
      </c>
      <c r="E197" s="148" t="str">
        <f t="shared" si="10"/>
        <v>GC-04314</v>
      </c>
      <c r="F197" s="148">
        <f>+IF(AND(C197*1&gt;=200,E197="GC-04314"),IF(D197=0,MAX(F$2:F196)+1,0),0)</f>
        <v>96</v>
      </c>
      <c r="H197" s="148" t="s">
        <v>6072</v>
      </c>
      <c r="I197" s="148" t="s">
        <v>6962</v>
      </c>
      <c r="J197" s="148" t="s">
        <v>6962</v>
      </c>
      <c r="K197" s="148">
        <f t="shared" si="11"/>
        <v>0</v>
      </c>
      <c r="L197" s="148" t="s">
        <v>9020</v>
      </c>
    </row>
    <row r="198" spans="1:12" x14ac:dyDescent="0.25">
      <c r="A198" s="148" t="s">
        <v>2321</v>
      </c>
      <c r="B198" s="148" t="s">
        <v>2997</v>
      </c>
      <c r="C198" s="148" t="s">
        <v>3248</v>
      </c>
      <c r="D198" s="148">
        <f t="shared" si="9"/>
        <v>0</v>
      </c>
      <c r="E198" s="148" t="str">
        <f t="shared" si="10"/>
        <v>GC-04314</v>
      </c>
      <c r="F198" s="148">
        <f>+IF(AND(C198*1&gt;=200,E198="GC-04314"),IF(D198=0,MAX(F$2:F197)+1,0),0)</f>
        <v>97</v>
      </c>
      <c r="H198" s="148" t="s">
        <v>6073</v>
      </c>
      <c r="I198" s="148" t="s">
        <v>6962</v>
      </c>
      <c r="J198" s="148" t="s">
        <v>6962</v>
      </c>
      <c r="K198" s="148">
        <f t="shared" si="11"/>
        <v>0</v>
      </c>
      <c r="L198" s="148" t="s">
        <v>9020</v>
      </c>
    </row>
    <row r="199" spans="1:12" x14ac:dyDescent="0.25">
      <c r="A199" s="148" t="s">
        <v>2322</v>
      </c>
      <c r="B199" s="148" t="s">
        <v>2997</v>
      </c>
      <c r="C199" s="148" t="s">
        <v>3249</v>
      </c>
      <c r="D199" s="148">
        <f t="shared" si="9"/>
        <v>0</v>
      </c>
      <c r="E199" s="148" t="str">
        <f t="shared" si="10"/>
        <v>GC-04314</v>
      </c>
      <c r="F199" s="148">
        <f>+IF(AND(C199*1&gt;=200,E199="GC-04314"),IF(D199=0,MAX(F$2:F198)+1,0),0)</f>
        <v>98</v>
      </c>
      <c r="H199" s="148" t="s">
        <v>6074</v>
      </c>
      <c r="I199" s="148" t="s">
        <v>6962</v>
      </c>
      <c r="J199" s="148" t="s">
        <v>6962</v>
      </c>
      <c r="K199" s="148">
        <f t="shared" si="11"/>
        <v>0</v>
      </c>
      <c r="L199" s="148" t="s">
        <v>9020</v>
      </c>
    </row>
    <row r="200" spans="1:12" x14ac:dyDescent="0.25">
      <c r="A200" s="148" t="s">
        <v>2323</v>
      </c>
      <c r="B200" s="148" t="s">
        <v>2997</v>
      </c>
      <c r="C200" s="148" t="s">
        <v>3250</v>
      </c>
      <c r="D200" s="148">
        <f t="shared" si="9"/>
        <v>0</v>
      </c>
      <c r="E200" s="148" t="str">
        <f t="shared" si="10"/>
        <v>GC-04314</v>
      </c>
      <c r="F200" s="148">
        <f>+IF(AND(C200*1&gt;=200,E200="GC-04314"),IF(D200=0,MAX(F$2:F199)+1,0),0)</f>
        <v>99</v>
      </c>
      <c r="H200" s="148" t="s">
        <v>6075</v>
      </c>
      <c r="I200" s="148" t="s">
        <v>6962</v>
      </c>
      <c r="J200" s="148" t="s">
        <v>6962</v>
      </c>
      <c r="K200" s="148">
        <f t="shared" si="11"/>
        <v>0</v>
      </c>
      <c r="L200" s="148" t="s">
        <v>9020</v>
      </c>
    </row>
    <row r="201" spans="1:12" x14ac:dyDescent="0.25">
      <c r="A201" s="148" t="s">
        <v>2324</v>
      </c>
      <c r="B201" s="148" t="s">
        <v>2997</v>
      </c>
      <c r="C201" s="148" t="s">
        <v>3251</v>
      </c>
      <c r="D201" s="148">
        <f t="shared" si="9"/>
        <v>0</v>
      </c>
      <c r="E201" s="148" t="str">
        <f t="shared" si="10"/>
        <v>GC-04314</v>
      </c>
      <c r="F201" s="148">
        <f>+IF(AND(C201*1&gt;=200,E201="GC-04314"),IF(D201=0,MAX(F$2:F200)+1,0),0)</f>
        <v>100</v>
      </c>
      <c r="H201" s="148" t="s">
        <v>6076</v>
      </c>
      <c r="I201" s="148" t="s">
        <v>6962</v>
      </c>
      <c r="J201" s="148" t="s">
        <v>6962</v>
      </c>
      <c r="K201" s="148">
        <f t="shared" si="11"/>
        <v>0</v>
      </c>
      <c r="L201" s="148" t="s">
        <v>9020</v>
      </c>
    </row>
    <row r="202" spans="1:12" x14ac:dyDescent="0.25">
      <c r="A202" s="148" t="s">
        <v>2325</v>
      </c>
      <c r="B202" s="148" t="s">
        <v>2997</v>
      </c>
      <c r="C202" s="148" t="s">
        <v>3252</v>
      </c>
      <c r="D202" s="148">
        <f t="shared" si="9"/>
        <v>0</v>
      </c>
      <c r="E202" s="148" t="str">
        <f t="shared" si="10"/>
        <v>GC-04314</v>
      </c>
      <c r="F202" s="148">
        <f>+IF(AND(C202*1&gt;=200,E202="GC-04314"),IF(D202=0,MAX(F$2:F201)+1,0),0)</f>
        <v>101</v>
      </c>
      <c r="H202" s="148" t="s">
        <v>6077</v>
      </c>
      <c r="I202" s="148" t="s">
        <v>6962</v>
      </c>
      <c r="J202" s="148" t="s">
        <v>6962</v>
      </c>
      <c r="K202" s="148">
        <f t="shared" si="11"/>
        <v>0</v>
      </c>
      <c r="L202" s="148" t="s">
        <v>9020</v>
      </c>
    </row>
    <row r="203" spans="1:12" x14ac:dyDescent="0.25">
      <c r="A203" s="148" t="s">
        <v>2326</v>
      </c>
      <c r="B203" s="148" t="s">
        <v>2997</v>
      </c>
      <c r="C203" s="148" t="s">
        <v>3253</v>
      </c>
      <c r="D203" s="148">
        <f t="shared" si="9"/>
        <v>0</v>
      </c>
      <c r="E203" s="148" t="str">
        <f t="shared" si="10"/>
        <v>GC-04314</v>
      </c>
      <c r="F203" s="148">
        <f>+IF(AND(C203*1&gt;=200,E203="GC-04314"),IF(D203=0,MAX(F$2:F202)+1,0),0)</f>
        <v>102</v>
      </c>
      <c r="H203" s="148" t="s">
        <v>6078</v>
      </c>
      <c r="I203" s="148" t="s">
        <v>6962</v>
      </c>
      <c r="J203" s="148" t="s">
        <v>6962</v>
      </c>
      <c r="K203" s="148">
        <f t="shared" si="11"/>
        <v>0</v>
      </c>
      <c r="L203" s="148" t="s">
        <v>9020</v>
      </c>
    </row>
    <row r="204" spans="1:12" x14ac:dyDescent="0.25">
      <c r="A204" s="148" t="s">
        <v>2327</v>
      </c>
      <c r="B204" s="148" t="s">
        <v>2997</v>
      </c>
      <c r="C204" s="148" t="s">
        <v>3254</v>
      </c>
      <c r="D204" s="148">
        <f t="shared" si="9"/>
        <v>0</v>
      </c>
      <c r="E204" s="148" t="str">
        <f t="shared" si="10"/>
        <v>GC-04314</v>
      </c>
      <c r="F204" s="148">
        <f>+IF(AND(C204*1&gt;=200,E204="GC-04314"),IF(D204=0,MAX(F$2:F203)+1,0),0)</f>
        <v>103</v>
      </c>
      <c r="H204" s="148" t="s">
        <v>6079</v>
      </c>
      <c r="I204" s="148" t="s">
        <v>6962</v>
      </c>
      <c r="J204" s="148" t="s">
        <v>6962</v>
      </c>
      <c r="K204" s="148">
        <f t="shared" si="11"/>
        <v>0</v>
      </c>
      <c r="L204" s="148" t="s">
        <v>9020</v>
      </c>
    </row>
    <row r="205" spans="1:12" x14ac:dyDescent="0.25">
      <c r="A205" s="148" t="s">
        <v>2328</v>
      </c>
      <c r="B205" s="148" t="s">
        <v>2997</v>
      </c>
      <c r="C205" s="148" t="s">
        <v>3255</v>
      </c>
      <c r="D205" s="148">
        <f t="shared" si="9"/>
        <v>0</v>
      </c>
      <c r="E205" s="148" t="str">
        <f t="shared" si="10"/>
        <v>GC-04314</v>
      </c>
      <c r="F205" s="148">
        <f>+IF(AND(C205*1&gt;=200,E205="GC-04314"),IF(D205=0,MAX(F$2:F204)+1,0),0)</f>
        <v>104</v>
      </c>
      <c r="H205" s="148" t="s">
        <v>6080</v>
      </c>
      <c r="I205" s="148" t="s">
        <v>6962</v>
      </c>
      <c r="J205" s="148" t="s">
        <v>6962</v>
      </c>
      <c r="K205" s="148">
        <f t="shared" si="11"/>
        <v>0</v>
      </c>
      <c r="L205" s="148" t="s">
        <v>9020</v>
      </c>
    </row>
    <row r="206" spans="1:12" x14ac:dyDescent="0.25">
      <c r="A206" s="148" t="s">
        <v>2329</v>
      </c>
      <c r="B206" s="148" t="s">
        <v>2997</v>
      </c>
      <c r="C206" s="148" t="s">
        <v>3256</v>
      </c>
      <c r="D206" s="148">
        <f t="shared" si="9"/>
        <v>0</v>
      </c>
      <c r="E206" s="148" t="str">
        <f t="shared" si="10"/>
        <v>GC-04314</v>
      </c>
      <c r="F206" s="148">
        <f>+IF(AND(C206*1&gt;=200,E206="GC-04314"),IF(D206=0,MAX(F$2:F205)+1,0),0)</f>
        <v>105</v>
      </c>
      <c r="H206" s="148" t="s">
        <v>6081</v>
      </c>
      <c r="I206" s="148" t="s">
        <v>6962</v>
      </c>
      <c r="J206" s="148" t="s">
        <v>6962</v>
      </c>
      <c r="K206" s="148">
        <f t="shared" si="11"/>
        <v>0</v>
      </c>
      <c r="L206" s="148" t="s">
        <v>9020</v>
      </c>
    </row>
    <row r="207" spans="1:12" x14ac:dyDescent="0.25">
      <c r="A207" s="148" t="s">
        <v>2330</v>
      </c>
      <c r="B207" s="148" t="s">
        <v>2997</v>
      </c>
      <c r="C207" s="148" t="s">
        <v>3257</v>
      </c>
      <c r="D207" s="148">
        <f t="shared" si="9"/>
        <v>0</v>
      </c>
      <c r="E207" s="148" t="str">
        <f t="shared" si="10"/>
        <v>GC-04314</v>
      </c>
      <c r="F207" s="148">
        <f>+IF(AND(C207*1&gt;=200,E207="GC-04314"),IF(D207=0,MAX(F$2:F206)+1,0),0)</f>
        <v>106</v>
      </c>
      <c r="H207" s="148" t="s">
        <v>6082</v>
      </c>
      <c r="I207" s="148" t="s">
        <v>6962</v>
      </c>
      <c r="J207" s="148" t="s">
        <v>6962</v>
      </c>
      <c r="K207" s="148">
        <f t="shared" si="11"/>
        <v>0</v>
      </c>
      <c r="L207" s="148" t="s">
        <v>9020</v>
      </c>
    </row>
    <row r="208" spans="1:12" x14ac:dyDescent="0.25">
      <c r="A208" s="148" t="s">
        <v>2331</v>
      </c>
      <c r="B208" s="148" t="s">
        <v>2997</v>
      </c>
      <c r="C208" s="148" t="s">
        <v>3258</v>
      </c>
      <c r="D208" s="148">
        <f t="shared" si="9"/>
        <v>0</v>
      </c>
      <c r="E208" s="148" t="str">
        <f t="shared" si="10"/>
        <v>GC-04314</v>
      </c>
      <c r="F208" s="148">
        <f>+IF(AND(C208*1&gt;=200,E208="GC-04314"),IF(D208=0,MAX(F$2:F207)+1,0),0)</f>
        <v>107</v>
      </c>
      <c r="H208" s="148" t="s">
        <v>6083</v>
      </c>
      <c r="I208" s="148" t="s">
        <v>6962</v>
      </c>
      <c r="J208" s="148" t="s">
        <v>6962</v>
      </c>
      <c r="K208" s="148">
        <f t="shared" si="11"/>
        <v>0</v>
      </c>
      <c r="L208" s="148" t="s">
        <v>9020</v>
      </c>
    </row>
    <row r="209" spans="1:12" x14ac:dyDescent="0.25">
      <c r="A209" s="148" t="s">
        <v>2332</v>
      </c>
      <c r="B209" s="148" t="s">
        <v>2997</v>
      </c>
      <c r="C209" s="148" t="s">
        <v>3259</v>
      </c>
      <c r="D209" s="148">
        <f t="shared" si="9"/>
        <v>0</v>
      </c>
      <c r="E209" s="148" t="str">
        <f t="shared" si="10"/>
        <v>GC-04314</v>
      </c>
      <c r="F209" s="148">
        <f>+IF(AND(C209*1&gt;=200,E209="GC-04314"),IF(D209=0,MAX(F$2:F208)+1,0),0)</f>
        <v>108</v>
      </c>
      <c r="H209" s="148" t="s">
        <v>6084</v>
      </c>
      <c r="I209" s="148" t="s">
        <v>6962</v>
      </c>
      <c r="J209" s="148" t="s">
        <v>6962</v>
      </c>
      <c r="K209" s="148">
        <f t="shared" si="11"/>
        <v>0</v>
      </c>
      <c r="L209" s="148" t="s">
        <v>9020</v>
      </c>
    </row>
    <row r="210" spans="1:12" x14ac:dyDescent="0.25">
      <c r="A210" s="148" t="s">
        <v>2333</v>
      </c>
      <c r="B210" s="148" t="s">
        <v>2997</v>
      </c>
      <c r="C210" s="148" t="s">
        <v>3260</v>
      </c>
      <c r="D210" s="148">
        <f t="shared" si="9"/>
        <v>0</v>
      </c>
      <c r="E210" s="148" t="str">
        <f t="shared" si="10"/>
        <v>GC-04314</v>
      </c>
      <c r="F210" s="148">
        <f>+IF(AND(C210*1&gt;=200,E210="GC-04314"),IF(D210=0,MAX(F$2:F209)+1,0),0)</f>
        <v>109</v>
      </c>
      <c r="H210" s="148" t="s">
        <v>6085</v>
      </c>
      <c r="I210" s="148" t="s">
        <v>6962</v>
      </c>
      <c r="J210" s="148" t="s">
        <v>6962</v>
      </c>
      <c r="K210" s="148">
        <f t="shared" si="11"/>
        <v>0</v>
      </c>
      <c r="L210" s="148" t="s">
        <v>9020</v>
      </c>
    </row>
    <row r="211" spans="1:12" x14ac:dyDescent="0.25">
      <c r="A211" s="148" t="s">
        <v>2334</v>
      </c>
      <c r="B211" s="148" t="s">
        <v>2997</v>
      </c>
      <c r="C211" s="148" t="s">
        <v>3261</v>
      </c>
      <c r="D211" s="148">
        <f t="shared" si="9"/>
        <v>0</v>
      </c>
      <c r="E211" s="148" t="str">
        <f t="shared" si="10"/>
        <v>GC-04314</v>
      </c>
      <c r="F211" s="148">
        <f>+IF(AND(C211*1&gt;=200,E211="GC-04314"),IF(D211=0,MAX(F$2:F210)+1,0),0)</f>
        <v>110</v>
      </c>
      <c r="H211" s="148" t="s">
        <v>6086</v>
      </c>
      <c r="I211" s="148" t="s">
        <v>6962</v>
      </c>
      <c r="J211" s="148" t="s">
        <v>6962</v>
      </c>
      <c r="K211" s="148">
        <f t="shared" si="11"/>
        <v>0</v>
      </c>
      <c r="L211" s="148" t="s">
        <v>9020</v>
      </c>
    </row>
    <row r="212" spans="1:12" x14ac:dyDescent="0.25">
      <c r="A212" s="148" t="s">
        <v>2335</v>
      </c>
      <c r="B212" s="148" t="s">
        <v>2997</v>
      </c>
      <c r="C212" s="148" t="s">
        <v>3262</v>
      </c>
      <c r="D212" s="148">
        <f t="shared" si="9"/>
        <v>0</v>
      </c>
      <c r="E212" s="148" t="str">
        <f t="shared" si="10"/>
        <v>GC-04314</v>
      </c>
      <c r="F212" s="148">
        <f>+IF(AND(C212*1&gt;=200,E212="GC-04314"),IF(D212=0,MAX(F$2:F211)+1,0),0)</f>
        <v>111</v>
      </c>
      <c r="H212" s="148" t="s">
        <v>6087</v>
      </c>
      <c r="I212" s="148" t="s">
        <v>6962</v>
      </c>
      <c r="J212" s="148" t="s">
        <v>6962</v>
      </c>
      <c r="K212" s="148">
        <f t="shared" si="11"/>
        <v>0</v>
      </c>
      <c r="L212" s="148" t="s">
        <v>9020</v>
      </c>
    </row>
    <row r="213" spans="1:12" x14ac:dyDescent="0.25">
      <c r="A213" s="148" t="s">
        <v>2336</v>
      </c>
      <c r="B213" s="148" t="s">
        <v>2997</v>
      </c>
      <c r="C213" s="148" t="s">
        <v>3263</v>
      </c>
      <c r="D213" s="148">
        <f t="shared" si="9"/>
        <v>0</v>
      </c>
      <c r="E213" s="148" t="str">
        <f t="shared" si="10"/>
        <v>GC-04314</v>
      </c>
      <c r="F213" s="148">
        <f>+IF(AND(C213*1&gt;=200,E213="GC-04314"),IF(D213=0,MAX(F$2:F212)+1,0),0)</f>
        <v>112</v>
      </c>
      <c r="H213" s="148" t="s">
        <v>6088</v>
      </c>
      <c r="I213" s="148" t="s">
        <v>6962</v>
      </c>
      <c r="J213" s="148" t="s">
        <v>6962</v>
      </c>
      <c r="K213" s="148">
        <f t="shared" si="11"/>
        <v>0</v>
      </c>
      <c r="L213" s="148" t="s">
        <v>9020</v>
      </c>
    </row>
    <row r="214" spans="1:12" x14ac:dyDescent="0.25">
      <c r="A214" s="148" t="s">
        <v>2337</v>
      </c>
      <c r="B214" s="148" t="s">
        <v>2997</v>
      </c>
      <c r="C214" s="148" t="s">
        <v>3264</v>
      </c>
      <c r="D214" s="148">
        <f t="shared" si="9"/>
        <v>0</v>
      </c>
      <c r="E214" s="148" t="str">
        <f t="shared" si="10"/>
        <v>GC-04314</v>
      </c>
      <c r="F214" s="148">
        <f>+IF(AND(C214*1&gt;=200,E214="GC-04314"),IF(D214=0,MAX(F$2:F213)+1,0),0)</f>
        <v>113</v>
      </c>
      <c r="H214" s="148" t="s">
        <v>6089</v>
      </c>
      <c r="I214" s="148" t="s">
        <v>6962</v>
      </c>
      <c r="J214" s="148" t="s">
        <v>6962</v>
      </c>
      <c r="K214" s="148">
        <f t="shared" si="11"/>
        <v>0</v>
      </c>
      <c r="L214" s="148" t="s">
        <v>9020</v>
      </c>
    </row>
    <row r="215" spans="1:12" x14ac:dyDescent="0.25">
      <c r="A215" s="148" t="s">
        <v>2338</v>
      </c>
      <c r="B215" s="148" t="s">
        <v>2997</v>
      </c>
      <c r="C215" s="148" t="s">
        <v>3265</v>
      </c>
      <c r="D215" s="148">
        <f t="shared" si="9"/>
        <v>0</v>
      </c>
      <c r="E215" s="148" t="str">
        <f t="shared" si="10"/>
        <v>GC-04314</v>
      </c>
      <c r="F215" s="148">
        <f>+IF(AND(C215*1&gt;=200,E215="GC-04314"),IF(D215=0,MAX(F$2:F214)+1,0),0)</f>
        <v>114</v>
      </c>
      <c r="H215" s="148" t="s">
        <v>6090</v>
      </c>
      <c r="I215" s="148" t="s">
        <v>6962</v>
      </c>
      <c r="J215" s="148" t="s">
        <v>6962</v>
      </c>
      <c r="K215" s="148">
        <f t="shared" si="11"/>
        <v>0</v>
      </c>
      <c r="L215" s="148" t="s">
        <v>9020</v>
      </c>
    </row>
    <row r="216" spans="1:12" x14ac:dyDescent="0.25">
      <c r="A216" s="148" t="s">
        <v>2339</v>
      </c>
      <c r="B216" s="148" t="s">
        <v>2997</v>
      </c>
      <c r="C216" s="148" t="s">
        <v>3266</v>
      </c>
      <c r="D216" s="148">
        <f t="shared" si="9"/>
        <v>0</v>
      </c>
      <c r="E216" s="148" t="str">
        <f t="shared" si="10"/>
        <v>GC-04314</v>
      </c>
      <c r="F216" s="148">
        <f>+IF(AND(C216*1&gt;=200,E216="GC-04314"),IF(D216=0,MAX(F$2:F215)+1,0),0)</f>
        <v>115</v>
      </c>
      <c r="H216" s="148" t="s">
        <v>6091</v>
      </c>
      <c r="I216" s="148" t="s">
        <v>6962</v>
      </c>
      <c r="J216" s="148" t="s">
        <v>6962</v>
      </c>
      <c r="K216" s="148">
        <f t="shared" si="11"/>
        <v>0</v>
      </c>
      <c r="L216" s="148" t="s">
        <v>9020</v>
      </c>
    </row>
    <row r="217" spans="1:12" x14ac:dyDescent="0.25">
      <c r="A217" s="148" t="s">
        <v>2340</v>
      </c>
      <c r="B217" s="148" t="s">
        <v>2997</v>
      </c>
      <c r="C217" s="148" t="s">
        <v>3267</v>
      </c>
      <c r="D217" s="148">
        <f t="shared" si="9"/>
        <v>0</v>
      </c>
      <c r="E217" s="148" t="str">
        <f t="shared" si="10"/>
        <v>GC-04314</v>
      </c>
      <c r="F217" s="148">
        <f>+IF(AND(C217*1&gt;=200,E217="GC-04314"),IF(D217=0,MAX(F$2:F216)+1,0),0)</f>
        <v>116</v>
      </c>
      <c r="H217" s="148" t="s">
        <v>6092</v>
      </c>
      <c r="I217" s="148" t="s">
        <v>6962</v>
      </c>
      <c r="J217" s="148" t="s">
        <v>6962</v>
      </c>
      <c r="K217" s="148">
        <f t="shared" si="11"/>
        <v>0</v>
      </c>
      <c r="L217" s="148" t="s">
        <v>9020</v>
      </c>
    </row>
    <row r="218" spans="1:12" x14ac:dyDescent="0.25">
      <c r="A218" s="148" t="s">
        <v>2341</v>
      </c>
      <c r="B218" s="148" t="s">
        <v>2997</v>
      </c>
      <c r="C218" s="148" t="s">
        <v>3268</v>
      </c>
      <c r="D218" s="148">
        <f t="shared" si="9"/>
        <v>0</v>
      </c>
      <c r="E218" s="148" t="str">
        <f t="shared" si="10"/>
        <v>GC-04314</v>
      </c>
      <c r="F218" s="148">
        <f>+IF(AND(C218*1&gt;=200,E218="GC-04314"),IF(D218=0,MAX(F$2:F217)+1,0),0)</f>
        <v>117</v>
      </c>
      <c r="H218" s="148" t="s">
        <v>6093</v>
      </c>
      <c r="I218" s="148" t="s">
        <v>6962</v>
      </c>
      <c r="J218" s="148" t="s">
        <v>6962</v>
      </c>
      <c r="K218" s="148">
        <f t="shared" si="11"/>
        <v>0</v>
      </c>
      <c r="L218" s="148" t="s">
        <v>9020</v>
      </c>
    </row>
    <row r="219" spans="1:12" x14ac:dyDescent="0.25">
      <c r="A219" s="148" t="s">
        <v>2342</v>
      </c>
      <c r="B219" s="148" t="s">
        <v>2997</v>
      </c>
      <c r="C219" s="148" t="s">
        <v>3269</v>
      </c>
      <c r="D219" s="148">
        <f t="shared" si="9"/>
        <v>0</v>
      </c>
      <c r="E219" s="148" t="str">
        <f t="shared" si="10"/>
        <v>GC-04314</v>
      </c>
      <c r="F219" s="148">
        <f>+IF(AND(C219*1&gt;=200,E219="GC-04314"),IF(D219=0,MAX(F$2:F218)+1,0),0)</f>
        <v>118</v>
      </c>
      <c r="H219" s="148" t="s">
        <v>6094</v>
      </c>
      <c r="I219" s="148" t="s">
        <v>6962</v>
      </c>
      <c r="J219" s="148" t="s">
        <v>6962</v>
      </c>
      <c r="K219" s="148">
        <f t="shared" si="11"/>
        <v>0</v>
      </c>
      <c r="L219" s="148" t="s">
        <v>9020</v>
      </c>
    </row>
    <row r="220" spans="1:12" x14ac:dyDescent="0.25">
      <c r="A220" s="148" t="s">
        <v>2343</v>
      </c>
      <c r="B220" s="148" t="s">
        <v>2997</v>
      </c>
      <c r="C220" s="148" t="s">
        <v>3270</v>
      </c>
      <c r="D220" s="148">
        <f t="shared" si="9"/>
        <v>0</v>
      </c>
      <c r="E220" s="148" t="str">
        <f t="shared" si="10"/>
        <v>GC-04314</v>
      </c>
      <c r="F220" s="148">
        <f>+IF(AND(C220*1&gt;=200,E220="GC-04314"),IF(D220=0,MAX(F$2:F219)+1,0),0)</f>
        <v>119</v>
      </c>
      <c r="H220" s="148" t="s">
        <v>6095</v>
      </c>
      <c r="I220" s="148" t="s">
        <v>6962</v>
      </c>
      <c r="J220" s="148" t="s">
        <v>6962</v>
      </c>
      <c r="K220" s="148">
        <f t="shared" si="11"/>
        <v>0</v>
      </c>
      <c r="L220" s="148" t="s">
        <v>9020</v>
      </c>
    </row>
    <row r="221" spans="1:12" x14ac:dyDescent="0.25">
      <c r="A221" s="148" t="s">
        <v>2344</v>
      </c>
      <c r="B221" s="148" t="s">
        <v>2997</v>
      </c>
      <c r="C221" s="148" t="s">
        <v>3271</v>
      </c>
      <c r="D221" s="148">
        <f t="shared" si="9"/>
        <v>0</v>
      </c>
      <c r="E221" s="148" t="str">
        <f t="shared" si="10"/>
        <v>GC-04314</v>
      </c>
      <c r="F221" s="148">
        <f>+IF(AND(C221*1&gt;=200,E221="GC-04314"),IF(D221=0,MAX(F$2:F220)+1,0),0)</f>
        <v>120</v>
      </c>
      <c r="H221" s="148" t="s">
        <v>6096</v>
      </c>
      <c r="I221" s="148" t="s">
        <v>6962</v>
      </c>
      <c r="J221" s="148" t="s">
        <v>6962</v>
      </c>
      <c r="K221" s="148">
        <f t="shared" si="11"/>
        <v>0</v>
      </c>
      <c r="L221" s="148" t="s">
        <v>9020</v>
      </c>
    </row>
    <row r="222" spans="1:12" x14ac:dyDescent="0.25">
      <c r="A222" s="148" t="s">
        <v>2345</v>
      </c>
      <c r="B222" s="148" t="s">
        <v>2997</v>
      </c>
      <c r="C222" s="148" t="s">
        <v>3272</v>
      </c>
      <c r="D222" s="148">
        <f t="shared" si="9"/>
        <v>0</v>
      </c>
      <c r="E222" s="148" t="str">
        <f t="shared" si="10"/>
        <v>GC-04314</v>
      </c>
      <c r="F222" s="148">
        <f>+IF(AND(C222*1&gt;=200,E222="GC-04314"),IF(D222=0,MAX(F$2:F221)+1,0),0)</f>
        <v>121</v>
      </c>
      <c r="H222" s="148" t="s">
        <v>6097</v>
      </c>
      <c r="I222" s="148" t="s">
        <v>6962</v>
      </c>
      <c r="J222" s="148" t="s">
        <v>6962</v>
      </c>
      <c r="K222" s="148">
        <f t="shared" si="11"/>
        <v>0</v>
      </c>
      <c r="L222" s="148" t="s">
        <v>9020</v>
      </c>
    </row>
    <row r="223" spans="1:12" x14ac:dyDescent="0.25">
      <c r="A223" s="148" t="s">
        <v>2346</v>
      </c>
      <c r="B223" s="148" t="s">
        <v>2997</v>
      </c>
      <c r="C223" s="148" t="s">
        <v>3273</v>
      </c>
      <c r="D223" s="148">
        <f t="shared" si="9"/>
        <v>0</v>
      </c>
      <c r="E223" s="148" t="str">
        <f t="shared" si="10"/>
        <v>GC-04314</v>
      </c>
      <c r="F223" s="148">
        <f>+IF(AND(C223*1&gt;=200,E223="GC-04314"),IF(D223=0,MAX(F$2:F222)+1,0),0)</f>
        <v>122</v>
      </c>
      <c r="H223" s="148" t="s">
        <v>6098</v>
      </c>
      <c r="I223" s="148" t="s">
        <v>6962</v>
      </c>
      <c r="J223" s="148" t="s">
        <v>6962</v>
      </c>
      <c r="K223" s="148">
        <f t="shared" si="11"/>
        <v>0</v>
      </c>
      <c r="L223" s="148" t="s">
        <v>9020</v>
      </c>
    </row>
    <row r="224" spans="1:12" x14ac:dyDescent="0.25">
      <c r="A224" s="148" t="s">
        <v>2347</v>
      </c>
      <c r="B224" s="148" t="s">
        <v>2997</v>
      </c>
      <c r="C224" s="148" t="s">
        <v>3274</v>
      </c>
      <c r="D224" s="148">
        <f t="shared" si="9"/>
        <v>0</v>
      </c>
      <c r="E224" s="148" t="str">
        <f t="shared" si="10"/>
        <v>GC-04314</v>
      </c>
      <c r="F224" s="148">
        <f>+IF(AND(C224*1&gt;=200,E224="GC-04314"),IF(D224=0,MAX(F$2:F223)+1,0),0)</f>
        <v>123</v>
      </c>
      <c r="H224" s="148" t="s">
        <v>6099</v>
      </c>
      <c r="I224" s="148" t="s">
        <v>6962</v>
      </c>
      <c r="J224" s="148" t="s">
        <v>6962</v>
      </c>
      <c r="K224" s="148">
        <f t="shared" si="11"/>
        <v>0</v>
      </c>
      <c r="L224" s="148" t="s">
        <v>9020</v>
      </c>
    </row>
    <row r="225" spans="1:12" x14ac:dyDescent="0.25">
      <c r="A225" s="148" t="s">
        <v>2348</v>
      </c>
      <c r="B225" s="148" t="s">
        <v>2997</v>
      </c>
      <c r="C225" s="148" t="s">
        <v>3275</v>
      </c>
      <c r="D225" s="148">
        <f t="shared" si="9"/>
        <v>0</v>
      </c>
      <c r="E225" s="148" t="str">
        <f t="shared" si="10"/>
        <v>GC-04314</v>
      </c>
      <c r="F225" s="148">
        <f>+IF(AND(C225*1&gt;=200,E225="GC-04314"),IF(D225=0,MAX(F$2:F224)+1,0),0)</f>
        <v>124</v>
      </c>
      <c r="H225" s="148" t="s">
        <v>6100</v>
      </c>
      <c r="I225" s="148" t="s">
        <v>6962</v>
      </c>
      <c r="J225" s="148" t="s">
        <v>6962</v>
      </c>
      <c r="K225" s="148">
        <f t="shared" si="11"/>
        <v>0</v>
      </c>
      <c r="L225" s="148" t="s">
        <v>9020</v>
      </c>
    </row>
    <row r="226" spans="1:12" x14ac:dyDescent="0.25">
      <c r="A226" s="148" t="s">
        <v>2349</v>
      </c>
      <c r="B226" s="148" t="s">
        <v>2997</v>
      </c>
      <c r="C226" s="148" t="s">
        <v>3276</v>
      </c>
      <c r="D226" s="148">
        <f t="shared" si="9"/>
        <v>0</v>
      </c>
      <c r="E226" s="148" t="str">
        <f t="shared" si="10"/>
        <v>GC-04314</v>
      </c>
      <c r="F226" s="148">
        <f>+IF(AND(C226*1&gt;=200,E226="GC-04314"),IF(D226=0,MAX(F$2:F225)+1,0),0)</f>
        <v>125</v>
      </c>
      <c r="H226" s="148" t="s">
        <v>6101</v>
      </c>
      <c r="I226" s="148" t="s">
        <v>6962</v>
      </c>
      <c r="J226" s="148" t="s">
        <v>6962</v>
      </c>
      <c r="K226" s="148">
        <f t="shared" si="11"/>
        <v>0</v>
      </c>
      <c r="L226" s="148" t="s">
        <v>9020</v>
      </c>
    </row>
    <row r="227" spans="1:12" x14ac:dyDescent="0.25">
      <c r="A227" s="148" t="s">
        <v>2350</v>
      </c>
      <c r="B227" s="148" t="s">
        <v>2997</v>
      </c>
      <c r="C227" s="148" t="s">
        <v>3277</v>
      </c>
      <c r="D227" s="148">
        <f t="shared" si="9"/>
        <v>0</v>
      </c>
      <c r="E227" s="148" t="str">
        <f t="shared" si="10"/>
        <v>GC-04314</v>
      </c>
      <c r="F227" s="148">
        <f>+IF(AND(C227*1&gt;=200,E227="GC-04314"),IF(D227=0,MAX(F$2:F226)+1,0),0)</f>
        <v>126</v>
      </c>
      <c r="H227" s="148" t="s">
        <v>6102</v>
      </c>
      <c r="I227" s="148" t="s">
        <v>6962</v>
      </c>
      <c r="J227" s="148" t="s">
        <v>6962</v>
      </c>
      <c r="K227" s="148">
        <f t="shared" si="11"/>
        <v>0</v>
      </c>
      <c r="L227" s="148" t="s">
        <v>9020</v>
      </c>
    </row>
    <row r="228" spans="1:12" x14ac:dyDescent="0.25">
      <c r="A228" s="148" t="s">
        <v>2351</v>
      </c>
      <c r="B228" s="148" t="s">
        <v>2997</v>
      </c>
      <c r="C228" s="148" t="s">
        <v>3278</v>
      </c>
      <c r="D228" s="148">
        <f t="shared" si="9"/>
        <v>0</v>
      </c>
      <c r="E228" s="148" t="str">
        <f t="shared" si="10"/>
        <v>GC-04314</v>
      </c>
      <c r="F228" s="148">
        <f>+IF(AND(C228*1&gt;=200,E228="GC-04314"),IF(D228=0,MAX(F$2:F227)+1,0),0)</f>
        <v>127</v>
      </c>
      <c r="H228" s="148" t="s">
        <v>6103</v>
      </c>
      <c r="I228" s="148" t="s">
        <v>6962</v>
      </c>
      <c r="J228" s="148" t="s">
        <v>6962</v>
      </c>
      <c r="K228" s="148">
        <f t="shared" si="11"/>
        <v>0</v>
      </c>
      <c r="L228" s="148" t="s">
        <v>9020</v>
      </c>
    </row>
    <row r="229" spans="1:12" x14ac:dyDescent="0.25">
      <c r="A229" s="148" t="s">
        <v>2352</v>
      </c>
      <c r="B229" s="148" t="s">
        <v>2997</v>
      </c>
      <c r="C229" s="148" t="s">
        <v>3279</v>
      </c>
      <c r="D229" s="148">
        <f t="shared" si="9"/>
        <v>0</v>
      </c>
      <c r="E229" s="148" t="str">
        <f t="shared" si="10"/>
        <v>GC-04314</v>
      </c>
      <c r="F229" s="148">
        <f>+IF(AND(C229*1&gt;=200,E229="GC-04314"),IF(D229=0,MAX(F$2:F228)+1,0),0)</f>
        <v>128</v>
      </c>
      <c r="H229" s="148" t="s">
        <v>6104</v>
      </c>
      <c r="I229" s="148" t="s">
        <v>6962</v>
      </c>
      <c r="J229" s="148" t="s">
        <v>6962</v>
      </c>
      <c r="K229" s="148">
        <f t="shared" si="11"/>
        <v>0</v>
      </c>
      <c r="L229" s="148" t="s">
        <v>9020</v>
      </c>
    </row>
    <row r="230" spans="1:12" x14ac:dyDescent="0.25">
      <c r="A230" s="148" t="s">
        <v>2353</v>
      </c>
      <c r="B230" s="148" t="s">
        <v>2997</v>
      </c>
      <c r="C230" s="148" t="s">
        <v>3280</v>
      </c>
      <c r="D230" s="148">
        <f t="shared" si="9"/>
        <v>0</v>
      </c>
      <c r="E230" s="148" t="str">
        <f t="shared" si="10"/>
        <v>GC-04314</v>
      </c>
      <c r="F230" s="148">
        <f>+IF(AND(C230*1&gt;=200,E230="GC-04314"),IF(D230=0,MAX(F$2:F229)+1,0),0)</f>
        <v>129</v>
      </c>
      <c r="H230" s="148" t="s">
        <v>6105</v>
      </c>
      <c r="I230" s="148" t="s">
        <v>6962</v>
      </c>
      <c r="J230" s="148" t="s">
        <v>6962</v>
      </c>
      <c r="K230" s="148">
        <f t="shared" si="11"/>
        <v>0</v>
      </c>
      <c r="L230" s="148" t="s">
        <v>9020</v>
      </c>
    </row>
    <row r="231" spans="1:12" x14ac:dyDescent="0.25">
      <c r="A231" s="148" t="s">
        <v>2354</v>
      </c>
      <c r="B231" s="148" t="s">
        <v>2997</v>
      </c>
      <c r="C231" s="148" t="s">
        <v>3281</v>
      </c>
      <c r="D231" s="148">
        <f t="shared" si="9"/>
        <v>0</v>
      </c>
      <c r="E231" s="148" t="str">
        <f t="shared" si="10"/>
        <v>GC-04314</v>
      </c>
      <c r="F231" s="148">
        <f>+IF(AND(C231*1&gt;=200,E231="GC-04314"),IF(D231=0,MAX(F$2:F230)+1,0),0)</f>
        <v>130</v>
      </c>
      <c r="H231" s="148" t="s">
        <v>6106</v>
      </c>
      <c r="I231" s="148" t="s">
        <v>6962</v>
      </c>
      <c r="J231" s="148" t="s">
        <v>6962</v>
      </c>
      <c r="K231" s="148">
        <f t="shared" si="11"/>
        <v>0</v>
      </c>
      <c r="L231" s="148" t="s">
        <v>9020</v>
      </c>
    </row>
    <row r="232" spans="1:12" x14ac:dyDescent="0.25">
      <c r="A232" s="148" t="s">
        <v>2355</v>
      </c>
      <c r="B232" s="148" t="s">
        <v>2997</v>
      </c>
      <c r="C232" s="148" t="s">
        <v>3282</v>
      </c>
      <c r="D232" s="148">
        <f t="shared" si="9"/>
        <v>0</v>
      </c>
      <c r="E232" s="148" t="str">
        <f t="shared" si="10"/>
        <v>GC-04314</v>
      </c>
      <c r="F232" s="148">
        <f>+IF(AND(C232*1&gt;=200,E232="GC-04314"),IF(D232=0,MAX(F$2:F231)+1,0),0)</f>
        <v>131</v>
      </c>
      <c r="H232" s="148" t="s">
        <v>6107</v>
      </c>
      <c r="I232" s="148" t="s">
        <v>6962</v>
      </c>
      <c r="J232" s="148" t="s">
        <v>6962</v>
      </c>
      <c r="K232" s="148">
        <f t="shared" si="11"/>
        <v>0</v>
      </c>
      <c r="L232" s="148" t="s">
        <v>9020</v>
      </c>
    </row>
    <row r="233" spans="1:12" x14ac:dyDescent="0.25">
      <c r="A233" s="148" t="s">
        <v>2356</v>
      </c>
      <c r="B233" s="148" t="s">
        <v>2997</v>
      </c>
      <c r="C233" s="148" t="s">
        <v>3283</v>
      </c>
      <c r="D233" s="148">
        <f t="shared" si="9"/>
        <v>0</v>
      </c>
      <c r="E233" s="148" t="str">
        <f t="shared" si="10"/>
        <v>GC-04314</v>
      </c>
      <c r="F233" s="148">
        <f>+IF(AND(C233*1&gt;=200,E233="GC-04314"),IF(D233=0,MAX(F$2:F232)+1,0),0)</f>
        <v>132</v>
      </c>
      <c r="H233" s="148" t="s">
        <v>6108</v>
      </c>
      <c r="I233" s="148" t="s">
        <v>6962</v>
      </c>
      <c r="J233" s="148" t="s">
        <v>6962</v>
      </c>
      <c r="K233" s="148">
        <f t="shared" si="11"/>
        <v>0</v>
      </c>
      <c r="L233" s="148" t="s">
        <v>9020</v>
      </c>
    </row>
    <row r="234" spans="1:12" x14ac:dyDescent="0.25">
      <c r="A234" s="148" t="s">
        <v>2357</v>
      </c>
      <c r="B234" s="148" t="s">
        <v>2997</v>
      </c>
      <c r="C234" s="148" t="s">
        <v>3284</v>
      </c>
      <c r="D234" s="148">
        <f t="shared" si="9"/>
        <v>0</v>
      </c>
      <c r="E234" s="148" t="str">
        <f t="shared" si="10"/>
        <v>GC-04314</v>
      </c>
      <c r="F234" s="148">
        <f>+IF(AND(C234*1&gt;=200,E234="GC-04314"),IF(D234=0,MAX(F$2:F233)+1,0),0)</f>
        <v>133</v>
      </c>
      <c r="H234" s="148" t="s">
        <v>6109</v>
      </c>
      <c r="I234" s="148" t="s">
        <v>6962</v>
      </c>
      <c r="J234" s="148" t="s">
        <v>6962</v>
      </c>
      <c r="K234" s="148">
        <f t="shared" si="11"/>
        <v>0</v>
      </c>
      <c r="L234" s="148" t="s">
        <v>9020</v>
      </c>
    </row>
    <row r="235" spans="1:12" x14ac:dyDescent="0.25">
      <c r="A235" s="148" t="s">
        <v>2358</v>
      </c>
      <c r="B235" s="148" t="s">
        <v>2997</v>
      </c>
      <c r="C235" s="148" t="s">
        <v>3285</v>
      </c>
      <c r="D235" s="148">
        <f t="shared" si="9"/>
        <v>0</v>
      </c>
      <c r="E235" s="148" t="str">
        <f t="shared" si="10"/>
        <v>GC-04314</v>
      </c>
      <c r="F235" s="148">
        <f>+IF(AND(C235*1&gt;=200,E235="GC-04314"),IF(D235=0,MAX(F$2:F234)+1,0),0)</f>
        <v>134</v>
      </c>
      <c r="H235" s="148" t="s">
        <v>6110</v>
      </c>
      <c r="I235" s="148" t="s">
        <v>6962</v>
      </c>
      <c r="J235" s="148" t="s">
        <v>6962</v>
      </c>
      <c r="K235" s="148">
        <f t="shared" si="11"/>
        <v>0</v>
      </c>
      <c r="L235" s="148" t="s">
        <v>9020</v>
      </c>
    </row>
    <row r="236" spans="1:12" x14ac:dyDescent="0.25">
      <c r="A236" s="148" t="s">
        <v>2359</v>
      </c>
      <c r="B236" s="148" t="s">
        <v>2997</v>
      </c>
      <c r="C236" s="148" t="s">
        <v>3286</v>
      </c>
      <c r="D236" s="148">
        <f t="shared" si="9"/>
        <v>0</v>
      </c>
      <c r="E236" s="148" t="str">
        <f t="shared" si="10"/>
        <v>GC-04314</v>
      </c>
      <c r="F236" s="148">
        <f>+IF(AND(C236*1&gt;=200,E236="GC-04314"),IF(D236=0,MAX(F$2:F235)+1,0),0)</f>
        <v>135</v>
      </c>
      <c r="H236" s="148" t="s">
        <v>6111</v>
      </c>
      <c r="I236" s="148" t="s">
        <v>6962</v>
      </c>
      <c r="J236" s="148" t="s">
        <v>6962</v>
      </c>
      <c r="K236" s="148">
        <f t="shared" si="11"/>
        <v>0</v>
      </c>
      <c r="L236" s="148" t="s">
        <v>9020</v>
      </c>
    </row>
    <row r="237" spans="1:12" x14ac:dyDescent="0.25">
      <c r="A237" s="148" t="s">
        <v>2360</v>
      </c>
      <c r="B237" s="148" t="s">
        <v>2997</v>
      </c>
      <c r="C237" s="148" t="s">
        <v>3287</v>
      </c>
      <c r="D237" s="148">
        <f t="shared" si="9"/>
        <v>0</v>
      </c>
      <c r="E237" s="148" t="str">
        <f t="shared" si="10"/>
        <v>GC-04314</v>
      </c>
      <c r="F237" s="148">
        <f>+IF(AND(C237*1&gt;=200,E237="GC-04314"),IF(D237=0,MAX(F$2:F236)+1,0),0)</f>
        <v>136</v>
      </c>
      <c r="H237" s="148" t="s">
        <v>6112</v>
      </c>
      <c r="I237" s="148" t="s">
        <v>6962</v>
      </c>
      <c r="J237" s="148" t="s">
        <v>6962</v>
      </c>
      <c r="K237" s="148">
        <f t="shared" si="11"/>
        <v>0</v>
      </c>
      <c r="L237" s="148" t="s">
        <v>9020</v>
      </c>
    </row>
    <row r="238" spans="1:12" x14ac:dyDescent="0.25">
      <c r="A238" s="148" t="s">
        <v>2361</v>
      </c>
      <c r="B238" s="148" t="s">
        <v>2997</v>
      </c>
      <c r="C238" s="148" t="s">
        <v>3288</v>
      </c>
      <c r="D238" s="148">
        <f t="shared" si="9"/>
        <v>0</v>
      </c>
      <c r="E238" s="148" t="str">
        <f t="shared" si="10"/>
        <v>GC-04314</v>
      </c>
      <c r="F238" s="148">
        <f>+IF(AND(C238*1&gt;=200,E238="GC-04314"),IF(D238=0,MAX(F$2:F237)+1,0),0)</f>
        <v>137</v>
      </c>
      <c r="H238" s="148" t="s">
        <v>6113</v>
      </c>
      <c r="I238" s="148" t="s">
        <v>6962</v>
      </c>
      <c r="J238" s="148" t="s">
        <v>6962</v>
      </c>
      <c r="K238" s="148">
        <f t="shared" si="11"/>
        <v>0</v>
      </c>
      <c r="L238" s="148" t="s">
        <v>9020</v>
      </c>
    </row>
    <row r="239" spans="1:12" x14ac:dyDescent="0.25">
      <c r="A239" s="148" t="s">
        <v>2362</v>
      </c>
      <c r="B239" s="148" t="s">
        <v>2997</v>
      </c>
      <c r="C239" s="148" t="s">
        <v>3289</v>
      </c>
      <c r="D239" s="148">
        <f t="shared" si="9"/>
        <v>0</v>
      </c>
      <c r="E239" s="148" t="str">
        <f t="shared" si="10"/>
        <v>GC-04314</v>
      </c>
      <c r="F239" s="148">
        <f>+IF(AND(C239*1&gt;=200,E239="GC-04314"),IF(D239=0,MAX(F$2:F238)+1,0),0)</f>
        <v>138</v>
      </c>
      <c r="H239" s="148" t="s">
        <v>6114</v>
      </c>
      <c r="I239" s="148" t="s">
        <v>6962</v>
      </c>
      <c r="J239" s="148" t="s">
        <v>6962</v>
      </c>
      <c r="K239" s="148">
        <f t="shared" si="11"/>
        <v>0</v>
      </c>
      <c r="L239" s="148" t="s">
        <v>9020</v>
      </c>
    </row>
    <row r="240" spans="1:12" x14ac:dyDescent="0.25">
      <c r="A240" s="148" t="s">
        <v>2363</v>
      </c>
      <c r="B240" s="148" t="s">
        <v>2997</v>
      </c>
      <c r="C240" s="148" t="s">
        <v>3290</v>
      </c>
      <c r="D240" s="148">
        <f t="shared" si="9"/>
        <v>0</v>
      </c>
      <c r="E240" s="148" t="str">
        <f t="shared" si="10"/>
        <v>GC-04314</v>
      </c>
      <c r="F240" s="148">
        <f>+IF(AND(C240*1&gt;=200,E240="GC-04314"),IF(D240=0,MAX(F$2:F239)+1,0),0)</f>
        <v>139</v>
      </c>
      <c r="H240" s="148" t="s">
        <v>6115</v>
      </c>
      <c r="I240" s="148" t="s">
        <v>6962</v>
      </c>
      <c r="J240" s="148" t="s">
        <v>6962</v>
      </c>
      <c r="K240" s="148">
        <f t="shared" si="11"/>
        <v>0</v>
      </c>
      <c r="L240" s="148" t="s">
        <v>9020</v>
      </c>
    </row>
    <row r="241" spans="1:12" x14ac:dyDescent="0.25">
      <c r="A241" s="148" t="s">
        <v>2364</v>
      </c>
      <c r="B241" s="148" t="s">
        <v>2997</v>
      </c>
      <c r="C241" s="148" t="s">
        <v>3291</v>
      </c>
      <c r="D241" s="148">
        <f t="shared" si="9"/>
        <v>0</v>
      </c>
      <c r="E241" s="148" t="str">
        <f t="shared" si="10"/>
        <v>GC-04314</v>
      </c>
      <c r="F241" s="148">
        <f>+IF(AND(C241*1&gt;=200,E241="GC-04314"),IF(D241=0,MAX(F$2:F240)+1,0),0)</f>
        <v>140</v>
      </c>
      <c r="H241" s="148" t="s">
        <v>6116</v>
      </c>
      <c r="I241" s="148" t="s">
        <v>6962</v>
      </c>
      <c r="J241" s="148" t="s">
        <v>6962</v>
      </c>
      <c r="K241" s="148">
        <f t="shared" si="11"/>
        <v>0</v>
      </c>
      <c r="L241" s="148" t="s">
        <v>9020</v>
      </c>
    </row>
    <row r="242" spans="1:12" x14ac:dyDescent="0.25">
      <c r="A242" s="148" t="s">
        <v>2365</v>
      </c>
      <c r="B242" s="148" t="s">
        <v>2997</v>
      </c>
      <c r="C242" s="148" t="s">
        <v>3292</v>
      </c>
      <c r="D242" s="148">
        <f t="shared" si="9"/>
        <v>0</v>
      </c>
      <c r="E242" s="148" t="str">
        <f t="shared" si="10"/>
        <v>GC-04314</v>
      </c>
      <c r="F242" s="148">
        <f>+IF(AND(C242*1&gt;=200,E242="GC-04314"),IF(D242=0,MAX(F$2:F241)+1,0),0)</f>
        <v>141</v>
      </c>
      <c r="H242" s="148" t="s">
        <v>6117</v>
      </c>
      <c r="I242" s="148" t="s">
        <v>6962</v>
      </c>
      <c r="J242" s="148" t="s">
        <v>6962</v>
      </c>
      <c r="K242" s="148">
        <f t="shared" si="11"/>
        <v>0</v>
      </c>
      <c r="L242" s="148" t="s">
        <v>9020</v>
      </c>
    </row>
    <row r="243" spans="1:12" x14ac:dyDescent="0.25">
      <c r="A243" s="148" t="s">
        <v>2366</v>
      </c>
      <c r="B243" s="148" t="s">
        <v>2997</v>
      </c>
      <c r="C243" s="148" t="s">
        <v>3293</v>
      </c>
      <c r="D243" s="148">
        <f t="shared" si="9"/>
        <v>0</v>
      </c>
      <c r="E243" s="148" t="str">
        <f t="shared" si="10"/>
        <v>GC-04314</v>
      </c>
      <c r="F243" s="148">
        <f>+IF(AND(C243*1&gt;=200,E243="GC-04314"),IF(D243=0,MAX(F$2:F242)+1,0),0)</f>
        <v>142</v>
      </c>
      <c r="H243" s="148" t="s">
        <v>6118</v>
      </c>
      <c r="I243" s="148" t="s">
        <v>6962</v>
      </c>
      <c r="J243" s="148" t="s">
        <v>6962</v>
      </c>
      <c r="K243" s="148">
        <f t="shared" si="11"/>
        <v>0</v>
      </c>
      <c r="L243" s="148" t="s">
        <v>9020</v>
      </c>
    </row>
    <row r="244" spans="1:12" x14ac:dyDescent="0.25">
      <c r="A244" s="148" t="s">
        <v>2367</v>
      </c>
      <c r="B244" s="148" t="s">
        <v>2997</v>
      </c>
      <c r="C244" s="148" t="s">
        <v>3294</v>
      </c>
      <c r="D244" s="148">
        <f t="shared" si="9"/>
        <v>0</v>
      </c>
      <c r="E244" s="148" t="str">
        <f t="shared" si="10"/>
        <v>GC-04314</v>
      </c>
      <c r="F244" s="148">
        <f>+IF(AND(C244*1&gt;=200,E244="GC-04314"),IF(D244=0,MAX(F$2:F243)+1,0),0)</f>
        <v>143</v>
      </c>
      <c r="H244" s="148" t="s">
        <v>6119</v>
      </c>
      <c r="I244" s="148" t="s">
        <v>6962</v>
      </c>
      <c r="J244" s="148" t="s">
        <v>6962</v>
      </c>
      <c r="K244" s="148">
        <f t="shared" si="11"/>
        <v>0</v>
      </c>
      <c r="L244" s="148" t="s">
        <v>9020</v>
      </c>
    </row>
    <row r="245" spans="1:12" x14ac:dyDescent="0.25">
      <c r="A245" s="148" t="s">
        <v>2368</v>
      </c>
      <c r="B245" s="148" t="s">
        <v>2997</v>
      </c>
      <c r="C245" s="148" t="s">
        <v>3295</v>
      </c>
      <c r="D245" s="148">
        <f t="shared" si="9"/>
        <v>0</v>
      </c>
      <c r="E245" s="148" t="str">
        <f t="shared" si="10"/>
        <v>GC-04314</v>
      </c>
      <c r="F245" s="148">
        <f>+IF(AND(C245*1&gt;=200,E245="GC-04314"),IF(D245=0,MAX(F$2:F244)+1,0),0)</f>
        <v>144</v>
      </c>
      <c r="H245" s="148" t="s">
        <v>6120</v>
      </c>
      <c r="I245" s="148" t="s">
        <v>6962</v>
      </c>
      <c r="J245" s="148" t="s">
        <v>6962</v>
      </c>
      <c r="K245" s="148">
        <f t="shared" si="11"/>
        <v>0</v>
      </c>
      <c r="L245" s="148" t="s">
        <v>9020</v>
      </c>
    </row>
    <row r="246" spans="1:12" x14ac:dyDescent="0.25">
      <c r="A246" s="148" t="s">
        <v>2369</v>
      </c>
      <c r="B246" s="148" t="s">
        <v>2997</v>
      </c>
      <c r="C246" s="148" t="s">
        <v>3296</v>
      </c>
      <c r="D246" s="148">
        <f t="shared" si="9"/>
        <v>0</v>
      </c>
      <c r="E246" s="148" t="str">
        <f t="shared" si="10"/>
        <v>GC-04314</v>
      </c>
      <c r="F246" s="148">
        <f>+IF(AND(C246*1&gt;=200,E246="GC-04314"),IF(D246=0,MAX(F$2:F245)+1,0),0)</f>
        <v>145</v>
      </c>
      <c r="H246" s="148" t="s">
        <v>6121</v>
      </c>
      <c r="I246" s="148" t="s">
        <v>6962</v>
      </c>
      <c r="J246" s="148" t="s">
        <v>6962</v>
      </c>
      <c r="K246" s="148">
        <f t="shared" si="11"/>
        <v>0</v>
      </c>
      <c r="L246" s="148" t="s">
        <v>9020</v>
      </c>
    </row>
    <row r="247" spans="1:12" x14ac:dyDescent="0.25">
      <c r="A247" s="148" t="s">
        <v>2370</v>
      </c>
      <c r="B247" s="148" t="s">
        <v>2997</v>
      </c>
      <c r="C247" s="148" t="s">
        <v>3297</v>
      </c>
      <c r="D247" s="148">
        <f t="shared" si="9"/>
        <v>0</v>
      </c>
      <c r="E247" s="148" t="str">
        <f t="shared" si="10"/>
        <v>GC-04314</v>
      </c>
      <c r="F247" s="148">
        <f>+IF(AND(C247*1&gt;=200,E247="GC-04314"),IF(D247=0,MAX(F$2:F246)+1,0),0)</f>
        <v>146</v>
      </c>
      <c r="H247" s="148" t="s">
        <v>6122</v>
      </c>
      <c r="I247" s="148" t="s">
        <v>6962</v>
      </c>
      <c r="J247" s="148" t="s">
        <v>6962</v>
      </c>
      <c r="K247" s="148">
        <f t="shared" si="11"/>
        <v>0</v>
      </c>
      <c r="L247" s="148" t="s">
        <v>9020</v>
      </c>
    </row>
    <row r="248" spans="1:12" x14ac:dyDescent="0.25">
      <c r="A248" s="148" t="s">
        <v>2371</v>
      </c>
      <c r="B248" s="148" t="s">
        <v>2997</v>
      </c>
      <c r="C248" s="148" t="s">
        <v>3298</v>
      </c>
      <c r="D248" s="148">
        <f t="shared" si="9"/>
        <v>0</v>
      </c>
      <c r="E248" s="148" t="str">
        <f t="shared" si="10"/>
        <v>GC-04314</v>
      </c>
      <c r="F248" s="148">
        <f>+IF(AND(C248*1&gt;=200,E248="GC-04314"),IF(D248=0,MAX(F$2:F247)+1,0),0)</f>
        <v>147</v>
      </c>
      <c r="H248" s="148" t="s">
        <v>6123</v>
      </c>
      <c r="I248" s="148" t="s">
        <v>6962</v>
      </c>
      <c r="J248" s="148" t="s">
        <v>6962</v>
      </c>
      <c r="K248" s="148">
        <f t="shared" si="11"/>
        <v>0</v>
      </c>
      <c r="L248" s="148" t="s">
        <v>9020</v>
      </c>
    </row>
    <row r="249" spans="1:12" x14ac:dyDescent="0.25">
      <c r="A249" s="148" t="s">
        <v>2372</v>
      </c>
      <c r="B249" s="148" t="s">
        <v>2997</v>
      </c>
      <c r="C249" s="148" t="s">
        <v>3299</v>
      </c>
      <c r="D249" s="148">
        <f t="shared" si="9"/>
        <v>0</v>
      </c>
      <c r="E249" s="148" t="str">
        <f t="shared" si="10"/>
        <v>GC-04314</v>
      </c>
      <c r="F249" s="148">
        <f>+IF(AND(C249*1&gt;=200,E249="GC-04314"),IF(D249=0,MAX(F$2:F248)+1,0),0)</f>
        <v>148</v>
      </c>
      <c r="H249" s="148" t="s">
        <v>6124</v>
      </c>
      <c r="I249" s="148" t="s">
        <v>6962</v>
      </c>
      <c r="J249" s="148" t="s">
        <v>6962</v>
      </c>
      <c r="K249" s="148">
        <f t="shared" si="11"/>
        <v>0</v>
      </c>
      <c r="L249" s="148" t="s">
        <v>9020</v>
      </c>
    </row>
    <row r="250" spans="1:12" x14ac:dyDescent="0.25">
      <c r="A250" s="148" t="s">
        <v>2373</v>
      </c>
      <c r="B250" s="148" t="s">
        <v>2997</v>
      </c>
      <c r="C250" s="148" t="s">
        <v>3300</v>
      </c>
      <c r="D250" s="148">
        <f t="shared" si="9"/>
        <v>0</v>
      </c>
      <c r="E250" s="148" t="str">
        <f t="shared" si="10"/>
        <v>GC-04314</v>
      </c>
      <c r="F250" s="148">
        <f>+IF(AND(C250*1&gt;=200,E250="GC-04314"),IF(D250=0,MAX(F$2:F249)+1,0),0)</f>
        <v>149</v>
      </c>
      <c r="H250" s="148" t="s">
        <v>6125</v>
      </c>
      <c r="I250" s="148" t="s">
        <v>6962</v>
      </c>
      <c r="J250" s="148" t="s">
        <v>6962</v>
      </c>
      <c r="K250" s="148">
        <f t="shared" si="11"/>
        <v>0</v>
      </c>
      <c r="L250" s="148" t="s">
        <v>9020</v>
      </c>
    </row>
    <row r="251" spans="1:12" x14ac:dyDescent="0.25">
      <c r="A251" s="148" t="s">
        <v>2374</v>
      </c>
      <c r="B251" s="148" t="s">
        <v>2997</v>
      </c>
      <c r="C251" s="148" t="s">
        <v>3301</v>
      </c>
      <c r="D251" s="148">
        <f t="shared" si="9"/>
        <v>0</v>
      </c>
      <c r="E251" s="148" t="str">
        <f t="shared" si="10"/>
        <v>GC-04314</v>
      </c>
      <c r="F251" s="148">
        <f>+IF(AND(C251*1&gt;=200,E251="GC-04314"),IF(D251=0,MAX(F$2:F250)+1,0),0)</f>
        <v>150</v>
      </c>
      <c r="H251" s="148" t="s">
        <v>6126</v>
      </c>
      <c r="I251" s="148" t="s">
        <v>6962</v>
      </c>
      <c r="J251" s="148" t="s">
        <v>6962</v>
      </c>
      <c r="K251" s="148">
        <f t="shared" si="11"/>
        <v>0</v>
      </c>
      <c r="L251" s="148" t="s">
        <v>9020</v>
      </c>
    </row>
    <row r="252" spans="1:12" x14ac:dyDescent="0.25">
      <c r="A252" s="148" t="s">
        <v>2375</v>
      </c>
      <c r="B252" s="148" t="s">
        <v>2997</v>
      </c>
      <c r="C252" s="148" t="s">
        <v>3302</v>
      </c>
      <c r="D252" s="148">
        <f t="shared" si="9"/>
        <v>0</v>
      </c>
      <c r="E252" s="148" t="str">
        <f t="shared" si="10"/>
        <v>GC-04314</v>
      </c>
      <c r="F252" s="148">
        <f>+IF(AND(C252*1&gt;=200,E252="GC-04314"),IF(D252=0,MAX(F$2:F251)+1,0),0)</f>
        <v>151</v>
      </c>
      <c r="H252" s="148" t="s">
        <v>6127</v>
      </c>
      <c r="I252" s="148" t="s">
        <v>6962</v>
      </c>
      <c r="J252" s="148" t="s">
        <v>6962</v>
      </c>
      <c r="K252" s="148">
        <f t="shared" si="11"/>
        <v>0</v>
      </c>
      <c r="L252" s="148" t="s">
        <v>9020</v>
      </c>
    </row>
    <row r="253" spans="1:12" x14ac:dyDescent="0.25">
      <c r="A253" s="148" t="s">
        <v>2376</v>
      </c>
      <c r="B253" s="148" t="s">
        <v>2997</v>
      </c>
      <c r="C253" s="148" t="s">
        <v>3303</v>
      </c>
      <c r="D253" s="148">
        <f t="shared" si="9"/>
        <v>0</v>
      </c>
      <c r="E253" s="148" t="str">
        <f t="shared" si="10"/>
        <v>GC-04314</v>
      </c>
      <c r="F253" s="148">
        <f>+IF(AND(C253*1&gt;=200,E253="GC-04314"),IF(D253=0,MAX(F$2:F252)+1,0),0)</f>
        <v>152</v>
      </c>
      <c r="H253" s="148" t="s">
        <v>6128</v>
      </c>
      <c r="I253" s="148" t="s">
        <v>6962</v>
      </c>
      <c r="J253" s="148" t="s">
        <v>6962</v>
      </c>
      <c r="K253" s="148">
        <f t="shared" si="11"/>
        <v>0</v>
      </c>
      <c r="L253" s="148" t="s">
        <v>9020</v>
      </c>
    </row>
    <row r="254" spans="1:12" x14ac:dyDescent="0.25">
      <c r="A254" s="148" t="s">
        <v>2377</v>
      </c>
      <c r="B254" s="148" t="s">
        <v>2997</v>
      </c>
      <c r="C254" s="148" t="s">
        <v>3304</v>
      </c>
      <c r="D254" s="148">
        <f t="shared" si="9"/>
        <v>0</v>
      </c>
      <c r="E254" s="148" t="str">
        <f t="shared" si="10"/>
        <v>GC-04314</v>
      </c>
      <c r="F254" s="148">
        <f>+IF(AND(C254*1&gt;=200,E254="GC-04314"),IF(D254=0,MAX(F$2:F253)+1,0),0)</f>
        <v>153</v>
      </c>
      <c r="H254" s="148" t="s">
        <v>6129</v>
      </c>
      <c r="I254" s="148" t="s">
        <v>6962</v>
      </c>
      <c r="J254" s="148" t="s">
        <v>6962</v>
      </c>
      <c r="K254" s="148">
        <f t="shared" si="11"/>
        <v>0</v>
      </c>
      <c r="L254" s="148" t="s">
        <v>9020</v>
      </c>
    </row>
    <row r="255" spans="1:12" x14ac:dyDescent="0.25">
      <c r="A255" s="148" t="s">
        <v>2378</v>
      </c>
      <c r="B255" s="148" t="s">
        <v>2997</v>
      </c>
      <c r="C255" s="148" t="s">
        <v>3305</v>
      </c>
      <c r="D255" s="148">
        <f t="shared" si="9"/>
        <v>0</v>
      </c>
      <c r="E255" s="148" t="str">
        <f t="shared" si="10"/>
        <v>GC-04314</v>
      </c>
      <c r="F255" s="148">
        <f>+IF(AND(C255*1&gt;=200,E255="GC-04314"),IF(D255=0,MAX(F$2:F254)+1,0),0)</f>
        <v>154</v>
      </c>
      <c r="H255" s="148" t="s">
        <v>6130</v>
      </c>
      <c r="I255" s="148" t="s">
        <v>6962</v>
      </c>
      <c r="J255" s="148" t="s">
        <v>6962</v>
      </c>
      <c r="K255" s="148">
        <f t="shared" si="11"/>
        <v>0</v>
      </c>
      <c r="L255" s="148" t="s">
        <v>9020</v>
      </c>
    </row>
    <row r="256" spans="1:12" x14ac:dyDescent="0.25">
      <c r="A256" s="148" t="s">
        <v>2379</v>
      </c>
      <c r="B256" s="148" t="s">
        <v>2997</v>
      </c>
      <c r="C256" s="148" t="s">
        <v>3306</v>
      </c>
      <c r="D256" s="148">
        <f t="shared" si="9"/>
        <v>0</v>
      </c>
      <c r="E256" s="148" t="str">
        <f t="shared" si="10"/>
        <v>GC-04314</v>
      </c>
      <c r="F256" s="148">
        <f>+IF(AND(C256*1&gt;=200,E256="GC-04314"),IF(D256=0,MAX(F$2:F255)+1,0),0)</f>
        <v>155</v>
      </c>
      <c r="H256" s="148" t="s">
        <v>6131</v>
      </c>
      <c r="I256" s="148" t="s">
        <v>6962</v>
      </c>
      <c r="J256" s="148" t="s">
        <v>6962</v>
      </c>
      <c r="K256" s="148">
        <f t="shared" si="11"/>
        <v>0</v>
      </c>
      <c r="L256" s="148" t="s">
        <v>9020</v>
      </c>
    </row>
    <row r="257" spans="1:12" x14ac:dyDescent="0.25">
      <c r="A257" s="148" t="s">
        <v>2380</v>
      </c>
      <c r="B257" s="148" t="s">
        <v>2997</v>
      </c>
      <c r="C257" s="148" t="s">
        <v>3307</v>
      </c>
      <c r="D257" s="148">
        <f t="shared" si="9"/>
        <v>0</v>
      </c>
      <c r="E257" s="148" t="str">
        <f t="shared" si="10"/>
        <v>GC-04314</v>
      </c>
      <c r="F257" s="148">
        <f>+IF(AND(C257*1&gt;=200,E257="GC-04314"),IF(D257=0,MAX(F$2:F256)+1,0),0)</f>
        <v>156</v>
      </c>
      <c r="H257" s="148" t="s">
        <v>6132</v>
      </c>
      <c r="I257" s="148" t="s">
        <v>6962</v>
      </c>
      <c r="J257" s="148" t="s">
        <v>6962</v>
      </c>
      <c r="K257" s="148">
        <f t="shared" si="11"/>
        <v>0</v>
      </c>
      <c r="L257" s="148" t="s">
        <v>9020</v>
      </c>
    </row>
    <row r="258" spans="1:12" x14ac:dyDescent="0.25">
      <c r="A258" s="148" t="s">
        <v>2381</v>
      </c>
      <c r="B258" s="148" t="s">
        <v>2997</v>
      </c>
      <c r="C258" s="148" t="s">
        <v>3308</v>
      </c>
      <c r="D258" s="148">
        <f t="shared" ref="D258:D321" si="12">+SUMIFS(K:K,H:H,A258)</f>
        <v>0</v>
      </c>
      <c r="E258" s="148" t="str">
        <f t="shared" ref="E258:E321" si="13">+IF(D258=0,VLOOKUP(A258,$H:$L,5,FALSE),"")</f>
        <v>GC-04314</v>
      </c>
      <c r="F258" s="148">
        <f>+IF(AND(C258*1&gt;=200,E258="GC-04314"),IF(D258=0,MAX(F$2:F257)+1,0),0)</f>
        <v>157</v>
      </c>
      <c r="H258" s="148" t="s">
        <v>6133</v>
      </c>
      <c r="I258" s="148" t="s">
        <v>6962</v>
      </c>
      <c r="J258" s="148" t="s">
        <v>6962</v>
      </c>
      <c r="K258" s="148">
        <f t="shared" si="11"/>
        <v>0</v>
      </c>
      <c r="L258" s="148" t="s">
        <v>9020</v>
      </c>
    </row>
    <row r="259" spans="1:12" x14ac:dyDescent="0.25">
      <c r="A259" s="148" t="s">
        <v>2382</v>
      </c>
      <c r="B259" s="148" t="s">
        <v>2997</v>
      </c>
      <c r="C259" s="148" t="s">
        <v>3309</v>
      </c>
      <c r="D259" s="148">
        <f t="shared" si="12"/>
        <v>0</v>
      </c>
      <c r="E259" s="148" t="str">
        <f t="shared" si="13"/>
        <v>GC-04314</v>
      </c>
      <c r="F259" s="148">
        <f>+IF(AND(C259*1&gt;=200,E259="GC-04314"),IF(D259=0,MAX(F$2:F258)+1,0),0)</f>
        <v>158</v>
      </c>
      <c r="H259" s="148" t="s">
        <v>6134</v>
      </c>
      <c r="I259" s="148" t="s">
        <v>6962</v>
      </c>
      <c r="J259" s="148" t="s">
        <v>6962</v>
      </c>
      <c r="K259" s="148">
        <f t="shared" ref="K259:K322" si="14">+IFERROR(J259*1,0)</f>
        <v>0</v>
      </c>
      <c r="L259" s="148" t="s">
        <v>9020</v>
      </c>
    </row>
    <row r="260" spans="1:12" x14ac:dyDescent="0.25">
      <c r="A260" s="148" t="s">
        <v>2383</v>
      </c>
      <c r="B260" s="148" t="s">
        <v>2997</v>
      </c>
      <c r="C260" s="148" t="s">
        <v>3310</v>
      </c>
      <c r="D260" s="148">
        <f t="shared" si="12"/>
        <v>0</v>
      </c>
      <c r="E260" s="148" t="str">
        <f t="shared" si="13"/>
        <v>GC-04314</v>
      </c>
      <c r="F260" s="148">
        <f>+IF(AND(C260*1&gt;=200,E260="GC-04314"),IF(D260=0,MAX(F$2:F259)+1,0),0)</f>
        <v>159</v>
      </c>
      <c r="H260" s="148" t="s">
        <v>6135</v>
      </c>
      <c r="I260" s="148" t="s">
        <v>6962</v>
      </c>
      <c r="J260" s="148" t="s">
        <v>6962</v>
      </c>
      <c r="K260" s="148">
        <f t="shared" si="14"/>
        <v>0</v>
      </c>
      <c r="L260" s="148" t="s">
        <v>9020</v>
      </c>
    </row>
    <row r="261" spans="1:12" x14ac:dyDescent="0.25">
      <c r="A261" s="148" t="s">
        <v>2384</v>
      </c>
      <c r="B261" s="148" t="s">
        <v>2997</v>
      </c>
      <c r="C261" s="148" t="s">
        <v>3311</v>
      </c>
      <c r="D261" s="148">
        <f t="shared" si="12"/>
        <v>0</v>
      </c>
      <c r="E261" s="148" t="str">
        <f t="shared" si="13"/>
        <v>GC-04314</v>
      </c>
      <c r="F261" s="148">
        <f>+IF(AND(C261*1&gt;=200,E261="GC-04314"),IF(D261=0,MAX(F$2:F260)+1,0),0)</f>
        <v>160</v>
      </c>
      <c r="H261" s="148" t="s">
        <v>6136</v>
      </c>
      <c r="I261" s="148" t="s">
        <v>6962</v>
      </c>
      <c r="J261" s="148" t="s">
        <v>6962</v>
      </c>
      <c r="K261" s="148">
        <f t="shared" si="14"/>
        <v>0</v>
      </c>
      <c r="L261" s="148" t="s">
        <v>9020</v>
      </c>
    </row>
    <row r="262" spans="1:12" x14ac:dyDescent="0.25">
      <c r="A262" s="148" t="s">
        <v>2385</v>
      </c>
      <c r="B262" s="148" t="s">
        <v>2997</v>
      </c>
      <c r="C262" s="148" t="s">
        <v>3312</v>
      </c>
      <c r="D262" s="148">
        <f t="shared" si="12"/>
        <v>0</v>
      </c>
      <c r="E262" s="148" t="str">
        <f t="shared" si="13"/>
        <v>GC-04314</v>
      </c>
      <c r="F262" s="148">
        <f>+IF(AND(C262*1&gt;=200,E262="GC-04314"),IF(D262=0,MAX(F$2:F261)+1,0),0)</f>
        <v>161</v>
      </c>
      <c r="H262" s="148" t="s">
        <v>6137</v>
      </c>
      <c r="I262" s="148" t="s">
        <v>6962</v>
      </c>
      <c r="J262" s="148" t="s">
        <v>6962</v>
      </c>
      <c r="K262" s="148">
        <f t="shared" si="14"/>
        <v>0</v>
      </c>
      <c r="L262" s="148" t="s">
        <v>9020</v>
      </c>
    </row>
    <row r="263" spans="1:12" x14ac:dyDescent="0.25">
      <c r="A263" s="148" t="s">
        <v>2386</v>
      </c>
      <c r="B263" s="148" t="s">
        <v>2997</v>
      </c>
      <c r="C263" s="148" t="s">
        <v>3313</v>
      </c>
      <c r="D263" s="148">
        <f t="shared" si="12"/>
        <v>0</v>
      </c>
      <c r="E263" s="148" t="str">
        <f t="shared" si="13"/>
        <v>GC-04314</v>
      </c>
      <c r="F263" s="148">
        <f>+IF(AND(C263*1&gt;=200,E263="GC-04314"),IF(D263=0,MAX(F$2:F262)+1,0),0)</f>
        <v>162</v>
      </c>
      <c r="H263" s="148" t="s">
        <v>6138</v>
      </c>
      <c r="I263" s="148" t="s">
        <v>6962</v>
      </c>
      <c r="J263" s="148" t="s">
        <v>6962</v>
      </c>
      <c r="K263" s="148">
        <f t="shared" si="14"/>
        <v>0</v>
      </c>
      <c r="L263" s="148" t="s">
        <v>9020</v>
      </c>
    </row>
    <row r="264" spans="1:12" x14ac:dyDescent="0.25">
      <c r="A264" s="148" t="s">
        <v>2387</v>
      </c>
      <c r="B264" s="148" t="s">
        <v>2997</v>
      </c>
      <c r="C264" s="148" t="s">
        <v>3314</v>
      </c>
      <c r="D264" s="148">
        <f t="shared" si="12"/>
        <v>0</v>
      </c>
      <c r="E264" s="148" t="str">
        <f t="shared" si="13"/>
        <v>GC-04314</v>
      </c>
      <c r="F264" s="148">
        <f>+IF(AND(C264*1&gt;=200,E264="GC-04314"),IF(D264=0,MAX(F$2:F263)+1,0),0)</f>
        <v>163</v>
      </c>
      <c r="H264" s="148" t="s">
        <v>6139</v>
      </c>
      <c r="I264" s="148" t="s">
        <v>6962</v>
      </c>
      <c r="J264" s="148" t="s">
        <v>6962</v>
      </c>
      <c r="K264" s="148">
        <f t="shared" si="14"/>
        <v>0</v>
      </c>
      <c r="L264" s="148" t="s">
        <v>9020</v>
      </c>
    </row>
    <row r="265" spans="1:12" x14ac:dyDescent="0.25">
      <c r="A265" s="148" t="s">
        <v>2388</v>
      </c>
      <c r="B265" s="148" t="s">
        <v>2997</v>
      </c>
      <c r="C265" s="148" t="s">
        <v>3315</v>
      </c>
      <c r="D265" s="148">
        <f t="shared" si="12"/>
        <v>0</v>
      </c>
      <c r="E265" s="148" t="str">
        <f t="shared" si="13"/>
        <v>GC-04314</v>
      </c>
      <c r="F265" s="148">
        <f>+IF(AND(C265*1&gt;=200,E265="GC-04314"),IF(D265=0,MAX(F$2:F264)+1,0),0)</f>
        <v>164</v>
      </c>
      <c r="H265" s="148" t="s">
        <v>6140</v>
      </c>
      <c r="I265" s="148" t="s">
        <v>6962</v>
      </c>
      <c r="J265" s="148" t="s">
        <v>6962</v>
      </c>
      <c r="K265" s="148">
        <f t="shared" si="14"/>
        <v>0</v>
      </c>
      <c r="L265" s="148" t="s">
        <v>9020</v>
      </c>
    </row>
    <row r="266" spans="1:12" x14ac:dyDescent="0.25">
      <c r="A266" s="148" t="s">
        <v>2389</v>
      </c>
      <c r="B266" s="148" t="s">
        <v>2997</v>
      </c>
      <c r="C266" s="148" t="s">
        <v>3316</v>
      </c>
      <c r="D266" s="148">
        <f t="shared" si="12"/>
        <v>0</v>
      </c>
      <c r="E266" s="148" t="str">
        <f t="shared" si="13"/>
        <v>GC-04314</v>
      </c>
      <c r="F266" s="148">
        <f>+IF(AND(C266*1&gt;=200,E266="GC-04314"),IF(D266=0,MAX(F$2:F265)+1,0),0)</f>
        <v>165</v>
      </c>
      <c r="H266" s="148" t="s">
        <v>6141</v>
      </c>
      <c r="I266" s="148" t="s">
        <v>6962</v>
      </c>
      <c r="J266" s="148" t="s">
        <v>6962</v>
      </c>
      <c r="K266" s="148">
        <f t="shared" si="14"/>
        <v>0</v>
      </c>
      <c r="L266" s="148" t="s">
        <v>9020</v>
      </c>
    </row>
    <row r="267" spans="1:12" x14ac:dyDescent="0.25">
      <c r="A267" s="148" t="s">
        <v>2390</v>
      </c>
      <c r="B267" s="148" t="s">
        <v>2997</v>
      </c>
      <c r="C267" s="148" t="s">
        <v>3317</v>
      </c>
      <c r="D267" s="148">
        <f t="shared" si="12"/>
        <v>0</v>
      </c>
      <c r="E267" s="148" t="str">
        <f t="shared" si="13"/>
        <v>GC-04314</v>
      </c>
      <c r="F267" s="148">
        <f>+IF(AND(C267*1&gt;=200,E267="GC-04314"),IF(D267=0,MAX(F$2:F266)+1,0),0)</f>
        <v>166</v>
      </c>
      <c r="H267" s="148" t="s">
        <v>6142</v>
      </c>
      <c r="I267" s="148" t="s">
        <v>6962</v>
      </c>
      <c r="J267" s="148" t="s">
        <v>6962</v>
      </c>
      <c r="K267" s="148">
        <f t="shared" si="14"/>
        <v>0</v>
      </c>
      <c r="L267" s="148" t="s">
        <v>9020</v>
      </c>
    </row>
    <row r="268" spans="1:12" x14ac:dyDescent="0.25">
      <c r="A268" s="148" t="s">
        <v>2391</v>
      </c>
      <c r="B268" s="148" t="s">
        <v>2997</v>
      </c>
      <c r="C268" s="148" t="s">
        <v>3318</v>
      </c>
      <c r="D268" s="148">
        <f t="shared" si="12"/>
        <v>0</v>
      </c>
      <c r="E268" s="148" t="str">
        <f t="shared" si="13"/>
        <v>GC-04314</v>
      </c>
      <c r="F268" s="148">
        <f>+IF(AND(C268*1&gt;=200,E268="GC-04314"),IF(D268=0,MAX(F$2:F267)+1,0),0)</f>
        <v>167</v>
      </c>
      <c r="H268" s="148" t="s">
        <v>6143</v>
      </c>
      <c r="I268" s="148" t="s">
        <v>6962</v>
      </c>
      <c r="J268" s="148" t="s">
        <v>6962</v>
      </c>
      <c r="K268" s="148">
        <f t="shared" si="14"/>
        <v>0</v>
      </c>
      <c r="L268" s="148" t="s">
        <v>9020</v>
      </c>
    </row>
    <row r="269" spans="1:12" x14ac:dyDescent="0.25">
      <c r="A269" s="148" t="s">
        <v>2392</v>
      </c>
      <c r="B269" s="148" t="s">
        <v>2997</v>
      </c>
      <c r="C269" s="148" t="s">
        <v>3319</v>
      </c>
      <c r="D269" s="148">
        <f t="shared" si="12"/>
        <v>0</v>
      </c>
      <c r="E269" s="148" t="str">
        <f t="shared" si="13"/>
        <v>GC-04314</v>
      </c>
      <c r="F269" s="148">
        <f>+IF(AND(C269*1&gt;=200,E269="GC-04314"),IF(D269=0,MAX(F$2:F268)+1,0),0)</f>
        <v>168</v>
      </c>
      <c r="H269" s="148" t="s">
        <v>6144</v>
      </c>
      <c r="I269" s="148" t="s">
        <v>6962</v>
      </c>
      <c r="J269" s="148" t="s">
        <v>6962</v>
      </c>
      <c r="K269" s="148">
        <f t="shared" si="14"/>
        <v>0</v>
      </c>
      <c r="L269" s="148" t="s">
        <v>9020</v>
      </c>
    </row>
    <row r="270" spans="1:12" x14ac:dyDescent="0.25">
      <c r="A270" s="148" t="s">
        <v>2393</v>
      </c>
      <c r="B270" s="148" t="s">
        <v>2997</v>
      </c>
      <c r="C270" s="148" t="s">
        <v>3320</v>
      </c>
      <c r="D270" s="148">
        <f t="shared" si="12"/>
        <v>0</v>
      </c>
      <c r="E270" s="148" t="str">
        <f t="shared" si="13"/>
        <v>GC-04314</v>
      </c>
      <c r="F270" s="148">
        <f>+IF(AND(C270*1&gt;=200,E270="GC-04314"),IF(D270=0,MAX(F$2:F269)+1,0),0)</f>
        <v>169</v>
      </c>
      <c r="H270" s="148" t="s">
        <v>6145</v>
      </c>
      <c r="I270" s="148" t="s">
        <v>6962</v>
      </c>
      <c r="J270" s="148" t="s">
        <v>6962</v>
      </c>
      <c r="K270" s="148">
        <f t="shared" si="14"/>
        <v>0</v>
      </c>
      <c r="L270" s="148" t="s">
        <v>9020</v>
      </c>
    </row>
    <row r="271" spans="1:12" x14ac:dyDescent="0.25">
      <c r="A271" s="148" t="s">
        <v>2394</v>
      </c>
      <c r="B271" s="148" t="s">
        <v>2997</v>
      </c>
      <c r="C271" s="148" t="s">
        <v>3321</v>
      </c>
      <c r="D271" s="148">
        <f t="shared" si="12"/>
        <v>0</v>
      </c>
      <c r="E271" s="148" t="str">
        <f t="shared" si="13"/>
        <v>GC-04314</v>
      </c>
      <c r="F271" s="148">
        <f>+IF(AND(C271*1&gt;=200,E271="GC-04314"),IF(D271=0,MAX(F$2:F270)+1,0),0)</f>
        <v>170</v>
      </c>
      <c r="H271" s="148" t="s">
        <v>6146</v>
      </c>
      <c r="I271" s="148" t="s">
        <v>6962</v>
      </c>
      <c r="J271" s="148" t="s">
        <v>6962</v>
      </c>
      <c r="K271" s="148">
        <f t="shared" si="14"/>
        <v>0</v>
      </c>
      <c r="L271" s="148" t="s">
        <v>9020</v>
      </c>
    </row>
    <row r="272" spans="1:12" x14ac:dyDescent="0.25">
      <c r="A272" s="148" t="s">
        <v>2395</v>
      </c>
      <c r="B272" s="148" t="s">
        <v>2997</v>
      </c>
      <c r="C272" s="148" t="s">
        <v>3322</v>
      </c>
      <c r="D272" s="148">
        <f t="shared" si="12"/>
        <v>0</v>
      </c>
      <c r="E272" s="148" t="str">
        <f t="shared" si="13"/>
        <v>GC-04314</v>
      </c>
      <c r="F272" s="148">
        <f>+IF(AND(C272*1&gt;=200,E272="GC-04314"),IF(D272=0,MAX(F$2:F271)+1,0),0)</f>
        <v>171</v>
      </c>
      <c r="H272" s="148" t="s">
        <v>6147</v>
      </c>
      <c r="I272" s="148" t="s">
        <v>6962</v>
      </c>
      <c r="J272" s="148" t="s">
        <v>6962</v>
      </c>
      <c r="K272" s="148">
        <f t="shared" si="14"/>
        <v>0</v>
      </c>
      <c r="L272" s="148" t="s">
        <v>9020</v>
      </c>
    </row>
    <row r="273" spans="1:12" x14ac:dyDescent="0.25">
      <c r="A273" s="148" t="s">
        <v>2396</v>
      </c>
      <c r="B273" s="148" t="s">
        <v>2997</v>
      </c>
      <c r="C273" s="148" t="s">
        <v>3323</v>
      </c>
      <c r="D273" s="148">
        <f t="shared" si="12"/>
        <v>0</v>
      </c>
      <c r="E273" s="148" t="str">
        <f t="shared" si="13"/>
        <v>GC-04314</v>
      </c>
      <c r="F273" s="148">
        <f>+IF(AND(C273*1&gt;=200,E273="GC-04314"),IF(D273=0,MAX(F$2:F272)+1,0),0)</f>
        <v>172</v>
      </c>
      <c r="H273" s="148" t="s">
        <v>6148</v>
      </c>
      <c r="I273" s="148" t="s">
        <v>6962</v>
      </c>
      <c r="J273" s="148" t="s">
        <v>6962</v>
      </c>
      <c r="K273" s="148">
        <f t="shared" si="14"/>
        <v>0</v>
      </c>
      <c r="L273" s="148" t="s">
        <v>9020</v>
      </c>
    </row>
    <row r="274" spans="1:12" x14ac:dyDescent="0.25">
      <c r="A274" s="148" t="s">
        <v>2397</v>
      </c>
      <c r="B274" s="148" t="s">
        <v>2997</v>
      </c>
      <c r="C274" s="148" t="s">
        <v>3324</v>
      </c>
      <c r="D274" s="148">
        <f t="shared" si="12"/>
        <v>0</v>
      </c>
      <c r="E274" s="148" t="str">
        <f t="shared" si="13"/>
        <v>GC-04314</v>
      </c>
      <c r="F274" s="148">
        <f>+IF(AND(C274*1&gt;=200,E274="GC-04314"),IF(D274=0,MAX(F$2:F273)+1,0),0)</f>
        <v>173</v>
      </c>
      <c r="H274" s="148" t="s">
        <v>6149</v>
      </c>
      <c r="I274" s="148" t="s">
        <v>6962</v>
      </c>
      <c r="J274" s="148" t="s">
        <v>6962</v>
      </c>
      <c r="K274" s="148">
        <f t="shared" si="14"/>
        <v>0</v>
      </c>
      <c r="L274" s="148" t="s">
        <v>9020</v>
      </c>
    </row>
    <row r="275" spans="1:12" x14ac:dyDescent="0.25">
      <c r="A275" s="148" t="s">
        <v>2398</v>
      </c>
      <c r="B275" s="148" t="s">
        <v>2997</v>
      </c>
      <c r="C275" s="148" t="s">
        <v>3325</v>
      </c>
      <c r="D275" s="148">
        <f t="shared" si="12"/>
        <v>0</v>
      </c>
      <c r="E275" s="148" t="str">
        <f t="shared" si="13"/>
        <v>GC-04314</v>
      </c>
      <c r="F275" s="148">
        <f>+IF(AND(C275*1&gt;=200,E275="GC-04314"),IF(D275=0,MAX(F$2:F274)+1,0),0)</f>
        <v>174</v>
      </c>
      <c r="H275" s="148" t="s">
        <v>6150</v>
      </c>
      <c r="I275" s="148" t="s">
        <v>6962</v>
      </c>
      <c r="J275" s="148" t="s">
        <v>6962</v>
      </c>
      <c r="K275" s="148">
        <f t="shared" si="14"/>
        <v>0</v>
      </c>
      <c r="L275" s="148" t="s">
        <v>9020</v>
      </c>
    </row>
    <row r="276" spans="1:12" x14ac:dyDescent="0.25">
      <c r="A276" s="148" t="s">
        <v>2399</v>
      </c>
      <c r="B276" s="148" t="s">
        <v>2997</v>
      </c>
      <c r="C276" s="148" t="s">
        <v>3326</v>
      </c>
      <c r="D276" s="148">
        <f t="shared" si="12"/>
        <v>0</v>
      </c>
      <c r="E276" s="148" t="str">
        <f t="shared" si="13"/>
        <v>GC-04314</v>
      </c>
      <c r="F276" s="148">
        <f>+IF(AND(C276*1&gt;=200,E276="GC-04314"),IF(D276=0,MAX(F$2:F275)+1,0),0)</f>
        <v>175</v>
      </c>
      <c r="H276" s="148" t="s">
        <v>6151</v>
      </c>
      <c r="I276" s="148" t="s">
        <v>6962</v>
      </c>
      <c r="J276" s="148" t="s">
        <v>6962</v>
      </c>
      <c r="K276" s="148">
        <f t="shared" si="14"/>
        <v>0</v>
      </c>
      <c r="L276" s="148" t="s">
        <v>9020</v>
      </c>
    </row>
    <row r="277" spans="1:12" x14ac:dyDescent="0.25">
      <c r="A277" s="148" t="s">
        <v>2400</v>
      </c>
      <c r="B277" s="148" t="s">
        <v>2997</v>
      </c>
      <c r="C277" s="148" t="s">
        <v>3327</v>
      </c>
      <c r="D277" s="148">
        <f t="shared" si="12"/>
        <v>0</v>
      </c>
      <c r="E277" s="148" t="str">
        <f t="shared" si="13"/>
        <v>GC-04314</v>
      </c>
      <c r="F277" s="148">
        <f>+IF(AND(C277*1&gt;=200,E277="GC-04314"),IF(D277=0,MAX(F$2:F276)+1,0),0)</f>
        <v>176</v>
      </c>
      <c r="H277" s="148" t="s">
        <v>6152</v>
      </c>
      <c r="I277" s="148" t="s">
        <v>6962</v>
      </c>
      <c r="J277" s="148" t="s">
        <v>6962</v>
      </c>
      <c r="K277" s="148">
        <f t="shared" si="14"/>
        <v>0</v>
      </c>
      <c r="L277" s="148" t="s">
        <v>9020</v>
      </c>
    </row>
    <row r="278" spans="1:12" x14ac:dyDescent="0.25">
      <c r="A278" s="148" t="s">
        <v>2401</v>
      </c>
      <c r="B278" s="148" t="s">
        <v>2997</v>
      </c>
      <c r="C278" s="148" t="s">
        <v>3328</v>
      </c>
      <c r="D278" s="148">
        <f t="shared" si="12"/>
        <v>0</v>
      </c>
      <c r="E278" s="148" t="str">
        <f t="shared" si="13"/>
        <v>GC-04314</v>
      </c>
      <c r="F278" s="148">
        <f>+IF(AND(C278*1&gt;=200,E278="GC-04314"),IF(D278=0,MAX(F$2:F277)+1,0),0)</f>
        <v>177</v>
      </c>
      <c r="H278" s="148" t="s">
        <v>6153</v>
      </c>
      <c r="I278" s="148" t="s">
        <v>6962</v>
      </c>
      <c r="J278" s="148" t="s">
        <v>6962</v>
      </c>
      <c r="K278" s="148">
        <f t="shared" si="14"/>
        <v>0</v>
      </c>
      <c r="L278" s="148" t="s">
        <v>9020</v>
      </c>
    </row>
    <row r="279" spans="1:12" x14ac:dyDescent="0.25">
      <c r="A279" s="148" t="s">
        <v>2402</v>
      </c>
      <c r="B279" s="148" t="s">
        <v>2997</v>
      </c>
      <c r="C279" s="148" t="s">
        <v>3329</v>
      </c>
      <c r="D279" s="148">
        <f t="shared" si="12"/>
        <v>0</v>
      </c>
      <c r="E279" s="148" t="str">
        <f t="shared" si="13"/>
        <v>GC-04314</v>
      </c>
      <c r="F279" s="148">
        <f>+IF(AND(C279*1&gt;=200,E279="GC-04314"),IF(D279=0,MAX(F$2:F278)+1,0),0)</f>
        <v>178</v>
      </c>
      <c r="H279" s="148" t="s">
        <v>6154</v>
      </c>
      <c r="I279" s="148" t="s">
        <v>6962</v>
      </c>
      <c r="J279" s="148" t="s">
        <v>6962</v>
      </c>
      <c r="K279" s="148">
        <f t="shared" si="14"/>
        <v>0</v>
      </c>
      <c r="L279" s="148" t="s">
        <v>9020</v>
      </c>
    </row>
    <row r="280" spans="1:12" x14ac:dyDescent="0.25">
      <c r="A280" s="148" t="s">
        <v>2403</v>
      </c>
      <c r="B280" s="148" t="s">
        <v>2997</v>
      </c>
      <c r="C280" s="148" t="s">
        <v>3330</v>
      </c>
      <c r="D280" s="148">
        <f t="shared" si="12"/>
        <v>0</v>
      </c>
      <c r="E280" s="148" t="str">
        <f t="shared" si="13"/>
        <v>GC-04314</v>
      </c>
      <c r="F280" s="148">
        <f>+IF(AND(C280*1&gt;=200,E280="GC-04314"),IF(D280=0,MAX(F$2:F279)+1,0),0)</f>
        <v>179</v>
      </c>
      <c r="H280" s="148" t="s">
        <v>6155</v>
      </c>
      <c r="I280" s="148" t="s">
        <v>6962</v>
      </c>
      <c r="J280" s="148" t="s">
        <v>6962</v>
      </c>
      <c r="K280" s="148">
        <f t="shared" si="14"/>
        <v>0</v>
      </c>
      <c r="L280" s="148" t="s">
        <v>9020</v>
      </c>
    </row>
    <row r="281" spans="1:12" x14ac:dyDescent="0.25">
      <c r="A281" s="148" t="s">
        <v>2404</v>
      </c>
      <c r="B281" s="148" t="s">
        <v>2997</v>
      </c>
      <c r="C281" s="148" t="s">
        <v>3331</v>
      </c>
      <c r="D281" s="148">
        <f t="shared" si="12"/>
        <v>0</v>
      </c>
      <c r="E281" s="148" t="str">
        <f t="shared" si="13"/>
        <v>GC-04314</v>
      </c>
      <c r="F281" s="148">
        <f>+IF(AND(C281*1&gt;=200,E281="GC-04314"),IF(D281=0,MAX(F$2:F280)+1,0),0)</f>
        <v>180</v>
      </c>
      <c r="H281" s="148" t="s">
        <v>6156</v>
      </c>
      <c r="I281" s="148" t="s">
        <v>6962</v>
      </c>
      <c r="J281" s="148" t="s">
        <v>6962</v>
      </c>
      <c r="K281" s="148">
        <f t="shared" si="14"/>
        <v>0</v>
      </c>
      <c r="L281" s="148" t="s">
        <v>9020</v>
      </c>
    </row>
    <row r="282" spans="1:12" x14ac:dyDescent="0.25">
      <c r="A282" s="148" t="s">
        <v>2405</v>
      </c>
      <c r="B282" s="148" t="s">
        <v>2997</v>
      </c>
      <c r="C282" s="148" t="s">
        <v>3332</v>
      </c>
      <c r="D282" s="148">
        <f t="shared" si="12"/>
        <v>0</v>
      </c>
      <c r="E282" s="148" t="str">
        <f t="shared" si="13"/>
        <v>GC-04314</v>
      </c>
      <c r="F282" s="148">
        <f>+IF(AND(C282*1&gt;=200,E282="GC-04314"),IF(D282=0,MAX(F$2:F281)+1,0),0)</f>
        <v>181</v>
      </c>
      <c r="H282" s="148" t="s">
        <v>6157</v>
      </c>
      <c r="I282" s="148" t="s">
        <v>6962</v>
      </c>
      <c r="J282" s="148" t="s">
        <v>6962</v>
      </c>
      <c r="K282" s="148">
        <f t="shared" si="14"/>
        <v>0</v>
      </c>
      <c r="L282" s="148" t="s">
        <v>9020</v>
      </c>
    </row>
    <row r="283" spans="1:12" x14ac:dyDescent="0.25">
      <c r="A283" s="148" t="s">
        <v>2406</v>
      </c>
      <c r="B283" s="148" t="s">
        <v>2997</v>
      </c>
      <c r="C283" s="148" t="s">
        <v>3333</v>
      </c>
      <c r="D283" s="148">
        <f t="shared" si="12"/>
        <v>0</v>
      </c>
      <c r="E283" s="148" t="str">
        <f t="shared" si="13"/>
        <v>GC-04314</v>
      </c>
      <c r="F283" s="148">
        <f>+IF(AND(C283*1&gt;=200,E283="GC-04314"),IF(D283=0,MAX(F$2:F282)+1,0),0)</f>
        <v>182</v>
      </c>
      <c r="H283" s="148" t="s">
        <v>6158</v>
      </c>
      <c r="I283" s="148" t="s">
        <v>6962</v>
      </c>
      <c r="J283" s="148" t="s">
        <v>6962</v>
      </c>
      <c r="K283" s="148">
        <f t="shared" si="14"/>
        <v>0</v>
      </c>
      <c r="L283" s="148" t="s">
        <v>9020</v>
      </c>
    </row>
    <row r="284" spans="1:12" x14ac:dyDescent="0.25">
      <c r="A284" s="148" t="s">
        <v>2407</v>
      </c>
      <c r="B284" s="148" t="s">
        <v>2997</v>
      </c>
      <c r="C284" s="148" t="s">
        <v>3334</v>
      </c>
      <c r="D284" s="148">
        <f t="shared" si="12"/>
        <v>0</v>
      </c>
      <c r="E284" s="148" t="str">
        <f t="shared" si="13"/>
        <v>GC-04314</v>
      </c>
      <c r="F284" s="148">
        <f>+IF(AND(C284*1&gt;=200,E284="GC-04314"),IF(D284=0,MAX(F$2:F283)+1,0),0)</f>
        <v>183</v>
      </c>
      <c r="H284" s="148" t="s">
        <v>6159</v>
      </c>
      <c r="I284" s="148" t="s">
        <v>6962</v>
      </c>
      <c r="J284" s="148" t="s">
        <v>6962</v>
      </c>
      <c r="K284" s="148">
        <f t="shared" si="14"/>
        <v>0</v>
      </c>
      <c r="L284" s="148" t="s">
        <v>9020</v>
      </c>
    </row>
    <row r="285" spans="1:12" x14ac:dyDescent="0.25">
      <c r="A285" s="148" t="s">
        <v>2408</v>
      </c>
      <c r="B285" s="148" t="s">
        <v>2997</v>
      </c>
      <c r="C285" s="148" t="s">
        <v>3335</v>
      </c>
      <c r="D285" s="148">
        <f t="shared" si="12"/>
        <v>0</v>
      </c>
      <c r="E285" s="148" t="str">
        <f t="shared" si="13"/>
        <v>GC-04314</v>
      </c>
      <c r="F285" s="148">
        <f>+IF(AND(C285*1&gt;=200,E285="GC-04314"),IF(D285=0,MAX(F$2:F284)+1,0),0)</f>
        <v>184</v>
      </c>
      <c r="H285" s="148" t="s">
        <v>6160</v>
      </c>
      <c r="I285" s="148" t="s">
        <v>6962</v>
      </c>
      <c r="J285" s="148" t="s">
        <v>6962</v>
      </c>
      <c r="K285" s="148">
        <f t="shared" si="14"/>
        <v>0</v>
      </c>
      <c r="L285" s="148" t="s">
        <v>9020</v>
      </c>
    </row>
    <row r="286" spans="1:12" x14ac:dyDescent="0.25">
      <c r="A286" s="148" t="s">
        <v>2409</v>
      </c>
      <c r="B286" s="148" t="s">
        <v>2997</v>
      </c>
      <c r="C286" s="148" t="s">
        <v>3336</v>
      </c>
      <c r="D286" s="148">
        <f t="shared" si="12"/>
        <v>0</v>
      </c>
      <c r="E286" s="148" t="str">
        <f t="shared" si="13"/>
        <v>GC-04314</v>
      </c>
      <c r="F286" s="148">
        <f>+IF(AND(C286*1&gt;=200,E286="GC-04314"),IF(D286=0,MAX(F$2:F285)+1,0),0)</f>
        <v>185</v>
      </c>
      <c r="H286" s="148" t="s">
        <v>6161</v>
      </c>
      <c r="I286" s="148" t="s">
        <v>6962</v>
      </c>
      <c r="J286" s="148" t="s">
        <v>6962</v>
      </c>
      <c r="K286" s="148">
        <f t="shared" si="14"/>
        <v>0</v>
      </c>
      <c r="L286" s="148" t="s">
        <v>9020</v>
      </c>
    </row>
    <row r="287" spans="1:12" x14ac:dyDescent="0.25">
      <c r="A287" s="148" t="s">
        <v>2410</v>
      </c>
      <c r="B287" s="148" t="s">
        <v>2997</v>
      </c>
      <c r="C287" s="148" t="s">
        <v>3337</v>
      </c>
      <c r="D287" s="148">
        <f t="shared" si="12"/>
        <v>0</v>
      </c>
      <c r="E287" s="148" t="str">
        <f t="shared" si="13"/>
        <v>GC-04314</v>
      </c>
      <c r="F287" s="148">
        <f>+IF(AND(C287*1&gt;=200,E287="GC-04314"),IF(D287=0,MAX(F$2:F286)+1,0),0)</f>
        <v>186</v>
      </c>
      <c r="H287" s="148" t="s">
        <v>6162</v>
      </c>
      <c r="I287" s="148" t="s">
        <v>6962</v>
      </c>
      <c r="J287" s="148" t="s">
        <v>6962</v>
      </c>
      <c r="K287" s="148">
        <f t="shared" si="14"/>
        <v>0</v>
      </c>
      <c r="L287" s="148" t="s">
        <v>9020</v>
      </c>
    </row>
    <row r="288" spans="1:12" x14ac:dyDescent="0.25">
      <c r="A288" s="148" t="s">
        <v>2411</v>
      </c>
      <c r="B288" s="148" t="s">
        <v>2997</v>
      </c>
      <c r="C288" s="148" t="s">
        <v>3338</v>
      </c>
      <c r="D288" s="148">
        <f t="shared" si="12"/>
        <v>0</v>
      </c>
      <c r="E288" s="148" t="str">
        <f t="shared" si="13"/>
        <v>GC-04314</v>
      </c>
      <c r="F288" s="148">
        <f>+IF(AND(C288*1&gt;=200,E288="GC-04314"),IF(D288=0,MAX(F$2:F287)+1,0),0)</f>
        <v>187</v>
      </c>
      <c r="H288" s="148" t="s">
        <v>6163</v>
      </c>
      <c r="I288" s="148" t="s">
        <v>6962</v>
      </c>
      <c r="J288" s="148" t="s">
        <v>6962</v>
      </c>
      <c r="K288" s="148">
        <f t="shared" si="14"/>
        <v>0</v>
      </c>
      <c r="L288" s="148" t="s">
        <v>9020</v>
      </c>
    </row>
    <row r="289" spans="1:12" x14ac:dyDescent="0.25">
      <c r="A289" s="148" t="s">
        <v>2412</v>
      </c>
      <c r="B289" s="148" t="s">
        <v>2997</v>
      </c>
      <c r="C289" s="148" t="s">
        <v>3339</v>
      </c>
      <c r="D289" s="148">
        <f t="shared" si="12"/>
        <v>0</v>
      </c>
      <c r="E289" s="148" t="str">
        <f t="shared" si="13"/>
        <v>GC-04314</v>
      </c>
      <c r="F289" s="148">
        <f>+IF(AND(C289*1&gt;=200,E289="GC-04314"),IF(D289=0,MAX(F$2:F288)+1,0),0)</f>
        <v>188</v>
      </c>
      <c r="H289" s="148" t="s">
        <v>6164</v>
      </c>
      <c r="I289" s="148" t="s">
        <v>6962</v>
      </c>
      <c r="J289" s="148" t="s">
        <v>6962</v>
      </c>
      <c r="K289" s="148">
        <f t="shared" si="14"/>
        <v>0</v>
      </c>
      <c r="L289" s="148" t="s">
        <v>9020</v>
      </c>
    </row>
    <row r="290" spans="1:12" x14ac:dyDescent="0.25">
      <c r="A290" s="148" t="s">
        <v>2413</v>
      </c>
      <c r="B290" s="148" t="s">
        <v>2997</v>
      </c>
      <c r="C290" s="148" t="s">
        <v>3340</v>
      </c>
      <c r="D290" s="148">
        <f t="shared" si="12"/>
        <v>0</v>
      </c>
      <c r="E290" s="148" t="str">
        <f t="shared" si="13"/>
        <v>GC-04314</v>
      </c>
      <c r="F290" s="148">
        <f>+IF(AND(C290*1&gt;=200,E290="GC-04314"),IF(D290=0,MAX(F$2:F289)+1,0),0)</f>
        <v>189</v>
      </c>
      <c r="H290" s="148" t="s">
        <v>6165</v>
      </c>
      <c r="I290" s="148" t="s">
        <v>6962</v>
      </c>
      <c r="J290" s="148" t="s">
        <v>6962</v>
      </c>
      <c r="K290" s="148">
        <f t="shared" si="14"/>
        <v>0</v>
      </c>
      <c r="L290" s="148" t="s">
        <v>9020</v>
      </c>
    </row>
    <row r="291" spans="1:12" x14ac:dyDescent="0.25">
      <c r="A291" s="148" t="s">
        <v>2414</v>
      </c>
      <c r="B291" s="148" t="s">
        <v>2997</v>
      </c>
      <c r="C291" s="148" t="s">
        <v>3341</v>
      </c>
      <c r="D291" s="148">
        <f t="shared" si="12"/>
        <v>0</v>
      </c>
      <c r="E291" s="148" t="str">
        <f t="shared" si="13"/>
        <v>GC-04314</v>
      </c>
      <c r="F291" s="148">
        <f>+IF(AND(C291*1&gt;=200,E291="GC-04314"),IF(D291=0,MAX(F$2:F290)+1,0),0)</f>
        <v>190</v>
      </c>
      <c r="H291" s="148" t="s">
        <v>6166</v>
      </c>
      <c r="I291" s="148" t="s">
        <v>6962</v>
      </c>
      <c r="J291" s="148" t="s">
        <v>6962</v>
      </c>
      <c r="K291" s="148">
        <f t="shared" si="14"/>
        <v>0</v>
      </c>
      <c r="L291" s="148" t="s">
        <v>9020</v>
      </c>
    </row>
    <row r="292" spans="1:12" x14ac:dyDescent="0.25">
      <c r="A292" s="148" t="s">
        <v>2415</v>
      </c>
      <c r="B292" s="148" t="s">
        <v>2997</v>
      </c>
      <c r="C292" s="148" t="s">
        <v>3342</v>
      </c>
      <c r="D292" s="148">
        <f t="shared" si="12"/>
        <v>0</v>
      </c>
      <c r="E292" s="148" t="str">
        <f t="shared" si="13"/>
        <v>GC-04314</v>
      </c>
      <c r="F292" s="148">
        <f>+IF(AND(C292*1&gt;=200,E292="GC-04314"),IF(D292=0,MAX(F$2:F291)+1,0),0)</f>
        <v>191</v>
      </c>
      <c r="H292" s="148" t="s">
        <v>6167</v>
      </c>
      <c r="I292" s="148" t="s">
        <v>6962</v>
      </c>
      <c r="J292" s="148" t="s">
        <v>6962</v>
      </c>
      <c r="K292" s="148">
        <f t="shared" si="14"/>
        <v>0</v>
      </c>
      <c r="L292" s="148" t="s">
        <v>9020</v>
      </c>
    </row>
    <row r="293" spans="1:12" x14ac:dyDescent="0.25">
      <c r="A293" s="148" t="s">
        <v>2416</v>
      </c>
      <c r="B293" s="148" t="s">
        <v>2997</v>
      </c>
      <c r="C293" s="148" t="s">
        <v>3343</v>
      </c>
      <c r="D293" s="148">
        <f t="shared" si="12"/>
        <v>0</v>
      </c>
      <c r="E293" s="148" t="str">
        <f t="shared" si="13"/>
        <v>GC-04314</v>
      </c>
      <c r="F293" s="148">
        <f>+IF(AND(C293*1&gt;=200,E293="GC-04314"),IF(D293=0,MAX(F$2:F292)+1,0),0)</f>
        <v>192</v>
      </c>
      <c r="H293" s="148" t="s">
        <v>6168</v>
      </c>
      <c r="I293" s="148" t="s">
        <v>6962</v>
      </c>
      <c r="J293" s="148" t="s">
        <v>6962</v>
      </c>
      <c r="K293" s="148">
        <f t="shared" si="14"/>
        <v>0</v>
      </c>
      <c r="L293" s="148" t="s">
        <v>9020</v>
      </c>
    </row>
    <row r="294" spans="1:12" x14ac:dyDescent="0.25">
      <c r="A294" s="148" t="s">
        <v>2417</v>
      </c>
      <c r="B294" s="148" t="s">
        <v>2997</v>
      </c>
      <c r="C294" s="148" t="s">
        <v>3344</v>
      </c>
      <c r="D294" s="148">
        <f t="shared" si="12"/>
        <v>0</v>
      </c>
      <c r="E294" s="148" t="str">
        <f t="shared" si="13"/>
        <v>GC-04314</v>
      </c>
      <c r="F294" s="148">
        <f>+IF(AND(C294*1&gt;=200,E294="GC-04314"),IF(D294=0,MAX(F$2:F293)+1,0),0)</f>
        <v>193</v>
      </c>
      <c r="H294" s="148" t="s">
        <v>6169</v>
      </c>
      <c r="I294" s="148" t="s">
        <v>6962</v>
      </c>
      <c r="J294" s="148" t="s">
        <v>6962</v>
      </c>
      <c r="K294" s="148">
        <f t="shared" si="14"/>
        <v>0</v>
      </c>
      <c r="L294" s="148" t="s">
        <v>9020</v>
      </c>
    </row>
    <row r="295" spans="1:12" x14ac:dyDescent="0.25">
      <c r="A295" s="148" t="s">
        <v>2418</v>
      </c>
      <c r="B295" s="148" t="s">
        <v>2997</v>
      </c>
      <c r="C295" s="148" t="s">
        <v>3345</v>
      </c>
      <c r="D295" s="148">
        <f t="shared" si="12"/>
        <v>0</v>
      </c>
      <c r="E295" s="148" t="str">
        <f t="shared" si="13"/>
        <v>GC-04314</v>
      </c>
      <c r="F295" s="148">
        <f>+IF(AND(C295*1&gt;=200,E295="GC-04314"),IF(D295=0,MAX(F$2:F294)+1,0),0)</f>
        <v>194</v>
      </c>
      <c r="H295" s="148" t="s">
        <v>6170</v>
      </c>
      <c r="I295" s="148" t="s">
        <v>6962</v>
      </c>
      <c r="J295" s="148" t="s">
        <v>6962</v>
      </c>
      <c r="K295" s="148">
        <f t="shared" si="14"/>
        <v>0</v>
      </c>
      <c r="L295" s="148" t="s">
        <v>9020</v>
      </c>
    </row>
    <row r="296" spans="1:12" x14ac:dyDescent="0.25">
      <c r="A296" s="148" t="s">
        <v>2419</v>
      </c>
      <c r="B296" s="148" t="s">
        <v>2997</v>
      </c>
      <c r="C296" s="148" t="s">
        <v>3346</v>
      </c>
      <c r="D296" s="148">
        <f t="shared" si="12"/>
        <v>0</v>
      </c>
      <c r="E296" s="148" t="str">
        <f t="shared" si="13"/>
        <v>GC-04314</v>
      </c>
      <c r="F296" s="148">
        <f>+IF(AND(C296*1&gt;=200,E296="GC-04314"),IF(D296=0,MAX(F$2:F295)+1,0),0)</f>
        <v>195</v>
      </c>
      <c r="H296" s="148" t="s">
        <v>6171</v>
      </c>
      <c r="I296" s="148" t="s">
        <v>6962</v>
      </c>
      <c r="J296" s="148" t="s">
        <v>6962</v>
      </c>
      <c r="K296" s="148">
        <f t="shared" si="14"/>
        <v>0</v>
      </c>
      <c r="L296" s="148" t="s">
        <v>9020</v>
      </c>
    </row>
    <row r="297" spans="1:12" x14ac:dyDescent="0.25">
      <c r="A297" s="148" t="s">
        <v>2420</v>
      </c>
      <c r="B297" s="148" t="s">
        <v>2997</v>
      </c>
      <c r="C297" s="148" t="s">
        <v>3347</v>
      </c>
      <c r="D297" s="148">
        <f t="shared" si="12"/>
        <v>0</v>
      </c>
      <c r="E297" s="148" t="str">
        <f t="shared" si="13"/>
        <v>GC-04314</v>
      </c>
      <c r="F297" s="148">
        <f>+IF(AND(C297*1&gt;=200,E297="GC-04314"),IF(D297=0,MAX(F$2:F296)+1,0),0)</f>
        <v>196</v>
      </c>
      <c r="H297" s="148" t="s">
        <v>6172</v>
      </c>
      <c r="I297" s="148" t="s">
        <v>6962</v>
      </c>
      <c r="J297" s="148" t="s">
        <v>6962</v>
      </c>
      <c r="K297" s="148">
        <f t="shared" si="14"/>
        <v>0</v>
      </c>
      <c r="L297" s="148" t="s">
        <v>9020</v>
      </c>
    </row>
    <row r="298" spans="1:12" x14ac:dyDescent="0.25">
      <c r="A298" s="148" t="s">
        <v>2421</v>
      </c>
      <c r="B298" s="148" t="s">
        <v>2997</v>
      </c>
      <c r="C298" s="148" t="s">
        <v>3348</v>
      </c>
      <c r="D298" s="148">
        <f t="shared" si="12"/>
        <v>0</v>
      </c>
      <c r="E298" s="148" t="str">
        <f t="shared" si="13"/>
        <v>GC-04314</v>
      </c>
      <c r="F298" s="148">
        <f>+IF(AND(C298*1&gt;=200,E298="GC-04314"),IF(D298=0,MAX(F$2:F297)+1,0),0)</f>
        <v>197</v>
      </c>
      <c r="H298" s="148" t="s">
        <v>6173</v>
      </c>
      <c r="I298" s="148" t="s">
        <v>6962</v>
      </c>
      <c r="J298" s="148" t="s">
        <v>6962</v>
      </c>
      <c r="K298" s="148">
        <f t="shared" si="14"/>
        <v>0</v>
      </c>
      <c r="L298" s="148" t="s">
        <v>9020</v>
      </c>
    </row>
    <row r="299" spans="1:12" x14ac:dyDescent="0.25">
      <c r="A299" s="148" t="s">
        <v>2422</v>
      </c>
      <c r="B299" s="148" t="s">
        <v>2997</v>
      </c>
      <c r="C299" s="148" t="s">
        <v>3349</v>
      </c>
      <c r="D299" s="148">
        <f t="shared" si="12"/>
        <v>0</v>
      </c>
      <c r="E299" s="148" t="str">
        <f t="shared" si="13"/>
        <v>GC-04314</v>
      </c>
      <c r="F299" s="148">
        <f>+IF(AND(C299*1&gt;=200,E299="GC-04314"),IF(D299=0,MAX(F$2:F298)+1,0),0)</f>
        <v>198</v>
      </c>
      <c r="H299" s="148" t="s">
        <v>6174</v>
      </c>
      <c r="I299" s="148" t="s">
        <v>6962</v>
      </c>
      <c r="J299" s="148" t="s">
        <v>6962</v>
      </c>
      <c r="K299" s="148">
        <f t="shared" si="14"/>
        <v>0</v>
      </c>
      <c r="L299" s="148" t="s">
        <v>9020</v>
      </c>
    </row>
    <row r="300" spans="1:12" x14ac:dyDescent="0.25">
      <c r="A300" s="148" t="s">
        <v>2423</v>
      </c>
      <c r="B300" s="148" t="s">
        <v>2997</v>
      </c>
      <c r="C300" s="148" t="s">
        <v>3350</v>
      </c>
      <c r="D300" s="148">
        <f t="shared" si="12"/>
        <v>0</v>
      </c>
      <c r="E300" s="148" t="str">
        <f t="shared" si="13"/>
        <v>GC-04314</v>
      </c>
      <c r="F300" s="148">
        <f>+IF(AND(C300*1&gt;=200,E300="GC-04314"),IF(D300=0,MAX(F$2:F299)+1,0),0)</f>
        <v>199</v>
      </c>
      <c r="H300" s="148" t="s">
        <v>6175</v>
      </c>
      <c r="I300" s="148" t="s">
        <v>6962</v>
      </c>
      <c r="J300" s="148" t="s">
        <v>6962</v>
      </c>
      <c r="K300" s="148">
        <f t="shared" si="14"/>
        <v>0</v>
      </c>
      <c r="L300" s="148" t="s">
        <v>9020</v>
      </c>
    </row>
    <row r="301" spans="1:12" x14ac:dyDescent="0.25">
      <c r="A301" s="148" t="s">
        <v>2424</v>
      </c>
      <c r="B301" s="148" t="s">
        <v>2997</v>
      </c>
      <c r="C301" s="148" t="s">
        <v>3351</v>
      </c>
      <c r="D301" s="148">
        <f t="shared" si="12"/>
        <v>0</v>
      </c>
      <c r="E301" s="148" t="str">
        <f t="shared" si="13"/>
        <v>GC-04314</v>
      </c>
      <c r="F301" s="148">
        <f>+IF(AND(C301*1&gt;=200,E301="GC-04314"),IF(D301=0,MAX(F$2:F300)+1,0),0)</f>
        <v>200</v>
      </c>
      <c r="H301" s="148" t="s">
        <v>6176</v>
      </c>
      <c r="I301" s="148" t="s">
        <v>6962</v>
      </c>
      <c r="J301" s="148" t="s">
        <v>6962</v>
      </c>
      <c r="K301" s="148">
        <f t="shared" si="14"/>
        <v>0</v>
      </c>
      <c r="L301" s="148" t="s">
        <v>9020</v>
      </c>
    </row>
    <row r="302" spans="1:12" x14ac:dyDescent="0.25">
      <c r="A302" s="148" t="s">
        <v>2425</v>
      </c>
      <c r="B302" s="148" t="s">
        <v>2997</v>
      </c>
      <c r="C302" s="148" t="s">
        <v>3352</v>
      </c>
      <c r="D302" s="148">
        <f t="shared" si="12"/>
        <v>0</v>
      </c>
      <c r="E302" s="148" t="str">
        <f t="shared" si="13"/>
        <v>GC-04314</v>
      </c>
      <c r="F302" s="148">
        <f>+IF(AND(C302*1&gt;=200,E302="GC-04314"),IF(D302=0,MAX(F$2:F301)+1,0),0)</f>
        <v>201</v>
      </c>
      <c r="H302" s="148" t="s">
        <v>6177</v>
      </c>
      <c r="I302" s="148" t="s">
        <v>6962</v>
      </c>
      <c r="J302" s="148" t="s">
        <v>6962</v>
      </c>
      <c r="K302" s="148">
        <f t="shared" si="14"/>
        <v>0</v>
      </c>
      <c r="L302" s="148" t="s">
        <v>9020</v>
      </c>
    </row>
    <row r="303" spans="1:12" x14ac:dyDescent="0.25">
      <c r="A303" s="148" t="s">
        <v>2426</v>
      </c>
      <c r="B303" s="148" t="s">
        <v>2997</v>
      </c>
      <c r="C303" s="148" t="s">
        <v>3353</v>
      </c>
      <c r="D303" s="148">
        <f t="shared" si="12"/>
        <v>0</v>
      </c>
      <c r="E303" s="148" t="str">
        <f t="shared" si="13"/>
        <v>GC-04314</v>
      </c>
      <c r="F303" s="148">
        <f>+IF(AND(C303*1&gt;=200,E303="GC-04314"),IF(D303=0,MAX(F$2:F302)+1,0),0)</f>
        <v>202</v>
      </c>
      <c r="H303" s="148" t="s">
        <v>6178</v>
      </c>
      <c r="I303" s="148" t="s">
        <v>6962</v>
      </c>
      <c r="J303" s="148" t="s">
        <v>6962</v>
      </c>
      <c r="K303" s="148">
        <f t="shared" si="14"/>
        <v>0</v>
      </c>
      <c r="L303" s="148" t="s">
        <v>9020</v>
      </c>
    </row>
    <row r="304" spans="1:12" x14ac:dyDescent="0.25">
      <c r="A304" s="148" t="s">
        <v>2427</v>
      </c>
      <c r="B304" s="148" t="s">
        <v>2997</v>
      </c>
      <c r="C304" s="148" t="s">
        <v>3354</v>
      </c>
      <c r="D304" s="148">
        <f t="shared" si="12"/>
        <v>0</v>
      </c>
      <c r="E304" s="148" t="str">
        <f t="shared" si="13"/>
        <v>GC-04314</v>
      </c>
      <c r="F304" s="148">
        <f>+IF(AND(C304*1&gt;=200,E304="GC-04314"),IF(D304=0,MAX(F$2:F303)+1,0),0)</f>
        <v>203</v>
      </c>
      <c r="H304" s="148" t="s">
        <v>6179</v>
      </c>
      <c r="I304" s="148" t="s">
        <v>6962</v>
      </c>
      <c r="J304" s="148" t="s">
        <v>6962</v>
      </c>
      <c r="K304" s="148">
        <f t="shared" si="14"/>
        <v>0</v>
      </c>
      <c r="L304" s="148" t="s">
        <v>9020</v>
      </c>
    </row>
    <row r="305" spans="1:12" x14ac:dyDescent="0.25">
      <c r="A305" s="148" t="s">
        <v>2428</v>
      </c>
      <c r="B305" s="148" t="s">
        <v>2997</v>
      </c>
      <c r="C305" s="148" t="s">
        <v>3355</v>
      </c>
      <c r="D305" s="148">
        <f t="shared" si="12"/>
        <v>0</v>
      </c>
      <c r="E305" s="148" t="str">
        <f t="shared" si="13"/>
        <v>GC-04314</v>
      </c>
      <c r="F305" s="148">
        <f>+IF(AND(C305*1&gt;=200,E305="GC-04314"),IF(D305=0,MAX(F$2:F304)+1,0),0)</f>
        <v>204</v>
      </c>
      <c r="H305" s="148" t="s">
        <v>6180</v>
      </c>
      <c r="I305" s="148" t="s">
        <v>6962</v>
      </c>
      <c r="J305" s="148" t="s">
        <v>6962</v>
      </c>
      <c r="K305" s="148">
        <f t="shared" si="14"/>
        <v>0</v>
      </c>
      <c r="L305" s="148" t="s">
        <v>9020</v>
      </c>
    </row>
    <row r="306" spans="1:12" x14ac:dyDescent="0.25">
      <c r="A306" s="148" t="s">
        <v>2429</v>
      </c>
      <c r="B306" s="148" t="s">
        <v>2997</v>
      </c>
      <c r="C306" s="148" t="s">
        <v>3356</v>
      </c>
      <c r="D306" s="148">
        <f t="shared" si="12"/>
        <v>0</v>
      </c>
      <c r="E306" s="148" t="str">
        <f t="shared" si="13"/>
        <v>GC-04314</v>
      </c>
      <c r="F306" s="148">
        <f>+IF(AND(C306*1&gt;=200,E306="GC-04314"),IF(D306=0,MAX(F$2:F305)+1,0),0)</f>
        <v>205</v>
      </c>
      <c r="H306" s="148" t="s">
        <v>6181</v>
      </c>
      <c r="I306" s="148" t="s">
        <v>6962</v>
      </c>
      <c r="J306" s="148" t="s">
        <v>6962</v>
      </c>
      <c r="K306" s="148">
        <f t="shared" si="14"/>
        <v>0</v>
      </c>
      <c r="L306" s="148" t="s">
        <v>9020</v>
      </c>
    </row>
    <row r="307" spans="1:12" x14ac:dyDescent="0.25">
      <c r="A307" s="148" t="s">
        <v>2430</v>
      </c>
      <c r="B307" s="148" t="s">
        <v>2997</v>
      </c>
      <c r="C307" s="148" t="s">
        <v>3357</v>
      </c>
      <c r="D307" s="148">
        <f t="shared" si="12"/>
        <v>0</v>
      </c>
      <c r="E307" s="148" t="str">
        <f t="shared" si="13"/>
        <v>GC-04314</v>
      </c>
      <c r="F307" s="148">
        <f>+IF(AND(C307*1&gt;=200,E307="GC-04314"),IF(D307=0,MAX(F$2:F306)+1,0),0)</f>
        <v>206</v>
      </c>
      <c r="H307" s="148" t="s">
        <v>6182</v>
      </c>
      <c r="I307" s="148" t="s">
        <v>6962</v>
      </c>
      <c r="J307" s="148" t="s">
        <v>6962</v>
      </c>
      <c r="K307" s="148">
        <f t="shared" si="14"/>
        <v>0</v>
      </c>
      <c r="L307" s="148" t="s">
        <v>9020</v>
      </c>
    </row>
    <row r="308" spans="1:12" x14ac:dyDescent="0.25">
      <c r="A308" s="148" t="s">
        <v>2431</v>
      </c>
      <c r="B308" s="148" t="s">
        <v>2997</v>
      </c>
      <c r="C308" s="148" t="s">
        <v>3358</v>
      </c>
      <c r="D308" s="148">
        <f t="shared" si="12"/>
        <v>0</v>
      </c>
      <c r="E308" s="148" t="str">
        <f t="shared" si="13"/>
        <v>GC-04314</v>
      </c>
      <c r="F308" s="148">
        <f>+IF(AND(C308*1&gt;=200,E308="GC-04314"),IF(D308=0,MAX(F$2:F307)+1,0),0)</f>
        <v>207</v>
      </c>
      <c r="H308" s="148" t="s">
        <v>6183</v>
      </c>
      <c r="I308" s="148" t="s">
        <v>6962</v>
      </c>
      <c r="J308" s="148" t="s">
        <v>6962</v>
      </c>
      <c r="K308" s="148">
        <f t="shared" si="14"/>
        <v>0</v>
      </c>
      <c r="L308" s="148" t="s">
        <v>9020</v>
      </c>
    </row>
    <row r="309" spans="1:12" x14ac:dyDescent="0.25">
      <c r="A309" s="148" t="s">
        <v>2432</v>
      </c>
      <c r="B309" s="148" t="s">
        <v>2997</v>
      </c>
      <c r="C309" s="148" t="s">
        <v>3359</v>
      </c>
      <c r="D309" s="148">
        <f t="shared" si="12"/>
        <v>0</v>
      </c>
      <c r="E309" s="148" t="str">
        <f t="shared" si="13"/>
        <v>GC-04314</v>
      </c>
      <c r="F309" s="148">
        <f>+IF(AND(C309*1&gt;=200,E309="GC-04314"),IF(D309=0,MAX(F$2:F308)+1,0),0)</f>
        <v>208</v>
      </c>
      <c r="H309" s="148" t="s">
        <v>6184</v>
      </c>
      <c r="I309" s="148" t="s">
        <v>6962</v>
      </c>
      <c r="J309" s="148" t="s">
        <v>6962</v>
      </c>
      <c r="K309" s="148">
        <f t="shared" si="14"/>
        <v>0</v>
      </c>
      <c r="L309" s="148" t="s">
        <v>9020</v>
      </c>
    </row>
    <row r="310" spans="1:12" x14ac:dyDescent="0.25">
      <c r="A310" s="148" t="s">
        <v>2433</v>
      </c>
      <c r="B310" s="148" t="s">
        <v>2997</v>
      </c>
      <c r="C310" s="148" t="s">
        <v>3360</v>
      </c>
      <c r="D310" s="148">
        <f t="shared" si="12"/>
        <v>0</v>
      </c>
      <c r="E310" s="148" t="str">
        <f t="shared" si="13"/>
        <v>GC-04314</v>
      </c>
      <c r="F310" s="148">
        <f>+IF(AND(C310*1&gt;=200,E310="GC-04314"),IF(D310=0,MAX(F$2:F309)+1,0),0)</f>
        <v>209</v>
      </c>
      <c r="H310" s="148" t="s">
        <v>6185</v>
      </c>
      <c r="I310" s="148" t="s">
        <v>6962</v>
      </c>
      <c r="J310" s="148" t="s">
        <v>6962</v>
      </c>
      <c r="K310" s="148">
        <f t="shared" si="14"/>
        <v>0</v>
      </c>
      <c r="L310" s="148" t="s">
        <v>9020</v>
      </c>
    </row>
    <row r="311" spans="1:12" x14ac:dyDescent="0.25">
      <c r="A311" s="148" t="s">
        <v>2434</v>
      </c>
      <c r="B311" s="148" t="s">
        <v>2997</v>
      </c>
      <c r="C311" s="148" t="s">
        <v>3361</v>
      </c>
      <c r="D311" s="148">
        <f t="shared" si="12"/>
        <v>0</v>
      </c>
      <c r="E311" s="148" t="str">
        <f t="shared" si="13"/>
        <v>GC-04314</v>
      </c>
      <c r="F311" s="148">
        <f>+IF(AND(C311*1&gt;=200,E311="GC-04314"),IF(D311=0,MAX(F$2:F310)+1,0),0)</f>
        <v>210</v>
      </c>
      <c r="H311" s="148" t="s">
        <v>6186</v>
      </c>
      <c r="I311" s="148" t="s">
        <v>6962</v>
      </c>
      <c r="J311" s="148" t="s">
        <v>6962</v>
      </c>
      <c r="K311" s="148">
        <f t="shared" si="14"/>
        <v>0</v>
      </c>
      <c r="L311" s="148" t="s">
        <v>9020</v>
      </c>
    </row>
    <row r="312" spans="1:12" x14ac:dyDescent="0.25">
      <c r="A312" s="148" t="s">
        <v>2435</v>
      </c>
      <c r="B312" s="148" t="s">
        <v>2997</v>
      </c>
      <c r="C312" s="148" t="s">
        <v>3362</v>
      </c>
      <c r="D312" s="148">
        <f t="shared" si="12"/>
        <v>0</v>
      </c>
      <c r="E312" s="148" t="str">
        <f t="shared" si="13"/>
        <v>GC-04314</v>
      </c>
      <c r="F312" s="148">
        <f>+IF(AND(C312*1&gt;=200,E312="GC-04314"),IF(D312=0,MAX(F$2:F311)+1,0),0)</f>
        <v>211</v>
      </c>
      <c r="H312" s="148" t="s">
        <v>6187</v>
      </c>
      <c r="I312" s="148" t="s">
        <v>6962</v>
      </c>
      <c r="J312" s="148" t="s">
        <v>6962</v>
      </c>
      <c r="K312" s="148">
        <f t="shared" si="14"/>
        <v>0</v>
      </c>
      <c r="L312" s="148" t="s">
        <v>9020</v>
      </c>
    </row>
    <row r="313" spans="1:12" x14ac:dyDescent="0.25">
      <c r="A313" s="148" t="s">
        <v>2436</v>
      </c>
      <c r="B313" s="148" t="s">
        <v>2997</v>
      </c>
      <c r="C313" s="148" t="s">
        <v>3363</v>
      </c>
      <c r="D313" s="148">
        <f t="shared" si="12"/>
        <v>0</v>
      </c>
      <c r="E313" s="148" t="str">
        <f t="shared" si="13"/>
        <v>GC-04314</v>
      </c>
      <c r="F313" s="148">
        <f>+IF(AND(C313*1&gt;=200,E313="GC-04314"),IF(D313=0,MAX(F$2:F312)+1,0),0)</f>
        <v>212</v>
      </c>
      <c r="H313" s="148" t="s">
        <v>6188</v>
      </c>
      <c r="I313" s="148" t="s">
        <v>6962</v>
      </c>
      <c r="J313" s="148" t="s">
        <v>6962</v>
      </c>
      <c r="K313" s="148">
        <f t="shared" si="14"/>
        <v>0</v>
      </c>
      <c r="L313" s="148" t="s">
        <v>9020</v>
      </c>
    </row>
    <row r="314" spans="1:12" x14ac:dyDescent="0.25">
      <c r="A314" s="148" t="s">
        <v>2437</v>
      </c>
      <c r="B314" s="148" t="s">
        <v>2997</v>
      </c>
      <c r="C314" s="148" t="s">
        <v>3364</v>
      </c>
      <c r="D314" s="148">
        <f t="shared" si="12"/>
        <v>0</v>
      </c>
      <c r="E314" s="148" t="str">
        <f t="shared" si="13"/>
        <v>GC-04314</v>
      </c>
      <c r="F314" s="148">
        <f>+IF(AND(C314*1&gt;=200,E314="GC-04314"),IF(D314=0,MAX(F$2:F313)+1,0),0)</f>
        <v>213</v>
      </c>
      <c r="H314" s="148" t="s">
        <v>6189</v>
      </c>
      <c r="I314" s="148" t="s">
        <v>6962</v>
      </c>
      <c r="J314" s="148" t="s">
        <v>6962</v>
      </c>
      <c r="K314" s="148">
        <f t="shared" si="14"/>
        <v>0</v>
      </c>
      <c r="L314" s="148" t="s">
        <v>9020</v>
      </c>
    </row>
    <row r="315" spans="1:12" x14ac:dyDescent="0.25">
      <c r="A315" s="148" t="s">
        <v>2438</v>
      </c>
      <c r="B315" s="148" t="s">
        <v>2997</v>
      </c>
      <c r="C315" s="148" t="s">
        <v>3365</v>
      </c>
      <c r="D315" s="148">
        <f t="shared" si="12"/>
        <v>0</v>
      </c>
      <c r="E315" s="148" t="str">
        <f t="shared" si="13"/>
        <v>GC-04314</v>
      </c>
      <c r="F315" s="148">
        <f>+IF(AND(C315*1&gt;=200,E315="GC-04314"),IF(D315=0,MAX(F$2:F314)+1,0),0)</f>
        <v>214</v>
      </c>
      <c r="H315" s="148" t="s">
        <v>6190</v>
      </c>
      <c r="I315" s="148" t="s">
        <v>6962</v>
      </c>
      <c r="J315" s="148" t="s">
        <v>6962</v>
      </c>
      <c r="K315" s="148">
        <f t="shared" si="14"/>
        <v>0</v>
      </c>
      <c r="L315" s="148" t="s">
        <v>9020</v>
      </c>
    </row>
    <row r="316" spans="1:12" x14ac:dyDescent="0.25">
      <c r="A316" s="148" t="s">
        <v>2439</v>
      </c>
      <c r="B316" s="148" t="s">
        <v>2997</v>
      </c>
      <c r="C316" s="148" t="s">
        <v>3366</v>
      </c>
      <c r="D316" s="148">
        <f t="shared" si="12"/>
        <v>0</v>
      </c>
      <c r="E316" s="148" t="str">
        <f t="shared" si="13"/>
        <v>GC-04314</v>
      </c>
      <c r="F316" s="148">
        <f>+IF(AND(C316*1&gt;=200,E316="GC-04314"),IF(D316=0,MAX(F$2:F315)+1,0),0)</f>
        <v>215</v>
      </c>
      <c r="H316" s="148" t="s">
        <v>6191</v>
      </c>
      <c r="I316" s="148" t="s">
        <v>6962</v>
      </c>
      <c r="J316" s="148" t="s">
        <v>6962</v>
      </c>
      <c r="K316" s="148">
        <f t="shared" si="14"/>
        <v>0</v>
      </c>
      <c r="L316" s="148" t="s">
        <v>9020</v>
      </c>
    </row>
    <row r="317" spans="1:12" x14ac:dyDescent="0.25">
      <c r="A317" s="148" t="s">
        <v>2440</v>
      </c>
      <c r="B317" s="148" t="s">
        <v>2997</v>
      </c>
      <c r="C317" s="148" t="s">
        <v>3367</v>
      </c>
      <c r="D317" s="148">
        <f t="shared" si="12"/>
        <v>0</v>
      </c>
      <c r="E317" s="148" t="str">
        <f t="shared" si="13"/>
        <v>GC-04314</v>
      </c>
      <c r="F317" s="148">
        <f>+IF(AND(C317*1&gt;=200,E317="GC-04314"),IF(D317=0,MAX(F$2:F316)+1,0),0)</f>
        <v>216</v>
      </c>
      <c r="H317" s="148" t="s">
        <v>6192</v>
      </c>
      <c r="I317" s="148" t="s">
        <v>6962</v>
      </c>
      <c r="J317" s="148" t="s">
        <v>6962</v>
      </c>
      <c r="K317" s="148">
        <f t="shared" si="14"/>
        <v>0</v>
      </c>
      <c r="L317" s="148" t="s">
        <v>9020</v>
      </c>
    </row>
    <row r="318" spans="1:12" x14ac:dyDescent="0.25">
      <c r="A318" s="148" t="s">
        <v>2441</v>
      </c>
      <c r="B318" s="148" t="s">
        <v>2997</v>
      </c>
      <c r="C318" s="148" t="s">
        <v>3368</v>
      </c>
      <c r="D318" s="148">
        <f t="shared" si="12"/>
        <v>0</v>
      </c>
      <c r="E318" s="148" t="str">
        <f t="shared" si="13"/>
        <v>GC-04314</v>
      </c>
      <c r="F318" s="148">
        <f>+IF(AND(C318*1&gt;=200,E318="GC-04314"),IF(D318=0,MAX(F$2:F317)+1,0),0)</f>
        <v>217</v>
      </c>
      <c r="H318" s="148" t="s">
        <v>6193</v>
      </c>
      <c r="I318" s="148" t="s">
        <v>6962</v>
      </c>
      <c r="J318" s="148" t="s">
        <v>6962</v>
      </c>
      <c r="K318" s="148">
        <f t="shared" si="14"/>
        <v>0</v>
      </c>
      <c r="L318" s="148" t="s">
        <v>9020</v>
      </c>
    </row>
    <row r="319" spans="1:12" x14ac:dyDescent="0.25">
      <c r="A319" s="148" t="s">
        <v>2442</v>
      </c>
      <c r="B319" s="148" t="s">
        <v>2997</v>
      </c>
      <c r="C319" s="148" t="s">
        <v>3369</v>
      </c>
      <c r="D319" s="148">
        <f t="shared" si="12"/>
        <v>0</v>
      </c>
      <c r="E319" s="148" t="str">
        <f t="shared" si="13"/>
        <v>GC-04314</v>
      </c>
      <c r="F319" s="148">
        <f>+IF(AND(C319*1&gt;=200,E319="GC-04314"),IF(D319=0,MAX(F$2:F318)+1,0),0)</f>
        <v>218</v>
      </c>
      <c r="H319" s="148" t="s">
        <v>6194</v>
      </c>
      <c r="I319" s="148" t="s">
        <v>6962</v>
      </c>
      <c r="J319" s="148" t="s">
        <v>6962</v>
      </c>
      <c r="K319" s="148">
        <f t="shared" si="14"/>
        <v>0</v>
      </c>
      <c r="L319" s="148" t="s">
        <v>9020</v>
      </c>
    </row>
    <row r="320" spans="1:12" x14ac:dyDescent="0.25">
      <c r="A320" s="148" t="s">
        <v>2443</v>
      </c>
      <c r="B320" s="148" t="s">
        <v>2997</v>
      </c>
      <c r="C320" s="148" t="s">
        <v>3370</v>
      </c>
      <c r="D320" s="148">
        <f t="shared" si="12"/>
        <v>0</v>
      </c>
      <c r="E320" s="148" t="str">
        <f t="shared" si="13"/>
        <v>GC-04314</v>
      </c>
      <c r="F320" s="148">
        <f>+IF(AND(C320*1&gt;=200,E320="GC-04314"),IF(D320=0,MAX(F$2:F319)+1,0),0)</f>
        <v>219</v>
      </c>
      <c r="H320" s="148" t="s">
        <v>6195</v>
      </c>
      <c r="I320" s="148" t="s">
        <v>6962</v>
      </c>
      <c r="J320" s="148" t="s">
        <v>6962</v>
      </c>
      <c r="K320" s="148">
        <f t="shared" si="14"/>
        <v>0</v>
      </c>
      <c r="L320" s="148" t="s">
        <v>9020</v>
      </c>
    </row>
    <row r="321" spans="1:12" x14ac:dyDescent="0.25">
      <c r="A321" s="148" t="s">
        <v>2444</v>
      </c>
      <c r="B321" s="148" t="s">
        <v>2997</v>
      </c>
      <c r="C321" s="148" t="s">
        <v>3371</v>
      </c>
      <c r="D321" s="148">
        <f t="shared" si="12"/>
        <v>0</v>
      </c>
      <c r="E321" s="148" t="str">
        <f t="shared" si="13"/>
        <v>GC-04314</v>
      </c>
      <c r="F321" s="148">
        <f>+IF(AND(C321*1&gt;=200,E321="GC-04314"),IF(D321=0,MAX(F$2:F320)+1,0),0)</f>
        <v>220</v>
      </c>
      <c r="H321" s="148" t="s">
        <v>6196</v>
      </c>
      <c r="I321" s="148" t="s">
        <v>6962</v>
      </c>
      <c r="J321" s="148" t="s">
        <v>6962</v>
      </c>
      <c r="K321" s="148">
        <f t="shared" si="14"/>
        <v>0</v>
      </c>
      <c r="L321" s="148" t="s">
        <v>9020</v>
      </c>
    </row>
    <row r="322" spans="1:12" x14ac:dyDescent="0.25">
      <c r="A322" s="148" t="s">
        <v>2445</v>
      </c>
      <c r="B322" s="148" t="s">
        <v>2997</v>
      </c>
      <c r="C322" s="148" t="s">
        <v>3372</v>
      </c>
      <c r="D322" s="148">
        <f t="shared" ref="D322:D385" si="15">+SUMIFS(K:K,H:H,A322)</f>
        <v>0</v>
      </c>
      <c r="E322" s="148" t="str">
        <f t="shared" ref="E322:E385" si="16">+IF(D322=0,VLOOKUP(A322,$H:$L,5,FALSE),"")</f>
        <v>GC-04314</v>
      </c>
      <c r="F322" s="148">
        <f>+IF(AND(C322*1&gt;=200,E322="GC-04314"),IF(D322=0,MAX(F$2:F321)+1,0),0)</f>
        <v>221</v>
      </c>
      <c r="H322" s="148" t="s">
        <v>6197</v>
      </c>
      <c r="I322" s="148" t="s">
        <v>6962</v>
      </c>
      <c r="J322" s="148" t="s">
        <v>6962</v>
      </c>
      <c r="K322" s="148">
        <f t="shared" si="14"/>
        <v>0</v>
      </c>
      <c r="L322" s="148" t="s">
        <v>9020</v>
      </c>
    </row>
    <row r="323" spans="1:12" x14ac:dyDescent="0.25">
      <c r="A323" s="148" t="s">
        <v>2446</v>
      </c>
      <c r="B323" s="148" t="s">
        <v>2997</v>
      </c>
      <c r="C323" s="148" t="s">
        <v>3373</v>
      </c>
      <c r="D323" s="148">
        <f t="shared" si="15"/>
        <v>0</v>
      </c>
      <c r="E323" s="148" t="str">
        <f t="shared" si="16"/>
        <v>GC-04314</v>
      </c>
      <c r="F323" s="148">
        <f>+IF(AND(C323*1&gt;=200,E323="GC-04314"),IF(D323=0,MAX(F$2:F322)+1,0),0)</f>
        <v>222</v>
      </c>
      <c r="H323" s="148" t="s">
        <v>6198</v>
      </c>
      <c r="I323" s="148" t="s">
        <v>6962</v>
      </c>
      <c r="J323" s="148" t="s">
        <v>6962</v>
      </c>
      <c r="K323" s="148">
        <f t="shared" ref="K323:K386" si="17">+IFERROR(J323*1,0)</f>
        <v>0</v>
      </c>
      <c r="L323" s="148" t="s">
        <v>9020</v>
      </c>
    </row>
    <row r="324" spans="1:12" x14ac:dyDescent="0.25">
      <c r="A324" s="148" t="s">
        <v>2447</v>
      </c>
      <c r="B324" s="148" t="s">
        <v>2997</v>
      </c>
      <c r="C324" s="148" t="s">
        <v>3374</v>
      </c>
      <c r="D324" s="148">
        <f t="shared" si="15"/>
        <v>0</v>
      </c>
      <c r="E324" s="148" t="str">
        <f t="shared" si="16"/>
        <v>GC-04314</v>
      </c>
      <c r="F324" s="148">
        <f>+IF(AND(C324*1&gt;=200,E324="GC-04314"),IF(D324=0,MAX(F$2:F323)+1,0),0)</f>
        <v>223</v>
      </c>
      <c r="H324" s="148" t="s">
        <v>6199</v>
      </c>
      <c r="I324" s="148" t="s">
        <v>6962</v>
      </c>
      <c r="J324" s="148" t="s">
        <v>6962</v>
      </c>
      <c r="K324" s="148">
        <f t="shared" si="17"/>
        <v>0</v>
      </c>
      <c r="L324" s="148" t="s">
        <v>9020</v>
      </c>
    </row>
    <row r="325" spans="1:12" x14ac:dyDescent="0.25">
      <c r="A325" s="148" t="s">
        <v>2448</v>
      </c>
      <c r="B325" s="148" t="s">
        <v>2997</v>
      </c>
      <c r="C325" s="148" t="s">
        <v>3375</v>
      </c>
      <c r="D325" s="148">
        <f t="shared" si="15"/>
        <v>0</v>
      </c>
      <c r="E325" s="148" t="str">
        <f t="shared" si="16"/>
        <v>GC-04314</v>
      </c>
      <c r="F325" s="148">
        <f>+IF(AND(C325*1&gt;=200,E325="GC-04314"),IF(D325=0,MAX(F$2:F324)+1,0),0)</f>
        <v>224</v>
      </c>
      <c r="H325" s="148" t="s">
        <v>6200</v>
      </c>
      <c r="I325" s="148" t="s">
        <v>6962</v>
      </c>
      <c r="J325" s="148" t="s">
        <v>6962</v>
      </c>
      <c r="K325" s="148">
        <f t="shared" si="17"/>
        <v>0</v>
      </c>
      <c r="L325" s="148" t="s">
        <v>9020</v>
      </c>
    </row>
    <row r="326" spans="1:12" x14ac:dyDescent="0.25">
      <c r="A326" s="148" t="s">
        <v>2449</v>
      </c>
      <c r="B326" s="148" t="s">
        <v>2997</v>
      </c>
      <c r="C326" s="148" t="s">
        <v>3376</v>
      </c>
      <c r="D326" s="148">
        <f t="shared" si="15"/>
        <v>0</v>
      </c>
      <c r="E326" s="148" t="str">
        <f t="shared" si="16"/>
        <v>GC-04314</v>
      </c>
      <c r="F326" s="148">
        <f>+IF(AND(C326*1&gt;=200,E326="GC-04314"),IF(D326=0,MAX(F$2:F325)+1,0),0)</f>
        <v>225</v>
      </c>
      <c r="H326" s="148" t="s">
        <v>6201</v>
      </c>
      <c r="I326" s="148" t="s">
        <v>6962</v>
      </c>
      <c r="J326" s="148" t="s">
        <v>6962</v>
      </c>
      <c r="K326" s="148">
        <f t="shared" si="17"/>
        <v>0</v>
      </c>
      <c r="L326" s="148" t="s">
        <v>9020</v>
      </c>
    </row>
    <row r="327" spans="1:12" x14ac:dyDescent="0.25">
      <c r="A327" s="148" t="s">
        <v>2450</v>
      </c>
      <c r="B327" s="148" t="s">
        <v>2997</v>
      </c>
      <c r="C327" s="148" t="s">
        <v>3377</v>
      </c>
      <c r="D327" s="148">
        <f t="shared" si="15"/>
        <v>0</v>
      </c>
      <c r="E327" s="148" t="str">
        <f t="shared" si="16"/>
        <v>GC-04314</v>
      </c>
      <c r="F327" s="148">
        <f>+IF(AND(C327*1&gt;=200,E327="GC-04314"),IF(D327=0,MAX(F$2:F326)+1,0),0)</f>
        <v>226</v>
      </c>
      <c r="H327" s="148" t="s">
        <v>6202</v>
      </c>
      <c r="I327" s="148" t="s">
        <v>6962</v>
      </c>
      <c r="J327" s="148" t="s">
        <v>6962</v>
      </c>
      <c r="K327" s="148">
        <f t="shared" si="17"/>
        <v>0</v>
      </c>
      <c r="L327" s="148" t="s">
        <v>9020</v>
      </c>
    </row>
    <row r="328" spans="1:12" x14ac:dyDescent="0.25">
      <c r="A328" s="148" t="s">
        <v>2451</v>
      </c>
      <c r="B328" s="148" t="s">
        <v>2997</v>
      </c>
      <c r="C328" s="148" t="s">
        <v>3378</v>
      </c>
      <c r="D328" s="148">
        <f t="shared" si="15"/>
        <v>0</v>
      </c>
      <c r="E328" s="148" t="str">
        <f t="shared" si="16"/>
        <v>GC-04314</v>
      </c>
      <c r="F328" s="148">
        <f>+IF(AND(C328*1&gt;=200,E328="GC-04314"),IF(D328=0,MAX(F$2:F327)+1,0),0)</f>
        <v>227</v>
      </c>
      <c r="H328" s="148" t="s">
        <v>6203</v>
      </c>
      <c r="I328" s="148" t="s">
        <v>6962</v>
      </c>
      <c r="J328" s="148" t="s">
        <v>6962</v>
      </c>
      <c r="K328" s="148">
        <f t="shared" si="17"/>
        <v>0</v>
      </c>
      <c r="L328" s="148" t="s">
        <v>9020</v>
      </c>
    </row>
    <row r="329" spans="1:12" x14ac:dyDescent="0.25">
      <c r="A329" s="148" t="s">
        <v>2452</v>
      </c>
      <c r="B329" s="148" t="s">
        <v>2997</v>
      </c>
      <c r="C329" s="148" t="s">
        <v>3379</v>
      </c>
      <c r="D329" s="148">
        <f t="shared" si="15"/>
        <v>0</v>
      </c>
      <c r="E329" s="148" t="str">
        <f t="shared" si="16"/>
        <v>GC-04314</v>
      </c>
      <c r="F329" s="148">
        <f>+IF(AND(C329*1&gt;=200,E329="GC-04314"),IF(D329=0,MAX(F$2:F328)+1,0),0)</f>
        <v>228</v>
      </c>
      <c r="H329" s="148" t="s">
        <v>6204</v>
      </c>
      <c r="I329" s="148" t="s">
        <v>6962</v>
      </c>
      <c r="J329" s="148" t="s">
        <v>6962</v>
      </c>
      <c r="K329" s="148">
        <f t="shared" si="17"/>
        <v>0</v>
      </c>
      <c r="L329" s="148" t="s">
        <v>9020</v>
      </c>
    </row>
    <row r="330" spans="1:12" x14ac:dyDescent="0.25">
      <c r="A330" s="148" t="s">
        <v>2453</v>
      </c>
      <c r="B330" s="148" t="s">
        <v>2997</v>
      </c>
      <c r="C330" s="148" t="s">
        <v>3380</v>
      </c>
      <c r="D330" s="148">
        <f t="shared" si="15"/>
        <v>0</v>
      </c>
      <c r="E330" s="148" t="str">
        <f t="shared" si="16"/>
        <v>GC-04314</v>
      </c>
      <c r="F330" s="148">
        <f>+IF(AND(C330*1&gt;=200,E330="GC-04314"),IF(D330=0,MAX(F$2:F329)+1,0),0)</f>
        <v>229</v>
      </c>
      <c r="H330" s="148" t="s">
        <v>6205</v>
      </c>
      <c r="I330" s="148" t="s">
        <v>6962</v>
      </c>
      <c r="J330" s="148" t="s">
        <v>6962</v>
      </c>
      <c r="K330" s="148">
        <f t="shared" si="17"/>
        <v>0</v>
      </c>
      <c r="L330" s="148" t="s">
        <v>9020</v>
      </c>
    </row>
    <row r="331" spans="1:12" x14ac:dyDescent="0.25">
      <c r="A331" s="148" t="s">
        <v>2454</v>
      </c>
      <c r="B331" s="148" t="s">
        <v>2997</v>
      </c>
      <c r="C331" s="148" t="s">
        <v>3381</v>
      </c>
      <c r="D331" s="148">
        <f t="shared" si="15"/>
        <v>0</v>
      </c>
      <c r="E331" s="148" t="str">
        <f t="shared" si="16"/>
        <v>GC-04314</v>
      </c>
      <c r="F331" s="148">
        <f>+IF(AND(C331*1&gt;=200,E331="GC-04314"),IF(D331=0,MAX(F$2:F330)+1,0),0)</f>
        <v>230</v>
      </c>
      <c r="H331" s="148" t="s">
        <v>6206</v>
      </c>
      <c r="I331" s="148" t="s">
        <v>6962</v>
      </c>
      <c r="J331" s="148" t="s">
        <v>6962</v>
      </c>
      <c r="K331" s="148">
        <f t="shared" si="17"/>
        <v>0</v>
      </c>
      <c r="L331" s="148" t="s">
        <v>9020</v>
      </c>
    </row>
    <row r="332" spans="1:12" x14ac:dyDescent="0.25">
      <c r="A332" s="148" t="s">
        <v>2455</v>
      </c>
      <c r="B332" s="148" t="s">
        <v>2997</v>
      </c>
      <c r="C332" s="148" t="s">
        <v>3382</v>
      </c>
      <c r="D332" s="148">
        <f t="shared" si="15"/>
        <v>0</v>
      </c>
      <c r="E332" s="148" t="str">
        <f t="shared" si="16"/>
        <v>GC-04314</v>
      </c>
      <c r="F332" s="148">
        <f>+IF(AND(C332*1&gt;=200,E332="GC-04314"),IF(D332=0,MAX(F$2:F331)+1,0),0)</f>
        <v>231</v>
      </c>
      <c r="H332" s="148" t="s">
        <v>6207</v>
      </c>
      <c r="I332" s="148" t="s">
        <v>6962</v>
      </c>
      <c r="J332" s="148" t="s">
        <v>6962</v>
      </c>
      <c r="K332" s="148">
        <f t="shared" si="17"/>
        <v>0</v>
      </c>
      <c r="L332" s="148" t="s">
        <v>9020</v>
      </c>
    </row>
    <row r="333" spans="1:12" x14ac:dyDescent="0.25">
      <c r="A333" s="148" t="s">
        <v>2456</v>
      </c>
      <c r="B333" s="148" t="s">
        <v>2997</v>
      </c>
      <c r="C333" s="148" t="s">
        <v>3383</v>
      </c>
      <c r="D333" s="148">
        <f t="shared" si="15"/>
        <v>0</v>
      </c>
      <c r="E333" s="148" t="str">
        <f t="shared" si="16"/>
        <v>GC-04314</v>
      </c>
      <c r="F333" s="148">
        <f>+IF(AND(C333*1&gt;=200,E333="GC-04314"),IF(D333=0,MAX(F$2:F332)+1,0),0)</f>
        <v>232</v>
      </c>
      <c r="H333" s="148" t="s">
        <v>6208</v>
      </c>
      <c r="I333" s="148" t="s">
        <v>6962</v>
      </c>
      <c r="J333" s="148" t="s">
        <v>6962</v>
      </c>
      <c r="K333" s="148">
        <f t="shared" si="17"/>
        <v>0</v>
      </c>
      <c r="L333" s="148" t="s">
        <v>9020</v>
      </c>
    </row>
    <row r="334" spans="1:12" x14ac:dyDescent="0.25">
      <c r="A334" s="148" t="s">
        <v>2457</v>
      </c>
      <c r="B334" s="148" t="s">
        <v>2997</v>
      </c>
      <c r="C334" s="148" t="s">
        <v>3384</v>
      </c>
      <c r="D334" s="148">
        <f t="shared" si="15"/>
        <v>0</v>
      </c>
      <c r="E334" s="148" t="str">
        <f t="shared" si="16"/>
        <v>GC-04314</v>
      </c>
      <c r="F334" s="148">
        <f>+IF(AND(C334*1&gt;=200,E334="GC-04314"),IF(D334=0,MAX(F$2:F333)+1,0),0)</f>
        <v>233</v>
      </c>
      <c r="H334" s="148" t="s">
        <v>6209</v>
      </c>
      <c r="I334" s="148" t="s">
        <v>6962</v>
      </c>
      <c r="J334" s="148" t="s">
        <v>6962</v>
      </c>
      <c r="K334" s="148">
        <f t="shared" si="17"/>
        <v>0</v>
      </c>
      <c r="L334" s="148" t="s">
        <v>9020</v>
      </c>
    </row>
    <row r="335" spans="1:12" x14ac:dyDescent="0.25">
      <c r="A335" s="148" t="s">
        <v>2458</v>
      </c>
      <c r="B335" s="148" t="s">
        <v>2997</v>
      </c>
      <c r="C335" s="148" t="s">
        <v>3385</v>
      </c>
      <c r="D335" s="148">
        <f t="shared" si="15"/>
        <v>0</v>
      </c>
      <c r="E335" s="148" t="str">
        <f t="shared" si="16"/>
        <v>GC-04314</v>
      </c>
      <c r="F335" s="148">
        <f>+IF(AND(C335*1&gt;=200,E335="GC-04314"),IF(D335=0,MAX(F$2:F334)+1,0),0)</f>
        <v>234</v>
      </c>
      <c r="H335" s="148" t="s">
        <v>6210</v>
      </c>
      <c r="I335" s="148" t="s">
        <v>6962</v>
      </c>
      <c r="J335" s="148" t="s">
        <v>6962</v>
      </c>
      <c r="K335" s="148">
        <f t="shared" si="17"/>
        <v>0</v>
      </c>
      <c r="L335" s="148" t="s">
        <v>9020</v>
      </c>
    </row>
    <row r="336" spans="1:12" x14ac:dyDescent="0.25">
      <c r="A336" s="148" t="s">
        <v>2459</v>
      </c>
      <c r="B336" s="148" t="s">
        <v>2997</v>
      </c>
      <c r="C336" s="148" t="s">
        <v>3386</v>
      </c>
      <c r="D336" s="148">
        <f t="shared" si="15"/>
        <v>0</v>
      </c>
      <c r="E336" s="148" t="str">
        <f t="shared" si="16"/>
        <v>GC-04314</v>
      </c>
      <c r="F336" s="148">
        <f>+IF(AND(C336*1&gt;=200,E336="GC-04314"),IF(D336=0,MAX(F$2:F335)+1,0),0)</f>
        <v>235</v>
      </c>
      <c r="H336" s="148" t="s">
        <v>6211</v>
      </c>
      <c r="I336" s="148" t="s">
        <v>6962</v>
      </c>
      <c r="J336" s="148" t="s">
        <v>6962</v>
      </c>
      <c r="K336" s="148">
        <f t="shared" si="17"/>
        <v>0</v>
      </c>
      <c r="L336" s="148" t="s">
        <v>9020</v>
      </c>
    </row>
    <row r="337" spans="1:12" x14ac:dyDescent="0.25">
      <c r="A337" s="148" t="s">
        <v>2460</v>
      </c>
      <c r="B337" s="148" t="s">
        <v>2997</v>
      </c>
      <c r="C337" s="148" t="s">
        <v>3387</v>
      </c>
      <c r="D337" s="148">
        <f t="shared" si="15"/>
        <v>0</v>
      </c>
      <c r="E337" s="148" t="str">
        <f t="shared" si="16"/>
        <v>GC-04314</v>
      </c>
      <c r="F337" s="148">
        <f>+IF(AND(C337*1&gt;=200,E337="GC-04314"),IF(D337=0,MAX(F$2:F336)+1,0),0)</f>
        <v>236</v>
      </c>
      <c r="H337" s="148" t="s">
        <v>6212</v>
      </c>
      <c r="I337" s="148" t="s">
        <v>6962</v>
      </c>
      <c r="J337" s="148" t="s">
        <v>6962</v>
      </c>
      <c r="K337" s="148">
        <f t="shared" si="17"/>
        <v>0</v>
      </c>
      <c r="L337" s="148" t="s">
        <v>9020</v>
      </c>
    </row>
    <row r="338" spans="1:12" x14ac:dyDescent="0.25">
      <c r="A338" s="148" t="s">
        <v>2461</v>
      </c>
      <c r="B338" s="148" t="s">
        <v>2997</v>
      </c>
      <c r="C338" s="148" t="s">
        <v>3388</v>
      </c>
      <c r="D338" s="148">
        <f t="shared" si="15"/>
        <v>0</v>
      </c>
      <c r="E338" s="148" t="str">
        <f t="shared" si="16"/>
        <v>GC-04314</v>
      </c>
      <c r="F338" s="148">
        <f>+IF(AND(C338*1&gt;=200,E338="GC-04314"),IF(D338=0,MAX(F$2:F337)+1,0),0)</f>
        <v>237</v>
      </c>
      <c r="H338" s="148" t="s">
        <v>6213</v>
      </c>
      <c r="I338" s="148" t="s">
        <v>6962</v>
      </c>
      <c r="J338" s="148" t="s">
        <v>6962</v>
      </c>
      <c r="K338" s="148">
        <f t="shared" si="17"/>
        <v>0</v>
      </c>
      <c r="L338" s="148" t="s">
        <v>9020</v>
      </c>
    </row>
    <row r="339" spans="1:12" x14ac:dyDescent="0.25">
      <c r="A339" s="148" t="s">
        <v>2462</v>
      </c>
      <c r="B339" s="148" t="s">
        <v>2997</v>
      </c>
      <c r="C339" s="148" t="s">
        <v>3389</v>
      </c>
      <c r="D339" s="148">
        <f t="shared" si="15"/>
        <v>0</v>
      </c>
      <c r="E339" s="148" t="str">
        <f t="shared" si="16"/>
        <v>GC-04314</v>
      </c>
      <c r="F339" s="148">
        <f>+IF(AND(C339*1&gt;=200,E339="GC-04314"),IF(D339=0,MAX(F$2:F338)+1,0),0)</f>
        <v>238</v>
      </c>
      <c r="H339" s="148" t="s">
        <v>6214</v>
      </c>
      <c r="I339" s="148" t="s">
        <v>6962</v>
      </c>
      <c r="J339" s="148" t="s">
        <v>6962</v>
      </c>
      <c r="K339" s="148">
        <f t="shared" si="17"/>
        <v>0</v>
      </c>
      <c r="L339" s="148" t="s">
        <v>9020</v>
      </c>
    </row>
    <row r="340" spans="1:12" x14ac:dyDescent="0.25">
      <c r="A340" s="148" t="s">
        <v>2463</v>
      </c>
      <c r="B340" s="148" t="s">
        <v>2997</v>
      </c>
      <c r="C340" s="148" t="s">
        <v>3390</v>
      </c>
      <c r="D340" s="148">
        <f t="shared" si="15"/>
        <v>0</v>
      </c>
      <c r="E340" s="148" t="str">
        <f t="shared" si="16"/>
        <v>GC-04314</v>
      </c>
      <c r="F340" s="148">
        <f>+IF(AND(C340*1&gt;=200,E340="GC-04314"),IF(D340=0,MAX(F$2:F339)+1,0),0)</f>
        <v>239</v>
      </c>
      <c r="H340" s="148" t="s">
        <v>6215</v>
      </c>
      <c r="I340" s="148" t="s">
        <v>6962</v>
      </c>
      <c r="J340" s="148" t="s">
        <v>6962</v>
      </c>
      <c r="K340" s="148">
        <f t="shared" si="17"/>
        <v>0</v>
      </c>
      <c r="L340" s="148" t="s">
        <v>9020</v>
      </c>
    </row>
    <row r="341" spans="1:12" x14ac:dyDescent="0.25">
      <c r="A341" s="148" t="s">
        <v>2464</v>
      </c>
      <c r="B341" s="148" t="s">
        <v>2997</v>
      </c>
      <c r="C341" s="148" t="s">
        <v>3391</v>
      </c>
      <c r="D341" s="148">
        <f t="shared" si="15"/>
        <v>0</v>
      </c>
      <c r="E341" s="148" t="str">
        <f t="shared" si="16"/>
        <v>GC-04314</v>
      </c>
      <c r="F341" s="148">
        <f>+IF(AND(C341*1&gt;=200,E341="GC-04314"),IF(D341=0,MAX(F$2:F340)+1,0),0)</f>
        <v>240</v>
      </c>
      <c r="H341" s="148" t="s">
        <v>6216</v>
      </c>
      <c r="I341" s="148" t="s">
        <v>6962</v>
      </c>
      <c r="J341" s="148" t="s">
        <v>6962</v>
      </c>
      <c r="K341" s="148">
        <f t="shared" si="17"/>
        <v>0</v>
      </c>
      <c r="L341" s="148" t="s">
        <v>9020</v>
      </c>
    </row>
    <row r="342" spans="1:12" x14ac:dyDescent="0.25">
      <c r="A342" s="148" t="s">
        <v>2465</v>
      </c>
      <c r="B342" s="148" t="s">
        <v>2997</v>
      </c>
      <c r="C342" s="148" t="s">
        <v>3392</v>
      </c>
      <c r="D342" s="148">
        <f t="shared" si="15"/>
        <v>0</v>
      </c>
      <c r="E342" s="148" t="str">
        <f t="shared" si="16"/>
        <v>GC-04314</v>
      </c>
      <c r="F342" s="148">
        <f>+IF(AND(C342*1&gt;=200,E342="GC-04314"),IF(D342=0,MAX(F$2:F341)+1,0),0)</f>
        <v>241</v>
      </c>
      <c r="H342" s="148" t="s">
        <v>6217</v>
      </c>
      <c r="I342" s="148" t="s">
        <v>6962</v>
      </c>
      <c r="J342" s="148" t="s">
        <v>6962</v>
      </c>
      <c r="K342" s="148">
        <f t="shared" si="17"/>
        <v>0</v>
      </c>
      <c r="L342" s="148" t="s">
        <v>9020</v>
      </c>
    </row>
    <row r="343" spans="1:12" x14ac:dyDescent="0.25">
      <c r="A343" s="148" t="s">
        <v>2466</v>
      </c>
      <c r="B343" s="148" t="s">
        <v>2997</v>
      </c>
      <c r="C343" s="148" t="s">
        <v>3393</v>
      </c>
      <c r="D343" s="148">
        <f t="shared" si="15"/>
        <v>0</v>
      </c>
      <c r="E343" s="148" t="str">
        <f t="shared" si="16"/>
        <v>GC-04314</v>
      </c>
      <c r="F343" s="148">
        <f>+IF(AND(C343*1&gt;=200,E343="GC-04314"),IF(D343=0,MAX(F$2:F342)+1,0),0)</f>
        <v>242</v>
      </c>
      <c r="H343" s="148" t="s">
        <v>6218</v>
      </c>
      <c r="I343" s="148" t="s">
        <v>6962</v>
      </c>
      <c r="J343" s="148" t="s">
        <v>6962</v>
      </c>
      <c r="K343" s="148">
        <f t="shared" si="17"/>
        <v>0</v>
      </c>
      <c r="L343" s="148" t="s">
        <v>9020</v>
      </c>
    </row>
    <row r="344" spans="1:12" x14ac:dyDescent="0.25">
      <c r="A344" s="148" t="s">
        <v>2467</v>
      </c>
      <c r="B344" s="148" t="s">
        <v>2997</v>
      </c>
      <c r="C344" s="148" t="s">
        <v>3394</v>
      </c>
      <c r="D344" s="148">
        <f t="shared" si="15"/>
        <v>0</v>
      </c>
      <c r="E344" s="148" t="str">
        <f t="shared" si="16"/>
        <v>GC-04314</v>
      </c>
      <c r="F344" s="148">
        <f>+IF(AND(C344*1&gt;=200,E344="GC-04314"),IF(D344=0,MAX(F$2:F343)+1,0),0)</f>
        <v>243</v>
      </c>
      <c r="H344" s="148" t="s">
        <v>6219</v>
      </c>
      <c r="I344" s="148" t="s">
        <v>6962</v>
      </c>
      <c r="J344" s="148" t="s">
        <v>6962</v>
      </c>
      <c r="K344" s="148">
        <f t="shared" si="17"/>
        <v>0</v>
      </c>
      <c r="L344" s="148" t="s">
        <v>9020</v>
      </c>
    </row>
    <row r="345" spans="1:12" x14ac:dyDescent="0.25">
      <c r="A345" s="148" t="s">
        <v>2468</v>
      </c>
      <c r="B345" s="148" t="s">
        <v>2997</v>
      </c>
      <c r="C345" s="148" t="s">
        <v>3395</v>
      </c>
      <c r="D345" s="148">
        <f t="shared" si="15"/>
        <v>0</v>
      </c>
      <c r="E345" s="148" t="str">
        <f t="shared" si="16"/>
        <v>GC-04314</v>
      </c>
      <c r="F345" s="148">
        <f>+IF(AND(C345*1&gt;=200,E345="GC-04314"),IF(D345=0,MAX(F$2:F344)+1,0),0)</f>
        <v>244</v>
      </c>
      <c r="H345" s="148" t="s">
        <v>6220</v>
      </c>
      <c r="I345" s="148" t="s">
        <v>6962</v>
      </c>
      <c r="J345" s="148" t="s">
        <v>6962</v>
      </c>
      <c r="K345" s="148">
        <f t="shared" si="17"/>
        <v>0</v>
      </c>
      <c r="L345" s="148" t="s">
        <v>9020</v>
      </c>
    </row>
    <row r="346" spans="1:12" x14ac:dyDescent="0.25">
      <c r="A346" s="148" t="s">
        <v>2469</v>
      </c>
      <c r="B346" s="148" t="s">
        <v>2997</v>
      </c>
      <c r="C346" s="148" t="s">
        <v>3396</v>
      </c>
      <c r="D346" s="148">
        <f t="shared" si="15"/>
        <v>0</v>
      </c>
      <c r="E346" s="148" t="str">
        <f t="shared" si="16"/>
        <v>GC-04314</v>
      </c>
      <c r="F346" s="148">
        <f>+IF(AND(C346*1&gt;=200,E346="GC-04314"),IF(D346=0,MAX(F$2:F345)+1,0),0)</f>
        <v>245</v>
      </c>
      <c r="H346" s="148" t="s">
        <v>6221</v>
      </c>
      <c r="I346" s="148" t="s">
        <v>6962</v>
      </c>
      <c r="J346" s="148" t="s">
        <v>6962</v>
      </c>
      <c r="K346" s="148">
        <f t="shared" si="17"/>
        <v>0</v>
      </c>
      <c r="L346" s="148" t="s">
        <v>9020</v>
      </c>
    </row>
    <row r="347" spans="1:12" x14ac:dyDescent="0.25">
      <c r="A347" s="148" t="s">
        <v>2470</v>
      </c>
      <c r="B347" s="148" t="s">
        <v>2997</v>
      </c>
      <c r="C347" s="148" t="s">
        <v>3397</v>
      </c>
      <c r="D347" s="148">
        <f t="shared" si="15"/>
        <v>0</v>
      </c>
      <c r="E347" s="148" t="str">
        <f t="shared" si="16"/>
        <v>GC-04314</v>
      </c>
      <c r="F347" s="148">
        <f>+IF(AND(C347*1&gt;=200,E347="GC-04314"),IF(D347=0,MAX(F$2:F346)+1,0),0)</f>
        <v>246</v>
      </c>
      <c r="H347" s="148" t="s">
        <v>6222</v>
      </c>
      <c r="I347" s="148" t="s">
        <v>6962</v>
      </c>
      <c r="J347" s="148" t="s">
        <v>6962</v>
      </c>
      <c r="K347" s="148">
        <f t="shared" si="17"/>
        <v>0</v>
      </c>
      <c r="L347" s="148" t="s">
        <v>9020</v>
      </c>
    </row>
    <row r="348" spans="1:12" x14ac:dyDescent="0.25">
      <c r="A348" s="148" t="s">
        <v>2471</v>
      </c>
      <c r="B348" s="148" t="s">
        <v>2997</v>
      </c>
      <c r="C348" s="148" t="s">
        <v>3398</v>
      </c>
      <c r="D348" s="148">
        <f t="shared" si="15"/>
        <v>0</v>
      </c>
      <c r="E348" s="148" t="str">
        <f t="shared" si="16"/>
        <v>GC-04314</v>
      </c>
      <c r="F348" s="148">
        <f>+IF(AND(C348*1&gt;=200,E348="GC-04314"),IF(D348=0,MAX(F$2:F347)+1,0),0)</f>
        <v>247</v>
      </c>
      <c r="H348" s="148" t="s">
        <v>6223</v>
      </c>
      <c r="I348" s="148" t="s">
        <v>6962</v>
      </c>
      <c r="J348" s="148" t="s">
        <v>6962</v>
      </c>
      <c r="K348" s="148">
        <f t="shared" si="17"/>
        <v>0</v>
      </c>
      <c r="L348" s="148" t="s">
        <v>9020</v>
      </c>
    </row>
    <row r="349" spans="1:12" x14ac:dyDescent="0.25">
      <c r="A349" s="148" t="s">
        <v>2472</v>
      </c>
      <c r="B349" s="148" t="s">
        <v>2997</v>
      </c>
      <c r="C349" s="148" t="s">
        <v>3399</v>
      </c>
      <c r="D349" s="148">
        <f t="shared" si="15"/>
        <v>0</v>
      </c>
      <c r="E349" s="148" t="str">
        <f t="shared" si="16"/>
        <v>GC-04314</v>
      </c>
      <c r="F349" s="148">
        <f>+IF(AND(C349*1&gt;=200,E349="GC-04314"),IF(D349=0,MAX(F$2:F348)+1,0),0)</f>
        <v>248</v>
      </c>
      <c r="H349" s="148" t="s">
        <v>6224</v>
      </c>
      <c r="I349" s="148" t="s">
        <v>6962</v>
      </c>
      <c r="J349" s="148" t="s">
        <v>6962</v>
      </c>
      <c r="K349" s="148">
        <f t="shared" si="17"/>
        <v>0</v>
      </c>
      <c r="L349" s="148" t="s">
        <v>9020</v>
      </c>
    </row>
    <row r="350" spans="1:12" x14ac:dyDescent="0.25">
      <c r="A350" s="148" t="s">
        <v>2473</v>
      </c>
      <c r="B350" s="148" t="s">
        <v>2997</v>
      </c>
      <c r="C350" s="148" t="s">
        <v>3400</v>
      </c>
      <c r="D350" s="148">
        <f t="shared" si="15"/>
        <v>0</v>
      </c>
      <c r="E350" s="148" t="str">
        <f t="shared" si="16"/>
        <v>GC-04314</v>
      </c>
      <c r="F350" s="148">
        <f>+IF(AND(C350*1&gt;=200,E350="GC-04314"),IF(D350=0,MAX(F$2:F349)+1,0),0)</f>
        <v>249</v>
      </c>
      <c r="H350" s="148" t="s">
        <v>6225</v>
      </c>
      <c r="I350" s="148" t="s">
        <v>6962</v>
      </c>
      <c r="J350" s="148" t="s">
        <v>6962</v>
      </c>
      <c r="K350" s="148">
        <f t="shared" si="17"/>
        <v>0</v>
      </c>
      <c r="L350" s="148" t="s">
        <v>9020</v>
      </c>
    </row>
    <row r="351" spans="1:12" x14ac:dyDescent="0.25">
      <c r="A351" s="148" t="s">
        <v>2474</v>
      </c>
      <c r="B351" s="148" t="s">
        <v>2997</v>
      </c>
      <c r="C351" s="148" t="s">
        <v>3401</v>
      </c>
      <c r="D351" s="148">
        <f t="shared" si="15"/>
        <v>0</v>
      </c>
      <c r="E351" s="148" t="str">
        <f t="shared" si="16"/>
        <v>GC-04314</v>
      </c>
      <c r="F351" s="148">
        <f>+IF(AND(C351*1&gt;=200,E351="GC-04314"),IF(D351=0,MAX(F$2:F350)+1,0),0)</f>
        <v>250</v>
      </c>
      <c r="H351" s="148" t="s">
        <v>6226</v>
      </c>
      <c r="I351" s="148" t="s">
        <v>6962</v>
      </c>
      <c r="J351" s="148" t="s">
        <v>6962</v>
      </c>
      <c r="K351" s="148">
        <f t="shared" si="17"/>
        <v>0</v>
      </c>
      <c r="L351" s="148" t="s">
        <v>9020</v>
      </c>
    </row>
    <row r="352" spans="1:12" x14ac:dyDescent="0.25">
      <c r="A352" s="148" t="s">
        <v>2475</v>
      </c>
      <c r="B352" s="148" t="s">
        <v>2997</v>
      </c>
      <c r="C352" s="148" t="s">
        <v>3402</v>
      </c>
      <c r="D352" s="148">
        <f t="shared" si="15"/>
        <v>0</v>
      </c>
      <c r="E352" s="148" t="str">
        <f t="shared" si="16"/>
        <v>GC-04314</v>
      </c>
      <c r="F352" s="148">
        <f>+IF(AND(C352*1&gt;=200,E352="GC-04314"),IF(D352=0,MAX(F$2:F351)+1,0),0)</f>
        <v>251</v>
      </c>
      <c r="H352" s="148" t="s">
        <v>6227</v>
      </c>
      <c r="I352" s="148" t="s">
        <v>6962</v>
      </c>
      <c r="J352" s="148" t="s">
        <v>6962</v>
      </c>
      <c r="K352" s="148">
        <f t="shared" si="17"/>
        <v>0</v>
      </c>
      <c r="L352" s="148" t="s">
        <v>9020</v>
      </c>
    </row>
    <row r="353" spans="1:12" x14ac:dyDescent="0.25">
      <c r="A353" s="148" t="s">
        <v>2476</v>
      </c>
      <c r="B353" s="148" t="s">
        <v>2997</v>
      </c>
      <c r="C353" s="148" t="s">
        <v>3403</v>
      </c>
      <c r="D353" s="148">
        <f t="shared" si="15"/>
        <v>0</v>
      </c>
      <c r="E353" s="148" t="str">
        <f t="shared" si="16"/>
        <v>GC-04314</v>
      </c>
      <c r="F353" s="148">
        <f>+IF(AND(C353*1&gt;=200,E353="GC-04314"),IF(D353=0,MAX(F$2:F352)+1,0),0)</f>
        <v>252</v>
      </c>
      <c r="H353" s="148" t="s">
        <v>6228</v>
      </c>
      <c r="I353" s="148" t="s">
        <v>6962</v>
      </c>
      <c r="J353" s="148" t="s">
        <v>6962</v>
      </c>
      <c r="K353" s="148">
        <f t="shared" si="17"/>
        <v>0</v>
      </c>
      <c r="L353" s="148" t="s">
        <v>9020</v>
      </c>
    </row>
    <row r="354" spans="1:12" x14ac:dyDescent="0.25">
      <c r="A354" s="148" t="s">
        <v>2477</v>
      </c>
      <c r="B354" s="148" t="s">
        <v>2997</v>
      </c>
      <c r="C354" s="148" t="s">
        <v>3404</v>
      </c>
      <c r="D354" s="148">
        <f t="shared" si="15"/>
        <v>0</v>
      </c>
      <c r="E354" s="148" t="str">
        <f t="shared" si="16"/>
        <v>GC-04314</v>
      </c>
      <c r="F354" s="148">
        <f>+IF(AND(C354*1&gt;=200,E354="GC-04314"),IF(D354=0,MAX(F$2:F353)+1,0),0)</f>
        <v>253</v>
      </c>
      <c r="H354" s="148" t="s">
        <v>6229</v>
      </c>
      <c r="I354" s="148" t="s">
        <v>6962</v>
      </c>
      <c r="J354" s="148" t="s">
        <v>6962</v>
      </c>
      <c r="K354" s="148">
        <f t="shared" si="17"/>
        <v>0</v>
      </c>
      <c r="L354" s="148" t="s">
        <v>9020</v>
      </c>
    </row>
    <row r="355" spans="1:12" x14ac:dyDescent="0.25">
      <c r="A355" s="148" t="s">
        <v>2478</v>
      </c>
      <c r="B355" s="148" t="s">
        <v>2997</v>
      </c>
      <c r="C355" s="148" t="s">
        <v>3405</v>
      </c>
      <c r="D355" s="148">
        <f t="shared" si="15"/>
        <v>0</v>
      </c>
      <c r="E355" s="148" t="str">
        <f t="shared" si="16"/>
        <v>GC-04314</v>
      </c>
      <c r="F355" s="148">
        <f>+IF(AND(C355*1&gt;=200,E355="GC-04314"),IF(D355=0,MAX(F$2:F354)+1,0),0)</f>
        <v>254</v>
      </c>
      <c r="H355" s="148" t="s">
        <v>6230</v>
      </c>
      <c r="I355" s="148" t="s">
        <v>6962</v>
      </c>
      <c r="J355" s="148" t="s">
        <v>6962</v>
      </c>
      <c r="K355" s="148">
        <f t="shared" si="17"/>
        <v>0</v>
      </c>
      <c r="L355" s="148" t="s">
        <v>9020</v>
      </c>
    </row>
    <row r="356" spans="1:12" x14ac:dyDescent="0.25">
      <c r="A356" s="148" t="s">
        <v>2479</v>
      </c>
      <c r="B356" s="148" t="s">
        <v>2997</v>
      </c>
      <c r="C356" s="148" t="s">
        <v>3406</v>
      </c>
      <c r="D356" s="148">
        <f t="shared" si="15"/>
        <v>0</v>
      </c>
      <c r="E356" s="148" t="str">
        <f t="shared" si="16"/>
        <v>GC-04314</v>
      </c>
      <c r="F356" s="148">
        <f>+IF(AND(C356*1&gt;=200,E356="GC-04314"),IF(D356=0,MAX(F$2:F355)+1,0),0)</f>
        <v>255</v>
      </c>
      <c r="H356" s="148" t="s">
        <v>6231</v>
      </c>
      <c r="I356" s="148" t="s">
        <v>6962</v>
      </c>
      <c r="J356" s="148" t="s">
        <v>6962</v>
      </c>
      <c r="K356" s="148">
        <f t="shared" si="17"/>
        <v>0</v>
      </c>
      <c r="L356" s="148" t="s">
        <v>9020</v>
      </c>
    </row>
    <row r="357" spans="1:12" x14ac:dyDescent="0.25">
      <c r="A357" s="148" t="s">
        <v>2480</v>
      </c>
      <c r="B357" s="148" t="s">
        <v>2997</v>
      </c>
      <c r="C357" s="148" t="s">
        <v>3407</v>
      </c>
      <c r="D357" s="148">
        <f t="shared" si="15"/>
        <v>0</v>
      </c>
      <c r="E357" s="148" t="str">
        <f t="shared" si="16"/>
        <v>GC-04314</v>
      </c>
      <c r="F357" s="148">
        <f>+IF(AND(C357*1&gt;=200,E357="GC-04314"),IF(D357=0,MAX(F$2:F356)+1,0),0)</f>
        <v>256</v>
      </c>
      <c r="H357" s="148" t="s">
        <v>6232</v>
      </c>
      <c r="I357" s="148" t="s">
        <v>6962</v>
      </c>
      <c r="J357" s="148" t="s">
        <v>6962</v>
      </c>
      <c r="K357" s="148">
        <f t="shared" si="17"/>
        <v>0</v>
      </c>
      <c r="L357" s="148" t="s">
        <v>9020</v>
      </c>
    </row>
    <row r="358" spans="1:12" x14ac:dyDescent="0.25">
      <c r="A358" s="148" t="s">
        <v>2481</v>
      </c>
      <c r="B358" s="148" t="s">
        <v>2997</v>
      </c>
      <c r="C358" s="148" t="s">
        <v>3408</v>
      </c>
      <c r="D358" s="148">
        <f t="shared" si="15"/>
        <v>0</v>
      </c>
      <c r="E358" s="148" t="str">
        <f t="shared" si="16"/>
        <v>GC-04314</v>
      </c>
      <c r="F358" s="148">
        <f>+IF(AND(C358*1&gt;=200,E358="GC-04314"),IF(D358=0,MAX(F$2:F357)+1,0),0)</f>
        <v>257</v>
      </c>
      <c r="H358" s="148" t="s">
        <v>6233</v>
      </c>
      <c r="I358" s="148" t="s">
        <v>6962</v>
      </c>
      <c r="J358" s="148" t="s">
        <v>6962</v>
      </c>
      <c r="K358" s="148">
        <f t="shared" si="17"/>
        <v>0</v>
      </c>
      <c r="L358" s="148" t="s">
        <v>9020</v>
      </c>
    </row>
    <row r="359" spans="1:12" x14ac:dyDescent="0.25">
      <c r="A359" s="148" t="s">
        <v>2482</v>
      </c>
      <c r="B359" s="148" t="s">
        <v>2997</v>
      </c>
      <c r="C359" s="148" t="s">
        <v>3409</v>
      </c>
      <c r="D359" s="148">
        <f t="shared" si="15"/>
        <v>0</v>
      </c>
      <c r="E359" s="148" t="str">
        <f t="shared" si="16"/>
        <v>GC-04314</v>
      </c>
      <c r="F359" s="148">
        <f>+IF(AND(C359*1&gt;=200,E359="GC-04314"),IF(D359=0,MAX(F$2:F358)+1,0),0)</f>
        <v>258</v>
      </c>
      <c r="H359" s="148" t="s">
        <v>6234</v>
      </c>
      <c r="I359" s="148" t="s">
        <v>6962</v>
      </c>
      <c r="J359" s="148" t="s">
        <v>6962</v>
      </c>
      <c r="K359" s="148">
        <f t="shared" si="17"/>
        <v>0</v>
      </c>
      <c r="L359" s="148" t="s">
        <v>9020</v>
      </c>
    </row>
    <row r="360" spans="1:12" x14ac:dyDescent="0.25">
      <c r="A360" s="148" t="s">
        <v>2483</v>
      </c>
      <c r="B360" s="148" t="s">
        <v>2997</v>
      </c>
      <c r="C360" s="148" t="s">
        <v>3410</v>
      </c>
      <c r="D360" s="148">
        <f t="shared" si="15"/>
        <v>0</v>
      </c>
      <c r="E360" s="148" t="str">
        <f t="shared" si="16"/>
        <v>GC-04314</v>
      </c>
      <c r="F360" s="148">
        <f>+IF(AND(C360*1&gt;=200,E360="GC-04314"),IF(D360=0,MAX(F$2:F359)+1,0),0)</f>
        <v>259</v>
      </c>
      <c r="H360" s="148" t="s">
        <v>6235</v>
      </c>
      <c r="I360" s="148" t="s">
        <v>6962</v>
      </c>
      <c r="J360" s="148" t="s">
        <v>6962</v>
      </c>
      <c r="K360" s="148">
        <f t="shared" si="17"/>
        <v>0</v>
      </c>
      <c r="L360" s="148" t="s">
        <v>9020</v>
      </c>
    </row>
    <row r="361" spans="1:12" x14ac:dyDescent="0.25">
      <c r="A361" s="148" t="s">
        <v>2484</v>
      </c>
      <c r="B361" s="148" t="s">
        <v>2997</v>
      </c>
      <c r="C361" s="148" t="s">
        <v>3411</v>
      </c>
      <c r="D361" s="148">
        <f t="shared" si="15"/>
        <v>0</v>
      </c>
      <c r="E361" s="148" t="str">
        <f t="shared" si="16"/>
        <v>GC-04314</v>
      </c>
      <c r="F361" s="148">
        <f>+IF(AND(C361*1&gt;=200,E361="GC-04314"),IF(D361=0,MAX(F$2:F360)+1,0),0)</f>
        <v>260</v>
      </c>
      <c r="H361" s="148" t="s">
        <v>6236</v>
      </c>
      <c r="I361" s="148" t="s">
        <v>6962</v>
      </c>
      <c r="J361" s="148" t="s">
        <v>6962</v>
      </c>
      <c r="K361" s="148">
        <f t="shared" si="17"/>
        <v>0</v>
      </c>
      <c r="L361" s="148" t="s">
        <v>9020</v>
      </c>
    </row>
    <row r="362" spans="1:12" x14ac:dyDescent="0.25">
      <c r="A362" s="148" t="s">
        <v>2485</v>
      </c>
      <c r="B362" s="148" t="s">
        <v>2997</v>
      </c>
      <c r="C362" s="148" t="s">
        <v>3412</v>
      </c>
      <c r="D362" s="148">
        <f t="shared" si="15"/>
        <v>0</v>
      </c>
      <c r="E362" s="148" t="str">
        <f t="shared" si="16"/>
        <v>GC-04314</v>
      </c>
      <c r="F362" s="148">
        <f>+IF(AND(C362*1&gt;=200,E362="GC-04314"),IF(D362=0,MAX(F$2:F361)+1,0),0)</f>
        <v>261</v>
      </c>
      <c r="H362" s="148" t="s">
        <v>6237</v>
      </c>
      <c r="I362" s="148" t="s">
        <v>6962</v>
      </c>
      <c r="J362" s="148" t="s">
        <v>6962</v>
      </c>
      <c r="K362" s="148">
        <f t="shared" si="17"/>
        <v>0</v>
      </c>
      <c r="L362" s="148" t="s">
        <v>9020</v>
      </c>
    </row>
    <row r="363" spans="1:12" x14ac:dyDescent="0.25">
      <c r="A363" s="148" t="s">
        <v>2486</v>
      </c>
      <c r="B363" s="148" t="s">
        <v>2997</v>
      </c>
      <c r="C363" s="148" t="s">
        <v>3413</v>
      </c>
      <c r="D363" s="148">
        <f t="shared" si="15"/>
        <v>0</v>
      </c>
      <c r="E363" s="148" t="str">
        <f t="shared" si="16"/>
        <v>GC-04314</v>
      </c>
      <c r="F363" s="148">
        <f>+IF(AND(C363*1&gt;=200,E363="GC-04314"),IF(D363=0,MAX(F$2:F362)+1,0),0)</f>
        <v>262</v>
      </c>
      <c r="H363" s="148" t="s">
        <v>6238</v>
      </c>
      <c r="I363" s="148" t="s">
        <v>6962</v>
      </c>
      <c r="J363" s="148" t="s">
        <v>6962</v>
      </c>
      <c r="K363" s="148">
        <f t="shared" si="17"/>
        <v>0</v>
      </c>
      <c r="L363" s="148" t="s">
        <v>9020</v>
      </c>
    </row>
    <row r="364" spans="1:12" x14ac:dyDescent="0.25">
      <c r="A364" s="148" t="s">
        <v>2487</v>
      </c>
      <c r="B364" s="148" t="s">
        <v>2997</v>
      </c>
      <c r="C364" s="148" t="s">
        <v>3414</v>
      </c>
      <c r="D364" s="148">
        <f t="shared" si="15"/>
        <v>0</v>
      </c>
      <c r="E364" s="148" t="str">
        <f t="shared" si="16"/>
        <v>GC-04314</v>
      </c>
      <c r="F364" s="148">
        <f>+IF(AND(C364*1&gt;=200,E364="GC-04314"),IF(D364=0,MAX(F$2:F363)+1,0),0)</f>
        <v>263</v>
      </c>
      <c r="H364" s="148" t="s">
        <v>6239</v>
      </c>
      <c r="I364" s="148" t="s">
        <v>6962</v>
      </c>
      <c r="J364" s="148" t="s">
        <v>6962</v>
      </c>
      <c r="K364" s="148">
        <f t="shared" si="17"/>
        <v>0</v>
      </c>
      <c r="L364" s="148" t="s">
        <v>9020</v>
      </c>
    </row>
    <row r="365" spans="1:12" x14ac:dyDescent="0.25">
      <c r="A365" s="148" t="s">
        <v>2488</v>
      </c>
      <c r="B365" s="148" t="s">
        <v>2997</v>
      </c>
      <c r="C365" s="148" t="s">
        <v>3415</v>
      </c>
      <c r="D365" s="148">
        <f t="shared" si="15"/>
        <v>0</v>
      </c>
      <c r="E365" s="148" t="str">
        <f t="shared" si="16"/>
        <v>GC-04314</v>
      </c>
      <c r="F365" s="148">
        <f>+IF(AND(C365*1&gt;=200,E365="GC-04314"),IF(D365=0,MAX(F$2:F364)+1,0),0)</f>
        <v>264</v>
      </c>
      <c r="H365" s="148" t="s">
        <v>6240</v>
      </c>
      <c r="I365" s="148" t="s">
        <v>6962</v>
      </c>
      <c r="J365" s="148" t="s">
        <v>6962</v>
      </c>
      <c r="K365" s="148">
        <f t="shared" si="17"/>
        <v>0</v>
      </c>
      <c r="L365" s="148" t="s">
        <v>9020</v>
      </c>
    </row>
    <row r="366" spans="1:12" x14ac:dyDescent="0.25">
      <c r="A366" s="148" t="s">
        <v>2489</v>
      </c>
      <c r="B366" s="148" t="s">
        <v>2997</v>
      </c>
      <c r="C366" s="148" t="s">
        <v>3416</v>
      </c>
      <c r="D366" s="148">
        <f t="shared" si="15"/>
        <v>0</v>
      </c>
      <c r="E366" s="148" t="str">
        <f t="shared" si="16"/>
        <v>GC-04314</v>
      </c>
      <c r="F366" s="148">
        <f>+IF(AND(C366*1&gt;=200,E366="GC-04314"),IF(D366=0,MAX(F$2:F365)+1,0),0)</f>
        <v>265</v>
      </c>
      <c r="H366" s="148" t="s">
        <v>6241</v>
      </c>
      <c r="I366" s="148" t="s">
        <v>6962</v>
      </c>
      <c r="J366" s="148" t="s">
        <v>6962</v>
      </c>
      <c r="K366" s="148">
        <f t="shared" si="17"/>
        <v>0</v>
      </c>
      <c r="L366" s="148" t="s">
        <v>9020</v>
      </c>
    </row>
    <row r="367" spans="1:12" x14ac:dyDescent="0.25">
      <c r="A367" s="148" t="s">
        <v>2490</v>
      </c>
      <c r="B367" s="148" t="s">
        <v>2997</v>
      </c>
      <c r="C367" s="148" t="s">
        <v>3417</v>
      </c>
      <c r="D367" s="148">
        <f t="shared" si="15"/>
        <v>0</v>
      </c>
      <c r="E367" s="148" t="str">
        <f t="shared" si="16"/>
        <v>GC-04314</v>
      </c>
      <c r="F367" s="148">
        <f>+IF(AND(C367*1&gt;=200,E367="GC-04314"),IF(D367=0,MAX(F$2:F366)+1,0),0)</f>
        <v>266</v>
      </c>
      <c r="H367" s="148" t="s">
        <v>6242</v>
      </c>
      <c r="I367" s="148" t="s">
        <v>6962</v>
      </c>
      <c r="J367" s="148" t="s">
        <v>6962</v>
      </c>
      <c r="K367" s="148">
        <f t="shared" si="17"/>
        <v>0</v>
      </c>
      <c r="L367" s="148" t="s">
        <v>9020</v>
      </c>
    </row>
    <row r="368" spans="1:12" x14ac:dyDescent="0.25">
      <c r="A368" s="148" t="s">
        <v>2491</v>
      </c>
      <c r="B368" s="148" t="s">
        <v>2997</v>
      </c>
      <c r="C368" s="148" t="s">
        <v>3418</v>
      </c>
      <c r="D368" s="148">
        <f t="shared" si="15"/>
        <v>0</v>
      </c>
      <c r="E368" s="148" t="str">
        <f t="shared" si="16"/>
        <v>GC-04314</v>
      </c>
      <c r="F368" s="148">
        <f>+IF(AND(C368*1&gt;=200,E368="GC-04314"),IF(D368=0,MAX(F$2:F367)+1,0),0)</f>
        <v>267</v>
      </c>
      <c r="H368" s="148" t="s">
        <v>6243</v>
      </c>
      <c r="I368" s="148" t="s">
        <v>6962</v>
      </c>
      <c r="J368" s="148" t="s">
        <v>6962</v>
      </c>
      <c r="K368" s="148">
        <f t="shared" si="17"/>
        <v>0</v>
      </c>
      <c r="L368" s="148" t="s">
        <v>9020</v>
      </c>
    </row>
    <row r="369" spans="1:12" x14ac:dyDescent="0.25">
      <c r="A369" s="148" t="s">
        <v>2492</v>
      </c>
      <c r="B369" s="148" t="s">
        <v>2997</v>
      </c>
      <c r="C369" s="148" t="s">
        <v>3419</v>
      </c>
      <c r="D369" s="148">
        <f t="shared" si="15"/>
        <v>0</v>
      </c>
      <c r="E369" s="148" t="str">
        <f t="shared" si="16"/>
        <v>GC-04314</v>
      </c>
      <c r="F369" s="148">
        <f>+IF(AND(C369*1&gt;=200,E369="GC-04314"),IF(D369=0,MAX(F$2:F368)+1,0),0)</f>
        <v>268</v>
      </c>
      <c r="H369" s="148" t="s">
        <v>6244</v>
      </c>
      <c r="I369" s="148" t="s">
        <v>6962</v>
      </c>
      <c r="J369" s="148" t="s">
        <v>6962</v>
      </c>
      <c r="K369" s="148">
        <f t="shared" si="17"/>
        <v>0</v>
      </c>
      <c r="L369" s="148" t="s">
        <v>9020</v>
      </c>
    </row>
    <row r="370" spans="1:12" x14ac:dyDescent="0.25">
      <c r="A370" s="148" t="s">
        <v>2493</v>
      </c>
      <c r="B370" s="148" t="s">
        <v>2997</v>
      </c>
      <c r="C370" s="148" t="s">
        <v>3420</v>
      </c>
      <c r="D370" s="148">
        <f t="shared" si="15"/>
        <v>0</v>
      </c>
      <c r="E370" s="148" t="str">
        <f t="shared" si="16"/>
        <v>GC-04314</v>
      </c>
      <c r="F370" s="148">
        <f>+IF(AND(C370*1&gt;=200,E370="GC-04314"),IF(D370=0,MAX(F$2:F369)+1,0),0)</f>
        <v>269</v>
      </c>
      <c r="H370" s="148" t="s">
        <v>6245</v>
      </c>
      <c r="I370" s="148" t="s">
        <v>6962</v>
      </c>
      <c r="J370" s="148" t="s">
        <v>6962</v>
      </c>
      <c r="K370" s="148">
        <f t="shared" si="17"/>
        <v>0</v>
      </c>
      <c r="L370" s="148" t="s">
        <v>9020</v>
      </c>
    </row>
    <row r="371" spans="1:12" x14ac:dyDescent="0.25">
      <c r="A371" s="148" t="s">
        <v>2494</v>
      </c>
      <c r="B371" s="148" t="s">
        <v>2997</v>
      </c>
      <c r="C371" s="148" t="s">
        <v>3421</v>
      </c>
      <c r="D371" s="148">
        <f t="shared" si="15"/>
        <v>650000000002201</v>
      </c>
      <c r="E371" s="148" t="str">
        <f t="shared" si="16"/>
        <v/>
      </c>
      <c r="F371" s="148">
        <f>+IF(AND(C371*1&gt;=200,E371="GC-04314"),IF(D371=0,MAX(F$2:F370)+1,0),0)</f>
        <v>0</v>
      </c>
      <c r="H371" s="148" t="s">
        <v>6246</v>
      </c>
      <c r="I371" s="148" t="s">
        <v>6962</v>
      </c>
      <c r="J371" s="148" t="s">
        <v>6962</v>
      </c>
      <c r="K371" s="148">
        <f t="shared" si="17"/>
        <v>0</v>
      </c>
      <c r="L371" s="148" t="s">
        <v>9020</v>
      </c>
    </row>
    <row r="372" spans="1:12" x14ac:dyDescent="0.25">
      <c r="A372" s="148" t="s">
        <v>2495</v>
      </c>
      <c r="B372" s="148" t="s">
        <v>2997</v>
      </c>
      <c r="C372" s="148" t="s">
        <v>3422</v>
      </c>
      <c r="D372" s="148">
        <f t="shared" si="15"/>
        <v>650000000002203</v>
      </c>
      <c r="E372" s="148" t="str">
        <f t="shared" si="16"/>
        <v/>
      </c>
      <c r="F372" s="148">
        <f>+IF(AND(C372*1&gt;=200,E372="GC-04314"),IF(D372=0,MAX(F$2:F371)+1,0),0)</f>
        <v>0</v>
      </c>
      <c r="H372" s="148" t="s">
        <v>6247</v>
      </c>
      <c r="I372" s="148" t="s">
        <v>6962</v>
      </c>
      <c r="J372" s="148" t="s">
        <v>6962</v>
      </c>
      <c r="K372" s="148">
        <f t="shared" si="17"/>
        <v>0</v>
      </c>
      <c r="L372" s="148" t="s">
        <v>9020</v>
      </c>
    </row>
    <row r="373" spans="1:12" x14ac:dyDescent="0.25">
      <c r="A373" s="148" t="s">
        <v>2496</v>
      </c>
      <c r="B373" s="148" t="s">
        <v>2997</v>
      </c>
      <c r="C373" s="148" t="s">
        <v>3423</v>
      </c>
      <c r="D373" s="148">
        <f t="shared" si="15"/>
        <v>650000000002204</v>
      </c>
      <c r="E373" s="148" t="str">
        <f t="shared" si="16"/>
        <v/>
      </c>
      <c r="F373" s="148">
        <f>+IF(AND(C373*1&gt;=200,E373="GC-04314"),IF(D373=0,MAX(F$2:F372)+1,0),0)</f>
        <v>0</v>
      </c>
      <c r="H373" s="148" t="s">
        <v>6248</v>
      </c>
      <c r="I373" s="148" t="s">
        <v>6962</v>
      </c>
      <c r="J373" s="148" t="s">
        <v>6962</v>
      </c>
      <c r="K373" s="148">
        <f t="shared" si="17"/>
        <v>0</v>
      </c>
      <c r="L373" s="148" t="s">
        <v>9020</v>
      </c>
    </row>
    <row r="374" spans="1:12" x14ac:dyDescent="0.25">
      <c r="A374" s="148" t="s">
        <v>2497</v>
      </c>
      <c r="B374" s="148" t="s">
        <v>2997</v>
      </c>
      <c r="C374" s="148" t="s">
        <v>3424</v>
      </c>
      <c r="D374" s="148">
        <f t="shared" si="15"/>
        <v>650000000002205</v>
      </c>
      <c r="E374" s="148" t="str">
        <f t="shared" si="16"/>
        <v/>
      </c>
      <c r="F374" s="148">
        <f>+IF(AND(C374*1&gt;=200,E374="GC-04314"),IF(D374=0,MAX(F$2:F373)+1,0),0)</f>
        <v>0</v>
      </c>
      <c r="H374" s="148" t="s">
        <v>6249</v>
      </c>
      <c r="I374" s="148" t="s">
        <v>6962</v>
      </c>
      <c r="J374" s="148" t="s">
        <v>6962</v>
      </c>
      <c r="K374" s="148">
        <f t="shared" si="17"/>
        <v>0</v>
      </c>
      <c r="L374" s="148" t="s">
        <v>9020</v>
      </c>
    </row>
    <row r="375" spans="1:12" x14ac:dyDescent="0.25">
      <c r="A375" s="148" t="s">
        <v>2498</v>
      </c>
      <c r="B375" s="148" t="s">
        <v>2997</v>
      </c>
      <c r="C375" s="148" t="s">
        <v>3425</v>
      </c>
      <c r="D375" s="148">
        <f t="shared" si="15"/>
        <v>0</v>
      </c>
      <c r="E375" s="148" t="str">
        <f t="shared" si="16"/>
        <v>GC-04314</v>
      </c>
      <c r="F375" s="148">
        <f>+IF(AND(C375*1&gt;=200,E375="GC-04314"),IF(D375=0,MAX(F$2:F374)+1,0),0)</f>
        <v>270</v>
      </c>
      <c r="H375" s="148" t="s">
        <v>6250</v>
      </c>
      <c r="I375" s="148" t="s">
        <v>6962</v>
      </c>
      <c r="J375" s="148" t="s">
        <v>6962</v>
      </c>
      <c r="K375" s="148">
        <f t="shared" si="17"/>
        <v>0</v>
      </c>
      <c r="L375" s="148" t="s">
        <v>9020</v>
      </c>
    </row>
    <row r="376" spans="1:12" x14ac:dyDescent="0.25">
      <c r="A376" s="148" t="s">
        <v>2499</v>
      </c>
      <c r="B376" s="148" t="s">
        <v>2997</v>
      </c>
      <c r="C376" s="148" t="s">
        <v>3426</v>
      </c>
      <c r="D376" s="148">
        <f t="shared" si="15"/>
        <v>0</v>
      </c>
      <c r="E376" s="148" t="str">
        <f t="shared" si="16"/>
        <v>GC-04314</v>
      </c>
      <c r="F376" s="148">
        <f>+IF(AND(C376*1&gt;=200,E376="GC-04314"),IF(D376=0,MAX(F$2:F375)+1,0),0)</f>
        <v>271</v>
      </c>
      <c r="H376" s="148" t="s">
        <v>6251</v>
      </c>
      <c r="I376" s="148" t="s">
        <v>6962</v>
      </c>
      <c r="J376" s="148" t="s">
        <v>6962</v>
      </c>
      <c r="K376" s="148">
        <f t="shared" si="17"/>
        <v>0</v>
      </c>
      <c r="L376" s="148" t="s">
        <v>9020</v>
      </c>
    </row>
    <row r="377" spans="1:12" x14ac:dyDescent="0.25">
      <c r="A377" s="148" t="s">
        <v>2500</v>
      </c>
      <c r="B377" s="148" t="s">
        <v>2997</v>
      </c>
      <c r="C377" s="148" t="s">
        <v>3427</v>
      </c>
      <c r="D377" s="148">
        <f t="shared" si="15"/>
        <v>0</v>
      </c>
      <c r="E377" s="148" t="str">
        <f t="shared" si="16"/>
        <v>GC-04314</v>
      </c>
      <c r="F377" s="148">
        <f>+IF(AND(C377*1&gt;=200,E377="GC-04314"),IF(D377=0,MAX(F$2:F376)+1,0),0)</f>
        <v>272</v>
      </c>
      <c r="H377" s="148" t="s">
        <v>6252</v>
      </c>
      <c r="I377" s="148" t="s">
        <v>6962</v>
      </c>
      <c r="J377" s="148" t="s">
        <v>6962</v>
      </c>
      <c r="K377" s="148">
        <f t="shared" si="17"/>
        <v>0</v>
      </c>
      <c r="L377" s="148" t="s">
        <v>9020</v>
      </c>
    </row>
    <row r="378" spans="1:12" x14ac:dyDescent="0.25">
      <c r="A378" s="148" t="s">
        <v>2501</v>
      </c>
      <c r="B378" s="148" t="s">
        <v>2997</v>
      </c>
      <c r="C378" s="148" t="s">
        <v>3428</v>
      </c>
      <c r="D378" s="148">
        <f t="shared" si="15"/>
        <v>0</v>
      </c>
      <c r="E378" s="148" t="str">
        <f t="shared" si="16"/>
        <v>GC-04314</v>
      </c>
      <c r="F378" s="148">
        <f>+IF(AND(C378*1&gt;=200,E378="GC-04314"),IF(D378=0,MAX(F$2:F377)+1,0),0)</f>
        <v>273</v>
      </c>
      <c r="H378" s="148" t="s">
        <v>6253</v>
      </c>
      <c r="I378" s="148" t="s">
        <v>6962</v>
      </c>
      <c r="J378" s="148" t="s">
        <v>6962</v>
      </c>
      <c r="K378" s="148">
        <f t="shared" si="17"/>
        <v>0</v>
      </c>
      <c r="L378" s="148" t="s">
        <v>9020</v>
      </c>
    </row>
    <row r="379" spans="1:12" x14ac:dyDescent="0.25">
      <c r="A379" s="148" t="s">
        <v>2502</v>
      </c>
      <c r="B379" s="148" t="s">
        <v>2997</v>
      </c>
      <c r="C379" s="148" t="s">
        <v>3429</v>
      </c>
      <c r="D379" s="148">
        <f t="shared" si="15"/>
        <v>0</v>
      </c>
      <c r="E379" s="148" t="str">
        <f t="shared" si="16"/>
        <v>GC-04314</v>
      </c>
      <c r="F379" s="148">
        <f>+IF(AND(C379*1&gt;=200,E379="GC-04314"),IF(D379=0,MAX(F$2:F378)+1,0),0)</f>
        <v>274</v>
      </c>
      <c r="H379" s="148" t="s">
        <v>6254</v>
      </c>
      <c r="I379" s="148" t="s">
        <v>6962</v>
      </c>
      <c r="J379" s="148" t="s">
        <v>6962</v>
      </c>
      <c r="K379" s="148">
        <f t="shared" si="17"/>
        <v>0</v>
      </c>
      <c r="L379" s="148" t="s">
        <v>9020</v>
      </c>
    </row>
    <row r="380" spans="1:12" x14ac:dyDescent="0.25">
      <c r="A380" s="148" t="s">
        <v>2503</v>
      </c>
      <c r="B380" s="148" t="s">
        <v>2997</v>
      </c>
      <c r="C380" s="148" t="s">
        <v>3430</v>
      </c>
      <c r="D380" s="148">
        <f t="shared" si="15"/>
        <v>0</v>
      </c>
      <c r="E380" s="148" t="str">
        <f t="shared" si="16"/>
        <v>GC-04314</v>
      </c>
      <c r="F380" s="148">
        <f>+IF(AND(C380*1&gt;=200,E380="GC-04314"),IF(D380=0,MAX(F$2:F379)+1,0),0)</f>
        <v>275</v>
      </c>
      <c r="H380" s="148" t="s">
        <v>6255</v>
      </c>
      <c r="I380" s="148" t="s">
        <v>6962</v>
      </c>
      <c r="J380" s="148" t="s">
        <v>6962</v>
      </c>
      <c r="K380" s="148">
        <f t="shared" si="17"/>
        <v>0</v>
      </c>
      <c r="L380" s="148" t="s">
        <v>9020</v>
      </c>
    </row>
    <row r="381" spans="1:12" x14ac:dyDescent="0.25">
      <c r="A381" s="148" t="s">
        <v>2504</v>
      </c>
      <c r="B381" s="148" t="s">
        <v>2997</v>
      </c>
      <c r="C381" s="148" t="s">
        <v>3431</v>
      </c>
      <c r="D381" s="148">
        <f t="shared" si="15"/>
        <v>0</v>
      </c>
      <c r="E381" s="148" t="str">
        <f t="shared" si="16"/>
        <v>GC-04314</v>
      </c>
      <c r="F381" s="148">
        <f>+IF(AND(C381*1&gt;=200,E381="GC-04314"),IF(D381=0,MAX(F$2:F380)+1,0),0)</f>
        <v>276</v>
      </c>
      <c r="H381" s="148" t="s">
        <v>6256</v>
      </c>
      <c r="I381" s="148" t="s">
        <v>6962</v>
      </c>
      <c r="J381" s="148" t="s">
        <v>6962</v>
      </c>
      <c r="K381" s="148">
        <f t="shared" si="17"/>
        <v>0</v>
      </c>
      <c r="L381" s="148" t="s">
        <v>9020</v>
      </c>
    </row>
    <row r="382" spans="1:12" x14ac:dyDescent="0.25">
      <c r="A382" s="148" t="s">
        <v>2505</v>
      </c>
      <c r="B382" s="148" t="s">
        <v>2997</v>
      </c>
      <c r="C382" s="148" t="s">
        <v>3432</v>
      </c>
      <c r="D382" s="148">
        <f t="shared" si="15"/>
        <v>0</v>
      </c>
      <c r="E382" s="148" t="str">
        <f t="shared" si="16"/>
        <v>GC-04314</v>
      </c>
      <c r="F382" s="148">
        <f>+IF(AND(C382*1&gt;=200,E382="GC-04314"),IF(D382=0,MAX(F$2:F381)+1,0),0)</f>
        <v>277</v>
      </c>
      <c r="H382" s="148" t="s">
        <v>6257</v>
      </c>
      <c r="I382" s="148" t="s">
        <v>6962</v>
      </c>
      <c r="J382" s="148" t="s">
        <v>6962</v>
      </c>
      <c r="K382" s="148">
        <f t="shared" si="17"/>
        <v>0</v>
      </c>
      <c r="L382" s="148" t="s">
        <v>9020</v>
      </c>
    </row>
    <row r="383" spans="1:12" x14ac:dyDescent="0.25">
      <c r="A383" s="148" t="s">
        <v>2506</v>
      </c>
      <c r="B383" s="148" t="s">
        <v>2997</v>
      </c>
      <c r="C383" s="148" t="s">
        <v>3433</v>
      </c>
      <c r="D383" s="148">
        <f t="shared" si="15"/>
        <v>0</v>
      </c>
      <c r="E383" s="148" t="str">
        <f t="shared" si="16"/>
        <v>GC-04314</v>
      </c>
      <c r="F383" s="148">
        <f>+IF(AND(C383*1&gt;=200,E383="GC-04314"),IF(D383=0,MAX(F$2:F382)+1,0),0)</f>
        <v>278</v>
      </c>
      <c r="H383" s="148" t="s">
        <v>6258</v>
      </c>
      <c r="I383" s="148" t="s">
        <v>6962</v>
      </c>
      <c r="J383" s="148" t="s">
        <v>6962</v>
      </c>
      <c r="K383" s="148">
        <f t="shared" si="17"/>
        <v>0</v>
      </c>
      <c r="L383" s="148" t="s">
        <v>9020</v>
      </c>
    </row>
    <row r="384" spans="1:12" x14ac:dyDescent="0.25">
      <c r="A384" s="148" t="s">
        <v>2507</v>
      </c>
      <c r="B384" s="148" t="s">
        <v>2997</v>
      </c>
      <c r="C384" s="148" t="s">
        <v>3434</v>
      </c>
      <c r="D384" s="148">
        <f t="shared" si="15"/>
        <v>0</v>
      </c>
      <c r="E384" s="148" t="str">
        <f t="shared" si="16"/>
        <v>GC-04314</v>
      </c>
      <c r="F384" s="148">
        <f>+IF(AND(C384*1&gt;=200,E384="GC-04314"),IF(D384=0,MAX(F$2:F383)+1,0),0)</f>
        <v>279</v>
      </c>
      <c r="H384" s="148" t="s">
        <v>6259</v>
      </c>
      <c r="I384" s="148" t="s">
        <v>6962</v>
      </c>
      <c r="J384" s="148" t="s">
        <v>6962</v>
      </c>
      <c r="K384" s="148">
        <f t="shared" si="17"/>
        <v>0</v>
      </c>
      <c r="L384" s="148" t="s">
        <v>9020</v>
      </c>
    </row>
    <row r="385" spans="1:12" x14ac:dyDescent="0.25">
      <c r="A385" s="148" t="s">
        <v>2508</v>
      </c>
      <c r="B385" s="148" t="s">
        <v>2997</v>
      </c>
      <c r="C385" s="148" t="s">
        <v>3435</v>
      </c>
      <c r="D385" s="148">
        <f t="shared" si="15"/>
        <v>0</v>
      </c>
      <c r="E385" s="148" t="str">
        <f t="shared" si="16"/>
        <v>GC-04314</v>
      </c>
      <c r="F385" s="148">
        <f>+IF(AND(C385*1&gt;=200,E385="GC-04314"),IF(D385=0,MAX(F$2:F384)+1,0),0)</f>
        <v>280</v>
      </c>
      <c r="H385" s="148" t="s">
        <v>6260</v>
      </c>
      <c r="I385" s="148" t="s">
        <v>6962</v>
      </c>
      <c r="J385" s="148" t="s">
        <v>6962</v>
      </c>
      <c r="K385" s="148">
        <f t="shared" si="17"/>
        <v>0</v>
      </c>
      <c r="L385" s="148" t="s">
        <v>9020</v>
      </c>
    </row>
    <row r="386" spans="1:12" x14ac:dyDescent="0.25">
      <c r="A386" s="148" t="s">
        <v>2509</v>
      </c>
      <c r="B386" s="148" t="s">
        <v>2997</v>
      </c>
      <c r="C386" s="148" t="s">
        <v>3436</v>
      </c>
      <c r="D386" s="148">
        <f t="shared" ref="D386:D449" si="18">+SUMIFS(K:K,H:H,A386)</f>
        <v>0</v>
      </c>
      <c r="E386" s="148" t="str">
        <f t="shared" ref="E386:E449" si="19">+IF(D386=0,VLOOKUP(A386,$H:$L,5,FALSE),"")</f>
        <v>GC-04314</v>
      </c>
      <c r="F386" s="148">
        <f>+IF(AND(C386*1&gt;=200,E386="GC-04314"),IF(D386=0,MAX(F$2:F385)+1,0),0)</f>
        <v>281</v>
      </c>
      <c r="H386" s="148" t="s">
        <v>6261</v>
      </c>
      <c r="I386" s="148" t="s">
        <v>6962</v>
      </c>
      <c r="J386" s="148" t="s">
        <v>6962</v>
      </c>
      <c r="K386" s="148">
        <f t="shared" si="17"/>
        <v>0</v>
      </c>
      <c r="L386" s="148" t="s">
        <v>9020</v>
      </c>
    </row>
    <row r="387" spans="1:12" x14ac:dyDescent="0.25">
      <c r="A387" s="148" t="s">
        <v>2510</v>
      </c>
      <c r="B387" s="148" t="s">
        <v>2997</v>
      </c>
      <c r="C387" s="148" t="s">
        <v>3437</v>
      </c>
      <c r="D387" s="148">
        <f t="shared" si="18"/>
        <v>0</v>
      </c>
      <c r="E387" s="148" t="str">
        <f t="shared" si="19"/>
        <v>GC-04314</v>
      </c>
      <c r="F387" s="148">
        <f>+IF(AND(C387*1&gt;=200,E387="GC-04314"),IF(D387=0,MAX(F$2:F386)+1,0),0)</f>
        <v>282</v>
      </c>
      <c r="H387" s="148" t="s">
        <v>6262</v>
      </c>
      <c r="I387" s="148" t="s">
        <v>6962</v>
      </c>
      <c r="J387" s="148" t="s">
        <v>6962</v>
      </c>
      <c r="K387" s="148">
        <f t="shared" ref="K387:K450" si="20">+IFERROR(J387*1,0)</f>
        <v>0</v>
      </c>
      <c r="L387" s="148" t="s">
        <v>9020</v>
      </c>
    </row>
    <row r="388" spans="1:12" x14ac:dyDescent="0.25">
      <c r="A388" s="148" t="s">
        <v>2511</v>
      </c>
      <c r="B388" s="148" t="s">
        <v>2997</v>
      </c>
      <c r="C388" s="148" t="s">
        <v>3438</v>
      </c>
      <c r="D388" s="148">
        <f t="shared" si="18"/>
        <v>0</v>
      </c>
      <c r="E388" s="148" t="str">
        <f t="shared" si="19"/>
        <v>GC-04314</v>
      </c>
      <c r="F388" s="148">
        <f>+IF(AND(C388*1&gt;=200,E388="GC-04314"),IF(D388=0,MAX(F$2:F387)+1,0),0)</f>
        <v>283</v>
      </c>
      <c r="H388" s="148" t="s">
        <v>6263</v>
      </c>
      <c r="I388" s="148" t="s">
        <v>6962</v>
      </c>
      <c r="J388" s="148" t="s">
        <v>6962</v>
      </c>
      <c r="K388" s="148">
        <f t="shared" si="20"/>
        <v>0</v>
      </c>
      <c r="L388" s="148" t="s">
        <v>9020</v>
      </c>
    </row>
    <row r="389" spans="1:12" x14ac:dyDescent="0.25">
      <c r="A389" s="148" t="s">
        <v>2512</v>
      </c>
      <c r="B389" s="148" t="s">
        <v>2997</v>
      </c>
      <c r="C389" s="148" t="s">
        <v>3439</v>
      </c>
      <c r="D389" s="148">
        <f t="shared" si="18"/>
        <v>0</v>
      </c>
      <c r="E389" s="148" t="str">
        <f t="shared" si="19"/>
        <v>GC-04314</v>
      </c>
      <c r="F389" s="148">
        <f>+IF(AND(C389*1&gt;=200,E389="GC-04314"),IF(D389=0,MAX(F$2:F388)+1,0),0)</f>
        <v>284</v>
      </c>
      <c r="H389" s="148" t="s">
        <v>6264</v>
      </c>
      <c r="I389" s="148" t="s">
        <v>6962</v>
      </c>
      <c r="J389" s="148" t="s">
        <v>6962</v>
      </c>
      <c r="K389" s="148">
        <f t="shared" si="20"/>
        <v>0</v>
      </c>
      <c r="L389" s="148" t="s">
        <v>9020</v>
      </c>
    </row>
    <row r="390" spans="1:12" x14ac:dyDescent="0.25">
      <c r="A390" s="148" t="s">
        <v>2513</v>
      </c>
      <c r="B390" s="148" t="s">
        <v>2997</v>
      </c>
      <c r="C390" s="148" t="s">
        <v>3440</v>
      </c>
      <c r="D390" s="148">
        <f t="shared" si="18"/>
        <v>0</v>
      </c>
      <c r="E390" s="148" t="str">
        <f t="shared" si="19"/>
        <v>GC-04314</v>
      </c>
      <c r="F390" s="148">
        <f>+IF(AND(C390*1&gt;=200,E390="GC-04314"),IF(D390=0,MAX(F$2:F389)+1,0),0)</f>
        <v>285</v>
      </c>
      <c r="H390" s="148" t="s">
        <v>6265</v>
      </c>
      <c r="I390" s="148" t="s">
        <v>6962</v>
      </c>
      <c r="J390" s="148" t="s">
        <v>6962</v>
      </c>
      <c r="K390" s="148">
        <f t="shared" si="20"/>
        <v>0</v>
      </c>
      <c r="L390" s="148" t="s">
        <v>9020</v>
      </c>
    </row>
    <row r="391" spans="1:12" x14ac:dyDescent="0.25">
      <c r="A391" s="148" t="s">
        <v>2514</v>
      </c>
      <c r="B391" s="148" t="s">
        <v>2997</v>
      </c>
      <c r="C391" s="148" t="s">
        <v>3441</v>
      </c>
      <c r="D391" s="148">
        <f t="shared" si="18"/>
        <v>0</v>
      </c>
      <c r="E391" s="148" t="str">
        <f t="shared" si="19"/>
        <v>GC-04314</v>
      </c>
      <c r="F391" s="148">
        <f>+IF(AND(C391*1&gt;=200,E391="GC-04314"),IF(D391=0,MAX(F$2:F390)+1,0),0)</f>
        <v>286</v>
      </c>
      <c r="H391" s="148" t="s">
        <v>6266</v>
      </c>
      <c r="I391" s="148" t="s">
        <v>6962</v>
      </c>
      <c r="J391" s="148" t="s">
        <v>6962</v>
      </c>
      <c r="K391" s="148">
        <f t="shared" si="20"/>
        <v>0</v>
      </c>
      <c r="L391" s="148" t="s">
        <v>9020</v>
      </c>
    </row>
    <row r="392" spans="1:12" x14ac:dyDescent="0.25">
      <c r="A392" s="148" t="s">
        <v>2515</v>
      </c>
      <c r="B392" s="148" t="s">
        <v>2997</v>
      </c>
      <c r="C392" s="148" t="s">
        <v>3442</v>
      </c>
      <c r="D392" s="148">
        <f t="shared" si="18"/>
        <v>0</v>
      </c>
      <c r="E392" s="148" t="str">
        <f t="shared" si="19"/>
        <v>GC-04314</v>
      </c>
      <c r="F392" s="148">
        <f>+IF(AND(C392*1&gt;=200,E392="GC-04314"),IF(D392=0,MAX(F$2:F391)+1,0),0)</f>
        <v>287</v>
      </c>
      <c r="H392" s="148" t="s">
        <v>6267</v>
      </c>
      <c r="I392" s="148" t="s">
        <v>6962</v>
      </c>
      <c r="J392" s="148" t="s">
        <v>6962</v>
      </c>
      <c r="K392" s="148">
        <f t="shared" si="20"/>
        <v>0</v>
      </c>
      <c r="L392" s="148" t="s">
        <v>9020</v>
      </c>
    </row>
    <row r="393" spans="1:12" x14ac:dyDescent="0.25">
      <c r="A393" s="148" t="s">
        <v>2516</v>
      </c>
      <c r="B393" s="148" t="s">
        <v>2997</v>
      </c>
      <c r="C393" s="148" t="s">
        <v>3443</v>
      </c>
      <c r="D393" s="148">
        <f t="shared" si="18"/>
        <v>0</v>
      </c>
      <c r="E393" s="148" t="str">
        <f t="shared" si="19"/>
        <v>GC-04314</v>
      </c>
      <c r="F393" s="148">
        <f>+IF(AND(C393*1&gt;=200,E393="GC-04314"),IF(D393=0,MAX(F$2:F392)+1,0),0)</f>
        <v>288</v>
      </c>
      <c r="H393" s="148" t="s">
        <v>6268</v>
      </c>
      <c r="I393" s="148" t="s">
        <v>6962</v>
      </c>
      <c r="J393" s="148" t="s">
        <v>6962</v>
      </c>
      <c r="K393" s="148">
        <f t="shared" si="20"/>
        <v>0</v>
      </c>
      <c r="L393" s="148" t="s">
        <v>9020</v>
      </c>
    </row>
    <row r="394" spans="1:12" x14ac:dyDescent="0.25">
      <c r="A394" s="148" t="s">
        <v>2517</v>
      </c>
      <c r="B394" s="148" t="s">
        <v>2997</v>
      </c>
      <c r="C394" s="148" t="s">
        <v>3444</v>
      </c>
      <c r="D394" s="148">
        <f t="shared" si="18"/>
        <v>0</v>
      </c>
      <c r="E394" s="148" t="str">
        <f t="shared" si="19"/>
        <v>GC-04314</v>
      </c>
      <c r="F394" s="148">
        <f>+IF(AND(C394*1&gt;=200,E394="GC-04314"),IF(D394=0,MAX(F$2:F393)+1,0),0)</f>
        <v>289</v>
      </c>
      <c r="H394" s="148" t="s">
        <v>6269</v>
      </c>
      <c r="I394" s="148" t="s">
        <v>6962</v>
      </c>
      <c r="J394" s="148" t="s">
        <v>6962</v>
      </c>
      <c r="K394" s="148">
        <f t="shared" si="20"/>
        <v>0</v>
      </c>
      <c r="L394" s="148" t="s">
        <v>9020</v>
      </c>
    </row>
    <row r="395" spans="1:12" x14ac:dyDescent="0.25">
      <c r="A395" s="148" t="s">
        <v>2518</v>
      </c>
      <c r="B395" s="148" t="s">
        <v>2997</v>
      </c>
      <c r="C395" s="148" t="s">
        <v>3445</v>
      </c>
      <c r="D395" s="148">
        <f t="shared" si="18"/>
        <v>0</v>
      </c>
      <c r="E395" s="148" t="str">
        <f t="shared" si="19"/>
        <v>GC-04314</v>
      </c>
      <c r="F395" s="148">
        <f>+IF(AND(C395*1&gt;=200,E395="GC-04314"),IF(D395=0,MAX(F$2:F394)+1,0),0)</f>
        <v>290</v>
      </c>
      <c r="H395" s="148" t="s">
        <v>6270</v>
      </c>
      <c r="I395" s="148" t="s">
        <v>6962</v>
      </c>
      <c r="J395" s="148" t="s">
        <v>6962</v>
      </c>
      <c r="K395" s="148">
        <f t="shared" si="20"/>
        <v>0</v>
      </c>
      <c r="L395" s="148" t="s">
        <v>9020</v>
      </c>
    </row>
    <row r="396" spans="1:12" x14ac:dyDescent="0.25">
      <c r="A396" s="148" t="s">
        <v>2519</v>
      </c>
      <c r="B396" s="148" t="s">
        <v>2997</v>
      </c>
      <c r="C396" s="148" t="s">
        <v>3446</v>
      </c>
      <c r="D396" s="148">
        <f t="shared" si="18"/>
        <v>0</v>
      </c>
      <c r="E396" s="148" t="str">
        <f t="shared" si="19"/>
        <v>GC-04314</v>
      </c>
      <c r="F396" s="148">
        <f>+IF(AND(C396*1&gt;=200,E396="GC-04314"),IF(D396=0,MAX(F$2:F395)+1,0),0)</f>
        <v>291</v>
      </c>
      <c r="H396" s="148" t="s">
        <v>6271</v>
      </c>
      <c r="I396" s="148" t="s">
        <v>6962</v>
      </c>
      <c r="J396" s="148" t="s">
        <v>6962</v>
      </c>
      <c r="K396" s="148">
        <f t="shared" si="20"/>
        <v>0</v>
      </c>
      <c r="L396" s="148" t="s">
        <v>9020</v>
      </c>
    </row>
    <row r="397" spans="1:12" x14ac:dyDescent="0.25">
      <c r="A397" s="148" t="s">
        <v>2520</v>
      </c>
      <c r="B397" s="148" t="s">
        <v>2997</v>
      </c>
      <c r="C397" s="148" t="s">
        <v>3447</v>
      </c>
      <c r="D397" s="148">
        <f t="shared" si="18"/>
        <v>0</v>
      </c>
      <c r="E397" s="148" t="str">
        <f t="shared" si="19"/>
        <v>GC-04314</v>
      </c>
      <c r="F397" s="148">
        <f>+IF(AND(C397*1&gt;=200,E397="GC-04314"),IF(D397=0,MAX(F$2:F396)+1,0),0)</f>
        <v>292</v>
      </c>
      <c r="H397" s="148" t="s">
        <v>6272</v>
      </c>
      <c r="I397" s="148" t="s">
        <v>6962</v>
      </c>
      <c r="J397" s="148" t="s">
        <v>6962</v>
      </c>
      <c r="K397" s="148">
        <f t="shared" si="20"/>
        <v>0</v>
      </c>
      <c r="L397" s="148" t="s">
        <v>9020</v>
      </c>
    </row>
    <row r="398" spans="1:12" x14ac:dyDescent="0.25">
      <c r="A398" s="148" t="s">
        <v>2521</v>
      </c>
      <c r="B398" s="148" t="s">
        <v>2997</v>
      </c>
      <c r="C398" s="148" t="s">
        <v>3448</v>
      </c>
      <c r="D398" s="148">
        <f t="shared" si="18"/>
        <v>0</v>
      </c>
      <c r="E398" s="148" t="str">
        <f t="shared" si="19"/>
        <v>GC-04314</v>
      </c>
      <c r="F398" s="148">
        <f>+IF(AND(C398*1&gt;=200,E398="GC-04314"),IF(D398=0,MAX(F$2:F397)+1,0),0)</f>
        <v>293</v>
      </c>
      <c r="H398" s="148" t="s">
        <v>6273</v>
      </c>
      <c r="I398" s="148" t="s">
        <v>6962</v>
      </c>
      <c r="J398" s="148" t="s">
        <v>6962</v>
      </c>
      <c r="K398" s="148">
        <f t="shared" si="20"/>
        <v>0</v>
      </c>
      <c r="L398" s="148" t="s">
        <v>9020</v>
      </c>
    </row>
    <row r="399" spans="1:12" x14ac:dyDescent="0.25">
      <c r="A399" s="148" t="s">
        <v>2522</v>
      </c>
      <c r="B399" s="148" t="s">
        <v>2997</v>
      </c>
      <c r="C399" s="148" t="s">
        <v>3449</v>
      </c>
      <c r="D399" s="148">
        <f t="shared" si="18"/>
        <v>0</v>
      </c>
      <c r="E399" s="148" t="str">
        <f t="shared" si="19"/>
        <v>GC-04314</v>
      </c>
      <c r="F399" s="148">
        <f>+IF(AND(C399*1&gt;=200,E399="GC-04314"),IF(D399=0,MAX(F$2:F398)+1,0),0)</f>
        <v>294</v>
      </c>
      <c r="H399" s="148" t="s">
        <v>6274</v>
      </c>
      <c r="I399" s="148" t="s">
        <v>6962</v>
      </c>
      <c r="J399" s="148" t="s">
        <v>6962</v>
      </c>
      <c r="K399" s="148">
        <f t="shared" si="20"/>
        <v>0</v>
      </c>
      <c r="L399" s="148" t="s">
        <v>9020</v>
      </c>
    </row>
    <row r="400" spans="1:12" x14ac:dyDescent="0.25">
      <c r="A400" s="148" t="s">
        <v>2523</v>
      </c>
      <c r="B400" s="148" t="s">
        <v>2997</v>
      </c>
      <c r="C400" s="148" t="s">
        <v>3450</v>
      </c>
      <c r="D400" s="148">
        <f t="shared" si="18"/>
        <v>0</v>
      </c>
      <c r="E400" s="148" t="str">
        <f t="shared" si="19"/>
        <v>GC-04314</v>
      </c>
      <c r="F400" s="148">
        <f>+IF(AND(C400*1&gt;=200,E400="GC-04314"),IF(D400=0,MAX(F$2:F399)+1,0),0)</f>
        <v>295</v>
      </c>
      <c r="H400" s="148" t="s">
        <v>6275</v>
      </c>
      <c r="I400" s="148" t="s">
        <v>6962</v>
      </c>
      <c r="J400" s="148" t="s">
        <v>6962</v>
      </c>
      <c r="K400" s="148">
        <f t="shared" si="20"/>
        <v>0</v>
      </c>
      <c r="L400" s="148" t="s">
        <v>9020</v>
      </c>
    </row>
    <row r="401" spans="1:12" x14ac:dyDescent="0.25">
      <c r="A401" s="148" t="s">
        <v>2524</v>
      </c>
      <c r="B401" s="148" t="s">
        <v>2997</v>
      </c>
      <c r="C401" s="148" t="s">
        <v>3451</v>
      </c>
      <c r="D401" s="148">
        <f t="shared" si="18"/>
        <v>0</v>
      </c>
      <c r="E401" s="148" t="str">
        <f t="shared" si="19"/>
        <v>GC-04314</v>
      </c>
      <c r="F401" s="148">
        <f>+IF(AND(C401*1&gt;=200,E401="GC-04314"),IF(D401=0,MAX(F$2:F400)+1,0),0)</f>
        <v>296</v>
      </c>
      <c r="H401" s="148" t="s">
        <v>6276</v>
      </c>
      <c r="I401" s="148" t="s">
        <v>6962</v>
      </c>
      <c r="J401" s="148" t="s">
        <v>6962</v>
      </c>
      <c r="K401" s="148">
        <f t="shared" si="20"/>
        <v>0</v>
      </c>
      <c r="L401" s="148" t="s">
        <v>9020</v>
      </c>
    </row>
    <row r="402" spans="1:12" x14ac:dyDescent="0.25">
      <c r="A402" s="148" t="s">
        <v>2525</v>
      </c>
      <c r="B402" s="148" t="s">
        <v>2997</v>
      </c>
      <c r="C402" s="148" t="s">
        <v>3452</v>
      </c>
      <c r="D402" s="148">
        <f t="shared" si="18"/>
        <v>0</v>
      </c>
      <c r="E402" s="148" t="str">
        <f t="shared" si="19"/>
        <v>GC-04314</v>
      </c>
      <c r="F402" s="148">
        <f>+IF(AND(C402*1&gt;=200,E402="GC-04314"),IF(D402=0,MAX(F$2:F401)+1,0),0)</f>
        <v>297</v>
      </c>
      <c r="H402" s="148" t="s">
        <v>6277</v>
      </c>
      <c r="I402" s="148" t="s">
        <v>6962</v>
      </c>
      <c r="J402" s="148" t="s">
        <v>6962</v>
      </c>
      <c r="K402" s="148">
        <f t="shared" si="20"/>
        <v>0</v>
      </c>
      <c r="L402" s="148" t="s">
        <v>9020</v>
      </c>
    </row>
    <row r="403" spans="1:12" x14ac:dyDescent="0.25">
      <c r="A403" s="148" t="s">
        <v>2526</v>
      </c>
      <c r="B403" s="148" t="s">
        <v>2997</v>
      </c>
      <c r="C403" s="148" t="s">
        <v>3453</v>
      </c>
      <c r="D403" s="148">
        <f t="shared" si="18"/>
        <v>0</v>
      </c>
      <c r="E403" s="148" t="str">
        <f t="shared" si="19"/>
        <v>GC-04314</v>
      </c>
      <c r="F403" s="148">
        <f>+IF(AND(C403*1&gt;=200,E403="GC-04314"),IF(D403=0,MAX(F$2:F402)+1,0),0)</f>
        <v>298</v>
      </c>
      <c r="H403" s="148" t="s">
        <v>6278</v>
      </c>
      <c r="I403" s="148" t="s">
        <v>6962</v>
      </c>
      <c r="J403" s="148" t="s">
        <v>6962</v>
      </c>
      <c r="K403" s="148">
        <f t="shared" si="20"/>
        <v>0</v>
      </c>
      <c r="L403" s="148" t="s">
        <v>9020</v>
      </c>
    </row>
    <row r="404" spans="1:12" x14ac:dyDescent="0.25">
      <c r="A404" s="148" t="s">
        <v>2527</v>
      </c>
      <c r="B404" s="148" t="s">
        <v>2997</v>
      </c>
      <c r="C404" s="148" t="s">
        <v>3454</v>
      </c>
      <c r="D404" s="148">
        <f t="shared" si="18"/>
        <v>0</v>
      </c>
      <c r="E404" s="148" t="str">
        <f t="shared" si="19"/>
        <v>GC-04314</v>
      </c>
      <c r="F404" s="148">
        <f>+IF(AND(C404*1&gt;=200,E404="GC-04314"),IF(D404=0,MAX(F$2:F403)+1,0),0)</f>
        <v>299</v>
      </c>
      <c r="H404" s="148" t="s">
        <v>6279</v>
      </c>
      <c r="I404" s="148" t="s">
        <v>6962</v>
      </c>
      <c r="J404" s="148" t="s">
        <v>6962</v>
      </c>
      <c r="K404" s="148">
        <f t="shared" si="20"/>
        <v>0</v>
      </c>
      <c r="L404" s="148" t="s">
        <v>9020</v>
      </c>
    </row>
    <row r="405" spans="1:12" x14ac:dyDescent="0.25">
      <c r="A405" s="148" t="s">
        <v>2528</v>
      </c>
      <c r="B405" s="148" t="s">
        <v>2997</v>
      </c>
      <c r="C405" s="148" t="s">
        <v>3455</v>
      </c>
      <c r="D405" s="148">
        <f t="shared" si="18"/>
        <v>0</v>
      </c>
      <c r="E405" s="148" t="str">
        <f t="shared" si="19"/>
        <v>GC-04314</v>
      </c>
      <c r="F405" s="148">
        <f>+IF(AND(C405*1&gt;=200,E405="GC-04314"),IF(D405=0,MAX(F$2:F404)+1,0),0)</f>
        <v>300</v>
      </c>
      <c r="H405" s="148" t="s">
        <v>6280</v>
      </c>
      <c r="I405" s="148" t="s">
        <v>6962</v>
      </c>
      <c r="J405" s="148" t="s">
        <v>6962</v>
      </c>
      <c r="K405" s="148">
        <f t="shared" si="20"/>
        <v>0</v>
      </c>
      <c r="L405" s="148" t="s">
        <v>9020</v>
      </c>
    </row>
    <row r="406" spans="1:12" x14ac:dyDescent="0.25">
      <c r="A406" s="148" t="s">
        <v>2529</v>
      </c>
      <c r="B406" s="148" t="s">
        <v>2997</v>
      </c>
      <c r="C406" s="148" t="s">
        <v>3456</v>
      </c>
      <c r="D406" s="148">
        <f t="shared" si="18"/>
        <v>0</v>
      </c>
      <c r="E406" s="148" t="str">
        <f t="shared" si="19"/>
        <v>GC-04314</v>
      </c>
      <c r="F406" s="148">
        <f>+IF(AND(C406*1&gt;=200,E406="GC-04314"),IF(D406=0,MAX(F$2:F405)+1,0),0)</f>
        <v>301</v>
      </c>
      <c r="H406" s="148" t="s">
        <v>6281</v>
      </c>
      <c r="I406" s="148" t="s">
        <v>6962</v>
      </c>
      <c r="J406" s="148" t="s">
        <v>6962</v>
      </c>
      <c r="K406" s="148">
        <f t="shared" si="20"/>
        <v>0</v>
      </c>
      <c r="L406" s="148" t="s">
        <v>9020</v>
      </c>
    </row>
    <row r="407" spans="1:12" x14ac:dyDescent="0.25">
      <c r="A407" s="148" t="s">
        <v>2530</v>
      </c>
      <c r="B407" s="148" t="s">
        <v>2997</v>
      </c>
      <c r="C407" s="148" t="s">
        <v>3457</v>
      </c>
      <c r="D407" s="148">
        <f t="shared" si="18"/>
        <v>0</v>
      </c>
      <c r="E407" s="148" t="str">
        <f t="shared" si="19"/>
        <v>GC-04314</v>
      </c>
      <c r="F407" s="148">
        <f>+IF(AND(C407*1&gt;=200,E407="GC-04314"),IF(D407=0,MAX(F$2:F406)+1,0),0)</f>
        <v>302</v>
      </c>
      <c r="H407" s="148" t="s">
        <v>6282</v>
      </c>
      <c r="I407" s="148" t="s">
        <v>6962</v>
      </c>
      <c r="J407" s="148" t="s">
        <v>6962</v>
      </c>
      <c r="K407" s="148">
        <f t="shared" si="20"/>
        <v>0</v>
      </c>
      <c r="L407" s="148" t="s">
        <v>9020</v>
      </c>
    </row>
    <row r="408" spans="1:12" x14ac:dyDescent="0.25">
      <c r="A408" s="148" t="s">
        <v>2531</v>
      </c>
      <c r="B408" s="148" t="s">
        <v>2997</v>
      </c>
      <c r="C408" s="148" t="s">
        <v>3458</v>
      </c>
      <c r="D408" s="148">
        <f t="shared" si="18"/>
        <v>0</v>
      </c>
      <c r="E408" s="148" t="str">
        <f t="shared" si="19"/>
        <v>GC-04314</v>
      </c>
      <c r="F408" s="148">
        <f>+IF(AND(C408*1&gt;=200,E408="GC-04314"),IF(D408=0,MAX(F$2:F407)+1,0),0)</f>
        <v>303</v>
      </c>
      <c r="H408" s="148" t="s">
        <v>6283</v>
      </c>
      <c r="I408" s="148" t="s">
        <v>6962</v>
      </c>
      <c r="J408" s="148" t="s">
        <v>6962</v>
      </c>
      <c r="K408" s="148">
        <f t="shared" si="20"/>
        <v>0</v>
      </c>
      <c r="L408" s="148" t="s">
        <v>9020</v>
      </c>
    </row>
    <row r="409" spans="1:12" x14ac:dyDescent="0.25">
      <c r="A409" s="148" t="s">
        <v>2532</v>
      </c>
      <c r="B409" s="148" t="s">
        <v>2997</v>
      </c>
      <c r="C409" s="148" t="s">
        <v>3459</v>
      </c>
      <c r="D409" s="148">
        <f t="shared" si="18"/>
        <v>0</v>
      </c>
      <c r="E409" s="148" t="str">
        <f t="shared" si="19"/>
        <v>GC-04314</v>
      </c>
      <c r="F409" s="148">
        <f>+IF(AND(C409*1&gt;=200,E409="GC-04314"),IF(D409=0,MAX(F$2:F408)+1,0),0)</f>
        <v>304</v>
      </c>
      <c r="H409" s="148" t="s">
        <v>6284</v>
      </c>
      <c r="I409" s="148" t="s">
        <v>6962</v>
      </c>
      <c r="J409" s="148" t="s">
        <v>6962</v>
      </c>
      <c r="K409" s="148">
        <f t="shared" si="20"/>
        <v>0</v>
      </c>
      <c r="L409" s="148" t="s">
        <v>9020</v>
      </c>
    </row>
    <row r="410" spans="1:12" x14ac:dyDescent="0.25">
      <c r="A410" s="148" t="s">
        <v>2533</v>
      </c>
      <c r="B410" s="148" t="s">
        <v>2997</v>
      </c>
      <c r="C410" s="148" t="s">
        <v>3460</v>
      </c>
      <c r="D410" s="148">
        <f t="shared" si="18"/>
        <v>0</v>
      </c>
      <c r="E410" s="148" t="str">
        <f t="shared" si="19"/>
        <v>GC-04314</v>
      </c>
      <c r="F410" s="148">
        <f>+IF(AND(C410*1&gt;=200,E410="GC-04314"),IF(D410=0,MAX(F$2:F409)+1,0),0)</f>
        <v>305</v>
      </c>
      <c r="H410" s="148" t="s">
        <v>6285</v>
      </c>
      <c r="I410" s="148" t="s">
        <v>6962</v>
      </c>
      <c r="J410" s="148" t="s">
        <v>6962</v>
      </c>
      <c r="K410" s="148">
        <f t="shared" si="20"/>
        <v>0</v>
      </c>
      <c r="L410" s="148" t="s">
        <v>9020</v>
      </c>
    </row>
    <row r="411" spans="1:12" x14ac:dyDescent="0.25">
      <c r="A411" s="148" t="s">
        <v>2534</v>
      </c>
      <c r="B411" s="148" t="s">
        <v>2997</v>
      </c>
      <c r="C411" s="148" t="s">
        <v>3461</v>
      </c>
      <c r="D411" s="148">
        <f t="shared" si="18"/>
        <v>0</v>
      </c>
      <c r="E411" s="148" t="str">
        <f t="shared" si="19"/>
        <v>GC-04314</v>
      </c>
      <c r="F411" s="148">
        <f>+IF(AND(C411*1&gt;=200,E411="GC-04314"),IF(D411=0,MAX(F$2:F410)+1,0),0)</f>
        <v>306</v>
      </c>
      <c r="H411" s="148" t="s">
        <v>6286</v>
      </c>
      <c r="I411" s="148" t="s">
        <v>6962</v>
      </c>
      <c r="J411" s="148" t="s">
        <v>6962</v>
      </c>
      <c r="K411" s="148">
        <f t="shared" si="20"/>
        <v>0</v>
      </c>
      <c r="L411" s="148" t="s">
        <v>9020</v>
      </c>
    </row>
    <row r="412" spans="1:12" x14ac:dyDescent="0.25">
      <c r="A412" s="148" t="s">
        <v>2535</v>
      </c>
      <c r="B412" s="148" t="s">
        <v>2997</v>
      </c>
      <c r="C412" s="148" t="s">
        <v>3462</v>
      </c>
      <c r="D412" s="148">
        <f t="shared" si="18"/>
        <v>0</v>
      </c>
      <c r="E412" s="148" t="str">
        <f t="shared" si="19"/>
        <v>GC-04314</v>
      </c>
      <c r="F412" s="148">
        <f>+IF(AND(C412*1&gt;=200,E412="GC-04314"),IF(D412=0,MAX(F$2:F411)+1,0),0)</f>
        <v>307</v>
      </c>
      <c r="H412" s="148" t="s">
        <v>6287</v>
      </c>
      <c r="I412" s="148" t="s">
        <v>6962</v>
      </c>
      <c r="J412" s="148" t="s">
        <v>6962</v>
      </c>
      <c r="K412" s="148">
        <f t="shared" si="20"/>
        <v>0</v>
      </c>
      <c r="L412" s="148" t="s">
        <v>9020</v>
      </c>
    </row>
    <row r="413" spans="1:12" x14ac:dyDescent="0.25">
      <c r="A413" s="148" t="s">
        <v>2536</v>
      </c>
      <c r="B413" s="148" t="s">
        <v>2997</v>
      </c>
      <c r="C413" s="148" t="s">
        <v>3463</v>
      </c>
      <c r="D413" s="148">
        <f t="shared" si="18"/>
        <v>0</v>
      </c>
      <c r="E413" s="148" t="str">
        <f t="shared" si="19"/>
        <v>GC-04314</v>
      </c>
      <c r="F413" s="148">
        <f>+IF(AND(C413*1&gt;=200,E413="GC-04314"),IF(D413=0,MAX(F$2:F412)+1,0),0)</f>
        <v>308</v>
      </c>
      <c r="H413" s="148" t="s">
        <v>6288</v>
      </c>
      <c r="I413" s="148" t="s">
        <v>6962</v>
      </c>
      <c r="J413" s="148" t="s">
        <v>6962</v>
      </c>
      <c r="K413" s="148">
        <f t="shared" si="20"/>
        <v>0</v>
      </c>
      <c r="L413" s="148" t="s">
        <v>9020</v>
      </c>
    </row>
    <row r="414" spans="1:12" x14ac:dyDescent="0.25">
      <c r="A414" s="148" t="s">
        <v>2537</v>
      </c>
      <c r="B414" s="148" t="s">
        <v>2997</v>
      </c>
      <c r="C414" s="148" t="s">
        <v>3464</v>
      </c>
      <c r="D414" s="148">
        <f t="shared" si="18"/>
        <v>0</v>
      </c>
      <c r="E414" s="148" t="str">
        <f t="shared" si="19"/>
        <v>GC-04314</v>
      </c>
      <c r="F414" s="148">
        <f>+IF(AND(C414*1&gt;=200,E414="GC-04314"),IF(D414=0,MAX(F$2:F413)+1,0),0)</f>
        <v>309</v>
      </c>
      <c r="H414" s="148" t="s">
        <v>6289</v>
      </c>
      <c r="I414" s="148" t="s">
        <v>6962</v>
      </c>
      <c r="J414" s="148" t="s">
        <v>6962</v>
      </c>
      <c r="K414" s="148">
        <f t="shared" si="20"/>
        <v>0</v>
      </c>
      <c r="L414" s="148" t="s">
        <v>9020</v>
      </c>
    </row>
    <row r="415" spans="1:12" x14ac:dyDescent="0.25">
      <c r="A415" s="148" t="s">
        <v>2538</v>
      </c>
      <c r="B415" s="148" t="s">
        <v>2997</v>
      </c>
      <c r="C415" s="148" t="s">
        <v>3465</v>
      </c>
      <c r="D415" s="148">
        <f t="shared" si="18"/>
        <v>0</v>
      </c>
      <c r="E415" s="148" t="str">
        <f t="shared" si="19"/>
        <v>GC-04314</v>
      </c>
      <c r="F415" s="148">
        <f>+IF(AND(C415*1&gt;=200,E415="GC-04314"),IF(D415=0,MAX(F$2:F414)+1,0),0)</f>
        <v>310</v>
      </c>
      <c r="H415" s="148" t="s">
        <v>6290</v>
      </c>
      <c r="I415" s="148" t="s">
        <v>6962</v>
      </c>
      <c r="J415" s="148" t="s">
        <v>6962</v>
      </c>
      <c r="K415" s="148">
        <f t="shared" si="20"/>
        <v>0</v>
      </c>
      <c r="L415" s="148" t="s">
        <v>9020</v>
      </c>
    </row>
    <row r="416" spans="1:12" x14ac:dyDescent="0.25">
      <c r="A416" s="148" t="s">
        <v>2539</v>
      </c>
      <c r="B416" s="148" t="s">
        <v>2997</v>
      </c>
      <c r="C416" s="148" t="s">
        <v>3466</v>
      </c>
      <c r="D416" s="148">
        <f t="shared" si="18"/>
        <v>0</v>
      </c>
      <c r="E416" s="148" t="str">
        <f t="shared" si="19"/>
        <v>GC-04314</v>
      </c>
      <c r="F416" s="148">
        <f>+IF(AND(C416*1&gt;=200,E416="GC-04314"),IF(D416=0,MAX(F$2:F415)+1,0),0)</f>
        <v>311</v>
      </c>
      <c r="H416" s="148" t="s">
        <v>6291</v>
      </c>
      <c r="I416" s="148" t="s">
        <v>6962</v>
      </c>
      <c r="J416" s="148" t="s">
        <v>6962</v>
      </c>
      <c r="K416" s="148">
        <f t="shared" si="20"/>
        <v>0</v>
      </c>
      <c r="L416" s="148" t="s">
        <v>9020</v>
      </c>
    </row>
    <row r="417" spans="1:12" x14ac:dyDescent="0.25">
      <c r="A417" s="148" t="s">
        <v>2540</v>
      </c>
      <c r="B417" s="148" t="s">
        <v>2997</v>
      </c>
      <c r="C417" s="148" t="s">
        <v>3467</v>
      </c>
      <c r="D417" s="148">
        <f t="shared" si="18"/>
        <v>0</v>
      </c>
      <c r="E417" s="148" t="str">
        <f t="shared" si="19"/>
        <v>GC-04314</v>
      </c>
      <c r="F417" s="148">
        <f>+IF(AND(C417*1&gt;=200,E417="GC-04314"),IF(D417=0,MAX(F$2:F416)+1,0),0)</f>
        <v>312</v>
      </c>
      <c r="H417" s="148" t="s">
        <v>6292</v>
      </c>
      <c r="I417" s="148" t="s">
        <v>6962</v>
      </c>
      <c r="J417" s="148" t="s">
        <v>6962</v>
      </c>
      <c r="K417" s="148">
        <f t="shared" si="20"/>
        <v>0</v>
      </c>
      <c r="L417" s="148" t="s">
        <v>9020</v>
      </c>
    </row>
    <row r="418" spans="1:12" x14ac:dyDescent="0.25">
      <c r="A418" s="148" t="s">
        <v>2541</v>
      </c>
      <c r="B418" s="148" t="s">
        <v>2997</v>
      </c>
      <c r="C418" s="148" t="s">
        <v>3468</v>
      </c>
      <c r="D418" s="148">
        <f t="shared" si="18"/>
        <v>0</v>
      </c>
      <c r="E418" s="148" t="str">
        <f t="shared" si="19"/>
        <v>GC-04314</v>
      </c>
      <c r="F418" s="148">
        <f>+IF(AND(C418*1&gt;=200,E418="GC-04314"),IF(D418=0,MAX(F$2:F417)+1,0),0)</f>
        <v>313</v>
      </c>
      <c r="H418" s="148" t="s">
        <v>6293</v>
      </c>
      <c r="I418" s="148" t="s">
        <v>6962</v>
      </c>
      <c r="J418" s="148" t="s">
        <v>6962</v>
      </c>
      <c r="K418" s="148">
        <f t="shared" si="20"/>
        <v>0</v>
      </c>
      <c r="L418" s="148" t="s">
        <v>9020</v>
      </c>
    </row>
    <row r="419" spans="1:12" x14ac:dyDescent="0.25">
      <c r="A419" s="148" t="s">
        <v>2542</v>
      </c>
      <c r="B419" s="148" t="s">
        <v>2997</v>
      </c>
      <c r="C419" s="148" t="s">
        <v>3469</v>
      </c>
      <c r="D419" s="148">
        <f t="shared" si="18"/>
        <v>0</v>
      </c>
      <c r="E419" s="148" t="str">
        <f t="shared" si="19"/>
        <v>GC-04314</v>
      </c>
      <c r="F419" s="148">
        <f>+IF(AND(C419*1&gt;=200,E419="GC-04314"),IF(D419=0,MAX(F$2:F418)+1,0),0)</f>
        <v>314</v>
      </c>
      <c r="H419" s="148" t="s">
        <v>6294</v>
      </c>
      <c r="I419" s="148" t="s">
        <v>6962</v>
      </c>
      <c r="J419" s="148" t="s">
        <v>6962</v>
      </c>
      <c r="K419" s="148">
        <f t="shared" si="20"/>
        <v>0</v>
      </c>
      <c r="L419" s="148" t="s">
        <v>9020</v>
      </c>
    </row>
    <row r="420" spans="1:12" x14ac:dyDescent="0.25">
      <c r="A420" s="148" t="s">
        <v>2543</v>
      </c>
      <c r="B420" s="148" t="s">
        <v>2997</v>
      </c>
      <c r="C420" s="148" t="s">
        <v>3470</v>
      </c>
      <c r="D420" s="148">
        <f t="shared" si="18"/>
        <v>0</v>
      </c>
      <c r="E420" s="148" t="str">
        <f t="shared" si="19"/>
        <v>GC-04314</v>
      </c>
      <c r="F420" s="148">
        <f>+IF(AND(C420*1&gt;=200,E420="GC-04314"),IF(D420=0,MAX(F$2:F419)+1,0),0)</f>
        <v>315</v>
      </c>
      <c r="H420" s="148" t="s">
        <v>6295</v>
      </c>
      <c r="I420" s="148" t="s">
        <v>6962</v>
      </c>
      <c r="J420" s="148" t="s">
        <v>6962</v>
      </c>
      <c r="K420" s="148">
        <f t="shared" si="20"/>
        <v>0</v>
      </c>
      <c r="L420" s="148" t="s">
        <v>9020</v>
      </c>
    </row>
    <row r="421" spans="1:12" x14ac:dyDescent="0.25">
      <c r="A421" s="148" t="s">
        <v>2544</v>
      </c>
      <c r="B421" s="148" t="s">
        <v>2997</v>
      </c>
      <c r="C421" s="148" t="s">
        <v>3471</v>
      </c>
      <c r="D421" s="148">
        <f t="shared" si="18"/>
        <v>0</v>
      </c>
      <c r="E421" s="148" t="str">
        <f t="shared" si="19"/>
        <v>GC-04314</v>
      </c>
      <c r="F421" s="148">
        <f>+IF(AND(C421*1&gt;=200,E421="GC-04314"),IF(D421=0,MAX(F$2:F420)+1,0),0)</f>
        <v>316</v>
      </c>
      <c r="H421" s="148" t="s">
        <v>6296</v>
      </c>
      <c r="I421" s="148" t="s">
        <v>6962</v>
      </c>
      <c r="J421" s="148" t="s">
        <v>6962</v>
      </c>
      <c r="K421" s="148">
        <f t="shared" si="20"/>
        <v>0</v>
      </c>
      <c r="L421" s="148" t="s">
        <v>9020</v>
      </c>
    </row>
    <row r="422" spans="1:12" x14ac:dyDescent="0.25">
      <c r="A422" s="148" t="s">
        <v>2545</v>
      </c>
      <c r="B422" s="148" t="s">
        <v>2997</v>
      </c>
      <c r="C422" s="148" t="s">
        <v>3472</v>
      </c>
      <c r="D422" s="148">
        <f t="shared" si="18"/>
        <v>0</v>
      </c>
      <c r="E422" s="148" t="str">
        <f t="shared" si="19"/>
        <v>GC-04314</v>
      </c>
      <c r="F422" s="148">
        <f>+IF(AND(C422*1&gt;=200,E422="GC-04314"),IF(D422=0,MAX(F$2:F421)+1,0),0)</f>
        <v>317</v>
      </c>
      <c r="H422" s="148" t="s">
        <v>6297</v>
      </c>
      <c r="I422" s="148" t="s">
        <v>6962</v>
      </c>
      <c r="J422" s="148" t="s">
        <v>6962</v>
      </c>
      <c r="K422" s="148">
        <f t="shared" si="20"/>
        <v>0</v>
      </c>
      <c r="L422" s="148" t="s">
        <v>9020</v>
      </c>
    </row>
    <row r="423" spans="1:12" x14ac:dyDescent="0.25">
      <c r="A423" s="148" t="s">
        <v>2546</v>
      </c>
      <c r="B423" s="148" t="s">
        <v>2997</v>
      </c>
      <c r="C423" s="148" t="s">
        <v>3473</v>
      </c>
      <c r="D423" s="148">
        <f t="shared" si="18"/>
        <v>0</v>
      </c>
      <c r="E423" s="148" t="str">
        <f t="shared" si="19"/>
        <v>GC-04314</v>
      </c>
      <c r="F423" s="148">
        <f>+IF(AND(C423*1&gt;=200,E423="GC-04314"),IF(D423=0,MAX(F$2:F422)+1,0),0)</f>
        <v>318</v>
      </c>
      <c r="H423" s="148" t="s">
        <v>6298</v>
      </c>
      <c r="I423" s="148" t="s">
        <v>6962</v>
      </c>
      <c r="J423" s="148" t="s">
        <v>6962</v>
      </c>
      <c r="K423" s="148">
        <f t="shared" si="20"/>
        <v>0</v>
      </c>
      <c r="L423" s="148" t="s">
        <v>9020</v>
      </c>
    </row>
    <row r="424" spans="1:12" x14ac:dyDescent="0.25">
      <c r="A424" s="148" t="s">
        <v>2547</v>
      </c>
      <c r="B424" s="148" t="s">
        <v>2997</v>
      </c>
      <c r="C424" s="148" t="s">
        <v>3474</v>
      </c>
      <c r="D424" s="148">
        <f t="shared" si="18"/>
        <v>0</v>
      </c>
      <c r="E424" s="148" t="str">
        <f t="shared" si="19"/>
        <v>GC-04314</v>
      </c>
      <c r="F424" s="148">
        <f>+IF(AND(C424*1&gt;=200,E424="GC-04314"),IF(D424=0,MAX(F$2:F423)+1,0),0)</f>
        <v>319</v>
      </c>
      <c r="H424" s="148" t="s">
        <v>6299</v>
      </c>
      <c r="I424" s="148" t="s">
        <v>6962</v>
      </c>
      <c r="J424" s="148" t="s">
        <v>6962</v>
      </c>
      <c r="K424" s="148">
        <f t="shared" si="20"/>
        <v>0</v>
      </c>
      <c r="L424" s="148" t="s">
        <v>9020</v>
      </c>
    </row>
    <row r="425" spans="1:12" x14ac:dyDescent="0.25">
      <c r="A425" s="148" t="s">
        <v>2548</v>
      </c>
      <c r="B425" s="148" t="s">
        <v>2997</v>
      </c>
      <c r="C425" s="148" t="s">
        <v>3475</v>
      </c>
      <c r="D425" s="148">
        <f t="shared" si="18"/>
        <v>0</v>
      </c>
      <c r="E425" s="148" t="str">
        <f t="shared" si="19"/>
        <v>GC-04314</v>
      </c>
      <c r="F425" s="148">
        <f>+IF(AND(C425*1&gt;=200,E425="GC-04314"),IF(D425=0,MAX(F$2:F424)+1,0),0)</f>
        <v>320</v>
      </c>
      <c r="H425" s="148" t="s">
        <v>6300</v>
      </c>
      <c r="I425" s="148" t="s">
        <v>6962</v>
      </c>
      <c r="J425" s="148" t="s">
        <v>6962</v>
      </c>
      <c r="K425" s="148">
        <f t="shared" si="20"/>
        <v>0</v>
      </c>
      <c r="L425" s="148" t="s">
        <v>9020</v>
      </c>
    </row>
    <row r="426" spans="1:12" x14ac:dyDescent="0.25">
      <c r="A426" s="148" t="s">
        <v>2549</v>
      </c>
      <c r="B426" s="148" t="s">
        <v>2997</v>
      </c>
      <c r="C426" s="148" t="s">
        <v>3476</v>
      </c>
      <c r="D426" s="148">
        <f t="shared" si="18"/>
        <v>0</v>
      </c>
      <c r="E426" s="148" t="str">
        <f t="shared" si="19"/>
        <v>GC-04314</v>
      </c>
      <c r="F426" s="148">
        <f>+IF(AND(C426*1&gt;=200,E426="GC-04314"),IF(D426=0,MAX(F$2:F425)+1,0),0)</f>
        <v>321</v>
      </c>
      <c r="H426" s="148" t="s">
        <v>6301</v>
      </c>
      <c r="I426" s="148" t="s">
        <v>6962</v>
      </c>
      <c r="J426" s="148" t="s">
        <v>6962</v>
      </c>
      <c r="K426" s="148">
        <f t="shared" si="20"/>
        <v>0</v>
      </c>
      <c r="L426" s="148" t="s">
        <v>9020</v>
      </c>
    </row>
    <row r="427" spans="1:12" x14ac:dyDescent="0.25">
      <c r="A427" s="148" t="s">
        <v>2550</v>
      </c>
      <c r="B427" s="148" t="s">
        <v>2997</v>
      </c>
      <c r="C427" s="148" t="s">
        <v>3477</v>
      </c>
      <c r="D427" s="148">
        <f t="shared" si="18"/>
        <v>0</v>
      </c>
      <c r="E427" s="148" t="str">
        <f t="shared" si="19"/>
        <v>GC-04314</v>
      </c>
      <c r="F427" s="148">
        <f>+IF(AND(C427*1&gt;=200,E427="GC-04314"),IF(D427=0,MAX(F$2:F426)+1,0),0)</f>
        <v>322</v>
      </c>
      <c r="H427" s="148" t="s">
        <v>6302</v>
      </c>
      <c r="I427" s="148" t="s">
        <v>6962</v>
      </c>
      <c r="J427" s="148" t="s">
        <v>6962</v>
      </c>
      <c r="K427" s="148">
        <f t="shared" si="20"/>
        <v>0</v>
      </c>
      <c r="L427" s="148" t="s">
        <v>9020</v>
      </c>
    </row>
    <row r="428" spans="1:12" x14ac:dyDescent="0.25">
      <c r="A428" s="148" t="s">
        <v>2551</v>
      </c>
      <c r="B428" s="148" t="s">
        <v>2997</v>
      </c>
      <c r="C428" s="148" t="s">
        <v>3478</v>
      </c>
      <c r="D428" s="148">
        <f t="shared" si="18"/>
        <v>0</v>
      </c>
      <c r="E428" s="148" t="str">
        <f t="shared" si="19"/>
        <v>GC-04314</v>
      </c>
      <c r="F428" s="148">
        <f>+IF(AND(C428*1&gt;=200,E428="GC-04314"),IF(D428=0,MAX(F$2:F427)+1,0),0)</f>
        <v>323</v>
      </c>
      <c r="H428" s="148" t="s">
        <v>6303</v>
      </c>
      <c r="I428" s="148" t="s">
        <v>6962</v>
      </c>
      <c r="J428" s="148" t="s">
        <v>6962</v>
      </c>
      <c r="K428" s="148">
        <f t="shared" si="20"/>
        <v>0</v>
      </c>
      <c r="L428" s="148" t="s">
        <v>9020</v>
      </c>
    </row>
    <row r="429" spans="1:12" x14ac:dyDescent="0.25">
      <c r="A429" s="148" t="s">
        <v>2552</v>
      </c>
      <c r="B429" s="148" t="s">
        <v>2997</v>
      </c>
      <c r="C429" s="148" t="s">
        <v>3479</v>
      </c>
      <c r="D429" s="148">
        <f t="shared" si="18"/>
        <v>0</v>
      </c>
      <c r="E429" s="148" t="str">
        <f t="shared" si="19"/>
        <v>GC-04314</v>
      </c>
      <c r="F429" s="148">
        <f>+IF(AND(C429*1&gt;=200,E429="GC-04314"),IF(D429=0,MAX(F$2:F428)+1,0),0)</f>
        <v>324</v>
      </c>
      <c r="H429" s="148" t="s">
        <v>6304</v>
      </c>
      <c r="I429" s="148" t="s">
        <v>6962</v>
      </c>
      <c r="J429" s="148" t="s">
        <v>6962</v>
      </c>
      <c r="K429" s="148">
        <f t="shared" si="20"/>
        <v>0</v>
      </c>
      <c r="L429" s="148" t="s">
        <v>9020</v>
      </c>
    </row>
    <row r="430" spans="1:12" x14ac:dyDescent="0.25">
      <c r="A430" s="148" t="s">
        <v>2553</v>
      </c>
      <c r="B430" s="148" t="s">
        <v>2997</v>
      </c>
      <c r="C430" s="148" t="s">
        <v>3480</v>
      </c>
      <c r="D430" s="148">
        <f t="shared" si="18"/>
        <v>0</v>
      </c>
      <c r="E430" s="148" t="str">
        <f t="shared" si="19"/>
        <v>GC-04314</v>
      </c>
      <c r="F430" s="148">
        <f>+IF(AND(C430*1&gt;=200,E430="GC-04314"),IF(D430=0,MAX(F$2:F429)+1,0),0)</f>
        <v>325</v>
      </c>
      <c r="H430" s="148" t="s">
        <v>6305</v>
      </c>
      <c r="I430" s="148" t="s">
        <v>6962</v>
      </c>
      <c r="J430" s="148" t="s">
        <v>6962</v>
      </c>
      <c r="K430" s="148">
        <f t="shared" si="20"/>
        <v>0</v>
      </c>
      <c r="L430" s="148" t="s">
        <v>9020</v>
      </c>
    </row>
    <row r="431" spans="1:12" x14ac:dyDescent="0.25">
      <c r="A431" s="148" t="s">
        <v>2554</v>
      </c>
      <c r="B431" s="148" t="s">
        <v>2997</v>
      </c>
      <c r="C431" s="148" t="s">
        <v>3481</v>
      </c>
      <c r="D431" s="148">
        <f t="shared" si="18"/>
        <v>0</v>
      </c>
      <c r="E431" s="148" t="str">
        <f t="shared" si="19"/>
        <v>GC-04314</v>
      </c>
      <c r="F431" s="148">
        <f>+IF(AND(C431*1&gt;=200,E431="GC-04314"),IF(D431=0,MAX(F$2:F430)+1,0),0)</f>
        <v>326</v>
      </c>
      <c r="H431" s="148" t="s">
        <v>6306</v>
      </c>
      <c r="I431" s="148" t="s">
        <v>6962</v>
      </c>
      <c r="J431" s="148" t="s">
        <v>6962</v>
      </c>
      <c r="K431" s="148">
        <f t="shared" si="20"/>
        <v>0</v>
      </c>
      <c r="L431" s="148" t="s">
        <v>9020</v>
      </c>
    </row>
    <row r="432" spans="1:12" x14ac:dyDescent="0.25">
      <c r="A432" s="148" t="s">
        <v>2555</v>
      </c>
      <c r="B432" s="148" t="s">
        <v>2997</v>
      </c>
      <c r="C432" s="148" t="s">
        <v>3482</v>
      </c>
      <c r="D432" s="148">
        <f t="shared" si="18"/>
        <v>0</v>
      </c>
      <c r="E432" s="148" t="str">
        <f t="shared" si="19"/>
        <v>GC-04314</v>
      </c>
      <c r="F432" s="148">
        <f>+IF(AND(C432*1&gt;=200,E432="GC-04314"),IF(D432=0,MAX(F$2:F431)+1,0),0)</f>
        <v>327</v>
      </c>
      <c r="H432" s="148" t="s">
        <v>6307</v>
      </c>
      <c r="I432" s="148" t="s">
        <v>6962</v>
      </c>
      <c r="J432" s="148" t="s">
        <v>6962</v>
      </c>
      <c r="K432" s="148">
        <f t="shared" si="20"/>
        <v>0</v>
      </c>
      <c r="L432" s="148" t="s">
        <v>9020</v>
      </c>
    </row>
    <row r="433" spans="1:12" x14ac:dyDescent="0.25">
      <c r="A433" s="148" t="s">
        <v>2556</v>
      </c>
      <c r="B433" s="148" t="s">
        <v>2997</v>
      </c>
      <c r="C433" s="148" t="s">
        <v>3483</v>
      </c>
      <c r="D433" s="148">
        <f t="shared" si="18"/>
        <v>0</v>
      </c>
      <c r="E433" s="148" t="str">
        <f t="shared" si="19"/>
        <v>GC-04314</v>
      </c>
      <c r="F433" s="148">
        <f>+IF(AND(C433*1&gt;=200,E433="GC-04314"),IF(D433=0,MAX(F$2:F432)+1,0),0)</f>
        <v>328</v>
      </c>
      <c r="H433" s="148" t="s">
        <v>6308</v>
      </c>
      <c r="I433" s="148" t="s">
        <v>6962</v>
      </c>
      <c r="J433" s="148" t="s">
        <v>6962</v>
      </c>
      <c r="K433" s="148">
        <f t="shared" si="20"/>
        <v>0</v>
      </c>
      <c r="L433" s="148" t="s">
        <v>9020</v>
      </c>
    </row>
    <row r="434" spans="1:12" x14ac:dyDescent="0.25">
      <c r="A434" s="148" t="s">
        <v>2557</v>
      </c>
      <c r="B434" s="148" t="s">
        <v>2997</v>
      </c>
      <c r="C434" s="148" t="s">
        <v>3484</v>
      </c>
      <c r="D434" s="148">
        <f t="shared" si="18"/>
        <v>0</v>
      </c>
      <c r="E434" s="148" t="str">
        <f t="shared" si="19"/>
        <v>GC-04314</v>
      </c>
      <c r="F434" s="148">
        <f>+IF(AND(C434*1&gt;=200,E434="GC-04314"),IF(D434=0,MAX(F$2:F433)+1,0),0)</f>
        <v>329</v>
      </c>
      <c r="H434" s="148" t="s">
        <v>6309</v>
      </c>
      <c r="I434" s="148" t="s">
        <v>6962</v>
      </c>
      <c r="J434" s="148" t="s">
        <v>6962</v>
      </c>
      <c r="K434" s="148">
        <f t="shared" si="20"/>
        <v>0</v>
      </c>
      <c r="L434" s="148" t="s">
        <v>9020</v>
      </c>
    </row>
    <row r="435" spans="1:12" x14ac:dyDescent="0.25">
      <c r="A435" s="148" t="s">
        <v>2558</v>
      </c>
      <c r="B435" s="148" t="s">
        <v>2997</v>
      </c>
      <c r="C435" s="148" t="s">
        <v>3485</v>
      </c>
      <c r="D435" s="148">
        <f t="shared" si="18"/>
        <v>0</v>
      </c>
      <c r="E435" s="148" t="str">
        <f t="shared" si="19"/>
        <v>GC-04314</v>
      </c>
      <c r="F435" s="148">
        <f>+IF(AND(C435*1&gt;=200,E435="GC-04314"),IF(D435=0,MAX(F$2:F434)+1,0),0)</f>
        <v>330</v>
      </c>
      <c r="H435" s="148" t="s">
        <v>6310</v>
      </c>
      <c r="I435" s="148" t="s">
        <v>6962</v>
      </c>
      <c r="J435" s="148" t="s">
        <v>6962</v>
      </c>
      <c r="K435" s="148">
        <f t="shared" si="20"/>
        <v>0</v>
      </c>
      <c r="L435" s="148" t="s">
        <v>9020</v>
      </c>
    </row>
    <row r="436" spans="1:12" x14ac:dyDescent="0.25">
      <c r="A436" s="148" t="s">
        <v>2559</v>
      </c>
      <c r="B436" s="148" t="s">
        <v>2997</v>
      </c>
      <c r="C436" s="148" t="s">
        <v>3486</v>
      </c>
      <c r="D436" s="148">
        <f t="shared" si="18"/>
        <v>0</v>
      </c>
      <c r="E436" s="148" t="str">
        <f t="shared" si="19"/>
        <v>GC-04314</v>
      </c>
      <c r="F436" s="148">
        <f>+IF(AND(C436*1&gt;=200,E436="GC-04314"),IF(D436=0,MAX(F$2:F435)+1,0),0)</f>
        <v>331</v>
      </c>
      <c r="H436" s="148" t="s">
        <v>6311</v>
      </c>
      <c r="I436" s="148" t="s">
        <v>6962</v>
      </c>
      <c r="J436" s="148" t="s">
        <v>6962</v>
      </c>
      <c r="K436" s="148">
        <f t="shared" si="20"/>
        <v>0</v>
      </c>
      <c r="L436" s="148" t="s">
        <v>9020</v>
      </c>
    </row>
    <row r="437" spans="1:12" x14ac:dyDescent="0.25">
      <c r="A437" s="148" t="s">
        <v>2560</v>
      </c>
      <c r="B437" s="148" t="s">
        <v>2997</v>
      </c>
      <c r="C437" s="148" t="s">
        <v>3487</v>
      </c>
      <c r="D437" s="148">
        <f t="shared" si="18"/>
        <v>0</v>
      </c>
      <c r="E437" s="148" t="str">
        <f t="shared" si="19"/>
        <v>GC-04314</v>
      </c>
      <c r="F437" s="148">
        <f>+IF(AND(C437*1&gt;=200,E437="GC-04314"),IF(D437=0,MAX(F$2:F436)+1,0),0)</f>
        <v>332</v>
      </c>
      <c r="H437" s="148" t="s">
        <v>6312</v>
      </c>
      <c r="I437" s="148" t="s">
        <v>6962</v>
      </c>
      <c r="J437" s="148" t="s">
        <v>6962</v>
      </c>
      <c r="K437" s="148">
        <f t="shared" si="20"/>
        <v>0</v>
      </c>
      <c r="L437" s="148" t="s">
        <v>9020</v>
      </c>
    </row>
    <row r="438" spans="1:12" x14ac:dyDescent="0.25">
      <c r="A438" s="148" t="s">
        <v>2561</v>
      </c>
      <c r="B438" s="148" t="s">
        <v>2997</v>
      </c>
      <c r="C438" s="148" t="s">
        <v>3488</v>
      </c>
      <c r="D438" s="148">
        <f t="shared" si="18"/>
        <v>0</v>
      </c>
      <c r="E438" s="148" t="str">
        <f t="shared" si="19"/>
        <v>GC-04314</v>
      </c>
      <c r="F438" s="148">
        <f>+IF(AND(C438*1&gt;=200,E438="GC-04314"),IF(D438=0,MAX(F$2:F437)+1,0),0)</f>
        <v>333</v>
      </c>
      <c r="H438" s="148" t="s">
        <v>6313</v>
      </c>
      <c r="I438" s="148" t="s">
        <v>6962</v>
      </c>
      <c r="J438" s="148" t="s">
        <v>6962</v>
      </c>
      <c r="K438" s="148">
        <f t="shared" si="20"/>
        <v>0</v>
      </c>
      <c r="L438" s="148" t="s">
        <v>9020</v>
      </c>
    </row>
    <row r="439" spans="1:12" x14ac:dyDescent="0.25">
      <c r="A439" s="148" t="s">
        <v>2562</v>
      </c>
      <c r="B439" s="148" t="s">
        <v>2997</v>
      </c>
      <c r="C439" s="148" t="s">
        <v>3489</v>
      </c>
      <c r="D439" s="148">
        <f t="shared" si="18"/>
        <v>0</v>
      </c>
      <c r="E439" s="148" t="str">
        <f t="shared" si="19"/>
        <v>GC-04314</v>
      </c>
      <c r="F439" s="148">
        <f>+IF(AND(C439*1&gt;=200,E439="GC-04314"),IF(D439=0,MAX(F$2:F438)+1,0),0)</f>
        <v>334</v>
      </c>
      <c r="H439" s="148" t="s">
        <v>6314</v>
      </c>
      <c r="I439" s="148" t="s">
        <v>6962</v>
      </c>
      <c r="J439" s="148" t="s">
        <v>6962</v>
      </c>
      <c r="K439" s="148">
        <f t="shared" si="20"/>
        <v>0</v>
      </c>
      <c r="L439" s="148" t="s">
        <v>9020</v>
      </c>
    </row>
    <row r="440" spans="1:12" x14ac:dyDescent="0.25">
      <c r="A440" s="148" t="s">
        <v>2563</v>
      </c>
      <c r="B440" s="148" t="s">
        <v>2997</v>
      </c>
      <c r="C440" s="148" t="s">
        <v>3490</v>
      </c>
      <c r="D440" s="148">
        <f t="shared" si="18"/>
        <v>0</v>
      </c>
      <c r="E440" s="148" t="str">
        <f t="shared" si="19"/>
        <v>GC-04314</v>
      </c>
      <c r="F440" s="148">
        <f>+IF(AND(C440*1&gt;=200,E440="GC-04314"),IF(D440=0,MAX(F$2:F439)+1,0),0)</f>
        <v>335</v>
      </c>
      <c r="H440" s="148" t="s">
        <v>6315</v>
      </c>
      <c r="I440" s="148" t="s">
        <v>6962</v>
      </c>
      <c r="J440" s="148" t="s">
        <v>6962</v>
      </c>
      <c r="K440" s="148">
        <f t="shared" si="20"/>
        <v>0</v>
      </c>
      <c r="L440" s="148" t="s">
        <v>9020</v>
      </c>
    </row>
    <row r="441" spans="1:12" x14ac:dyDescent="0.25">
      <c r="A441" s="148" t="s">
        <v>2564</v>
      </c>
      <c r="B441" s="148" t="s">
        <v>2997</v>
      </c>
      <c r="C441" s="148" t="s">
        <v>3491</v>
      </c>
      <c r="D441" s="148">
        <f t="shared" si="18"/>
        <v>0</v>
      </c>
      <c r="E441" s="148" t="str">
        <f t="shared" si="19"/>
        <v>GC-04314</v>
      </c>
      <c r="F441" s="148">
        <f>+IF(AND(C441*1&gt;=200,E441="GC-04314"),IF(D441=0,MAX(F$2:F440)+1,0),0)</f>
        <v>336</v>
      </c>
      <c r="H441" s="148" t="s">
        <v>6316</v>
      </c>
      <c r="I441" s="148" t="s">
        <v>6962</v>
      </c>
      <c r="J441" s="148" t="s">
        <v>6962</v>
      </c>
      <c r="K441" s="148">
        <f t="shared" si="20"/>
        <v>0</v>
      </c>
      <c r="L441" s="148" t="s">
        <v>9020</v>
      </c>
    </row>
    <row r="442" spans="1:12" x14ac:dyDescent="0.25">
      <c r="A442" s="148" t="s">
        <v>2565</v>
      </c>
      <c r="B442" s="148" t="s">
        <v>2997</v>
      </c>
      <c r="C442" s="148" t="s">
        <v>3492</v>
      </c>
      <c r="D442" s="148">
        <f t="shared" si="18"/>
        <v>0</v>
      </c>
      <c r="E442" s="148" t="str">
        <f t="shared" si="19"/>
        <v>GC-04314</v>
      </c>
      <c r="F442" s="148">
        <f>+IF(AND(C442*1&gt;=200,E442="GC-04314"),IF(D442=0,MAX(F$2:F441)+1,0),0)</f>
        <v>337</v>
      </c>
      <c r="H442" s="148" t="s">
        <v>6317</v>
      </c>
      <c r="I442" s="148" t="s">
        <v>6962</v>
      </c>
      <c r="J442" s="148" t="s">
        <v>6962</v>
      </c>
      <c r="K442" s="148">
        <f t="shared" si="20"/>
        <v>0</v>
      </c>
      <c r="L442" s="148" t="s">
        <v>9020</v>
      </c>
    </row>
    <row r="443" spans="1:12" x14ac:dyDescent="0.25">
      <c r="A443" s="148" t="s">
        <v>2566</v>
      </c>
      <c r="B443" s="148" t="s">
        <v>2997</v>
      </c>
      <c r="C443" s="148" t="s">
        <v>3493</v>
      </c>
      <c r="D443" s="148">
        <f t="shared" si="18"/>
        <v>0</v>
      </c>
      <c r="E443" s="148" t="str">
        <f t="shared" si="19"/>
        <v>GC-04314</v>
      </c>
      <c r="F443" s="148">
        <f>+IF(AND(C443*1&gt;=200,E443="GC-04314"),IF(D443=0,MAX(F$2:F442)+1,0),0)</f>
        <v>338</v>
      </c>
      <c r="H443" s="148" t="s">
        <v>6318</v>
      </c>
      <c r="I443" s="148" t="s">
        <v>6962</v>
      </c>
      <c r="J443" s="148" t="s">
        <v>6962</v>
      </c>
      <c r="K443" s="148">
        <f t="shared" si="20"/>
        <v>0</v>
      </c>
      <c r="L443" s="148" t="s">
        <v>9020</v>
      </c>
    </row>
    <row r="444" spans="1:12" x14ac:dyDescent="0.25">
      <c r="A444" s="148" t="s">
        <v>2567</v>
      </c>
      <c r="B444" s="148" t="s">
        <v>2997</v>
      </c>
      <c r="C444" s="148" t="s">
        <v>3494</v>
      </c>
      <c r="D444" s="148">
        <f t="shared" si="18"/>
        <v>0</v>
      </c>
      <c r="E444" s="148" t="str">
        <f t="shared" si="19"/>
        <v>GC-04314</v>
      </c>
      <c r="F444" s="148">
        <f>+IF(AND(C444*1&gt;=200,E444="GC-04314"),IF(D444=0,MAX(F$2:F443)+1,0),0)</f>
        <v>339</v>
      </c>
      <c r="H444" s="148" t="s">
        <v>6319</v>
      </c>
      <c r="I444" s="148" t="s">
        <v>6962</v>
      </c>
      <c r="J444" s="148" t="s">
        <v>6962</v>
      </c>
      <c r="K444" s="148">
        <f t="shared" si="20"/>
        <v>0</v>
      </c>
      <c r="L444" s="148" t="s">
        <v>9020</v>
      </c>
    </row>
    <row r="445" spans="1:12" x14ac:dyDescent="0.25">
      <c r="A445" s="148" t="s">
        <v>2568</v>
      </c>
      <c r="B445" s="148" t="s">
        <v>2997</v>
      </c>
      <c r="C445" s="148" t="s">
        <v>3495</v>
      </c>
      <c r="D445" s="148">
        <f t="shared" si="18"/>
        <v>0</v>
      </c>
      <c r="E445" s="148" t="str">
        <f t="shared" si="19"/>
        <v>GC-04314</v>
      </c>
      <c r="F445" s="148">
        <f>+IF(AND(C445*1&gt;=200,E445="GC-04314"),IF(D445=0,MAX(F$2:F444)+1,0),0)</f>
        <v>340</v>
      </c>
      <c r="H445" s="148" t="s">
        <v>6320</v>
      </c>
      <c r="I445" s="148" t="s">
        <v>6962</v>
      </c>
      <c r="J445" s="148" t="s">
        <v>6962</v>
      </c>
      <c r="K445" s="148">
        <f t="shared" si="20"/>
        <v>0</v>
      </c>
      <c r="L445" s="148" t="s">
        <v>9020</v>
      </c>
    </row>
    <row r="446" spans="1:12" x14ac:dyDescent="0.25">
      <c r="A446" s="148" t="s">
        <v>2569</v>
      </c>
      <c r="B446" s="148" t="s">
        <v>2997</v>
      </c>
      <c r="C446" s="148" t="s">
        <v>3496</v>
      </c>
      <c r="D446" s="148">
        <f t="shared" si="18"/>
        <v>0</v>
      </c>
      <c r="E446" s="148" t="str">
        <f t="shared" si="19"/>
        <v>GC-04314</v>
      </c>
      <c r="F446" s="148">
        <f>+IF(AND(C446*1&gt;=200,E446="GC-04314"),IF(D446=0,MAX(F$2:F445)+1,0),0)</f>
        <v>341</v>
      </c>
      <c r="H446" s="148" t="s">
        <v>6321</v>
      </c>
      <c r="I446" s="148" t="s">
        <v>6962</v>
      </c>
      <c r="J446" s="148" t="s">
        <v>6962</v>
      </c>
      <c r="K446" s="148">
        <f t="shared" si="20"/>
        <v>0</v>
      </c>
      <c r="L446" s="148" t="s">
        <v>9020</v>
      </c>
    </row>
    <row r="447" spans="1:12" x14ac:dyDescent="0.25">
      <c r="A447" s="148" t="s">
        <v>2570</v>
      </c>
      <c r="B447" s="148" t="s">
        <v>2997</v>
      </c>
      <c r="C447" s="148" t="s">
        <v>3497</v>
      </c>
      <c r="D447" s="148">
        <f t="shared" si="18"/>
        <v>0</v>
      </c>
      <c r="E447" s="148" t="str">
        <f t="shared" si="19"/>
        <v>GC-04314</v>
      </c>
      <c r="F447" s="148">
        <f>+IF(AND(C447*1&gt;=200,E447="GC-04314"),IF(D447=0,MAX(F$2:F446)+1,0),0)</f>
        <v>342</v>
      </c>
      <c r="H447" s="148" t="s">
        <v>6322</v>
      </c>
      <c r="I447" s="148" t="s">
        <v>6962</v>
      </c>
      <c r="J447" s="148" t="s">
        <v>6962</v>
      </c>
      <c r="K447" s="148">
        <f t="shared" si="20"/>
        <v>0</v>
      </c>
      <c r="L447" s="148" t="s">
        <v>9020</v>
      </c>
    </row>
    <row r="448" spans="1:12" x14ac:dyDescent="0.25">
      <c r="A448" s="148" t="s">
        <v>2571</v>
      </c>
      <c r="B448" s="148" t="s">
        <v>2997</v>
      </c>
      <c r="C448" s="148" t="s">
        <v>3498</v>
      </c>
      <c r="D448" s="148">
        <f t="shared" si="18"/>
        <v>0</v>
      </c>
      <c r="E448" s="148" t="str">
        <f t="shared" si="19"/>
        <v>GC-04314</v>
      </c>
      <c r="F448" s="148">
        <f>+IF(AND(C448*1&gt;=200,E448="GC-04314"),IF(D448=0,MAX(F$2:F447)+1,0),0)</f>
        <v>343</v>
      </c>
      <c r="H448" s="148" t="s">
        <v>6323</v>
      </c>
      <c r="I448" s="148" t="s">
        <v>6962</v>
      </c>
      <c r="J448" s="148" t="s">
        <v>6962</v>
      </c>
      <c r="K448" s="148">
        <f t="shared" si="20"/>
        <v>0</v>
      </c>
      <c r="L448" s="148" t="s">
        <v>9020</v>
      </c>
    </row>
    <row r="449" spans="1:12" x14ac:dyDescent="0.25">
      <c r="A449" s="148" t="s">
        <v>2572</v>
      </c>
      <c r="B449" s="148" t="s">
        <v>2997</v>
      </c>
      <c r="C449" s="148" t="s">
        <v>3499</v>
      </c>
      <c r="D449" s="148">
        <f t="shared" si="18"/>
        <v>0</v>
      </c>
      <c r="E449" s="148" t="str">
        <f t="shared" si="19"/>
        <v>GC-04314</v>
      </c>
      <c r="F449" s="148">
        <f>+IF(AND(C449*1&gt;=200,E449="GC-04314"),IF(D449=0,MAX(F$2:F448)+1,0),0)</f>
        <v>344</v>
      </c>
      <c r="H449" s="148" t="s">
        <v>6324</v>
      </c>
      <c r="I449" s="148" t="s">
        <v>6962</v>
      </c>
      <c r="J449" s="148" t="s">
        <v>6962</v>
      </c>
      <c r="K449" s="148">
        <f t="shared" si="20"/>
        <v>0</v>
      </c>
      <c r="L449" s="148" t="s">
        <v>9020</v>
      </c>
    </row>
    <row r="450" spans="1:12" x14ac:dyDescent="0.25">
      <c r="A450" s="148" t="s">
        <v>2573</v>
      </c>
      <c r="B450" s="148" t="s">
        <v>2997</v>
      </c>
      <c r="C450" s="148" t="s">
        <v>3500</v>
      </c>
      <c r="D450" s="148">
        <f t="shared" ref="D450:D513" si="21">+SUMIFS(K:K,H:H,A450)</f>
        <v>0</v>
      </c>
      <c r="E450" s="148" t="str">
        <f t="shared" ref="E450:E513" si="22">+IF(D450=0,VLOOKUP(A450,$H:$L,5,FALSE),"")</f>
        <v>GC-04314</v>
      </c>
      <c r="F450" s="148">
        <f>+IF(AND(C450*1&gt;=200,E450="GC-04314"),IF(D450=0,MAX(F$2:F449)+1,0),0)</f>
        <v>345</v>
      </c>
      <c r="H450" s="148" t="s">
        <v>6325</v>
      </c>
      <c r="I450" s="148" t="s">
        <v>6962</v>
      </c>
      <c r="J450" s="148" t="s">
        <v>6962</v>
      </c>
      <c r="K450" s="148">
        <f t="shared" si="20"/>
        <v>0</v>
      </c>
      <c r="L450" s="148" t="s">
        <v>9020</v>
      </c>
    </row>
    <row r="451" spans="1:12" x14ac:dyDescent="0.25">
      <c r="A451" s="148" t="s">
        <v>2574</v>
      </c>
      <c r="B451" s="148" t="s">
        <v>2997</v>
      </c>
      <c r="C451" s="148" t="s">
        <v>3501</v>
      </c>
      <c r="D451" s="148">
        <f t="shared" si="21"/>
        <v>0</v>
      </c>
      <c r="E451" s="148" t="str">
        <f t="shared" si="22"/>
        <v>GC-04314</v>
      </c>
      <c r="F451" s="148">
        <f>+IF(AND(C451*1&gt;=200,E451="GC-04314"),IF(D451=0,MAX(F$2:F450)+1,0),0)</f>
        <v>346</v>
      </c>
      <c r="H451" s="148" t="s">
        <v>6326</v>
      </c>
      <c r="I451" s="148" t="s">
        <v>6962</v>
      </c>
      <c r="J451" s="148" t="s">
        <v>6962</v>
      </c>
      <c r="K451" s="148">
        <f t="shared" ref="K451:K514" si="23">+IFERROR(J451*1,0)</f>
        <v>0</v>
      </c>
      <c r="L451" s="148" t="s">
        <v>9020</v>
      </c>
    </row>
    <row r="452" spans="1:12" x14ac:dyDescent="0.25">
      <c r="A452" s="148" t="s">
        <v>2575</v>
      </c>
      <c r="B452" s="148" t="s">
        <v>2997</v>
      </c>
      <c r="C452" s="148" t="s">
        <v>3502</v>
      </c>
      <c r="D452" s="148">
        <f t="shared" si="21"/>
        <v>0</v>
      </c>
      <c r="E452" s="148" t="str">
        <f t="shared" si="22"/>
        <v>GC-04314</v>
      </c>
      <c r="F452" s="148">
        <f>+IF(AND(C452*1&gt;=200,E452="GC-04314"),IF(D452=0,MAX(F$2:F451)+1,0),0)</f>
        <v>347</v>
      </c>
      <c r="H452" s="148" t="s">
        <v>6327</v>
      </c>
      <c r="I452" s="148" t="s">
        <v>6962</v>
      </c>
      <c r="J452" s="148" t="s">
        <v>6962</v>
      </c>
      <c r="K452" s="148">
        <f t="shared" si="23"/>
        <v>0</v>
      </c>
      <c r="L452" s="148" t="s">
        <v>9020</v>
      </c>
    </row>
    <row r="453" spans="1:12" x14ac:dyDescent="0.25">
      <c r="A453" s="148" t="s">
        <v>2576</v>
      </c>
      <c r="B453" s="148" t="s">
        <v>2997</v>
      </c>
      <c r="C453" s="148" t="s">
        <v>3503</v>
      </c>
      <c r="D453" s="148">
        <f t="shared" si="21"/>
        <v>0</v>
      </c>
      <c r="E453" s="148" t="str">
        <f t="shared" si="22"/>
        <v>GC-04314</v>
      </c>
      <c r="F453" s="148">
        <f>+IF(AND(C453*1&gt;=200,E453="GC-04314"),IF(D453=0,MAX(F$2:F452)+1,0),0)</f>
        <v>348</v>
      </c>
      <c r="H453" s="148" t="s">
        <v>6328</v>
      </c>
      <c r="I453" s="148" t="s">
        <v>6962</v>
      </c>
      <c r="J453" s="148" t="s">
        <v>6962</v>
      </c>
      <c r="K453" s="148">
        <f t="shared" si="23"/>
        <v>0</v>
      </c>
      <c r="L453" s="148" t="s">
        <v>9020</v>
      </c>
    </row>
    <row r="454" spans="1:12" x14ac:dyDescent="0.25">
      <c r="A454" s="148" t="s">
        <v>2577</v>
      </c>
      <c r="B454" s="148" t="s">
        <v>2997</v>
      </c>
      <c r="C454" s="148" t="s">
        <v>3504</v>
      </c>
      <c r="D454" s="148">
        <f t="shared" si="21"/>
        <v>0</v>
      </c>
      <c r="E454" s="148" t="str">
        <f t="shared" si="22"/>
        <v>GC-04314</v>
      </c>
      <c r="F454" s="148">
        <f>+IF(AND(C454*1&gt;=200,E454="GC-04314"),IF(D454=0,MAX(F$2:F453)+1,0),0)</f>
        <v>349</v>
      </c>
      <c r="H454" s="148" t="s">
        <v>6329</v>
      </c>
      <c r="I454" s="148" t="s">
        <v>6962</v>
      </c>
      <c r="J454" s="148" t="s">
        <v>6962</v>
      </c>
      <c r="K454" s="148">
        <f t="shared" si="23"/>
        <v>0</v>
      </c>
      <c r="L454" s="148" t="s">
        <v>9020</v>
      </c>
    </row>
    <row r="455" spans="1:12" x14ac:dyDescent="0.25">
      <c r="A455" s="148" t="s">
        <v>2578</v>
      </c>
      <c r="B455" s="148" t="s">
        <v>2997</v>
      </c>
      <c r="C455" s="148" t="s">
        <v>3505</v>
      </c>
      <c r="D455" s="148">
        <f t="shared" si="21"/>
        <v>0</v>
      </c>
      <c r="E455" s="148" t="str">
        <f t="shared" si="22"/>
        <v>GC-04314</v>
      </c>
      <c r="F455" s="148">
        <f>+IF(AND(C455*1&gt;=200,E455="GC-04314"),IF(D455=0,MAX(F$2:F454)+1,0),0)</f>
        <v>350</v>
      </c>
      <c r="H455" s="148" t="s">
        <v>6330</v>
      </c>
      <c r="I455" s="148" t="s">
        <v>6962</v>
      </c>
      <c r="J455" s="148" t="s">
        <v>6962</v>
      </c>
      <c r="K455" s="148">
        <f t="shared" si="23"/>
        <v>0</v>
      </c>
      <c r="L455" s="148" t="s">
        <v>9020</v>
      </c>
    </row>
    <row r="456" spans="1:12" x14ac:dyDescent="0.25">
      <c r="A456" s="148" t="s">
        <v>2579</v>
      </c>
      <c r="B456" s="148" t="s">
        <v>2997</v>
      </c>
      <c r="C456" s="148" t="s">
        <v>3506</v>
      </c>
      <c r="D456" s="148">
        <f t="shared" si="21"/>
        <v>0</v>
      </c>
      <c r="E456" s="148" t="str">
        <f t="shared" si="22"/>
        <v>GC-04314</v>
      </c>
      <c r="F456" s="148">
        <f>+IF(AND(C456*1&gt;=200,E456="GC-04314"),IF(D456=0,MAX(F$2:F455)+1,0),0)</f>
        <v>351</v>
      </c>
      <c r="H456" s="148" t="s">
        <v>6331</v>
      </c>
      <c r="I456" s="148" t="s">
        <v>6962</v>
      </c>
      <c r="J456" s="148" t="s">
        <v>6962</v>
      </c>
      <c r="K456" s="148">
        <f t="shared" si="23"/>
        <v>0</v>
      </c>
      <c r="L456" s="148" t="s">
        <v>9020</v>
      </c>
    </row>
    <row r="457" spans="1:12" x14ac:dyDescent="0.25">
      <c r="A457" s="148" t="s">
        <v>2580</v>
      </c>
      <c r="B457" s="148" t="s">
        <v>2997</v>
      </c>
      <c r="C457" s="148" t="s">
        <v>3507</v>
      </c>
      <c r="D457" s="148">
        <f t="shared" si="21"/>
        <v>0</v>
      </c>
      <c r="E457" s="148" t="str">
        <f t="shared" si="22"/>
        <v>GC-04314</v>
      </c>
      <c r="F457" s="148">
        <f>+IF(AND(C457*1&gt;=200,E457="GC-04314"),IF(D457=0,MAX(F$2:F456)+1,0),0)</f>
        <v>352</v>
      </c>
      <c r="H457" s="148" t="s">
        <v>6332</v>
      </c>
      <c r="I457" s="148" t="s">
        <v>6962</v>
      </c>
      <c r="J457" s="148" t="s">
        <v>6962</v>
      </c>
      <c r="K457" s="148">
        <f t="shared" si="23"/>
        <v>0</v>
      </c>
      <c r="L457" s="148" t="s">
        <v>9020</v>
      </c>
    </row>
    <row r="458" spans="1:12" x14ac:dyDescent="0.25">
      <c r="A458" s="148" t="s">
        <v>2581</v>
      </c>
      <c r="B458" s="148" t="s">
        <v>2997</v>
      </c>
      <c r="C458" s="148" t="s">
        <v>3508</v>
      </c>
      <c r="D458" s="148">
        <f t="shared" si="21"/>
        <v>0</v>
      </c>
      <c r="E458" s="148" t="str">
        <f t="shared" si="22"/>
        <v>GC-04314</v>
      </c>
      <c r="F458" s="148">
        <f>+IF(AND(C458*1&gt;=200,E458="GC-04314"),IF(D458=0,MAX(F$2:F457)+1,0),0)</f>
        <v>353</v>
      </c>
      <c r="H458" s="148" t="s">
        <v>6333</v>
      </c>
      <c r="I458" s="148" t="s">
        <v>6962</v>
      </c>
      <c r="J458" s="148" t="s">
        <v>6962</v>
      </c>
      <c r="K458" s="148">
        <f t="shared" si="23"/>
        <v>0</v>
      </c>
      <c r="L458" s="148" t="s">
        <v>9020</v>
      </c>
    </row>
    <row r="459" spans="1:12" x14ac:dyDescent="0.25">
      <c r="A459" s="148" t="s">
        <v>2582</v>
      </c>
      <c r="B459" s="148" t="s">
        <v>2997</v>
      </c>
      <c r="C459" s="148" t="s">
        <v>3509</v>
      </c>
      <c r="D459" s="148">
        <f t="shared" si="21"/>
        <v>0</v>
      </c>
      <c r="E459" s="148" t="str">
        <f t="shared" si="22"/>
        <v>GC-04314</v>
      </c>
      <c r="F459" s="148">
        <f>+IF(AND(C459*1&gt;=200,E459="GC-04314"),IF(D459=0,MAX(F$2:F458)+1,0),0)</f>
        <v>354</v>
      </c>
      <c r="H459" s="148" t="s">
        <v>6334</v>
      </c>
      <c r="I459" s="148" t="s">
        <v>6962</v>
      </c>
      <c r="J459" s="148" t="s">
        <v>6962</v>
      </c>
      <c r="K459" s="148">
        <f t="shared" si="23"/>
        <v>0</v>
      </c>
      <c r="L459" s="148" t="s">
        <v>9020</v>
      </c>
    </row>
    <row r="460" spans="1:12" x14ac:dyDescent="0.25">
      <c r="A460" s="148" t="s">
        <v>2583</v>
      </c>
      <c r="B460" s="148" t="s">
        <v>2997</v>
      </c>
      <c r="C460" s="148" t="s">
        <v>3510</v>
      </c>
      <c r="D460" s="148">
        <f t="shared" si="21"/>
        <v>0</v>
      </c>
      <c r="E460" s="148" t="str">
        <f t="shared" si="22"/>
        <v>GC-04314</v>
      </c>
      <c r="F460" s="148">
        <f>+IF(AND(C460*1&gt;=200,E460="GC-04314"),IF(D460=0,MAX(F$2:F459)+1,0),0)</f>
        <v>355</v>
      </c>
      <c r="H460" s="148" t="s">
        <v>6335</v>
      </c>
      <c r="I460" s="148" t="s">
        <v>6962</v>
      </c>
      <c r="J460" s="148" t="s">
        <v>6962</v>
      </c>
      <c r="K460" s="148">
        <f t="shared" si="23"/>
        <v>0</v>
      </c>
      <c r="L460" s="148" t="s">
        <v>9020</v>
      </c>
    </row>
    <row r="461" spans="1:12" x14ac:dyDescent="0.25">
      <c r="A461" s="148" t="s">
        <v>2584</v>
      </c>
      <c r="B461" s="148" t="s">
        <v>2997</v>
      </c>
      <c r="C461" s="148" t="s">
        <v>3511</v>
      </c>
      <c r="D461" s="148">
        <f t="shared" si="21"/>
        <v>0</v>
      </c>
      <c r="E461" s="148" t="str">
        <f t="shared" si="22"/>
        <v>GC-04314</v>
      </c>
      <c r="F461" s="148">
        <f>+IF(AND(C461*1&gt;=200,E461="GC-04314"),IF(D461=0,MAX(F$2:F460)+1,0),0)</f>
        <v>356</v>
      </c>
      <c r="H461" s="148" t="s">
        <v>6336</v>
      </c>
      <c r="I461" s="148" t="s">
        <v>6962</v>
      </c>
      <c r="J461" s="148" t="s">
        <v>6962</v>
      </c>
      <c r="K461" s="148">
        <f t="shared" si="23"/>
        <v>0</v>
      </c>
      <c r="L461" s="148" t="s">
        <v>9020</v>
      </c>
    </row>
    <row r="462" spans="1:12" x14ac:dyDescent="0.25">
      <c r="A462" s="148" t="s">
        <v>2585</v>
      </c>
      <c r="B462" s="148" t="s">
        <v>2997</v>
      </c>
      <c r="C462" s="148" t="s">
        <v>3512</v>
      </c>
      <c r="D462" s="148">
        <f t="shared" si="21"/>
        <v>0</v>
      </c>
      <c r="E462" s="148" t="str">
        <f t="shared" si="22"/>
        <v>GC-04314</v>
      </c>
      <c r="F462" s="148">
        <f>+IF(AND(C462*1&gt;=200,E462="GC-04314"),IF(D462=0,MAX(F$2:F461)+1,0),0)</f>
        <v>357</v>
      </c>
      <c r="H462" s="148" t="s">
        <v>6337</v>
      </c>
      <c r="I462" s="148" t="s">
        <v>6962</v>
      </c>
      <c r="J462" s="148" t="s">
        <v>6962</v>
      </c>
      <c r="K462" s="148">
        <f t="shared" si="23"/>
        <v>0</v>
      </c>
      <c r="L462" s="148" t="s">
        <v>9020</v>
      </c>
    </row>
    <row r="463" spans="1:12" x14ac:dyDescent="0.25">
      <c r="A463" s="148" t="s">
        <v>2586</v>
      </c>
      <c r="B463" s="148" t="s">
        <v>2997</v>
      </c>
      <c r="C463" s="148" t="s">
        <v>3513</v>
      </c>
      <c r="D463" s="148">
        <f t="shared" si="21"/>
        <v>0</v>
      </c>
      <c r="E463" s="148" t="str">
        <f t="shared" si="22"/>
        <v>GC-04314</v>
      </c>
      <c r="F463" s="148">
        <f>+IF(AND(C463*1&gt;=200,E463="GC-04314"),IF(D463=0,MAX(F$2:F462)+1,0),0)</f>
        <v>358</v>
      </c>
      <c r="H463" s="148" t="s">
        <v>6338</v>
      </c>
      <c r="I463" s="148" t="s">
        <v>6962</v>
      </c>
      <c r="J463" s="148" t="s">
        <v>6962</v>
      </c>
      <c r="K463" s="148">
        <f t="shared" si="23"/>
        <v>0</v>
      </c>
      <c r="L463" s="148" t="s">
        <v>9020</v>
      </c>
    </row>
    <row r="464" spans="1:12" x14ac:dyDescent="0.25">
      <c r="A464" s="148" t="s">
        <v>2587</v>
      </c>
      <c r="B464" s="148" t="s">
        <v>2997</v>
      </c>
      <c r="C464" s="148" t="s">
        <v>3514</v>
      </c>
      <c r="D464" s="148">
        <f t="shared" si="21"/>
        <v>0</v>
      </c>
      <c r="E464" s="148" t="str">
        <f t="shared" si="22"/>
        <v>GC-04314</v>
      </c>
      <c r="F464" s="148">
        <f>+IF(AND(C464*1&gt;=200,E464="GC-04314"),IF(D464=0,MAX(F$2:F463)+1,0),0)</f>
        <v>359</v>
      </c>
      <c r="H464" s="148" t="s">
        <v>6339</v>
      </c>
      <c r="I464" s="148" t="s">
        <v>6962</v>
      </c>
      <c r="J464" s="148" t="s">
        <v>6962</v>
      </c>
      <c r="K464" s="148">
        <f t="shared" si="23"/>
        <v>0</v>
      </c>
      <c r="L464" s="148" t="s">
        <v>9020</v>
      </c>
    </row>
    <row r="465" spans="1:12" x14ac:dyDescent="0.25">
      <c r="A465" s="148" t="s">
        <v>2588</v>
      </c>
      <c r="B465" s="148" t="s">
        <v>2997</v>
      </c>
      <c r="C465" s="148" t="s">
        <v>3515</v>
      </c>
      <c r="D465" s="148">
        <f t="shared" si="21"/>
        <v>0</v>
      </c>
      <c r="E465" s="148" t="str">
        <f t="shared" si="22"/>
        <v>GC-04314</v>
      </c>
      <c r="F465" s="148">
        <f>+IF(AND(C465*1&gt;=200,E465="GC-04314"),IF(D465=0,MAX(F$2:F464)+1,0),0)</f>
        <v>360</v>
      </c>
      <c r="H465" s="148" t="s">
        <v>6340</v>
      </c>
      <c r="I465" s="148" t="s">
        <v>6962</v>
      </c>
      <c r="J465" s="148" t="s">
        <v>6962</v>
      </c>
      <c r="K465" s="148">
        <f t="shared" si="23"/>
        <v>0</v>
      </c>
      <c r="L465" s="148" t="s">
        <v>9020</v>
      </c>
    </row>
    <row r="466" spans="1:12" x14ac:dyDescent="0.25">
      <c r="A466" s="148" t="s">
        <v>2589</v>
      </c>
      <c r="B466" s="148" t="s">
        <v>2997</v>
      </c>
      <c r="C466" s="148" t="s">
        <v>3516</v>
      </c>
      <c r="D466" s="148">
        <f t="shared" si="21"/>
        <v>0</v>
      </c>
      <c r="E466" s="148" t="str">
        <f t="shared" si="22"/>
        <v>GC-04314</v>
      </c>
      <c r="F466" s="148">
        <f>+IF(AND(C466*1&gt;=200,E466="GC-04314"),IF(D466=0,MAX(F$2:F465)+1,0),0)</f>
        <v>361</v>
      </c>
      <c r="H466" s="148" t="s">
        <v>6341</v>
      </c>
      <c r="I466" s="148" t="s">
        <v>6962</v>
      </c>
      <c r="J466" s="148" t="s">
        <v>6962</v>
      </c>
      <c r="K466" s="148">
        <f t="shared" si="23"/>
        <v>0</v>
      </c>
      <c r="L466" s="148" t="s">
        <v>9020</v>
      </c>
    </row>
    <row r="467" spans="1:12" x14ac:dyDescent="0.25">
      <c r="A467" s="148" t="s">
        <v>2590</v>
      </c>
      <c r="B467" s="148" t="s">
        <v>2997</v>
      </c>
      <c r="C467" s="148" t="s">
        <v>3517</v>
      </c>
      <c r="D467" s="148">
        <f t="shared" si="21"/>
        <v>0</v>
      </c>
      <c r="E467" s="148" t="str">
        <f t="shared" si="22"/>
        <v>GC-04314</v>
      </c>
      <c r="F467" s="148">
        <f>+IF(AND(C467*1&gt;=200,E467="GC-04314"),IF(D467=0,MAX(F$2:F466)+1,0),0)</f>
        <v>362</v>
      </c>
      <c r="H467" s="148" t="s">
        <v>6342</v>
      </c>
      <c r="I467" s="148" t="s">
        <v>6962</v>
      </c>
      <c r="J467" s="148" t="s">
        <v>6962</v>
      </c>
      <c r="K467" s="148">
        <f t="shared" si="23"/>
        <v>0</v>
      </c>
      <c r="L467" s="148" t="s">
        <v>9020</v>
      </c>
    </row>
    <row r="468" spans="1:12" x14ac:dyDescent="0.25">
      <c r="A468" s="148" t="s">
        <v>2591</v>
      </c>
      <c r="B468" s="148" t="s">
        <v>2997</v>
      </c>
      <c r="C468" s="148" t="s">
        <v>3518</v>
      </c>
      <c r="D468" s="148">
        <f t="shared" si="21"/>
        <v>0</v>
      </c>
      <c r="E468" s="148" t="str">
        <f t="shared" si="22"/>
        <v>GC-04314</v>
      </c>
      <c r="F468" s="148">
        <f>+IF(AND(C468*1&gt;=200,E468="GC-04314"),IF(D468=0,MAX(F$2:F467)+1,0),0)</f>
        <v>363</v>
      </c>
      <c r="H468" s="148" t="s">
        <v>6343</v>
      </c>
      <c r="I468" s="148" t="s">
        <v>6962</v>
      </c>
      <c r="J468" s="148" t="s">
        <v>6962</v>
      </c>
      <c r="K468" s="148">
        <f t="shared" si="23"/>
        <v>0</v>
      </c>
      <c r="L468" s="148" t="s">
        <v>9020</v>
      </c>
    </row>
    <row r="469" spans="1:12" x14ac:dyDescent="0.25">
      <c r="A469" s="148" t="s">
        <v>2592</v>
      </c>
      <c r="B469" s="148" t="s">
        <v>2997</v>
      </c>
      <c r="C469" s="148" t="s">
        <v>3519</v>
      </c>
      <c r="D469" s="148">
        <f t="shared" si="21"/>
        <v>0</v>
      </c>
      <c r="E469" s="148" t="str">
        <f t="shared" si="22"/>
        <v>GC-04314</v>
      </c>
      <c r="F469" s="148">
        <f>+IF(AND(C469*1&gt;=200,E469="GC-04314"),IF(D469=0,MAX(F$2:F468)+1,0),0)</f>
        <v>364</v>
      </c>
      <c r="H469" s="148" t="s">
        <v>6344</v>
      </c>
      <c r="I469" s="148" t="s">
        <v>6962</v>
      </c>
      <c r="J469" s="148" t="s">
        <v>6962</v>
      </c>
      <c r="K469" s="148">
        <f t="shared" si="23"/>
        <v>0</v>
      </c>
      <c r="L469" s="148" t="s">
        <v>9020</v>
      </c>
    </row>
    <row r="470" spans="1:12" x14ac:dyDescent="0.25">
      <c r="A470" s="148" t="s">
        <v>2593</v>
      </c>
      <c r="B470" s="148" t="s">
        <v>2997</v>
      </c>
      <c r="C470" s="148" t="s">
        <v>3520</v>
      </c>
      <c r="D470" s="148">
        <f t="shared" si="21"/>
        <v>0</v>
      </c>
      <c r="E470" s="148" t="str">
        <f t="shared" si="22"/>
        <v>GC-04314</v>
      </c>
      <c r="F470" s="148">
        <f>+IF(AND(C470*1&gt;=200,E470="GC-04314"),IF(D470=0,MAX(F$2:F469)+1,0),0)</f>
        <v>365</v>
      </c>
      <c r="H470" s="148" t="s">
        <v>6345</v>
      </c>
      <c r="I470" s="148" t="s">
        <v>6962</v>
      </c>
      <c r="J470" s="148" t="s">
        <v>6962</v>
      </c>
      <c r="K470" s="148">
        <f t="shared" si="23"/>
        <v>0</v>
      </c>
      <c r="L470" s="148" t="s">
        <v>9020</v>
      </c>
    </row>
    <row r="471" spans="1:12" x14ac:dyDescent="0.25">
      <c r="A471" s="148" t="s">
        <v>2594</v>
      </c>
      <c r="B471" s="148" t="s">
        <v>2997</v>
      </c>
      <c r="C471" s="148" t="s">
        <v>3521</v>
      </c>
      <c r="D471" s="148">
        <f t="shared" si="21"/>
        <v>0</v>
      </c>
      <c r="E471" s="148" t="str">
        <f t="shared" si="22"/>
        <v>GC-04314</v>
      </c>
      <c r="F471" s="148">
        <f>+IF(AND(C471*1&gt;=200,E471="GC-04314"),IF(D471=0,MAX(F$2:F470)+1,0),0)</f>
        <v>366</v>
      </c>
      <c r="H471" s="148" t="s">
        <v>6346</v>
      </c>
      <c r="I471" s="148" t="s">
        <v>6962</v>
      </c>
      <c r="J471" s="148" t="s">
        <v>6962</v>
      </c>
      <c r="K471" s="148">
        <f t="shared" si="23"/>
        <v>0</v>
      </c>
      <c r="L471" s="148" t="s">
        <v>9020</v>
      </c>
    </row>
    <row r="472" spans="1:12" x14ac:dyDescent="0.25">
      <c r="A472" s="148" t="s">
        <v>2595</v>
      </c>
      <c r="B472" s="148" t="s">
        <v>2997</v>
      </c>
      <c r="C472" s="148" t="s">
        <v>3522</v>
      </c>
      <c r="D472" s="148">
        <f t="shared" si="21"/>
        <v>0</v>
      </c>
      <c r="E472" s="148" t="str">
        <f t="shared" si="22"/>
        <v>GC-04314</v>
      </c>
      <c r="F472" s="148">
        <f>+IF(AND(C472*1&gt;=200,E472="GC-04314"),IF(D472=0,MAX(F$2:F471)+1,0),0)</f>
        <v>367</v>
      </c>
      <c r="H472" s="148" t="s">
        <v>6347</v>
      </c>
      <c r="I472" s="148" t="s">
        <v>6962</v>
      </c>
      <c r="J472" s="148" t="s">
        <v>6962</v>
      </c>
      <c r="K472" s="148">
        <f t="shared" si="23"/>
        <v>0</v>
      </c>
      <c r="L472" s="148" t="s">
        <v>9020</v>
      </c>
    </row>
    <row r="473" spans="1:12" x14ac:dyDescent="0.25">
      <c r="A473" s="148" t="s">
        <v>2596</v>
      </c>
      <c r="B473" s="148" t="s">
        <v>2997</v>
      </c>
      <c r="C473" s="148" t="s">
        <v>3523</v>
      </c>
      <c r="D473" s="148">
        <f t="shared" si="21"/>
        <v>0</v>
      </c>
      <c r="E473" s="148" t="str">
        <f t="shared" si="22"/>
        <v>GC-04314</v>
      </c>
      <c r="F473" s="148">
        <f>+IF(AND(C473*1&gt;=200,E473="GC-04314"),IF(D473=0,MAX(F$2:F472)+1,0),0)</f>
        <v>368</v>
      </c>
      <c r="H473" s="148" t="s">
        <v>6348</v>
      </c>
      <c r="I473" s="148" t="s">
        <v>6962</v>
      </c>
      <c r="J473" s="148" t="s">
        <v>6962</v>
      </c>
      <c r="K473" s="148">
        <f t="shared" si="23"/>
        <v>0</v>
      </c>
      <c r="L473" s="148" t="s">
        <v>9020</v>
      </c>
    </row>
    <row r="474" spans="1:12" x14ac:dyDescent="0.25">
      <c r="A474" s="148" t="s">
        <v>2597</v>
      </c>
      <c r="B474" s="148" t="s">
        <v>2997</v>
      </c>
      <c r="C474" s="148" t="s">
        <v>3524</v>
      </c>
      <c r="D474" s="148">
        <f t="shared" si="21"/>
        <v>0</v>
      </c>
      <c r="E474" s="148" t="str">
        <f t="shared" si="22"/>
        <v>GC-04314</v>
      </c>
      <c r="F474" s="148">
        <f>+IF(AND(C474*1&gt;=200,E474="GC-04314"),IF(D474=0,MAX(F$2:F473)+1,0),0)</f>
        <v>369</v>
      </c>
      <c r="H474" s="148" t="s">
        <v>6349</v>
      </c>
      <c r="I474" s="148" t="s">
        <v>6962</v>
      </c>
      <c r="J474" s="148" t="s">
        <v>6962</v>
      </c>
      <c r="K474" s="148">
        <f t="shared" si="23"/>
        <v>0</v>
      </c>
      <c r="L474" s="148" t="s">
        <v>9020</v>
      </c>
    </row>
    <row r="475" spans="1:12" x14ac:dyDescent="0.25">
      <c r="A475" s="148" t="s">
        <v>2598</v>
      </c>
      <c r="B475" s="148" t="s">
        <v>2997</v>
      </c>
      <c r="C475" s="148" t="s">
        <v>3525</v>
      </c>
      <c r="D475" s="148">
        <f t="shared" si="21"/>
        <v>0</v>
      </c>
      <c r="E475" s="148" t="str">
        <f t="shared" si="22"/>
        <v>GC-04314</v>
      </c>
      <c r="F475" s="148">
        <f>+IF(AND(C475*1&gt;=200,E475="GC-04314"),IF(D475=0,MAX(F$2:F474)+1,0),0)</f>
        <v>370</v>
      </c>
      <c r="H475" s="148" t="s">
        <v>6350</v>
      </c>
      <c r="I475" s="148" t="s">
        <v>6962</v>
      </c>
      <c r="J475" s="148" t="s">
        <v>6962</v>
      </c>
      <c r="K475" s="148">
        <f t="shared" si="23"/>
        <v>0</v>
      </c>
      <c r="L475" s="148" t="s">
        <v>9020</v>
      </c>
    </row>
    <row r="476" spans="1:12" x14ac:dyDescent="0.25">
      <c r="A476" s="148" t="s">
        <v>2599</v>
      </c>
      <c r="B476" s="148" t="s">
        <v>2997</v>
      </c>
      <c r="C476" s="148" t="s">
        <v>3526</v>
      </c>
      <c r="D476" s="148">
        <f t="shared" si="21"/>
        <v>0</v>
      </c>
      <c r="E476" s="148" t="str">
        <f t="shared" si="22"/>
        <v>GC-04314</v>
      </c>
      <c r="F476" s="148">
        <f>+IF(AND(C476*1&gt;=200,E476="GC-04314"),IF(D476=0,MAX(F$2:F475)+1,0),0)</f>
        <v>371</v>
      </c>
      <c r="H476" s="148" t="s">
        <v>6351</v>
      </c>
      <c r="I476" s="148" t="s">
        <v>6962</v>
      </c>
      <c r="J476" s="148" t="s">
        <v>6962</v>
      </c>
      <c r="K476" s="148">
        <f t="shared" si="23"/>
        <v>0</v>
      </c>
      <c r="L476" s="148" t="s">
        <v>9020</v>
      </c>
    </row>
    <row r="477" spans="1:12" x14ac:dyDescent="0.25">
      <c r="A477" s="148" t="s">
        <v>2600</v>
      </c>
      <c r="B477" s="148" t="s">
        <v>2997</v>
      </c>
      <c r="C477" s="148" t="s">
        <v>3527</v>
      </c>
      <c r="D477" s="148">
        <f t="shared" si="21"/>
        <v>0</v>
      </c>
      <c r="E477" s="148" t="str">
        <f t="shared" si="22"/>
        <v>GC-04314</v>
      </c>
      <c r="F477" s="148">
        <f>+IF(AND(C477*1&gt;=200,E477="GC-04314"),IF(D477=0,MAX(F$2:F476)+1,0),0)</f>
        <v>372</v>
      </c>
      <c r="H477" s="148" t="s">
        <v>6352</v>
      </c>
      <c r="I477" s="148" t="s">
        <v>6962</v>
      </c>
      <c r="J477" s="148" t="s">
        <v>6962</v>
      </c>
      <c r="K477" s="148">
        <f t="shared" si="23"/>
        <v>0</v>
      </c>
      <c r="L477" s="148" t="s">
        <v>9020</v>
      </c>
    </row>
    <row r="478" spans="1:12" x14ac:dyDescent="0.25">
      <c r="A478" s="148" t="s">
        <v>2601</v>
      </c>
      <c r="B478" s="148" t="s">
        <v>2997</v>
      </c>
      <c r="C478" s="148" t="s">
        <v>3528</v>
      </c>
      <c r="D478" s="148">
        <f t="shared" si="21"/>
        <v>0</v>
      </c>
      <c r="E478" s="148" t="str">
        <f t="shared" si="22"/>
        <v>GC-04314</v>
      </c>
      <c r="F478" s="148">
        <f>+IF(AND(C478*1&gt;=200,E478="GC-04314"),IF(D478=0,MAX(F$2:F477)+1,0),0)</f>
        <v>373</v>
      </c>
      <c r="H478" s="148" t="s">
        <v>6353</v>
      </c>
      <c r="I478" s="148" t="s">
        <v>6962</v>
      </c>
      <c r="J478" s="148" t="s">
        <v>6962</v>
      </c>
      <c r="K478" s="148">
        <f t="shared" si="23"/>
        <v>0</v>
      </c>
      <c r="L478" s="148" t="s">
        <v>9020</v>
      </c>
    </row>
    <row r="479" spans="1:12" x14ac:dyDescent="0.25">
      <c r="A479" s="148" t="s">
        <v>2602</v>
      </c>
      <c r="B479" s="148" t="s">
        <v>2997</v>
      </c>
      <c r="C479" s="148" t="s">
        <v>3529</v>
      </c>
      <c r="D479" s="148">
        <f t="shared" si="21"/>
        <v>0</v>
      </c>
      <c r="E479" s="148" t="str">
        <f t="shared" si="22"/>
        <v>GC-04314</v>
      </c>
      <c r="F479" s="148">
        <f>+IF(AND(C479*1&gt;=200,E479="GC-04314"),IF(D479=0,MAX(F$2:F478)+1,0),0)</f>
        <v>374</v>
      </c>
      <c r="H479" s="148" t="s">
        <v>6354</v>
      </c>
      <c r="I479" s="148" t="s">
        <v>6962</v>
      </c>
      <c r="J479" s="148" t="s">
        <v>6962</v>
      </c>
      <c r="K479" s="148">
        <f t="shared" si="23"/>
        <v>0</v>
      </c>
      <c r="L479" s="148" t="s">
        <v>9020</v>
      </c>
    </row>
    <row r="480" spans="1:12" x14ac:dyDescent="0.25">
      <c r="A480" s="148" t="s">
        <v>2603</v>
      </c>
      <c r="B480" s="148" t="s">
        <v>2997</v>
      </c>
      <c r="C480" s="148" t="s">
        <v>3530</v>
      </c>
      <c r="D480" s="148">
        <f t="shared" si="21"/>
        <v>0</v>
      </c>
      <c r="E480" s="148" t="str">
        <f t="shared" si="22"/>
        <v>GC-04314</v>
      </c>
      <c r="F480" s="148">
        <f>+IF(AND(C480*1&gt;=200,E480="GC-04314"),IF(D480=0,MAX(F$2:F479)+1,0),0)</f>
        <v>375</v>
      </c>
      <c r="H480" s="148" t="s">
        <v>6355</v>
      </c>
      <c r="I480" s="148" t="s">
        <v>6962</v>
      </c>
      <c r="J480" s="148" t="s">
        <v>6962</v>
      </c>
      <c r="K480" s="148">
        <f t="shared" si="23"/>
        <v>0</v>
      </c>
      <c r="L480" s="148" t="s">
        <v>9020</v>
      </c>
    </row>
    <row r="481" spans="1:12" x14ac:dyDescent="0.25">
      <c r="A481" s="148" t="s">
        <v>2604</v>
      </c>
      <c r="B481" s="148" t="s">
        <v>2997</v>
      </c>
      <c r="C481" s="148" t="s">
        <v>3531</v>
      </c>
      <c r="D481" s="148">
        <f t="shared" si="21"/>
        <v>0</v>
      </c>
      <c r="E481" s="148" t="str">
        <f t="shared" si="22"/>
        <v>GC-04314</v>
      </c>
      <c r="F481" s="148">
        <f>+IF(AND(C481*1&gt;=200,E481="GC-04314"),IF(D481=0,MAX(F$2:F480)+1,0),0)</f>
        <v>376</v>
      </c>
      <c r="H481" s="148" t="s">
        <v>6356</v>
      </c>
      <c r="I481" s="148" t="s">
        <v>6962</v>
      </c>
      <c r="J481" s="148" t="s">
        <v>6962</v>
      </c>
      <c r="K481" s="148">
        <f t="shared" si="23"/>
        <v>0</v>
      </c>
      <c r="L481" s="148" t="s">
        <v>9020</v>
      </c>
    </row>
    <row r="482" spans="1:12" x14ac:dyDescent="0.25">
      <c r="A482" s="148" t="s">
        <v>2605</v>
      </c>
      <c r="B482" s="148" t="s">
        <v>2997</v>
      </c>
      <c r="C482" s="148" t="s">
        <v>3532</v>
      </c>
      <c r="D482" s="148">
        <f t="shared" si="21"/>
        <v>0</v>
      </c>
      <c r="E482" s="148" t="str">
        <f t="shared" si="22"/>
        <v>GC-04314</v>
      </c>
      <c r="F482" s="148">
        <f>+IF(AND(C482*1&gt;=200,E482="GC-04314"),IF(D482=0,MAX(F$2:F481)+1,0),0)</f>
        <v>377</v>
      </c>
      <c r="H482" s="148" t="s">
        <v>6357</v>
      </c>
      <c r="I482" s="148" t="s">
        <v>6962</v>
      </c>
      <c r="J482" s="148" t="s">
        <v>6962</v>
      </c>
      <c r="K482" s="148">
        <f t="shared" si="23"/>
        <v>0</v>
      </c>
      <c r="L482" s="148" t="s">
        <v>9020</v>
      </c>
    </row>
    <row r="483" spans="1:12" x14ac:dyDescent="0.25">
      <c r="A483" s="148" t="s">
        <v>2606</v>
      </c>
      <c r="B483" s="148" t="s">
        <v>2997</v>
      </c>
      <c r="C483" s="148" t="s">
        <v>3533</v>
      </c>
      <c r="D483" s="148">
        <f t="shared" si="21"/>
        <v>0</v>
      </c>
      <c r="E483" s="148" t="str">
        <f t="shared" si="22"/>
        <v>GC-04314</v>
      </c>
      <c r="F483" s="148">
        <f>+IF(AND(C483*1&gt;=200,E483="GC-04314"),IF(D483=0,MAX(F$2:F482)+1,0),0)</f>
        <v>378</v>
      </c>
      <c r="H483" s="148" t="s">
        <v>6358</v>
      </c>
      <c r="I483" s="148" t="s">
        <v>6962</v>
      </c>
      <c r="J483" s="148" t="s">
        <v>6962</v>
      </c>
      <c r="K483" s="148">
        <f t="shared" si="23"/>
        <v>0</v>
      </c>
      <c r="L483" s="148" t="s">
        <v>9020</v>
      </c>
    </row>
    <row r="484" spans="1:12" x14ac:dyDescent="0.25">
      <c r="A484" s="148" t="s">
        <v>2607</v>
      </c>
      <c r="B484" s="148" t="s">
        <v>2997</v>
      </c>
      <c r="C484" s="148" t="s">
        <v>3534</v>
      </c>
      <c r="D484" s="148">
        <f t="shared" si="21"/>
        <v>0</v>
      </c>
      <c r="E484" s="148" t="str">
        <f t="shared" si="22"/>
        <v>GC-04314</v>
      </c>
      <c r="F484" s="148">
        <f>+IF(AND(C484*1&gt;=200,E484="GC-04314"),IF(D484=0,MAX(F$2:F483)+1,0),0)</f>
        <v>379</v>
      </c>
      <c r="H484" s="148" t="s">
        <v>6359</v>
      </c>
      <c r="I484" s="148" t="s">
        <v>6962</v>
      </c>
      <c r="J484" s="148" t="s">
        <v>6962</v>
      </c>
      <c r="K484" s="148">
        <f t="shared" si="23"/>
        <v>0</v>
      </c>
      <c r="L484" s="148" t="s">
        <v>9020</v>
      </c>
    </row>
    <row r="485" spans="1:12" x14ac:dyDescent="0.25">
      <c r="A485" s="148" t="s">
        <v>2608</v>
      </c>
      <c r="B485" s="148" t="s">
        <v>2997</v>
      </c>
      <c r="C485" s="148" t="s">
        <v>3535</v>
      </c>
      <c r="D485" s="148">
        <f t="shared" si="21"/>
        <v>0</v>
      </c>
      <c r="E485" s="148" t="str">
        <f t="shared" si="22"/>
        <v>GC-04314</v>
      </c>
      <c r="F485" s="148">
        <f>+IF(AND(C485*1&gt;=200,E485="GC-04314"),IF(D485=0,MAX(F$2:F484)+1,0),0)</f>
        <v>380</v>
      </c>
      <c r="H485" s="148" t="s">
        <v>6360</v>
      </c>
      <c r="I485" s="148" t="s">
        <v>6962</v>
      </c>
      <c r="J485" s="148" t="s">
        <v>6962</v>
      </c>
      <c r="K485" s="148">
        <f t="shared" si="23"/>
        <v>0</v>
      </c>
      <c r="L485" s="148" t="s">
        <v>9020</v>
      </c>
    </row>
    <row r="486" spans="1:12" x14ac:dyDescent="0.25">
      <c r="A486" s="148" t="s">
        <v>2609</v>
      </c>
      <c r="B486" s="148" t="s">
        <v>2997</v>
      </c>
      <c r="C486" s="148" t="s">
        <v>3536</v>
      </c>
      <c r="D486" s="148">
        <f t="shared" si="21"/>
        <v>0</v>
      </c>
      <c r="E486" s="148" t="str">
        <f t="shared" si="22"/>
        <v>GC-04314</v>
      </c>
      <c r="F486" s="148">
        <f>+IF(AND(C486*1&gt;=200,E486="GC-04314"),IF(D486=0,MAX(F$2:F485)+1,0),0)</f>
        <v>381</v>
      </c>
      <c r="H486" s="148" t="s">
        <v>6361</v>
      </c>
      <c r="I486" s="148" t="s">
        <v>6962</v>
      </c>
      <c r="J486" s="148" t="s">
        <v>6962</v>
      </c>
      <c r="K486" s="148">
        <f t="shared" si="23"/>
        <v>0</v>
      </c>
      <c r="L486" s="148" t="s">
        <v>9020</v>
      </c>
    </row>
    <row r="487" spans="1:12" x14ac:dyDescent="0.25">
      <c r="A487" s="148" t="s">
        <v>2610</v>
      </c>
      <c r="B487" s="148" t="s">
        <v>2997</v>
      </c>
      <c r="C487" s="148" t="s">
        <v>3537</v>
      </c>
      <c r="D487" s="148">
        <f t="shared" si="21"/>
        <v>0</v>
      </c>
      <c r="E487" s="148" t="str">
        <f t="shared" si="22"/>
        <v>GC-04314</v>
      </c>
      <c r="F487" s="148">
        <f>+IF(AND(C487*1&gt;=200,E487="GC-04314"),IF(D487=0,MAX(F$2:F486)+1,0),0)</f>
        <v>382</v>
      </c>
      <c r="H487" s="148" t="s">
        <v>6362</v>
      </c>
      <c r="I487" s="148" t="s">
        <v>6962</v>
      </c>
      <c r="J487" s="148" t="s">
        <v>6962</v>
      </c>
      <c r="K487" s="148">
        <f t="shared" si="23"/>
        <v>0</v>
      </c>
      <c r="L487" s="148" t="s">
        <v>9020</v>
      </c>
    </row>
    <row r="488" spans="1:12" x14ac:dyDescent="0.25">
      <c r="A488" s="148" t="s">
        <v>2611</v>
      </c>
      <c r="B488" s="148" t="s">
        <v>2997</v>
      </c>
      <c r="C488" s="148" t="s">
        <v>3538</v>
      </c>
      <c r="D488" s="148">
        <f t="shared" si="21"/>
        <v>0</v>
      </c>
      <c r="E488" s="148" t="str">
        <f t="shared" si="22"/>
        <v>GC-04314</v>
      </c>
      <c r="F488" s="148">
        <f>+IF(AND(C488*1&gt;=200,E488="GC-04314"),IF(D488=0,MAX(F$2:F487)+1,0),0)</f>
        <v>383</v>
      </c>
      <c r="H488" s="148" t="s">
        <v>6363</v>
      </c>
      <c r="I488" s="148" t="s">
        <v>6962</v>
      </c>
      <c r="J488" s="148" t="s">
        <v>6962</v>
      </c>
      <c r="K488" s="148">
        <f t="shared" si="23"/>
        <v>0</v>
      </c>
      <c r="L488" s="148" t="s">
        <v>9020</v>
      </c>
    </row>
    <row r="489" spans="1:12" x14ac:dyDescent="0.25">
      <c r="A489" s="148" t="s">
        <v>2612</v>
      </c>
      <c r="B489" s="148" t="s">
        <v>2997</v>
      </c>
      <c r="C489" s="148" t="s">
        <v>3539</v>
      </c>
      <c r="D489" s="148">
        <f t="shared" si="21"/>
        <v>0</v>
      </c>
      <c r="E489" s="148" t="str">
        <f t="shared" si="22"/>
        <v>GC-04314</v>
      </c>
      <c r="F489" s="148">
        <f>+IF(AND(C489*1&gt;=200,E489="GC-04314"),IF(D489=0,MAX(F$2:F488)+1,0),0)</f>
        <v>384</v>
      </c>
      <c r="H489" s="148" t="s">
        <v>6364</v>
      </c>
      <c r="I489" s="148" t="s">
        <v>6962</v>
      </c>
      <c r="J489" s="148" t="s">
        <v>6962</v>
      </c>
      <c r="K489" s="148">
        <f t="shared" si="23"/>
        <v>0</v>
      </c>
      <c r="L489" s="148" t="s">
        <v>9020</v>
      </c>
    </row>
    <row r="490" spans="1:12" x14ac:dyDescent="0.25">
      <c r="A490" s="148" t="s">
        <v>2613</v>
      </c>
      <c r="B490" s="148" t="s">
        <v>2997</v>
      </c>
      <c r="C490" s="148" t="s">
        <v>3540</v>
      </c>
      <c r="D490" s="148">
        <f t="shared" si="21"/>
        <v>0</v>
      </c>
      <c r="E490" s="148" t="str">
        <f t="shared" si="22"/>
        <v>GC-04314</v>
      </c>
      <c r="F490" s="148">
        <f>+IF(AND(C490*1&gt;=200,E490="GC-04314"),IF(D490=0,MAX(F$2:F489)+1,0),0)</f>
        <v>385</v>
      </c>
      <c r="H490" s="148" t="s">
        <v>6365</v>
      </c>
      <c r="I490" s="148" t="s">
        <v>6962</v>
      </c>
      <c r="J490" s="148" t="s">
        <v>6962</v>
      </c>
      <c r="K490" s="148">
        <f t="shared" si="23"/>
        <v>0</v>
      </c>
      <c r="L490" s="148" t="s">
        <v>9020</v>
      </c>
    </row>
    <row r="491" spans="1:12" x14ac:dyDescent="0.25">
      <c r="A491" s="148" t="s">
        <v>2614</v>
      </c>
      <c r="B491" s="148" t="s">
        <v>2997</v>
      </c>
      <c r="C491" s="148" t="s">
        <v>3541</v>
      </c>
      <c r="D491" s="148">
        <f t="shared" si="21"/>
        <v>0</v>
      </c>
      <c r="E491" s="148" t="str">
        <f t="shared" si="22"/>
        <v>GC-04314</v>
      </c>
      <c r="F491" s="148">
        <f>+IF(AND(C491*1&gt;=200,E491="GC-04314"),IF(D491=0,MAX(F$2:F490)+1,0),0)</f>
        <v>386</v>
      </c>
      <c r="H491" s="148" t="s">
        <v>6366</v>
      </c>
      <c r="I491" s="148" t="s">
        <v>6962</v>
      </c>
      <c r="J491" s="148" t="s">
        <v>6962</v>
      </c>
      <c r="K491" s="148">
        <f t="shared" si="23"/>
        <v>0</v>
      </c>
      <c r="L491" s="148" t="s">
        <v>9020</v>
      </c>
    </row>
    <row r="492" spans="1:12" x14ac:dyDescent="0.25">
      <c r="A492" s="148" t="s">
        <v>2615</v>
      </c>
      <c r="B492" s="148" t="s">
        <v>2997</v>
      </c>
      <c r="C492" s="148" t="s">
        <v>3542</v>
      </c>
      <c r="D492" s="148">
        <f t="shared" si="21"/>
        <v>0</v>
      </c>
      <c r="E492" s="148" t="str">
        <f t="shared" si="22"/>
        <v>GC-04314</v>
      </c>
      <c r="F492" s="148">
        <f>+IF(AND(C492*1&gt;=200,E492="GC-04314"),IF(D492=0,MAX(F$2:F491)+1,0),0)</f>
        <v>387</v>
      </c>
      <c r="H492" s="148" t="s">
        <v>6367</v>
      </c>
      <c r="I492" s="148" t="s">
        <v>6962</v>
      </c>
      <c r="J492" s="148" t="s">
        <v>6962</v>
      </c>
      <c r="K492" s="148">
        <f t="shared" si="23"/>
        <v>0</v>
      </c>
      <c r="L492" s="148" t="s">
        <v>9020</v>
      </c>
    </row>
    <row r="493" spans="1:12" x14ac:dyDescent="0.25">
      <c r="A493" s="148" t="s">
        <v>2616</v>
      </c>
      <c r="B493" s="148" t="s">
        <v>2997</v>
      </c>
      <c r="C493" s="148" t="s">
        <v>3543</v>
      </c>
      <c r="D493" s="148">
        <f t="shared" si="21"/>
        <v>0</v>
      </c>
      <c r="E493" s="148" t="str">
        <f t="shared" si="22"/>
        <v>GC-04314</v>
      </c>
      <c r="F493" s="148">
        <f>+IF(AND(C493*1&gt;=200,E493="GC-04314"),IF(D493=0,MAX(F$2:F492)+1,0),0)</f>
        <v>388</v>
      </c>
      <c r="H493" s="148" t="s">
        <v>6368</v>
      </c>
      <c r="I493" s="148" t="s">
        <v>6962</v>
      </c>
      <c r="J493" s="148" t="s">
        <v>6962</v>
      </c>
      <c r="K493" s="148">
        <f t="shared" si="23"/>
        <v>0</v>
      </c>
      <c r="L493" s="148" t="s">
        <v>9020</v>
      </c>
    </row>
    <row r="494" spans="1:12" x14ac:dyDescent="0.25">
      <c r="A494" s="148" t="s">
        <v>2617</v>
      </c>
      <c r="B494" s="148" t="s">
        <v>2997</v>
      </c>
      <c r="C494" s="148" t="s">
        <v>3544</v>
      </c>
      <c r="D494" s="148">
        <f t="shared" si="21"/>
        <v>0</v>
      </c>
      <c r="E494" s="148" t="str">
        <f t="shared" si="22"/>
        <v>GC-04314</v>
      </c>
      <c r="F494" s="148">
        <f>+IF(AND(C494*1&gt;=200,E494="GC-04314"),IF(D494=0,MAX(F$2:F493)+1,0),0)</f>
        <v>389</v>
      </c>
      <c r="H494" s="148" t="s">
        <v>6369</v>
      </c>
      <c r="I494" s="148" t="s">
        <v>6962</v>
      </c>
      <c r="J494" s="148" t="s">
        <v>6962</v>
      </c>
      <c r="K494" s="148">
        <f t="shared" si="23"/>
        <v>0</v>
      </c>
      <c r="L494" s="148" t="s">
        <v>9020</v>
      </c>
    </row>
    <row r="495" spans="1:12" x14ac:dyDescent="0.25">
      <c r="A495" s="148" t="s">
        <v>2618</v>
      </c>
      <c r="B495" s="148" t="s">
        <v>2997</v>
      </c>
      <c r="C495" s="148" t="s">
        <v>3545</v>
      </c>
      <c r="D495" s="148">
        <f t="shared" si="21"/>
        <v>0</v>
      </c>
      <c r="E495" s="148" t="str">
        <f t="shared" si="22"/>
        <v>GC-04314</v>
      </c>
      <c r="F495" s="148">
        <f>+IF(AND(C495*1&gt;=200,E495="GC-04314"),IF(D495=0,MAX(F$2:F494)+1,0),0)</f>
        <v>390</v>
      </c>
      <c r="H495" s="148" t="s">
        <v>6370</v>
      </c>
      <c r="I495" s="148" t="s">
        <v>6962</v>
      </c>
      <c r="J495" s="148" t="s">
        <v>6962</v>
      </c>
      <c r="K495" s="148">
        <f t="shared" si="23"/>
        <v>0</v>
      </c>
      <c r="L495" s="148" t="s">
        <v>9020</v>
      </c>
    </row>
    <row r="496" spans="1:12" x14ac:dyDescent="0.25">
      <c r="A496" s="148" t="s">
        <v>2619</v>
      </c>
      <c r="B496" s="148" t="s">
        <v>2997</v>
      </c>
      <c r="C496" s="148" t="s">
        <v>3546</v>
      </c>
      <c r="D496" s="148">
        <f t="shared" si="21"/>
        <v>0</v>
      </c>
      <c r="E496" s="148" t="str">
        <f t="shared" si="22"/>
        <v>GC-04314</v>
      </c>
      <c r="F496" s="148">
        <f>+IF(AND(C496*1&gt;=200,E496="GC-04314"),IF(D496=0,MAX(F$2:F495)+1,0),0)</f>
        <v>391</v>
      </c>
      <c r="H496" s="148" t="s">
        <v>6371</v>
      </c>
      <c r="I496" s="148" t="s">
        <v>6962</v>
      </c>
      <c r="J496" s="148" t="s">
        <v>6962</v>
      </c>
      <c r="K496" s="148">
        <f t="shared" si="23"/>
        <v>0</v>
      </c>
      <c r="L496" s="148" t="s">
        <v>9020</v>
      </c>
    </row>
    <row r="497" spans="1:12" x14ac:dyDescent="0.25">
      <c r="A497" s="148" t="s">
        <v>2620</v>
      </c>
      <c r="B497" s="148" t="s">
        <v>2997</v>
      </c>
      <c r="C497" s="148" t="s">
        <v>3547</v>
      </c>
      <c r="D497" s="148">
        <f t="shared" si="21"/>
        <v>0</v>
      </c>
      <c r="E497" s="148" t="str">
        <f t="shared" si="22"/>
        <v>GC-04314</v>
      </c>
      <c r="F497" s="148">
        <f>+IF(AND(C497*1&gt;=200,E497="GC-04314"),IF(D497=0,MAX(F$2:F496)+1,0),0)</f>
        <v>392</v>
      </c>
      <c r="H497" s="148" t="s">
        <v>6372</v>
      </c>
      <c r="I497" s="148" t="s">
        <v>6962</v>
      </c>
      <c r="J497" s="148" t="s">
        <v>6962</v>
      </c>
      <c r="K497" s="148">
        <f t="shared" si="23"/>
        <v>0</v>
      </c>
      <c r="L497" s="148" t="s">
        <v>9020</v>
      </c>
    </row>
    <row r="498" spans="1:12" x14ac:dyDescent="0.25">
      <c r="A498" s="148" t="s">
        <v>2621</v>
      </c>
      <c r="B498" s="148" t="s">
        <v>2997</v>
      </c>
      <c r="C498" s="148" t="s">
        <v>3548</v>
      </c>
      <c r="D498" s="148">
        <f t="shared" si="21"/>
        <v>0</v>
      </c>
      <c r="E498" s="148" t="str">
        <f t="shared" si="22"/>
        <v>GC-04314</v>
      </c>
      <c r="F498" s="148">
        <f>+IF(AND(C498*1&gt;=200,E498="GC-04314"),IF(D498=0,MAX(F$2:F497)+1,0),0)</f>
        <v>393</v>
      </c>
      <c r="H498" s="148" t="s">
        <v>6373</v>
      </c>
      <c r="I498" s="148" t="s">
        <v>6962</v>
      </c>
      <c r="J498" s="148" t="s">
        <v>6962</v>
      </c>
      <c r="K498" s="148">
        <f t="shared" si="23"/>
        <v>0</v>
      </c>
      <c r="L498" s="148" t="s">
        <v>9020</v>
      </c>
    </row>
    <row r="499" spans="1:12" x14ac:dyDescent="0.25">
      <c r="A499" s="148" t="s">
        <v>2622</v>
      </c>
      <c r="B499" s="148" t="s">
        <v>2997</v>
      </c>
      <c r="C499" s="148" t="s">
        <v>3549</v>
      </c>
      <c r="D499" s="148">
        <f t="shared" si="21"/>
        <v>0</v>
      </c>
      <c r="E499" s="148" t="str">
        <f t="shared" si="22"/>
        <v>GC-04314</v>
      </c>
      <c r="F499" s="148">
        <f>+IF(AND(C499*1&gt;=200,E499="GC-04314"),IF(D499=0,MAX(F$2:F498)+1,0),0)</f>
        <v>394</v>
      </c>
      <c r="H499" s="148" t="s">
        <v>6374</v>
      </c>
      <c r="I499" s="148" t="s">
        <v>6962</v>
      </c>
      <c r="J499" s="148" t="s">
        <v>6962</v>
      </c>
      <c r="K499" s="148">
        <f t="shared" si="23"/>
        <v>0</v>
      </c>
      <c r="L499" s="148" t="s">
        <v>9020</v>
      </c>
    </row>
    <row r="500" spans="1:12" x14ac:dyDescent="0.25">
      <c r="A500" s="148" t="s">
        <v>2623</v>
      </c>
      <c r="B500" s="148" t="s">
        <v>2997</v>
      </c>
      <c r="C500" s="148" t="s">
        <v>3550</v>
      </c>
      <c r="D500" s="148">
        <f t="shared" si="21"/>
        <v>0</v>
      </c>
      <c r="E500" s="148" t="str">
        <f t="shared" si="22"/>
        <v>GC-04314</v>
      </c>
      <c r="F500" s="148">
        <f>+IF(AND(C500*1&gt;=200,E500="GC-04314"),IF(D500=0,MAX(F$2:F499)+1,0),0)</f>
        <v>395</v>
      </c>
      <c r="H500" s="148" t="s">
        <v>6375</v>
      </c>
      <c r="I500" s="148" t="s">
        <v>6962</v>
      </c>
      <c r="J500" s="148" t="s">
        <v>6962</v>
      </c>
      <c r="K500" s="148">
        <f t="shared" si="23"/>
        <v>0</v>
      </c>
      <c r="L500" s="148" t="s">
        <v>9020</v>
      </c>
    </row>
    <row r="501" spans="1:12" x14ac:dyDescent="0.25">
      <c r="A501" s="148" t="s">
        <v>2624</v>
      </c>
      <c r="B501" s="148" t="s">
        <v>2997</v>
      </c>
      <c r="C501" s="148" t="s">
        <v>3551</v>
      </c>
      <c r="D501" s="148">
        <f t="shared" si="21"/>
        <v>0</v>
      </c>
      <c r="E501" s="148" t="str">
        <f t="shared" si="22"/>
        <v>GC-04314</v>
      </c>
      <c r="F501" s="148">
        <f>+IF(AND(C501*1&gt;=200,E501="GC-04314"),IF(D501=0,MAX(F$2:F500)+1,0),0)</f>
        <v>396</v>
      </c>
      <c r="H501" s="148" t="s">
        <v>6376</v>
      </c>
      <c r="I501" s="148" t="s">
        <v>6962</v>
      </c>
      <c r="J501" s="148" t="s">
        <v>6962</v>
      </c>
      <c r="K501" s="148">
        <f t="shared" si="23"/>
        <v>0</v>
      </c>
      <c r="L501" s="148" t="s">
        <v>9020</v>
      </c>
    </row>
    <row r="502" spans="1:12" x14ac:dyDescent="0.25">
      <c r="A502" s="148" t="s">
        <v>2625</v>
      </c>
      <c r="B502" s="148" t="s">
        <v>2997</v>
      </c>
      <c r="C502" s="148" t="s">
        <v>3552</v>
      </c>
      <c r="D502" s="148">
        <f t="shared" si="21"/>
        <v>0</v>
      </c>
      <c r="E502" s="148" t="str">
        <f t="shared" si="22"/>
        <v>GC-04314</v>
      </c>
      <c r="F502" s="148">
        <f>+IF(AND(C502*1&gt;=200,E502="GC-04314"),IF(D502=0,MAX(F$2:F501)+1,0),0)</f>
        <v>397</v>
      </c>
      <c r="H502" s="148" t="s">
        <v>6377</v>
      </c>
      <c r="I502" s="148" t="s">
        <v>6962</v>
      </c>
      <c r="J502" s="148" t="s">
        <v>6962</v>
      </c>
      <c r="K502" s="148">
        <f t="shared" si="23"/>
        <v>0</v>
      </c>
      <c r="L502" s="148" t="s">
        <v>9020</v>
      </c>
    </row>
    <row r="503" spans="1:12" x14ac:dyDescent="0.25">
      <c r="A503" s="148" t="s">
        <v>2626</v>
      </c>
      <c r="B503" s="148" t="s">
        <v>2997</v>
      </c>
      <c r="C503" s="148" t="s">
        <v>3553</v>
      </c>
      <c r="D503" s="148">
        <f t="shared" si="21"/>
        <v>0</v>
      </c>
      <c r="E503" s="148" t="str">
        <f t="shared" si="22"/>
        <v>GC-04314</v>
      </c>
      <c r="F503" s="148">
        <f>+IF(AND(C503*1&gt;=200,E503="GC-04314"),IF(D503=0,MAX(F$2:F502)+1,0),0)</f>
        <v>398</v>
      </c>
      <c r="H503" s="148" t="s">
        <v>6378</v>
      </c>
      <c r="I503" s="148" t="s">
        <v>6962</v>
      </c>
      <c r="J503" s="148" t="s">
        <v>6962</v>
      </c>
      <c r="K503" s="148">
        <f t="shared" si="23"/>
        <v>0</v>
      </c>
      <c r="L503" s="148" t="s">
        <v>9020</v>
      </c>
    </row>
    <row r="504" spans="1:12" x14ac:dyDescent="0.25">
      <c r="A504" s="148" t="s">
        <v>2627</v>
      </c>
      <c r="B504" s="148" t="s">
        <v>2997</v>
      </c>
      <c r="C504" s="148" t="s">
        <v>3554</v>
      </c>
      <c r="D504" s="148">
        <f t="shared" si="21"/>
        <v>0</v>
      </c>
      <c r="E504" s="148" t="str">
        <f t="shared" si="22"/>
        <v>GC-04314</v>
      </c>
      <c r="F504" s="148">
        <f>+IF(AND(C504*1&gt;=200,E504="GC-04314"),IF(D504=0,MAX(F$2:F503)+1,0),0)</f>
        <v>399</v>
      </c>
      <c r="H504" s="148" t="s">
        <v>6379</v>
      </c>
      <c r="I504" s="148" t="s">
        <v>6962</v>
      </c>
      <c r="J504" s="148" t="s">
        <v>6962</v>
      </c>
      <c r="K504" s="148">
        <f t="shared" si="23"/>
        <v>0</v>
      </c>
      <c r="L504" s="148" t="s">
        <v>9020</v>
      </c>
    </row>
    <row r="505" spans="1:12" x14ac:dyDescent="0.25">
      <c r="A505" s="148" t="s">
        <v>2628</v>
      </c>
      <c r="B505" s="148" t="s">
        <v>2997</v>
      </c>
      <c r="C505" s="148" t="s">
        <v>3555</v>
      </c>
      <c r="D505" s="148">
        <f t="shared" si="21"/>
        <v>0</v>
      </c>
      <c r="E505" s="148" t="str">
        <f t="shared" si="22"/>
        <v>GC-04314</v>
      </c>
      <c r="F505" s="148">
        <f>+IF(AND(C505*1&gt;=200,E505="GC-04314"),IF(D505=0,MAX(F$2:F504)+1,0),0)</f>
        <v>400</v>
      </c>
      <c r="H505" s="148" t="s">
        <v>6380</v>
      </c>
      <c r="I505" s="148" t="s">
        <v>6962</v>
      </c>
      <c r="J505" s="148" t="s">
        <v>6962</v>
      </c>
      <c r="K505" s="148">
        <f t="shared" si="23"/>
        <v>0</v>
      </c>
      <c r="L505" s="148" t="s">
        <v>9020</v>
      </c>
    </row>
    <row r="506" spans="1:12" x14ac:dyDescent="0.25">
      <c r="A506" s="148" t="s">
        <v>2629</v>
      </c>
      <c r="B506" s="148" t="s">
        <v>2997</v>
      </c>
      <c r="C506" s="148" t="s">
        <v>3556</v>
      </c>
      <c r="D506" s="148">
        <f t="shared" si="21"/>
        <v>0</v>
      </c>
      <c r="E506" s="148" t="str">
        <f t="shared" si="22"/>
        <v>GC-04314</v>
      </c>
      <c r="F506" s="148">
        <f>+IF(AND(C506*1&gt;=200,E506="GC-04314"),IF(D506=0,MAX(F$2:F505)+1,0),0)</f>
        <v>401</v>
      </c>
      <c r="H506" s="148" t="s">
        <v>6381</v>
      </c>
      <c r="I506" s="148" t="s">
        <v>6962</v>
      </c>
      <c r="J506" s="148" t="s">
        <v>6962</v>
      </c>
      <c r="K506" s="148">
        <f t="shared" si="23"/>
        <v>0</v>
      </c>
      <c r="L506" s="148" t="s">
        <v>9020</v>
      </c>
    </row>
    <row r="507" spans="1:12" x14ac:dyDescent="0.25">
      <c r="A507" s="148" t="s">
        <v>2630</v>
      </c>
      <c r="B507" s="148" t="s">
        <v>2997</v>
      </c>
      <c r="C507" s="148" t="s">
        <v>3557</v>
      </c>
      <c r="D507" s="148">
        <f t="shared" si="21"/>
        <v>0</v>
      </c>
      <c r="E507" s="148" t="str">
        <f t="shared" si="22"/>
        <v>GC-04314</v>
      </c>
      <c r="F507" s="148">
        <f>+IF(AND(C507*1&gt;=200,E507="GC-04314"),IF(D507=0,MAX(F$2:F506)+1,0),0)</f>
        <v>402</v>
      </c>
      <c r="H507" s="148" t="s">
        <v>6382</v>
      </c>
      <c r="I507" s="148" t="s">
        <v>6962</v>
      </c>
      <c r="J507" s="148" t="s">
        <v>6962</v>
      </c>
      <c r="K507" s="148">
        <f t="shared" si="23"/>
        <v>0</v>
      </c>
      <c r="L507" s="148" t="s">
        <v>9020</v>
      </c>
    </row>
    <row r="508" spans="1:12" x14ac:dyDescent="0.25">
      <c r="A508" s="148" t="s">
        <v>2631</v>
      </c>
      <c r="B508" s="148" t="s">
        <v>2997</v>
      </c>
      <c r="C508" s="148" t="s">
        <v>3558</v>
      </c>
      <c r="D508" s="148">
        <f t="shared" si="21"/>
        <v>0</v>
      </c>
      <c r="E508" s="148" t="str">
        <f t="shared" si="22"/>
        <v>GC-04314</v>
      </c>
      <c r="F508" s="148">
        <f>+IF(AND(C508*1&gt;=200,E508="GC-04314"),IF(D508=0,MAX(F$2:F507)+1,0),0)</f>
        <v>403</v>
      </c>
      <c r="H508" s="148" t="s">
        <v>6383</v>
      </c>
      <c r="I508" s="148" t="s">
        <v>6962</v>
      </c>
      <c r="J508" s="148" t="s">
        <v>6962</v>
      </c>
      <c r="K508" s="148">
        <f t="shared" si="23"/>
        <v>0</v>
      </c>
      <c r="L508" s="148" t="s">
        <v>9020</v>
      </c>
    </row>
    <row r="509" spans="1:12" x14ac:dyDescent="0.25">
      <c r="A509" s="148" t="s">
        <v>2632</v>
      </c>
      <c r="B509" s="148" t="s">
        <v>2997</v>
      </c>
      <c r="C509" s="148" t="s">
        <v>3559</v>
      </c>
      <c r="D509" s="148">
        <f t="shared" si="21"/>
        <v>0</v>
      </c>
      <c r="E509" s="148" t="str">
        <f t="shared" si="22"/>
        <v>GC-04314</v>
      </c>
      <c r="F509" s="148">
        <f>+IF(AND(C509*1&gt;=200,E509="GC-04314"),IF(D509=0,MAX(F$2:F508)+1,0),0)</f>
        <v>404</v>
      </c>
      <c r="H509" s="148" t="s">
        <v>6384</v>
      </c>
      <c r="I509" s="148" t="s">
        <v>6962</v>
      </c>
      <c r="J509" s="148" t="s">
        <v>6962</v>
      </c>
      <c r="K509" s="148">
        <f t="shared" si="23"/>
        <v>0</v>
      </c>
      <c r="L509" s="148" t="s">
        <v>9020</v>
      </c>
    </row>
    <row r="510" spans="1:12" x14ac:dyDescent="0.25">
      <c r="A510" s="148" t="s">
        <v>2633</v>
      </c>
      <c r="B510" s="148" t="s">
        <v>2997</v>
      </c>
      <c r="C510" s="148" t="s">
        <v>3560</v>
      </c>
      <c r="D510" s="148">
        <f t="shared" si="21"/>
        <v>0</v>
      </c>
      <c r="E510" s="148" t="str">
        <f t="shared" si="22"/>
        <v>GC-04314</v>
      </c>
      <c r="F510" s="148">
        <f>+IF(AND(C510*1&gt;=200,E510="GC-04314"),IF(D510=0,MAX(F$2:F509)+1,0),0)</f>
        <v>405</v>
      </c>
      <c r="H510" s="148" t="s">
        <v>6385</v>
      </c>
      <c r="I510" s="148" t="s">
        <v>6962</v>
      </c>
      <c r="J510" s="148" t="s">
        <v>6962</v>
      </c>
      <c r="K510" s="148">
        <f t="shared" si="23"/>
        <v>0</v>
      </c>
      <c r="L510" s="148" t="s">
        <v>9020</v>
      </c>
    </row>
    <row r="511" spans="1:12" x14ac:dyDescent="0.25">
      <c r="A511" s="148" t="s">
        <v>2634</v>
      </c>
      <c r="B511" s="148" t="s">
        <v>2997</v>
      </c>
      <c r="C511" s="148" t="s">
        <v>3561</v>
      </c>
      <c r="D511" s="148">
        <f t="shared" si="21"/>
        <v>0</v>
      </c>
      <c r="E511" s="148" t="str">
        <f t="shared" si="22"/>
        <v>GC-04314</v>
      </c>
      <c r="F511" s="148">
        <f>+IF(AND(C511*1&gt;=200,E511="GC-04314"),IF(D511=0,MAX(F$2:F510)+1,0),0)</f>
        <v>406</v>
      </c>
      <c r="H511" s="148" t="s">
        <v>6386</v>
      </c>
      <c r="I511" s="148" t="s">
        <v>6962</v>
      </c>
      <c r="J511" s="148" t="s">
        <v>6962</v>
      </c>
      <c r="K511" s="148">
        <f t="shared" si="23"/>
        <v>0</v>
      </c>
      <c r="L511" s="148" t="s">
        <v>9020</v>
      </c>
    </row>
    <row r="512" spans="1:12" x14ac:dyDescent="0.25">
      <c r="A512" s="148" t="s">
        <v>2635</v>
      </c>
      <c r="B512" s="148" t="s">
        <v>2997</v>
      </c>
      <c r="C512" s="148" t="s">
        <v>3562</v>
      </c>
      <c r="D512" s="148">
        <f t="shared" si="21"/>
        <v>0</v>
      </c>
      <c r="E512" s="148" t="str">
        <f t="shared" si="22"/>
        <v>GC-04314</v>
      </c>
      <c r="F512" s="148">
        <f>+IF(AND(C512*1&gt;=200,E512="GC-04314"),IF(D512=0,MAX(F$2:F511)+1,0),0)</f>
        <v>407</v>
      </c>
      <c r="H512" s="148" t="s">
        <v>6387</v>
      </c>
      <c r="I512" s="148" t="s">
        <v>6962</v>
      </c>
      <c r="J512" s="148" t="s">
        <v>6962</v>
      </c>
      <c r="K512" s="148">
        <f t="shared" si="23"/>
        <v>0</v>
      </c>
      <c r="L512" s="148" t="s">
        <v>9020</v>
      </c>
    </row>
    <row r="513" spans="1:12" x14ac:dyDescent="0.25">
      <c r="A513" s="148" t="s">
        <v>2636</v>
      </c>
      <c r="B513" s="148" t="s">
        <v>2997</v>
      </c>
      <c r="C513" s="148" t="s">
        <v>3563</v>
      </c>
      <c r="D513" s="148">
        <f t="shared" si="21"/>
        <v>0</v>
      </c>
      <c r="E513" s="148" t="str">
        <f t="shared" si="22"/>
        <v>GC-04314</v>
      </c>
      <c r="F513" s="148">
        <f>+IF(AND(C513*1&gt;=200,E513="GC-04314"),IF(D513=0,MAX(F$2:F512)+1,0),0)</f>
        <v>408</v>
      </c>
      <c r="H513" s="148" t="s">
        <v>6388</v>
      </c>
      <c r="I513" s="148" t="s">
        <v>6962</v>
      </c>
      <c r="J513" s="148" t="s">
        <v>6962</v>
      </c>
      <c r="K513" s="148">
        <f t="shared" si="23"/>
        <v>0</v>
      </c>
      <c r="L513" s="148" t="s">
        <v>9020</v>
      </c>
    </row>
    <row r="514" spans="1:12" x14ac:dyDescent="0.25">
      <c r="A514" s="148" t="s">
        <v>2637</v>
      </c>
      <c r="B514" s="148" t="s">
        <v>2997</v>
      </c>
      <c r="C514" s="148" t="s">
        <v>3564</v>
      </c>
      <c r="D514" s="148">
        <f t="shared" ref="D514:D577" si="24">+SUMIFS(K:K,H:H,A514)</f>
        <v>0</v>
      </c>
      <c r="E514" s="148" t="str">
        <f t="shared" ref="E514:E577" si="25">+IF(D514=0,VLOOKUP(A514,$H:$L,5,FALSE),"")</f>
        <v>GC-04314</v>
      </c>
      <c r="F514" s="148">
        <f>+IF(AND(C514*1&gt;=200,E514="GC-04314"),IF(D514=0,MAX(F$2:F513)+1,0),0)</f>
        <v>409</v>
      </c>
      <c r="H514" s="148" t="s">
        <v>6389</v>
      </c>
      <c r="I514" s="148" t="s">
        <v>6962</v>
      </c>
      <c r="J514" s="148" t="s">
        <v>6962</v>
      </c>
      <c r="K514" s="148">
        <f t="shared" si="23"/>
        <v>0</v>
      </c>
      <c r="L514" s="148" t="s">
        <v>9020</v>
      </c>
    </row>
    <row r="515" spans="1:12" x14ac:dyDescent="0.25">
      <c r="A515" s="148" t="s">
        <v>2638</v>
      </c>
      <c r="B515" s="148" t="s">
        <v>2997</v>
      </c>
      <c r="C515" s="148" t="s">
        <v>3565</v>
      </c>
      <c r="D515" s="148">
        <f t="shared" si="24"/>
        <v>0</v>
      </c>
      <c r="E515" s="148" t="str">
        <f t="shared" si="25"/>
        <v>GC-04314</v>
      </c>
      <c r="F515" s="148">
        <f>+IF(AND(C515*1&gt;=200,E515="GC-04314"),IF(D515=0,MAX(F$2:F514)+1,0),0)</f>
        <v>410</v>
      </c>
      <c r="H515" s="148" t="s">
        <v>6390</v>
      </c>
      <c r="I515" s="148" t="s">
        <v>6962</v>
      </c>
      <c r="J515" s="148" t="s">
        <v>6962</v>
      </c>
      <c r="K515" s="148">
        <f t="shared" ref="K515:K578" si="26">+IFERROR(J515*1,0)</f>
        <v>0</v>
      </c>
      <c r="L515" s="148" t="s">
        <v>9020</v>
      </c>
    </row>
    <row r="516" spans="1:12" x14ac:dyDescent="0.25">
      <c r="A516" s="148" t="s">
        <v>2639</v>
      </c>
      <c r="B516" s="148" t="s">
        <v>2997</v>
      </c>
      <c r="C516" s="148" t="s">
        <v>3566</v>
      </c>
      <c r="D516" s="148">
        <f t="shared" si="24"/>
        <v>0</v>
      </c>
      <c r="E516" s="148" t="str">
        <f t="shared" si="25"/>
        <v>GC-04314</v>
      </c>
      <c r="F516" s="148">
        <f>+IF(AND(C516*1&gt;=200,E516="GC-04314"),IF(D516=0,MAX(F$2:F515)+1,0),0)</f>
        <v>411</v>
      </c>
      <c r="H516" s="148" t="s">
        <v>6391</v>
      </c>
      <c r="I516" s="148" t="s">
        <v>6962</v>
      </c>
      <c r="J516" s="148" t="s">
        <v>6962</v>
      </c>
      <c r="K516" s="148">
        <f t="shared" si="26"/>
        <v>0</v>
      </c>
      <c r="L516" s="148" t="s">
        <v>9020</v>
      </c>
    </row>
    <row r="517" spans="1:12" x14ac:dyDescent="0.25">
      <c r="A517" s="148" t="s">
        <v>2640</v>
      </c>
      <c r="B517" s="148" t="s">
        <v>2997</v>
      </c>
      <c r="C517" s="148" t="s">
        <v>3567</v>
      </c>
      <c r="D517" s="148">
        <f t="shared" si="24"/>
        <v>0</v>
      </c>
      <c r="E517" s="148" t="str">
        <f t="shared" si="25"/>
        <v>GC-04314</v>
      </c>
      <c r="F517" s="148">
        <f>+IF(AND(C517*1&gt;=200,E517="GC-04314"),IF(D517=0,MAX(F$2:F516)+1,0),0)</f>
        <v>412</v>
      </c>
      <c r="H517" s="148" t="s">
        <v>6392</v>
      </c>
      <c r="I517" s="148" t="s">
        <v>6962</v>
      </c>
      <c r="J517" s="148" t="s">
        <v>6962</v>
      </c>
      <c r="K517" s="148">
        <f t="shared" si="26"/>
        <v>0</v>
      </c>
      <c r="L517" s="148" t="s">
        <v>9020</v>
      </c>
    </row>
    <row r="518" spans="1:12" x14ac:dyDescent="0.25">
      <c r="A518" s="148" t="s">
        <v>2641</v>
      </c>
      <c r="B518" s="148" t="s">
        <v>2997</v>
      </c>
      <c r="C518" s="148" t="s">
        <v>3568</v>
      </c>
      <c r="D518" s="148">
        <f t="shared" si="24"/>
        <v>0</v>
      </c>
      <c r="E518" s="148" t="str">
        <f t="shared" si="25"/>
        <v>GC-04314</v>
      </c>
      <c r="F518" s="148">
        <f>+IF(AND(C518*1&gt;=200,E518="GC-04314"),IF(D518=0,MAX(F$2:F517)+1,0),0)</f>
        <v>413</v>
      </c>
      <c r="H518" s="148" t="s">
        <v>6393</v>
      </c>
      <c r="I518" s="148" t="s">
        <v>6962</v>
      </c>
      <c r="J518" s="148" t="s">
        <v>6962</v>
      </c>
      <c r="K518" s="148">
        <f t="shared" si="26"/>
        <v>0</v>
      </c>
      <c r="L518" s="148" t="s">
        <v>9020</v>
      </c>
    </row>
    <row r="519" spans="1:12" x14ac:dyDescent="0.25">
      <c r="A519" s="148" t="s">
        <v>2642</v>
      </c>
      <c r="B519" s="148" t="s">
        <v>2997</v>
      </c>
      <c r="C519" s="148" t="s">
        <v>3569</v>
      </c>
      <c r="D519" s="148">
        <f t="shared" si="24"/>
        <v>0</v>
      </c>
      <c r="E519" s="148" t="str">
        <f t="shared" si="25"/>
        <v>GC-04314</v>
      </c>
      <c r="F519" s="148">
        <f>+IF(AND(C519*1&gt;=200,E519="GC-04314"),IF(D519=0,MAX(F$2:F518)+1,0),0)</f>
        <v>414</v>
      </c>
      <c r="H519" s="148" t="s">
        <v>6394</v>
      </c>
      <c r="I519" s="148" t="s">
        <v>6962</v>
      </c>
      <c r="J519" s="148" t="s">
        <v>6962</v>
      </c>
      <c r="K519" s="148">
        <f t="shared" si="26"/>
        <v>0</v>
      </c>
      <c r="L519" s="148" t="s">
        <v>9020</v>
      </c>
    </row>
    <row r="520" spans="1:12" x14ac:dyDescent="0.25">
      <c r="A520" s="148" t="s">
        <v>2643</v>
      </c>
      <c r="B520" s="148" t="s">
        <v>2997</v>
      </c>
      <c r="C520" s="148" t="s">
        <v>3570</v>
      </c>
      <c r="D520" s="148">
        <f t="shared" si="24"/>
        <v>0</v>
      </c>
      <c r="E520" s="148" t="str">
        <f t="shared" si="25"/>
        <v>GC-04314</v>
      </c>
      <c r="F520" s="148">
        <f>+IF(AND(C520*1&gt;=200,E520="GC-04314"),IF(D520=0,MAX(F$2:F519)+1,0),0)</f>
        <v>415</v>
      </c>
      <c r="H520" s="148" t="s">
        <v>6395</v>
      </c>
      <c r="I520" s="148" t="s">
        <v>6962</v>
      </c>
      <c r="J520" s="148" t="s">
        <v>6962</v>
      </c>
      <c r="K520" s="148">
        <f t="shared" si="26"/>
        <v>0</v>
      </c>
      <c r="L520" s="148" t="s">
        <v>9020</v>
      </c>
    </row>
    <row r="521" spans="1:12" x14ac:dyDescent="0.25">
      <c r="A521" s="148" t="s">
        <v>2644</v>
      </c>
      <c r="B521" s="148" t="s">
        <v>2997</v>
      </c>
      <c r="C521" s="148" t="s">
        <v>3571</v>
      </c>
      <c r="D521" s="148">
        <f t="shared" si="24"/>
        <v>0</v>
      </c>
      <c r="E521" s="148" t="str">
        <f t="shared" si="25"/>
        <v>GC-04314</v>
      </c>
      <c r="F521" s="148">
        <f>+IF(AND(C521*1&gt;=200,E521="GC-04314"),IF(D521=0,MAX(F$2:F520)+1,0),0)</f>
        <v>416</v>
      </c>
      <c r="H521" s="148" t="s">
        <v>6396</v>
      </c>
      <c r="I521" s="148" t="s">
        <v>6962</v>
      </c>
      <c r="J521" s="148" t="s">
        <v>6962</v>
      </c>
      <c r="K521" s="148">
        <f t="shared" si="26"/>
        <v>0</v>
      </c>
      <c r="L521" s="148" t="s">
        <v>9020</v>
      </c>
    </row>
    <row r="522" spans="1:12" x14ac:dyDescent="0.25">
      <c r="A522" s="148" t="s">
        <v>2645</v>
      </c>
      <c r="B522" s="148" t="s">
        <v>2997</v>
      </c>
      <c r="C522" s="148" t="s">
        <v>3572</v>
      </c>
      <c r="D522" s="148">
        <f t="shared" si="24"/>
        <v>0</v>
      </c>
      <c r="E522" s="148" t="str">
        <f t="shared" si="25"/>
        <v>GC-04314</v>
      </c>
      <c r="F522" s="148">
        <f>+IF(AND(C522*1&gt;=200,E522="GC-04314"),IF(D522=0,MAX(F$2:F521)+1,0),0)</f>
        <v>417</v>
      </c>
      <c r="H522" s="148" t="s">
        <v>6397</v>
      </c>
      <c r="I522" s="148" t="s">
        <v>6962</v>
      </c>
      <c r="J522" s="148" t="s">
        <v>6962</v>
      </c>
      <c r="K522" s="148">
        <f t="shared" si="26"/>
        <v>0</v>
      </c>
      <c r="L522" s="148" t="s">
        <v>9020</v>
      </c>
    </row>
    <row r="523" spans="1:12" x14ac:dyDescent="0.25">
      <c r="A523" s="148" t="s">
        <v>2646</v>
      </c>
      <c r="B523" s="148" t="s">
        <v>2997</v>
      </c>
      <c r="C523" s="148" t="s">
        <v>3573</v>
      </c>
      <c r="D523" s="148">
        <f t="shared" si="24"/>
        <v>0</v>
      </c>
      <c r="E523" s="148" t="str">
        <f t="shared" si="25"/>
        <v>GC-04314</v>
      </c>
      <c r="F523" s="148">
        <f>+IF(AND(C523*1&gt;=200,E523="GC-04314"),IF(D523=0,MAX(F$2:F522)+1,0),0)</f>
        <v>418</v>
      </c>
      <c r="H523" s="148" t="s">
        <v>6398</v>
      </c>
      <c r="I523" s="148" t="s">
        <v>6962</v>
      </c>
      <c r="J523" s="148" t="s">
        <v>6962</v>
      </c>
      <c r="K523" s="148">
        <f t="shared" si="26"/>
        <v>0</v>
      </c>
      <c r="L523" s="148" t="s">
        <v>9020</v>
      </c>
    </row>
    <row r="524" spans="1:12" x14ac:dyDescent="0.25">
      <c r="A524" s="148" t="s">
        <v>2647</v>
      </c>
      <c r="B524" s="148" t="s">
        <v>2997</v>
      </c>
      <c r="C524" s="148" t="s">
        <v>3574</v>
      </c>
      <c r="D524" s="148">
        <f t="shared" si="24"/>
        <v>0</v>
      </c>
      <c r="E524" s="148" t="str">
        <f t="shared" si="25"/>
        <v>GC-04314</v>
      </c>
      <c r="F524" s="148">
        <f>+IF(AND(C524*1&gt;=200,E524="GC-04314"),IF(D524=0,MAX(F$2:F523)+1,0),0)</f>
        <v>419</v>
      </c>
      <c r="H524" s="148" t="s">
        <v>6399</v>
      </c>
      <c r="I524" s="148" t="s">
        <v>6962</v>
      </c>
      <c r="J524" s="148" t="s">
        <v>6962</v>
      </c>
      <c r="K524" s="148">
        <f t="shared" si="26"/>
        <v>0</v>
      </c>
      <c r="L524" s="148" t="s">
        <v>9020</v>
      </c>
    </row>
    <row r="525" spans="1:12" x14ac:dyDescent="0.25">
      <c r="A525" s="148" t="s">
        <v>2648</v>
      </c>
      <c r="B525" s="148" t="s">
        <v>2997</v>
      </c>
      <c r="C525" s="148" t="s">
        <v>3575</v>
      </c>
      <c r="D525" s="148">
        <f t="shared" si="24"/>
        <v>0</v>
      </c>
      <c r="E525" s="148" t="str">
        <f t="shared" si="25"/>
        <v>GC-04314</v>
      </c>
      <c r="F525" s="148">
        <f>+IF(AND(C525*1&gt;=200,E525="GC-04314"),IF(D525=0,MAX(F$2:F524)+1,0),0)</f>
        <v>420</v>
      </c>
      <c r="H525" s="148" t="s">
        <v>6400</v>
      </c>
      <c r="I525" s="148" t="s">
        <v>6962</v>
      </c>
      <c r="J525" s="148" t="s">
        <v>6962</v>
      </c>
      <c r="K525" s="148">
        <f t="shared" si="26"/>
        <v>0</v>
      </c>
      <c r="L525" s="148" t="s">
        <v>9020</v>
      </c>
    </row>
    <row r="526" spans="1:12" x14ac:dyDescent="0.25">
      <c r="A526" s="148" t="s">
        <v>2649</v>
      </c>
      <c r="B526" s="148" t="s">
        <v>2997</v>
      </c>
      <c r="C526" s="148" t="s">
        <v>3576</v>
      </c>
      <c r="D526" s="148">
        <f t="shared" si="24"/>
        <v>0</v>
      </c>
      <c r="E526" s="148" t="str">
        <f t="shared" si="25"/>
        <v>GC-04314</v>
      </c>
      <c r="F526" s="148">
        <f>+IF(AND(C526*1&gt;=200,E526="GC-04314"),IF(D526=0,MAX(F$2:F525)+1,0),0)</f>
        <v>421</v>
      </c>
      <c r="H526" s="148" t="s">
        <v>6401</v>
      </c>
      <c r="I526" s="148" t="s">
        <v>6962</v>
      </c>
      <c r="J526" s="148" t="s">
        <v>6962</v>
      </c>
      <c r="K526" s="148">
        <f t="shared" si="26"/>
        <v>0</v>
      </c>
      <c r="L526" s="148" t="s">
        <v>9020</v>
      </c>
    </row>
    <row r="527" spans="1:12" x14ac:dyDescent="0.25">
      <c r="A527" s="148" t="s">
        <v>2650</v>
      </c>
      <c r="B527" s="148" t="s">
        <v>2997</v>
      </c>
      <c r="C527" s="148" t="s">
        <v>3577</v>
      </c>
      <c r="D527" s="148">
        <f t="shared" si="24"/>
        <v>0</v>
      </c>
      <c r="E527" s="148" t="str">
        <f t="shared" si="25"/>
        <v>GC-04314</v>
      </c>
      <c r="F527" s="148">
        <f>+IF(AND(C527*1&gt;=200,E527="GC-04314"),IF(D527=0,MAX(F$2:F526)+1,0),0)</f>
        <v>422</v>
      </c>
      <c r="H527" s="148" t="s">
        <v>6402</v>
      </c>
      <c r="I527" s="148" t="s">
        <v>6962</v>
      </c>
      <c r="J527" s="148" t="s">
        <v>6962</v>
      </c>
      <c r="K527" s="148">
        <f t="shared" si="26"/>
        <v>0</v>
      </c>
      <c r="L527" s="148" t="s">
        <v>9020</v>
      </c>
    </row>
    <row r="528" spans="1:12" x14ac:dyDescent="0.25">
      <c r="A528" s="148" t="s">
        <v>2651</v>
      </c>
      <c r="B528" s="148" t="s">
        <v>2997</v>
      </c>
      <c r="C528" s="148" t="s">
        <v>3578</v>
      </c>
      <c r="D528" s="148">
        <f t="shared" si="24"/>
        <v>0</v>
      </c>
      <c r="E528" s="148" t="str">
        <f t="shared" si="25"/>
        <v>GC-04314</v>
      </c>
      <c r="F528" s="148">
        <f>+IF(AND(C528*1&gt;=200,E528="GC-04314"),IF(D528=0,MAX(F$2:F527)+1,0),0)</f>
        <v>423</v>
      </c>
      <c r="H528" s="148" t="s">
        <v>6403</v>
      </c>
      <c r="I528" s="148" t="s">
        <v>6962</v>
      </c>
      <c r="J528" s="148" t="s">
        <v>6962</v>
      </c>
      <c r="K528" s="148">
        <f t="shared" si="26"/>
        <v>0</v>
      </c>
      <c r="L528" s="148" t="s">
        <v>9020</v>
      </c>
    </row>
    <row r="529" spans="1:12" x14ac:dyDescent="0.25">
      <c r="A529" s="148" t="s">
        <v>2652</v>
      </c>
      <c r="B529" s="148" t="s">
        <v>2997</v>
      </c>
      <c r="C529" s="148" t="s">
        <v>3579</v>
      </c>
      <c r="D529" s="148">
        <f t="shared" si="24"/>
        <v>0</v>
      </c>
      <c r="E529" s="148" t="str">
        <f t="shared" si="25"/>
        <v>GC-04314</v>
      </c>
      <c r="F529" s="148">
        <f>+IF(AND(C529*1&gt;=200,E529="GC-04314"),IF(D529=0,MAX(F$2:F528)+1,0),0)</f>
        <v>424</v>
      </c>
      <c r="H529" s="148" t="s">
        <v>6404</v>
      </c>
      <c r="I529" s="148" t="s">
        <v>6962</v>
      </c>
      <c r="J529" s="148" t="s">
        <v>6962</v>
      </c>
      <c r="K529" s="148">
        <f t="shared" si="26"/>
        <v>0</v>
      </c>
      <c r="L529" s="148" t="s">
        <v>9020</v>
      </c>
    </row>
    <row r="530" spans="1:12" x14ac:dyDescent="0.25">
      <c r="A530" s="148" t="s">
        <v>2653</v>
      </c>
      <c r="B530" s="148" t="s">
        <v>2997</v>
      </c>
      <c r="C530" s="148" t="s">
        <v>3580</v>
      </c>
      <c r="D530" s="148">
        <f t="shared" si="24"/>
        <v>0</v>
      </c>
      <c r="E530" s="148" t="str">
        <f t="shared" si="25"/>
        <v>GC-04314</v>
      </c>
      <c r="F530" s="148">
        <f>+IF(AND(C530*1&gt;=200,E530="GC-04314"),IF(D530=0,MAX(F$2:F529)+1,0),0)</f>
        <v>425</v>
      </c>
      <c r="H530" s="148" t="s">
        <v>6405</v>
      </c>
      <c r="I530" s="148" t="s">
        <v>6962</v>
      </c>
      <c r="J530" s="148" t="s">
        <v>6962</v>
      </c>
      <c r="K530" s="148">
        <f t="shared" si="26"/>
        <v>0</v>
      </c>
      <c r="L530" s="148" t="s">
        <v>9020</v>
      </c>
    </row>
    <row r="531" spans="1:12" x14ac:dyDescent="0.25">
      <c r="A531" s="148" t="s">
        <v>2654</v>
      </c>
      <c r="B531" s="148" t="s">
        <v>2997</v>
      </c>
      <c r="C531" s="148" t="s">
        <v>3581</v>
      </c>
      <c r="D531" s="148">
        <f t="shared" si="24"/>
        <v>0</v>
      </c>
      <c r="E531" s="148" t="str">
        <f t="shared" si="25"/>
        <v>GC-04314</v>
      </c>
      <c r="F531" s="148">
        <f>+IF(AND(C531*1&gt;=200,E531="GC-04314"),IF(D531=0,MAX(F$2:F530)+1,0),0)</f>
        <v>426</v>
      </c>
      <c r="H531" s="148" t="s">
        <v>6406</v>
      </c>
      <c r="I531" s="148" t="s">
        <v>6962</v>
      </c>
      <c r="J531" s="148" t="s">
        <v>6962</v>
      </c>
      <c r="K531" s="148">
        <f t="shared" si="26"/>
        <v>0</v>
      </c>
      <c r="L531" s="148" t="s">
        <v>9020</v>
      </c>
    </row>
    <row r="532" spans="1:12" x14ac:dyDescent="0.25">
      <c r="A532" s="148" t="s">
        <v>2655</v>
      </c>
      <c r="B532" s="148" t="s">
        <v>2997</v>
      </c>
      <c r="C532" s="148" t="s">
        <v>3582</v>
      </c>
      <c r="D532" s="148">
        <f t="shared" si="24"/>
        <v>0</v>
      </c>
      <c r="E532" s="148" t="str">
        <f t="shared" si="25"/>
        <v>GC-04314</v>
      </c>
      <c r="F532" s="148">
        <f>+IF(AND(C532*1&gt;=200,E532="GC-04314"),IF(D532=0,MAX(F$2:F531)+1,0),0)</f>
        <v>427</v>
      </c>
      <c r="H532" s="148" t="s">
        <v>6407</v>
      </c>
      <c r="I532" s="148" t="s">
        <v>6962</v>
      </c>
      <c r="J532" s="148" t="s">
        <v>6962</v>
      </c>
      <c r="K532" s="148">
        <f t="shared" si="26"/>
        <v>0</v>
      </c>
      <c r="L532" s="148" t="s">
        <v>9020</v>
      </c>
    </row>
    <row r="533" spans="1:12" x14ac:dyDescent="0.25">
      <c r="A533" s="148" t="s">
        <v>2656</v>
      </c>
      <c r="B533" s="148" t="s">
        <v>2997</v>
      </c>
      <c r="C533" s="148" t="s">
        <v>3583</v>
      </c>
      <c r="D533" s="148">
        <f t="shared" si="24"/>
        <v>0</v>
      </c>
      <c r="E533" s="148" t="str">
        <f t="shared" si="25"/>
        <v>GC-04314</v>
      </c>
      <c r="F533" s="148">
        <f>+IF(AND(C533*1&gt;=200,E533="GC-04314"),IF(D533=0,MAX(F$2:F532)+1,0),0)</f>
        <v>428</v>
      </c>
      <c r="H533" s="148" t="s">
        <v>6408</v>
      </c>
      <c r="I533" s="148" t="s">
        <v>6962</v>
      </c>
      <c r="J533" s="148" t="s">
        <v>6962</v>
      </c>
      <c r="K533" s="148">
        <f t="shared" si="26"/>
        <v>0</v>
      </c>
      <c r="L533" s="148" t="s">
        <v>9020</v>
      </c>
    </row>
    <row r="534" spans="1:12" x14ac:dyDescent="0.25">
      <c r="A534" s="148" t="s">
        <v>2657</v>
      </c>
      <c r="B534" s="148" t="s">
        <v>2997</v>
      </c>
      <c r="C534" s="148" t="s">
        <v>3584</v>
      </c>
      <c r="D534" s="148">
        <f t="shared" si="24"/>
        <v>0</v>
      </c>
      <c r="E534" s="148" t="str">
        <f t="shared" si="25"/>
        <v>GC-04314</v>
      </c>
      <c r="F534" s="148">
        <f>+IF(AND(C534*1&gt;=200,E534="GC-04314"),IF(D534=0,MAX(F$2:F533)+1,0),0)</f>
        <v>429</v>
      </c>
      <c r="H534" s="148" t="s">
        <v>6409</v>
      </c>
      <c r="I534" s="148" t="s">
        <v>6962</v>
      </c>
      <c r="J534" s="148" t="s">
        <v>6962</v>
      </c>
      <c r="K534" s="148">
        <f t="shared" si="26"/>
        <v>0</v>
      </c>
      <c r="L534" s="148" t="s">
        <v>9020</v>
      </c>
    </row>
    <row r="535" spans="1:12" x14ac:dyDescent="0.25">
      <c r="A535" s="148" t="s">
        <v>2658</v>
      </c>
      <c r="B535" s="148" t="s">
        <v>2997</v>
      </c>
      <c r="C535" s="148" t="s">
        <v>3585</v>
      </c>
      <c r="D535" s="148">
        <f t="shared" si="24"/>
        <v>0</v>
      </c>
      <c r="E535" s="148" t="str">
        <f t="shared" si="25"/>
        <v>GC-04314</v>
      </c>
      <c r="F535" s="148">
        <f>+IF(AND(C535*1&gt;=200,E535="GC-04314"),IF(D535=0,MAX(F$2:F534)+1,0),0)</f>
        <v>430</v>
      </c>
      <c r="H535" s="148" t="s">
        <v>6410</v>
      </c>
      <c r="I535" s="148" t="s">
        <v>6962</v>
      </c>
      <c r="J535" s="148" t="s">
        <v>6962</v>
      </c>
      <c r="K535" s="148">
        <f t="shared" si="26"/>
        <v>0</v>
      </c>
      <c r="L535" s="148" t="s">
        <v>9020</v>
      </c>
    </row>
    <row r="536" spans="1:12" x14ac:dyDescent="0.25">
      <c r="A536" s="148" t="s">
        <v>2659</v>
      </c>
      <c r="B536" s="148" t="s">
        <v>2997</v>
      </c>
      <c r="C536" s="148" t="s">
        <v>3586</v>
      </c>
      <c r="D536" s="148">
        <f t="shared" si="24"/>
        <v>0</v>
      </c>
      <c r="E536" s="148" t="str">
        <f t="shared" si="25"/>
        <v>GC-04314</v>
      </c>
      <c r="F536" s="148">
        <f>+IF(AND(C536*1&gt;=200,E536="GC-04314"),IF(D536=0,MAX(F$2:F535)+1,0),0)</f>
        <v>431</v>
      </c>
      <c r="H536" s="148" t="s">
        <v>6411</v>
      </c>
      <c r="I536" s="148" t="s">
        <v>6962</v>
      </c>
      <c r="J536" s="148" t="s">
        <v>6962</v>
      </c>
      <c r="K536" s="148">
        <f t="shared" si="26"/>
        <v>0</v>
      </c>
      <c r="L536" s="148" t="s">
        <v>9020</v>
      </c>
    </row>
    <row r="537" spans="1:12" x14ac:dyDescent="0.25">
      <c r="A537" s="148" t="s">
        <v>2660</v>
      </c>
      <c r="B537" s="148" t="s">
        <v>2997</v>
      </c>
      <c r="C537" s="148" t="s">
        <v>3587</v>
      </c>
      <c r="D537" s="148">
        <f t="shared" si="24"/>
        <v>0</v>
      </c>
      <c r="E537" s="148" t="str">
        <f t="shared" si="25"/>
        <v>GC-04314</v>
      </c>
      <c r="F537" s="148">
        <f>+IF(AND(C537*1&gt;=200,E537="GC-04314"),IF(D537=0,MAX(F$2:F536)+1,0),0)</f>
        <v>432</v>
      </c>
      <c r="H537" s="148" t="s">
        <v>6412</v>
      </c>
      <c r="I537" s="148" t="s">
        <v>6962</v>
      </c>
      <c r="J537" s="148" t="s">
        <v>6962</v>
      </c>
      <c r="K537" s="148">
        <f t="shared" si="26"/>
        <v>0</v>
      </c>
      <c r="L537" s="148" t="s">
        <v>9020</v>
      </c>
    </row>
    <row r="538" spans="1:12" x14ac:dyDescent="0.25">
      <c r="A538" s="148" t="s">
        <v>2661</v>
      </c>
      <c r="B538" s="148" t="s">
        <v>2997</v>
      </c>
      <c r="C538" s="148" t="s">
        <v>3588</v>
      </c>
      <c r="D538" s="148">
        <f t="shared" si="24"/>
        <v>0</v>
      </c>
      <c r="E538" s="148" t="str">
        <f t="shared" si="25"/>
        <v>GC-04314</v>
      </c>
      <c r="F538" s="148">
        <f>+IF(AND(C538*1&gt;=200,E538="GC-04314"),IF(D538=0,MAX(F$2:F537)+1,0),0)</f>
        <v>433</v>
      </c>
      <c r="H538" s="148" t="s">
        <v>6413</v>
      </c>
      <c r="I538" s="148" t="s">
        <v>6962</v>
      </c>
      <c r="J538" s="148" t="s">
        <v>6962</v>
      </c>
      <c r="K538" s="148">
        <f t="shared" si="26"/>
        <v>0</v>
      </c>
      <c r="L538" s="148" t="s">
        <v>9020</v>
      </c>
    </row>
    <row r="539" spans="1:12" x14ac:dyDescent="0.25">
      <c r="A539" s="148" t="s">
        <v>2662</v>
      </c>
      <c r="B539" s="148" t="s">
        <v>2997</v>
      </c>
      <c r="C539" s="148" t="s">
        <v>3589</v>
      </c>
      <c r="D539" s="148">
        <f t="shared" si="24"/>
        <v>0</v>
      </c>
      <c r="E539" s="148" t="str">
        <f t="shared" si="25"/>
        <v>GC-04314</v>
      </c>
      <c r="F539" s="148">
        <f>+IF(AND(C539*1&gt;=200,E539="GC-04314"),IF(D539=0,MAX(F$2:F538)+1,0),0)</f>
        <v>434</v>
      </c>
      <c r="H539" s="148" t="s">
        <v>6414</v>
      </c>
      <c r="I539" s="148" t="s">
        <v>6962</v>
      </c>
      <c r="J539" s="148" t="s">
        <v>6962</v>
      </c>
      <c r="K539" s="148">
        <f t="shared" si="26"/>
        <v>0</v>
      </c>
      <c r="L539" s="148" t="s">
        <v>9020</v>
      </c>
    </row>
    <row r="540" spans="1:12" x14ac:dyDescent="0.25">
      <c r="A540" s="148" t="s">
        <v>2663</v>
      </c>
      <c r="B540" s="148" t="s">
        <v>2997</v>
      </c>
      <c r="C540" s="148" t="s">
        <v>3590</v>
      </c>
      <c r="D540" s="148">
        <f t="shared" si="24"/>
        <v>0</v>
      </c>
      <c r="E540" s="148" t="str">
        <f t="shared" si="25"/>
        <v>GC-04314</v>
      </c>
      <c r="F540" s="148">
        <f>+IF(AND(C540*1&gt;=200,E540="GC-04314"),IF(D540=0,MAX(F$2:F539)+1,0),0)</f>
        <v>435</v>
      </c>
      <c r="H540" s="148" t="s">
        <v>6415</v>
      </c>
      <c r="I540" s="148" t="s">
        <v>6962</v>
      </c>
      <c r="J540" s="148" t="s">
        <v>6962</v>
      </c>
      <c r="K540" s="148">
        <f t="shared" si="26"/>
        <v>0</v>
      </c>
      <c r="L540" s="148" t="s">
        <v>9020</v>
      </c>
    </row>
    <row r="541" spans="1:12" x14ac:dyDescent="0.25">
      <c r="A541" s="148" t="s">
        <v>2664</v>
      </c>
      <c r="B541" s="148" t="s">
        <v>2997</v>
      </c>
      <c r="C541" s="148" t="s">
        <v>3591</v>
      </c>
      <c r="D541" s="148">
        <f t="shared" si="24"/>
        <v>0</v>
      </c>
      <c r="E541" s="148" t="str">
        <f t="shared" si="25"/>
        <v>GC-04314</v>
      </c>
      <c r="F541" s="148">
        <f>+IF(AND(C541*1&gt;=200,E541="GC-04314"),IF(D541=0,MAX(F$2:F540)+1,0),0)</f>
        <v>436</v>
      </c>
      <c r="H541" s="148" t="s">
        <v>6416</v>
      </c>
      <c r="I541" s="148" t="s">
        <v>6962</v>
      </c>
      <c r="J541" s="148" t="s">
        <v>6962</v>
      </c>
      <c r="K541" s="148">
        <f t="shared" si="26"/>
        <v>0</v>
      </c>
      <c r="L541" s="148" t="s">
        <v>9020</v>
      </c>
    </row>
    <row r="542" spans="1:12" x14ac:dyDescent="0.25">
      <c r="A542" s="148" t="s">
        <v>2665</v>
      </c>
      <c r="B542" s="148" t="s">
        <v>2997</v>
      </c>
      <c r="C542" s="148" t="s">
        <v>3592</v>
      </c>
      <c r="D542" s="148">
        <f t="shared" si="24"/>
        <v>0</v>
      </c>
      <c r="E542" s="148" t="str">
        <f t="shared" si="25"/>
        <v>GC-04314</v>
      </c>
      <c r="F542" s="148">
        <f>+IF(AND(C542*1&gt;=200,E542="GC-04314"),IF(D542=0,MAX(F$2:F541)+1,0),0)</f>
        <v>437</v>
      </c>
      <c r="H542" s="148" t="s">
        <v>6417</v>
      </c>
      <c r="I542" s="148" t="s">
        <v>6962</v>
      </c>
      <c r="J542" s="148" t="s">
        <v>6962</v>
      </c>
      <c r="K542" s="148">
        <f t="shared" si="26"/>
        <v>0</v>
      </c>
      <c r="L542" s="148" t="s">
        <v>9020</v>
      </c>
    </row>
    <row r="543" spans="1:12" x14ac:dyDescent="0.25">
      <c r="A543" s="148" t="s">
        <v>2666</v>
      </c>
      <c r="B543" s="148" t="s">
        <v>2997</v>
      </c>
      <c r="C543" s="148" t="s">
        <v>3593</v>
      </c>
      <c r="D543" s="148">
        <f t="shared" si="24"/>
        <v>0</v>
      </c>
      <c r="E543" s="148" t="str">
        <f t="shared" si="25"/>
        <v>GC-04314</v>
      </c>
      <c r="F543" s="148">
        <f>+IF(AND(C543*1&gt;=200,E543="GC-04314"),IF(D543=0,MAX(F$2:F542)+1,0),0)</f>
        <v>438</v>
      </c>
      <c r="H543" s="148" t="s">
        <v>6418</v>
      </c>
      <c r="I543" s="148" t="s">
        <v>6962</v>
      </c>
      <c r="J543" s="148" t="s">
        <v>6962</v>
      </c>
      <c r="K543" s="148">
        <f t="shared" si="26"/>
        <v>0</v>
      </c>
      <c r="L543" s="148" t="s">
        <v>9020</v>
      </c>
    </row>
    <row r="544" spans="1:12" x14ac:dyDescent="0.25">
      <c r="A544" s="148" t="s">
        <v>2667</v>
      </c>
      <c r="B544" s="148" t="s">
        <v>2997</v>
      </c>
      <c r="C544" s="148" t="s">
        <v>3594</v>
      </c>
      <c r="D544" s="148">
        <f t="shared" si="24"/>
        <v>0</v>
      </c>
      <c r="E544" s="148" t="str">
        <f t="shared" si="25"/>
        <v>GC-04314</v>
      </c>
      <c r="F544" s="148">
        <f>+IF(AND(C544*1&gt;=200,E544="GC-04314"),IF(D544=0,MAX(F$2:F543)+1,0),0)</f>
        <v>439</v>
      </c>
      <c r="H544" s="148" t="s">
        <v>6419</v>
      </c>
      <c r="I544" s="148" t="s">
        <v>6962</v>
      </c>
      <c r="J544" s="148" t="s">
        <v>6962</v>
      </c>
      <c r="K544" s="148">
        <f t="shared" si="26"/>
        <v>0</v>
      </c>
      <c r="L544" s="148" t="s">
        <v>9020</v>
      </c>
    </row>
    <row r="545" spans="1:12" x14ac:dyDescent="0.25">
      <c r="A545" s="148" t="s">
        <v>2668</v>
      </c>
      <c r="B545" s="148" t="s">
        <v>2997</v>
      </c>
      <c r="C545" s="148" t="s">
        <v>3595</v>
      </c>
      <c r="D545" s="148">
        <f t="shared" si="24"/>
        <v>0</v>
      </c>
      <c r="E545" s="148" t="str">
        <f t="shared" si="25"/>
        <v>GC-04314</v>
      </c>
      <c r="F545" s="148">
        <f>+IF(AND(C545*1&gt;=200,E545="GC-04314"),IF(D545=0,MAX(F$2:F544)+1,0),0)</f>
        <v>440</v>
      </c>
      <c r="H545" s="148" t="s">
        <v>6420</v>
      </c>
      <c r="I545" s="148" t="s">
        <v>6962</v>
      </c>
      <c r="J545" s="148" t="s">
        <v>6962</v>
      </c>
      <c r="K545" s="148">
        <f t="shared" si="26"/>
        <v>0</v>
      </c>
      <c r="L545" s="148" t="s">
        <v>9020</v>
      </c>
    </row>
    <row r="546" spans="1:12" x14ac:dyDescent="0.25">
      <c r="A546" s="148" t="s">
        <v>2669</v>
      </c>
      <c r="B546" s="148" t="s">
        <v>2997</v>
      </c>
      <c r="C546" s="148" t="s">
        <v>3596</v>
      </c>
      <c r="D546" s="148">
        <f t="shared" si="24"/>
        <v>0</v>
      </c>
      <c r="E546" s="148" t="str">
        <f t="shared" si="25"/>
        <v>GC-04314</v>
      </c>
      <c r="F546" s="148">
        <f>+IF(AND(C546*1&gt;=200,E546="GC-04314"),IF(D546=0,MAX(F$2:F545)+1,0),0)</f>
        <v>441</v>
      </c>
      <c r="H546" s="148" t="s">
        <v>6421</v>
      </c>
      <c r="I546" s="148" t="s">
        <v>6962</v>
      </c>
      <c r="J546" s="148" t="s">
        <v>6962</v>
      </c>
      <c r="K546" s="148">
        <f t="shared" si="26"/>
        <v>0</v>
      </c>
      <c r="L546" s="148" t="s">
        <v>9020</v>
      </c>
    </row>
    <row r="547" spans="1:12" x14ac:dyDescent="0.25">
      <c r="A547" s="148" t="s">
        <v>2670</v>
      </c>
      <c r="B547" s="148" t="s">
        <v>2997</v>
      </c>
      <c r="C547" s="148" t="s">
        <v>3597</v>
      </c>
      <c r="D547" s="148">
        <f t="shared" si="24"/>
        <v>0</v>
      </c>
      <c r="E547" s="148" t="str">
        <f t="shared" si="25"/>
        <v>GC-04314</v>
      </c>
      <c r="F547" s="148">
        <f>+IF(AND(C547*1&gt;=200,E547="GC-04314"),IF(D547=0,MAX(F$2:F546)+1,0),0)</f>
        <v>442</v>
      </c>
      <c r="H547" s="148" t="s">
        <v>6422</v>
      </c>
      <c r="I547" s="148" t="s">
        <v>6962</v>
      </c>
      <c r="J547" s="148" t="s">
        <v>6962</v>
      </c>
      <c r="K547" s="148">
        <f t="shared" si="26"/>
        <v>0</v>
      </c>
      <c r="L547" s="148" t="s">
        <v>9020</v>
      </c>
    </row>
    <row r="548" spans="1:12" x14ac:dyDescent="0.25">
      <c r="A548" s="148" t="s">
        <v>2671</v>
      </c>
      <c r="B548" s="148" t="s">
        <v>2997</v>
      </c>
      <c r="C548" s="148" t="s">
        <v>3598</v>
      </c>
      <c r="D548" s="148">
        <f t="shared" si="24"/>
        <v>0</v>
      </c>
      <c r="E548" s="148" t="str">
        <f t="shared" si="25"/>
        <v>GC-04314</v>
      </c>
      <c r="F548" s="148">
        <f>+IF(AND(C548*1&gt;=200,E548="GC-04314"),IF(D548=0,MAX(F$2:F547)+1,0),0)</f>
        <v>443</v>
      </c>
      <c r="H548" s="148" t="s">
        <v>6423</v>
      </c>
      <c r="I548" s="148" t="s">
        <v>6962</v>
      </c>
      <c r="J548" s="148" t="s">
        <v>6962</v>
      </c>
      <c r="K548" s="148">
        <f t="shared" si="26"/>
        <v>0</v>
      </c>
      <c r="L548" s="148" t="s">
        <v>9020</v>
      </c>
    </row>
    <row r="549" spans="1:12" x14ac:dyDescent="0.25">
      <c r="A549" s="148" t="s">
        <v>2672</v>
      </c>
      <c r="B549" s="148" t="s">
        <v>2997</v>
      </c>
      <c r="C549" s="148" t="s">
        <v>3599</v>
      </c>
      <c r="D549" s="148">
        <f t="shared" si="24"/>
        <v>0</v>
      </c>
      <c r="E549" s="148" t="str">
        <f t="shared" si="25"/>
        <v>GC-04314</v>
      </c>
      <c r="F549" s="148">
        <f>+IF(AND(C549*1&gt;=200,E549="GC-04314"),IF(D549=0,MAX(F$2:F548)+1,0),0)</f>
        <v>444</v>
      </c>
      <c r="H549" s="148" t="s">
        <v>6424</v>
      </c>
      <c r="I549" s="148" t="s">
        <v>6962</v>
      </c>
      <c r="J549" s="148" t="s">
        <v>6962</v>
      </c>
      <c r="K549" s="148">
        <f t="shared" si="26"/>
        <v>0</v>
      </c>
      <c r="L549" s="148" t="s">
        <v>9020</v>
      </c>
    </row>
    <row r="550" spans="1:12" x14ac:dyDescent="0.25">
      <c r="A550" s="148" t="s">
        <v>2673</v>
      </c>
      <c r="B550" s="148" t="s">
        <v>2997</v>
      </c>
      <c r="C550" s="148" t="s">
        <v>3600</v>
      </c>
      <c r="D550" s="148">
        <f t="shared" si="24"/>
        <v>0</v>
      </c>
      <c r="E550" s="148" t="str">
        <f t="shared" si="25"/>
        <v>GC-04314</v>
      </c>
      <c r="F550" s="148">
        <f>+IF(AND(C550*1&gt;=200,E550="GC-04314"),IF(D550=0,MAX(F$2:F549)+1,0),0)</f>
        <v>445</v>
      </c>
      <c r="H550" s="148" t="s">
        <v>6425</v>
      </c>
      <c r="I550" s="148" t="s">
        <v>6962</v>
      </c>
      <c r="J550" s="148" t="s">
        <v>6962</v>
      </c>
      <c r="K550" s="148">
        <f t="shared" si="26"/>
        <v>0</v>
      </c>
      <c r="L550" s="148" t="s">
        <v>9020</v>
      </c>
    </row>
    <row r="551" spans="1:12" x14ac:dyDescent="0.25">
      <c r="A551" s="148" t="s">
        <v>2674</v>
      </c>
      <c r="B551" s="148" t="s">
        <v>2997</v>
      </c>
      <c r="C551" s="148" t="s">
        <v>3601</v>
      </c>
      <c r="D551" s="148">
        <f t="shared" si="24"/>
        <v>0</v>
      </c>
      <c r="E551" s="148" t="str">
        <f t="shared" si="25"/>
        <v>GC-04314</v>
      </c>
      <c r="F551" s="148">
        <f>+IF(AND(C551*1&gt;=200,E551="GC-04314"),IF(D551=0,MAX(F$2:F550)+1,0),0)</f>
        <v>446</v>
      </c>
      <c r="H551" s="148" t="s">
        <v>6426</v>
      </c>
      <c r="I551" s="148" t="s">
        <v>6962</v>
      </c>
      <c r="J551" s="148" t="s">
        <v>6962</v>
      </c>
      <c r="K551" s="148">
        <f t="shared" si="26"/>
        <v>0</v>
      </c>
      <c r="L551" s="148" t="s">
        <v>9020</v>
      </c>
    </row>
    <row r="552" spans="1:12" x14ac:dyDescent="0.25">
      <c r="A552" s="148" t="s">
        <v>2675</v>
      </c>
      <c r="B552" s="148" t="s">
        <v>2997</v>
      </c>
      <c r="C552" s="148" t="s">
        <v>3602</v>
      </c>
      <c r="D552" s="148">
        <f t="shared" si="24"/>
        <v>0</v>
      </c>
      <c r="E552" s="148" t="str">
        <f t="shared" si="25"/>
        <v>GC-04314</v>
      </c>
      <c r="F552" s="148">
        <f>+IF(AND(C552*1&gt;=200,E552="GC-04314"),IF(D552=0,MAX(F$2:F551)+1,0),0)</f>
        <v>447</v>
      </c>
      <c r="H552" s="148" t="s">
        <v>6427</v>
      </c>
      <c r="I552" s="148" t="s">
        <v>6962</v>
      </c>
      <c r="J552" s="148" t="s">
        <v>6962</v>
      </c>
      <c r="K552" s="148">
        <f t="shared" si="26"/>
        <v>0</v>
      </c>
      <c r="L552" s="148" t="s">
        <v>9020</v>
      </c>
    </row>
    <row r="553" spans="1:12" x14ac:dyDescent="0.25">
      <c r="A553" s="148" t="s">
        <v>2676</v>
      </c>
      <c r="B553" s="148" t="s">
        <v>2997</v>
      </c>
      <c r="C553" s="148" t="s">
        <v>3603</v>
      </c>
      <c r="D553" s="148">
        <f t="shared" si="24"/>
        <v>0</v>
      </c>
      <c r="E553" s="148" t="str">
        <f t="shared" si="25"/>
        <v>GC-04314</v>
      </c>
      <c r="F553" s="148">
        <f>+IF(AND(C553*1&gt;=200,E553="GC-04314"),IF(D553=0,MAX(F$2:F552)+1,0),0)</f>
        <v>448</v>
      </c>
      <c r="H553" s="148" t="s">
        <v>6428</v>
      </c>
      <c r="I553" s="148" t="s">
        <v>6962</v>
      </c>
      <c r="J553" s="148" t="s">
        <v>6962</v>
      </c>
      <c r="K553" s="148">
        <f t="shared" si="26"/>
        <v>0</v>
      </c>
      <c r="L553" s="148" t="s">
        <v>9020</v>
      </c>
    </row>
    <row r="554" spans="1:12" x14ac:dyDescent="0.25">
      <c r="A554" s="148" t="s">
        <v>2677</v>
      </c>
      <c r="B554" s="148" t="s">
        <v>2997</v>
      </c>
      <c r="C554" s="148" t="s">
        <v>3604</v>
      </c>
      <c r="D554" s="148">
        <f t="shared" si="24"/>
        <v>0</v>
      </c>
      <c r="E554" s="148" t="str">
        <f t="shared" si="25"/>
        <v>GC-04314</v>
      </c>
      <c r="F554" s="148">
        <f>+IF(AND(C554*1&gt;=200,E554="GC-04314"),IF(D554=0,MAX(F$2:F553)+1,0),0)</f>
        <v>449</v>
      </c>
      <c r="H554" s="148" t="s">
        <v>6429</v>
      </c>
      <c r="I554" s="148" t="s">
        <v>6962</v>
      </c>
      <c r="J554" s="148" t="s">
        <v>6962</v>
      </c>
      <c r="K554" s="148">
        <f t="shared" si="26"/>
        <v>0</v>
      </c>
      <c r="L554" s="148" t="s">
        <v>9020</v>
      </c>
    </row>
    <row r="555" spans="1:12" x14ac:dyDescent="0.25">
      <c r="A555" s="148" t="s">
        <v>2678</v>
      </c>
      <c r="B555" s="148" t="s">
        <v>2997</v>
      </c>
      <c r="C555" s="148" t="s">
        <v>3605</v>
      </c>
      <c r="D555" s="148">
        <f t="shared" si="24"/>
        <v>0</v>
      </c>
      <c r="E555" s="148" t="str">
        <f t="shared" si="25"/>
        <v>GC-04314</v>
      </c>
      <c r="F555" s="148">
        <f>+IF(AND(C555*1&gt;=200,E555="GC-04314"),IF(D555=0,MAX(F$2:F554)+1,0),0)</f>
        <v>450</v>
      </c>
      <c r="H555" s="148" t="s">
        <v>6430</v>
      </c>
      <c r="I555" s="148" t="s">
        <v>6962</v>
      </c>
      <c r="J555" s="148" t="s">
        <v>6962</v>
      </c>
      <c r="K555" s="148">
        <f t="shared" si="26"/>
        <v>0</v>
      </c>
      <c r="L555" s="148" t="s">
        <v>9020</v>
      </c>
    </row>
    <row r="556" spans="1:12" x14ac:dyDescent="0.25">
      <c r="A556" s="148" t="s">
        <v>2679</v>
      </c>
      <c r="B556" s="148" t="s">
        <v>2997</v>
      </c>
      <c r="C556" s="148" t="s">
        <v>3606</v>
      </c>
      <c r="D556" s="148">
        <f t="shared" si="24"/>
        <v>0</v>
      </c>
      <c r="E556" s="148" t="str">
        <f t="shared" si="25"/>
        <v>GC-04314</v>
      </c>
      <c r="F556" s="148">
        <f>+IF(AND(C556*1&gt;=200,E556="GC-04314"),IF(D556=0,MAX(F$2:F555)+1,0),0)</f>
        <v>451</v>
      </c>
      <c r="H556" s="148" t="s">
        <v>6431</v>
      </c>
      <c r="I556" s="148" t="s">
        <v>6962</v>
      </c>
      <c r="J556" s="148" t="s">
        <v>6962</v>
      </c>
      <c r="K556" s="148">
        <f t="shared" si="26"/>
        <v>0</v>
      </c>
      <c r="L556" s="148" t="s">
        <v>9020</v>
      </c>
    </row>
    <row r="557" spans="1:12" x14ac:dyDescent="0.25">
      <c r="A557" s="148" t="s">
        <v>2680</v>
      </c>
      <c r="B557" s="148" t="s">
        <v>2997</v>
      </c>
      <c r="C557" s="148" t="s">
        <v>3607</v>
      </c>
      <c r="D557" s="148">
        <f t="shared" si="24"/>
        <v>0</v>
      </c>
      <c r="E557" s="148" t="str">
        <f t="shared" si="25"/>
        <v>GC-04314</v>
      </c>
      <c r="F557" s="148">
        <f>+IF(AND(C557*1&gt;=200,E557="GC-04314"),IF(D557=0,MAX(F$2:F556)+1,0),0)</f>
        <v>452</v>
      </c>
      <c r="H557" s="148" t="s">
        <v>6432</v>
      </c>
      <c r="I557" s="148" t="s">
        <v>6962</v>
      </c>
      <c r="J557" s="148" t="s">
        <v>6962</v>
      </c>
      <c r="K557" s="148">
        <f t="shared" si="26"/>
        <v>0</v>
      </c>
      <c r="L557" s="148" t="s">
        <v>9020</v>
      </c>
    </row>
    <row r="558" spans="1:12" x14ac:dyDescent="0.25">
      <c r="A558" s="148" t="s">
        <v>2681</v>
      </c>
      <c r="B558" s="148" t="s">
        <v>2997</v>
      </c>
      <c r="C558" s="148" t="s">
        <v>3608</v>
      </c>
      <c r="D558" s="148">
        <f t="shared" si="24"/>
        <v>0</v>
      </c>
      <c r="E558" s="148" t="str">
        <f t="shared" si="25"/>
        <v>GC-04314</v>
      </c>
      <c r="F558" s="148">
        <f>+IF(AND(C558*1&gt;=200,E558="GC-04314"),IF(D558=0,MAX(F$2:F557)+1,0),0)</f>
        <v>453</v>
      </c>
      <c r="H558" s="148" t="s">
        <v>6433</v>
      </c>
      <c r="I558" s="148" t="s">
        <v>6962</v>
      </c>
      <c r="J558" s="148" t="s">
        <v>6962</v>
      </c>
      <c r="K558" s="148">
        <f t="shared" si="26"/>
        <v>0</v>
      </c>
      <c r="L558" s="148" t="s">
        <v>9020</v>
      </c>
    </row>
    <row r="559" spans="1:12" x14ac:dyDescent="0.25">
      <c r="A559" s="148" t="s">
        <v>2682</v>
      </c>
      <c r="B559" s="148" t="s">
        <v>2997</v>
      </c>
      <c r="C559" s="148" t="s">
        <v>3609</v>
      </c>
      <c r="D559" s="148">
        <f t="shared" si="24"/>
        <v>0</v>
      </c>
      <c r="E559" s="148" t="str">
        <f t="shared" si="25"/>
        <v>GC-04314</v>
      </c>
      <c r="F559" s="148">
        <f>+IF(AND(C559*1&gt;=200,E559="GC-04314"),IF(D559=0,MAX(F$2:F558)+1,0),0)</f>
        <v>454</v>
      </c>
      <c r="H559" s="148" t="s">
        <v>6434</v>
      </c>
      <c r="I559" s="148" t="s">
        <v>6962</v>
      </c>
      <c r="J559" s="148" t="s">
        <v>6962</v>
      </c>
      <c r="K559" s="148">
        <f t="shared" si="26"/>
        <v>0</v>
      </c>
      <c r="L559" s="148" t="s">
        <v>9020</v>
      </c>
    </row>
    <row r="560" spans="1:12" x14ac:dyDescent="0.25">
      <c r="A560" s="148" t="s">
        <v>2683</v>
      </c>
      <c r="B560" s="148" t="s">
        <v>2997</v>
      </c>
      <c r="C560" s="148" t="s">
        <v>3610</v>
      </c>
      <c r="D560" s="148">
        <f t="shared" si="24"/>
        <v>0</v>
      </c>
      <c r="E560" s="148" t="str">
        <f t="shared" si="25"/>
        <v>GC-04314</v>
      </c>
      <c r="F560" s="148">
        <f>+IF(AND(C560*1&gt;=200,E560="GC-04314"),IF(D560=0,MAX(F$2:F559)+1,0),0)</f>
        <v>455</v>
      </c>
      <c r="H560" s="148" t="s">
        <v>6435</v>
      </c>
      <c r="I560" s="148" t="s">
        <v>6962</v>
      </c>
      <c r="J560" s="148" t="s">
        <v>6962</v>
      </c>
      <c r="K560" s="148">
        <f t="shared" si="26"/>
        <v>0</v>
      </c>
      <c r="L560" s="148" t="s">
        <v>9020</v>
      </c>
    </row>
    <row r="561" spans="1:12" x14ac:dyDescent="0.25">
      <c r="A561" s="148" t="s">
        <v>2684</v>
      </c>
      <c r="B561" s="148" t="s">
        <v>2997</v>
      </c>
      <c r="C561" s="148" t="s">
        <v>3611</v>
      </c>
      <c r="D561" s="148">
        <f t="shared" si="24"/>
        <v>0</v>
      </c>
      <c r="E561" s="148" t="str">
        <f t="shared" si="25"/>
        <v>GC-04314</v>
      </c>
      <c r="F561" s="148">
        <f>+IF(AND(C561*1&gt;=200,E561="GC-04314"),IF(D561=0,MAX(F$2:F560)+1,0),0)</f>
        <v>456</v>
      </c>
      <c r="H561" s="148" t="s">
        <v>6436</v>
      </c>
      <c r="I561" s="148" t="s">
        <v>6962</v>
      </c>
      <c r="J561" s="148" t="s">
        <v>6962</v>
      </c>
      <c r="K561" s="148">
        <f t="shared" si="26"/>
        <v>0</v>
      </c>
      <c r="L561" s="148" t="s">
        <v>9020</v>
      </c>
    </row>
    <row r="562" spans="1:12" x14ac:dyDescent="0.25">
      <c r="A562" s="148" t="s">
        <v>2685</v>
      </c>
      <c r="B562" s="148" t="s">
        <v>2997</v>
      </c>
      <c r="C562" s="148" t="s">
        <v>3612</v>
      </c>
      <c r="D562" s="148">
        <f t="shared" si="24"/>
        <v>0</v>
      </c>
      <c r="E562" s="148" t="str">
        <f t="shared" si="25"/>
        <v>GC-04314</v>
      </c>
      <c r="F562" s="148">
        <f>+IF(AND(C562*1&gt;=200,E562="GC-04314"),IF(D562=0,MAX(F$2:F561)+1,0),0)</f>
        <v>457</v>
      </c>
      <c r="H562" s="148" t="s">
        <v>6437</v>
      </c>
      <c r="I562" s="148" t="s">
        <v>6962</v>
      </c>
      <c r="J562" s="148" t="s">
        <v>6962</v>
      </c>
      <c r="K562" s="148">
        <f t="shared" si="26"/>
        <v>0</v>
      </c>
      <c r="L562" s="148" t="s">
        <v>9020</v>
      </c>
    </row>
    <row r="563" spans="1:12" x14ac:dyDescent="0.25">
      <c r="A563" s="148" t="s">
        <v>2686</v>
      </c>
      <c r="B563" s="148" t="s">
        <v>2997</v>
      </c>
      <c r="C563" s="148" t="s">
        <v>3613</v>
      </c>
      <c r="D563" s="148">
        <f t="shared" si="24"/>
        <v>0</v>
      </c>
      <c r="E563" s="148" t="str">
        <f t="shared" si="25"/>
        <v>GC-04314</v>
      </c>
      <c r="F563" s="148">
        <f>+IF(AND(C563*1&gt;=200,E563="GC-04314"),IF(D563=0,MAX(F$2:F562)+1,0),0)</f>
        <v>458</v>
      </c>
      <c r="H563" s="148" t="s">
        <v>6438</v>
      </c>
      <c r="I563" s="148" t="s">
        <v>6962</v>
      </c>
      <c r="J563" s="148" t="s">
        <v>6962</v>
      </c>
      <c r="K563" s="148">
        <f t="shared" si="26"/>
        <v>0</v>
      </c>
      <c r="L563" s="148" t="s">
        <v>9020</v>
      </c>
    </row>
    <row r="564" spans="1:12" x14ac:dyDescent="0.25">
      <c r="A564" s="148" t="s">
        <v>2687</v>
      </c>
      <c r="B564" s="148" t="s">
        <v>2997</v>
      </c>
      <c r="C564" s="148" t="s">
        <v>3614</v>
      </c>
      <c r="D564" s="148">
        <f t="shared" si="24"/>
        <v>0</v>
      </c>
      <c r="E564" s="148" t="str">
        <f t="shared" si="25"/>
        <v>GC-04314</v>
      </c>
      <c r="F564" s="148">
        <f>+IF(AND(C564*1&gt;=200,E564="GC-04314"),IF(D564=0,MAX(F$2:F563)+1,0),0)</f>
        <v>459</v>
      </c>
      <c r="H564" s="148" t="s">
        <v>6439</v>
      </c>
      <c r="I564" s="148" t="s">
        <v>6962</v>
      </c>
      <c r="J564" s="148" t="s">
        <v>6962</v>
      </c>
      <c r="K564" s="148">
        <f t="shared" si="26"/>
        <v>0</v>
      </c>
      <c r="L564" s="148" t="s">
        <v>9020</v>
      </c>
    </row>
    <row r="565" spans="1:12" x14ac:dyDescent="0.25">
      <c r="A565" s="148" t="s">
        <v>2688</v>
      </c>
      <c r="B565" s="148" t="s">
        <v>2997</v>
      </c>
      <c r="C565" s="148" t="s">
        <v>3615</v>
      </c>
      <c r="D565" s="148">
        <f t="shared" si="24"/>
        <v>0</v>
      </c>
      <c r="E565" s="148" t="str">
        <f t="shared" si="25"/>
        <v>GC-04314</v>
      </c>
      <c r="F565" s="148">
        <f>+IF(AND(C565*1&gt;=200,E565="GC-04314"),IF(D565=0,MAX(F$2:F564)+1,0),0)</f>
        <v>460</v>
      </c>
      <c r="H565" s="148" t="s">
        <v>6440</v>
      </c>
      <c r="I565" s="148" t="s">
        <v>6962</v>
      </c>
      <c r="J565" s="148" t="s">
        <v>6962</v>
      </c>
      <c r="K565" s="148">
        <f t="shared" si="26"/>
        <v>0</v>
      </c>
      <c r="L565" s="148" t="s">
        <v>9020</v>
      </c>
    </row>
    <row r="566" spans="1:12" x14ac:dyDescent="0.25">
      <c r="A566" s="148" t="s">
        <v>2689</v>
      </c>
      <c r="B566" s="148" t="s">
        <v>2997</v>
      </c>
      <c r="C566" s="148" t="s">
        <v>3616</v>
      </c>
      <c r="D566" s="148">
        <f t="shared" si="24"/>
        <v>0</v>
      </c>
      <c r="E566" s="148" t="str">
        <f t="shared" si="25"/>
        <v>GC-04314</v>
      </c>
      <c r="F566" s="148">
        <f>+IF(AND(C566*1&gt;=200,E566="GC-04314"),IF(D566=0,MAX(F$2:F565)+1,0),0)</f>
        <v>461</v>
      </c>
      <c r="H566" s="148" t="s">
        <v>6441</v>
      </c>
      <c r="I566" s="148" t="s">
        <v>6962</v>
      </c>
      <c r="J566" s="148" t="s">
        <v>6962</v>
      </c>
      <c r="K566" s="148">
        <f t="shared" si="26"/>
        <v>0</v>
      </c>
      <c r="L566" s="148" t="s">
        <v>9020</v>
      </c>
    </row>
    <row r="567" spans="1:12" x14ac:dyDescent="0.25">
      <c r="A567" s="148" t="s">
        <v>2690</v>
      </c>
      <c r="B567" s="148" t="s">
        <v>2997</v>
      </c>
      <c r="C567" s="148" t="s">
        <v>3617</v>
      </c>
      <c r="D567" s="148">
        <f t="shared" si="24"/>
        <v>0</v>
      </c>
      <c r="E567" s="148" t="str">
        <f t="shared" si="25"/>
        <v>GC-04314</v>
      </c>
      <c r="F567" s="148">
        <f>+IF(AND(C567*1&gt;=200,E567="GC-04314"),IF(D567=0,MAX(F$2:F566)+1,0),0)</f>
        <v>462</v>
      </c>
      <c r="H567" s="148" t="s">
        <v>6442</v>
      </c>
      <c r="I567" s="148" t="s">
        <v>6962</v>
      </c>
      <c r="J567" s="148" t="s">
        <v>6962</v>
      </c>
      <c r="K567" s="148">
        <f t="shared" si="26"/>
        <v>0</v>
      </c>
      <c r="L567" s="148" t="s">
        <v>9020</v>
      </c>
    </row>
    <row r="568" spans="1:12" x14ac:dyDescent="0.25">
      <c r="A568" s="148" t="s">
        <v>2691</v>
      </c>
      <c r="B568" s="148" t="s">
        <v>2997</v>
      </c>
      <c r="C568" s="148" t="s">
        <v>3618</v>
      </c>
      <c r="D568" s="148">
        <f t="shared" si="24"/>
        <v>0</v>
      </c>
      <c r="E568" s="148" t="str">
        <f t="shared" si="25"/>
        <v>GC-04314</v>
      </c>
      <c r="F568" s="148">
        <f>+IF(AND(C568*1&gt;=200,E568="GC-04314"),IF(D568=0,MAX(F$2:F567)+1,0),0)</f>
        <v>463</v>
      </c>
      <c r="H568" s="148" t="s">
        <v>6443</v>
      </c>
      <c r="I568" s="148" t="s">
        <v>6962</v>
      </c>
      <c r="J568" s="148" t="s">
        <v>6962</v>
      </c>
      <c r="K568" s="148">
        <f t="shared" si="26"/>
        <v>0</v>
      </c>
      <c r="L568" s="148" t="s">
        <v>9020</v>
      </c>
    </row>
    <row r="569" spans="1:12" x14ac:dyDescent="0.25">
      <c r="A569" s="148" t="s">
        <v>2692</v>
      </c>
      <c r="B569" s="148" t="s">
        <v>2997</v>
      </c>
      <c r="C569" s="148" t="s">
        <v>3619</v>
      </c>
      <c r="D569" s="148">
        <f t="shared" si="24"/>
        <v>0</v>
      </c>
      <c r="E569" s="148" t="str">
        <f t="shared" si="25"/>
        <v>GC-04314</v>
      </c>
      <c r="F569" s="148">
        <f>+IF(AND(C569*1&gt;=200,E569="GC-04314"),IF(D569=0,MAX(F$2:F568)+1,0),0)</f>
        <v>464</v>
      </c>
      <c r="H569" s="148" t="s">
        <v>6444</v>
      </c>
      <c r="I569" s="148" t="s">
        <v>6962</v>
      </c>
      <c r="J569" s="148" t="s">
        <v>6962</v>
      </c>
      <c r="K569" s="148">
        <f t="shared" si="26"/>
        <v>0</v>
      </c>
      <c r="L569" s="148" t="s">
        <v>9020</v>
      </c>
    </row>
    <row r="570" spans="1:12" x14ac:dyDescent="0.25">
      <c r="A570" s="148" t="s">
        <v>2693</v>
      </c>
      <c r="B570" s="148" t="s">
        <v>2997</v>
      </c>
      <c r="C570" s="148" t="s">
        <v>3620</v>
      </c>
      <c r="D570" s="148">
        <f t="shared" si="24"/>
        <v>0</v>
      </c>
      <c r="E570" s="148" t="str">
        <f t="shared" si="25"/>
        <v>GC-04314</v>
      </c>
      <c r="F570" s="148">
        <f>+IF(AND(C570*1&gt;=200,E570="GC-04314"),IF(D570=0,MAX(F$2:F569)+1,0),0)</f>
        <v>465</v>
      </c>
      <c r="H570" s="148" t="s">
        <v>6445</v>
      </c>
      <c r="I570" s="148" t="s">
        <v>6962</v>
      </c>
      <c r="J570" s="148" t="s">
        <v>6962</v>
      </c>
      <c r="K570" s="148">
        <f t="shared" si="26"/>
        <v>0</v>
      </c>
      <c r="L570" s="148" t="s">
        <v>9020</v>
      </c>
    </row>
    <row r="571" spans="1:12" x14ac:dyDescent="0.25">
      <c r="A571" s="148" t="s">
        <v>2694</v>
      </c>
      <c r="B571" s="148" t="s">
        <v>2997</v>
      </c>
      <c r="C571" s="148" t="s">
        <v>3621</v>
      </c>
      <c r="D571" s="148">
        <f t="shared" si="24"/>
        <v>650000000002218</v>
      </c>
      <c r="E571" s="148" t="str">
        <f t="shared" si="25"/>
        <v/>
      </c>
      <c r="F571" s="148">
        <f>+IF(AND(C571*1&gt;=200,E571="GC-04314"),IF(D571=0,MAX(F$2:F570)+1,0),0)</f>
        <v>0</v>
      </c>
      <c r="H571" s="148" t="s">
        <v>6446</v>
      </c>
      <c r="I571" s="148" t="s">
        <v>6962</v>
      </c>
      <c r="J571" s="148" t="s">
        <v>6962</v>
      </c>
      <c r="K571" s="148">
        <f t="shared" si="26"/>
        <v>0</v>
      </c>
      <c r="L571" s="148" t="s">
        <v>9020</v>
      </c>
    </row>
    <row r="572" spans="1:12" x14ac:dyDescent="0.25">
      <c r="A572" s="148" t="s">
        <v>2695</v>
      </c>
      <c r="B572" s="148" t="s">
        <v>2997</v>
      </c>
      <c r="C572" s="148" t="s">
        <v>3622</v>
      </c>
      <c r="D572" s="148">
        <f t="shared" si="24"/>
        <v>650000000002219</v>
      </c>
      <c r="E572" s="148" t="str">
        <f t="shared" si="25"/>
        <v/>
      </c>
      <c r="F572" s="148">
        <f>+IF(AND(C572*1&gt;=200,E572="GC-04314"),IF(D572=0,MAX(F$2:F571)+1,0),0)</f>
        <v>0</v>
      </c>
      <c r="H572" s="148" t="s">
        <v>6447</v>
      </c>
      <c r="I572" s="148" t="s">
        <v>6962</v>
      </c>
      <c r="J572" s="148" t="s">
        <v>6962</v>
      </c>
      <c r="K572" s="148">
        <f t="shared" si="26"/>
        <v>0</v>
      </c>
      <c r="L572" s="148" t="s">
        <v>9020</v>
      </c>
    </row>
    <row r="573" spans="1:12" x14ac:dyDescent="0.25">
      <c r="A573" s="148" t="s">
        <v>2696</v>
      </c>
      <c r="B573" s="148" t="s">
        <v>2997</v>
      </c>
      <c r="C573" s="148" t="s">
        <v>3623</v>
      </c>
      <c r="D573" s="148">
        <f t="shared" si="24"/>
        <v>650000000002220</v>
      </c>
      <c r="E573" s="148" t="str">
        <f t="shared" si="25"/>
        <v/>
      </c>
      <c r="F573" s="148">
        <f>+IF(AND(C573*1&gt;=200,E573="GC-04314"),IF(D573=0,MAX(F$2:F572)+1,0),0)</f>
        <v>0</v>
      </c>
      <c r="H573" s="148" t="s">
        <v>6448</v>
      </c>
      <c r="I573" s="148" t="s">
        <v>6962</v>
      </c>
      <c r="J573" s="148" t="s">
        <v>6962</v>
      </c>
      <c r="K573" s="148">
        <f t="shared" si="26"/>
        <v>0</v>
      </c>
      <c r="L573" s="148" t="s">
        <v>9020</v>
      </c>
    </row>
    <row r="574" spans="1:12" x14ac:dyDescent="0.25">
      <c r="A574" s="148" t="s">
        <v>2697</v>
      </c>
      <c r="B574" s="148" t="s">
        <v>2997</v>
      </c>
      <c r="C574" s="148" t="s">
        <v>3624</v>
      </c>
      <c r="D574" s="148">
        <f t="shared" si="24"/>
        <v>650000000002221</v>
      </c>
      <c r="E574" s="148" t="str">
        <f t="shared" si="25"/>
        <v/>
      </c>
      <c r="F574" s="148">
        <f>+IF(AND(C574*1&gt;=200,E574="GC-04314"),IF(D574=0,MAX(F$2:F573)+1,0),0)</f>
        <v>0</v>
      </c>
      <c r="H574" s="148" t="s">
        <v>6449</v>
      </c>
      <c r="I574" s="148" t="s">
        <v>6962</v>
      </c>
      <c r="J574" s="148" t="s">
        <v>6962</v>
      </c>
      <c r="K574" s="148">
        <f t="shared" si="26"/>
        <v>0</v>
      </c>
      <c r="L574" s="148" t="s">
        <v>9020</v>
      </c>
    </row>
    <row r="575" spans="1:12" x14ac:dyDescent="0.25">
      <c r="A575" s="148" t="s">
        <v>2698</v>
      </c>
      <c r="B575" s="148" t="s">
        <v>2997</v>
      </c>
      <c r="C575" s="148" t="s">
        <v>3625</v>
      </c>
      <c r="D575" s="148">
        <f t="shared" si="24"/>
        <v>0</v>
      </c>
      <c r="E575" s="148" t="str">
        <f t="shared" si="25"/>
        <v>GC-04314</v>
      </c>
      <c r="F575" s="148">
        <f>+IF(AND(C575*1&gt;=200,E575="GC-04314"),IF(D575=0,MAX(F$2:F574)+1,0),0)</f>
        <v>466</v>
      </c>
      <c r="H575" s="148" t="s">
        <v>6450</v>
      </c>
      <c r="I575" s="148" t="s">
        <v>6962</v>
      </c>
      <c r="J575" s="148" t="s">
        <v>6962</v>
      </c>
      <c r="K575" s="148">
        <f t="shared" si="26"/>
        <v>0</v>
      </c>
      <c r="L575" s="148" t="s">
        <v>9020</v>
      </c>
    </row>
    <row r="576" spans="1:12" x14ac:dyDescent="0.25">
      <c r="A576" s="148" t="s">
        <v>2699</v>
      </c>
      <c r="B576" s="148" t="s">
        <v>2997</v>
      </c>
      <c r="C576" s="148" t="s">
        <v>3626</v>
      </c>
      <c r="D576" s="148">
        <f t="shared" si="24"/>
        <v>0</v>
      </c>
      <c r="E576" s="148" t="str">
        <f t="shared" si="25"/>
        <v>GC-04314</v>
      </c>
      <c r="F576" s="148">
        <f>+IF(AND(C576*1&gt;=200,E576="GC-04314"),IF(D576=0,MAX(F$2:F575)+1,0),0)</f>
        <v>467</v>
      </c>
      <c r="H576" s="148" t="s">
        <v>6451</v>
      </c>
      <c r="I576" s="148" t="s">
        <v>6962</v>
      </c>
      <c r="J576" s="148" t="s">
        <v>6962</v>
      </c>
      <c r="K576" s="148">
        <f t="shared" si="26"/>
        <v>0</v>
      </c>
      <c r="L576" s="148" t="s">
        <v>9020</v>
      </c>
    </row>
    <row r="577" spans="1:12" x14ac:dyDescent="0.25">
      <c r="A577" s="148" t="s">
        <v>2700</v>
      </c>
      <c r="B577" s="148" t="s">
        <v>2997</v>
      </c>
      <c r="C577" s="148" t="s">
        <v>3627</v>
      </c>
      <c r="D577" s="148">
        <f t="shared" si="24"/>
        <v>0</v>
      </c>
      <c r="E577" s="148" t="str">
        <f t="shared" si="25"/>
        <v>GC-04314</v>
      </c>
      <c r="F577" s="148">
        <f>+IF(AND(C577*1&gt;=200,E577="GC-04314"),IF(D577=0,MAX(F$2:F576)+1,0),0)</f>
        <v>468</v>
      </c>
      <c r="H577" s="148" t="s">
        <v>6452</v>
      </c>
      <c r="I577" s="148" t="s">
        <v>6962</v>
      </c>
      <c r="J577" s="148" t="s">
        <v>6962</v>
      </c>
      <c r="K577" s="148">
        <f t="shared" si="26"/>
        <v>0</v>
      </c>
      <c r="L577" s="148" t="s">
        <v>9020</v>
      </c>
    </row>
    <row r="578" spans="1:12" x14ac:dyDescent="0.25">
      <c r="A578" s="148" t="s">
        <v>2701</v>
      </c>
      <c r="B578" s="148" t="s">
        <v>2997</v>
      </c>
      <c r="C578" s="148" t="s">
        <v>3628</v>
      </c>
      <c r="D578" s="148">
        <f t="shared" ref="D578:D641" si="27">+SUMIFS(K:K,H:H,A578)</f>
        <v>0</v>
      </c>
      <c r="E578" s="148" t="str">
        <f t="shared" ref="E578:E641" si="28">+IF(D578=0,VLOOKUP(A578,$H:$L,5,FALSE),"")</f>
        <v>GC-04314</v>
      </c>
      <c r="F578" s="148">
        <f>+IF(AND(C578*1&gt;=200,E578="GC-04314"),IF(D578=0,MAX(F$2:F577)+1,0),0)</f>
        <v>469</v>
      </c>
      <c r="H578" s="148" t="s">
        <v>6453</v>
      </c>
      <c r="I578" s="148" t="s">
        <v>6962</v>
      </c>
      <c r="J578" s="148" t="s">
        <v>6962</v>
      </c>
      <c r="K578" s="148">
        <f t="shared" si="26"/>
        <v>0</v>
      </c>
      <c r="L578" s="148" t="s">
        <v>9020</v>
      </c>
    </row>
    <row r="579" spans="1:12" x14ac:dyDescent="0.25">
      <c r="A579" s="148" t="s">
        <v>2702</v>
      </c>
      <c r="B579" s="148" t="s">
        <v>2997</v>
      </c>
      <c r="C579" s="148" t="s">
        <v>3629</v>
      </c>
      <c r="D579" s="148">
        <f t="shared" si="27"/>
        <v>0</v>
      </c>
      <c r="E579" s="148" t="str">
        <f t="shared" si="28"/>
        <v>GC-04314</v>
      </c>
      <c r="F579" s="148">
        <f>+IF(AND(C579*1&gt;=200,E579="GC-04314"),IF(D579=0,MAX(F$2:F578)+1,0),0)</f>
        <v>470</v>
      </c>
      <c r="H579" s="148" t="s">
        <v>6454</v>
      </c>
      <c r="I579" s="148" t="s">
        <v>6962</v>
      </c>
      <c r="J579" s="148" t="s">
        <v>6962</v>
      </c>
      <c r="K579" s="148">
        <f t="shared" ref="K579:K642" si="29">+IFERROR(J579*1,0)</f>
        <v>0</v>
      </c>
      <c r="L579" s="148" t="s">
        <v>9020</v>
      </c>
    </row>
    <row r="580" spans="1:12" x14ac:dyDescent="0.25">
      <c r="A580" s="148" t="s">
        <v>2703</v>
      </c>
      <c r="B580" s="148" t="s">
        <v>2997</v>
      </c>
      <c r="C580" s="148" t="s">
        <v>3630</v>
      </c>
      <c r="D580" s="148">
        <f t="shared" si="27"/>
        <v>0</v>
      </c>
      <c r="E580" s="148" t="str">
        <f t="shared" si="28"/>
        <v>GC-04314</v>
      </c>
      <c r="F580" s="148">
        <f>+IF(AND(C580*1&gt;=200,E580="GC-04314"),IF(D580=0,MAX(F$2:F579)+1,0),0)</f>
        <v>471</v>
      </c>
      <c r="H580" s="148" t="s">
        <v>6455</v>
      </c>
      <c r="I580" s="148" t="s">
        <v>6962</v>
      </c>
      <c r="J580" s="148" t="s">
        <v>6962</v>
      </c>
      <c r="K580" s="148">
        <f t="shared" si="29"/>
        <v>0</v>
      </c>
      <c r="L580" s="148" t="s">
        <v>9020</v>
      </c>
    </row>
    <row r="581" spans="1:12" x14ac:dyDescent="0.25">
      <c r="A581" s="148" t="s">
        <v>2704</v>
      </c>
      <c r="B581" s="148" t="s">
        <v>2997</v>
      </c>
      <c r="C581" s="148" t="s">
        <v>3631</v>
      </c>
      <c r="D581" s="148">
        <f t="shared" si="27"/>
        <v>650000000002220</v>
      </c>
      <c r="E581" s="148" t="str">
        <f t="shared" si="28"/>
        <v/>
      </c>
      <c r="F581" s="148">
        <f>+IF(AND(C581*1&gt;=200,E581="GC-04314"),IF(D581=0,MAX(F$2:F580)+1,0),0)</f>
        <v>0</v>
      </c>
      <c r="H581" s="148" t="s">
        <v>6456</v>
      </c>
      <c r="I581" s="148" t="s">
        <v>6962</v>
      </c>
      <c r="J581" s="148" t="s">
        <v>6962</v>
      </c>
      <c r="K581" s="148">
        <f t="shared" si="29"/>
        <v>0</v>
      </c>
      <c r="L581" s="148" t="s">
        <v>9020</v>
      </c>
    </row>
    <row r="582" spans="1:12" x14ac:dyDescent="0.25">
      <c r="A582" s="148" t="s">
        <v>2705</v>
      </c>
      <c r="B582" s="148" t="s">
        <v>2997</v>
      </c>
      <c r="C582" s="148" t="s">
        <v>3632</v>
      </c>
      <c r="D582" s="148">
        <f t="shared" si="27"/>
        <v>650000000002220</v>
      </c>
      <c r="E582" s="148" t="str">
        <f t="shared" si="28"/>
        <v/>
      </c>
      <c r="F582" s="148">
        <f>+IF(AND(C582*1&gt;=200,E582="GC-04314"),IF(D582=0,MAX(F$2:F581)+1,0),0)</f>
        <v>0</v>
      </c>
      <c r="H582" s="148" t="s">
        <v>6457</v>
      </c>
      <c r="I582" s="148" t="s">
        <v>6962</v>
      </c>
      <c r="J582" s="148" t="s">
        <v>6962</v>
      </c>
      <c r="K582" s="148">
        <f t="shared" si="29"/>
        <v>0</v>
      </c>
      <c r="L582" s="148" t="s">
        <v>9020</v>
      </c>
    </row>
    <row r="583" spans="1:12" x14ac:dyDescent="0.25">
      <c r="A583" s="148" t="s">
        <v>2706</v>
      </c>
      <c r="B583" s="148" t="s">
        <v>2997</v>
      </c>
      <c r="C583" s="148" t="s">
        <v>3633</v>
      </c>
      <c r="D583" s="148">
        <f t="shared" si="27"/>
        <v>0</v>
      </c>
      <c r="E583" s="148" t="str">
        <f t="shared" si="28"/>
        <v>GC-04316</v>
      </c>
      <c r="F583" s="148">
        <f>+IF(AND(C583*1&gt;=200,E583="GC-04314"),IF(D583=0,MAX(F$2:F582)+1,0),0)</f>
        <v>0</v>
      </c>
      <c r="H583" s="148" t="s">
        <v>6458</v>
      </c>
      <c r="I583" s="148" t="s">
        <v>6962</v>
      </c>
      <c r="J583" s="148" t="s">
        <v>6962</v>
      </c>
      <c r="K583" s="148">
        <f t="shared" si="29"/>
        <v>0</v>
      </c>
      <c r="L583" s="148" t="s">
        <v>9020</v>
      </c>
    </row>
    <row r="584" spans="1:12" x14ac:dyDescent="0.25">
      <c r="A584" s="148" t="s">
        <v>2707</v>
      </c>
      <c r="B584" s="148" t="s">
        <v>2997</v>
      </c>
      <c r="C584" s="148" t="s">
        <v>3634</v>
      </c>
      <c r="D584" s="148">
        <f t="shared" si="27"/>
        <v>650000000002241</v>
      </c>
      <c r="E584" s="148" t="str">
        <f t="shared" si="28"/>
        <v/>
      </c>
      <c r="F584" s="148">
        <f>+IF(AND(C584*1&gt;=200,E584="GC-04314"),IF(D584=0,MAX(F$2:F583)+1,0),0)</f>
        <v>0</v>
      </c>
      <c r="H584" s="148" t="s">
        <v>6459</v>
      </c>
      <c r="I584" s="148" t="s">
        <v>6962</v>
      </c>
      <c r="J584" s="148" t="s">
        <v>6962</v>
      </c>
      <c r="K584" s="148">
        <f t="shared" si="29"/>
        <v>0</v>
      </c>
      <c r="L584" s="148" t="s">
        <v>9020</v>
      </c>
    </row>
    <row r="585" spans="1:12" x14ac:dyDescent="0.25">
      <c r="A585" s="148" t="s">
        <v>2708</v>
      </c>
      <c r="B585" s="148" t="s">
        <v>2997</v>
      </c>
      <c r="C585" s="148" t="s">
        <v>3635</v>
      </c>
      <c r="D585" s="148">
        <f t="shared" si="27"/>
        <v>650000000002236</v>
      </c>
      <c r="E585" s="148" t="str">
        <f t="shared" si="28"/>
        <v/>
      </c>
      <c r="F585" s="148">
        <f>+IF(AND(C585*1&gt;=200,E585="GC-04314"),IF(D585=0,MAX(F$2:F584)+1,0),0)</f>
        <v>0</v>
      </c>
      <c r="H585" s="148" t="s">
        <v>6460</v>
      </c>
      <c r="I585" s="148" t="s">
        <v>6962</v>
      </c>
      <c r="J585" s="148" t="s">
        <v>6962</v>
      </c>
      <c r="K585" s="148">
        <f t="shared" si="29"/>
        <v>0</v>
      </c>
      <c r="L585" s="148" t="s">
        <v>9020</v>
      </c>
    </row>
    <row r="586" spans="1:12" x14ac:dyDescent="0.25">
      <c r="A586" s="148" t="s">
        <v>2709</v>
      </c>
      <c r="B586" s="148" t="s">
        <v>2997</v>
      </c>
      <c r="C586" s="148" t="s">
        <v>3636</v>
      </c>
      <c r="D586" s="148">
        <f t="shared" si="27"/>
        <v>650000000002237</v>
      </c>
      <c r="E586" s="148" t="str">
        <f t="shared" si="28"/>
        <v/>
      </c>
      <c r="F586" s="148">
        <f>+IF(AND(C586*1&gt;=200,E586="GC-04314"),IF(D586=0,MAX(F$2:F585)+1,0),0)</f>
        <v>0</v>
      </c>
      <c r="H586" s="148" t="s">
        <v>6461</v>
      </c>
      <c r="I586" s="148" t="s">
        <v>6962</v>
      </c>
      <c r="J586" s="148" t="s">
        <v>6962</v>
      </c>
      <c r="K586" s="148">
        <f t="shared" si="29"/>
        <v>0</v>
      </c>
      <c r="L586" s="148" t="s">
        <v>9020</v>
      </c>
    </row>
    <row r="587" spans="1:12" x14ac:dyDescent="0.25">
      <c r="A587" s="148" t="s">
        <v>2710</v>
      </c>
      <c r="B587" s="148" t="s">
        <v>2997</v>
      </c>
      <c r="C587" s="148" t="s">
        <v>3637</v>
      </c>
      <c r="D587" s="148">
        <f t="shared" si="27"/>
        <v>0</v>
      </c>
      <c r="E587" s="148" t="str">
        <f t="shared" si="28"/>
        <v>GC-04313</v>
      </c>
      <c r="F587" s="148">
        <f>+IF(AND(C587*1&gt;=200,E587="GC-04314"),IF(D587=0,MAX(F$2:F586)+1,0),0)</f>
        <v>0</v>
      </c>
      <c r="H587" s="148" t="s">
        <v>6462</v>
      </c>
      <c r="I587" s="148" t="s">
        <v>6962</v>
      </c>
      <c r="J587" s="148" t="s">
        <v>6962</v>
      </c>
      <c r="K587" s="148">
        <f t="shared" si="29"/>
        <v>0</v>
      </c>
      <c r="L587" s="148" t="s">
        <v>9020</v>
      </c>
    </row>
    <row r="588" spans="1:12" x14ac:dyDescent="0.25">
      <c r="A588" s="148" t="s">
        <v>2711</v>
      </c>
      <c r="B588" s="148" t="s">
        <v>2997</v>
      </c>
      <c r="C588" s="148" t="s">
        <v>3638</v>
      </c>
      <c r="D588" s="148">
        <f t="shared" si="27"/>
        <v>650000000002245</v>
      </c>
      <c r="E588" s="148" t="str">
        <f t="shared" si="28"/>
        <v/>
      </c>
      <c r="F588" s="148">
        <f>+IF(AND(C588*1&gt;=200,E588="GC-04314"),IF(D588=0,MAX(F$2:F587)+1,0),0)</f>
        <v>0</v>
      </c>
      <c r="H588" s="148" t="s">
        <v>6463</v>
      </c>
      <c r="I588" s="148" t="s">
        <v>6962</v>
      </c>
      <c r="J588" s="148" t="s">
        <v>6962</v>
      </c>
      <c r="K588" s="148">
        <f t="shared" si="29"/>
        <v>0</v>
      </c>
      <c r="L588" s="148" t="s">
        <v>9020</v>
      </c>
    </row>
    <row r="589" spans="1:12" x14ac:dyDescent="0.25">
      <c r="A589" s="148" t="s">
        <v>2712</v>
      </c>
      <c r="B589" s="148" t="s">
        <v>2997</v>
      </c>
      <c r="C589" s="148" t="s">
        <v>3639</v>
      </c>
      <c r="D589" s="148">
        <f t="shared" si="27"/>
        <v>650000000002246</v>
      </c>
      <c r="E589" s="148" t="str">
        <f t="shared" si="28"/>
        <v/>
      </c>
      <c r="F589" s="148">
        <f>+IF(AND(C589*1&gt;=200,E589="GC-04314"),IF(D589=0,MAX(F$2:F588)+1,0),0)</f>
        <v>0</v>
      </c>
      <c r="H589" s="148" t="s">
        <v>6464</v>
      </c>
      <c r="I589" s="148" t="s">
        <v>6962</v>
      </c>
      <c r="J589" s="148" t="s">
        <v>6962</v>
      </c>
      <c r="K589" s="148">
        <f t="shared" si="29"/>
        <v>0</v>
      </c>
      <c r="L589" s="148" t="s">
        <v>9020</v>
      </c>
    </row>
    <row r="590" spans="1:12" x14ac:dyDescent="0.25">
      <c r="A590" s="148" t="s">
        <v>2713</v>
      </c>
      <c r="B590" s="148" t="s">
        <v>2997</v>
      </c>
      <c r="C590" s="148" t="s">
        <v>3640</v>
      </c>
      <c r="D590" s="148">
        <f t="shared" si="27"/>
        <v>650000000002247</v>
      </c>
      <c r="E590" s="148" t="str">
        <f t="shared" si="28"/>
        <v/>
      </c>
      <c r="F590" s="148">
        <f>+IF(AND(C590*1&gt;=200,E590="GC-04314"),IF(D590=0,MAX(F$2:F589)+1,0),0)</f>
        <v>0</v>
      </c>
      <c r="H590" s="148" t="s">
        <v>6465</v>
      </c>
      <c r="I590" s="148" t="s">
        <v>6962</v>
      </c>
      <c r="J590" s="148" t="s">
        <v>6962</v>
      </c>
      <c r="K590" s="148">
        <f t="shared" si="29"/>
        <v>0</v>
      </c>
      <c r="L590" s="148" t="s">
        <v>9020</v>
      </c>
    </row>
    <row r="591" spans="1:12" x14ac:dyDescent="0.25">
      <c r="A591" s="148" t="s">
        <v>2714</v>
      </c>
      <c r="B591" s="148" t="s">
        <v>2997</v>
      </c>
      <c r="C591" s="148" t="s">
        <v>3641</v>
      </c>
      <c r="D591" s="148">
        <f t="shared" si="27"/>
        <v>650000000002228</v>
      </c>
      <c r="E591" s="148" t="str">
        <f t="shared" si="28"/>
        <v/>
      </c>
      <c r="F591" s="148">
        <f>+IF(AND(C591*1&gt;=200,E591="GC-04314"),IF(D591=0,MAX(F$2:F590)+1,0),0)</f>
        <v>0</v>
      </c>
      <c r="H591" s="148" t="s">
        <v>6466</v>
      </c>
      <c r="I591" s="148" t="s">
        <v>6962</v>
      </c>
      <c r="J591" s="148" t="s">
        <v>6962</v>
      </c>
      <c r="K591" s="148">
        <f t="shared" si="29"/>
        <v>0</v>
      </c>
      <c r="L591" s="148" t="s">
        <v>9020</v>
      </c>
    </row>
    <row r="592" spans="1:12" x14ac:dyDescent="0.25">
      <c r="A592" s="148" t="s">
        <v>2715</v>
      </c>
      <c r="B592" s="148" t="s">
        <v>2997</v>
      </c>
      <c r="C592" s="148" t="s">
        <v>3642</v>
      </c>
      <c r="D592" s="148">
        <f t="shared" si="27"/>
        <v>650000000002229</v>
      </c>
      <c r="E592" s="148" t="str">
        <f t="shared" si="28"/>
        <v/>
      </c>
      <c r="F592" s="148">
        <f>+IF(AND(C592*1&gt;=200,E592="GC-04314"),IF(D592=0,MAX(F$2:F591)+1,0),0)</f>
        <v>0</v>
      </c>
      <c r="H592" s="148" t="s">
        <v>6467</v>
      </c>
      <c r="I592" s="148" t="s">
        <v>6962</v>
      </c>
      <c r="J592" s="148" t="s">
        <v>6962</v>
      </c>
      <c r="K592" s="148">
        <f t="shared" si="29"/>
        <v>0</v>
      </c>
      <c r="L592" s="148" t="s">
        <v>9020</v>
      </c>
    </row>
    <row r="593" spans="1:12" x14ac:dyDescent="0.25">
      <c r="A593" s="148" t="s">
        <v>2716</v>
      </c>
      <c r="B593" s="148" t="s">
        <v>2997</v>
      </c>
      <c r="C593" s="148" t="s">
        <v>3643</v>
      </c>
      <c r="D593" s="148">
        <f t="shared" si="27"/>
        <v>650000000002230</v>
      </c>
      <c r="E593" s="148" t="str">
        <f t="shared" si="28"/>
        <v/>
      </c>
      <c r="F593" s="148">
        <f>+IF(AND(C593*1&gt;=200,E593="GC-04314"),IF(D593=0,MAX(F$2:F592)+1,0),0)</f>
        <v>0</v>
      </c>
      <c r="H593" s="148" t="s">
        <v>6468</v>
      </c>
      <c r="I593" s="148" t="s">
        <v>6962</v>
      </c>
      <c r="J593" s="148" t="s">
        <v>6962</v>
      </c>
      <c r="K593" s="148">
        <f t="shared" si="29"/>
        <v>0</v>
      </c>
      <c r="L593" s="148" t="s">
        <v>9020</v>
      </c>
    </row>
    <row r="594" spans="1:12" x14ac:dyDescent="0.25">
      <c r="A594" s="148" t="s">
        <v>2717</v>
      </c>
      <c r="B594" s="148" t="s">
        <v>2997</v>
      </c>
      <c r="C594" s="148" t="s">
        <v>3644</v>
      </c>
      <c r="D594" s="148">
        <f t="shared" si="27"/>
        <v>650000000002231</v>
      </c>
      <c r="E594" s="148" t="str">
        <f t="shared" si="28"/>
        <v/>
      </c>
      <c r="F594" s="148">
        <f>+IF(AND(C594*1&gt;=200,E594="GC-04314"),IF(D594=0,MAX(F$2:F593)+1,0),0)</f>
        <v>0</v>
      </c>
      <c r="H594" s="148" t="s">
        <v>6469</v>
      </c>
      <c r="I594" s="148" t="s">
        <v>6962</v>
      </c>
      <c r="J594" s="148" t="s">
        <v>6962</v>
      </c>
      <c r="K594" s="148">
        <f t="shared" si="29"/>
        <v>0</v>
      </c>
      <c r="L594" s="148" t="s">
        <v>9020</v>
      </c>
    </row>
    <row r="595" spans="1:12" x14ac:dyDescent="0.25">
      <c r="A595" s="148" t="s">
        <v>2718</v>
      </c>
      <c r="B595" s="148" t="s">
        <v>2997</v>
      </c>
      <c r="C595" s="148" t="s">
        <v>3645</v>
      </c>
      <c r="D595" s="148">
        <f t="shared" si="27"/>
        <v>650000000002232</v>
      </c>
      <c r="E595" s="148" t="str">
        <f t="shared" si="28"/>
        <v/>
      </c>
      <c r="F595" s="148">
        <f>+IF(AND(C595*1&gt;=200,E595="GC-04314"),IF(D595=0,MAX(F$2:F594)+1,0),0)</f>
        <v>0</v>
      </c>
      <c r="H595" s="148" t="s">
        <v>6470</v>
      </c>
      <c r="I595" s="148" t="s">
        <v>6962</v>
      </c>
      <c r="J595" s="148" t="s">
        <v>6962</v>
      </c>
      <c r="K595" s="148">
        <f t="shared" si="29"/>
        <v>0</v>
      </c>
      <c r="L595" s="148" t="s">
        <v>9020</v>
      </c>
    </row>
    <row r="596" spans="1:12" x14ac:dyDescent="0.25">
      <c r="A596" s="148" t="s">
        <v>2719</v>
      </c>
      <c r="B596" s="148" t="s">
        <v>2997</v>
      </c>
      <c r="C596" s="148" t="s">
        <v>3646</v>
      </c>
      <c r="D596" s="148">
        <f t="shared" si="27"/>
        <v>650000000002233</v>
      </c>
      <c r="E596" s="148" t="str">
        <f t="shared" si="28"/>
        <v/>
      </c>
      <c r="F596" s="148">
        <f>+IF(AND(C596*1&gt;=200,E596="GC-04314"),IF(D596=0,MAX(F$2:F595)+1,0),0)</f>
        <v>0</v>
      </c>
      <c r="H596" s="148" t="s">
        <v>6471</v>
      </c>
      <c r="I596" s="148" t="s">
        <v>6962</v>
      </c>
      <c r="J596" s="148" t="s">
        <v>6962</v>
      </c>
      <c r="K596" s="148">
        <f t="shared" si="29"/>
        <v>0</v>
      </c>
      <c r="L596" s="148" t="s">
        <v>9020</v>
      </c>
    </row>
    <row r="597" spans="1:12" x14ac:dyDescent="0.25">
      <c r="A597" s="148" t="s">
        <v>2720</v>
      </c>
      <c r="B597" s="148" t="s">
        <v>2997</v>
      </c>
      <c r="C597" s="148" t="s">
        <v>3647</v>
      </c>
      <c r="D597" s="148">
        <f t="shared" si="27"/>
        <v>0</v>
      </c>
      <c r="E597" s="148" t="str">
        <f t="shared" si="28"/>
        <v>GC-04314</v>
      </c>
      <c r="F597" s="148">
        <f>+IF(AND(C597*1&gt;=200,E597="GC-04314"),IF(D597=0,MAX(F$2:F596)+1,0),0)</f>
        <v>472</v>
      </c>
      <c r="H597" s="148" t="s">
        <v>6472</v>
      </c>
      <c r="I597" s="148" t="s">
        <v>6962</v>
      </c>
      <c r="J597" s="148" t="s">
        <v>6962</v>
      </c>
      <c r="K597" s="148">
        <f t="shared" si="29"/>
        <v>0</v>
      </c>
      <c r="L597" s="148" t="s">
        <v>9020</v>
      </c>
    </row>
    <row r="598" spans="1:12" x14ac:dyDescent="0.25">
      <c r="A598" s="148" t="s">
        <v>2721</v>
      </c>
      <c r="B598" s="148" t="s">
        <v>2997</v>
      </c>
      <c r="C598" s="148" t="s">
        <v>3648</v>
      </c>
      <c r="D598" s="148">
        <f t="shared" si="27"/>
        <v>0</v>
      </c>
      <c r="E598" s="148" t="str">
        <f t="shared" si="28"/>
        <v>GC-04313</v>
      </c>
      <c r="F598" s="148">
        <f>+IF(AND(C598*1&gt;=200,E598="GC-04314"),IF(D598=0,MAX(F$2:F597)+1,0),0)</f>
        <v>0</v>
      </c>
      <c r="H598" s="148" t="s">
        <v>6473</v>
      </c>
      <c r="I598" s="148" t="s">
        <v>6962</v>
      </c>
      <c r="J598" s="148" t="s">
        <v>6962</v>
      </c>
      <c r="K598" s="148">
        <f t="shared" si="29"/>
        <v>0</v>
      </c>
      <c r="L598" s="148" t="s">
        <v>9020</v>
      </c>
    </row>
    <row r="599" spans="1:12" x14ac:dyDescent="0.25">
      <c r="A599" s="148" t="s">
        <v>2722</v>
      </c>
      <c r="B599" s="148" t="s">
        <v>2997</v>
      </c>
      <c r="C599" s="148" t="s">
        <v>3649</v>
      </c>
      <c r="D599" s="148">
        <f t="shared" si="27"/>
        <v>0</v>
      </c>
      <c r="E599" s="148" t="str">
        <f t="shared" si="28"/>
        <v>GC-04314</v>
      </c>
      <c r="F599" s="148">
        <f>+IF(AND(C599*1&gt;=200,E599="GC-04314"),IF(D599=0,MAX(F$2:F598)+1,0),0)</f>
        <v>473</v>
      </c>
      <c r="H599" s="148" t="s">
        <v>6474</v>
      </c>
      <c r="I599" s="148" t="s">
        <v>6962</v>
      </c>
      <c r="J599" s="148" t="s">
        <v>6962</v>
      </c>
      <c r="K599" s="148">
        <f t="shared" si="29"/>
        <v>0</v>
      </c>
      <c r="L599" s="148" t="s">
        <v>9020</v>
      </c>
    </row>
    <row r="600" spans="1:12" x14ac:dyDescent="0.25">
      <c r="A600" s="148" t="s">
        <v>2723</v>
      </c>
      <c r="B600" s="148" t="s">
        <v>2997</v>
      </c>
      <c r="C600" s="148" t="s">
        <v>3650</v>
      </c>
      <c r="D600" s="148">
        <f t="shared" si="27"/>
        <v>0</v>
      </c>
      <c r="E600" s="148" t="str">
        <f t="shared" si="28"/>
        <v>GC-04314</v>
      </c>
      <c r="F600" s="148">
        <f>+IF(AND(C600*1&gt;=200,E600="GC-04314"),IF(D600=0,MAX(F$2:F599)+1,0),0)</f>
        <v>474</v>
      </c>
      <c r="H600" s="148" t="s">
        <v>6475</v>
      </c>
      <c r="I600" s="148" t="s">
        <v>6962</v>
      </c>
      <c r="J600" s="148" t="s">
        <v>6962</v>
      </c>
      <c r="K600" s="148">
        <f t="shared" si="29"/>
        <v>0</v>
      </c>
      <c r="L600" s="148" t="s">
        <v>9020</v>
      </c>
    </row>
    <row r="601" spans="1:12" x14ac:dyDescent="0.25">
      <c r="A601" s="148" t="s">
        <v>2724</v>
      </c>
      <c r="B601" s="148" t="s">
        <v>2997</v>
      </c>
      <c r="C601" s="148" t="s">
        <v>3651</v>
      </c>
      <c r="D601" s="148">
        <f t="shared" si="27"/>
        <v>0</v>
      </c>
      <c r="E601" s="148" t="str">
        <f t="shared" si="28"/>
        <v>GC-04314</v>
      </c>
      <c r="F601" s="148">
        <f>+IF(AND(C601*1&gt;=200,E601="GC-04314"),IF(D601=0,MAX(F$2:F600)+1,0),0)</f>
        <v>475</v>
      </c>
      <c r="H601" s="148" t="s">
        <v>6476</v>
      </c>
      <c r="I601" s="148" t="s">
        <v>6962</v>
      </c>
      <c r="J601" s="148" t="s">
        <v>6962</v>
      </c>
      <c r="K601" s="148">
        <f t="shared" si="29"/>
        <v>0</v>
      </c>
      <c r="L601" s="148" t="s">
        <v>9020</v>
      </c>
    </row>
    <row r="602" spans="1:12" x14ac:dyDescent="0.25">
      <c r="A602" s="148" t="s">
        <v>2725</v>
      </c>
      <c r="B602" s="148" t="s">
        <v>2997</v>
      </c>
      <c r="C602" s="148" t="s">
        <v>3652</v>
      </c>
      <c r="D602" s="148">
        <f t="shared" si="27"/>
        <v>0</v>
      </c>
      <c r="E602" s="148" t="str">
        <f t="shared" si="28"/>
        <v>GC-04314</v>
      </c>
      <c r="F602" s="148">
        <f>+IF(AND(C602*1&gt;=200,E602="GC-04314"),IF(D602=0,MAX(F$2:F601)+1,0),0)</f>
        <v>476</v>
      </c>
      <c r="H602" s="148" t="s">
        <v>6477</v>
      </c>
      <c r="I602" s="148" t="s">
        <v>6962</v>
      </c>
      <c r="J602" s="148" t="s">
        <v>6962</v>
      </c>
      <c r="K602" s="148">
        <f t="shared" si="29"/>
        <v>0</v>
      </c>
      <c r="L602" s="148" t="s">
        <v>9020</v>
      </c>
    </row>
    <row r="603" spans="1:12" x14ac:dyDescent="0.25">
      <c r="A603" s="148" t="s">
        <v>2726</v>
      </c>
      <c r="B603" s="148" t="s">
        <v>2997</v>
      </c>
      <c r="C603" s="148" t="s">
        <v>3653</v>
      </c>
      <c r="D603" s="148">
        <f t="shared" si="27"/>
        <v>0</v>
      </c>
      <c r="E603" s="148" t="str">
        <f t="shared" si="28"/>
        <v>GC-04314</v>
      </c>
      <c r="F603" s="148">
        <f>+IF(AND(C603*1&gt;=200,E603="GC-04314"),IF(D603=0,MAX(F$2:F602)+1,0),0)</f>
        <v>477</v>
      </c>
      <c r="H603" s="148" t="s">
        <v>6478</v>
      </c>
      <c r="I603" s="148" t="s">
        <v>6962</v>
      </c>
      <c r="J603" s="148" t="s">
        <v>6962</v>
      </c>
      <c r="K603" s="148">
        <f t="shared" si="29"/>
        <v>0</v>
      </c>
      <c r="L603" s="148" t="s">
        <v>9020</v>
      </c>
    </row>
    <row r="604" spans="1:12" x14ac:dyDescent="0.25">
      <c r="A604" s="148" t="s">
        <v>2727</v>
      </c>
      <c r="B604" s="148" t="s">
        <v>2997</v>
      </c>
      <c r="C604" s="148" t="s">
        <v>3654</v>
      </c>
      <c r="D604" s="148">
        <f t="shared" si="27"/>
        <v>0</v>
      </c>
      <c r="E604" s="148" t="str">
        <f t="shared" si="28"/>
        <v>GC-04314</v>
      </c>
      <c r="F604" s="148">
        <f>+IF(AND(C604*1&gt;=200,E604="GC-04314"),IF(D604=0,MAX(F$2:F603)+1,0),0)</f>
        <v>478</v>
      </c>
      <c r="H604" s="148" t="s">
        <v>6479</v>
      </c>
      <c r="I604" s="148" t="s">
        <v>6962</v>
      </c>
      <c r="J604" s="148" t="s">
        <v>6962</v>
      </c>
      <c r="K604" s="148">
        <f t="shared" si="29"/>
        <v>0</v>
      </c>
      <c r="L604" s="148" t="s">
        <v>9020</v>
      </c>
    </row>
    <row r="605" spans="1:12" x14ac:dyDescent="0.25">
      <c r="A605" s="148" t="s">
        <v>2728</v>
      </c>
      <c r="B605" s="148" t="s">
        <v>2997</v>
      </c>
      <c r="C605" s="148" t="s">
        <v>3655</v>
      </c>
      <c r="D605" s="148">
        <f t="shared" si="27"/>
        <v>0</v>
      </c>
      <c r="E605" s="148" t="str">
        <f t="shared" si="28"/>
        <v>GC-04314</v>
      </c>
      <c r="F605" s="148">
        <f>+IF(AND(C605*1&gt;=200,E605="GC-04314"),IF(D605=0,MAX(F$2:F604)+1,0),0)</f>
        <v>479</v>
      </c>
      <c r="H605" s="148" t="s">
        <v>6480</v>
      </c>
      <c r="I605" s="148" t="s">
        <v>6962</v>
      </c>
      <c r="J605" s="148" t="s">
        <v>6962</v>
      </c>
      <c r="K605" s="148">
        <f t="shared" si="29"/>
        <v>0</v>
      </c>
      <c r="L605" s="148" t="s">
        <v>9020</v>
      </c>
    </row>
    <row r="606" spans="1:12" x14ac:dyDescent="0.25">
      <c r="A606" s="148" t="s">
        <v>2729</v>
      </c>
      <c r="B606" s="148" t="s">
        <v>2997</v>
      </c>
      <c r="C606" s="148" t="s">
        <v>3656</v>
      </c>
      <c r="D606" s="148">
        <f t="shared" si="27"/>
        <v>650000000002256</v>
      </c>
      <c r="E606" s="148" t="str">
        <f t="shared" si="28"/>
        <v/>
      </c>
      <c r="F606" s="148">
        <f>+IF(AND(C606*1&gt;=200,E606="GC-04314"),IF(D606=0,MAX(F$2:F605)+1,0),0)</f>
        <v>0</v>
      </c>
      <c r="H606" s="148" t="s">
        <v>6481</v>
      </c>
      <c r="I606" s="148" t="s">
        <v>6962</v>
      </c>
      <c r="J606" s="148" t="s">
        <v>6962</v>
      </c>
      <c r="K606" s="148">
        <f t="shared" si="29"/>
        <v>0</v>
      </c>
      <c r="L606" s="148" t="s">
        <v>9020</v>
      </c>
    </row>
    <row r="607" spans="1:12" x14ac:dyDescent="0.25">
      <c r="A607" s="148" t="s">
        <v>2730</v>
      </c>
      <c r="B607" s="148" t="s">
        <v>2997</v>
      </c>
      <c r="C607" s="148" t="s">
        <v>3657</v>
      </c>
      <c r="D607" s="148">
        <f t="shared" si="27"/>
        <v>0</v>
      </c>
      <c r="E607" s="148" t="str">
        <f t="shared" si="28"/>
        <v>GC-04314</v>
      </c>
      <c r="F607" s="148">
        <f>+IF(AND(C607*1&gt;=200,E607="GC-04314"),IF(D607=0,MAX(F$2:F606)+1,0),0)</f>
        <v>480</v>
      </c>
      <c r="H607" s="148" t="s">
        <v>6482</v>
      </c>
      <c r="I607" s="148" t="s">
        <v>6962</v>
      </c>
      <c r="J607" s="148" t="s">
        <v>6962</v>
      </c>
      <c r="K607" s="148">
        <f t="shared" si="29"/>
        <v>0</v>
      </c>
      <c r="L607" s="148" t="s">
        <v>9020</v>
      </c>
    </row>
    <row r="608" spans="1:12" x14ac:dyDescent="0.25">
      <c r="A608" s="148" t="s">
        <v>2731</v>
      </c>
      <c r="B608" s="148" t="s">
        <v>2997</v>
      </c>
      <c r="C608" s="148" t="s">
        <v>3658</v>
      </c>
      <c r="D608" s="148">
        <f t="shared" si="27"/>
        <v>0</v>
      </c>
      <c r="E608" s="148" t="str">
        <f t="shared" si="28"/>
        <v>GC-04314</v>
      </c>
      <c r="F608" s="148">
        <f>+IF(AND(C608*1&gt;=200,E608="GC-04314"),IF(D608=0,MAX(F$2:F607)+1,0),0)</f>
        <v>481</v>
      </c>
      <c r="H608" s="148" t="s">
        <v>6483</v>
      </c>
      <c r="I608" s="148" t="s">
        <v>6962</v>
      </c>
      <c r="J608" s="148" t="s">
        <v>6962</v>
      </c>
      <c r="K608" s="148">
        <f t="shared" si="29"/>
        <v>0</v>
      </c>
      <c r="L608" s="148" t="s">
        <v>9020</v>
      </c>
    </row>
    <row r="609" spans="1:12" x14ac:dyDescent="0.25">
      <c r="A609" s="148" t="s">
        <v>2732</v>
      </c>
      <c r="B609" s="148" t="s">
        <v>2997</v>
      </c>
      <c r="C609" s="148" t="s">
        <v>3659</v>
      </c>
      <c r="D609" s="148">
        <f t="shared" si="27"/>
        <v>0</v>
      </c>
      <c r="E609" s="148" t="str">
        <f t="shared" si="28"/>
        <v>GC-04314</v>
      </c>
      <c r="F609" s="148">
        <f>+IF(AND(C609*1&gt;=200,E609="GC-04314"),IF(D609=0,MAX(F$2:F608)+1,0),0)</f>
        <v>482</v>
      </c>
      <c r="H609" s="148" t="s">
        <v>6484</v>
      </c>
      <c r="I609" s="148" t="s">
        <v>6962</v>
      </c>
      <c r="J609" s="148" t="s">
        <v>6962</v>
      </c>
      <c r="K609" s="148">
        <f t="shared" si="29"/>
        <v>0</v>
      </c>
      <c r="L609" s="148" t="s">
        <v>9020</v>
      </c>
    </row>
    <row r="610" spans="1:12" x14ac:dyDescent="0.25">
      <c r="A610" s="148" t="s">
        <v>2733</v>
      </c>
      <c r="B610" s="148" t="s">
        <v>2997</v>
      </c>
      <c r="C610" s="148" t="s">
        <v>3660</v>
      </c>
      <c r="D610" s="148">
        <f t="shared" si="27"/>
        <v>0</v>
      </c>
      <c r="E610" s="148" t="str">
        <f t="shared" si="28"/>
        <v>GC-04314</v>
      </c>
      <c r="F610" s="148">
        <f>+IF(AND(C610*1&gt;=200,E610="GC-04314"),IF(D610=0,MAX(F$2:F609)+1,0),0)</f>
        <v>483</v>
      </c>
      <c r="H610" s="148" t="s">
        <v>6485</v>
      </c>
      <c r="I610" s="148" t="s">
        <v>6962</v>
      </c>
      <c r="J610" s="148" t="s">
        <v>6962</v>
      </c>
      <c r="K610" s="148">
        <f t="shared" si="29"/>
        <v>0</v>
      </c>
      <c r="L610" s="148" t="s">
        <v>9020</v>
      </c>
    </row>
    <row r="611" spans="1:12" x14ac:dyDescent="0.25">
      <c r="A611" s="148" t="s">
        <v>2734</v>
      </c>
      <c r="B611" s="148" t="s">
        <v>2997</v>
      </c>
      <c r="C611" s="148" t="s">
        <v>3661</v>
      </c>
      <c r="D611" s="148">
        <f t="shared" si="27"/>
        <v>0</v>
      </c>
      <c r="E611" s="148" t="str">
        <f t="shared" si="28"/>
        <v>GC-04314</v>
      </c>
      <c r="F611" s="148">
        <f>+IF(AND(C611*1&gt;=200,E611="GC-04314"),IF(D611=0,MAX(F$2:F610)+1,0),0)</f>
        <v>484</v>
      </c>
      <c r="H611" s="148" t="s">
        <v>6486</v>
      </c>
      <c r="I611" s="148" t="s">
        <v>6962</v>
      </c>
      <c r="J611" s="148" t="s">
        <v>6962</v>
      </c>
      <c r="K611" s="148">
        <f t="shared" si="29"/>
        <v>0</v>
      </c>
      <c r="L611" s="148" t="s">
        <v>9020</v>
      </c>
    </row>
    <row r="612" spans="1:12" x14ac:dyDescent="0.25">
      <c r="A612" s="148" t="s">
        <v>2735</v>
      </c>
      <c r="B612" s="148" t="s">
        <v>2997</v>
      </c>
      <c r="C612" s="148" t="s">
        <v>3662</v>
      </c>
      <c r="D612" s="148">
        <f t="shared" si="27"/>
        <v>0</v>
      </c>
      <c r="E612" s="148" t="str">
        <f t="shared" si="28"/>
        <v>GC-04314</v>
      </c>
      <c r="F612" s="148">
        <f>+IF(AND(C612*1&gt;=200,E612="GC-04314"),IF(D612=0,MAX(F$2:F611)+1,0),0)</f>
        <v>485</v>
      </c>
      <c r="H612" s="148" t="s">
        <v>6487</v>
      </c>
      <c r="I612" s="148" t="s">
        <v>6962</v>
      </c>
      <c r="J612" s="148" t="s">
        <v>6962</v>
      </c>
      <c r="K612" s="148">
        <f t="shared" si="29"/>
        <v>0</v>
      </c>
      <c r="L612" s="148" t="s">
        <v>9020</v>
      </c>
    </row>
    <row r="613" spans="1:12" x14ac:dyDescent="0.25">
      <c r="A613" s="148" t="s">
        <v>2736</v>
      </c>
      <c r="B613" s="148" t="s">
        <v>2997</v>
      </c>
      <c r="C613" s="148" t="s">
        <v>3663</v>
      </c>
      <c r="D613" s="148">
        <f t="shared" si="27"/>
        <v>0</v>
      </c>
      <c r="E613" s="148" t="str">
        <f t="shared" si="28"/>
        <v>GC-04314</v>
      </c>
      <c r="F613" s="148">
        <f>+IF(AND(C613*1&gt;=200,E613="GC-04314"),IF(D613=0,MAX(F$2:F612)+1,0),0)</f>
        <v>486</v>
      </c>
      <c r="H613" s="148" t="s">
        <v>6488</v>
      </c>
      <c r="I613" s="148" t="s">
        <v>6962</v>
      </c>
      <c r="J613" s="148" t="s">
        <v>6962</v>
      </c>
      <c r="K613" s="148">
        <f t="shared" si="29"/>
        <v>0</v>
      </c>
      <c r="L613" s="148" t="s">
        <v>9020</v>
      </c>
    </row>
    <row r="614" spans="1:12" x14ac:dyDescent="0.25">
      <c r="A614" s="148" t="s">
        <v>2737</v>
      </c>
      <c r="B614" s="148" t="s">
        <v>2997</v>
      </c>
      <c r="C614" s="148" t="s">
        <v>3664</v>
      </c>
      <c r="D614" s="148">
        <f t="shared" si="27"/>
        <v>0</v>
      </c>
      <c r="E614" s="148" t="str">
        <f t="shared" si="28"/>
        <v>GC-04314</v>
      </c>
      <c r="F614" s="148">
        <f>+IF(AND(C614*1&gt;=200,E614="GC-04314"),IF(D614=0,MAX(F$2:F613)+1,0),0)</f>
        <v>487</v>
      </c>
      <c r="H614" s="148" t="s">
        <v>6489</v>
      </c>
      <c r="I614" s="148" t="s">
        <v>6962</v>
      </c>
      <c r="J614" s="148" t="s">
        <v>6962</v>
      </c>
      <c r="K614" s="148">
        <f t="shared" si="29"/>
        <v>0</v>
      </c>
      <c r="L614" s="148" t="s">
        <v>9020</v>
      </c>
    </row>
    <row r="615" spans="1:12" x14ac:dyDescent="0.25">
      <c r="A615" s="148" t="s">
        <v>2738</v>
      </c>
      <c r="B615" s="148" t="s">
        <v>2997</v>
      </c>
      <c r="C615" s="148" t="s">
        <v>3665</v>
      </c>
      <c r="D615" s="148">
        <f t="shared" si="27"/>
        <v>0</v>
      </c>
      <c r="E615" s="148" t="str">
        <f t="shared" si="28"/>
        <v>GC-04314</v>
      </c>
      <c r="F615" s="148">
        <f>+IF(AND(C615*1&gt;=200,E615="GC-04314"),IF(D615=0,MAX(F$2:F614)+1,0),0)</f>
        <v>488</v>
      </c>
      <c r="H615" s="148" t="s">
        <v>6490</v>
      </c>
      <c r="I615" s="148" t="s">
        <v>6962</v>
      </c>
      <c r="J615" s="148" t="s">
        <v>6962</v>
      </c>
      <c r="K615" s="148">
        <f t="shared" si="29"/>
        <v>0</v>
      </c>
      <c r="L615" s="148" t="s">
        <v>9020</v>
      </c>
    </row>
    <row r="616" spans="1:12" x14ac:dyDescent="0.25">
      <c r="A616" s="148" t="s">
        <v>2739</v>
      </c>
      <c r="B616" s="148" t="s">
        <v>2997</v>
      </c>
      <c r="C616" s="148" t="s">
        <v>3666</v>
      </c>
      <c r="D616" s="148">
        <f t="shared" si="27"/>
        <v>0</v>
      </c>
      <c r="E616" s="148" t="str">
        <f t="shared" si="28"/>
        <v>GC-04314</v>
      </c>
      <c r="F616" s="148">
        <f>+IF(AND(C616*1&gt;=200,E616="GC-04314"),IF(D616=0,MAX(F$2:F615)+1,0),0)</f>
        <v>489</v>
      </c>
      <c r="H616" s="148" t="s">
        <v>6491</v>
      </c>
      <c r="I616" s="148" t="s">
        <v>6962</v>
      </c>
      <c r="J616" s="148" t="s">
        <v>6962</v>
      </c>
      <c r="K616" s="148">
        <f t="shared" si="29"/>
        <v>0</v>
      </c>
      <c r="L616" s="148" t="s">
        <v>9020</v>
      </c>
    </row>
    <row r="617" spans="1:12" x14ac:dyDescent="0.25">
      <c r="A617" s="148" t="s">
        <v>2740</v>
      </c>
      <c r="B617" s="148" t="s">
        <v>2997</v>
      </c>
      <c r="C617" s="148" t="s">
        <v>3667</v>
      </c>
      <c r="D617" s="148">
        <f t="shared" si="27"/>
        <v>0</v>
      </c>
      <c r="E617" s="148" t="str">
        <f t="shared" si="28"/>
        <v>GC-04314</v>
      </c>
      <c r="F617" s="148">
        <f>+IF(AND(C617*1&gt;=200,E617="GC-04314"),IF(D617=0,MAX(F$2:F616)+1,0),0)</f>
        <v>490</v>
      </c>
      <c r="H617" s="148" t="s">
        <v>6492</v>
      </c>
      <c r="I617" s="148" t="s">
        <v>6962</v>
      </c>
      <c r="J617" s="148" t="s">
        <v>6962</v>
      </c>
      <c r="K617" s="148">
        <f t="shared" si="29"/>
        <v>0</v>
      </c>
      <c r="L617" s="148" t="s">
        <v>9020</v>
      </c>
    </row>
    <row r="618" spans="1:12" x14ac:dyDescent="0.25">
      <c r="A618" s="148" t="s">
        <v>2741</v>
      </c>
      <c r="B618" s="148" t="s">
        <v>2997</v>
      </c>
      <c r="C618" s="148" t="s">
        <v>3668</v>
      </c>
      <c r="D618" s="148">
        <f t="shared" si="27"/>
        <v>0</v>
      </c>
      <c r="E618" s="148" t="str">
        <f t="shared" si="28"/>
        <v>GC-04314</v>
      </c>
      <c r="F618" s="148">
        <f>+IF(AND(C618*1&gt;=200,E618="GC-04314"),IF(D618=0,MAX(F$2:F617)+1,0),0)</f>
        <v>491</v>
      </c>
      <c r="H618" s="148" t="s">
        <v>6493</v>
      </c>
      <c r="I618" s="148" t="s">
        <v>6962</v>
      </c>
      <c r="J618" s="148" t="s">
        <v>6962</v>
      </c>
      <c r="K618" s="148">
        <f t="shared" si="29"/>
        <v>0</v>
      </c>
      <c r="L618" s="148" t="s">
        <v>9020</v>
      </c>
    </row>
    <row r="619" spans="1:12" x14ac:dyDescent="0.25">
      <c r="A619" s="148" t="s">
        <v>2742</v>
      </c>
      <c r="B619" s="148" t="s">
        <v>2997</v>
      </c>
      <c r="C619" s="148" t="s">
        <v>3669</v>
      </c>
      <c r="D619" s="148">
        <f t="shared" si="27"/>
        <v>0</v>
      </c>
      <c r="E619" s="148" t="str">
        <f t="shared" si="28"/>
        <v>GC-04314</v>
      </c>
      <c r="F619" s="148">
        <f>+IF(AND(C619*1&gt;=200,E619="GC-04314"),IF(D619=0,MAX(F$2:F618)+1,0),0)</f>
        <v>492</v>
      </c>
      <c r="H619" s="148" t="s">
        <v>6494</v>
      </c>
      <c r="I619" s="148" t="s">
        <v>6962</v>
      </c>
      <c r="J619" s="148" t="s">
        <v>6962</v>
      </c>
      <c r="K619" s="148">
        <f t="shared" si="29"/>
        <v>0</v>
      </c>
      <c r="L619" s="148" t="s">
        <v>9020</v>
      </c>
    </row>
    <row r="620" spans="1:12" x14ac:dyDescent="0.25">
      <c r="A620" s="148" t="s">
        <v>2743</v>
      </c>
      <c r="B620" s="148" t="s">
        <v>2997</v>
      </c>
      <c r="C620" s="148" t="s">
        <v>3670</v>
      </c>
      <c r="D620" s="148">
        <f t="shared" si="27"/>
        <v>0</v>
      </c>
      <c r="E620" s="148" t="str">
        <f t="shared" si="28"/>
        <v>GC-04314</v>
      </c>
      <c r="F620" s="148">
        <f>+IF(AND(C620*1&gt;=200,E620="GC-04314"),IF(D620=0,MAX(F$2:F619)+1,0),0)</f>
        <v>493</v>
      </c>
      <c r="H620" s="148" t="s">
        <v>6495</v>
      </c>
      <c r="I620" s="148" t="s">
        <v>6962</v>
      </c>
      <c r="J620" s="148" t="s">
        <v>6962</v>
      </c>
      <c r="K620" s="148">
        <f t="shared" si="29"/>
        <v>0</v>
      </c>
      <c r="L620" s="148" t="s">
        <v>9020</v>
      </c>
    </row>
    <row r="621" spans="1:12" x14ac:dyDescent="0.25">
      <c r="A621" s="148" t="s">
        <v>2744</v>
      </c>
      <c r="B621" s="148" t="s">
        <v>2997</v>
      </c>
      <c r="C621" s="148" t="s">
        <v>3671</v>
      </c>
      <c r="D621" s="148">
        <f t="shared" si="27"/>
        <v>650000000002266</v>
      </c>
      <c r="E621" s="148" t="str">
        <f t="shared" si="28"/>
        <v/>
      </c>
      <c r="F621" s="148">
        <f>+IF(AND(C621*1&gt;=200,E621="GC-04314"),IF(D621=0,MAX(F$2:F620)+1,0),0)</f>
        <v>0</v>
      </c>
      <c r="H621" s="148" t="s">
        <v>6496</v>
      </c>
      <c r="I621" s="148" t="s">
        <v>6962</v>
      </c>
      <c r="J621" s="148" t="s">
        <v>6962</v>
      </c>
      <c r="K621" s="148">
        <f t="shared" si="29"/>
        <v>0</v>
      </c>
      <c r="L621" s="148" t="s">
        <v>9020</v>
      </c>
    </row>
    <row r="622" spans="1:12" x14ac:dyDescent="0.25">
      <c r="A622" s="148" t="s">
        <v>2745</v>
      </c>
      <c r="B622" s="148" t="s">
        <v>2997</v>
      </c>
      <c r="C622" s="148" t="s">
        <v>3672</v>
      </c>
      <c r="D622" s="148">
        <f t="shared" si="27"/>
        <v>0</v>
      </c>
      <c r="E622" s="148" t="str">
        <f t="shared" si="28"/>
        <v>GC-04314</v>
      </c>
      <c r="F622" s="148">
        <f>+IF(AND(C622*1&gt;=200,E622="GC-04314"),IF(D622=0,MAX(F$2:F621)+1,0),0)</f>
        <v>494</v>
      </c>
      <c r="H622" s="148" t="s">
        <v>6497</v>
      </c>
      <c r="I622" s="148" t="s">
        <v>6962</v>
      </c>
      <c r="J622" s="148" t="s">
        <v>6962</v>
      </c>
      <c r="K622" s="148">
        <f t="shared" si="29"/>
        <v>0</v>
      </c>
      <c r="L622" s="148" t="s">
        <v>9020</v>
      </c>
    </row>
    <row r="623" spans="1:12" x14ac:dyDescent="0.25">
      <c r="A623" s="148" t="s">
        <v>2746</v>
      </c>
      <c r="B623" s="148" t="s">
        <v>2997</v>
      </c>
      <c r="C623" s="148" t="s">
        <v>3673</v>
      </c>
      <c r="D623" s="148">
        <f t="shared" si="27"/>
        <v>0</v>
      </c>
      <c r="E623" s="148" t="str">
        <f t="shared" si="28"/>
        <v>GC-04314</v>
      </c>
      <c r="F623" s="148">
        <f>+IF(AND(C623*1&gt;=200,E623="GC-04314"),IF(D623=0,MAX(F$2:F622)+1,0),0)</f>
        <v>495</v>
      </c>
      <c r="H623" s="148" t="s">
        <v>6498</v>
      </c>
      <c r="I623" s="148" t="s">
        <v>6962</v>
      </c>
      <c r="J623" s="148" t="s">
        <v>6962</v>
      </c>
      <c r="K623" s="148">
        <f t="shared" si="29"/>
        <v>0</v>
      </c>
      <c r="L623" s="148" t="s">
        <v>9020</v>
      </c>
    </row>
    <row r="624" spans="1:12" x14ac:dyDescent="0.25">
      <c r="A624" s="148" t="s">
        <v>2747</v>
      </c>
      <c r="B624" s="148" t="s">
        <v>2997</v>
      </c>
      <c r="C624" s="148" t="s">
        <v>3674</v>
      </c>
      <c r="D624" s="148">
        <f t="shared" si="27"/>
        <v>0</v>
      </c>
      <c r="E624" s="148" t="str">
        <f t="shared" si="28"/>
        <v>GC-04314</v>
      </c>
      <c r="F624" s="148">
        <f>+IF(AND(C624*1&gt;=200,E624="GC-04314"),IF(D624=0,MAX(F$2:F623)+1,0),0)</f>
        <v>496</v>
      </c>
      <c r="H624" s="148" t="s">
        <v>6499</v>
      </c>
      <c r="I624" s="148" t="s">
        <v>6962</v>
      </c>
      <c r="J624" s="148" t="s">
        <v>6962</v>
      </c>
      <c r="K624" s="148">
        <f t="shared" si="29"/>
        <v>0</v>
      </c>
      <c r="L624" s="148" t="s">
        <v>9020</v>
      </c>
    </row>
    <row r="625" spans="1:12" x14ac:dyDescent="0.25">
      <c r="A625" s="148" t="s">
        <v>2748</v>
      </c>
      <c r="B625" s="148" t="s">
        <v>2997</v>
      </c>
      <c r="C625" s="148" t="s">
        <v>3675</v>
      </c>
      <c r="D625" s="148">
        <f t="shared" si="27"/>
        <v>0</v>
      </c>
      <c r="E625" s="148" t="str">
        <f t="shared" si="28"/>
        <v>GC-04314</v>
      </c>
      <c r="F625" s="148">
        <f>+IF(AND(C625*1&gt;=200,E625="GC-04314"),IF(D625=0,MAX(F$2:F624)+1,0),0)</f>
        <v>497</v>
      </c>
      <c r="H625" s="148" t="s">
        <v>6500</v>
      </c>
      <c r="I625" s="148" t="s">
        <v>6962</v>
      </c>
      <c r="J625" s="148" t="s">
        <v>6962</v>
      </c>
      <c r="K625" s="148">
        <f t="shared" si="29"/>
        <v>0</v>
      </c>
      <c r="L625" s="148" t="s">
        <v>9020</v>
      </c>
    </row>
    <row r="626" spans="1:12" x14ac:dyDescent="0.25">
      <c r="A626" s="148" t="s">
        <v>2749</v>
      </c>
      <c r="B626" s="148" t="s">
        <v>2997</v>
      </c>
      <c r="C626" s="148" t="s">
        <v>3676</v>
      </c>
      <c r="D626" s="148">
        <f t="shared" si="27"/>
        <v>0</v>
      </c>
      <c r="E626" s="148" t="str">
        <f t="shared" si="28"/>
        <v>GC-04314</v>
      </c>
      <c r="F626" s="148">
        <f>+IF(AND(C626*1&gt;=200,E626="GC-04314"),IF(D626=0,MAX(F$2:F625)+1,0),0)</f>
        <v>498</v>
      </c>
      <c r="H626" s="148" t="s">
        <v>6501</v>
      </c>
      <c r="I626" s="148" t="s">
        <v>6962</v>
      </c>
      <c r="J626" s="148" t="s">
        <v>6962</v>
      </c>
      <c r="K626" s="148">
        <f t="shared" si="29"/>
        <v>0</v>
      </c>
      <c r="L626" s="148" t="s">
        <v>9020</v>
      </c>
    </row>
    <row r="627" spans="1:12" x14ac:dyDescent="0.25">
      <c r="A627" s="148" t="s">
        <v>2750</v>
      </c>
      <c r="B627" s="148" t="s">
        <v>2997</v>
      </c>
      <c r="C627" s="148" t="s">
        <v>3677</v>
      </c>
      <c r="D627" s="148">
        <f t="shared" si="27"/>
        <v>0</v>
      </c>
      <c r="E627" s="148" t="str">
        <f t="shared" si="28"/>
        <v>GC-04314</v>
      </c>
      <c r="F627" s="148">
        <f>+IF(AND(C627*1&gt;=200,E627="GC-04314"),IF(D627=0,MAX(F$2:F626)+1,0),0)</f>
        <v>499</v>
      </c>
      <c r="H627" s="148" t="s">
        <v>6502</v>
      </c>
      <c r="I627" s="148" t="s">
        <v>6962</v>
      </c>
      <c r="J627" s="148" t="s">
        <v>6962</v>
      </c>
      <c r="K627" s="148">
        <f t="shared" si="29"/>
        <v>0</v>
      </c>
      <c r="L627" s="148" t="s">
        <v>9020</v>
      </c>
    </row>
    <row r="628" spans="1:12" x14ac:dyDescent="0.25">
      <c r="A628" s="148" t="s">
        <v>2751</v>
      </c>
      <c r="B628" s="148" t="s">
        <v>2997</v>
      </c>
      <c r="C628" s="148" t="s">
        <v>3678</v>
      </c>
      <c r="D628" s="148">
        <f t="shared" si="27"/>
        <v>0</v>
      </c>
      <c r="E628" s="148" t="str">
        <f t="shared" si="28"/>
        <v>GC-04314</v>
      </c>
      <c r="F628" s="148">
        <f>+IF(AND(C628*1&gt;=200,E628="GC-04314"),IF(D628=0,MAX(F$2:F627)+1,0),0)</f>
        <v>500</v>
      </c>
      <c r="H628" s="148" t="s">
        <v>6503</v>
      </c>
      <c r="I628" s="148" t="s">
        <v>6962</v>
      </c>
      <c r="J628" s="148" t="s">
        <v>6962</v>
      </c>
      <c r="K628" s="148">
        <f t="shared" si="29"/>
        <v>0</v>
      </c>
      <c r="L628" s="148" t="s">
        <v>9020</v>
      </c>
    </row>
    <row r="629" spans="1:12" x14ac:dyDescent="0.25">
      <c r="A629" s="148" t="s">
        <v>2752</v>
      </c>
      <c r="B629" s="148" t="s">
        <v>2997</v>
      </c>
      <c r="C629" s="148" t="s">
        <v>3679</v>
      </c>
      <c r="D629" s="148">
        <f t="shared" si="27"/>
        <v>0</v>
      </c>
      <c r="E629" s="148" t="str">
        <f t="shared" si="28"/>
        <v>GC-04314</v>
      </c>
      <c r="F629" s="148">
        <f>+IF(AND(C629*1&gt;=200,E629="GC-04314"),IF(D629=0,MAX(F$2:F628)+1,0),0)</f>
        <v>501</v>
      </c>
      <c r="H629" s="148" t="s">
        <v>6504</v>
      </c>
      <c r="I629" s="148" t="s">
        <v>6962</v>
      </c>
      <c r="J629" s="148" t="s">
        <v>6962</v>
      </c>
      <c r="K629" s="148">
        <f t="shared" si="29"/>
        <v>0</v>
      </c>
      <c r="L629" s="148" t="s">
        <v>9020</v>
      </c>
    </row>
    <row r="630" spans="1:12" x14ac:dyDescent="0.25">
      <c r="A630" s="148" t="s">
        <v>2753</v>
      </c>
      <c r="B630" s="148" t="s">
        <v>2997</v>
      </c>
      <c r="C630" s="148" t="s">
        <v>3680</v>
      </c>
      <c r="D630" s="148">
        <f t="shared" si="27"/>
        <v>0</v>
      </c>
      <c r="E630" s="148" t="str">
        <f t="shared" si="28"/>
        <v>GC-04314</v>
      </c>
      <c r="F630" s="148">
        <f>+IF(AND(C630*1&gt;=200,E630="GC-04314"),IF(D630=0,MAX(F$2:F629)+1,0),0)</f>
        <v>502</v>
      </c>
      <c r="H630" s="148" t="s">
        <v>6505</v>
      </c>
      <c r="I630" s="148" t="s">
        <v>6962</v>
      </c>
      <c r="J630" s="148" t="s">
        <v>6962</v>
      </c>
      <c r="K630" s="148">
        <f t="shared" si="29"/>
        <v>0</v>
      </c>
      <c r="L630" s="148" t="s">
        <v>9020</v>
      </c>
    </row>
    <row r="631" spans="1:12" x14ac:dyDescent="0.25">
      <c r="A631" s="148" t="s">
        <v>2754</v>
      </c>
      <c r="B631" s="148" t="s">
        <v>2997</v>
      </c>
      <c r="C631" s="148" t="s">
        <v>3681</v>
      </c>
      <c r="D631" s="148">
        <f t="shared" si="27"/>
        <v>0</v>
      </c>
      <c r="E631" s="148" t="str">
        <f t="shared" si="28"/>
        <v>GC-04314</v>
      </c>
      <c r="F631" s="148">
        <f>+IF(AND(C631*1&gt;=200,E631="GC-04314"),IF(D631=0,MAX(F$2:F630)+1,0),0)</f>
        <v>503</v>
      </c>
      <c r="H631" s="148" t="s">
        <v>6506</v>
      </c>
      <c r="I631" s="148" t="s">
        <v>6962</v>
      </c>
      <c r="J631" s="148" t="s">
        <v>6962</v>
      </c>
      <c r="K631" s="148">
        <f t="shared" si="29"/>
        <v>0</v>
      </c>
      <c r="L631" s="148" t="s">
        <v>9020</v>
      </c>
    </row>
    <row r="632" spans="1:12" x14ac:dyDescent="0.25">
      <c r="A632" s="148" t="s">
        <v>2755</v>
      </c>
      <c r="B632" s="148" t="s">
        <v>2997</v>
      </c>
      <c r="C632" s="148" t="s">
        <v>3682</v>
      </c>
      <c r="D632" s="148">
        <f t="shared" si="27"/>
        <v>0</v>
      </c>
      <c r="E632" s="148" t="str">
        <f t="shared" si="28"/>
        <v>GC-04314</v>
      </c>
      <c r="F632" s="148">
        <f>+IF(AND(C632*1&gt;=200,E632="GC-04314"),IF(D632=0,MAX(F$2:F631)+1,0),0)</f>
        <v>504</v>
      </c>
      <c r="H632" s="148" t="s">
        <v>6507</v>
      </c>
      <c r="I632" s="148" t="s">
        <v>6962</v>
      </c>
      <c r="J632" s="148" t="s">
        <v>6962</v>
      </c>
      <c r="K632" s="148">
        <f t="shared" si="29"/>
        <v>0</v>
      </c>
      <c r="L632" s="148" t="s">
        <v>9020</v>
      </c>
    </row>
    <row r="633" spans="1:12" x14ac:dyDescent="0.25">
      <c r="A633" s="148" t="s">
        <v>2756</v>
      </c>
      <c r="B633" s="148" t="s">
        <v>2997</v>
      </c>
      <c r="C633" s="148" t="s">
        <v>3683</v>
      </c>
      <c r="D633" s="148">
        <f t="shared" si="27"/>
        <v>0</v>
      </c>
      <c r="E633" s="148" t="str">
        <f t="shared" si="28"/>
        <v>GC-04314</v>
      </c>
      <c r="F633" s="148">
        <f>+IF(AND(C633*1&gt;=200,E633="GC-04314"),IF(D633=0,MAX(F$2:F632)+1,0),0)</f>
        <v>505</v>
      </c>
      <c r="H633" s="148" t="s">
        <v>6508</v>
      </c>
      <c r="I633" s="148" t="s">
        <v>6962</v>
      </c>
      <c r="J633" s="148" t="s">
        <v>6962</v>
      </c>
      <c r="K633" s="148">
        <f t="shared" si="29"/>
        <v>0</v>
      </c>
      <c r="L633" s="148" t="s">
        <v>9020</v>
      </c>
    </row>
    <row r="634" spans="1:12" x14ac:dyDescent="0.25">
      <c r="A634" s="148" t="s">
        <v>2757</v>
      </c>
      <c r="B634" s="148" t="s">
        <v>2997</v>
      </c>
      <c r="C634" s="148" t="s">
        <v>3684</v>
      </c>
      <c r="D634" s="148">
        <f t="shared" si="27"/>
        <v>0</v>
      </c>
      <c r="E634" s="148" t="str">
        <f t="shared" si="28"/>
        <v>GC-04314</v>
      </c>
      <c r="F634" s="148">
        <f>+IF(AND(C634*1&gt;=200,E634="GC-04314"),IF(D634=0,MAX(F$2:F633)+1,0),0)</f>
        <v>506</v>
      </c>
      <c r="H634" s="148" t="s">
        <v>6509</v>
      </c>
      <c r="I634" s="148" t="s">
        <v>6962</v>
      </c>
      <c r="J634" s="148" t="s">
        <v>6962</v>
      </c>
      <c r="K634" s="148">
        <f t="shared" si="29"/>
        <v>0</v>
      </c>
      <c r="L634" s="148" t="s">
        <v>9020</v>
      </c>
    </row>
    <row r="635" spans="1:12" x14ac:dyDescent="0.25">
      <c r="A635" s="148" t="s">
        <v>2758</v>
      </c>
      <c r="B635" s="148" t="s">
        <v>2997</v>
      </c>
      <c r="C635" s="148" t="s">
        <v>3685</v>
      </c>
      <c r="D635" s="148">
        <f t="shared" si="27"/>
        <v>0</v>
      </c>
      <c r="E635" s="148" t="str">
        <f t="shared" si="28"/>
        <v>GC-04314</v>
      </c>
      <c r="F635" s="148">
        <f>+IF(AND(C635*1&gt;=200,E635="GC-04314"),IF(D635=0,MAX(F$2:F634)+1,0),0)</f>
        <v>507</v>
      </c>
      <c r="H635" s="148" t="s">
        <v>6510</v>
      </c>
      <c r="I635" s="148" t="s">
        <v>6962</v>
      </c>
      <c r="J635" s="148" t="s">
        <v>6962</v>
      </c>
      <c r="K635" s="148">
        <f t="shared" si="29"/>
        <v>0</v>
      </c>
      <c r="L635" s="148" t="s">
        <v>9020</v>
      </c>
    </row>
    <row r="636" spans="1:12" x14ac:dyDescent="0.25">
      <c r="A636" s="148" t="s">
        <v>2759</v>
      </c>
      <c r="B636" s="148" t="s">
        <v>2997</v>
      </c>
      <c r="C636" s="148" t="s">
        <v>3686</v>
      </c>
      <c r="D636" s="148">
        <f t="shared" si="27"/>
        <v>0</v>
      </c>
      <c r="E636" s="148" t="str">
        <f t="shared" si="28"/>
        <v>GC-04314</v>
      </c>
      <c r="F636" s="148">
        <f>+IF(AND(C636*1&gt;=200,E636="GC-04314"),IF(D636=0,MAX(F$2:F635)+1,0),0)</f>
        <v>508</v>
      </c>
      <c r="H636" s="148" t="s">
        <v>6511</v>
      </c>
      <c r="I636" s="148" t="s">
        <v>6962</v>
      </c>
      <c r="J636" s="148" t="s">
        <v>6962</v>
      </c>
      <c r="K636" s="148">
        <f t="shared" si="29"/>
        <v>0</v>
      </c>
      <c r="L636" s="148" t="s">
        <v>9020</v>
      </c>
    </row>
    <row r="637" spans="1:12" x14ac:dyDescent="0.25">
      <c r="A637" s="148" t="s">
        <v>2760</v>
      </c>
      <c r="B637" s="148" t="s">
        <v>2997</v>
      </c>
      <c r="C637" s="148" t="s">
        <v>3687</v>
      </c>
      <c r="D637" s="148">
        <f t="shared" si="27"/>
        <v>0</v>
      </c>
      <c r="E637" s="148" t="str">
        <f t="shared" si="28"/>
        <v>GC-04314</v>
      </c>
      <c r="F637" s="148">
        <f>+IF(AND(C637*1&gt;=200,E637="GC-04314"),IF(D637=0,MAX(F$2:F636)+1,0),0)</f>
        <v>509</v>
      </c>
      <c r="H637" s="148" t="s">
        <v>6512</v>
      </c>
      <c r="I637" s="148" t="s">
        <v>6962</v>
      </c>
      <c r="J637" s="148" t="s">
        <v>6962</v>
      </c>
      <c r="K637" s="148">
        <f t="shared" si="29"/>
        <v>0</v>
      </c>
      <c r="L637" s="148" t="s">
        <v>9020</v>
      </c>
    </row>
    <row r="638" spans="1:12" x14ac:dyDescent="0.25">
      <c r="A638" s="148" t="s">
        <v>2761</v>
      </c>
      <c r="B638" s="148" t="s">
        <v>2997</v>
      </c>
      <c r="C638" s="148" t="s">
        <v>3688</v>
      </c>
      <c r="D638" s="148">
        <f t="shared" si="27"/>
        <v>0</v>
      </c>
      <c r="E638" s="148" t="str">
        <f t="shared" si="28"/>
        <v>GC-04314</v>
      </c>
      <c r="F638" s="148">
        <f>+IF(AND(C638*1&gt;=200,E638="GC-04314"),IF(D638=0,MAX(F$2:F637)+1,0),0)</f>
        <v>510</v>
      </c>
      <c r="H638" s="148" t="s">
        <v>6513</v>
      </c>
      <c r="I638" s="148" t="s">
        <v>6962</v>
      </c>
      <c r="J638" s="148" t="s">
        <v>6962</v>
      </c>
      <c r="K638" s="148">
        <f t="shared" si="29"/>
        <v>0</v>
      </c>
      <c r="L638" s="148" t="s">
        <v>9020</v>
      </c>
    </row>
    <row r="639" spans="1:12" x14ac:dyDescent="0.25">
      <c r="A639" s="148" t="s">
        <v>2762</v>
      </c>
      <c r="B639" s="148" t="s">
        <v>2997</v>
      </c>
      <c r="C639" s="148" t="s">
        <v>3689</v>
      </c>
      <c r="D639" s="148">
        <f t="shared" si="27"/>
        <v>0</v>
      </c>
      <c r="E639" s="148" t="str">
        <f t="shared" si="28"/>
        <v>GC-04314</v>
      </c>
      <c r="F639" s="148">
        <f>+IF(AND(C639*1&gt;=200,E639="GC-04314"),IF(D639=0,MAX(F$2:F638)+1,0),0)</f>
        <v>511</v>
      </c>
      <c r="H639" s="148" t="s">
        <v>6514</v>
      </c>
      <c r="I639" s="148" t="s">
        <v>6962</v>
      </c>
      <c r="J639" s="148" t="s">
        <v>6962</v>
      </c>
      <c r="K639" s="148">
        <f t="shared" si="29"/>
        <v>0</v>
      </c>
      <c r="L639" s="148" t="s">
        <v>9020</v>
      </c>
    </row>
    <row r="640" spans="1:12" x14ac:dyDescent="0.25">
      <c r="A640" s="148" t="s">
        <v>2763</v>
      </c>
      <c r="B640" s="148" t="s">
        <v>2997</v>
      </c>
      <c r="C640" s="148" t="s">
        <v>3690</v>
      </c>
      <c r="D640" s="148">
        <f t="shared" si="27"/>
        <v>0</v>
      </c>
      <c r="E640" s="148" t="str">
        <f t="shared" si="28"/>
        <v>GC-04314</v>
      </c>
      <c r="F640" s="148">
        <f>+IF(AND(C640*1&gt;=200,E640="GC-04314"),IF(D640=0,MAX(F$2:F639)+1,0),0)</f>
        <v>512</v>
      </c>
      <c r="H640" s="148" t="s">
        <v>6515</v>
      </c>
      <c r="I640" s="148" t="s">
        <v>6962</v>
      </c>
      <c r="J640" s="148" t="s">
        <v>6962</v>
      </c>
      <c r="K640" s="148">
        <f t="shared" si="29"/>
        <v>0</v>
      </c>
      <c r="L640" s="148" t="s">
        <v>9020</v>
      </c>
    </row>
    <row r="641" spans="1:12" x14ac:dyDescent="0.25">
      <c r="A641" s="148" t="s">
        <v>2764</v>
      </c>
      <c r="B641" s="148" t="s">
        <v>2997</v>
      </c>
      <c r="C641" s="148" t="s">
        <v>3691</v>
      </c>
      <c r="D641" s="148">
        <f t="shared" si="27"/>
        <v>0</v>
      </c>
      <c r="E641" s="148" t="str">
        <f t="shared" si="28"/>
        <v>GC-04314</v>
      </c>
      <c r="F641" s="148">
        <f>+IF(AND(C641*1&gt;=200,E641="GC-04314"),IF(D641=0,MAX(F$2:F640)+1,0),0)</f>
        <v>513</v>
      </c>
      <c r="H641" s="148" t="s">
        <v>6516</v>
      </c>
      <c r="I641" s="148" t="s">
        <v>6962</v>
      </c>
      <c r="J641" s="148" t="s">
        <v>6962</v>
      </c>
      <c r="K641" s="148">
        <f t="shared" si="29"/>
        <v>0</v>
      </c>
      <c r="L641" s="148" t="s">
        <v>9020</v>
      </c>
    </row>
    <row r="642" spans="1:12" x14ac:dyDescent="0.25">
      <c r="A642" s="148" t="s">
        <v>2765</v>
      </c>
      <c r="B642" s="148" t="s">
        <v>2997</v>
      </c>
      <c r="C642" s="148" t="s">
        <v>3692</v>
      </c>
      <c r="D642" s="148">
        <f t="shared" ref="D642:D705" si="30">+SUMIFS(K:K,H:H,A642)</f>
        <v>0</v>
      </c>
      <c r="E642" s="148" t="str">
        <f t="shared" ref="E642:E705" si="31">+IF(D642=0,VLOOKUP(A642,$H:$L,5,FALSE),"")</f>
        <v>GC-04314</v>
      </c>
      <c r="F642" s="148">
        <f>+IF(AND(C642*1&gt;=200,E642="GC-04314"),IF(D642=0,MAX(F$2:F641)+1,0),0)</f>
        <v>514</v>
      </c>
      <c r="H642" s="148" t="s">
        <v>6517</v>
      </c>
      <c r="I642" s="148" t="s">
        <v>6962</v>
      </c>
      <c r="J642" s="148" t="s">
        <v>6962</v>
      </c>
      <c r="K642" s="148">
        <f t="shared" si="29"/>
        <v>0</v>
      </c>
      <c r="L642" s="148" t="s">
        <v>9020</v>
      </c>
    </row>
    <row r="643" spans="1:12" x14ac:dyDescent="0.25">
      <c r="A643" s="148" t="s">
        <v>2766</v>
      </c>
      <c r="B643" s="148" t="s">
        <v>2997</v>
      </c>
      <c r="C643" s="148" t="s">
        <v>3693</v>
      </c>
      <c r="D643" s="148">
        <f t="shared" si="30"/>
        <v>0</v>
      </c>
      <c r="E643" s="148" t="str">
        <f t="shared" si="31"/>
        <v>GC-04314</v>
      </c>
      <c r="F643" s="148">
        <f>+IF(AND(C643*1&gt;=200,E643="GC-04314"),IF(D643=0,MAX(F$2:F642)+1,0),0)</f>
        <v>515</v>
      </c>
      <c r="H643" s="148" t="s">
        <v>6518</v>
      </c>
      <c r="I643" s="148" t="s">
        <v>6962</v>
      </c>
      <c r="J643" s="148" t="s">
        <v>6962</v>
      </c>
      <c r="K643" s="148">
        <f t="shared" ref="K643:K706" si="32">+IFERROR(J643*1,0)</f>
        <v>0</v>
      </c>
      <c r="L643" s="148" t="s">
        <v>9020</v>
      </c>
    </row>
    <row r="644" spans="1:12" x14ac:dyDescent="0.25">
      <c r="A644" s="148" t="s">
        <v>2767</v>
      </c>
      <c r="B644" s="148" t="s">
        <v>2997</v>
      </c>
      <c r="C644" s="148" t="s">
        <v>3694</v>
      </c>
      <c r="D644" s="148">
        <f t="shared" si="30"/>
        <v>0</v>
      </c>
      <c r="E644" s="148" t="str">
        <f t="shared" si="31"/>
        <v>GC-04314</v>
      </c>
      <c r="F644" s="148">
        <f>+IF(AND(C644*1&gt;=200,E644="GC-04314"),IF(D644=0,MAX(F$2:F643)+1,0),0)</f>
        <v>516</v>
      </c>
      <c r="H644" s="148" t="s">
        <v>6519</v>
      </c>
      <c r="I644" s="148" t="s">
        <v>6962</v>
      </c>
      <c r="J644" s="148" t="s">
        <v>6962</v>
      </c>
      <c r="K644" s="148">
        <f t="shared" si="32"/>
        <v>0</v>
      </c>
      <c r="L644" s="148" t="s">
        <v>9020</v>
      </c>
    </row>
    <row r="645" spans="1:12" x14ac:dyDescent="0.25">
      <c r="A645" s="148" t="s">
        <v>2768</v>
      </c>
      <c r="B645" s="148" t="s">
        <v>2997</v>
      </c>
      <c r="C645" s="148" t="s">
        <v>3695</v>
      </c>
      <c r="D645" s="148">
        <f t="shared" si="30"/>
        <v>0</v>
      </c>
      <c r="E645" s="148" t="str">
        <f t="shared" si="31"/>
        <v>GC-04314</v>
      </c>
      <c r="F645" s="148">
        <f>+IF(AND(C645*1&gt;=200,E645="GC-04314"),IF(D645=0,MAX(F$2:F644)+1,0),0)</f>
        <v>517</v>
      </c>
      <c r="H645" s="148" t="s">
        <v>6520</v>
      </c>
      <c r="I645" s="148" t="s">
        <v>6962</v>
      </c>
      <c r="J645" s="148" t="s">
        <v>6962</v>
      </c>
      <c r="K645" s="148">
        <f t="shared" si="32"/>
        <v>0</v>
      </c>
      <c r="L645" s="148" t="s">
        <v>9020</v>
      </c>
    </row>
    <row r="646" spans="1:12" x14ac:dyDescent="0.25">
      <c r="A646" s="148" t="s">
        <v>2769</v>
      </c>
      <c r="B646" s="148" t="s">
        <v>2997</v>
      </c>
      <c r="C646" s="148" t="s">
        <v>3696</v>
      </c>
      <c r="D646" s="148">
        <f t="shared" si="30"/>
        <v>0</v>
      </c>
      <c r="E646" s="148" t="str">
        <f t="shared" si="31"/>
        <v>GC-04314</v>
      </c>
      <c r="F646" s="148">
        <f>+IF(AND(C646*1&gt;=200,E646="GC-04314"),IF(D646=0,MAX(F$2:F645)+1,0),0)</f>
        <v>518</v>
      </c>
      <c r="H646" s="148" t="s">
        <v>6521</v>
      </c>
      <c r="I646" s="148" t="s">
        <v>6962</v>
      </c>
      <c r="J646" s="148" t="s">
        <v>6962</v>
      </c>
      <c r="K646" s="148">
        <f t="shared" si="32"/>
        <v>0</v>
      </c>
      <c r="L646" s="148" t="s">
        <v>9020</v>
      </c>
    </row>
    <row r="647" spans="1:12" x14ac:dyDescent="0.25">
      <c r="A647" s="148" t="s">
        <v>2770</v>
      </c>
      <c r="B647" s="148" t="s">
        <v>2997</v>
      </c>
      <c r="C647" s="148" t="s">
        <v>3697</v>
      </c>
      <c r="D647" s="148">
        <f t="shared" si="30"/>
        <v>0</v>
      </c>
      <c r="E647" s="148" t="str">
        <f t="shared" si="31"/>
        <v>GC-04314</v>
      </c>
      <c r="F647" s="148">
        <f>+IF(AND(C647*1&gt;=200,E647="GC-04314"),IF(D647=0,MAX(F$2:F646)+1,0),0)</f>
        <v>519</v>
      </c>
      <c r="H647" s="148" t="s">
        <v>6522</v>
      </c>
      <c r="I647" s="148" t="s">
        <v>6962</v>
      </c>
      <c r="J647" s="148" t="s">
        <v>6962</v>
      </c>
      <c r="K647" s="148">
        <f t="shared" si="32"/>
        <v>0</v>
      </c>
      <c r="L647" s="148" t="s">
        <v>9020</v>
      </c>
    </row>
    <row r="648" spans="1:12" x14ac:dyDescent="0.25">
      <c r="A648" s="148" t="s">
        <v>2771</v>
      </c>
      <c r="B648" s="148" t="s">
        <v>2997</v>
      </c>
      <c r="C648" s="148" t="s">
        <v>3698</v>
      </c>
      <c r="D648" s="148">
        <f t="shared" si="30"/>
        <v>0</v>
      </c>
      <c r="E648" s="148" t="str">
        <f t="shared" si="31"/>
        <v>GC-04314</v>
      </c>
      <c r="F648" s="148">
        <f>+IF(AND(C648*1&gt;=200,E648="GC-04314"),IF(D648=0,MAX(F$2:F647)+1,0),0)</f>
        <v>520</v>
      </c>
      <c r="H648" s="148" t="s">
        <v>6523</v>
      </c>
      <c r="I648" s="148" t="s">
        <v>6962</v>
      </c>
      <c r="J648" s="148" t="s">
        <v>6962</v>
      </c>
      <c r="K648" s="148">
        <f t="shared" si="32"/>
        <v>0</v>
      </c>
      <c r="L648" s="148" t="s">
        <v>9020</v>
      </c>
    </row>
    <row r="649" spans="1:12" x14ac:dyDescent="0.25">
      <c r="A649" s="148" t="s">
        <v>2772</v>
      </c>
      <c r="B649" s="148" t="s">
        <v>2997</v>
      </c>
      <c r="C649" s="148" t="s">
        <v>3699</v>
      </c>
      <c r="D649" s="148">
        <f t="shared" si="30"/>
        <v>0</v>
      </c>
      <c r="E649" s="148" t="str">
        <f t="shared" si="31"/>
        <v>GC-04314</v>
      </c>
      <c r="F649" s="148">
        <f>+IF(AND(C649*1&gt;=200,E649="GC-04314"),IF(D649=0,MAX(F$2:F648)+1,0),0)</f>
        <v>521</v>
      </c>
      <c r="H649" s="148" t="s">
        <v>6524</v>
      </c>
      <c r="I649" s="148" t="s">
        <v>6962</v>
      </c>
      <c r="J649" s="148" t="s">
        <v>6962</v>
      </c>
      <c r="K649" s="148">
        <f t="shared" si="32"/>
        <v>0</v>
      </c>
      <c r="L649" s="148" t="s">
        <v>9020</v>
      </c>
    </row>
    <row r="650" spans="1:12" x14ac:dyDescent="0.25">
      <c r="A650" s="148" t="s">
        <v>2773</v>
      </c>
      <c r="B650" s="148" t="s">
        <v>2997</v>
      </c>
      <c r="C650" s="148" t="s">
        <v>3700</v>
      </c>
      <c r="D650" s="148">
        <f t="shared" si="30"/>
        <v>0</v>
      </c>
      <c r="E650" s="148" t="str">
        <f t="shared" si="31"/>
        <v>GC-04314</v>
      </c>
      <c r="F650" s="148">
        <f>+IF(AND(C650*1&gt;=200,E650="GC-04314"),IF(D650=0,MAX(F$2:F649)+1,0),0)</f>
        <v>522</v>
      </c>
      <c r="H650" s="148" t="s">
        <v>6525</v>
      </c>
      <c r="I650" s="148" t="s">
        <v>6962</v>
      </c>
      <c r="J650" s="148" t="s">
        <v>6962</v>
      </c>
      <c r="K650" s="148">
        <f t="shared" si="32"/>
        <v>0</v>
      </c>
      <c r="L650" s="148" t="s">
        <v>9020</v>
      </c>
    </row>
    <row r="651" spans="1:12" x14ac:dyDescent="0.25">
      <c r="A651" s="148" t="s">
        <v>2774</v>
      </c>
      <c r="B651" s="148" t="s">
        <v>2997</v>
      </c>
      <c r="C651" s="148" t="s">
        <v>3701</v>
      </c>
      <c r="D651" s="148">
        <f t="shared" si="30"/>
        <v>0</v>
      </c>
      <c r="E651" s="148" t="str">
        <f t="shared" si="31"/>
        <v>GC-04314</v>
      </c>
      <c r="F651" s="148">
        <f>+IF(AND(C651*1&gt;=200,E651="GC-04314"),IF(D651=0,MAX(F$2:F650)+1,0),0)</f>
        <v>523</v>
      </c>
      <c r="H651" s="148" t="s">
        <v>6526</v>
      </c>
      <c r="I651" s="148" t="s">
        <v>6962</v>
      </c>
      <c r="J651" s="148" t="s">
        <v>6962</v>
      </c>
      <c r="K651" s="148">
        <f t="shared" si="32"/>
        <v>0</v>
      </c>
      <c r="L651" s="148" t="s">
        <v>9020</v>
      </c>
    </row>
    <row r="652" spans="1:12" x14ac:dyDescent="0.25">
      <c r="A652" s="148" t="s">
        <v>2775</v>
      </c>
      <c r="B652" s="148" t="s">
        <v>2997</v>
      </c>
      <c r="C652" s="148" t="s">
        <v>3702</v>
      </c>
      <c r="D652" s="148">
        <f t="shared" si="30"/>
        <v>0</v>
      </c>
      <c r="E652" s="148" t="str">
        <f t="shared" si="31"/>
        <v>GC-04314</v>
      </c>
      <c r="F652" s="148">
        <f>+IF(AND(C652*1&gt;=200,E652="GC-04314"),IF(D652=0,MAX(F$2:F651)+1,0),0)</f>
        <v>524</v>
      </c>
      <c r="H652" s="148" t="s">
        <v>6527</v>
      </c>
      <c r="I652" s="148" t="s">
        <v>6962</v>
      </c>
      <c r="J652" s="148" t="s">
        <v>6962</v>
      </c>
      <c r="K652" s="148">
        <f t="shared" si="32"/>
        <v>0</v>
      </c>
      <c r="L652" s="148" t="s">
        <v>9020</v>
      </c>
    </row>
    <row r="653" spans="1:12" x14ac:dyDescent="0.25">
      <c r="A653" s="148" t="s">
        <v>2776</v>
      </c>
      <c r="B653" s="148" t="s">
        <v>2997</v>
      </c>
      <c r="C653" s="148" t="s">
        <v>3703</v>
      </c>
      <c r="D653" s="148">
        <f t="shared" si="30"/>
        <v>0</v>
      </c>
      <c r="E653" s="148" t="str">
        <f t="shared" si="31"/>
        <v>GC-04314</v>
      </c>
      <c r="F653" s="148">
        <f>+IF(AND(C653*1&gt;=200,E653="GC-04314"),IF(D653=0,MAX(F$2:F652)+1,0),0)</f>
        <v>525</v>
      </c>
      <c r="H653" s="148" t="s">
        <v>6528</v>
      </c>
      <c r="I653" s="148" t="s">
        <v>6962</v>
      </c>
      <c r="J653" s="148" t="s">
        <v>6962</v>
      </c>
      <c r="K653" s="148">
        <f t="shared" si="32"/>
        <v>0</v>
      </c>
      <c r="L653" s="148" t="s">
        <v>9020</v>
      </c>
    </row>
    <row r="654" spans="1:12" x14ac:dyDescent="0.25">
      <c r="A654" s="148" t="s">
        <v>2777</v>
      </c>
      <c r="B654" s="148" t="s">
        <v>2997</v>
      </c>
      <c r="C654" s="148" t="s">
        <v>3704</v>
      </c>
      <c r="D654" s="148">
        <f t="shared" si="30"/>
        <v>0</v>
      </c>
      <c r="E654" s="148" t="str">
        <f t="shared" si="31"/>
        <v>GC-04314</v>
      </c>
      <c r="F654" s="148">
        <f>+IF(AND(C654*1&gt;=200,E654="GC-04314"),IF(D654=0,MAX(F$2:F653)+1,0),0)</f>
        <v>526</v>
      </c>
      <c r="H654" s="148" t="s">
        <v>6529</v>
      </c>
      <c r="I654" s="148" t="s">
        <v>6962</v>
      </c>
      <c r="J654" s="148" t="s">
        <v>6962</v>
      </c>
      <c r="K654" s="148">
        <f t="shared" si="32"/>
        <v>0</v>
      </c>
      <c r="L654" s="148" t="s">
        <v>9020</v>
      </c>
    </row>
    <row r="655" spans="1:12" x14ac:dyDescent="0.25">
      <c r="A655" s="148" t="s">
        <v>2778</v>
      </c>
      <c r="B655" s="148" t="s">
        <v>2997</v>
      </c>
      <c r="C655" s="148" t="s">
        <v>3705</v>
      </c>
      <c r="D655" s="148">
        <f t="shared" si="30"/>
        <v>0</v>
      </c>
      <c r="E655" s="148" t="str">
        <f t="shared" si="31"/>
        <v>GC-04314</v>
      </c>
      <c r="F655" s="148">
        <f>+IF(AND(C655*1&gt;=200,E655="GC-04314"),IF(D655=0,MAX(F$2:F654)+1,0),0)</f>
        <v>527</v>
      </c>
      <c r="H655" s="148" t="s">
        <v>6530</v>
      </c>
      <c r="I655" s="148" t="s">
        <v>6962</v>
      </c>
      <c r="J655" s="148" t="s">
        <v>6962</v>
      </c>
      <c r="K655" s="148">
        <f t="shared" si="32"/>
        <v>0</v>
      </c>
      <c r="L655" s="148" t="s">
        <v>9020</v>
      </c>
    </row>
    <row r="656" spans="1:12" x14ac:dyDescent="0.25">
      <c r="A656" s="148" t="s">
        <v>2779</v>
      </c>
      <c r="B656" s="148" t="s">
        <v>2997</v>
      </c>
      <c r="C656" s="148" t="s">
        <v>3706</v>
      </c>
      <c r="D656" s="148">
        <f t="shared" si="30"/>
        <v>0</v>
      </c>
      <c r="E656" s="148" t="str">
        <f t="shared" si="31"/>
        <v>GC-04314</v>
      </c>
      <c r="F656" s="148">
        <f>+IF(AND(C656*1&gt;=200,E656="GC-04314"),IF(D656=0,MAX(F$2:F655)+1,0),0)</f>
        <v>528</v>
      </c>
      <c r="H656" s="148" t="s">
        <v>6531</v>
      </c>
      <c r="I656" s="148" t="s">
        <v>6962</v>
      </c>
      <c r="J656" s="148" t="s">
        <v>6962</v>
      </c>
      <c r="K656" s="148">
        <f t="shared" si="32"/>
        <v>0</v>
      </c>
      <c r="L656" s="148" t="s">
        <v>9020</v>
      </c>
    </row>
    <row r="657" spans="1:12" x14ac:dyDescent="0.25">
      <c r="A657" s="148" t="s">
        <v>2780</v>
      </c>
      <c r="B657" s="148" t="s">
        <v>2997</v>
      </c>
      <c r="C657" s="148" t="s">
        <v>3707</v>
      </c>
      <c r="D657" s="148">
        <f t="shared" si="30"/>
        <v>0</v>
      </c>
      <c r="E657" s="148" t="str">
        <f t="shared" si="31"/>
        <v>GC-04314</v>
      </c>
      <c r="F657" s="148">
        <f>+IF(AND(C657*1&gt;=200,E657="GC-04314"),IF(D657=0,MAX(F$2:F656)+1,0),0)</f>
        <v>529</v>
      </c>
      <c r="H657" s="148" t="s">
        <v>6532</v>
      </c>
      <c r="I657" s="148" t="s">
        <v>6962</v>
      </c>
      <c r="J657" s="148" t="s">
        <v>6962</v>
      </c>
      <c r="K657" s="148">
        <f t="shared" si="32"/>
        <v>0</v>
      </c>
      <c r="L657" s="148" t="s">
        <v>9020</v>
      </c>
    </row>
    <row r="658" spans="1:12" x14ac:dyDescent="0.25">
      <c r="A658" s="148" t="s">
        <v>2781</v>
      </c>
      <c r="B658" s="148" t="s">
        <v>2997</v>
      </c>
      <c r="C658" s="148" t="s">
        <v>3708</v>
      </c>
      <c r="D658" s="148">
        <f t="shared" si="30"/>
        <v>0</v>
      </c>
      <c r="E658" s="148" t="str">
        <f t="shared" si="31"/>
        <v>GC-04314</v>
      </c>
      <c r="F658" s="148">
        <f>+IF(AND(C658*1&gt;=200,E658="GC-04314"),IF(D658=0,MAX(F$2:F657)+1,0),0)</f>
        <v>530</v>
      </c>
      <c r="H658" s="148" t="s">
        <v>6533</v>
      </c>
      <c r="I658" s="148" t="s">
        <v>6962</v>
      </c>
      <c r="J658" s="148" t="s">
        <v>6962</v>
      </c>
      <c r="K658" s="148">
        <f t="shared" si="32"/>
        <v>0</v>
      </c>
      <c r="L658" s="148" t="s">
        <v>9020</v>
      </c>
    </row>
    <row r="659" spans="1:12" x14ac:dyDescent="0.25">
      <c r="A659" s="148" t="s">
        <v>2782</v>
      </c>
      <c r="B659" s="148" t="s">
        <v>2997</v>
      </c>
      <c r="C659" s="148" t="s">
        <v>3709</v>
      </c>
      <c r="D659" s="148">
        <f t="shared" si="30"/>
        <v>0</v>
      </c>
      <c r="E659" s="148" t="str">
        <f t="shared" si="31"/>
        <v>GC-04314</v>
      </c>
      <c r="F659" s="148">
        <f>+IF(AND(C659*1&gt;=200,E659="GC-04314"),IF(D659=0,MAX(F$2:F658)+1,0),0)</f>
        <v>531</v>
      </c>
      <c r="H659" s="148" t="s">
        <v>6534</v>
      </c>
      <c r="I659" s="148" t="s">
        <v>6962</v>
      </c>
      <c r="J659" s="148" t="s">
        <v>6962</v>
      </c>
      <c r="K659" s="148">
        <f t="shared" si="32"/>
        <v>0</v>
      </c>
      <c r="L659" s="148" t="s">
        <v>9020</v>
      </c>
    </row>
    <row r="660" spans="1:12" x14ac:dyDescent="0.25">
      <c r="A660" s="148" t="s">
        <v>2783</v>
      </c>
      <c r="B660" s="148" t="s">
        <v>2997</v>
      </c>
      <c r="C660" s="148" t="s">
        <v>3710</v>
      </c>
      <c r="D660" s="148">
        <f t="shared" si="30"/>
        <v>0</v>
      </c>
      <c r="E660" s="148" t="str">
        <f t="shared" si="31"/>
        <v>GC-04314</v>
      </c>
      <c r="F660" s="148">
        <f>+IF(AND(C660*1&gt;=200,E660="GC-04314"),IF(D660=0,MAX(F$2:F659)+1,0),0)</f>
        <v>532</v>
      </c>
      <c r="H660" s="148" t="s">
        <v>6535</v>
      </c>
      <c r="I660" s="148" t="s">
        <v>6962</v>
      </c>
      <c r="J660" s="148" t="s">
        <v>6962</v>
      </c>
      <c r="K660" s="148">
        <f t="shared" si="32"/>
        <v>0</v>
      </c>
      <c r="L660" s="148" t="s">
        <v>9020</v>
      </c>
    </row>
    <row r="661" spans="1:12" x14ac:dyDescent="0.25">
      <c r="A661" s="148" t="s">
        <v>2784</v>
      </c>
      <c r="B661" s="148" t="s">
        <v>2997</v>
      </c>
      <c r="C661" s="148" t="s">
        <v>3711</v>
      </c>
      <c r="D661" s="148">
        <f t="shared" si="30"/>
        <v>0</v>
      </c>
      <c r="E661" s="148" t="str">
        <f t="shared" si="31"/>
        <v>GC-04314</v>
      </c>
      <c r="F661" s="148">
        <f>+IF(AND(C661*1&gt;=200,E661="GC-04314"),IF(D661=0,MAX(F$2:F660)+1,0),0)</f>
        <v>533</v>
      </c>
      <c r="H661" s="148" t="s">
        <v>6536</v>
      </c>
      <c r="I661" s="148" t="s">
        <v>6962</v>
      </c>
      <c r="J661" s="148" t="s">
        <v>6962</v>
      </c>
      <c r="K661" s="148">
        <f t="shared" si="32"/>
        <v>0</v>
      </c>
      <c r="L661" s="148" t="s">
        <v>9020</v>
      </c>
    </row>
    <row r="662" spans="1:12" x14ac:dyDescent="0.25">
      <c r="A662" s="148" t="s">
        <v>2785</v>
      </c>
      <c r="B662" s="148" t="s">
        <v>2997</v>
      </c>
      <c r="C662" s="148" t="s">
        <v>3712</v>
      </c>
      <c r="D662" s="148">
        <f t="shared" si="30"/>
        <v>0</v>
      </c>
      <c r="E662" s="148" t="str">
        <f t="shared" si="31"/>
        <v>GC-04314</v>
      </c>
      <c r="F662" s="148">
        <f>+IF(AND(C662*1&gt;=200,E662="GC-04314"),IF(D662=0,MAX(F$2:F661)+1,0),0)</f>
        <v>534</v>
      </c>
      <c r="H662" s="148" t="s">
        <v>6537</v>
      </c>
      <c r="I662" s="148" t="s">
        <v>6962</v>
      </c>
      <c r="J662" s="148" t="s">
        <v>6962</v>
      </c>
      <c r="K662" s="148">
        <f t="shared" si="32"/>
        <v>0</v>
      </c>
      <c r="L662" s="148" t="s">
        <v>9020</v>
      </c>
    </row>
    <row r="663" spans="1:12" x14ac:dyDescent="0.25">
      <c r="A663" s="148" t="s">
        <v>2786</v>
      </c>
      <c r="B663" s="148" t="s">
        <v>2997</v>
      </c>
      <c r="C663" s="148" t="s">
        <v>3713</v>
      </c>
      <c r="D663" s="148">
        <f t="shared" si="30"/>
        <v>0</v>
      </c>
      <c r="E663" s="148" t="str">
        <f t="shared" si="31"/>
        <v>GC-04314</v>
      </c>
      <c r="F663" s="148">
        <f>+IF(AND(C663*1&gt;=200,E663="GC-04314"),IF(D663=0,MAX(F$2:F662)+1,0),0)</f>
        <v>535</v>
      </c>
      <c r="H663" s="148" t="s">
        <v>6538</v>
      </c>
      <c r="I663" s="148" t="s">
        <v>6962</v>
      </c>
      <c r="J663" s="148" t="s">
        <v>6962</v>
      </c>
      <c r="K663" s="148">
        <f t="shared" si="32"/>
        <v>0</v>
      </c>
      <c r="L663" s="148" t="s">
        <v>9020</v>
      </c>
    </row>
    <row r="664" spans="1:12" x14ac:dyDescent="0.25">
      <c r="A664" s="148" t="s">
        <v>2787</v>
      </c>
      <c r="B664" s="148" t="s">
        <v>2997</v>
      </c>
      <c r="C664" s="148" t="s">
        <v>3714</v>
      </c>
      <c r="D664" s="148">
        <f t="shared" si="30"/>
        <v>0</v>
      </c>
      <c r="E664" s="148" t="str">
        <f t="shared" si="31"/>
        <v>GC-04314</v>
      </c>
      <c r="F664" s="148">
        <f>+IF(AND(C664*1&gt;=200,E664="GC-04314"),IF(D664=0,MAX(F$2:F663)+1,0),0)</f>
        <v>536</v>
      </c>
      <c r="H664" s="148" t="s">
        <v>6539</v>
      </c>
      <c r="I664" s="148" t="s">
        <v>6962</v>
      </c>
      <c r="J664" s="148" t="s">
        <v>6962</v>
      </c>
      <c r="K664" s="148">
        <f t="shared" si="32"/>
        <v>0</v>
      </c>
      <c r="L664" s="148" t="s">
        <v>9020</v>
      </c>
    </row>
    <row r="665" spans="1:12" x14ac:dyDescent="0.25">
      <c r="A665" s="148" t="s">
        <v>2788</v>
      </c>
      <c r="B665" s="148" t="s">
        <v>2997</v>
      </c>
      <c r="C665" s="148" t="s">
        <v>3715</v>
      </c>
      <c r="D665" s="148">
        <f t="shared" si="30"/>
        <v>0</v>
      </c>
      <c r="E665" s="148" t="str">
        <f t="shared" si="31"/>
        <v>GC-04314</v>
      </c>
      <c r="F665" s="148">
        <f>+IF(AND(C665*1&gt;=200,E665="GC-04314"),IF(D665=0,MAX(F$2:F664)+1,0),0)</f>
        <v>537</v>
      </c>
      <c r="H665" s="148" t="s">
        <v>6540</v>
      </c>
      <c r="I665" s="148" t="s">
        <v>6962</v>
      </c>
      <c r="J665" s="148" t="s">
        <v>6962</v>
      </c>
      <c r="K665" s="148">
        <f t="shared" si="32"/>
        <v>0</v>
      </c>
      <c r="L665" s="148" t="s">
        <v>9020</v>
      </c>
    </row>
    <row r="666" spans="1:12" x14ac:dyDescent="0.25">
      <c r="A666" s="148" t="s">
        <v>2789</v>
      </c>
      <c r="B666" s="148" t="s">
        <v>2997</v>
      </c>
      <c r="C666" s="148" t="s">
        <v>3716</v>
      </c>
      <c r="D666" s="148">
        <f t="shared" si="30"/>
        <v>0</v>
      </c>
      <c r="E666" s="148" t="str">
        <f t="shared" si="31"/>
        <v>GC-04314</v>
      </c>
      <c r="F666" s="148">
        <f>+IF(AND(C666*1&gt;=200,E666="GC-04314"),IF(D666=0,MAX(F$2:F665)+1,0),0)</f>
        <v>538</v>
      </c>
      <c r="H666" s="148" t="s">
        <v>6541</v>
      </c>
      <c r="I666" s="148" t="s">
        <v>6962</v>
      </c>
      <c r="J666" s="148" t="s">
        <v>6962</v>
      </c>
      <c r="K666" s="148">
        <f t="shared" si="32"/>
        <v>0</v>
      </c>
      <c r="L666" s="148" t="s">
        <v>9020</v>
      </c>
    </row>
    <row r="667" spans="1:12" x14ac:dyDescent="0.25">
      <c r="A667" s="148" t="s">
        <v>2790</v>
      </c>
      <c r="B667" s="148" t="s">
        <v>2997</v>
      </c>
      <c r="C667" s="148" t="s">
        <v>3717</v>
      </c>
      <c r="D667" s="148">
        <f t="shared" si="30"/>
        <v>0</v>
      </c>
      <c r="E667" s="148" t="str">
        <f t="shared" si="31"/>
        <v>GC-04314</v>
      </c>
      <c r="F667" s="148">
        <f>+IF(AND(C667*1&gt;=200,E667="GC-04314"),IF(D667=0,MAX(F$2:F666)+1,0),0)</f>
        <v>539</v>
      </c>
      <c r="H667" s="148" t="s">
        <v>6542</v>
      </c>
      <c r="I667" s="148" t="s">
        <v>6962</v>
      </c>
      <c r="J667" s="148" t="s">
        <v>6962</v>
      </c>
      <c r="K667" s="148">
        <f t="shared" si="32"/>
        <v>0</v>
      </c>
      <c r="L667" s="148" t="s">
        <v>9020</v>
      </c>
    </row>
    <row r="668" spans="1:12" x14ac:dyDescent="0.25">
      <c r="A668" s="148" t="s">
        <v>2791</v>
      </c>
      <c r="B668" s="148" t="s">
        <v>2997</v>
      </c>
      <c r="C668" s="148" t="s">
        <v>3718</v>
      </c>
      <c r="D668" s="148">
        <f t="shared" si="30"/>
        <v>0</v>
      </c>
      <c r="E668" s="148" t="str">
        <f t="shared" si="31"/>
        <v>GC-04314</v>
      </c>
      <c r="F668" s="148">
        <f>+IF(AND(C668*1&gt;=200,E668="GC-04314"),IF(D668=0,MAX(F$2:F667)+1,0),0)</f>
        <v>540</v>
      </c>
      <c r="H668" s="148" t="s">
        <v>6543</v>
      </c>
      <c r="I668" s="148" t="s">
        <v>6962</v>
      </c>
      <c r="J668" s="148" t="s">
        <v>6962</v>
      </c>
      <c r="K668" s="148">
        <f t="shared" si="32"/>
        <v>0</v>
      </c>
      <c r="L668" s="148" t="s">
        <v>9020</v>
      </c>
    </row>
    <row r="669" spans="1:12" x14ac:dyDescent="0.25">
      <c r="A669" s="148" t="s">
        <v>2792</v>
      </c>
      <c r="B669" s="148" t="s">
        <v>2997</v>
      </c>
      <c r="C669" s="148" t="s">
        <v>3719</v>
      </c>
      <c r="D669" s="148">
        <f t="shared" si="30"/>
        <v>0</v>
      </c>
      <c r="E669" s="148" t="str">
        <f t="shared" si="31"/>
        <v>GC-04314</v>
      </c>
      <c r="F669" s="148">
        <f>+IF(AND(C669*1&gt;=200,E669="GC-04314"),IF(D669=0,MAX(F$2:F668)+1,0),0)</f>
        <v>541</v>
      </c>
      <c r="H669" s="148" t="s">
        <v>6544</v>
      </c>
      <c r="I669" s="148" t="s">
        <v>6962</v>
      </c>
      <c r="J669" s="148" t="s">
        <v>6962</v>
      </c>
      <c r="K669" s="148">
        <f t="shared" si="32"/>
        <v>0</v>
      </c>
      <c r="L669" s="148" t="s">
        <v>9020</v>
      </c>
    </row>
    <row r="670" spans="1:12" x14ac:dyDescent="0.25">
      <c r="A670" s="148" t="s">
        <v>2793</v>
      </c>
      <c r="B670" s="148" t="s">
        <v>2997</v>
      </c>
      <c r="C670" s="148" t="s">
        <v>3720</v>
      </c>
      <c r="D670" s="148">
        <f t="shared" si="30"/>
        <v>0</v>
      </c>
      <c r="E670" s="148" t="str">
        <f t="shared" si="31"/>
        <v>GC-04314</v>
      </c>
      <c r="F670" s="148">
        <f>+IF(AND(C670*1&gt;=200,E670="GC-04314"),IF(D670=0,MAX(F$2:F669)+1,0),0)</f>
        <v>542</v>
      </c>
      <c r="H670" s="148" t="s">
        <v>6545</v>
      </c>
      <c r="I670" s="148" t="s">
        <v>6962</v>
      </c>
      <c r="J670" s="148" t="s">
        <v>6962</v>
      </c>
      <c r="K670" s="148">
        <f t="shared" si="32"/>
        <v>0</v>
      </c>
      <c r="L670" s="148" t="s">
        <v>9020</v>
      </c>
    </row>
    <row r="671" spans="1:12" x14ac:dyDescent="0.25">
      <c r="A671" s="148" t="s">
        <v>2794</v>
      </c>
      <c r="B671" s="148" t="s">
        <v>2997</v>
      </c>
      <c r="C671" s="148" t="s">
        <v>3721</v>
      </c>
      <c r="D671" s="148">
        <f t="shared" si="30"/>
        <v>0</v>
      </c>
      <c r="E671" s="148" t="str">
        <f t="shared" si="31"/>
        <v>GC-04313</v>
      </c>
      <c r="F671" s="148">
        <f>+IF(AND(C671*1&gt;=200,E671="GC-04314"),IF(D671=0,MAX(F$2:F670)+1,0),0)</f>
        <v>0</v>
      </c>
      <c r="H671" s="148" t="s">
        <v>6546</v>
      </c>
      <c r="I671" s="148" t="s">
        <v>6962</v>
      </c>
      <c r="J671" s="148" t="s">
        <v>6962</v>
      </c>
      <c r="K671" s="148">
        <f t="shared" si="32"/>
        <v>0</v>
      </c>
      <c r="L671" s="148" t="s">
        <v>9020</v>
      </c>
    </row>
    <row r="672" spans="1:12" x14ac:dyDescent="0.25">
      <c r="A672" s="148" t="s">
        <v>2795</v>
      </c>
      <c r="B672" s="148" t="s">
        <v>2997</v>
      </c>
      <c r="C672" s="148" t="s">
        <v>3722</v>
      </c>
      <c r="D672" s="148">
        <f t="shared" si="30"/>
        <v>650000000002251</v>
      </c>
      <c r="E672" s="148" t="str">
        <f t="shared" si="31"/>
        <v/>
      </c>
      <c r="F672" s="148">
        <f>+IF(AND(C672*1&gt;=200,E672="GC-04314"),IF(D672=0,MAX(F$2:F671)+1,0),0)</f>
        <v>0</v>
      </c>
      <c r="H672" s="148" t="s">
        <v>6547</v>
      </c>
      <c r="I672" s="148" t="s">
        <v>6962</v>
      </c>
      <c r="J672" s="148" t="s">
        <v>6962</v>
      </c>
      <c r="K672" s="148">
        <f t="shared" si="32"/>
        <v>0</v>
      </c>
      <c r="L672" s="148" t="s">
        <v>9020</v>
      </c>
    </row>
    <row r="673" spans="1:12" x14ac:dyDescent="0.25">
      <c r="A673" s="148" t="s">
        <v>2796</v>
      </c>
      <c r="B673" s="148" t="s">
        <v>2997</v>
      </c>
      <c r="C673" s="148" t="s">
        <v>3723</v>
      </c>
      <c r="D673" s="148">
        <f t="shared" si="30"/>
        <v>650000000002252</v>
      </c>
      <c r="E673" s="148" t="str">
        <f t="shared" si="31"/>
        <v/>
      </c>
      <c r="F673" s="148">
        <f>+IF(AND(C673*1&gt;=200,E673="GC-04314"),IF(D673=0,MAX(F$2:F672)+1,0),0)</f>
        <v>0</v>
      </c>
      <c r="H673" s="148" t="s">
        <v>6548</v>
      </c>
      <c r="I673" s="148" t="s">
        <v>6962</v>
      </c>
      <c r="J673" s="148" t="s">
        <v>6962</v>
      </c>
      <c r="K673" s="148">
        <f t="shared" si="32"/>
        <v>0</v>
      </c>
      <c r="L673" s="148" t="s">
        <v>9020</v>
      </c>
    </row>
    <row r="674" spans="1:12" x14ac:dyDescent="0.25">
      <c r="A674" s="148" t="s">
        <v>2797</v>
      </c>
      <c r="B674" s="148" t="s">
        <v>2997</v>
      </c>
      <c r="C674" s="148" t="s">
        <v>3724</v>
      </c>
      <c r="D674" s="148">
        <f t="shared" si="30"/>
        <v>650000000002222</v>
      </c>
      <c r="E674" s="148" t="str">
        <f t="shared" si="31"/>
        <v/>
      </c>
      <c r="F674" s="148">
        <f>+IF(AND(C674*1&gt;=200,E674="GC-04314"),IF(D674=0,MAX(F$2:F673)+1,0),0)</f>
        <v>0</v>
      </c>
      <c r="H674" s="148" t="s">
        <v>6549</v>
      </c>
      <c r="I674" s="148" t="s">
        <v>6962</v>
      </c>
      <c r="J674" s="148" t="s">
        <v>6962</v>
      </c>
      <c r="K674" s="148">
        <f t="shared" si="32"/>
        <v>0</v>
      </c>
      <c r="L674" s="148" t="s">
        <v>9020</v>
      </c>
    </row>
    <row r="675" spans="1:12" x14ac:dyDescent="0.25">
      <c r="A675" s="148" t="s">
        <v>2798</v>
      </c>
      <c r="B675" s="148" t="s">
        <v>2997</v>
      </c>
      <c r="C675" s="148" t="s">
        <v>3725</v>
      </c>
      <c r="D675" s="148">
        <f t="shared" si="30"/>
        <v>0</v>
      </c>
      <c r="E675" s="148" t="str">
        <f t="shared" si="31"/>
        <v>GC-04314</v>
      </c>
      <c r="F675" s="148">
        <f>+IF(AND(C675*1&gt;=200,E675="GC-04314"),IF(D675=0,MAX(F$2:F674)+1,0),0)</f>
        <v>543</v>
      </c>
      <c r="H675" s="148" t="s">
        <v>6550</v>
      </c>
      <c r="I675" s="148" t="s">
        <v>6962</v>
      </c>
      <c r="J675" s="148" t="s">
        <v>6962</v>
      </c>
      <c r="K675" s="148">
        <f t="shared" si="32"/>
        <v>0</v>
      </c>
      <c r="L675" s="148" t="s">
        <v>9020</v>
      </c>
    </row>
    <row r="676" spans="1:12" x14ac:dyDescent="0.25">
      <c r="A676" s="148" t="s">
        <v>2799</v>
      </c>
      <c r="B676" s="148" t="s">
        <v>2997</v>
      </c>
      <c r="C676" s="148" t="s">
        <v>3726</v>
      </c>
      <c r="D676" s="148">
        <f t="shared" si="30"/>
        <v>0</v>
      </c>
      <c r="E676" s="148" t="str">
        <f t="shared" si="31"/>
        <v>GC-04314</v>
      </c>
      <c r="F676" s="148">
        <f>+IF(AND(C676*1&gt;=200,E676="GC-04314"),IF(D676=0,MAX(F$2:F675)+1,0),0)</f>
        <v>544</v>
      </c>
      <c r="H676" s="148" t="s">
        <v>6551</v>
      </c>
      <c r="I676" s="148" t="s">
        <v>6962</v>
      </c>
      <c r="J676" s="148" t="s">
        <v>6962</v>
      </c>
      <c r="K676" s="148">
        <f t="shared" si="32"/>
        <v>0</v>
      </c>
      <c r="L676" s="148" t="s">
        <v>9020</v>
      </c>
    </row>
    <row r="677" spans="1:12" x14ac:dyDescent="0.25">
      <c r="A677" s="148" t="s">
        <v>2800</v>
      </c>
      <c r="B677" s="148" t="s">
        <v>2997</v>
      </c>
      <c r="C677" s="148" t="s">
        <v>3727</v>
      </c>
      <c r="D677" s="148">
        <f t="shared" si="30"/>
        <v>0</v>
      </c>
      <c r="E677" s="148" t="str">
        <f t="shared" si="31"/>
        <v>GC-04314</v>
      </c>
      <c r="F677" s="148">
        <f>+IF(AND(C677*1&gt;=200,E677="GC-04314"),IF(D677=0,MAX(F$2:F676)+1,0),0)</f>
        <v>545</v>
      </c>
      <c r="H677" s="148" t="s">
        <v>6552</v>
      </c>
      <c r="I677" s="148" t="s">
        <v>6962</v>
      </c>
      <c r="J677" s="148" t="s">
        <v>6962</v>
      </c>
      <c r="K677" s="148">
        <f t="shared" si="32"/>
        <v>0</v>
      </c>
      <c r="L677" s="148" t="s">
        <v>9020</v>
      </c>
    </row>
    <row r="678" spans="1:12" x14ac:dyDescent="0.25">
      <c r="A678" s="148" t="s">
        <v>2801</v>
      </c>
      <c r="B678" s="148" t="s">
        <v>2997</v>
      </c>
      <c r="C678" s="148" t="s">
        <v>3728</v>
      </c>
      <c r="D678" s="148">
        <f t="shared" si="30"/>
        <v>0</v>
      </c>
      <c r="E678" s="148" t="str">
        <f t="shared" si="31"/>
        <v>GC-04314</v>
      </c>
      <c r="F678" s="148">
        <f>+IF(AND(C678*1&gt;=200,E678="GC-04314"),IF(D678=0,MAX(F$2:F677)+1,0),0)</f>
        <v>546</v>
      </c>
      <c r="H678" s="148" t="s">
        <v>6553</v>
      </c>
      <c r="I678" s="148" t="s">
        <v>6962</v>
      </c>
      <c r="J678" s="148" t="s">
        <v>6962</v>
      </c>
      <c r="K678" s="148">
        <f t="shared" si="32"/>
        <v>0</v>
      </c>
      <c r="L678" s="148" t="s">
        <v>9020</v>
      </c>
    </row>
    <row r="679" spans="1:12" x14ac:dyDescent="0.25">
      <c r="A679" s="148" t="s">
        <v>2802</v>
      </c>
      <c r="B679" s="148" t="s">
        <v>2997</v>
      </c>
      <c r="C679" s="148" t="s">
        <v>3729</v>
      </c>
      <c r="D679" s="148">
        <f t="shared" si="30"/>
        <v>0</v>
      </c>
      <c r="E679" s="148" t="str">
        <f t="shared" si="31"/>
        <v>GC-04314</v>
      </c>
      <c r="F679" s="148">
        <f>+IF(AND(C679*1&gt;=200,E679="GC-04314"),IF(D679=0,MAX(F$2:F678)+1,0),0)</f>
        <v>547</v>
      </c>
      <c r="H679" s="148" t="s">
        <v>6554</v>
      </c>
      <c r="I679" s="148" t="s">
        <v>6962</v>
      </c>
      <c r="J679" s="148" t="s">
        <v>6962</v>
      </c>
      <c r="K679" s="148">
        <f t="shared" si="32"/>
        <v>0</v>
      </c>
      <c r="L679" s="148" t="s">
        <v>9020</v>
      </c>
    </row>
    <row r="680" spans="1:12" x14ac:dyDescent="0.25">
      <c r="A680" s="148" t="s">
        <v>2803</v>
      </c>
      <c r="B680" s="148" t="s">
        <v>2997</v>
      </c>
      <c r="C680" s="148" t="s">
        <v>3730</v>
      </c>
      <c r="D680" s="148">
        <f t="shared" si="30"/>
        <v>0</v>
      </c>
      <c r="E680" s="148" t="str">
        <f t="shared" si="31"/>
        <v>GC-04314</v>
      </c>
      <c r="F680" s="148">
        <f>+IF(AND(C680*1&gt;=200,E680="GC-04314"),IF(D680=0,MAX(F$2:F679)+1,0),0)</f>
        <v>548</v>
      </c>
      <c r="H680" s="148" t="s">
        <v>6555</v>
      </c>
      <c r="I680" s="148" t="s">
        <v>6962</v>
      </c>
      <c r="J680" s="148" t="s">
        <v>6962</v>
      </c>
      <c r="K680" s="148">
        <f t="shared" si="32"/>
        <v>0</v>
      </c>
      <c r="L680" s="148" t="s">
        <v>9020</v>
      </c>
    </row>
    <row r="681" spans="1:12" x14ac:dyDescent="0.25">
      <c r="A681" s="148" t="s">
        <v>2804</v>
      </c>
      <c r="B681" s="148" t="s">
        <v>2997</v>
      </c>
      <c r="C681" s="148" t="s">
        <v>3731</v>
      </c>
      <c r="D681" s="148">
        <f t="shared" si="30"/>
        <v>0</v>
      </c>
      <c r="E681" s="148" t="str">
        <f t="shared" si="31"/>
        <v>GC-04314</v>
      </c>
      <c r="F681" s="148">
        <f>+IF(AND(C681*1&gt;=200,E681="GC-04314"),IF(D681=0,MAX(F$2:F680)+1,0),0)</f>
        <v>549</v>
      </c>
      <c r="H681" s="148" t="s">
        <v>6556</v>
      </c>
      <c r="I681" s="148" t="s">
        <v>6962</v>
      </c>
      <c r="J681" s="148" t="s">
        <v>6962</v>
      </c>
      <c r="K681" s="148">
        <f t="shared" si="32"/>
        <v>0</v>
      </c>
      <c r="L681" s="148" t="s">
        <v>9020</v>
      </c>
    </row>
    <row r="682" spans="1:12" x14ac:dyDescent="0.25">
      <c r="A682" s="148" t="s">
        <v>2805</v>
      </c>
      <c r="B682" s="148" t="s">
        <v>2997</v>
      </c>
      <c r="C682" s="148" t="s">
        <v>3732</v>
      </c>
      <c r="D682" s="148">
        <f t="shared" si="30"/>
        <v>0</v>
      </c>
      <c r="E682" s="148" t="str">
        <f t="shared" si="31"/>
        <v>GC-04314</v>
      </c>
      <c r="F682" s="148">
        <f>+IF(AND(C682*1&gt;=200,E682="GC-04314"),IF(D682=0,MAX(F$2:F681)+1,0),0)</f>
        <v>550</v>
      </c>
      <c r="H682" s="148" t="s">
        <v>6557</v>
      </c>
      <c r="I682" s="148" t="s">
        <v>6962</v>
      </c>
      <c r="J682" s="148" t="s">
        <v>6962</v>
      </c>
      <c r="K682" s="148">
        <f t="shared" si="32"/>
        <v>0</v>
      </c>
      <c r="L682" s="148" t="s">
        <v>9020</v>
      </c>
    </row>
    <row r="683" spans="1:12" x14ac:dyDescent="0.25">
      <c r="A683" s="148" t="s">
        <v>2806</v>
      </c>
      <c r="B683" s="148" t="s">
        <v>2997</v>
      </c>
      <c r="C683" s="148" t="s">
        <v>3733</v>
      </c>
      <c r="D683" s="148">
        <f t="shared" si="30"/>
        <v>0</v>
      </c>
      <c r="E683" s="148" t="str">
        <f t="shared" si="31"/>
        <v>GC-04314</v>
      </c>
      <c r="F683" s="148">
        <f>+IF(AND(C683*1&gt;=200,E683="GC-04314"),IF(D683=0,MAX(F$2:F682)+1,0),0)</f>
        <v>551</v>
      </c>
      <c r="H683" s="148" t="s">
        <v>6558</v>
      </c>
      <c r="I683" s="148" t="s">
        <v>6962</v>
      </c>
      <c r="J683" s="148" t="s">
        <v>6962</v>
      </c>
      <c r="K683" s="148">
        <f t="shared" si="32"/>
        <v>0</v>
      </c>
      <c r="L683" s="148" t="s">
        <v>9020</v>
      </c>
    </row>
    <row r="684" spans="1:12" x14ac:dyDescent="0.25">
      <c r="A684" s="148" t="s">
        <v>2807</v>
      </c>
      <c r="B684" s="148" t="s">
        <v>2997</v>
      </c>
      <c r="C684" s="148" t="s">
        <v>3734</v>
      </c>
      <c r="D684" s="148">
        <f t="shared" si="30"/>
        <v>0</v>
      </c>
      <c r="E684" s="148" t="str">
        <f t="shared" si="31"/>
        <v>GC-04314</v>
      </c>
      <c r="F684" s="148">
        <f>+IF(AND(C684*1&gt;=200,E684="GC-04314"),IF(D684=0,MAX(F$2:F683)+1,0),0)</f>
        <v>552</v>
      </c>
      <c r="H684" s="148" t="s">
        <v>6559</v>
      </c>
      <c r="I684" s="148" t="s">
        <v>6962</v>
      </c>
      <c r="J684" s="148" t="s">
        <v>6962</v>
      </c>
      <c r="K684" s="148">
        <f t="shared" si="32"/>
        <v>0</v>
      </c>
      <c r="L684" s="148" t="s">
        <v>9020</v>
      </c>
    </row>
    <row r="685" spans="1:12" x14ac:dyDescent="0.25">
      <c r="A685" s="148" t="s">
        <v>2808</v>
      </c>
      <c r="B685" s="148" t="s">
        <v>2997</v>
      </c>
      <c r="C685" s="148" t="s">
        <v>3735</v>
      </c>
      <c r="D685" s="148">
        <f t="shared" si="30"/>
        <v>0</v>
      </c>
      <c r="E685" s="148" t="str">
        <f t="shared" si="31"/>
        <v>GC-04314</v>
      </c>
      <c r="F685" s="148">
        <f>+IF(AND(C685*1&gt;=200,E685="GC-04314"),IF(D685=0,MAX(F$2:F684)+1,0),0)</f>
        <v>553</v>
      </c>
      <c r="H685" s="148" t="s">
        <v>6560</v>
      </c>
      <c r="I685" s="148" t="s">
        <v>6962</v>
      </c>
      <c r="J685" s="148" t="s">
        <v>6962</v>
      </c>
      <c r="K685" s="148">
        <f t="shared" si="32"/>
        <v>0</v>
      </c>
      <c r="L685" s="148" t="s">
        <v>9020</v>
      </c>
    </row>
    <row r="686" spans="1:12" x14ac:dyDescent="0.25">
      <c r="A686" s="148" t="s">
        <v>2809</v>
      </c>
      <c r="B686" s="148" t="s">
        <v>2997</v>
      </c>
      <c r="C686" s="148" t="s">
        <v>3736</v>
      </c>
      <c r="D686" s="148">
        <f t="shared" si="30"/>
        <v>0</v>
      </c>
      <c r="E686" s="148" t="str">
        <f t="shared" si="31"/>
        <v>GC-04314</v>
      </c>
      <c r="F686" s="148">
        <f>+IF(AND(C686*1&gt;=200,E686="GC-04314"),IF(D686=0,MAX(F$2:F685)+1,0),0)</f>
        <v>554</v>
      </c>
      <c r="H686" s="148" t="s">
        <v>6561</v>
      </c>
      <c r="I686" s="148" t="s">
        <v>6962</v>
      </c>
      <c r="J686" s="148" t="s">
        <v>6962</v>
      </c>
      <c r="K686" s="148">
        <f t="shared" si="32"/>
        <v>0</v>
      </c>
      <c r="L686" s="148" t="s">
        <v>9020</v>
      </c>
    </row>
    <row r="687" spans="1:12" x14ac:dyDescent="0.25">
      <c r="A687" s="148" t="s">
        <v>2810</v>
      </c>
      <c r="B687" s="148" t="s">
        <v>2997</v>
      </c>
      <c r="C687" s="148" t="s">
        <v>3737</v>
      </c>
      <c r="D687" s="148">
        <f t="shared" si="30"/>
        <v>0</v>
      </c>
      <c r="E687" s="148" t="str">
        <f t="shared" si="31"/>
        <v>GC-04314</v>
      </c>
      <c r="F687" s="148">
        <f>+IF(AND(C687*1&gt;=200,E687="GC-04314"),IF(D687=0,MAX(F$2:F686)+1,0),0)</f>
        <v>555</v>
      </c>
      <c r="H687" s="148" t="s">
        <v>6562</v>
      </c>
      <c r="I687" s="148" t="s">
        <v>6962</v>
      </c>
      <c r="J687" s="148" t="s">
        <v>6962</v>
      </c>
      <c r="K687" s="148">
        <f t="shared" si="32"/>
        <v>0</v>
      </c>
      <c r="L687" s="148" t="s">
        <v>9020</v>
      </c>
    </row>
    <row r="688" spans="1:12" x14ac:dyDescent="0.25">
      <c r="A688" s="148" t="s">
        <v>2811</v>
      </c>
      <c r="B688" s="148" t="s">
        <v>2997</v>
      </c>
      <c r="C688" s="148" t="s">
        <v>3738</v>
      </c>
      <c r="D688" s="148">
        <f t="shared" si="30"/>
        <v>0</v>
      </c>
      <c r="E688" s="148" t="str">
        <f t="shared" si="31"/>
        <v>GC-04314</v>
      </c>
      <c r="F688" s="148">
        <f>+IF(AND(C688*1&gt;=200,E688="GC-04314"),IF(D688=0,MAX(F$2:F687)+1,0),0)</f>
        <v>556</v>
      </c>
      <c r="H688" s="148" t="s">
        <v>6563</v>
      </c>
      <c r="I688" s="148" t="s">
        <v>6962</v>
      </c>
      <c r="J688" s="148" t="s">
        <v>6962</v>
      </c>
      <c r="K688" s="148">
        <f t="shared" si="32"/>
        <v>0</v>
      </c>
      <c r="L688" s="148" t="s">
        <v>9020</v>
      </c>
    </row>
    <row r="689" spans="1:12" x14ac:dyDescent="0.25">
      <c r="A689" s="148" t="s">
        <v>2812</v>
      </c>
      <c r="B689" s="148" t="s">
        <v>2997</v>
      </c>
      <c r="C689" s="148" t="s">
        <v>3739</v>
      </c>
      <c r="D689" s="148">
        <f t="shared" si="30"/>
        <v>0</v>
      </c>
      <c r="E689" s="148" t="str">
        <f t="shared" si="31"/>
        <v>GC-04314</v>
      </c>
      <c r="F689" s="148">
        <f>+IF(AND(C689*1&gt;=200,E689="GC-04314"),IF(D689=0,MAX(F$2:F688)+1,0),0)</f>
        <v>557</v>
      </c>
      <c r="H689" s="148" t="s">
        <v>6564</v>
      </c>
      <c r="I689" s="148" t="s">
        <v>6962</v>
      </c>
      <c r="J689" s="148" t="s">
        <v>6962</v>
      </c>
      <c r="K689" s="148">
        <f t="shared" si="32"/>
        <v>0</v>
      </c>
      <c r="L689" s="148" t="s">
        <v>9020</v>
      </c>
    </row>
    <row r="690" spans="1:12" x14ac:dyDescent="0.25">
      <c r="A690" s="148" t="s">
        <v>2813</v>
      </c>
      <c r="B690" s="148" t="s">
        <v>2997</v>
      </c>
      <c r="C690" s="148" t="s">
        <v>3740</v>
      </c>
      <c r="D690" s="148">
        <f t="shared" si="30"/>
        <v>0</v>
      </c>
      <c r="E690" s="148" t="str">
        <f t="shared" si="31"/>
        <v>GC-04314</v>
      </c>
      <c r="F690" s="148">
        <f>+IF(AND(C690*1&gt;=200,E690="GC-04314"),IF(D690=0,MAX(F$2:F689)+1,0),0)</f>
        <v>558</v>
      </c>
      <c r="H690" s="148" t="s">
        <v>6565</v>
      </c>
      <c r="I690" s="148" t="s">
        <v>6962</v>
      </c>
      <c r="J690" s="148" t="s">
        <v>6962</v>
      </c>
      <c r="K690" s="148">
        <f t="shared" si="32"/>
        <v>0</v>
      </c>
      <c r="L690" s="148" t="s">
        <v>9020</v>
      </c>
    </row>
    <row r="691" spans="1:12" x14ac:dyDescent="0.25">
      <c r="A691" s="148" t="s">
        <v>2814</v>
      </c>
      <c r="B691" s="148" t="s">
        <v>2997</v>
      </c>
      <c r="C691" s="148" t="s">
        <v>3741</v>
      </c>
      <c r="D691" s="148">
        <f t="shared" si="30"/>
        <v>650000000002263</v>
      </c>
      <c r="E691" s="148" t="str">
        <f t="shared" si="31"/>
        <v/>
      </c>
      <c r="F691" s="148">
        <f>+IF(AND(C691*1&gt;=200,E691="GC-04314"),IF(D691=0,MAX(F$2:F690)+1,0),0)</f>
        <v>0</v>
      </c>
      <c r="H691" s="148" t="s">
        <v>6566</v>
      </c>
      <c r="I691" s="148" t="s">
        <v>6962</v>
      </c>
      <c r="J691" s="148" t="s">
        <v>6962</v>
      </c>
      <c r="K691" s="148">
        <f t="shared" si="32"/>
        <v>0</v>
      </c>
      <c r="L691" s="148" t="s">
        <v>9020</v>
      </c>
    </row>
    <row r="692" spans="1:12" x14ac:dyDescent="0.25">
      <c r="A692" s="148" t="s">
        <v>2815</v>
      </c>
      <c r="B692" s="148" t="s">
        <v>2997</v>
      </c>
      <c r="C692" s="148" t="s">
        <v>3742</v>
      </c>
      <c r="D692" s="148">
        <f t="shared" si="30"/>
        <v>0</v>
      </c>
      <c r="E692" s="148" t="str">
        <f t="shared" si="31"/>
        <v>GC-04314</v>
      </c>
      <c r="F692" s="148">
        <f>+IF(AND(C692*1&gt;=200,E692="GC-04314"),IF(D692=0,MAX(F$2:F691)+1,0),0)</f>
        <v>559</v>
      </c>
      <c r="H692" s="148" t="s">
        <v>6567</v>
      </c>
      <c r="I692" s="148" t="s">
        <v>6962</v>
      </c>
      <c r="J692" s="148" t="s">
        <v>6962</v>
      </c>
      <c r="K692" s="148">
        <f t="shared" si="32"/>
        <v>0</v>
      </c>
      <c r="L692" s="148" t="s">
        <v>9020</v>
      </c>
    </row>
    <row r="693" spans="1:12" x14ac:dyDescent="0.25">
      <c r="A693" s="148" t="s">
        <v>2816</v>
      </c>
      <c r="B693" s="148" t="s">
        <v>2997</v>
      </c>
      <c r="C693" s="148" t="s">
        <v>3743</v>
      </c>
      <c r="D693" s="148">
        <f t="shared" si="30"/>
        <v>0</v>
      </c>
      <c r="E693" s="148" t="str">
        <f t="shared" si="31"/>
        <v>GC-04314</v>
      </c>
      <c r="F693" s="148">
        <f>+IF(AND(C693*1&gt;=200,E693="GC-04314"),IF(D693=0,MAX(F$2:F692)+1,0),0)</f>
        <v>560</v>
      </c>
      <c r="H693" s="148" t="s">
        <v>6568</v>
      </c>
      <c r="I693" s="148" t="s">
        <v>6962</v>
      </c>
      <c r="J693" s="148" t="s">
        <v>6962</v>
      </c>
      <c r="K693" s="148">
        <f t="shared" si="32"/>
        <v>0</v>
      </c>
      <c r="L693" s="148" t="s">
        <v>9020</v>
      </c>
    </row>
    <row r="694" spans="1:12" x14ac:dyDescent="0.25">
      <c r="A694" s="148" t="s">
        <v>2817</v>
      </c>
      <c r="B694" s="148" t="s">
        <v>2997</v>
      </c>
      <c r="C694" s="148" t="s">
        <v>3744</v>
      </c>
      <c r="D694" s="148">
        <f t="shared" si="30"/>
        <v>0</v>
      </c>
      <c r="E694" s="148" t="str">
        <f t="shared" si="31"/>
        <v>GC-04314</v>
      </c>
      <c r="F694" s="148">
        <f>+IF(AND(C694*1&gt;=200,E694="GC-04314"),IF(D694=0,MAX(F$2:F693)+1,0),0)</f>
        <v>561</v>
      </c>
      <c r="H694" s="148" t="s">
        <v>6569</v>
      </c>
      <c r="I694" s="148" t="s">
        <v>6962</v>
      </c>
      <c r="J694" s="148" t="s">
        <v>6962</v>
      </c>
      <c r="K694" s="148">
        <f t="shared" si="32"/>
        <v>0</v>
      </c>
      <c r="L694" s="148" t="s">
        <v>9020</v>
      </c>
    </row>
    <row r="695" spans="1:12" x14ac:dyDescent="0.25">
      <c r="A695" s="148" t="s">
        <v>2818</v>
      </c>
      <c r="B695" s="148" t="s">
        <v>2997</v>
      </c>
      <c r="C695" s="148" t="s">
        <v>3745</v>
      </c>
      <c r="D695" s="148">
        <f t="shared" si="30"/>
        <v>0</v>
      </c>
      <c r="E695" s="148" t="str">
        <f t="shared" si="31"/>
        <v>GC-04314</v>
      </c>
      <c r="F695" s="148">
        <f>+IF(AND(C695*1&gt;=200,E695="GC-04314"),IF(D695=0,MAX(F$2:F694)+1,0),0)</f>
        <v>562</v>
      </c>
      <c r="H695" s="148" t="s">
        <v>6570</v>
      </c>
      <c r="I695" s="148" t="s">
        <v>6962</v>
      </c>
      <c r="J695" s="148" t="s">
        <v>6962</v>
      </c>
      <c r="K695" s="148">
        <f t="shared" si="32"/>
        <v>0</v>
      </c>
      <c r="L695" s="148" t="s">
        <v>9020</v>
      </c>
    </row>
    <row r="696" spans="1:12" x14ac:dyDescent="0.25">
      <c r="A696" s="148" t="s">
        <v>2819</v>
      </c>
      <c r="B696" s="148" t="s">
        <v>2997</v>
      </c>
      <c r="C696" s="148" t="s">
        <v>3746</v>
      </c>
      <c r="D696" s="148">
        <f t="shared" si="30"/>
        <v>0</v>
      </c>
      <c r="E696" s="148" t="str">
        <f t="shared" si="31"/>
        <v>GC-04314</v>
      </c>
      <c r="F696" s="148">
        <f>+IF(AND(C696*1&gt;=200,E696="GC-04314"),IF(D696=0,MAX(F$2:F695)+1,0),0)</f>
        <v>563</v>
      </c>
      <c r="H696" s="148" t="s">
        <v>6571</v>
      </c>
      <c r="I696" s="148" t="s">
        <v>6962</v>
      </c>
      <c r="J696" s="148" t="s">
        <v>6962</v>
      </c>
      <c r="K696" s="148">
        <f t="shared" si="32"/>
        <v>0</v>
      </c>
      <c r="L696" s="148" t="s">
        <v>9020</v>
      </c>
    </row>
    <row r="697" spans="1:12" x14ac:dyDescent="0.25">
      <c r="A697" s="148" t="s">
        <v>2820</v>
      </c>
      <c r="B697" s="148" t="s">
        <v>2997</v>
      </c>
      <c r="C697" s="148" t="s">
        <v>3747</v>
      </c>
      <c r="D697" s="148">
        <f t="shared" si="30"/>
        <v>0</v>
      </c>
      <c r="E697" s="148" t="str">
        <f t="shared" si="31"/>
        <v>GC-04314</v>
      </c>
      <c r="F697" s="148">
        <f>+IF(AND(C697*1&gt;=200,E697="GC-04314"),IF(D697=0,MAX(F$2:F696)+1,0),0)</f>
        <v>564</v>
      </c>
      <c r="H697" s="148" t="s">
        <v>6572</v>
      </c>
      <c r="I697" s="148" t="s">
        <v>6962</v>
      </c>
      <c r="J697" s="148" t="s">
        <v>6962</v>
      </c>
      <c r="K697" s="148">
        <f t="shared" si="32"/>
        <v>0</v>
      </c>
      <c r="L697" s="148" t="s">
        <v>9020</v>
      </c>
    </row>
    <row r="698" spans="1:12" x14ac:dyDescent="0.25">
      <c r="A698" s="148" t="s">
        <v>2821</v>
      </c>
      <c r="B698" s="148" t="s">
        <v>2997</v>
      </c>
      <c r="C698" s="148" t="s">
        <v>3748</v>
      </c>
      <c r="D698" s="148">
        <f t="shared" si="30"/>
        <v>0</v>
      </c>
      <c r="E698" s="148" t="str">
        <f t="shared" si="31"/>
        <v>GC-04314</v>
      </c>
      <c r="F698" s="148">
        <f>+IF(AND(C698*1&gt;=200,E698="GC-04314"),IF(D698=0,MAX(F$2:F697)+1,0),0)</f>
        <v>565</v>
      </c>
      <c r="H698" s="148" t="s">
        <v>6573</v>
      </c>
      <c r="I698" s="148" t="s">
        <v>6962</v>
      </c>
      <c r="J698" s="148" t="s">
        <v>6962</v>
      </c>
      <c r="K698" s="148">
        <f t="shared" si="32"/>
        <v>0</v>
      </c>
      <c r="L698" s="148" t="s">
        <v>9020</v>
      </c>
    </row>
    <row r="699" spans="1:12" x14ac:dyDescent="0.25">
      <c r="A699" s="148" t="s">
        <v>2822</v>
      </c>
      <c r="B699" s="148" t="s">
        <v>2997</v>
      </c>
      <c r="C699" s="148" t="s">
        <v>3749</v>
      </c>
      <c r="D699" s="148">
        <f t="shared" si="30"/>
        <v>0</v>
      </c>
      <c r="E699" s="148" t="str">
        <f t="shared" si="31"/>
        <v>GC-04314</v>
      </c>
      <c r="F699" s="148">
        <f>+IF(AND(C699*1&gt;=200,E699="GC-04314"),IF(D699=0,MAX(F$2:F698)+1,0),0)</f>
        <v>566</v>
      </c>
      <c r="H699" s="148" t="s">
        <v>6574</v>
      </c>
      <c r="I699" s="148" t="s">
        <v>6962</v>
      </c>
      <c r="J699" s="148" t="s">
        <v>6962</v>
      </c>
      <c r="K699" s="148">
        <f t="shared" si="32"/>
        <v>0</v>
      </c>
      <c r="L699" s="148" t="s">
        <v>9020</v>
      </c>
    </row>
    <row r="700" spans="1:12" x14ac:dyDescent="0.25">
      <c r="A700" s="148" t="s">
        <v>2823</v>
      </c>
      <c r="B700" s="148" t="s">
        <v>2997</v>
      </c>
      <c r="C700" s="148" t="s">
        <v>3750</v>
      </c>
      <c r="D700" s="148">
        <f t="shared" si="30"/>
        <v>0</v>
      </c>
      <c r="E700" s="148" t="str">
        <f t="shared" si="31"/>
        <v>GC-04314</v>
      </c>
      <c r="F700" s="148">
        <f>+IF(AND(C700*1&gt;=200,E700="GC-04314"),IF(D700=0,MAX(F$2:F699)+1,0),0)</f>
        <v>567</v>
      </c>
      <c r="H700" s="148" t="s">
        <v>6575</v>
      </c>
      <c r="I700" s="148" t="s">
        <v>6962</v>
      </c>
      <c r="J700" s="148" t="s">
        <v>6962</v>
      </c>
      <c r="K700" s="148">
        <f t="shared" si="32"/>
        <v>0</v>
      </c>
      <c r="L700" s="148" t="s">
        <v>9020</v>
      </c>
    </row>
    <row r="701" spans="1:12" x14ac:dyDescent="0.25">
      <c r="A701" s="148" t="s">
        <v>2824</v>
      </c>
      <c r="B701" s="148" t="s">
        <v>2997</v>
      </c>
      <c r="C701" s="148" t="s">
        <v>3751</v>
      </c>
      <c r="D701" s="148">
        <f t="shared" si="30"/>
        <v>0</v>
      </c>
      <c r="E701" s="148" t="str">
        <f t="shared" si="31"/>
        <v>GC-04314</v>
      </c>
      <c r="F701" s="148">
        <f>+IF(AND(C701*1&gt;=200,E701="GC-04314"),IF(D701=0,MAX(F$2:F700)+1,0),0)</f>
        <v>568</v>
      </c>
      <c r="H701" s="148" t="s">
        <v>6576</v>
      </c>
      <c r="I701" s="148" t="s">
        <v>6962</v>
      </c>
      <c r="J701" s="148" t="s">
        <v>6962</v>
      </c>
      <c r="K701" s="148">
        <f t="shared" si="32"/>
        <v>0</v>
      </c>
      <c r="L701" s="148" t="s">
        <v>9020</v>
      </c>
    </row>
    <row r="702" spans="1:12" x14ac:dyDescent="0.25">
      <c r="A702" s="148" t="s">
        <v>2825</v>
      </c>
      <c r="B702" s="148" t="s">
        <v>2997</v>
      </c>
      <c r="C702" s="148" t="s">
        <v>3752</v>
      </c>
      <c r="D702" s="148">
        <f t="shared" si="30"/>
        <v>0</v>
      </c>
      <c r="E702" s="148" t="str">
        <f t="shared" si="31"/>
        <v>GC-04314</v>
      </c>
      <c r="F702" s="148">
        <f>+IF(AND(C702*1&gt;=200,E702="GC-04314"),IF(D702=0,MAX(F$2:F701)+1,0),0)</f>
        <v>569</v>
      </c>
      <c r="H702" s="148" t="s">
        <v>6577</v>
      </c>
      <c r="I702" s="148" t="s">
        <v>6962</v>
      </c>
      <c r="J702" s="148" t="s">
        <v>6962</v>
      </c>
      <c r="K702" s="148">
        <f t="shared" si="32"/>
        <v>0</v>
      </c>
      <c r="L702" s="148" t="s">
        <v>9020</v>
      </c>
    </row>
    <row r="703" spans="1:12" x14ac:dyDescent="0.25">
      <c r="A703" s="148" t="s">
        <v>2826</v>
      </c>
      <c r="B703" s="148" t="s">
        <v>2997</v>
      </c>
      <c r="C703" s="148" t="s">
        <v>3753</v>
      </c>
      <c r="D703" s="148">
        <f t="shared" si="30"/>
        <v>0</v>
      </c>
      <c r="E703" s="148" t="str">
        <f t="shared" si="31"/>
        <v>GC-04314</v>
      </c>
      <c r="F703" s="148">
        <f>+IF(AND(C703*1&gt;=200,E703="GC-04314"),IF(D703=0,MAX(F$2:F702)+1,0),0)</f>
        <v>570</v>
      </c>
      <c r="H703" s="148" t="s">
        <v>6578</v>
      </c>
      <c r="I703" s="148" t="s">
        <v>6962</v>
      </c>
      <c r="J703" s="148" t="s">
        <v>6962</v>
      </c>
      <c r="K703" s="148">
        <f t="shared" si="32"/>
        <v>0</v>
      </c>
      <c r="L703" s="148" t="s">
        <v>9020</v>
      </c>
    </row>
    <row r="704" spans="1:12" x14ac:dyDescent="0.25">
      <c r="A704" s="148" t="s">
        <v>2827</v>
      </c>
      <c r="B704" s="148" t="s">
        <v>2997</v>
      </c>
      <c r="C704" s="148" t="s">
        <v>3754</v>
      </c>
      <c r="D704" s="148">
        <f t="shared" si="30"/>
        <v>0</v>
      </c>
      <c r="E704" s="148" t="str">
        <f t="shared" si="31"/>
        <v>GC-04314</v>
      </c>
      <c r="F704" s="148">
        <f>+IF(AND(C704*1&gt;=200,E704="GC-04314"),IF(D704=0,MAX(F$2:F703)+1,0),0)</f>
        <v>571</v>
      </c>
      <c r="H704" s="148" t="s">
        <v>6579</v>
      </c>
      <c r="I704" s="148" t="s">
        <v>6962</v>
      </c>
      <c r="J704" s="148" t="s">
        <v>6962</v>
      </c>
      <c r="K704" s="148">
        <f t="shared" si="32"/>
        <v>0</v>
      </c>
      <c r="L704" s="148" t="s">
        <v>9020</v>
      </c>
    </row>
    <row r="705" spans="1:12" x14ac:dyDescent="0.25">
      <c r="A705" s="148" t="s">
        <v>2828</v>
      </c>
      <c r="B705" s="148" t="s">
        <v>2997</v>
      </c>
      <c r="C705" s="148" t="s">
        <v>3755</v>
      </c>
      <c r="D705" s="148">
        <f t="shared" si="30"/>
        <v>0</v>
      </c>
      <c r="E705" s="148" t="str">
        <f t="shared" si="31"/>
        <v>GC-04314</v>
      </c>
      <c r="F705" s="148">
        <f>+IF(AND(C705*1&gt;=200,E705="GC-04314"),IF(D705=0,MAX(F$2:F704)+1,0),0)</f>
        <v>572</v>
      </c>
      <c r="H705" s="148" t="s">
        <v>6580</v>
      </c>
      <c r="I705" s="148" t="s">
        <v>6962</v>
      </c>
      <c r="J705" s="148" t="s">
        <v>6962</v>
      </c>
      <c r="K705" s="148">
        <f t="shared" si="32"/>
        <v>0</v>
      </c>
      <c r="L705" s="148" t="s">
        <v>9020</v>
      </c>
    </row>
    <row r="706" spans="1:12" x14ac:dyDescent="0.25">
      <c r="A706" s="148" t="s">
        <v>2829</v>
      </c>
      <c r="B706" s="148" t="s">
        <v>2997</v>
      </c>
      <c r="C706" s="148" t="s">
        <v>3756</v>
      </c>
      <c r="D706" s="148">
        <f t="shared" ref="D706:D769" si="33">+SUMIFS(K:K,H:H,A706)</f>
        <v>0</v>
      </c>
      <c r="E706" s="148" t="str">
        <f t="shared" ref="E706:E769" si="34">+IF(D706=0,VLOOKUP(A706,$H:$L,5,FALSE),"")</f>
        <v>GC-04314</v>
      </c>
      <c r="F706" s="148">
        <f>+IF(AND(C706*1&gt;=200,E706="GC-04314"),IF(D706=0,MAX(F$2:F705)+1,0),0)</f>
        <v>573</v>
      </c>
      <c r="H706" s="148" t="s">
        <v>6581</v>
      </c>
      <c r="I706" s="148" t="s">
        <v>6962</v>
      </c>
      <c r="J706" s="148" t="s">
        <v>6962</v>
      </c>
      <c r="K706" s="148">
        <f t="shared" si="32"/>
        <v>0</v>
      </c>
      <c r="L706" s="148" t="s">
        <v>9020</v>
      </c>
    </row>
    <row r="707" spans="1:12" x14ac:dyDescent="0.25">
      <c r="A707" s="148" t="s">
        <v>2830</v>
      </c>
      <c r="B707" s="148" t="s">
        <v>2997</v>
      </c>
      <c r="C707" s="148" t="s">
        <v>3757</v>
      </c>
      <c r="D707" s="148">
        <f t="shared" si="33"/>
        <v>0</v>
      </c>
      <c r="E707" s="148" t="str">
        <f t="shared" si="34"/>
        <v>GC-04314</v>
      </c>
      <c r="F707" s="148">
        <f>+IF(AND(C707*1&gt;=200,E707="GC-04314"),IF(D707=0,MAX(F$2:F706)+1,0),0)</f>
        <v>574</v>
      </c>
      <c r="H707" s="148" t="s">
        <v>6582</v>
      </c>
      <c r="I707" s="148" t="s">
        <v>6962</v>
      </c>
      <c r="J707" s="148" t="s">
        <v>6962</v>
      </c>
      <c r="K707" s="148">
        <f t="shared" ref="K707:K770" si="35">+IFERROR(J707*1,0)</f>
        <v>0</v>
      </c>
      <c r="L707" s="148" t="s">
        <v>9020</v>
      </c>
    </row>
    <row r="708" spans="1:12" x14ac:dyDescent="0.25">
      <c r="A708" s="148" t="s">
        <v>2831</v>
      </c>
      <c r="B708" s="148" t="s">
        <v>2997</v>
      </c>
      <c r="C708" s="148" t="s">
        <v>3758</v>
      </c>
      <c r="D708" s="148">
        <f t="shared" si="33"/>
        <v>0</v>
      </c>
      <c r="E708" s="148" t="str">
        <f t="shared" si="34"/>
        <v>GC-04314</v>
      </c>
      <c r="F708" s="148">
        <f>+IF(AND(C708*1&gt;=200,E708="GC-04314"),IF(D708=0,MAX(F$2:F707)+1,0),0)</f>
        <v>575</v>
      </c>
      <c r="H708" s="148" t="s">
        <v>6583</v>
      </c>
      <c r="I708" s="148" t="s">
        <v>6962</v>
      </c>
      <c r="J708" s="148" t="s">
        <v>6962</v>
      </c>
      <c r="K708" s="148">
        <f t="shared" si="35"/>
        <v>0</v>
      </c>
      <c r="L708" s="148" t="s">
        <v>9020</v>
      </c>
    </row>
    <row r="709" spans="1:12" x14ac:dyDescent="0.25">
      <c r="A709" s="148" t="s">
        <v>2832</v>
      </c>
      <c r="B709" s="148" t="s">
        <v>2997</v>
      </c>
      <c r="C709" s="148" t="s">
        <v>3759</v>
      </c>
      <c r="D709" s="148">
        <f t="shared" si="33"/>
        <v>0</v>
      </c>
      <c r="E709" s="148" t="str">
        <f t="shared" si="34"/>
        <v>GC-04314</v>
      </c>
      <c r="F709" s="148">
        <f>+IF(AND(C709*1&gt;=200,E709="GC-04314"),IF(D709=0,MAX(F$2:F708)+1,0),0)</f>
        <v>576</v>
      </c>
      <c r="H709" s="148" t="s">
        <v>6584</v>
      </c>
      <c r="I709" s="148" t="s">
        <v>6962</v>
      </c>
      <c r="J709" s="148" t="s">
        <v>6962</v>
      </c>
      <c r="K709" s="148">
        <f t="shared" si="35"/>
        <v>0</v>
      </c>
      <c r="L709" s="148" t="s">
        <v>9020</v>
      </c>
    </row>
    <row r="710" spans="1:12" x14ac:dyDescent="0.25">
      <c r="A710" s="148" t="s">
        <v>2833</v>
      </c>
      <c r="B710" s="148" t="s">
        <v>2997</v>
      </c>
      <c r="C710" s="148" t="s">
        <v>3760</v>
      </c>
      <c r="D710" s="148">
        <f t="shared" si="33"/>
        <v>0</v>
      </c>
      <c r="E710" s="148" t="str">
        <f t="shared" si="34"/>
        <v>GC-04314</v>
      </c>
      <c r="F710" s="148">
        <f>+IF(AND(C710*1&gt;=200,E710="GC-04314"),IF(D710=0,MAX(F$2:F709)+1,0),0)</f>
        <v>577</v>
      </c>
      <c r="H710" s="148" t="s">
        <v>6585</v>
      </c>
      <c r="I710" s="148" t="s">
        <v>6962</v>
      </c>
      <c r="J710" s="148" t="s">
        <v>6962</v>
      </c>
      <c r="K710" s="148">
        <f t="shared" si="35"/>
        <v>0</v>
      </c>
      <c r="L710" s="148" t="s">
        <v>9020</v>
      </c>
    </row>
    <row r="711" spans="1:12" x14ac:dyDescent="0.25">
      <c r="A711" s="148" t="s">
        <v>2834</v>
      </c>
      <c r="B711" s="148" t="s">
        <v>2997</v>
      </c>
      <c r="C711" s="148" t="s">
        <v>3761</v>
      </c>
      <c r="D711" s="148">
        <f t="shared" si="33"/>
        <v>0</v>
      </c>
      <c r="E711" s="148" t="str">
        <f t="shared" si="34"/>
        <v>GC-04314</v>
      </c>
      <c r="F711" s="148">
        <f>+IF(AND(C711*1&gt;=200,E711="GC-04314"),IF(D711=0,MAX(F$2:F710)+1,0),0)</f>
        <v>578</v>
      </c>
      <c r="H711" s="148" t="s">
        <v>6586</v>
      </c>
      <c r="I711" s="148" t="s">
        <v>6962</v>
      </c>
      <c r="J711" s="148" t="s">
        <v>6962</v>
      </c>
      <c r="K711" s="148">
        <f t="shared" si="35"/>
        <v>0</v>
      </c>
      <c r="L711" s="148" t="s">
        <v>9020</v>
      </c>
    </row>
    <row r="712" spans="1:12" x14ac:dyDescent="0.25">
      <c r="A712" s="148" t="s">
        <v>2835</v>
      </c>
      <c r="B712" s="148" t="s">
        <v>2997</v>
      </c>
      <c r="C712" s="148" t="s">
        <v>3762</v>
      </c>
      <c r="D712" s="148">
        <f t="shared" si="33"/>
        <v>0</v>
      </c>
      <c r="E712" s="148" t="str">
        <f t="shared" si="34"/>
        <v>GC-04314</v>
      </c>
      <c r="F712" s="148">
        <f>+IF(AND(C712*1&gt;=200,E712="GC-04314"),IF(D712=0,MAX(F$2:F711)+1,0),0)</f>
        <v>579</v>
      </c>
      <c r="H712" s="148" t="s">
        <v>6587</v>
      </c>
      <c r="I712" s="148" t="s">
        <v>6962</v>
      </c>
      <c r="J712" s="148" t="s">
        <v>6962</v>
      </c>
      <c r="K712" s="148">
        <f t="shared" si="35"/>
        <v>0</v>
      </c>
      <c r="L712" s="148" t="s">
        <v>9020</v>
      </c>
    </row>
    <row r="713" spans="1:12" x14ac:dyDescent="0.25">
      <c r="A713" s="148" t="s">
        <v>2836</v>
      </c>
      <c r="B713" s="148" t="s">
        <v>2997</v>
      </c>
      <c r="C713" s="148" t="s">
        <v>3763</v>
      </c>
      <c r="D713" s="148">
        <f t="shared" si="33"/>
        <v>0</v>
      </c>
      <c r="E713" s="148" t="str">
        <f t="shared" si="34"/>
        <v>GC-04314</v>
      </c>
      <c r="F713" s="148">
        <f>+IF(AND(C713*1&gt;=200,E713="GC-04314"),IF(D713=0,MAX(F$2:F712)+1,0),0)</f>
        <v>580</v>
      </c>
      <c r="H713" s="148" t="s">
        <v>6588</v>
      </c>
      <c r="I713" s="148" t="s">
        <v>6962</v>
      </c>
      <c r="J713" s="148" t="s">
        <v>6962</v>
      </c>
      <c r="K713" s="148">
        <f t="shared" si="35"/>
        <v>0</v>
      </c>
      <c r="L713" s="148" t="s">
        <v>9020</v>
      </c>
    </row>
    <row r="714" spans="1:12" x14ac:dyDescent="0.25">
      <c r="A714" s="148" t="s">
        <v>2837</v>
      </c>
      <c r="B714" s="148" t="s">
        <v>2997</v>
      </c>
      <c r="C714" s="148" t="s">
        <v>3764</v>
      </c>
      <c r="D714" s="148">
        <f t="shared" si="33"/>
        <v>0</v>
      </c>
      <c r="E714" s="148" t="str">
        <f t="shared" si="34"/>
        <v>GC-04314</v>
      </c>
      <c r="F714" s="148">
        <f>+IF(AND(C714*1&gt;=200,E714="GC-04314"),IF(D714=0,MAX(F$2:F713)+1,0),0)</f>
        <v>581</v>
      </c>
      <c r="H714" s="148" t="s">
        <v>6589</v>
      </c>
      <c r="I714" s="148" t="s">
        <v>6962</v>
      </c>
      <c r="J714" s="148" t="s">
        <v>6962</v>
      </c>
      <c r="K714" s="148">
        <f t="shared" si="35"/>
        <v>0</v>
      </c>
      <c r="L714" s="148" t="s">
        <v>9020</v>
      </c>
    </row>
    <row r="715" spans="1:12" x14ac:dyDescent="0.25">
      <c r="A715" s="148" t="s">
        <v>2838</v>
      </c>
      <c r="B715" s="148" t="s">
        <v>2997</v>
      </c>
      <c r="C715" s="148" t="s">
        <v>3765</v>
      </c>
      <c r="D715" s="148">
        <f t="shared" si="33"/>
        <v>0</v>
      </c>
      <c r="E715" s="148" t="str">
        <f t="shared" si="34"/>
        <v>GC-04314</v>
      </c>
      <c r="F715" s="148">
        <f>+IF(AND(C715*1&gt;=200,E715="GC-04314"),IF(D715=0,MAX(F$2:F714)+1,0),0)</f>
        <v>582</v>
      </c>
      <c r="H715" s="148" t="s">
        <v>6590</v>
      </c>
      <c r="I715" s="148" t="s">
        <v>6962</v>
      </c>
      <c r="J715" s="148" t="s">
        <v>6962</v>
      </c>
      <c r="K715" s="148">
        <f t="shared" si="35"/>
        <v>0</v>
      </c>
      <c r="L715" s="148" t="s">
        <v>9020</v>
      </c>
    </row>
    <row r="716" spans="1:12" x14ac:dyDescent="0.25">
      <c r="A716" s="148" t="s">
        <v>2839</v>
      </c>
      <c r="B716" s="148" t="s">
        <v>2997</v>
      </c>
      <c r="C716" s="148" t="s">
        <v>3766</v>
      </c>
      <c r="D716" s="148">
        <f t="shared" si="33"/>
        <v>0</v>
      </c>
      <c r="E716" s="148" t="str">
        <f t="shared" si="34"/>
        <v>GC-04314</v>
      </c>
      <c r="F716" s="148">
        <f>+IF(AND(C716*1&gt;=200,E716="GC-04314"),IF(D716=0,MAX(F$2:F715)+1,0),0)</f>
        <v>583</v>
      </c>
      <c r="H716" s="148" t="s">
        <v>6591</v>
      </c>
      <c r="I716" s="148" t="s">
        <v>6962</v>
      </c>
      <c r="J716" s="148" t="s">
        <v>6962</v>
      </c>
      <c r="K716" s="148">
        <f t="shared" si="35"/>
        <v>0</v>
      </c>
      <c r="L716" s="148" t="s">
        <v>9020</v>
      </c>
    </row>
    <row r="717" spans="1:12" x14ac:dyDescent="0.25">
      <c r="A717" s="148" t="s">
        <v>2840</v>
      </c>
      <c r="B717" s="148" t="s">
        <v>2997</v>
      </c>
      <c r="C717" s="148" t="s">
        <v>3767</v>
      </c>
      <c r="D717" s="148">
        <f t="shared" si="33"/>
        <v>0</v>
      </c>
      <c r="E717" s="148" t="str">
        <f t="shared" si="34"/>
        <v>GC-04314</v>
      </c>
      <c r="F717" s="148">
        <f>+IF(AND(C717*1&gt;=200,E717="GC-04314"),IF(D717=0,MAX(F$2:F716)+1,0),0)</f>
        <v>584</v>
      </c>
      <c r="H717" s="148" t="s">
        <v>6592</v>
      </c>
      <c r="I717" s="148" t="s">
        <v>6962</v>
      </c>
      <c r="J717" s="148" t="s">
        <v>6962</v>
      </c>
      <c r="K717" s="148">
        <f t="shared" si="35"/>
        <v>0</v>
      </c>
      <c r="L717" s="148" t="s">
        <v>9020</v>
      </c>
    </row>
    <row r="718" spans="1:12" x14ac:dyDescent="0.25">
      <c r="A718" s="148" t="s">
        <v>2841</v>
      </c>
      <c r="B718" s="148" t="s">
        <v>2997</v>
      </c>
      <c r="C718" s="148" t="s">
        <v>3768</v>
      </c>
      <c r="D718" s="148">
        <f t="shared" si="33"/>
        <v>0</v>
      </c>
      <c r="E718" s="148" t="str">
        <f t="shared" si="34"/>
        <v>GC-04314</v>
      </c>
      <c r="F718" s="148">
        <f>+IF(AND(C718*1&gt;=200,E718="GC-04314"),IF(D718=0,MAX(F$2:F717)+1,0),0)</f>
        <v>585</v>
      </c>
      <c r="H718" s="148" t="s">
        <v>6593</v>
      </c>
      <c r="I718" s="148" t="s">
        <v>6962</v>
      </c>
      <c r="J718" s="148" t="s">
        <v>6962</v>
      </c>
      <c r="K718" s="148">
        <f t="shared" si="35"/>
        <v>0</v>
      </c>
      <c r="L718" s="148" t="s">
        <v>9020</v>
      </c>
    </row>
    <row r="719" spans="1:12" x14ac:dyDescent="0.25">
      <c r="A719" s="148" t="s">
        <v>2842</v>
      </c>
      <c r="B719" s="148" t="s">
        <v>2997</v>
      </c>
      <c r="C719" s="148" t="s">
        <v>3769</v>
      </c>
      <c r="D719" s="148">
        <f t="shared" si="33"/>
        <v>0</v>
      </c>
      <c r="E719" s="148" t="str">
        <f t="shared" si="34"/>
        <v>GC-04314</v>
      </c>
      <c r="F719" s="148">
        <f>+IF(AND(C719*1&gt;=200,E719="GC-04314"),IF(D719=0,MAX(F$2:F718)+1,0),0)</f>
        <v>586</v>
      </c>
      <c r="H719" s="148" t="s">
        <v>6594</v>
      </c>
      <c r="I719" s="148" t="s">
        <v>6962</v>
      </c>
      <c r="J719" s="148" t="s">
        <v>6962</v>
      </c>
      <c r="K719" s="148">
        <f t="shared" si="35"/>
        <v>0</v>
      </c>
      <c r="L719" s="148" t="s">
        <v>9020</v>
      </c>
    </row>
    <row r="720" spans="1:12" x14ac:dyDescent="0.25">
      <c r="A720" s="148" t="s">
        <v>2843</v>
      </c>
      <c r="B720" s="148" t="s">
        <v>2997</v>
      </c>
      <c r="C720" s="148" t="s">
        <v>3770</v>
      </c>
      <c r="D720" s="148">
        <f t="shared" si="33"/>
        <v>0</v>
      </c>
      <c r="E720" s="148" t="str">
        <f t="shared" si="34"/>
        <v>GC-04314</v>
      </c>
      <c r="F720" s="148">
        <f>+IF(AND(C720*1&gt;=200,E720="GC-04314"),IF(D720=0,MAX(F$2:F719)+1,0),0)</f>
        <v>587</v>
      </c>
      <c r="H720" s="148" t="s">
        <v>6595</v>
      </c>
      <c r="I720" s="148" t="s">
        <v>6962</v>
      </c>
      <c r="J720" s="148" t="s">
        <v>6962</v>
      </c>
      <c r="K720" s="148">
        <f t="shared" si="35"/>
        <v>0</v>
      </c>
      <c r="L720" s="148" t="s">
        <v>9020</v>
      </c>
    </row>
    <row r="721" spans="1:12" x14ac:dyDescent="0.25">
      <c r="A721" s="148" t="s">
        <v>2844</v>
      </c>
      <c r="B721" s="148" t="s">
        <v>2997</v>
      </c>
      <c r="C721" s="148" t="s">
        <v>3771</v>
      </c>
      <c r="D721" s="148">
        <f t="shared" si="33"/>
        <v>0</v>
      </c>
      <c r="E721" s="148" t="str">
        <f t="shared" si="34"/>
        <v>GC-04314</v>
      </c>
      <c r="F721" s="148">
        <f>+IF(AND(C721*1&gt;=200,E721="GC-04314"),IF(D721=0,MAX(F$2:F720)+1,0),0)</f>
        <v>588</v>
      </c>
      <c r="H721" s="148" t="s">
        <v>6596</v>
      </c>
      <c r="I721" s="148" t="s">
        <v>6962</v>
      </c>
      <c r="J721" s="148" t="s">
        <v>6962</v>
      </c>
      <c r="K721" s="148">
        <f t="shared" si="35"/>
        <v>0</v>
      </c>
      <c r="L721" s="148" t="s">
        <v>9020</v>
      </c>
    </row>
    <row r="722" spans="1:12" x14ac:dyDescent="0.25">
      <c r="A722" s="148" t="s">
        <v>2845</v>
      </c>
      <c r="B722" s="148" t="s">
        <v>2997</v>
      </c>
      <c r="C722" s="148" t="s">
        <v>3772</v>
      </c>
      <c r="D722" s="148">
        <f t="shared" si="33"/>
        <v>0</v>
      </c>
      <c r="E722" s="148" t="str">
        <f t="shared" si="34"/>
        <v>GC-04314</v>
      </c>
      <c r="F722" s="148">
        <f>+IF(AND(C722*1&gt;=200,E722="GC-04314"),IF(D722=0,MAX(F$2:F721)+1,0),0)</f>
        <v>589</v>
      </c>
      <c r="H722" s="148" t="s">
        <v>6597</v>
      </c>
      <c r="I722" s="148" t="s">
        <v>6962</v>
      </c>
      <c r="J722" s="148" t="s">
        <v>6962</v>
      </c>
      <c r="K722" s="148">
        <f t="shared" si="35"/>
        <v>0</v>
      </c>
      <c r="L722" s="148" t="s">
        <v>9020</v>
      </c>
    </row>
    <row r="723" spans="1:12" x14ac:dyDescent="0.25">
      <c r="A723" s="148" t="s">
        <v>2846</v>
      </c>
      <c r="B723" s="148" t="s">
        <v>2997</v>
      </c>
      <c r="C723" s="148" t="s">
        <v>3773</v>
      </c>
      <c r="D723" s="148">
        <f t="shared" si="33"/>
        <v>0</v>
      </c>
      <c r="E723" s="148" t="str">
        <f t="shared" si="34"/>
        <v>GC-04314</v>
      </c>
      <c r="F723" s="148">
        <f>+IF(AND(C723*1&gt;=200,E723="GC-04314"),IF(D723=0,MAX(F$2:F722)+1,0),0)</f>
        <v>590</v>
      </c>
      <c r="H723" s="148" t="s">
        <v>6598</v>
      </c>
      <c r="I723" s="148" t="s">
        <v>6962</v>
      </c>
      <c r="J723" s="148" t="s">
        <v>6962</v>
      </c>
      <c r="K723" s="148">
        <f t="shared" si="35"/>
        <v>0</v>
      </c>
      <c r="L723" s="148" t="s">
        <v>9020</v>
      </c>
    </row>
    <row r="724" spans="1:12" x14ac:dyDescent="0.25">
      <c r="A724" s="148" t="s">
        <v>2847</v>
      </c>
      <c r="B724" s="148" t="s">
        <v>2997</v>
      </c>
      <c r="C724" s="148" t="s">
        <v>3774</v>
      </c>
      <c r="D724" s="148">
        <f t="shared" si="33"/>
        <v>0</v>
      </c>
      <c r="E724" s="148" t="str">
        <f t="shared" si="34"/>
        <v>GC-04314</v>
      </c>
      <c r="F724" s="148">
        <f>+IF(AND(C724*1&gt;=200,E724="GC-04314"),IF(D724=0,MAX(F$2:F723)+1,0),0)</f>
        <v>591</v>
      </c>
      <c r="H724" s="148" t="s">
        <v>6599</v>
      </c>
      <c r="I724" s="148" t="s">
        <v>6962</v>
      </c>
      <c r="J724" s="148" t="s">
        <v>6962</v>
      </c>
      <c r="K724" s="148">
        <f t="shared" si="35"/>
        <v>0</v>
      </c>
      <c r="L724" s="148" t="s">
        <v>9020</v>
      </c>
    </row>
    <row r="725" spans="1:12" x14ac:dyDescent="0.25">
      <c r="A725" s="148" t="s">
        <v>2848</v>
      </c>
      <c r="B725" s="148" t="s">
        <v>2997</v>
      </c>
      <c r="C725" s="148" t="s">
        <v>3775</v>
      </c>
      <c r="D725" s="148">
        <f t="shared" si="33"/>
        <v>0</v>
      </c>
      <c r="E725" s="148" t="str">
        <f t="shared" si="34"/>
        <v>GC-04314</v>
      </c>
      <c r="F725" s="148">
        <f>+IF(AND(C725*1&gt;=200,E725="GC-04314"),IF(D725=0,MAX(F$2:F724)+1,0),0)</f>
        <v>592</v>
      </c>
      <c r="H725" s="148" t="s">
        <v>6600</v>
      </c>
      <c r="I725" s="148" t="s">
        <v>6962</v>
      </c>
      <c r="J725" s="148" t="s">
        <v>6962</v>
      </c>
      <c r="K725" s="148">
        <f t="shared" si="35"/>
        <v>0</v>
      </c>
      <c r="L725" s="148" t="s">
        <v>9020</v>
      </c>
    </row>
    <row r="726" spans="1:12" x14ac:dyDescent="0.25">
      <c r="A726" s="148" t="s">
        <v>2849</v>
      </c>
      <c r="B726" s="148" t="s">
        <v>2997</v>
      </c>
      <c r="C726" s="148" t="s">
        <v>3776</v>
      </c>
      <c r="D726" s="148">
        <f t="shared" si="33"/>
        <v>0</v>
      </c>
      <c r="E726" s="148" t="str">
        <f t="shared" si="34"/>
        <v>GC-04314</v>
      </c>
      <c r="F726" s="148">
        <f>+IF(AND(C726*1&gt;=200,E726="GC-04314"),IF(D726=0,MAX(F$2:F725)+1,0),0)</f>
        <v>593</v>
      </c>
      <c r="H726" s="148" t="s">
        <v>6601</v>
      </c>
      <c r="I726" s="148" t="s">
        <v>6962</v>
      </c>
      <c r="J726" s="148" t="s">
        <v>6962</v>
      </c>
      <c r="K726" s="148">
        <f t="shared" si="35"/>
        <v>0</v>
      </c>
      <c r="L726" s="148" t="s">
        <v>9020</v>
      </c>
    </row>
    <row r="727" spans="1:12" x14ac:dyDescent="0.25">
      <c r="A727" s="148" t="s">
        <v>2850</v>
      </c>
      <c r="B727" s="148" t="s">
        <v>2997</v>
      </c>
      <c r="C727" s="148" t="s">
        <v>3777</v>
      </c>
      <c r="D727" s="148">
        <f t="shared" si="33"/>
        <v>0</v>
      </c>
      <c r="E727" s="148" t="str">
        <f t="shared" si="34"/>
        <v>GC-04314</v>
      </c>
      <c r="F727" s="148">
        <f>+IF(AND(C727*1&gt;=200,E727="GC-04314"),IF(D727=0,MAX(F$2:F726)+1,0),0)</f>
        <v>594</v>
      </c>
      <c r="H727" s="148" t="s">
        <v>6602</v>
      </c>
      <c r="I727" s="148" t="s">
        <v>6962</v>
      </c>
      <c r="J727" s="148" t="s">
        <v>6962</v>
      </c>
      <c r="K727" s="148">
        <f t="shared" si="35"/>
        <v>0</v>
      </c>
      <c r="L727" s="148" t="s">
        <v>9020</v>
      </c>
    </row>
    <row r="728" spans="1:12" x14ac:dyDescent="0.25">
      <c r="A728" s="148" t="s">
        <v>2851</v>
      </c>
      <c r="B728" s="148" t="s">
        <v>2997</v>
      </c>
      <c r="C728" s="148" t="s">
        <v>3778</v>
      </c>
      <c r="D728" s="148">
        <f t="shared" si="33"/>
        <v>0</v>
      </c>
      <c r="E728" s="148" t="str">
        <f t="shared" si="34"/>
        <v>GC-04314</v>
      </c>
      <c r="F728" s="148">
        <f>+IF(AND(C728*1&gt;=200,E728="GC-04314"),IF(D728=0,MAX(F$2:F727)+1,0),0)</f>
        <v>595</v>
      </c>
      <c r="H728" s="148" t="s">
        <v>6603</v>
      </c>
      <c r="I728" s="148" t="s">
        <v>6962</v>
      </c>
      <c r="J728" s="148" t="s">
        <v>6962</v>
      </c>
      <c r="K728" s="148">
        <f t="shared" si="35"/>
        <v>0</v>
      </c>
      <c r="L728" s="148" t="s">
        <v>9020</v>
      </c>
    </row>
    <row r="729" spans="1:12" x14ac:dyDescent="0.25">
      <c r="A729" s="148" t="s">
        <v>2852</v>
      </c>
      <c r="B729" s="148" t="s">
        <v>2997</v>
      </c>
      <c r="C729" s="148" t="s">
        <v>3779</v>
      </c>
      <c r="D729" s="148">
        <f t="shared" si="33"/>
        <v>0</v>
      </c>
      <c r="E729" s="148" t="str">
        <f t="shared" si="34"/>
        <v>GC-04314</v>
      </c>
      <c r="F729" s="148">
        <f>+IF(AND(C729*1&gt;=200,E729="GC-04314"),IF(D729=0,MAX(F$2:F728)+1,0),0)</f>
        <v>596</v>
      </c>
      <c r="H729" s="148" t="s">
        <v>6604</v>
      </c>
      <c r="I729" s="148" t="s">
        <v>6962</v>
      </c>
      <c r="J729" s="148" t="s">
        <v>6962</v>
      </c>
      <c r="K729" s="148">
        <f t="shared" si="35"/>
        <v>0</v>
      </c>
      <c r="L729" s="148" t="s">
        <v>9020</v>
      </c>
    </row>
    <row r="730" spans="1:12" x14ac:dyDescent="0.25">
      <c r="A730" s="148" t="s">
        <v>2853</v>
      </c>
      <c r="B730" s="148" t="s">
        <v>2997</v>
      </c>
      <c r="C730" s="148" t="s">
        <v>3780</v>
      </c>
      <c r="D730" s="148">
        <f t="shared" si="33"/>
        <v>0</v>
      </c>
      <c r="E730" s="148" t="str">
        <f t="shared" si="34"/>
        <v>GC-04314</v>
      </c>
      <c r="F730" s="148">
        <f>+IF(AND(C730*1&gt;=200,E730="GC-04314"),IF(D730=0,MAX(F$2:F729)+1,0),0)</f>
        <v>597</v>
      </c>
      <c r="H730" s="148" t="s">
        <v>6605</v>
      </c>
      <c r="I730" s="148" t="s">
        <v>6962</v>
      </c>
      <c r="J730" s="148" t="s">
        <v>6962</v>
      </c>
      <c r="K730" s="148">
        <f t="shared" si="35"/>
        <v>0</v>
      </c>
      <c r="L730" s="148" t="s">
        <v>9020</v>
      </c>
    </row>
    <row r="731" spans="1:12" x14ac:dyDescent="0.25">
      <c r="A731" s="148" t="s">
        <v>2854</v>
      </c>
      <c r="B731" s="148" t="s">
        <v>2997</v>
      </c>
      <c r="C731" s="148" t="s">
        <v>3781</v>
      </c>
      <c r="D731" s="148">
        <f t="shared" si="33"/>
        <v>0</v>
      </c>
      <c r="E731" s="148" t="str">
        <f t="shared" si="34"/>
        <v>GC-04314</v>
      </c>
      <c r="F731" s="148">
        <f>+IF(AND(C731*1&gt;=200,E731="GC-04314"),IF(D731=0,MAX(F$2:F730)+1,0),0)</f>
        <v>598</v>
      </c>
      <c r="H731" s="148" t="s">
        <v>6606</v>
      </c>
      <c r="I731" s="148" t="s">
        <v>6962</v>
      </c>
      <c r="J731" s="148" t="s">
        <v>6962</v>
      </c>
      <c r="K731" s="148">
        <f t="shared" si="35"/>
        <v>0</v>
      </c>
      <c r="L731" s="148" t="s">
        <v>9020</v>
      </c>
    </row>
    <row r="732" spans="1:12" x14ac:dyDescent="0.25">
      <c r="A732" s="148" t="s">
        <v>2855</v>
      </c>
      <c r="B732" s="148" t="s">
        <v>2997</v>
      </c>
      <c r="C732" s="148" t="s">
        <v>3782</v>
      </c>
      <c r="D732" s="148">
        <f t="shared" si="33"/>
        <v>0</v>
      </c>
      <c r="E732" s="148" t="str">
        <f t="shared" si="34"/>
        <v>GC-04314</v>
      </c>
      <c r="F732" s="148">
        <f>+IF(AND(C732*1&gt;=200,E732="GC-04314"),IF(D732=0,MAX(F$2:F731)+1,0),0)</f>
        <v>599</v>
      </c>
      <c r="H732" s="148" t="s">
        <v>6607</v>
      </c>
      <c r="I732" s="148" t="s">
        <v>6962</v>
      </c>
      <c r="J732" s="148" t="s">
        <v>6962</v>
      </c>
      <c r="K732" s="148">
        <f t="shared" si="35"/>
        <v>0</v>
      </c>
      <c r="L732" s="148" t="s">
        <v>9020</v>
      </c>
    </row>
    <row r="733" spans="1:12" x14ac:dyDescent="0.25">
      <c r="A733" s="148" t="s">
        <v>2856</v>
      </c>
      <c r="B733" s="148" t="s">
        <v>2997</v>
      </c>
      <c r="C733" s="148" t="s">
        <v>3783</v>
      </c>
      <c r="D733" s="148">
        <f t="shared" si="33"/>
        <v>0</v>
      </c>
      <c r="E733" s="148" t="str">
        <f t="shared" si="34"/>
        <v>GC-04314</v>
      </c>
      <c r="F733" s="148">
        <f>+IF(AND(C733*1&gt;=200,E733="GC-04314"),IF(D733=0,MAX(F$2:F732)+1,0),0)</f>
        <v>600</v>
      </c>
      <c r="H733" s="148" t="s">
        <v>6608</v>
      </c>
      <c r="I733" s="148" t="s">
        <v>6962</v>
      </c>
      <c r="J733" s="148" t="s">
        <v>6962</v>
      </c>
      <c r="K733" s="148">
        <f t="shared" si="35"/>
        <v>0</v>
      </c>
      <c r="L733" s="148" t="s">
        <v>9020</v>
      </c>
    </row>
    <row r="734" spans="1:12" x14ac:dyDescent="0.25">
      <c r="A734" s="148" t="s">
        <v>2857</v>
      </c>
      <c r="B734" s="148" t="s">
        <v>2997</v>
      </c>
      <c r="C734" s="148" t="s">
        <v>3784</v>
      </c>
      <c r="D734" s="148">
        <f t="shared" si="33"/>
        <v>0</v>
      </c>
      <c r="E734" s="148" t="str">
        <f t="shared" si="34"/>
        <v>GC-04314</v>
      </c>
      <c r="F734" s="148">
        <f>+IF(AND(C734*1&gt;=200,E734="GC-04314"),IF(D734=0,MAX(F$2:F733)+1,0),0)</f>
        <v>601</v>
      </c>
      <c r="H734" s="148" t="s">
        <v>6609</v>
      </c>
      <c r="I734" s="148" t="s">
        <v>6962</v>
      </c>
      <c r="J734" s="148" t="s">
        <v>6962</v>
      </c>
      <c r="K734" s="148">
        <f t="shared" si="35"/>
        <v>0</v>
      </c>
      <c r="L734" s="148" t="s">
        <v>9020</v>
      </c>
    </row>
    <row r="735" spans="1:12" x14ac:dyDescent="0.25">
      <c r="A735" s="148" t="s">
        <v>2858</v>
      </c>
      <c r="B735" s="148" t="s">
        <v>2997</v>
      </c>
      <c r="C735" s="148" t="s">
        <v>3785</v>
      </c>
      <c r="D735" s="148">
        <f t="shared" si="33"/>
        <v>0</v>
      </c>
      <c r="E735" s="148" t="str">
        <f t="shared" si="34"/>
        <v>GC-04314</v>
      </c>
      <c r="F735" s="148">
        <f>+IF(AND(C735*1&gt;=200,E735="GC-04314"),IF(D735=0,MAX(F$2:F734)+1,0),0)</f>
        <v>602</v>
      </c>
      <c r="H735" s="148" t="s">
        <v>6610</v>
      </c>
      <c r="I735" s="148" t="s">
        <v>6962</v>
      </c>
      <c r="J735" s="148" t="s">
        <v>6962</v>
      </c>
      <c r="K735" s="148">
        <f t="shared" si="35"/>
        <v>0</v>
      </c>
      <c r="L735" s="148" t="s">
        <v>9020</v>
      </c>
    </row>
    <row r="736" spans="1:12" x14ac:dyDescent="0.25">
      <c r="A736" s="148" t="s">
        <v>2859</v>
      </c>
      <c r="B736" s="148" t="s">
        <v>2997</v>
      </c>
      <c r="C736" s="148" t="s">
        <v>3786</v>
      </c>
      <c r="D736" s="148">
        <f t="shared" si="33"/>
        <v>0</v>
      </c>
      <c r="E736" s="148" t="str">
        <f t="shared" si="34"/>
        <v>GC-04314</v>
      </c>
      <c r="F736" s="148">
        <f>+IF(AND(C736*1&gt;=200,E736="GC-04314"),IF(D736=0,MAX(F$2:F735)+1,0),0)</f>
        <v>603</v>
      </c>
      <c r="H736" s="148" t="s">
        <v>6611</v>
      </c>
      <c r="I736" s="148" t="s">
        <v>6962</v>
      </c>
      <c r="J736" s="148" t="s">
        <v>6962</v>
      </c>
      <c r="K736" s="148">
        <f t="shared" si="35"/>
        <v>0</v>
      </c>
      <c r="L736" s="148" t="s">
        <v>9020</v>
      </c>
    </row>
    <row r="737" spans="1:12" x14ac:dyDescent="0.25">
      <c r="A737" s="148" t="s">
        <v>2860</v>
      </c>
      <c r="B737" s="148" t="s">
        <v>2997</v>
      </c>
      <c r="C737" s="148" t="s">
        <v>3787</v>
      </c>
      <c r="D737" s="148">
        <f t="shared" si="33"/>
        <v>0</v>
      </c>
      <c r="E737" s="148" t="str">
        <f t="shared" si="34"/>
        <v>GC-04314</v>
      </c>
      <c r="F737" s="148">
        <f>+IF(AND(C737*1&gt;=200,E737="GC-04314"),IF(D737=0,MAX(F$2:F736)+1,0),0)</f>
        <v>604</v>
      </c>
      <c r="H737" s="148" t="s">
        <v>6612</v>
      </c>
      <c r="I737" s="148" t="s">
        <v>6962</v>
      </c>
      <c r="J737" s="148" t="s">
        <v>6962</v>
      </c>
      <c r="K737" s="148">
        <f t="shared" si="35"/>
        <v>0</v>
      </c>
      <c r="L737" s="148" t="s">
        <v>9020</v>
      </c>
    </row>
    <row r="738" spans="1:12" x14ac:dyDescent="0.25">
      <c r="A738" s="148" t="s">
        <v>2861</v>
      </c>
      <c r="B738" s="148" t="s">
        <v>2997</v>
      </c>
      <c r="C738" s="148" t="s">
        <v>3788</v>
      </c>
      <c r="D738" s="148">
        <f t="shared" si="33"/>
        <v>0</v>
      </c>
      <c r="E738" s="148" t="str">
        <f t="shared" si="34"/>
        <v>GC-04314</v>
      </c>
      <c r="F738" s="148">
        <f>+IF(AND(C738*1&gt;=200,E738="GC-04314"),IF(D738=0,MAX(F$2:F737)+1,0),0)</f>
        <v>605</v>
      </c>
      <c r="H738" s="148" t="s">
        <v>6613</v>
      </c>
      <c r="I738" s="148" t="s">
        <v>6962</v>
      </c>
      <c r="J738" s="148" t="s">
        <v>6962</v>
      </c>
      <c r="K738" s="148">
        <f t="shared" si="35"/>
        <v>0</v>
      </c>
      <c r="L738" s="148" t="s">
        <v>9020</v>
      </c>
    </row>
    <row r="739" spans="1:12" x14ac:dyDescent="0.25">
      <c r="A739" s="148" t="s">
        <v>2862</v>
      </c>
      <c r="B739" s="148" t="s">
        <v>2997</v>
      </c>
      <c r="C739" s="148" t="s">
        <v>3789</v>
      </c>
      <c r="D739" s="148">
        <f t="shared" si="33"/>
        <v>0</v>
      </c>
      <c r="E739" s="148" t="str">
        <f t="shared" si="34"/>
        <v>GC-04314</v>
      </c>
      <c r="F739" s="148">
        <f>+IF(AND(C739*1&gt;=200,E739="GC-04314"),IF(D739=0,MAX(F$2:F738)+1,0),0)</f>
        <v>606</v>
      </c>
      <c r="H739" s="148" t="s">
        <v>6614</v>
      </c>
      <c r="I739" s="148" t="s">
        <v>6962</v>
      </c>
      <c r="J739" s="148" t="s">
        <v>6962</v>
      </c>
      <c r="K739" s="148">
        <f t="shared" si="35"/>
        <v>0</v>
      </c>
      <c r="L739" s="148" t="s">
        <v>9020</v>
      </c>
    </row>
    <row r="740" spans="1:12" x14ac:dyDescent="0.25">
      <c r="A740" s="148" t="s">
        <v>2863</v>
      </c>
      <c r="B740" s="148" t="s">
        <v>2997</v>
      </c>
      <c r="C740" s="148" t="s">
        <v>3790</v>
      </c>
      <c r="D740" s="148">
        <f t="shared" si="33"/>
        <v>0</v>
      </c>
      <c r="E740" s="148" t="str">
        <f t="shared" si="34"/>
        <v>GC-04314</v>
      </c>
      <c r="F740" s="148">
        <f>+IF(AND(C740*1&gt;=200,E740="GC-04314"),IF(D740=0,MAX(F$2:F739)+1,0),0)</f>
        <v>607</v>
      </c>
      <c r="H740" s="148" t="s">
        <v>6615</v>
      </c>
      <c r="I740" s="148" t="s">
        <v>6962</v>
      </c>
      <c r="J740" s="148" t="s">
        <v>6962</v>
      </c>
      <c r="K740" s="148">
        <f t="shared" si="35"/>
        <v>0</v>
      </c>
      <c r="L740" s="148" t="s">
        <v>9020</v>
      </c>
    </row>
    <row r="741" spans="1:12" x14ac:dyDescent="0.25">
      <c r="A741" s="148" t="s">
        <v>2864</v>
      </c>
      <c r="B741" s="148" t="s">
        <v>2997</v>
      </c>
      <c r="C741" s="148" t="s">
        <v>3791</v>
      </c>
      <c r="D741" s="148">
        <f t="shared" si="33"/>
        <v>0</v>
      </c>
      <c r="E741" s="148" t="str">
        <f t="shared" si="34"/>
        <v>GC-04314</v>
      </c>
      <c r="F741" s="148">
        <f>+IF(AND(C741*1&gt;=200,E741="GC-04314"),IF(D741=0,MAX(F$2:F740)+1,0),0)</f>
        <v>608</v>
      </c>
      <c r="H741" s="148" t="s">
        <v>6616</v>
      </c>
      <c r="I741" s="148" t="s">
        <v>6962</v>
      </c>
      <c r="J741" s="148" t="s">
        <v>6962</v>
      </c>
      <c r="K741" s="148">
        <f t="shared" si="35"/>
        <v>0</v>
      </c>
      <c r="L741" s="148" t="s">
        <v>9020</v>
      </c>
    </row>
    <row r="742" spans="1:12" x14ac:dyDescent="0.25">
      <c r="A742" s="148" t="s">
        <v>2865</v>
      </c>
      <c r="B742" s="148" t="s">
        <v>2997</v>
      </c>
      <c r="C742" s="148" t="s">
        <v>3792</v>
      </c>
      <c r="D742" s="148">
        <f t="shared" si="33"/>
        <v>0</v>
      </c>
      <c r="E742" s="148" t="str">
        <f t="shared" si="34"/>
        <v>GC-04314</v>
      </c>
      <c r="F742" s="148">
        <f>+IF(AND(C742*1&gt;=200,E742="GC-04314"),IF(D742=0,MAX(F$2:F741)+1,0),0)</f>
        <v>609</v>
      </c>
      <c r="H742" s="148" t="s">
        <v>6617</v>
      </c>
      <c r="I742" s="148" t="s">
        <v>6962</v>
      </c>
      <c r="J742" s="148" t="s">
        <v>6962</v>
      </c>
      <c r="K742" s="148">
        <f t="shared" si="35"/>
        <v>0</v>
      </c>
      <c r="L742" s="148" t="s">
        <v>9020</v>
      </c>
    </row>
    <row r="743" spans="1:12" x14ac:dyDescent="0.25">
      <c r="A743" s="148" t="s">
        <v>2866</v>
      </c>
      <c r="B743" s="148" t="s">
        <v>2997</v>
      </c>
      <c r="C743" s="148" t="s">
        <v>3793</v>
      </c>
      <c r="D743" s="148">
        <f t="shared" si="33"/>
        <v>0</v>
      </c>
      <c r="E743" s="148" t="str">
        <f t="shared" si="34"/>
        <v>GC-04314</v>
      </c>
      <c r="F743" s="148">
        <f>+IF(AND(C743*1&gt;=200,E743="GC-04314"),IF(D743=0,MAX(F$2:F742)+1,0),0)</f>
        <v>610</v>
      </c>
      <c r="H743" s="148" t="s">
        <v>6618</v>
      </c>
      <c r="I743" s="148" t="s">
        <v>6962</v>
      </c>
      <c r="J743" s="148" t="s">
        <v>6962</v>
      </c>
      <c r="K743" s="148">
        <f t="shared" si="35"/>
        <v>0</v>
      </c>
      <c r="L743" s="148" t="s">
        <v>9020</v>
      </c>
    </row>
    <row r="744" spans="1:12" x14ac:dyDescent="0.25">
      <c r="A744" s="148" t="s">
        <v>2867</v>
      </c>
      <c r="B744" s="148" t="s">
        <v>2997</v>
      </c>
      <c r="C744" s="148" t="s">
        <v>3794</v>
      </c>
      <c r="D744" s="148">
        <f t="shared" si="33"/>
        <v>0</v>
      </c>
      <c r="E744" s="148" t="str">
        <f t="shared" si="34"/>
        <v>GC-04314</v>
      </c>
      <c r="F744" s="148">
        <f>+IF(AND(C744*1&gt;=200,E744="GC-04314"),IF(D744=0,MAX(F$2:F743)+1,0),0)</f>
        <v>611</v>
      </c>
      <c r="H744" s="148" t="s">
        <v>6619</v>
      </c>
      <c r="I744" s="148" t="s">
        <v>6962</v>
      </c>
      <c r="J744" s="148" t="s">
        <v>6962</v>
      </c>
      <c r="K744" s="148">
        <f t="shared" si="35"/>
        <v>0</v>
      </c>
      <c r="L744" s="148" t="s">
        <v>9020</v>
      </c>
    </row>
    <row r="745" spans="1:12" x14ac:dyDescent="0.25">
      <c r="A745" s="148" t="s">
        <v>2868</v>
      </c>
      <c r="B745" s="148" t="s">
        <v>2997</v>
      </c>
      <c r="C745" s="148" t="s">
        <v>3795</v>
      </c>
      <c r="D745" s="148">
        <f t="shared" si="33"/>
        <v>0</v>
      </c>
      <c r="E745" s="148" t="str">
        <f t="shared" si="34"/>
        <v>GC-04314</v>
      </c>
      <c r="F745" s="148">
        <f>+IF(AND(C745*1&gt;=200,E745="GC-04314"),IF(D745=0,MAX(F$2:F744)+1,0),0)</f>
        <v>612</v>
      </c>
      <c r="H745" s="148" t="s">
        <v>6620</v>
      </c>
      <c r="I745" s="148" t="s">
        <v>6962</v>
      </c>
      <c r="J745" s="148" t="s">
        <v>6962</v>
      </c>
      <c r="K745" s="148">
        <f t="shared" si="35"/>
        <v>0</v>
      </c>
      <c r="L745" s="148" t="s">
        <v>9020</v>
      </c>
    </row>
    <row r="746" spans="1:12" x14ac:dyDescent="0.25">
      <c r="A746" s="148" t="s">
        <v>2869</v>
      </c>
      <c r="B746" s="148" t="s">
        <v>2997</v>
      </c>
      <c r="C746" s="148" t="s">
        <v>3796</v>
      </c>
      <c r="D746" s="148">
        <f t="shared" si="33"/>
        <v>0</v>
      </c>
      <c r="E746" s="148" t="str">
        <f t="shared" si="34"/>
        <v>GC-04314</v>
      </c>
      <c r="F746" s="148">
        <f>+IF(AND(C746*1&gt;=200,E746="GC-04314"),IF(D746=0,MAX(F$2:F745)+1,0),0)</f>
        <v>613</v>
      </c>
      <c r="H746" s="148" t="s">
        <v>6621</v>
      </c>
      <c r="I746" s="148" t="s">
        <v>6962</v>
      </c>
      <c r="J746" s="148" t="s">
        <v>6962</v>
      </c>
      <c r="K746" s="148">
        <f t="shared" si="35"/>
        <v>0</v>
      </c>
      <c r="L746" s="148" t="s">
        <v>9020</v>
      </c>
    </row>
    <row r="747" spans="1:12" x14ac:dyDescent="0.25">
      <c r="A747" s="148" t="s">
        <v>2870</v>
      </c>
      <c r="B747" s="148" t="s">
        <v>2997</v>
      </c>
      <c r="C747" s="148" t="s">
        <v>3797</v>
      </c>
      <c r="D747" s="148">
        <f t="shared" si="33"/>
        <v>0</v>
      </c>
      <c r="E747" s="148" t="str">
        <f t="shared" si="34"/>
        <v>GC-04314</v>
      </c>
      <c r="F747" s="148">
        <f>+IF(AND(C747*1&gt;=200,E747="GC-04314"),IF(D747=0,MAX(F$2:F746)+1,0),0)</f>
        <v>614</v>
      </c>
      <c r="H747" s="148" t="s">
        <v>6622</v>
      </c>
      <c r="I747" s="148" t="s">
        <v>6962</v>
      </c>
      <c r="J747" s="148" t="s">
        <v>6962</v>
      </c>
      <c r="K747" s="148">
        <f t="shared" si="35"/>
        <v>0</v>
      </c>
      <c r="L747" s="148" t="s">
        <v>9020</v>
      </c>
    </row>
    <row r="748" spans="1:12" x14ac:dyDescent="0.25">
      <c r="A748" s="148" t="s">
        <v>2871</v>
      </c>
      <c r="B748" s="148" t="s">
        <v>2997</v>
      </c>
      <c r="C748" s="148" t="s">
        <v>3798</v>
      </c>
      <c r="D748" s="148">
        <f t="shared" si="33"/>
        <v>0</v>
      </c>
      <c r="E748" s="148" t="str">
        <f t="shared" si="34"/>
        <v>GC-04314</v>
      </c>
      <c r="F748" s="148">
        <f>+IF(AND(C748*1&gt;=200,E748="GC-04314"),IF(D748=0,MAX(F$2:F747)+1,0),0)</f>
        <v>615</v>
      </c>
      <c r="H748" s="148" t="s">
        <v>6623</v>
      </c>
      <c r="I748" s="148" t="s">
        <v>6962</v>
      </c>
      <c r="J748" s="148" t="s">
        <v>6962</v>
      </c>
      <c r="K748" s="148">
        <f t="shared" si="35"/>
        <v>0</v>
      </c>
      <c r="L748" s="148" t="s">
        <v>9020</v>
      </c>
    </row>
    <row r="749" spans="1:12" x14ac:dyDescent="0.25">
      <c r="A749" s="148" t="s">
        <v>2872</v>
      </c>
      <c r="B749" s="148" t="s">
        <v>2997</v>
      </c>
      <c r="C749" s="148" t="s">
        <v>3799</v>
      </c>
      <c r="D749" s="148">
        <f t="shared" si="33"/>
        <v>0</v>
      </c>
      <c r="E749" s="148" t="str">
        <f t="shared" si="34"/>
        <v>GC-04314</v>
      </c>
      <c r="F749" s="148">
        <f>+IF(AND(C749*1&gt;=200,E749="GC-04314"),IF(D749=0,MAX(F$2:F748)+1,0),0)</f>
        <v>616</v>
      </c>
      <c r="H749" s="148" t="s">
        <v>6624</v>
      </c>
      <c r="I749" s="148" t="s">
        <v>6962</v>
      </c>
      <c r="J749" s="148" t="s">
        <v>6962</v>
      </c>
      <c r="K749" s="148">
        <f t="shared" si="35"/>
        <v>0</v>
      </c>
      <c r="L749" s="148" t="s">
        <v>9020</v>
      </c>
    </row>
    <row r="750" spans="1:12" x14ac:dyDescent="0.25">
      <c r="A750" s="148" t="s">
        <v>2873</v>
      </c>
      <c r="B750" s="148" t="s">
        <v>2997</v>
      </c>
      <c r="C750" s="148" t="s">
        <v>3800</v>
      </c>
      <c r="D750" s="148">
        <f t="shared" si="33"/>
        <v>0</v>
      </c>
      <c r="E750" s="148" t="str">
        <f t="shared" si="34"/>
        <v>GC-04314</v>
      </c>
      <c r="F750" s="148">
        <f>+IF(AND(C750*1&gt;=200,E750="GC-04314"),IF(D750=0,MAX(F$2:F749)+1,0),0)</f>
        <v>617</v>
      </c>
      <c r="H750" s="148" t="s">
        <v>6625</v>
      </c>
      <c r="I750" s="148" t="s">
        <v>6962</v>
      </c>
      <c r="J750" s="148" t="s">
        <v>6962</v>
      </c>
      <c r="K750" s="148">
        <f t="shared" si="35"/>
        <v>0</v>
      </c>
      <c r="L750" s="148" t="s">
        <v>9020</v>
      </c>
    </row>
    <row r="751" spans="1:12" x14ac:dyDescent="0.25">
      <c r="A751" s="148" t="s">
        <v>2874</v>
      </c>
      <c r="B751" s="148" t="s">
        <v>2997</v>
      </c>
      <c r="C751" s="148" t="s">
        <v>3801</v>
      </c>
      <c r="D751" s="148">
        <f t="shared" si="33"/>
        <v>0</v>
      </c>
      <c r="E751" s="148" t="str">
        <f t="shared" si="34"/>
        <v>GC-04314</v>
      </c>
      <c r="F751" s="148">
        <f>+IF(AND(C751*1&gt;=200,E751="GC-04314"),IF(D751=0,MAX(F$2:F750)+1,0),0)</f>
        <v>618</v>
      </c>
      <c r="H751" s="148" t="s">
        <v>6626</v>
      </c>
      <c r="I751" s="148" t="s">
        <v>6962</v>
      </c>
      <c r="J751" s="148" t="s">
        <v>6962</v>
      </c>
      <c r="K751" s="148">
        <f t="shared" si="35"/>
        <v>0</v>
      </c>
      <c r="L751" s="148" t="s">
        <v>9020</v>
      </c>
    </row>
    <row r="752" spans="1:12" x14ac:dyDescent="0.25">
      <c r="A752" s="148" t="s">
        <v>2875</v>
      </c>
      <c r="B752" s="148" t="s">
        <v>2997</v>
      </c>
      <c r="C752" s="148" t="s">
        <v>3802</v>
      </c>
      <c r="D752" s="148">
        <f t="shared" si="33"/>
        <v>0</v>
      </c>
      <c r="E752" s="148" t="str">
        <f t="shared" si="34"/>
        <v>GC-04314</v>
      </c>
      <c r="F752" s="148">
        <f>+IF(AND(C752*1&gt;=200,E752="GC-04314"),IF(D752=0,MAX(F$2:F751)+1,0),0)</f>
        <v>619</v>
      </c>
      <c r="H752" s="148" t="s">
        <v>6627</v>
      </c>
      <c r="I752" s="148" t="s">
        <v>6962</v>
      </c>
      <c r="J752" s="148" t="s">
        <v>6962</v>
      </c>
      <c r="K752" s="148">
        <f t="shared" si="35"/>
        <v>0</v>
      </c>
      <c r="L752" s="148" t="s">
        <v>9020</v>
      </c>
    </row>
    <row r="753" spans="1:12" x14ac:dyDescent="0.25">
      <c r="A753" s="148" t="s">
        <v>2876</v>
      </c>
      <c r="B753" s="148" t="s">
        <v>2997</v>
      </c>
      <c r="C753" s="148" t="s">
        <v>3803</v>
      </c>
      <c r="D753" s="148">
        <f t="shared" si="33"/>
        <v>0</v>
      </c>
      <c r="E753" s="148" t="str">
        <f t="shared" si="34"/>
        <v>GC-04314</v>
      </c>
      <c r="F753" s="148">
        <f>+IF(AND(C753*1&gt;=200,E753="GC-04314"),IF(D753=0,MAX(F$2:F752)+1,0),0)</f>
        <v>620</v>
      </c>
      <c r="H753" s="148" t="s">
        <v>6628</v>
      </c>
      <c r="I753" s="148" t="s">
        <v>6962</v>
      </c>
      <c r="J753" s="148" t="s">
        <v>6962</v>
      </c>
      <c r="K753" s="148">
        <f t="shared" si="35"/>
        <v>0</v>
      </c>
      <c r="L753" s="148" t="s">
        <v>9020</v>
      </c>
    </row>
    <row r="754" spans="1:12" x14ac:dyDescent="0.25">
      <c r="A754" s="148" t="s">
        <v>2877</v>
      </c>
      <c r="B754" s="148" t="s">
        <v>2997</v>
      </c>
      <c r="C754" s="148" t="s">
        <v>3804</v>
      </c>
      <c r="D754" s="148">
        <f t="shared" si="33"/>
        <v>0</v>
      </c>
      <c r="E754" s="148" t="str">
        <f t="shared" si="34"/>
        <v>GC-04314</v>
      </c>
      <c r="F754" s="148">
        <f>+IF(AND(C754*1&gt;=200,E754="GC-04314"),IF(D754=0,MAX(F$2:F753)+1,0),0)</f>
        <v>621</v>
      </c>
      <c r="H754" s="148" t="s">
        <v>6629</v>
      </c>
      <c r="I754" s="148" t="s">
        <v>6962</v>
      </c>
      <c r="J754" s="148" t="s">
        <v>6962</v>
      </c>
      <c r="K754" s="148">
        <f t="shared" si="35"/>
        <v>0</v>
      </c>
      <c r="L754" s="148" t="s">
        <v>9020</v>
      </c>
    </row>
    <row r="755" spans="1:12" x14ac:dyDescent="0.25">
      <c r="A755" s="148" t="s">
        <v>2878</v>
      </c>
      <c r="B755" s="148" t="s">
        <v>2997</v>
      </c>
      <c r="C755" s="148" t="s">
        <v>3805</v>
      </c>
      <c r="D755" s="148">
        <f t="shared" si="33"/>
        <v>0</v>
      </c>
      <c r="E755" s="148" t="str">
        <f t="shared" si="34"/>
        <v>GC-04314</v>
      </c>
      <c r="F755" s="148">
        <f>+IF(AND(C755*1&gt;=200,E755="GC-04314"),IF(D755=0,MAX(F$2:F754)+1,0),0)</f>
        <v>622</v>
      </c>
      <c r="H755" s="148" t="s">
        <v>6630</v>
      </c>
      <c r="I755" s="148" t="s">
        <v>6962</v>
      </c>
      <c r="J755" s="148" t="s">
        <v>6962</v>
      </c>
      <c r="K755" s="148">
        <f t="shared" si="35"/>
        <v>0</v>
      </c>
      <c r="L755" s="148" t="s">
        <v>9020</v>
      </c>
    </row>
    <row r="756" spans="1:12" x14ac:dyDescent="0.25">
      <c r="A756" s="148" t="s">
        <v>2879</v>
      </c>
      <c r="B756" s="148" t="s">
        <v>2997</v>
      </c>
      <c r="C756" s="148" t="s">
        <v>3806</v>
      </c>
      <c r="D756" s="148">
        <f t="shared" si="33"/>
        <v>0</v>
      </c>
      <c r="E756" s="148" t="str">
        <f t="shared" si="34"/>
        <v>GC-04314</v>
      </c>
      <c r="F756" s="148">
        <f>+IF(AND(C756*1&gt;=200,E756="GC-04314"),IF(D756=0,MAX(F$2:F755)+1,0),0)</f>
        <v>623</v>
      </c>
      <c r="H756" s="148" t="s">
        <v>6631</v>
      </c>
      <c r="I756" s="148" t="s">
        <v>6962</v>
      </c>
      <c r="J756" s="148" t="s">
        <v>6962</v>
      </c>
      <c r="K756" s="148">
        <f t="shared" si="35"/>
        <v>0</v>
      </c>
      <c r="L756" s="148" t="s">
        <v>9020</v>
      </c>
    </row>
    <row r="757" spans="1:12" x14ac:dyDescent="0.25">
      <c r="A757" s="148" t="s">
        <v>2880</v>
      </c>
      <c r="B757" s="148" t="s">
        <v>2997</v>
      </c>
      <c r="C757" s="148" t="s">
        <v>3807</v>
      </c>
      <c r="D757" s="148">
        <f t="shared" si="33"/>
        <v>0</v>
      </c>
      <c r="E757" s="148" t="str">
        <f t="shared" si="34"/>
        <v>GC-04314</v>
      </c>
      <c r="F757" s="148">
        <f>+IF(AND(C757*1&gt;=200,E757="GC-04314"),IF(D757=0,MAX(F$2:F756)+1,0),0)</f>
        <v>624</v>
      </c>
      <c r="H757" s="148" t="s">
        <v>6632</v>
      </c>
      <c r="I757" s="148" t="s">
        <v>6962</v>
      </c>
      <c r="J757" s="148" t="s">
        <v>6962</v>
      </c>
      <c r="K757" s="148">
        <f t="shared" si="35"/>
        <v>0</v>
      </c>
      <c r="L757" s="148" t="s">
        <v>9020</v>
      </c>
    </row>
    <row r="758" spans="1:12" x14ac:dyDescent="0.25">
      <c r="A758" s="148" t="s">
        <v>2881</v>
      </c>
      <c r="B758" s="148" t="s">
        <v>2997</v>
      </c>
      <c r="C758" s="148" t="s">
        <v>3808</v>
      </c>
      <c r="D758" s="148">
        <f t="shared" si="33"/>
        <v>0</v>
      </c>
      <c r="E758" s="148" t="str">
        <f t="shared" si="34"/>
        <v>GC-04314</v>
      </c>
      <c r="F758" s="148">
        <f>+IF(AND(C758*1&gt;=200,E758="GC-04314"),IF(D758=0,MAX(F$2:F757)+1,0),0)</f>
        <v>625</v>
      </c>
      <c r="H758" s="148" t="s">
        <v>6633</v>
      </c>
      <c r="I758" s="148" t="s">
        <v>6962</v>
      </c>
      <c r="J758" s="148" t="s">
        <v>6962</v>
      </c>
      <c r="K758" s="148">
        <f t="shared" si="35"/>
        <v>0</v>
      </c>
      <c r="L758" s="148" t="s">
        <v>9020</v>
      </c>
    </row>
    <row r="759" spans="1:12" x14ac:dyDescent="0.25">
      <c r="A759" s="148" t="s">
        <v>2882</v>
      </c>
      <c r="B759" s="148" t="s">
        <v>2997</v>
      </c>
      <c r="C759" s="148" t="s">
        <v>3809</v>
      </c>
      <c r="D759" s="148">
        <f t="shared" si="33"/>
        <v>0</v>
      </c>
      <c r="E759" s="148" t="str">
        <f t="shared" si="34"/>
        <v>GC-04314</v>
      </c>
      <c r="F759" s="148">
        <f>+IF(AND(C759*1&gt;=200,E759="GC-04314"),IF(D759=0,MAX(F$2:F758)+1,0),0)</f>
        <v>626</v>
      </c>
      <c r="H759" s="148" t="s">
        <v>6634</v>
      </c>
      <c r="I759" s="148" t="s">
        <v>6962</v>
      </c>
      <c r="J759" s="148" t="s">
        <v>6962</v>
      </c>
      <c r="K759" s="148">
        <f t="shared" si="35"/>
        <v>0</v>
      </c>
      <c r="L759" s="148" t="s">
        <v>9020</v>
      </c>
    </row>
    <row r="760" spans="1:12" x14ac:dyDescent="0.25">
      <c r="A760" s="148" t="s">
        <v>2883</v>
      </c>
      <c r="B760" s="148" t="s">
        <v>2997</v>
      </c>
      <c r="C760" s="148" t="s">
        <v>3810</v>
      </c>
      <c r="D760" s="148">
        <f t="shared" si="33"/>
        <v>0</v>
      </c>
      <c r="E760" s="148" t="str">
        <f t="shared" si="34"/>
        <v>GC-04314</v>
      </c>
      <c r="F760" s="148">
        <f>+IF(AND(C760*1&gt;=200,E760="GC-04314"),IF(D760=0,MAX(F$2:F759)+1,0),0)</f>
        <v>627</v>
      </c>
      <c r="H760" s="148" t="s">
        <v>6635</v>
      </c>
      <c r="I760" s="148" t="s">
        <v>6962</v>
      </c>
      <c r="J760" s="148" t="s">
        <v>6962</v>
      </c>
      <c r="K760" s="148">
        <f t="shared" si="35"/>
        <v>0</v>
      </c>
      <c r="L760" s="148" t="s">
        <v>9020</v>
      </c>
    </row>
    <row r="761" spans="1:12" x14ac:dyDescent="0.25">
      <c r="A761" s="148" t="s">
        <v>2884</v>
      </c>
      <c r="B761" s="148" t="s">
        <v>2997</v>
      </c>
      <c r="C761" s="148" t="s">
        <v>3811</v>
      </c>
      <c r="D761" s="148">
        <f t="shared" si="33"/>
        <v>0</v>
      </c>
      <c r="E761" s="148" t="str">
        <f t="shared" si="34"/>
        <v>GC-04314</v>
      </c>
      <c r="F761" s="148">
        <f>+IF(AND(C761*1&gt;=200,E761="GC-04314"),IF(D761=0,MAX(F$2:F760)+1,0),0)</f>
        <v>628</v>
      </c>
      <c r="H761" s="148" t="s">
        <v>6636</v>
      </c>
      <c r="I761" s="148" t="s">
        <v>6962</v>
      </c>
      <c r="J761" s="148" t="s">
        <v>6962</v>
      </c>
      <c r="K761" s="148">
        <f t="shared" si="35"/>
        <v>0</v>
      </c>
      <c r="L761" s="148" t="s">
        <v>9020</v>
      </c>
    </row>
    <row r="762" spans="1:12" x14ac:dyDescent="0.25">
      <c r="A762" s="148" t="s">
        <v>2885</v>
      </c>
      <c r="B762" s="148" t="s">
        <v>2997</v>
      </c>
      <c r="C762" s="148" t="s">
        <v>3812</v>
      </c>
      <c r="D762" s="148">
        <f t="shared" si="33"/>
        <v>0</v>
      </c>
      <c r="E762" s="148" t="str">
        <f t="shared" si="34"/>
        <v>GC-04314</v>
      </c>
      <c r="F762" s="148">
        <f>+IF(AND(C762*1&gt;=200,E762="GC-04314"),IF(D762=0,MAX(F$2:F761)+1,0),0)</f>
        <v>629</v>
      </c>
      <c r="H762" s="148" t="s">
        <v>6637</v>
      </c>
      <c r="I762" s="148" t="s">
        <v>6962</v>
      </c>
      <c r="J762" s="148" t="s">
        <v>6962</v>
      </c>
      <c r="K762" s="148">
        <f t="shared" si="35"/>
        <v>0</v>
      </c>
      <c r="L762" s="148" t="s">
        <v>9020</v>
      </c>
    </row>
    <row r="763" spans="1:12" x14ac:dyDescent="0.25">
      <c r="A763" s="148" t="s">
        <v>2886</v>
      </c>
      <c r="B763" s="148" t="s">
        <v>2997</v>
      </c>
      <c r="C763" s="148" t="s">
        <v>3813</v>
      </c>
      <c r="D763" s="148">
        <f t="shared" si="33"/>
        <v>0</v>
      </c>
      <c r="E763" s="148" t="str">
        <f t="shared" si="34"/>
        <v>GC-04314</v>
      </c>
      <c r="F763" s="148">
        <f>+IF(AND(C763*1&gt;=200,E763="GC-04314"),IF(D763=0,MAX(F$2:F762)+1,0),0)</f>
        <v>630</v>
      </c>
      <c r="H763" s="148" t="s">
        <v>6638</v>
      </c>
      <c r="I763" s="148" t="s">
        <v>6962</v>
      </c>
      <c r="J763" s="148" t="s">
        <v>6962</v>
      </c>
      <c r="K763" s="148">
        <f t="shared" si="35"/>
        <v>0</v>
      </c>
      <c r="L763" s="148" t="s">
        <v>9020</v>
      </c>
    </row>
    <row r="764" spans="1:12" x14ac:dyDescent="0.25">
      <c r="A764" s="148" t="s">
        <v>2887</v>
      </c>
      <c r="B764" s="148" t="s">
        <v>2997</v>
      </c>
      <c r="C764" s="148" t="s">
        <v>3814</v>
      </c>
      <c r="D764" s="148">
        <f t="shared" si="33"/>
        <v>0</v>
      </c>
      <c r="E764" s="148" t="str">
        <f t="shared" si="34"/>
        <v>GC-04314</v>
      </c>
      <c r="F764" s="148">
        <f>+IF(AND(C764*1&gt;=200,E764="GC-04314"),IF(D764=0,MAX(F$2:F763)+1,0),0)</f>
        <v>631</v>
      </c>
      <c r="H764" s="148" t="s">
        <v>6639</v>
      </c>
      <c r="I764" s="148" t="s">
        <v>6962</v>
      </c>
      <c r="J764" s="148" t="s">
        <v>6962</v>
      </c>
      <c r="K764" s="148">
        <f t="shared" si="35"/>
        <v>0</v>
      </c>
      <c r="L764" s="148" t="s">
        <v>9020</v>
      </c>
    </row>
    <row r="765" spans="1:12" x14ac:dyDescent="0.25">
      <c r="A765" s="148" t="s">
        <v>2888</v>
      </c>
      <c r="B765" s="148" t="s">
        <v>2997</v>
      </c>
      <c r="C765" s="148" t="s">
        <v>3815</v>
      </c>
      <c r="D765" s="148">
        <f t="shared" si="33"/>
        <v>0</v>
      </c>
      <c r="E765" s="148" t="str">
        <f t="shared" si="34"/>
        <v>GC-04314</v>
      </c>
      <c r="F765" s="148">
        <f>+IF(AND(C765*1&gt;=200,E765="GC-04314"),IF(D765=0,MAX(F$2:F764)+1,0),0)</f>
        <v>632</v>
      </c>
      <c r="H765" s="148" t="s">
        <v>6640</v>
      </c>
      <c r="I765" s="148" t="s">
        <v>6962</v>
      </c>
      <c r="J765" s="148" t="s">
        <v>6962</v>
      </c>
      <c r="K765" s="148">
        <f t="shared" si="35"/>
        <v>0</v>
      </c>
      <c r="L765" s="148" t="s">
        <v>9020</v>
      </c>
    </row>
    <row r="766" spans="1:12" x14ac:dyDescent="0.25">
      <c r="A766" s="148" t="s">
        <v>2889</v>
      </c>
      <c r="B766" s="148" t="s">
        <v>2997</v>
      </c>
      <c r="C766" s="148" t="s">
        <v>3816</v>
      </c>
      <c r="D766" s="148">
        <f t="shared" si="33"/>
        <v>0</v>
      </c>
      <c r="E766" s="148" t="str">
        <f t="shared" si="34"/>
        <v>GC-04314</v>
      </c>
      <c r="F766" s="148">
        <f>+IF(AND(C766*1&gt;=200,E766="GC-04314"),IF(D766=0,MAX(F$2:F765)+1,0),0)</f>
        <v>633</v>
      </c>
      <c r="H766" s="148" t="s">
        <v>6641</v>
      </c>
      <c r="I766" s="148" t="s">
        <v>6962</v>
      </c>
      <c r="J766" s="148" t="s">
        <v>6962</v>
      </c>
      <c r="K766" s="148">
        <f t="shared" si="35"/>
        <v>0</v>
      </c>
      <c r="L766" s="148" t="s">
        <v>9020</v>
      </c>
    </row>
    <row r="767" spans="1:12" x14ac:dyDescent="0.25">
      <c r="A767" s="148" t="s">
        <v>2890</v>
      </c>
      <c r="B767" s="148" t="s">
        <v>2997</v>
      </c>
      <c r="C767" s="148" t="s">
        <v>3817</v>
      </c>
      <c r="D767" s="148">
        <f t="shared" si="33"/>
        <v>0</v>
      </c>
      <c r="E767" s="148" t="str">
        <f t="shared" si="34"/>
        <v>GC-04314</v>
      </c>
      <c r="F767" s="148">
        <f>+IF(AND(C767*1&gt;=200,E767="GC-04314"),IF(D767=0,MAX(F$2:F766)+1,0),0)</f>
        <v>634</v>
      </c>
      <c r="H767" s="148" t="s">
        <v>6642</v>
      </c>
      <c r="I767" s="148" t="s">
        <v>6962</v>
      </c>
      <c r="J767" s="148" t="s">
        <v>6962</v>
      </c>
      <c r="K767" s="148">
        <f t="shared" si="35"/>
        <v>0</v>
      </c>
      <c r="L767" s="148" t="s">
        <v>9020</v>
      </c>
    </row>
    <row r="768" spans="1:12" x14ac:dyDescent="0.25">
      <c r="A768" s="148" t="s">
        <v>2891</v>
      </c>
      <c r="B768" s="148" t="s">
        <v>2997</v>
      </c>
      <c r="C768" s="148" t="s">
        <v>3818</v>
      </c>
      <c r="D768" s="148">
        <f t="shared" si="33"/>
        <v>0</v>
      </c>
      <c r="E768" s="148" t="str">
        <f t="shared" si="34"/>
        <v>GC-04314</v>
      </c>
      <c r="F768" s="148">
        <f>+IF(AND(C768*1&gt;=200,E768="GC-04314"),IF(D768=0,MAX(F$2:F767)+1,0),0)</f>
        <v>635</v>
      </c>
      <c r="H768" s="148" t="s">
        <v>6643</v>
      </c>
      <c r="I768" s="148" t="s">
        <v>6962</v>
      </c>
      <c r="J768" s="148" t="s">
        <v>6962</v>
      </c>
      <c r="K768" s="148">
        <f t="shared" si="35"/>
        <v>0</v>
      </c>
      <c r="L768" s="148" t="s">
        <v>9020</v>
      </c>
    </row>
    <row r="769" spans="1:12" x14ac:dyDescent="0.25">
      <c r="A769" s="148" t="s">
        <v>2892</v>
      </c>
      <c r="B769" s="148" t="s">
        <v>2997</v>
      </c>
      <c r="C769" s="148" t="s">
        <v>3819</v>
      </c>
      <c r="D769" s="148">
        <f t="shared" si="33"/>
        <v>0</v>
      </c>
      <c r="E769" s="148" t="str">
        <f t="shared" si="34"/>
        <v>GC-04314</v>
      </c>
      <c r="F769" s="148">
        <f>+IF(AND(C769*1&gt;=200,E769="GC-04314"),IF(D769=0,MAX(F$2:F768)+1,0),0)</f>
        <v>636</v>
      </c>
      <c r="H769" s="148" t="s">
        <v>6644</v>
      </c>
      <c r="I769" s="148" t="s">
        <v>6962</v>
      </c>
      <c r="J769" s="148" t="s">
        <v>6962</v>
      </c>
      <c r="K769" s="148">
        <f t="shared" si="35"/>
        <v>0</v>
      </c>
      <c r="L769" s="148" t="s">
        <v>9020</v>
      </c>
    </row>
    <row r="770" spans="1:12" x14ac:dyDescent="0.25">
      <c r="A770" s="148" t="s">
        <v>2893</v>
      </c>
      <c r="B770" s="148" t="s">
        <v>2997</v>
      </c>
      <c r="C770" s="148" t="s">
        <v>3820</v>
      </c>
      <c r="D770" s="148">
        <f t="shared" ref="D770:D833" si="36">+SUMIFS(K:K,H:H,A770)</f>
        <v>0</v>
      </c>
      <c r="E770" s="148" t="str">
        <f t="shared" ref="E770:E833" si="37">+IF(D770=0,VLOOKUP(A770,$H:$L,5,FALSE),"")</f>
        <v>GC-04314</v>
      </c>
      <c r="F770" s="148">
        <f>+IF(AND(C770*1&gt;=200,E770="GC-04314"),IF(D770=0,MAX(F$2:F769)+1,0),0)</f>
        <v>637</v>
      </c>
      <c r="H770" s="148" t="s">
        <v>6645</v>
      </c>
      <c r="I770" s="148" t="s">
        <v>6962</v>
      </c>
      <c r="J770" s="148" t="s">
        <v>6962</v>
      </c>
      <c r="K770" s="148">
        <f t="shared" si="35"/>
        <v>0</v>
      </c>
      <c r="L770" s="148" t="s">
        <v>9020</v>
      </c>
    </row>
    <row r="771" spans="1:12" x14ac:dyDescent="0.25">
      <c r="A771" s="148" t="s">
        <v>2894</v>
      </c>
      <c r="B771" s="148" t="s">
        <v>2997</v>
      </c>
      <c r="C771" s="148" t="s">
        <v>3821</v>
      </c>
      <c r="D771" s="148">
        <f t="shared" si="36"/>
        <v>0</v>
      </c>
      <c r="E771" s="148" t="str">
        <f t="shared" si="37"/>
        <v>GC-04314</v>
      </c>
      <c r="F771" s="148">
        <f>+IF(AND(C771*1&gt;=200,E771="GC-04314"),IF(D771=0,MAX(F$2:F770)+1,0),0)</f>
        <v>638</v>
      </c>
      <c r="H771" s="148" t="s">
        <v>6646</v>
      </c>
      <c r="I771" s="148" t="s">
        <v>6962</v>
      </c>
      <c r="J771" s="148" t="s">
        <v>6962</v>
      </c>
      <c r="K771" s="148">
        <f t="shared" ref="K771:K834" si="38">+IFERROR(J771*1,0)</f>
        <v>0</v>
      </c>
      <c r="L771" s="148" t="s">
        <v>9020</v>
      </c>
    </row>
    <row r="772" spans="1:12" x14ac:dyDescent="0.25">
      <c r="A772" s="148" t="s">
        <v>2895</v>
      </c>
      <c r="B772" s="148" t="s">
        <v>2997</v>
      </c>
      <c r="C772" s="148" t="s">
        <v>3822</v>
      </c>
      <c r="D772" s="148">
        <f t="shared" si="36"/>
        <v>0</v>
      </c>
      <c r="E772" s="148" t="str">
        <f t="shared" si="37"/>
        <v>GC-04314</v>
      </c>
      <c r="F772" s="148">
        <f>+IF(AND(C772*1&gt;=200,E772="GC-04314"),IF(D772=0,MAX(F$2:F771)+1,0),0)</f>
        <v>639</v>
      </c>
      <c r="H772" s="148" t="s">
        <v>6647</v>
      </c>
      <c r="I772" s="148" t="s">
        <v>6962</v>
      </c>
      <c r="J772" s="148" t="s">
        <v>6962</v>
      </c>
      <c r="K772" s="148">
        <f t="shared" si="38"/>
        <v>0</v>
      </c>
      <c r="L772" s="148" t="s">
        <v>9020</v>
      </c>
    </row>
    <row r="773" spans="1:12" x14ac:dyDescent="0.25">
      <c r="A773" s="148" t="s">
        <v>2896</v>
      </c>
      <c r="B773" s="148" t="s">
        <v>2997</v>
      </c>
      <c r="C773" s="148" t="s">
        <v>3823</v>
      </c>
      <c r="D773" s="148">
        <f t="shared" si="36"/>
        <v>0</v>
      </c>
      <c r="E773" s="148" t="str">
        <f t="shared" si="37"/>
        <v>GC-04314</v>
      </c>
      <c r="F773" s="148">
        <f>+IF(AND(C773*1&gt;=200,E773="GC-04314"),IF(D773=0,MAX(F$2:F772)+1,0),0)</f>
        <v>640</v>
      </c>
      <c r="H773" s="148" t="s">
        <v>6648</v>
      </c>
      <c r="I773" s="148" t="s">
        <v>6962</v>
      </c>
      <c r="J773" s="148" t="s">
        <v>6962</v>
      </c>
      <c r="K773" s="148">
        <f t="shared" si="38"/>
        <v>0</v>
      </c>
      <c r="L773" s="148" t="s">
        <v>9020</v>
      </c>
    </row>
    <row r="774" spans="1:12" x14ac:dyDescent="0.25">
      <c r="A774" s="148" t="s">
        <v>2897</v>
      </c>
      <c r="B774" s="148" t="s">
        <v>2997</v>
      </c>
      <c r="C774" s="148" t="s">
        <v>3824</v>
      </c>
      <c r="D774" s="148">
        <f t="shared" si="36"/>
        <v>0</v>
      </c>
      <c r="E774" s="148" t="str">
        <f t="shared" si="37"/>
        <v>GC-04314</v>
      </c>
      <c r="F774" s="148">
        <f>+IF(AND(C774*1&gt;=200,E774="GC-04314"),IF(D774=0,MAX(F$2:F773)+1,0),0)</f>
        <v>641</v>
      </c>
      <c r="H774" s="148" t="s">
        <v>6649</v>
      </c>
      <c r="I774" s="148" t="s">
        <v>6962</v>
      </c>
      <c r="J774" s="148" t="s">
        <v>6962</v>
      </c>
      <c r="K774" s="148">
        <f t="shared" si="38"/>
        <v>0</v>
      </c>
      <c r="L774" s="148" t="s">
        <v>9020</v>
      </c>
    </row>
    <row r="775" spans="1:12" x14ac:dyDescent="0.25">
      <c r="A775" s="148" t="s">
        <v>2898</v>
      </c>
      <c r="B775" s="148" t="s">
        <v>2997</v>
      </c>
      <c r="C775" s="148" t="s">
        <v>3825</v>
      </c>
      <c r="D775" s="148">
        <f t="shared" si="36"/>
        <v>0</v>
      </c>
      <c r="E775" s="148" t="str">
        <f t="shared" si="37"/>
        <v>GC-04314</v>
      </c>
      <c r="F775" s="148">
        <f>+IF(AND(C775*1&gt;=200,E775="GC-04314"),IF(D775=0,MAX(F$2:F774)+1,0),0)</f>
        <v>642</v>
      </c>
      <c r="H775" s="148" t="s">
        <v>6650</v>
      </c>
      <c r="I775" s="148" t="s">
        <v>6962</v>
      </c>
      <c r="J775" s="148" t="s">
        <v>6962</v>
      </c>
      <c r="K775" s="148">
        <f t="shared" si="38"/>
        <v>0</v>
      </c>
      <c r="L775" s="148" t="s">
        <v>9020</v>
      </c>
    </row>
    <row r="776" spans="1:12" x14ac:dyDescent="0.25">
      <c r="A776" s="148" t="s">
        <v>2899</v>
      </c>
      <c r="B776" s="148" t="s">
        <v>2997</v>
      </c>
      <c r="C776" s="148" t="s">
        <v>3826</v>
      </c>
      <c r="D776" s="148">
        <f t="shared" si="36"/>
        <v>0</v>
      </c>
      <c r="E776" s="148" t="str">
        <f t="shared" si="37"/>
        <v>GC-04314</v>
      </c>
      <c r="F776" s="148">
        <f>+IF(AND(C776*1&gt;=200,E776="GC-04314"),IF(D776=0,MAX(F$2:F775)+1,0),0)</f>
        <v>643</v>
      </c>
      <c r="H776" s="148" t="s">
        <v>6651</v>
      </c>
      <c r="I776" s="148" t="s">
        <v>6962</v>
      </c>
      <c r="J776" s="148" t="s">
        <v>6962</v>
      </c>
      <c r="K776" s="148">
        <f t="shared" si="38"/>
        <v>0</v>
      </c>
      <c r="L776" s="148" t="s">
        <v>9020</v>
      </c>
    </row>
    <row r="777" spans="1:12" x14ac:dyDescent="0.25">
      <c r="A777" s="148" t="s">
        <v>2900</v>
      </c>
      <c r="B777" s="148" t="s">
        <v>2997</v>
      </c>
      <c r="C777" s="148" t="s">
        <v>3827</v>
      </c>
      <c r="D777" s="148">
        <f t="shared" si="36"/>
        <v>0</v>
      </c>
      <c r="E777" s="148" t="str">
        <f t="shared" si="37"/>
        <v>GC-04314</v>
      </c>
      <c r="F777" s="148">
        <f>+IF(AND(C777*1&gt;=200,E777="GC-04314"),IF(D777=0,MAX(F$2:F776)+1,0),0)</f>
        <v>644</v>
      </c>
      <c r="H777" s="148" t="s">
        <v>6652</v>
      </c>
      <c r="I777" s="148" t="s">
        <v>6962</v>
      </c>
      <c r="J777" s="148" t="s">
        <v>6962</v>
      </c>
      <c r="K777" s="148">
        <f t="shared" si="38"/>
        <v>0</v>
      </c>
      <c r="L777" s="148" t="s">
        <v>9020</v>
      </c>
    </row>
    <row r="778" spans="1:12" x14ac:dyDescent="0.25">
      <c r="A778" s="148" t="s">
        <v>2901</v>
      </c>
      <c r="B778" s="148" t="s">
        <v>2997</v>
      </c>
      <c r="C778" s="148" t="s">
        <v>3828</v>
      </c>
      <c r="D778" s="148">
        <f t="shared" si="36"/>
        <v>0</v>
      </c>
      <c r="E778" s="148" t="str">
        <f t="shared" si="37"/>
        <v>GC-04314</v>
      </c>
      <c r="F778" s="148">
        <f>+IF(AND(C778*1&gt;=200,E778="GC-04314"),IF(D778=0,MAX(F$2:F777)+1,0),0)</f>
        <v>645</v>
      </c>
      <c r="H778" s="148" t="s">
        <v>6653</v>
      </c>
      <c r="I778" s="148" t="s">
        <v>6962</v>
      </c>
      <c r="J778" s="148" t="s">
        <v>6962</v>
      </c>
      <c r="K778" s="148">
        <f t="shared" si="38"/>
        <v>0</v>
      </c>
      <c r="L778" s="148" t="s">
        <v>9020</v>
      </c>
    </row>
    <row r="779" spans="1:12" x14ac:dyDescent="0.25">
      <c r="A779" s="148" t="s">
        <v>2902</v>
      </c>
      <c r="B779" s="148" t="s">
        <v>2997</v>
      </c>
      <c r="C779" s="148" t="s">
        <v>3829</v>
      </c>
      <c r="D779" s="148">
        <f t="shared" si="36"/>
        <v>0</v>
      </c>
      <c r="E779" s="148" t="str">
        <f t="shared" si="37"/>
        <v>GC-04314</v>
      </c>
      <c r="F779" s="148">
        <f>+IF(AND(C779*1&gt;=200,E779="GC-04314"),IF(D779=0,MAX(F$2:F778)+1,0),0)</f>
        <v>646</v>
      </c>
      <c r="H779" s="148" t="s">
        <v>6654</v>
      </c>
      <c r="I779" s="148" t="s">
        <v>6962</v>
      </c>
      <c r="J779" s="148" t="s">
        <v>6962</v>
      </c>
      <c r="K779" s="148">
        <f t="shared" si="38"/>
        <v>0</v>
      </c>
      <c r="L779" s="148" t="s">
        <v>9020</v>
      </c>
    </row>
    <row r="780" spans="1:12" x14ac:dyDescent="0.25">
      <c r="A780" s="148" t="s">
        <v>2903</v>
      </c>
      <c r="B780" s="148" t="s">
        <v>2997</v>
      </c>
      <c r="C780" s="148" t="s">
        <v>3830</v>
      </c>
      <c r="D780" s="148">
        <f t="shared" si="36"/>
        <v>0</v>
      </c>
      <c r="E780" s="148" t="str">
        <f t="shared" si="37"/>
        <v>GC-04314</v>
      </c>
      <c r="F780" s="148">
        <f>+IF(AND(C780*1&gt;=200,E780="GC-04314"),IF(D780=0,MAX(F$2:F779)+1,0),0)</f>
        <v>647</v>
      </c>
      <c r="H780" s="148" t="s">
        <v>6655</v>
      </c>
      <c r="I780" s="148" t="s">
        <v>6962</v>
      </c>
      <c r="J780" s="148" t="s">
        <v>6962</v>
      </c>
      <c r="K780" s="148">
        <f t="shared" si="38"/>
        <v>0</v>
      </c>
      <c r="L780" s="148" t="s">
        <v>9020</v>
      </c>
    </row>
    <row r="781" spans="1:12" x14ac:dyDescent="0.25">
      <c r="A781" s="148" t="s">
        <v>2904</v>
      </c>
      <c r="B781" s="148" t="s">
        <v>2997</v>
      </c>
      <c r="C781" s="148" t="s">
        <v>3831</v>
      </c>
      <c r="D781" s="148">
        <f t="shared" si="36"/>
        <v>0</v>
      </c>
      <c r="E781" s="148" t="str">
        <f t="shared" si="37"/>
        <v>GC-04314</v>
      </c>
      <c r="F781" s="148">
        <f>+IF(AND(C781*1&gt;=200,E781="GC-04314"),IF(D781=0,MAX(F$2:F780)+1,0),0)</f>
        <v>648</v>
      </c>
      <c r="H781" s="148" t="s">
        <v>6656</v>
      </c>
      <c r="I781" s="148" t="s">
        <v>6962</v>
      </c>
      <c r="J781" s="148" t="s">
        <v>6962</v>
      </c>
      <c r="K781" s="148">
        <f t="shared" si="38"/>
        <v>0</v>
      </c>
      <c r="L781" s="148" t="s">
        <v>9020</v>
      </c>
    </row>
    <row r="782" spans="1:12" x14ac:dyDescent="0.25">
      <c r="A782" s="148" t="s">
        <v>2905</v>
      </c>
      <c r="B782" s="148" t="s">
        <v>2997</v>
      </c>
      <c r="C782" s="148" t="s">
        <v>3832</v>
      </c>
      <c r="D782" s="148">
        <f t="shared" si="36"/>
        <v>0</v>
      </c>
      <c r="E782" s="148" t="str">
        <f t="shared" si="37"/>
        <v>GC-04314</v>
      </c>
      <c r="F782" s="148">
        <f>+IF(AND(C782*1&gt;=200,E782="GC-04314"),IF(D782=0,MAX(F$2:F781)+1,0),0)</f>
        <v>649</v>
      </c>
      <c r="H782" s="148" t="s">
        <v>6657</v>
      </c>
      <c r="I782" s="148" t="s">
        <v>6962</v>
      </c>
      <c r="J782" s="148" t="s">
        <v>6962</v>
      </c>
      <c r="K782" s="148">
        <f t="shared" si="38"/>
        <v>0</v>
      </c>
      <c r="L782" s="148" t="s">
        <v>9020</v>
      </c>
    </row>
    <row r="783" spans="1:12" x14ac:dyDescent="0.25">
      <c r="A783" s="148" t="s">
        <v>2906</v>
      </c>
      <c r="B783" s="148" t="s">
        <v>2997</v>
      </c>
      <c r="C783" s="148" t="s">
        <v>3833</v>
      </c>
      <c r="D783" s="148">
        <f t="shared" si="36"/>
        <v>0</v>
      </c>
      <c r="E783" s="148" t="str">
        <f t="shared" si="37"/>
        <v>GC-04314</v>
      </c>
      <c r="F783" s="148">
        <f>+IF(AND(C783*1&gt;=200,E783="GC-04314"),IF(D783=0,MAX(F$2:F782)+1,0),0)</f>
        <v>650</v>
      </c>
      <c r="H783" s="148" t="s">
        <v>6658</v>
      </c>
      <c r="I783" s="148" t="s">
        <v>6962</v>
      </c>
      <c r="J783" s="148" t="s">
        <v>6962</v>
      </c>
      <c r="K783" s="148">
        <f t="shared" si="38"/>
        <v>0</v>
      </c>
      <c r="L783" s="148" t="s">
        <v>9020</v>
      </c>
    </row>
    <row r="784" spans="1:12" x14ac:dyDescent="0.25">
      <c r="A784" s="148" t="s">
        <v>2907</v>
      </c>
      <c r="B784" s="148" t="s">
        <v>2997</v>
      </c>
      <c r="C784" s="148" t="s">
        <v>3834</v>
      </c>
      <c r="D784" s="148">
        <f t="shared" si="36"/>
        <v>0</v>
      </c>
      <c r="E784" s="148" t="str">
        <f t="shared" si="37"/>
        <v>GC-04314</v>
      </c>
      <c r="F784" s="148">
        <f>+IF(AND(C784*1&gt;=200,E784="GC-04314"),IF(D784=0,MAX(F$2:F783)+1,0),0)</f>
        <v>651</v>
      </c>
      <c r="H784" s="148" t="s">
        <v>6659</v>
      </c>
      <c r="I784" s="148" t="s">
        <v>6962</v>
      </c>
      <c r="J784" s="148" t="s">
        <v>6962</v>
      </c>
      <c r="K784" s="148">
        <f t="shared" si="38"/>
        <v>0</v>
      </c>
      <c r="L784" s="148" t="s">
        <v>9020</v>
      </c>
    </row>
    <row r="785" spans="1:12" x14ac:dyDescent="0.25">
      <c r="A785" s="148" t="s">
        <v>2908</v>
      </c>
      <c r="B785" s="148" t="s">
        <v>2997</v>
      </c>
      <c r="C785" s="148" t="s">
        <v>3835</v>
      </c>
      <c r="D785" s="148">
        <f t="shared" si="36"/>
        <v>0</v>
      </c>
      <c r="E785" s="148" t="str">
        <f t="shared" si="37"/>
        <v>GC-04314</v>
      </c>
      <c r="F785" s="148">
        <f>+IF(AND(C785*1&gt;=200,E785="GC-04314"),IF(D785=0,MAX(F$2:F784)+1,0),0)</f>
        <v>652</v>
      </c>
      <c r="H785" s="148" t="s">
        <v>6660</v>
      </c>
      <c r="I785" s="148" t="s">
        <v>6962</v>
      </c>
      <c r="J785" s="148" t="s">
        <v>6962</v>
      </c>
      <c r="K785" s="148">
        <f t="shared" si="38"/>
        <v>0</v>
      </c>
      <c r="L785" s="148" t="s">
        <v>9020</v>
      </c>
    </row>
    <row r="786" spans="1:12" x14ac:dyDescent="0.25">
      <c r="A786" s="148" t="s">
        <v>2909</v>
      </c>
      <c r="B786" s="148" t="s">
        <v>2997</v>
      </c>
      <c r="C786" s="148" t="s">
        <v>3836</v>
      </c>
      <c r="D786" s="148">
        <f t="shared" si="36"/>
        <v>0</v>
      </c>
      <c r="E786" s="148" t="str">
        <f t="shared" si="37"/>
        <v>GC-04314</v>
      </c>
      <c r="F786" s="148">
        <f>+IF(AND(C786*1&gt;=200,E786="GC-04314"),IF(D786=0,MAX(F$2:F785)+1,0),0)</f>
        <v>653</v>
      </c>
      <c r="H786" s="148" t="s">
        <v>6661</v>
      </c>
      <c r="I786" s="148" t="s">
        <v>6962</v>
      </c>
      <c r="J786" s="148" t="s">
        <v>6962</v>
      </c>
      <c r="K786" s="148">
        <f t="shared" si="38"/>
        <v>0</v>
      </c>
      <c r="L786" s="148" t="s">
        <v>9020</v>
      </c>
    </row>
    <row r="787" spans="1:12" x14ac:dyDescent="0.25">
      <c r="A787" s="148" t="s">
        <v>2910</v>
      </c>
      <c r="B787" s="148" t="s">
        <v>2997</v>
      </c>
      <c r="C787" s="148" t="s">
        <v>3837</v>
      </c>
      <c r="D787" s="148">
        <f t="shared" si="36"/>
        <v>0</v>
      </c>
      <c r="E787" s="148" t="str">
        <f t="shared" si="37"/>
        <v>GC-04314</v>
      </c>
      <c r="F787" s="148">
        <f>+IF(AND(C787*1&gt;=200,E787="GC-04314"),IF(D787=0,MAX(F$2:F786)+1,0),0)</f>
        <v>654</v>
      </c>
      <c r="H787" s="148" t="s">
        <v>6662</v>
      </c>
      <c r="I787" s="148" t="s">
        <v>6962</v>
      </c>
      <c r="J787" s="148" t="s">
        <v>6962</v>
      </c>
      <c r="K787" s="148">
        <f t="shared" si="38"/>
        <v>0</v>
      </c>
      <c r="L787" s="148" t="s">
        <v>9020</v>
      </c>
    </row>
    <row r="788" spans="1:12" x14ac:dyDescent="0.25">
      <c r="A788" s="148" t="s">
        <v>2911</v>
      </c>
      <c r="B788" s="148" t="s">
        <v>2997</v>
      </c>
      <c r="C788" s="148" t="s">
        <v>3838</v>
      </c>
      <c r="D788" s="148">
        <f t="shared" si="36"/>
        <v>0</v>
      </c>
      <c r="E788" s="148" t="str">
        <f t="shared" si="37"/>
        <v>GC-04314</v>
      </c>
      <c r="F788" s="148">
        <f>+IF(AND(C788*1&gt;=200,E788="GC-04314"),IF(D788=0,MAX(F$2:F787)+1,0),0)</f>
        <v>655</v>
      </c>
      <c r="H788" s="148" t="s">
        <v>6663</v>
      </c>
      <c r="I788" s="148" t="s">
        <v>6962</v>
      </c>
      <c r="J788" s="148" t="s">
        <v>6962</v>
      </c>
      <c r="K788" s="148">
        <f t="shared" si="38"/>
        <v>0</v>
      </c>
      <c r="L788" s="148" t="s">
        <v>9020</v>
      </c>
    </row>
    <row r="789" spans="1:12" x14ac:dyDescent="0.25">
      <c r="A789" s="148" t="s">
        <v>2912</v>
      </c>
      <c r="B789" s="148" t="s">
        <v>2997</v>
      </c>
      <c r="C789" s="148" t="s">
        <v>3839</v>
      </c>
      <c r="D789" s="148">
        <f t="shared" si="36"/>
        <v>0</v>
      </c>
      <c r="E789" s="148" t="str">
        <f t="shared" si="37"/>
        <v>GC-04314</v>
      </c>
      <c r="F789" s="148">
        <f>+IF(AND(C789*1&gt;=200,E789="GC-04314"),IF(D789=0,MAX(F$2:F788)+1,0),0)</f>
        <v>656</v>
      </c>
      <c r="H789" s="148" t="s">
        <v>6664</v>
      </c>
      <c r="I789" s="148" t="s">
        <v>6962</v>
      </c>
      <c r="J789" s="148" t="s">
        <v>6962</v>
      </c>
      <c r="K789" s="148">
        <f t="shared" si="38"/>
        <v>0</v>
      </c>
      <c r="L789" s="148" t="s">
        <v>9020</v>
      </c>
    </row>
    <row r="790" spans="1:12" x14ac:dyDescent="0.25">
      <c r="A790" s="148" t="s">
        <v>2913</v>
      </c>
      <c r="B790" s="148" t="s">
        <v>2997</v>
      </c>
      <c r="C790" s="148" t="s">
        <v>3840</v>
      </c>
      <c r="D790" s="148">
        <f t="shared" si="36"/>
        <v>0</v>
      </c>
      <c r="E790" s="148" t="str">
        <f t="shared" si="37"/>
        <v>GC-04314</v>
      </c>
      <c r="F790" s="148">
        <f>+IF(AND(C790*1&gt;=200,E790="GC-04314"),IF(D790=0,MAX(F$2:F789)+1,0),0)</f>
        <v>657</v>
      </c>
      <c r="H790" s="148" t="s">
        <v>6665</v>
      </c>
      <c r="I790" s="148" t="s">
        <v>6962</v>
      </c>
      <c r="J790" s="148" t="s">
        <v>6962</v>
      </c>
      <c r="K790" s="148">
        <f t="shared" si="38"/>
        <v>0</v>
      </c>
      <c r="L790" s="148" t="s">
        <v>9020</v>
      </c>
    </row>
    <row r="791" spans="1:12" x14ac:dyDescent="0.25">
      <c r="A791" s="148" t="s">
        <v>2914</v>
      </c>
      <c r="B791" s="148" t="s">
        <v>2997</v>
      </c>
      <c r="C791" s="148" t="s">
        <v>3841</v>
      </c>
      <c r="D791" s="148">
        <f t="shared" si="36"/>
        <v>0</v>
      </c>
      <c r="E791" s="148" t="str">
        <f t="shared" si="37"/>
        <v>GC-04314</v>
      </c>
      <c r="F791" s="148">
        <f>+IF(AND(C791*1&gt;=200,E791="GC-04314"),IF(D791=0,MAX(F$2:F790)+1,0),0)</f>
        <v>658</v>
      </c>
      <c r="H791" s="148" t="s">
        <v>6666</v>
      </c>
      <c r="I791" s="148" t="s">
        <v>6962</v>
      </c>
      <c r="J791" s="148" t="s">
        <v>6962</v>
      </c>
      <c r="K791" s="148">
        <f t="shared" si="38"/>
        <v>0</v>
      </c>
      <c r="L791" s="148" t="s">
        <v>9020</v>
      </c>
    </row>
    <row r="792" spans="1:12" x14ac:dyDescent="0.25">
      <c r="A792" s="148" t="s">
        <v>2915</v>
      </c>
      <c r="B792" s="148" t="s">
        <v>2997</v>
      </c>
      <c r="C792" s="148" t="s">
        <v>3842</v>
      </c>
      <c r="D792" s="148">
        <f t="shared" si="36"/>
        <v>0</v>
      </c>
      <c r="E792" s="148" t="str">
        <f t="shared" si="37"/>
        <v>GC-04314</v>
      </c>
      <c r="F792" s="148">
        <f>+IF(AND(C792*1&gt;=200,E792="GC-04314"),IF(D792=0,MAX(F$2:F791)+1,0),0)</f>
        <v>659</v>
      </c>
      <c r="H792" s="148" t="s">
        <v>6667</v>
      </c>
      <c r="I792" s="148" t="s">
        <v>6962</v>
      </c>
      <c r="J792" s="148" t="s">
        <v>6962</v>
      </c>
      <c r="K792" s="148">
        <f t="shared" si="38"/>
        <v>0</v>
      </c>
      <c r="L792" s="148" t="s">
        <v>9020</v>
      </c>
    </row>
    <row r="793" spans="1:12" x14ac:dyDescent="0.25">
      <c r="A793" s="148" t="s">
        <v>2916</v>
      </c>
      <c r="B793" s="148" t="s">
        <v>2997</v>
      </c>
      <c r="C793" s="148" t="s">
        <v>3843</v>
      </c>
      <c r="D793" s="148">
        <f t="shared" si="36"/>
        <v>0</v>
      </c>
      <c r="E793" s="148" t="str">
        <f t="shared" si="37"/>
        <v>GC-04314</v>
      </c>
      <c r="F793" s="148">
        <f>+IF(AND(C793*1&gt;=200,E793="GC-04314"),IF(D793=0,MAX(F$2:F792)+1,0),0)</f>
        <v>660</v>
      </c>
      <c r="H793" s="148" t="s">
        <v>6668</v>
      </c>
      <c r="I793" s="148" t="s">
        <v>6962</v>
      </c>
      <c r="J793" s="148" t="s">
        <v>6962</v>
      </c>
      <c r="K793" s="148">
        <f t="shared" si="38"/>
        <v>0</v>
      </c>
      <c r="L793" s="148" t="s">
        <v>9020</v>
      </c>
    </row>
    <row r="794" spans="1:12" x14ac:dyDescent="0.25">
      <c r="A794" s="148" t="s">
        <v>2917</v>
      </c>
      <c r="B794" s="148" t="s">
        <v>2997</v>
      </c>
      <c r="C794" s="148" t="s">
        <v>3844</v>
      </c>
      <c r="D794" s="148">
        <f t="shared" si="36"/>
        <v>0</v>
      </c>
      <c r="E794" s="148" t="str">
        <f t="shared" si="37"/>
        <v>GC-04314</v>
      </c>
      <c r="F794" s="148">
        <f>+IF(AND(C794*1&gt;=200,E794="GC-04314"),IF(D794=0,MAX(F$2:F793)+1,0),0)</f>
        <v>661</v>
      </c>
      <c r="H794" s="148" t="s">
        <v>6669</v>
      </c>
      <c r="I794" s="148" t="s">
        <v>6962</v>
      </c>
      <c r="J794" s="148" t="s">
        <v>6962</v>
      </c>
      <c r="K794" s="148">
        <f t="shared" si="38"/>
        <v>0</v>
      </c>
      <c r="L794" s="148" t="s">
        <v>9020</v>
      </c>
    </row>
    <row r="795" spans="1:12" x14ac:dyDescent="0.25">
      <c r="A795" s="148" t="s">
        <v>2918</v>
      </c>
      <c r="B795" s="148" t="s">
        <v>2997</v>
      </c>
      <c r="C795" s="148" t="s">
        <v>3845</v>
      </c>
      <c r="D795" s="148">
        <f t="shared" si="36"/>
        <v>0</v>
      </c>
      <c r="E795" s="148" t="str">
        <f t="shared" si="37"/>
        <v>GC-04314</v>
      </c>
      <c r="F795" s="148">
        <f>+IF(AND(C795*1&gt;=200,E795="GC-04314"),IF(D795=0,MAX(F$2:F794)+1,0),0)</f>
        <v>662</v>
      </c>
      <c r="H795" s="148" t="s">
        <v>6670</v>
      </c>
      <c r="I795" s="148" t="s">
        <v>6962</v>
      </c>
      <c r="J795" s="148" t="s">
        <v>6962</v>
      </c>
      <c r="K795" s="148">
        <f t="shared" si="38"/>
        <v>0</v>
      </c>
      <c r="L795" s="148" t="s">
        <v>9020</v>
      </c>
    </row>
    <row r="796" spans="1:12" x14ac:dyDescent="0.25">
      <c r="A796" s="148" t="s">
        <v>2919</v>
      </c>
      <c r="B796" s="148" t="s">
        <v>2997</v>
      </c>
      <c r="C796" s="148" t="s">
        <v>3846</v>
      </c>
      <c r="D796" s="148">
        <f t="shared" si="36"/>
        <v>0</v>
      </c>
      <c r="E796" s="148" t="str">
        <f t="shared" si="37"/>
        <v>GC-04314</v>
      </c>
      <c r="F796" s="148">
        <f>+IF(AND(C796*1&gt;=200,E796="GC-04314"),IF(D796=0,MAX(F$2:F795)+1,0),0)</f>
        <v>663</v>
      </c>
      <c r="H796" s="148" t="s">
        <v>6671</v>
      </c>
      <c r="I796" s="148" t="s">
        <v>6962</v>
      </c>
      <c r="J796" s="148" t="s">
        <v>6962</v>
      </c>
      <c r="K796" s="148">
        <f t="shared" si="38"/>
        <v>0</v>
      </c>
      <c r="L796" s="148" t="s">
        <v>9020</v>
      </c>
    </row>
    <row r="797" spans="1:12" x14ac:dyDescent="0.25">
      <c r="A797" s="148" t="s">
        <v>2920</v>
      </c>
      <c r="B797" s="148" t="s">
        <v>2997</v>
      </c>
      <c r="C797" s="148" t="s">
        <v>3847</v>
      </c>
      <c r="D797" s="148">
        <f t="shared" si="36"/>
        <v>0</v>
      </c>
      <c r="E797" s="148" t="str">
        <f t="shared" si="37"/>
        <v>GC-04314</v>
      </c>
      <c r="F797" s="148">
        <f>+IF(AND(C797*1&gt;=200,E797="GC-04314"),IF(D797=0,MAX(F$2:F796)+1,0),0)</f>
        <v>664</v>
      </c>
      <c r="H797" s="148" t="s">
        <v>6672</v>
      </c>
      <c r="I797" s="148" t="s">
        <v>6962</v>
      </c>
      <c r="J797" s="148" t="s">
        <v>6962</v>
      </c>
      <c r="K797" s="148">
        <f t="shared" si="38"/>
        <v>0</v>
      </c>
      <c r="L797" s="148" t="s">
        <v>9020</v>
      </c>
    </row>
    <row r="798" spans="1:12" x14ac:dyDescent="0.25">
      <c r="A798" s="148" t="s">
        <v>2921</v>
      </c>
      <c r="B798" s="148" t="s">
        <v>2997</v>
      </c>
      <c r="C798" s="148" t="s">
        <v>3848</v>
      </c>
      <c r="D798" s="148">
        <f t="shared" si="36"/>
        <v>0</v>
      </c>
      <c r="E798" s="148" t="str">
        <f t="shared" si="37"/>
        <v>GC-04314</v>
      </c>
      <c r="F798" s="148">
        <f>+IF(AND(C798*1&gt;=200,E798="GC-04314"),IF(D798=0,MAX(F$2:F797)+1,0),0)</f>
        <v>665</v>
      </c>
      <c r="H798" s="148" t="s">
        <v>6673</v>
      </c>
      <c r="I798" s="148" t="s">
        <v>6962</v>
      </c>
      <c r="J798" s="148" t="s">
        <v>6962</v>
      </c>
      <c r="K798" s="148">
        <f t="shared" si="38"/>
        <v>0</v>
      </c>
      <c r="L798" s="148" t="s">
        <v>9020</v>
      </c>
    </row>
    <row r="799" spans="1:12" x14ac:dyDescent="0.25">
      <c r="A799" s="148" t="s">
        <v>2922</v>
      </c>
      <c r="B799" s="148" t="s">
        <v>2997</v>
      </c>
      <c r="C799" s="148" t="s">
        <v>3849</v>
      </c>
      <c r="D799" s="148">
        <f t="shared" si="36"/>
        <v>0</v>
      </c>
      <c r="E799" s="148" t="str">
        <f t="shared" si="37"/>
        <v>GC-04314</v>
      </c>
      <c r="F799" s="148">
        <f>+IF(AND(C799*1&gt;=200,E799="GC-04314"),IF(D799=0,MAX(F$2:F798)+1,0),0)</f>
        <v>666</v>
      </c>
      <c r="H799" s="148" t="s">
        <v>6674</v>
      </c>
      <c r="I799" s="148" t="s">
        <v>6962</v>
      </c>
      <c r="J799" s="148" t="s">
        <v>6962</v>
      </c>
      <c r="K799" s="148">
        <f t="shared" si="38"/>
        <v>0</v>
      </c>
      <c r="L799" s="148" t="s">
        <v>9020</v>
      </c>
    </row>
    <row r="800" spans="1:12" x14ac:dyDescent="0.25">
      <c r="A800" s="148" t="s">
        <v>2923</v>
      </c>
      <c r="B800" s="148" t="s">
        <v>2997</v>
      </c>
      <c r="C800" s="148" t="s">
        <v>3850</v>
      </c>
      <c r="D800" s="148">
        <f t="shared" si="36"/>
        <v>0</v>
      </c>
      <c r="E800" s="148" t="str">
        <f t="shared" si="37"/>
        <v>GC-04314</v>
      </c>
      <c r="F800" s="148">
        <f>+IF(AND(C800*1&gt;=200,E800="GC-04314"),IF(D800=0,MAX(F$2:F799)+1,0),0)</f>
        <v>667</v>
      </c>
      <c r="H800" s="148" t="s">
        <v>6675</v>
      </c>
      <c r="I800" s="148" t="s">
        <v>6962</v>
      </c>
      <c r="J800" s="148" t="s">
        <v>6962</v>
      </c>
      <c r="K800" s="148">
        <f t="shared" si="38"/>
        <v>0</v>
      </c>
      <c r="L800" s="148" t="s">
        <v>9020</v>
      </c>
    </row>
    <row r="801" spans="1:12" x14ac:dyDescent="0.25">
      <c r="A801" s="148" t="s">
        <v>2924</v>
      </c>
      <c r="B801" s="148" t="s">
        <v>2997</v>
      </c>
      <c r="C801" s="148" t="s">
        <v>3851</v>
      </c>
      <c r="D801" s="148">
        <f t="shared" si="36"/>
        <v>0</v>
      </c>
      <c r="E801" s="148" t="str">
        <f t="shared" si="37"/>
        <v>GC-04314</v>
      </c>
      <c r="F801" s="148">
        <f>+IF(AND(C801*1&gt;=200,E801="GC-04314"),IF(D801=0,MAX(F$2:F800)+1,0),0)</f>
        <v>668</v>
      </c>
      <c r="H801" s="148" t="s">
        <v>6676</v>
      </c>
      <c r="I801" s="148" t="s">
        <v>6962</v>
      </c>
      <c r="J801" s="148" t="s">
        <v>6962</v>
      </c>
      <c r="K801" s="148">
        <f t="shared" si="38"/>
        <v>0</v>
      </c>
      <c r="L801" s="148" t="s">
        <v>9020</v>
      </c>
    </row>
    <row r="802" spans="1:12" x14ac:dyDescent="0.25">
      <c r="A802" s="148" t="s">
        <v>2925</v>
      </c>
      <c r="B802" s="148" t="s">
        <v>2997</v>
      </c>
      <c r="C802" s="148" t="s">
        <v>3852</v>
      </c>
      <c r="D802" s="148">
        <f t="shared" si="36"/>
        <v>0</v>
      </c>
      <c r="E802" s="148" t="str">
        <f t="shared" si="37"/>
        <v>GC-04314</v>
      </c>
      <c r="F802" s="148">
        <f>+IF(AND(C802*1&gt;=200,E802="GC-04314"),IF(D802=0,MAX(F$2:F801)+1,0),0)</f>
        <v>669</v>
      </c>
      <c r="H802" s="148" t="s">
        <v>6677</v>
      </c>
      <c r="I802" s="148" t="s">
        <v>6962</v>
      </c>
      <c r="J802" s="148" t="s">
        <v>6962</v>
      </c>
      <c r="K802" s="148">
        <f t="shared" si="38"/>
        <v>0</v>
      </c>
      <c r="L802" s="148" t="s">
        <v>9020</v>
      </c>
    </row>
    <row r="803" spans="1:12" x14ac:dyDescent="0.25">
      <c r="A803" s="148" t="s">
        <v>2926</v>
      </c>
      <c r="B803" s="148" t="s">
        <v>2997</v>
      </c>
      <c r="C803" s="148" t="s">
        <v>3853</v>
      </c>
      <c r="D803" s="148">
        <f t="shared" si="36"/>
        <v>0</v>
      </c>
      <c r="E803" s="148" t="str">
        <f t="shared" si="37"/>
        <v>GC-04314</v>
      </c>
      <c r="F803" s="148">
        <f>+IF(AND(C803*1&gt;=200,E803="GC-04314"),IF(D803=0,MAX(F$2:F802)+1,0),0)</f>
        <v>670</v>
      </c>
      <c r="H803" s="148" t="s">
        <v>6678</v>
      </c>
      <c r="I803" s="148" t="s">
        <v>6962</v>
      </c>
      <c r="J803" s="148" t="s">
        <v>6962</v>
      </c>
      <c r="K803" s="148">
        <f t="shared" si="38"/>
        <v>0</v>
      </c>
      <c r="L803" s="148" t="s">
        <v>9020</v>
      </c>
    </row>
    <row r="804" spans="1:12" x14ac:dyDescent="0.25">
      <c r="A804" s="148" t="s">
        <v>2927</v>
      </c>
      <c r="B804" s="148" t="s">
        <v>2997</v>
      </c>
      <c r="C804" s="148" t="s">
        <v>3854</v>
      </c>
      <c r="D804" s="148">
        <f t="shared" si="36"/>
        <v>0</v>
      </c>
      <c r="E804" s="148" t="str">
        <f t="shared" si="37"/>
        <v>GC-04314</v>
      </c>
      <c r="F804" s="148">
        <f>+IF(AND(C804*1&gt;=200,E804="GC-04314"),IF(D804=0,MAX(F$2:F803)+1,0),0)</f>
        <v>671</v>
      </c>
      <c r="H804" s="148" t="s">
        <v>6679</v>
      </c>
      <c r="I804" s="148" t="s">
        <v>6962</v>
      </c>
      <c r="J804" s="148" t="s">
        <v>6962</v>
      </c>
      <c r="K804" s="148">
        <f t="shared" si="38"/>
        <v>0</v>
      </c>
      <c r="L804" s="148" t="s">
        <v>9020</v>
      </c>
    </row>
    <row r="805" spans="1:12" x14ac:dyDescent="0.25">
      <c r="A805" s="148" t="s">
        <v>2928</v>
      </c>
      <c r="B805" s="148" t="s">
        <v>2997</v>
      </c>
      <c r="C805" s="148" t="s">
        <v>3855</v>
      </c>
      <c r="D805" s="148">
        <f t="shared" si="36"/>
        <v>0</v>
      </c>
      <c r="E805" s="148" t="str">
        <f t="shared" si="37"/>
        <v>GC-04314</v>
      </c>
      <c r="F805" s="148">
        <f>+IF(AND(C805*1&gt;=200,E805="GC-04314"),IF(D805=0,MAX(F$2:F804)+1,0),0)</f>
        <v>672</v>
      </c>
      <c r="H805" s="148" t="s">
        <v>6680</v>
      </c>
      <c r="I805" s="148" t="s">
        <v>6962</v>
      </c>
      <c r="J805" s="148" t="s">
        <v>6962</v>
      </c>
      <c r="K805" s="148">
        <f t="shared" si="38"/>
        <v>0</v>
      </c>
      <c r="L805" s="148" t="s">
        <v>9020</v>
      </c>
    </row>
    <row r="806" spans="1:12" x14ac:dyDescent="0.25">
      <c r="A806" s="148" t="s">
        <v>2929</v>
      </c>
      <c r="B806" s="148" t="s">
        <v>2997</v>
      </c>
      <c r="C806" s="148" t="s">
        <v>3856</v>
      </c>
      <c r="D806" s="148">
        <f t="shared" si="36"/>
        <v>0</v>
      </c>
      <c r="E806" s="148" t="str">
        <f t="shared" si="37"/>
        <v>GC-04314</v>
      </c>
      <c r="F806" s="148">
        <f>+IF(AND(C806*1&gt;=200,E806="GC-04314"),IF(D806=0,MAX(F$2:F805)+1,0),0)</f>
        <v>673</v>
      </c>
      <c r="H806" s="148" t="s">
        <v>6681</v>
      </c>
      <c r="I806" s="148" t="s">
        <v>6962</v>
      </c>
      <c r="J806" s="148" t="s">
        <v>6962</v>
      </c>
      <c r="K806" s="148">
        <f t="shared" si="38"/>
        <v>0</v>
      </c>
      <c r="L806" s="148" t="s">
        <v>9020</v>
      </c>
    </row>
    <row r="807" spans="1:12" x14ac:dyDescent="0.25">
      <c r="A807" s="148" t="s">
        <v>2930</v>
      </c>
      <c r="B807" s="148" t="s">
        <v>2997</v>
      </c>
      <c r="C807" s="148" t="s">
        <v>3857</v>
      </c>
      <c r="D807" s="148">
        <f t="shared" si="36"/>
        <v>0</v>
      </c>
      <c r="E807" s="148" t="str">
        <f t="shared" si="37"/>
        <v>GC-04314</v>
      </c>
      <c r="F807" s="148">
        <f>+IF(AND(C807*1&gt;=200,E807="GC-04314"),IF(D807=0,MAX(F$2:F806)+1,0),0)</f>
        <v>674</v>
      </c>
      <c r="H807" s="148" t="s">
        <v>6682</v>
      </c>
      <c r="I807" s="148" t="s">
        <v>6962</v>
      </c>
      <c r="J807" s="148" t="s">
        <v>6962</v>
      </c>
      <c r="K807" s="148">
        <f t="shared" si="38"/>
        <v>0</v>
      </c>
      <c r="L807" s="148" t="s">
        <v>9020</v>
      </c>
    </row>
    <row r="808" spans="1:12" x14ac:dyDescent="0.25">
      <c r="A808" s="148" t="s">
        <v>2931</v>
      </c>
      <c r="B808" s="148" t="s">
        <v>2997</v>
      </c>
      <c r="C808" s="148" t="s">
        <v>3858</v>
      </c>
      <c r="D808" s="148">
        <f t="shared" si="36"/>
        <v>0</v>
      </c>
      <c r="E808" s="148" t="str">
        <f t="shared" si="37"/>
        <v>GC-04314</v>
      </c>
      <c r="F808" s="148">
        <f>+IF(AND(C808*1&gt;=200,E808="GC-04314"),IF(D808=0,MAX(F$2:F807)+1,0),0)</f>
        <v>675</v>
      </c>
      <c r="H808" s="148" t="s">
        <v>6683</v>
      </c>
      <c r="I808" s="148" t="s">
        <v>6962</v>
      </c>
      <c r="J808" s="148" t="s">
        <v>6962</v>
      </c>
      <c r="K808" s="148">
        <f t="shared" si="38"/>
        <v>0</v>
      </c>
      <c r="L808" s="148" t="s">
        <v>9020</v>
      </c>
    </row>
    <row r="809" spans="1:12" x14ac:dyDescent="0.25">
      <c r="A809" s="148" t="s">
        <v>2932</v>
      </c>
      <c r="B809" s="148" t="s">
        <v>2997</v>
      </c>
      <c r="C809" s="148" t="s">
        <v>3859</v>
      </c>
      <c r="D809" s="148">
        <f t="shared" si="36"/>
        <v>0</v>
      </c>
      <c r="E809" s="148" t="str">
        <f t="shared" si="37"/>
        <v>GC-04314</v>
      </c>
      <c r="F809" s="148">
        <f>+IF(AND(C809*1&gt;=200,E809="GC-04314"),IF(D809=0,MAX(F$2:F808)+1,0),0)</f>
        <v>676</v>
      </c>
      <c r="H809" s="148" t="s">
        <v>6684</v>
      </c>
      <c r="I809" s="148" t="s">
        <v>6962</v>
      </c>
      <c r="J809" s="148" t="s">
        <v>6962</v>
      </c>
      <c r="K809" s="148">
        <f t="shared" si="38"/>
        <v>0</v>
      </c>
      <c r="L809" s="148" t="s">
        <v>9020</v>
      </c>
    </row>
    <row r="810" spans="1:12" x14ac:dyDescent="0.25">
      <c r="A810" s="148" t="s">
        <v>2933</v>
      </c>
      <c r="B810" s="148" t="s">
        <v>2997</v>
      </c>
      <c r="C810" s="148" t="s">
        <v>3860</v>
      </c>
      <c r="D810" s="148">
        <f t="shared" si="36"/>
        <v>0</v>
      </c>
      <c r="E810" s="148" t="str">
        <f t="shared" si="37"/>
        <v>GC-04314</v>
      </c>
      <c r="F810" s="148">
        <f>+IF(AND(C810*1&gt;=200,E810="GC-04314"),IF(D810=0,MAX(F$2:F809)+1,0),0)</f>
        <v>677</v>
      </c>
      <c r="H810" s="148" t="s">
        <v>6685</v>
      </c>
      <c r="I810" s="148" t="s">
        <v>6962</v>
      </c>
      <c r="J810" s="148" t="s">
        <v>6962</v>
      </c>
      <c r="K810" s="148">
        <f t="shared" si="38"/>
        <v>0</v>
      </c>
      <c r="L810" s="148" t="s">
        <v>9020</v>
      </c>
    </row>
    <row r="811" spans="1:12" x14ac:dyDescent="0.25">
      <c r="A811" s="148" t="s">
        <v>2934</v>
      </c>
      <c r="B811" s="148" t="s">
        <v>2997</v>
      </c>
      <c r="C811" s="148" t="s">
        <v>3861</v>
      </c>
      <c r="D811" s="148">
        <f t="shared" si="36"/>
        <v>0</v>
      </c>
      <c r="E811" s="148" t="str">
        <f t="shared" si="37"/>
        <v>GC-04314</v>
      </c>
      <c r="F811" s="148">
        <f>+IF(AND(C811*1&gt;=200,E811="GC-04314"),IF(D811=0,MAX(F$2:F810)+1,0),0)</f>
        <v>678</v>
      </c>
      <c r="H811" s="148" t="s">
        <v>6686</v>
      </c>
      <c r="I811" s="148" t="s">
        <v>6962</v>
      </c>
      <c r="J811" s="148" t="s">
        <v>6962</v>
      </c>
      <c r="K811" s="148">
        <f t="shared" si="38"/>
        <v>0</v>
      </c>
      <c r="L811" s="148" t="s">
        <v>9020</v>
      </c>
    </row>
    <row r="812" spans="1:12" x14ac:dyDescent="0.25">
      <c r="A812" s="148" t="s">
        <v>2935</v>
      </c>
      <c r="B812" s="148" t="s">
        <v>2997</v>
      </c>
      <c r="C812" s="148" t="s">
        <v>3862</v>
      </c>
      <c r="D812" s="148">
        <f t="shared" si="36"/>
        <v>0</v>
      </c>
      <c r="E812" s="148" t="str">
        <f t="shared" si="37"/>
        <v>GC-04314</v>
      </c>
      <c r="F812" s="148">
        <f>+IF(AND(C812*1&gt;=200,E812="GC-04314"),IF(D812=0,MAX(F$2:F811)+1,0),0)</f>
        <v>679</v>
      </c>
      <c r="H812" s="148" t="s">
        <v>6687</v>
      </c>
      <c r="I812" s="148" t="s">
        <v>6962</v>
      </c>
      <c r="J812" s="148" t="s">
        <v>6962</v>
      </c>
      <c r="K812" s="148">
        <f t="shared" si="38"/>
        <v>0</v>
      </c>
      <c r="L812" s="148" t="s">
        <v>9020</v>
      </c>
    </row>
    <row r="813" spans="1:12" x14ac:dyDescent="0.25">
      <c r="A813" s="148" t="s">
        <v>2936</v>
      </c>
      <c r="B813" s="148" t="s">
        <v>2997</v>
      </c>
      <c r="C813" s="148" t="s">
        <v>3863</v>
      </c>
      <c r="D813" s="148">
        <f t="shared" si="36"/>
        <v>0</v>
      </c>
      <c r="E813" s="148" t="str">
        <f t="shared" si="37"/>
        <v>GC-04314</v>
      </c>
      <c r="F813" s="148">
        <f>+IF(AND(C813*1&gt;=200,E813="GC-04314"),IF(D813=0,MAX(F$2:F812)+1,0),0)</f>
        <v>680</v>
      </c>
      <c r="H813" s="148" t="s">
        <v>6688</v>
      </c>
      <c r="I813" s="148" t="s">
        <v>6962</v>
      </c>
      <c r="J813" s="148" t="s">
        <v>6962</v>
      </c>
      <c r="K813" s="148">
        <f t="shared" si="38"/>
        <v>0</v>
      </c>
      <c r="L813" s="148" t="s">
        <v>9020</v>
      </c>
    </row>
    <row r="814" spans="1:12" x14ac:dyDescent="0.25">
      <c r="A814" s="148" t="s">
        <v>2937</v>
      </c>
      <c r="B814" s="148" t="s">
        <v>2997</v>
      </c>
      <c r="C814" s="148" t="s">
        <v>3864</v>
      </c>
      <c r="D814" s="148">
        <f t="shared" si="36"/>
        <v>0</v>
      </c>
      <c r="E814" s="148" t="str">
        <f t="shared" si="37"/>
        <v>GC-04314</v>
      </c>
      <c r="F814" s="148">
        <f>+IF(AND(C814*1&gt;=200,E814="GC-04314"),IF(D814=0,MAX(F$2:F813)+1,0),0)</f>
        <v>681</v>
      </c>
      <c r="H814" s="148" t="s">
        <v>6689</v>
      </c>
      <c r="I814" s="148" t="s">
        <v>6962</v>
      </c>
      <c r="J814" s="148" t="s">
        <v>6962</v>
      </c>
      <c r="K814" s="148">
        <f t="shared" si="38"/>
        <v>0</v>
      </c>
      <c r="L814" s="148" t="s">
        <v>9020</v>
      </c>
    </row>
    <row r="815" spans="1:12" x14ac:dyDescent="0.25">
      <c r="A815" s="148" t="s">
        <v>2938</v>
      </c>
      <c r="B815" s="148" t="s">
        <v>2997</v>
      </c>
      <c r="C815" s="148" t="s">
        <v>3865</v>
      </c>
      <c r="D815" s="148">
        <f t="shared" si="36"/>
        <v>0</v>
      </c>
      <c r="E815" s="148" t="str">
        <f t="shared" si="37"/>
        <v>GC-04314</v>
      </c>
      <c r="F815" s="148">
        <f>+IF(AND(C815*1&gt;=200,E815="GC-04314"),IF(D815=0,MAX(F$2:F814)+1,0),0)</f>
        <v>682</v>
      </c>
      <c r="H815" s="148" t="s">
        <v>6690</v>
      </c>
      <c r="I815" s="148" t="s">
        <v>6962</v>
      </c>
      <c r="J815" s="148" t="s">
        <v>6962</v>
      </c>
      <c r="K815" s="148">
        <f t="shared" si="38"/>
        <v>0</v>
      </c>
      <c r="L815" s="148" t="s">
        <v>9020</v>
      </c>
    </row>
    <row r="816" spans="1:12" x14ac:dyDescent="0.25">
      <c r="A816" s="148" t="s">
        <v>2939</v>
      </c>
      <c r="B816" s="148" t="s">
        <v>2997</v>
      </c>
      <c r="C816" s="148" t="s">
        <v>3866</v>
      </c>
      <c r="D816" s="148">
        <f t="shared" si="36"/>
        <v>0</v>
      </c>
      <c r="E816" s="148" t="str">
        <f t="shared" si="37"/>
        <v>GC-04314</v>
      </c>
      <c r="F816" s="148">
        <f>+IF(AND(C816*1&gt;=200,E816="GC-04314"),IF(D816=0,MAX(F$2:F815)+1,0),0)</f>
        <v>683</v>
      </c>
      <c r="H816" s="148" t="s">
        <v>6691</v>
      </c>
      <c r="I816" s="148" t="s">
        <v>6962</v>
      </c>
      <c r="J816" s="148" t="s">
        <v>6962</v>
      </c>
      <c r="K816" s="148">
        <f t="shared" si="38"/>
        <v>0</v>
      </c>
      <c r="L816" s="148" t="s">
        <v>9020</v>
      </c>
    </row>
    <row r="817" spans="1:12" x14ac:dyDescent="0.25">
      <c r="A817" s="148" t="s">
        <v>2940</v>
      </c>
      <c r="B817" s="148" t="s">
        <v>2997</v>
      </c>
      <c r="C817" s="148" t="s">
        <v>3867</v>
      </c>
      <c r="D817" s="148">
        <f t="shared" si="36"/>
        <v>0</v>
      </c>
      <c r="E817" s="148" t="str">
        <f t="shared" si="37"/>
        <v>GC-04314</v>
      </c>
      <c r="F817" s="148">
        <f>+IF(AND(C817*1&gt;=200,E817="GC-04314"),IF(D817=0,MAX(F$2:F816)+1,0),0)</f>
        <v>684</v>
      </c>
      <c r="H817" s="148" t="s">
        <v>6692</v>
      </c>
      <c r="I817" s="148" t="s">
        <v>6962</v>
      </c>
      <c r="J817" s="148" t="s">
        <v>6962</v>
      </c>
      <c r="K817" s="148">
        <f t="shared" si="38"/>
        <v>0</v>
      </c>
      <c r="L817" s="148" t="s">
        <v>9020</v>
      </c>
    </row>
    <row r="818" spans="1:12" x14ac:dyDescent="0.25">
      <c r="A818" s="148" t="s">
        <v>2941</v>
      </c>
      <c r="B818" s="148" t="s">
        <v>2997</v>
      </c>
      <c r="C818" s="148" t="s">
        <v>3868</v>
      </c>
      <c r="D818" s="148">
        <f t="shared" si="36"/>
        <v>0</v>
      </c>
      <c r="E818" s="148" t="str">
        <f t="shared" si="37"/>
        <v>GC-04314</v>
      </c>
      <c r="F818" s="148">
        <f>+IF(AND(C818*1&gt;=200,E818="GC-04314"),IF(D818=0,MAX(F$2:F817)+1,0),0)</f>
        <v>685</v>
      </c>
      <c r="H818" s="148" t="s">
        <v>6693</v>
      </c>
      <c r="I818" s="148" t="s">
        <v>6962</v>
      </c>
      <c r="J818" s="148" t="s">
        <v>6962</v>
      </c>
      <c r="K818" s="148">
        <f t="shared" si="38"/>
        <v>0</v>
      </c>
      <c r="L818" s="148" t="s">
        <v>9020</v>
      </c>
    </row>
    <row r="819" spans="1:12" x14ac:dyDescent="0.25">
      <c r="A819" s="148" t="s">
        <v>2942</v>
      </c>
      <c r="B819" s="148" t="s">
        <v>2997</v>
      </c>
      <c r="C819" s="148" t="s">
        <v>3869</v>
      </c>
      <c r="D819" s="148">
        <f t="shared" si="36"/>
        <v>0</v>
      </c>
      <c r="E819" s="148" t="str">
        <f t="shared" si="37"/>
        <v>GC-04314</v>
      </c>
      <c r="F819" s="148">
        <f>+IF(AND(C819*1&gt;=200,E819="GC-04314"),IF(D819=0,MAX(F$2:F818)+1,0),0)</f>
        <v>686</v>
      </c>
      <c r="H819" s="148" t="s">
        <v>6694</v>
      </c>
      <c r="I819" s="148" t="s">
        <v>6962</v>
      </c>
      <c r="J819" s="148" t="s">
        <v>6962</v>
      </c>
      <c r="K819" s="148">
        <f t="shared" si="38"/>
        <v>0</v>
      </c>
      <c r="L819" s="148" t="s">
        <v>9020</v>
      </c>
    </row>
    <row r="820" spans="1:12" x14ac:dyDescent="0.25">
      <c r="A820" s="148" t="s">
        <v>2943</v>
      </c>
      <c r="B820" s="148" t="s">
        <v>2997</v>
      </c>
      <c r="C820" s="148" t="s">
        <v>3870</v>
      </c>
      <c r="D820" s="148">
        <f t="shared" si="36"/>
        <v>0</v>
      </c>
      <c r="E820" s="148" t="str">
        <f t="shared" si="37"/>
        <v>GC-04314</v>
      </c>
      <c r="F820" s="148">
        <f>+IF(AND(C820*1&gt;=200,E820="GC-04314"),IF(D820=0,MAX(F$2:F819)+1,0),0)</f>
        <v>687</v>
      </c>
      <c r="H820" s="148" t="s">
        <v>6695</v>
      </c>
      <c r="I820" s="148" t="s">
        <v>6962</v>
      </c>
      <c r="J820" s="148" t="s">
        <v>6962</v>
      </c>
      <c r="K820" s="148">
        <f t="shared" si="38"/>
        <v>0</v>
      </c>
      <c r="L820" s="148" t="s">
        <v>9020</v>
      </c>
    </row>
    <row r="821" spans="1:12" x14ac:dyDescent="0.25">
      <c r="A821" s="148" t="s">
        <v>2944</v>
      </c>
      <c r="B821" s="148" t="s">
        <v>2997</v>
      </c>
      <c r="C821" s="148" t="s">
        <v>3871</v>
      </c>
      <c r="D821" s="148">
        <f t="shared" si="36"/>
        <v>0</v>
      </c>
      <c r="E821" s="148" t="str">
        <f t="shared" si="37"/>
        <v>GC-04314</v>
      </c>
      <c r="F821" s="148">
        <f>+IF(AND(C821*1&gt;=200,E821="GC-04314"),IF(D821=0,MAX(F$2:F820)+1,0),0)</f>
        <v>688</v>
      </c>
      <c r="H821" s="148" t="s">
        <v>6696</v>
      </c>
      <c r="I821" s="148" t="s">
        <v>6962</v>
      </c>
      <c r="J821" s="148" t="s">
        <v>6962</v>
      </c>
      <c r="K821" s="148">
        <f t="shared" si="38"/>
        <v>0</v>
      </c>
      <c r="L821" s="148" t="s">
        <v>9020</v>
      </c>
    </row>
    <row r="822" spans="1:12" x14ac:dyDescent="0.25">
      <c r="A822" s="148" t="s">
        <v>2945</v>
      </c>
      <c r="B822" s="148" t="s">
        <v>2997</v>
      </c>
      <c r="C822" s="148" t="s">
        <v>3872</v>
      </c>
      <c r="D822" s="148">
        <f t="shared" si="36"/>
        <v>0</v>
      </c>
      <c r="E822" s="148" t="str">
        <f t="shared" si="37"/>
        <v>GC-04314</v>
      </c>
      <c r="F822" s="148">
        <f>+IF(AND(C822*1&gt;=200,E822="GC-04314"),IF(D822=0,MAX(F$2:F821)+1,0),0)</f>
        <v>689</v>
      </c>
      <c r="H822" s="148" t="s">
        <v>6697</v>
      </c>
      <c r="I822" s="148" t="s">
        <v>6962</v>
      </c>
      <c r="J822" s="148" t="s">
        <v>6962</v>
      </c>
      <c r="K822" s="148">
        <f t="shared" si="38"/>
        <v>0</v>
      </c>
      <c r="L822" s="148" t="s">
        <v>9020</v>
      </c>
    </row>
    <row r="823" spans="1:12" x14ac:dyDescent="0.25">
      <c r="A823" s="148" t="s">
        <v>2946</v>
      </c>
      <c r="B823" s="148" t="s">
        <v>2997</v>
      </c>
      <c r="C823" s="148" t="s">
        <v>3873</v>
      </c>
      <c r="D823" s="148">
        <f t="shared" si="36"/>
        <v>0</v>
      </c>
      <c r="E823" s="148" t="str">
        <f t="shared" si="37"/>
        <v>GC-04314</v>
      </c>
      <c r="F823" s="148">
        <f>+IF(AND(C823*1&gt;=200,E823="GC-04314"),IF(D823=0,MAX(F$2:F822)+1,0),0)</f>
        <v>690</v>
      </c>
      <c r="H823" s="148" t="s">
        <v>6698</v>
      </c>
      <c r="I823" s="148" t="s">
        <v>6962</v>
      </c>
      <c r="J823" s="148" t="s">
        <v>6962</v>
      </c>
      <c r="K823" s="148">
        <f t="shared" si="38"/>
        <v>0</v>
      </c>
      <c r="L823" s="148" t="s">
        <v>9020</v>
      </c>
    </row>
    <row r="824" spans="1:12" x14ac:dyDescent="0.25">
      <c r="A824" s="148" t="s">
        <v>2947</v>
      </c>
      <c r="B824" s="148" t="s">
        <v>2997</v>
      </c>
      <c r="C824" s="148" t="s">
        <v>3874</v>
      </c>
      <c r="D824" s="148">
        <f t="shared" si="36"/>
        <v>0</v>
      </c>
      <c r="E824" s="148" t="str">
        <f t="shared" si="37"/>
        <v>GC-04314</v>
      </c>
      <c r="F824" s="148">
        <f>+IF(AND(C824*1&gt;=200,E824="GC-04314"),IF(D824=0,MAX(F$2:F823)+1,0),0)</f>
        <v>691</v>
      </c>
      <c r="H824" s="148" t="s">
        <v>6699</v>
      </c>
      <c r="I824" s="148" t="s">
        <v>6962</v>
      </c>
      <c r="J824" s="148" t="s">
        <v>6962</v>
      </c>
      <c r="K824" s="148">
        <f t="shared" si="38"/>
        <v>0</v>
      </c>
      <c r="L824" s="148" t="s">
        <v>9020</v>
      </c>
    </row>
    <row r="825" spans="1:12" x14ac:dyDescent="0.25">
      <c r="A825" s="148" t="s">
        <v>2948</v>
      </c>
      <c r="B825" s="148" t="s">
        <v>2997</v>
      </c>
      <c r="C825" s="148" t="s">
        <v>3875</v>
      </c>
      <c r="D825" s="148">
        <f t="shared" si="36"/>
        <v>0</v>
      </c>
      <c r="E825" s="148" t="str">
        <f t="shared" si="37"/>
        <v>GC-04314</v>
      </c>
      <c r="F825" s="148">
        <f>+IF(AND(C825*1&gt;=200,E825="GC-04314"),IF(D825=0,MAX(F$2:F824)+1,0),0)</f>
        <v>692</v>
      </c>
      <c r="H825" s="148" t="s">
        <v>6700</v>
      </c>
      <c r="I825" s="148" t="s">
        <v>6962</v>
      </c>
      <c r="J825" s="148" t="s">
        <v>6962</v>
      </c>
      <c r="K825" s="148">
        <f t="shared" si="38"/>
        <v>0</v>
      </c>
      <c r="L825" s="148" t="s">
        <v>9020</v>
      </c>
    </row>
    <row r="826" spans="1:12" x14ac:dyDescent="0.25">
      <c r="A826" s="148" t="s">
        <v>2949</v>
      </c>
      <c r="B826" s="148" t="s">
        <v>2997</v>
      </c>
      <c r="C826" s="148" t="s">
        <v>3876</v>
      </c>
      <c r="D826" s="148">
        <f t="shared" si="36"/>
        <v>0</v>
      </c>
      <c r="E826" s="148" t="str">
        <f t="shared" si="37"/>
        <v>GC-04314</v>
      </c>
      <c r="F826" s="148">
        <f>+IF(AND(C826*1&gt;=200,E826="GC-04314"),IF(D826=0,MAX(F$2:F825)+1,0),0)</f>
        <v>693</v>
      </c>
      <c r="H826" s="148" t="s">
        <v>6701</v>
      </c>
      <c r="I826" s="148" t="s">
        <v>6962</v>
      </c>
      <c r="J826" s="148" t="s">
        <v>6962</v>
      </c>
      <c r="K826" s="148">
        <f t="shared" si="38"/>
        <v>0</v>
      </c>
      <c r="L826" s="148" t="s">
        <v>9020</v>
      </c>
    </row>
    <row r="827" spans="1:12" x14ac:dyDescent="0.25">
      <c r="A827" s="148" t="s">
        <v>2950</v>
      </c>
      <c r="B827" s="148" t="s">
        <v>2997</v>
      </c>
      <c r="C827" s="148" t="s">
        <v>3877</v>
      </c>
      <c r="D827" s="148">
        <f t="shared" si="36"/>
        <v>0</v>
      </c>
      <c r="E827" s="148" t="str">
        <f t="shared" si="37"/>
        <v>GC-04314</v>
      </c>
      <c r="F827" s="148">
        <f>+IF(AND(C827*1&gt;=200,E827="GC-04314"),IF(D827=0,MAX(F$2:F826)+1,0),0)</f>
        <v>694</v>
      </c>
      <c r="H827" s="148" t="s">
        <v>6702</v>
      </c>
      <c r="I827" s="148" t="s">
        <v>6962</v>
      </c>
      <c r="J827" s="148" t="s">
        <v>6962</v>
      </c>
      <c r="K827" s="148">
        <f t="shared" si="38"/>
        <v>0</v>
      </c>
      <c r="L827" s="148" t="s">
        <v>9020</v>
      </c>
    </row>
    <row r="828" spans="1:12" x14ac:dyDescent="0.25">
      <c r="A828" s="148" t="s">
        <v>2951</v>
      </c>
      <c r="B828" s="148" t="s">
        <v>2997</v>
      </c>
      <c r="C828" s="148" t="s">
        <v>3878</v>
      </c>
      <c r="D828" s="148">
        <f t="shared" si="36"/>
        <v>0</v>
      </c>
      <c r="E828" s="148" t="str">
        <f t="shared" si="37"/>
        <v>GC-04314</v>
      </c>
      <c r="F828" s="148">
        <f>+IF(AND(C828*1&gt;=200,E828="GC-04314"),IF(D828=0,MAX(F$2:F827)+1,0),0)</f>
        <v>695</v>
      </c>
      <c r="H828" s="148" t="s">
        <v>6703</v>
      </c>
      <c r="I828" s="148" t="s">
        <v>6962</v>
      </c>
      <c r="J828" s="148" t="s">
        <v>6962</v>
      </c>
      <c r="K828" s="148">
        <f t="shared" si="38"/>
        <v>0</v>
      </c>
      <c r="L828" s="148" t="s">
        <v>9020</v>
      </c>
    </row>
    <row r="829" spans="1:12" x14ac:dyDescent="0.25">
      <c r="A829" s="148" t="s">
        <v>2952</v>
      </c>
      <c r="B829" s="148" t="s">
        <v>2997</v>
      </c>
      <c r="C829" s="148" t="s">
        <v>3879</v>
      </c>
      <c r="D829" s="148">
        <f t="shared" si="36"/>
        <v>0</v>
      </c>
      <c r="E829" s="148" t="str">
        <f t="shared" si="37"/>
        <v>GC-04314</v>
      </c>
      <c r="F829" s="148">
        <f>+IF(AND(C829*1&gt;=200,E829="GC-04314"),IF(D829=0,MAX(F$2:F828)+1,0),0)</f>
        <v>696</v>
      </c>
      <c r="H829" s="148" t="s">
        <v>6704</v>
      </c>
      <c r="I829" s="148" t="s">
        <v>6962</v>
      </c>
      <c r="J829" s="148" t="s">
        <v>6962</v>
      </c>
      <c r="K829" s="148">
        <f t="shared" si="38"/>
        <v>0</v>
      </c>
      <c r="L829" s="148" t="s">
        <v>9020</v>
      </c>
    </row>
    <row r="830" spans="1:12" x14ac:dyDescent="0.25">
      <c r="A830" s="148" t="s">
        <v>2953</v>
      </c>
      <c r="B830" s="148" t="s">
        <v>2997</v>
      </c>
      <c r="C830" s="148" t="s">
        <v>3880</v>
      </c>
      <c r="D830" s="148">
        <f t="shared" si="36"/>
        <v>0</v>
      </c>
      <c r="E830" s="148" t="str">
        <f t="shared" si="37"/>
        <v>GC-04314</v>
      </c>
      <c r="F830" s="148">
        <f>+IF(AND(C830*1&gt;=200,E830="GC-04314"),IF(D830=0,MAX(F$2:F829)+1,0),0)</f>
        <v>697</v>
      </c>
      <c r="H830" s="148" t="s">
        <v>6705</v>
      </c>
      <c r="I830" s="148" t="s">
        <v>6962</v>
      </c>
      <c r="J830" s="148" t="s">
        <v>6962</v>
      </c>
      <c r="K830" s="148">
        <f t="shared" si="38"/>
        <v>0</v>
      </c>
      <c r="L830" s="148" t="s">
        <v>9020</v>
      </c>
    </row>
    <row r="831" spans="1:12" x14ac:dyDescent="0.25">
      <c r="A831" s="148" t="s">
        <v>2954</v>
      </c>
      <c r="B831" s="148" t="s">
        <v>2997</v>
      </c>
      <c r="C831" s="148" t="s">
        <v>3881</v>
      </c>
      <c r="D831" s="148">
        <f t="shared" si="36"/>
        <v>0</v>
      </c>
      <c r="E831" s="148" t="str">
        <f t="shared" si="37"/>
        <v>GC-04314</v>
      </c>
      <c r="F831" s="148">
        <f>+IF(AND(C831*1&gt;=200,E831="GC-04314"),IF(D831=0,MAX(F$2:F830)+1,0),0)</f>
        <v>698</v>
      </c>
      <c r="H831" s="148" t="s">
        <v>6706</v>
      </c>
      <c r="I831" s="148" t="s">
        <v>6962</v>
      </c>
      <c r="J831" s="148" t="s">
        <v>6962</v>
      </c>
      <c r="K831" s="148">
        <f t="shared" si="38"/>
        <v>0</v>
      </c>
      <c r="L831" s="148" t="s">
        <v>9020</v>
      </c>
    </row>
    <row r="832" spans="1:12" x14ac:dyDescent="0.25">
      <c r="A832" s="148" t="s">
        <v>2955</v>
      </c>
      <c r="B832" s="148" t="s">
        <v>2997</v>
      </c>
      <c r="C832" s="148" t="s">
        <v>3882</v>
      </c>
      <c r="D832" s="148">
        <f t="shared" si="36"/>
        <v>0</v>
      </c>
      <c r="E832" s="148" t="str">
        <f t="shared" si="37"/>
        <v>GC-04314</v>
      </c>
      <c r="F832" s="148">
        <f>+IF(AND(C832*1&gt;=200,E832="GC-04314"),IF(D832=0,MAX(F$2:F831)+1,0),0)</f>
        <v>699</v>
      </c>
      <c r="H832" s="148" t="s">
        <v>6707</v>
      </c>
      <c r="I832" s="148" t="s">
        <v>6962</v>
      </c>
      <c r="J832" s="148" t="s">
        <v>6962</v>
      </c>
      <c r="K832" s="148">
        <f t="shared" si="38"/>
        <v>0</v>
      </c>
      <c r="L832" s="148" t="s">
        <v>9020</v>
      </c>
    </row>
    <row r="833" spans="1:12" x14ac:dyDescent="0.25">
      <c r="A833" s="148" t="s">
        <v>2956</v>
      </c>
      <c r="B833" s="148" t="s">
        <v>2997</v>
      </c>
      <c r="C833" s="148" t="s">
        <v>3883</v>
      </c>
      <c r="D833" s="148">
        <f t="shared" si="36"/>
        <v>0</v>
      </c>
      <c r="E833" s="148" t="str">
        <f t="shared" si="37"/>
        <v>GC-04314</v>
      </c>
      <c r="F833" s="148">
        <f>+IF(AND(C833*1&gt;=200,E833="GC-04314"),IF(D833=0,MAX(F$2:F832)+1,0),0)</f>
        <v>700</v>
      </c>
      <c r="H833" s="148" t="s">
        <v>6708</v>
      </c>
      <c r="I833" s="148" t="s">
        <v>6962</v>
      </c>
      <c r="J833" s="148" t="s">
        <v>6962</v>
      </c>
      <c r="K833" s="148">
        <f t="shared" si="38"/>
        <v>0</v>
      </c>
      <c r="L833" s="148" t="s">
        <v>9020</v>
      </c>
    </row>
    <row r="834" spans="1:12" x14ac:dyDescent="0.25">
      <c r="A834" s="148" t="s">
        <v>2957</v>
      </c>
      <c r="B834" s="148" t="s">
        <v>2997</v>
      </c>
      <c r="C834" s="148" t="s">
        <v>3884</v>
      </c>
      <c r="D834" s="148">
        <f t="shared" ref="D834:D897" si="39">+SUMIFS(K:K,H:H,A834)</f>
        <v>0</v>
      </c>
      <c r="E834" s="148" t="str">
        <f t="shared" ref="E834:E897" si="40">+IF(D834=0,VLOOKUP(A834,$H:$L,5,FALSE),"")</f>
        <v>GC-04314</v>
      </c>
      <c r="F834" s="148">
        <f>+IF(AND(C834*1&gt;=200,E834="GC-04314"),IF(D834=0,MAX(F$2:F833)+1,0),0)</f>
        <v>701</v>
      </c>
      <c r="H834" s="148" t="s">
        <v>6709</v>
      </c>
      <c r="I834" s="148" t="s">
        <v>6962</v>
      </c>
      <c r="J834" s="148" t="s">
        <v>6962</v>
      </c>
      <c r="K834" s="148">
        <f t="shared" si="38"/>
        <v>0</v>
      </c>
      <c r="L834" s="148" t="s">
        <v>9020</v>
      </c>
    </row>
    <row r="835" spans="1:12" x14ac:dyDescent="0.25">
      <c r="A835" s="148" t="s">
        <v>2958</v>
      </c>
      <c r="B835" s="148" t="s">
        <v>2997</v>
      </c>
      <c r="C835" s="148" t="s">
        <v>3885</v>
      </c>
      <c r="D835" s="148">
        <f t="shared" si="39"/>
        <v>0</v>
      </c>
      <c r="E835" s="148" t="str">
        <f t="shared" si="40"/>
        <v>GC-04314</v>
      </c>
      <c r="F835" s="148">
        <f>+IF(AND(C835*1&gt;=200,E835="GC-04314"),IF(D835=0,MAX(F$2:F834)+1,0),0)</f>
        <v>702</v>
      </c>
      <c r="H835" s="148" t="s">
        <v>6710</v>
      </c>
      <c r="I835" s="148" t="s">
        <v>6962</v>
      </c>
      <c r="J835" s="148" t="s">
        <v>6962</v>
      </c>
      <c r="K835" s="148">
        <f t="shared" ref="K835:K898" si="41">+IFERROR(J835*1,0)</f>
        <v>0</v>
      </c>
      <c r="L835" s="148" t="s">
        <v>9020</v>
      </c>
    </row>
    <row r="836" spans="1:12" x14ac:dyDescent="0.25">
      <c r="A836" s="148" t="s">
        <v>2959</v>
      </c>
      <c r="B836" s="148" t="s">
        <v>2997</v>
      </c>
      <c r="C836" s="148" t="s">
        <v>3886</v>
      </c>
      <c r="D836" s="148">
        <f t="shared" si="39"/>
        <v>0</v>
      </c>
      <c r="E836" s="148" t="str">
        <f t="shared" si="40"/>
        <v>GC-04314</v>
      </c>
      <c r="F836" s="148">
        <f>+IF(AND(C836*1&gt;=200,E836="GC-04314"),IF(D836=0,MAX(F$2:F835)+1,0),0)</f>
        <v>703</v>
      </c>
      <c r="H836" s="148" t="s">
        <v>6711</v>
      </c>
      <c r="I836" s="148" t="s">
        <v>6962</v>
      </c>
      <c r="J836" s="148" t="s">
        <v>6962</v>
      </c>
      <c r="K836" s="148">
        <f t="shared" si="41"/>
        <v>0</v>
      </c>
      <c r="L836" s="148" t="s">
        <v>9020</v>
      </c>
    </row>
    <row r="837" spans="1:12" x14ac:dyDescent="0.25">
      <c r="A837" s="148" t="s">
        <v>2960</v>
      </c>
      <c r="B837" s="148" t="s">
        <v>2997</v>
      </c>
      <c r="C837" s="148" t="s">
        <v>3887</v>
      </c>
      <c r="D837" s="148">
        <f t="shared" si="39"/>
        <v>0</v>
      </c>
      <c r="E837" s="148" t="str">
        <f t="shared" si="40"/>
        <v>GC-04314</v>
      </c>
      <c r="F837" s="148">
        <f>+IF(AND(C837*1&gt;=200,E837="GC-04314"),IF(D837=0,MAX(F$2:F836)+1,0),0)</f>
        <v>704</v>
      </c>
      <c r="H837" s="148" t="s">
        <v>6712</v>
      </c>
      <c r="I837" s="148" t="s">
        <v>6962</v>
      </c>
      <c r="J837" s="148" t="s">
        <v>6962</v>
      </c>
      <c r="K837" s="148">
        <f t="shared" si="41"/>
        <v>0</v>
      </c>
      <c r="L837" s="148" t="s">
        <v>9020</v>
      </c>
    </row>
    <row r="838" spans="1:12" x14ac:dyDescent="0.25">
      <c r="A838" s="148" t="s">
        <v>2961</v>
      </c>
      <c r="B838" s="148" t="s">
        <v>2997</v>
      </c>
      <c r="C838" s="148" t="s">
        <v>3888</v>
      </c>
      <c r="D838" s="148">
        <f t="shared" si="39"/>
        <v>0</v>
      </c>
      <c r="E838" s="148" t="str">
        <f t="shared" si="40"/>
        <v>GC-04314</v>
      </c>
      <c r="F838" s="148">
        <f>+IF(AND(C838*1&gt;=200,E838="GC-04314"),IF(D838=0,MAX(F$2:F837)+1,0),0)</f>
        <v>705</v>
      </c>
      <c r="H838" s="148" t="s">
        <v>6713</v>
      </c>
      <c r="I838" s="148" t="s">
        <v>6962</v>
      </c>
      <c r="J838" s="148" t="s">
        <v>6962</v>
      </c>
      <c r="K838" s="148">
        <f t="shared" si="41"/>
        <v>0</v>
      </c>
      <c r="L838" s="148" t="s">
        <v>9020</v>
      </c>
    </row>
    <row r="839" spans="1:12" x14ac:dyDescent="0.25">
      <c r="A839" s="148" t="s">
        <v>2962</v>
      </c>
      <c r="B839" s="148" t="s">
        <v>2997</v>
      </c>
      <c r="C839" s="148" t="s">
        <v>3889</v>
      </c>
      <c r="D839" s="148">
        <f t="shared" si="39"/>
        <v>0</v>
      </c>
      <c r="E839" s="148" t="str">
        <f t="shared" si="40"/>
        <v>GC-04314</v>
      </c>
      <c r="F839" s="148">
        <f>+IF(AND(C839*1&gt;=200,E839="GC-04314"),IF(D839=0,MAX(F$2:F838)+1,0),0)</f>
        <v>706</v>
      </c>
      <c r="H839" s="148" t="s">
        <v>6714</v>
      </c>
      <c r="I839" s="148" t="s">
        <v>6962</v>
      </c>
      <c r="J839" s="148" t="s">
        <v>6962</v>
      </c>
      <c r="K839" s="148">
        <f t="shared" si="41"/>
        <v>0</v>
      </c>
      <c r="L839" s="148" t="s">
        <v>9020</v>
      </c>
    </row>
    <row r="840" spans="1:12" x14ac:dyDescent="0.25">
      <c r="A840" s="148" t="s">
        <v>2963</v>
      </c>
      <c r="B840" s="148" t="s">
        <v>2997</v>
      </c>
      <c r="C840" s="148" t="s">
        <v>3890</v>
      </c>
      <c r="D840" s="148">
        <f t="shared" si="39"/>
        <v>0</v>
      </c>
      <c r="E840" s="148" t="str">
        <f t="shared" si="40"/>
        <v>GC-04314</v>
      </c>
      <c r="F840" s="148">
        <f>+IF(AND(C840*1&gt;=200,E840="GC-04314"),IF(D840=0,MAX(F$2:F839)+1,0),0)</f>
        <v>707</v>
      </c>
      <c r="H840" s="148" t="s">
        <v>6715</v>
      </c>
      <c r="I840" s="148" t="s">
        <v>6962</v>
      </c>
      <c r="J840" s="148" t="s">
        <v>6962</v>
      </c>
      <c r="K840" s="148">
        <f t="shared" si="41"/>
        <v>0</v>
      </c>
      <c r="L840" s="148" t="s">
        <v>9020</v>
      </c>
    </row>
    <row r="841" spans="1:12" x14ac:dyDescent="0.25">
      <c r="A841" s="148" t="s">
        <v>2964</v>
      </c>
      <c r="B841" s="148" t="s">
        <v>2997</v>
      </c>
      <c r="C841" s="148" t="s">
        <v>3891</v>
      </c>
      <c r="D841" s="148">
        <f t="shared" si="39"/>
        <v>0</v>
      </c>
      <c r="E841" s="148" t="str">
        <f t="shared" si="40"/>
        <v>GC-04314</v>
      </c>
      <c r="F841" s="148">
        <f>+IF(AND(C841*1&gt;=200,E841="GC-04314"),IF(D841=0,MAX(F$2:F840)+1,0),0)</f>
        <v>708</v>
      </c>
      <c r="H841" s="148" t="s">
        <v>6716</v>
      </c>
      <c r="I841" s="148" t="s">
        <v>6962</v>
      </c>
      <c r="J841" s="148" t="s">
        <v>6962</v>
      </c>
      <c r="K841" s="148">
        <f t="shared" si="41"/>
        <v>0</v>
      </c>
      <c r="L841" s="148" t="s">
        <v>9020</v>
      </c>
    </row>
    <row r="842" spans="1:12" x14ac:dyDescent="0.25">
      <c r="A842" s="148" t="s">
        <v>2965</v>
      </c>
      <c r="B842" s="148" t="s">
        <v>2997</v>
      </c>
      <c r="C842" s="148" t="s">
        <v>3892</v>
      </c>
      <c r="D842" s="148">
        <f t="shared" si="39"/>
        <v>0</v>
      </c>
      <c r="E842" s="148" t="str">
        <f t="shared" si="40"/>
        <v>GC-04314</v>
      </c>
      <c r="F842" s="148">
        <f>+IF(AND(C842*1&gt;=200,E842="GC-04314"),IF(D842=0,MAX(F$2:F841)+1,0),0)</f>
        <v>709</v>
      </c>
      <c r="H842" s="148" t="s">
        <v>6717</v>
      </c>
      <c r="I842" s="148" t="s">
        <v>6962</v>
      </c>
      <c r="J842" s="148" t="s">
        <v>6962</v>
      </c>
      <c r="K842" s="148">
        <f t="shared" si="41"/>
        <v>0</v>
      </c>
      <c r="L842" s="148" t="s">
        <v>9020</v>
      </c>
    </row>
    <row r="843" spans="1:12" x14ac:dyDescent="0.25">
      <c r="A843" s="148" t="s">
        <v>2966</v>
      </c>
      <c r="B843" s="148" t="s">
        <v>2997</v>
      </c>
      <c r="C843" s="148" t="s">
        <v>3893</v>
      </c>
      <c r="D843" s="148">
        <f t="shared" si="39"/>
        <v>0</v>
      </c>
      <c r="E843" s="148" t="str">
        <f t="shared" si="40"/>
        <v>GC-04314</v>
      </c>
      <c r="F843" s="148">
        <f>+IF(AND(C843*1&gt;=200,E843="GC-04314"),IF(D843=0,MAX(F$2:F842)+1,0),0)</f>
        <v>710</v>
      </c>
      <c r="H843" s="148" t="s">
        <v>6718</v>
      </c>
      <c r="I843" s="148" t="s">
        <v>6962</v>
      </c>
      <c r="J843" s="148" t="s">
        <v>6962</v>
      </c>
      <c r="K843" s="148">
        <f t="shared" si="41"/>
        <v>0</v>
      </c>
      <c r="L843" s="148" t="s">
        <v>9020</v>
      </c>
    </row>
    <row r="844" spans="1:12" x14ac:dyDescent="0.25">
      <c r="A844" s="148" t="s">
        <v>2967</v>
      </c>
      <c r="B844" s="148" t="s">
        <v>2997</v>
      </c>
      <c r="C844" s="148" t="s">
        <v>3894</v>
      </c>
      <c r="D844" s="148">
        <f t="shared" si="39"/>
        <v>0</v>
      </c>
      <c r="E844" s="148" t="str">
        <f t="shared" si="40"/>
        <v>GC-04314</v>
      </c>
      <c r="F844" s="148">
        <f>+IF(AND(C844*1&gt;=200,E844="GC-04314"),IF(D844=0,MAX(F$2:F843)+1,0),0)</f>
        <v>711</v>
      </c>
      <c r="H844" s="148" t="s">
        <v>6719</v>
      </c>
      <c r="I844" s="148" t="s">
        <v>6962</v>
      </c>
      <c r="J844" s="148" t="s">
        <v>6962</v>
      </c>
      <c r="K844" s="148">
        <f t="shared" si="41"/>
        <v>0</v>
      </c>
      <c r="L844" s="148" t="s">
        <v>9020</v>
      </c>
    </row>
    <row r="845" spans="1:12" x14ac:dyDescent="0.25">
      <c r="A845" s="148" t="s">
        <v>2968</v>
      </c>
      <c r="B845" s="148" t="s">
        <v>2997</v>
      </c>
      <c r="C845" s="148" t="s">
        <v>3895</v>
      </c>
      <c r="D845" s="148">
        <f t="shared" si="39"/>
        <v>0</v>
      </c>
      <c r="E845" s="148" t="str">
        <f t="shared" si="40"/>
        <v>GC-04314</v>
      </c>
      <c r="F845" s="148">
        <f>+IF(AND(C845*1&gt;=200,E845="GC-04314"),IF(D845=0,MAX(F$2:F844)+1,0),0)</f>
        <v>712</v>
      </c>
      <c r="H845" s="148" t="s">
        <v>6720</v>
      </c>
      <c r="I845" s="148" t="s">
        <v>6962</v>
      </c>
      <c r="J845" s="148" t="s">
        <v>6962</v>
      </c>
      <c r="K845" s="148">
        <f t="shared" si="41"/>
        <v>0</v>
      </c>
      <c r="L845" s="148" t="s">
        <v>9020</v>
      </c>
    </row>
    <row r="846" spans="1:12" x14ac:dyDescent="0.25">
      <c r="A846" s="148" t="s">
        <v>2969</v>
      </c>
      <c r="B846" s="148" t="s">
        <v>2997</v>
      </c>
      <c r="C846" s="148" t="s">
        <v>3896</v>
      </c>
      <c r="D846" s="148">
        <f t="shared" si="39"/>
        <v>0</v>
      </c>
      <c r="E846" s="148" t="str">
        <f t="shared" si="40"/>
        <v>GC-04314</v>
      </c>
      <c r="F846" s="148">
        <f>+IF(AND(C846*1&gt;=200,E846="GC-04314"),IF(D846=0,MAX(F$2:F845)+1,0),0)</f>
        <v>713</v>
      </c>
      <c r="H846" s="148" t="s">
        <v>6721</v>
      </c>
      <c r="I846" s="148" t="s">
        <v>6962</v>
      </c>
      <c r="J846" s="148" t="s">
        <v>6962</v>
      </c>
      <c r="K846" s="148">
        <f t="shared" si="41"/>
        <v>0</v>
      </c>
      <c r="L846" s="148" t="s">
        <v>9020</v>
      </c>
    </row>
    <row r="847" spans="1:12" x14ac:dyDescent="0.25">
      <c r="A847" s="148" t="s">
        <v>2970</v>
      </c>
      <c r="B847" s="148" t="s">
        <v>2997</v>
      </c>
      <c r="C847" s="148" t="s">
        <v>3897</v>
      </c>
      <c r="D847" s="148">
        <f t="shared" si="39"/>
        <v>0</v>
      </c>
      <c r="E847" s="148" t="str">
        <f t="shared" si="40"/>
        <v>GC-04314</v>
      </c>
      <c r="F847" s="148">
        <f>+IF(AND(C847*1&gt;=200,E847="GC-04314"),IF(D847=0,MAX(F$2:F846)+1,0),0)</f>
        <v>714</v>
      </c>
      <c r="H847" s="148" t="s">
        <v>6722</v>
      </c>
      <c r="I847" s="148" t="s">
        <v>6962</v>
      </c>
      <c r="J847" s="148" t="s">
        <v>6962</v>
      </c>
      <c r="K847" s="148">
        <f t="shared" si="41"/>
        <v>0</v>
      </c>
      <c r="L847" s="148" t="s">
        <v>9020</v>
      </c>
    </row>
    <row r="848" spans="1:12" x14ac:dyDescent="0.25">
      <c r="A848" s="148" t="s">
        <v>2971</v>
      </c>
      <c r="B848" s="148" t="s">
        <v>2997</v>
      </c>
      <c r="C848" s="148" t="s">
        <v>3898</v>
      </c>
      <c r="D848" s="148">
        <f t="shared" si="39"/>
        <v>0</v>
      </c>
      <c r="E848" s="148" t="str">
        <f t="shared" si="40"/>
        <v>GC-04314</v>
      </c>
      <c r="F848" s="148">
        <f>+IF(AND(C848*1&gt;=200,E848="GC-04314"),IF(D848=0,MAX(F$2:F847)+1,0),0)</f>
        <v>715</v>
      </c>
      <c r="H848" s="148" t="s">
        <v>6723</v>
      </c>
      <c r="I848" s="148" t="s">
        <v>6962</v>
      </c>
      <c r="J848" s="148" t="s">
        <v>6962</v>
      </c>
      <c r="K848" s="148">
        <f t="shared" si="41"/>
        <v>0</v>
      </c>
      <c r="L848" s="148" t="s">
        <v>9020</v>
      </c>
    </row>
    <row r="849" spans="1:12" x14ac:dyDescent="0.25">
      <c r="A849" s="148" t="s">
        <v>2972</v>
      </c>
      <c r="B849" s="148" t="s">
        <v>2997</v>
      </c>
      <c r="C849" s="148" t="s">
        <v>3899</v>
      </c>
      <c r="D849" s="148">
        <f t="shared" si="39"/>
        <v>0</v>
      </c>
      <c r="E849" s="148" t="str">
        <f t="shared" si="40"/>
        <v>GC-04314</v>
      </c>
      <c r="F849" s="148">
        <f>+IF(AND(C849*1&gt;=200,E849="GC-04314"),IF(D849=0,MAX(F$2:F848)+1,0),0)</f>
        <v>716</v>
      </c>
      <c r="H849" s="148" t="s">
        <v>6724</v>
      </c>
      <c r="I849" s="148" t="s">
        <v>6962</v>
      </c>
      <c r="J849" s="148" t="s">
        <v>6962</v>
      </c>
      <c r="K849" s="148">
        <f t="shared" si="41"/>
        <v>0</v>
      </c>
      <c r="L849" s="148" t="s">
        <v>9020</v>
      </c>
    </row>
    <row r="850" spans="1:12" x14ac:dyDescent="0.25">
      <c r="A850" s="148" t="s">
        <v>2973</v>
      </c>
      <c r="B850" s="148" t="s">
        <v>2997</v>
      </c>
      <c r="C850" s="148" t="s">
        <v>3900</v>
      </c>
      <c r="D850" s="148">
        <f t="shared" si="39"/>
        <v>0</v>
      </c>
      <c r="E850" s="148" t="str">
        <f t="shared" si="40"/>
        <v>GC-04314</v>
      </c>
      <c r="F850" s="148">
        <f>+IF(AND(C850*1&gt;=200,E850="GC-04314"),IF(D850=0,MAX(F$2:F849)+1,0),0)</f>
        <v>717</v>
      </c>
      <c r="H850" s="148" t="s">
        <v>6725</v>
      </c>
      <c r="I850" s="148" t="s">
        <v>6962</v>
      </c>
      <c r="J850" s="148" t="s">
        <v>6962</v>
      </c>
      <c r="K850" s="148">
        <f t="shared" si="41"/>
        <v>0</v>
      </c>
      <c r="L850" s="148" t="s">
        <v>9020</v>
      </c>
    </row>
    <row r="851" spans="1:12" x14ac:dyDescent="0.25">
      <c r="A851" s="148" t="s">
        <v>2974</v>
      </c>
      <c r="B851" s="148" t="s">
        <v>2997</v>
      </c>
      <c r="C851" s="148" t="s">
        <v>3901</v>
      </c>
      <c r="D851" s="148">
        <f t="shared" si="39"/>
        <v>0</v>
      </c>
      <c r="E851" s="148" t="str">
        <f t="shared" si="40"/>
        <v>GC-04314</v>
      </c>
      <c r="F851" s="148">
        <f>+IF(AND(C851*1&gt;=200,E851="GC-04314"),IF(D851=0,MAX(F$2:F850)+1,0),0)</f>
        <v>718</v>
      </c>
      <c r="H851" s="148" t="s">
        <v>6726</v>
      </c>
      <c r="I851" s="148" t="s">
        <v>6962</v>
      </c>
      <c r="J851" s="148" t="s">
        <v>6962</v>
      </c>
      <c r="K851" s="148">
        <f t="shared" si="41"/>
        <v>0</v>
      </c>
      <c r="L851" s="148" t="s">
        <v>9020</v>
      </c>
    </row>
    <row r="852" spans="1:12" x14ac:dyDescent="0.25">
      <c r="A852" s="148" t="s">
        <v>2975</v>
      </c>
      <c r="B852" s="148" t="s">
        <v>2997</v>
      </c>
      <c r="C852" s="148" t="s">
        <v>3902</v>
      </c>
      <c r="D852" s="148">
        <f t="shared" si="39"/>
        <v>0</v>
      </c>
      <c r="E852" s="148" t="str">
        <f t="shared" si="40"/>
        <v>GC-04314</v>
      </c>
      <c r="F852" s="148">
        <f>+IF(AND(C852*1&gt;=200,E852="GC-04314"),IF(D852=0,MAX(F$2:F851)+1,0),0)</f>
        <v>719</v>
      </c>
      <c r="H852" s="148" t="s">
        <v>6727</v>
      </c>
      <c r="I852" s="148" t="s">
        <v>6962</v>
      </c>
      <c r="J852" s="148" t="s">
        <v>6962</v>
      </c>
      <c r="K852" s="148">
        <f t="shared" si="41"/>
        <v>0</v>
      </c>
      <c r="L852" s="148" t="s">
        <v>9020</v>
      </c>
    </row>
    <row r="853" spans="1:12" x14ac:dyDescent="0.25">
      <c r="A853" s="148" t="s">
        <v>2976</v>
      </c>
      <c r="B853" s="148" t="s">
        <v>2997</v>
      </c>
      <c r="C853" s="148" t="s">
        <v>3903</v>
      </c>
      <c r="D853" s="148">
        <f t="shared" si="39"/>
        <v>0</v>
      </c>
      <c r="E853" s="148" t="str">
        <f t="shared" si="40"/>
        <v>GC-04314</v>
      </c>
      <c r="F853" s="148">
        <f>+IF(AND(C853*1&gt;=200,E853="GC-04314"),IF(D853=0,MAX(F$2:F852)+1,0),0)</f>
        <v>720</v>
      </c>
      <c r="H853" s="148" t="s">
        <v>6728</v>
      </c>
      <c r="I853" s="148" t="s">
        <v>6962</v>
      </c>
      <c r="J853" s="148" t="s">
        <v>6962</v>
      </c>
      <c r="K853" s="148">
        <f t="shared" si="41"/>
        <v>0</v>
      </c>
      <c r="L853" s="148" t="s">
        <v>9020</v>
      </c>
    </row>
    <row r="854" spans="1:12" x14ac:dyDescent="0.25">
      <c r="A854" s="148" t="s">
        <v>2977</v>
      </c>
      <c r="B854" s="148" t="s">
        <v>2997</v>
      </c>
      <c r="C854" s="148" t="s">
        <v>3904</v>
      </c>
      <c r="D854" s="148">
        <f t="shared" si="39"/>
        <v>0</v>
      </c>
      <c r="E854" s="148" t="str">
        <f t="shared" si="40"/>
        <v>GC-04314</v>
      </c>
      <c r="F854" s="148">
        <f>+IF(AND(C854*1&gt;=200,E854="GC-04314"),IF(D854=0,MAX(F$2:F853)+1,0),0)</f>
        <v>721</v>
      </c>
      <c r="H854" s="148" t="s">
        <v>6729</v>
      </c>
      <c r="I854" s="148" t="s">
        <v>6962</v>
      </c>
      <c r="J854" s="148" t="s">
        <v>6962</v>
      </c>
      <c r="K854" s="148">
        <f t="shared" si="41"/>
        <v>0</v>
      </c>
      <c r="L854" s="148" t="s">
        <v>9020</v>
      </c>
    </row>
    <row r="855" spans="1:12" x14ac:dyDescent="0.25">
      <c r="A855" s="148" t="s">
        <v>2978</v>
      </c>
      <c r="B855" s="148" t="s">
        <v>2997</v>
      </c>
      <c r="C855" s="148" t="s">
        <v>3905</v>
      </c>
      <c r="D855" s="148">
        <f t="shared" si="39"/>
        <v>0</v>
      </c>
      <c r="E855" s="148" t="str">
        <f t="shared" si="40"/>
        <v>GC-04314</v>
      </c>
      <c r="F855" s="148">
        <f>+IF(AND(C855*1&gt;=200,E855="GC-04314"),IF(D855=0,MAX(F$2:F854)+1,0),0)</f>
        <v>722</v>
      </c>
      <c r="H855" s="148" t="s">
        <v>6730</v>
      </c>
      <c r="I855" s="148" t="s">
        <v>6962</v>
      </c>
      <c r="J855" s="148" t="s">
        <v>6962</v>
      </c>
      <c r="K855" s="148">
        <f t="shared" si="41"/>
        <v>0</v>
      </c>
      <c r="L855" s="148" t="s">
        <v>9020</v>
      </c>
    </row>
    <row r="856" spans="1:12" x14ac:dyDescent="0.25">
      <c r="A856" s="148" t="s">
        <v>2979</v>
      </c>
      <c r="B856" s="148" t="s">
        <v>2997</v>
      </c>
      <c r="C856" s="148" t="s">
        <v>3906</v>
      </c>
      <c r="D856" s="148">
        <f t="shared" si="39"/>
        <v>0</v>
      </c>
      <c r="E856" s="148" t="str">
        <f t="shared" si="40"/>
        <v>GC-04314</v>
      </c>
      <c r="F856" s="148">
        <f>+IF(AND(C856*1&gt;=200,E856="GC-04314"),IF(D856=0,MAX(F$2:F855)+1,0),0)</f>
        <v>723</v>
      </c>
      <c r="H856" s="148" t="s">
        <v>6731</v>
      </c>
      <c r="I856" s="148" t="s">
        <v>6962</v>
      </c>
      <c r="J856" s="148" t="s">
        <v>6962</v>
      </c>
      <c r="K856" s="148">
        <f t="shared" si="41"/>
        <v>0</v>
      </c>
      <c r="L856" s="148" t="s">
        <v>9020</v>
      </c>
    </row>
    <row r="857" spans="1:12" x14ac:dyDescent="0.25">
      <c r="A857" s="148" t="s">
        <v>2980</v>
      </c>
      <c r="B857" s="148" t="s">
        <v>2997</v>
      </c>
      <c r="C857" s="148" t="s">
        <v>3907</v>
      </c>
      <c r="D857" s="148">
        <f t="shared" si="39"/>
        <v>0</v>
      </c>
      <c r="E857" s="148" t="str">
        <f t="shared" si="40"/>
        <v>GC-04314</v>
      </c>
      <c r="F857" s="148">
        <f>+IF(AND(C857*1&gt;=200,E857="GC-04314"),IF(D857=0,MAX(F$2:F856)+1,0),0)</f>
        <v>724</v>
      </c>
      <c r="H857" s="148" t="s">
        <v>6732</v>
      </c>
      <c r="I857" s="148" t="s">
        <v>6962</v>
      </c>
      <c r="J857" s="148" t="s">
        <v>6962</v>
      </c>
      <c r="K857" s="148">
        <f t="shared" si="41"/>
        <v>0</v>
      </c>
      <c r="L857" s="148" t="s">
        <v>9020</v>
      </c>
    </row>
    <row r="858" spans="1:12" x14ac:dyDescent="0.25">
      <c r="A858" s="148" t="s">
        <v>2981</v>
      </c>
      <c r="B858" s="148" t="s">
        <v>2997</v>
      </c>
      <c r="C858" s="148" t="s">
        <v>3908</v>
      </c>
      <c r="D858" s="148">
        <f t="shared" si="39"/>
        <v>0</v>
      </c>
      <c r="E858" s="148" t="str">
        <f t="shared" si="40"/>
        <v>GC-04314</v>
      </c>
      <c r="F858" s="148">
        <f>+IF(AND(C858*1&gt;=200,E858="GC-04314"),IF(D858=0,MAX(F$2:F857)+1,0),0)</f>
        <v>725</v>
      </c>
      <c r="H858" s="148" t="s">
        <v>6733</v>
      </c>
      <c r="I858" s="148" t="s">
        <v>6962</v>
      </c>
      <c r="J858" s="148" t="s">
        <v>6962</v>
      </c>
      <c r="K858" s="148">
        <f t="shared" si="41"/>
        <v>0</v>
      </c>
      <c r="L858" s="148" t="s">
        <v>9020</v>
      </c>
    </row>
    <row r="859" spans="1:12" x14ac:dyDescent="0.25">
      <c r="A859" s="148" t="s">
        <v>2982</v>
      </c>
      <c r="B859" s="148" t="s">
        <v>2997</v>
      </c>
      <c r="C859" s="148" t="s">
        <v>3909</v>
      </c>
      <c r="D859" s="148">
        <f t="shared" si="39"/>
        <v>0</v>
      </c>
      <c r="E859" s="148" t="str">
        <f t="shared" si="40"/>
        <v>GC-04314</v>
      </c>
      <c r="F859" s="148">
        <f>+IF(AND(C859*1&gt;=200,E859="GC-04314"),IF(D859=0,MAX(F$2:F858)+1,0),0)</f>
        <v>726</v>
      </c>
      <c r="H859" s="148" t="s">
        <v>6734</v>
      </c>
      <c r="I859" s="148" t="s">
        <v>6962</v>
      </c>
      <c r="J859" s="148" t="s">
        <v>6962</v>
      </c>
      <c r="K859" s="148">
        <f t="shared" si="41"/>
        <v>0</v>
      </c>
      <c r="L859" s="148" t="s">
        <v>9020</v>
      </c>
    </row>
    <row r="860" spans="1:12" x14ac:dyDescent="0.25">
      <c r="A860" s="148" t="s">
        <v>2983</v>
      </c>
      <c r="B860" s="148" t="s">
        <v>2997</v>
      </c>
      <c r="C860" s="148" t="s">
        <v>3910</v>
      </c>
      <c r="D860" s="148">
        <f t="shared" si="39"/>
        <v>0</v>
      </c>
      <c r="E860" s="148" t="str">
        <f t="shared" si="40"/>
        <v>GC-04314</v>
      </c>
      <c r="F860" s="148">
        <f>+IF(AND(C860*1&gt;=200,E860="GC-04314"),IF(D860=0,MAX(F$2:F859)+1,0),0)</f>
        <v>727</v>
      </c>
      <c r="H860" s="148" t="s">
        <v>6735</v>
      </c>
      <c r="I860" s="148" t="s">
        <v>6962</v>
      </c>
      <c r="J860" s="148" t="s">
        <v>6962</v>
      </c>
      <c r="K860" s="148">
        <f t="shared" si="41"/>
        <v>0</v>
      </c>
      <c r="L860" s="148" t="s">
        <v>9020</v>
      </c>
    </row>
    <row r="861" spans="1:12" x14ac:dyDescent="0.25">
      <c r="A861" s="148" t="s">
        <v>2984</v>
      </c>
      <c r="B861" s="148" t="s">
        <v>2997</v>
      </c>
      <c r="C861" s="148" t="s">
        <v>3911</v>
      </c>
      <c r="D861" s="148">
        <f t="shared" si="39"/>
        <v>0</v>
      </c>
      <c r="E861" s="148" t="str">
        <f t="shared" si="40"/>
        <v>GC-04314</v>
      </c>
      <c r="F861" s="148">
        <f>+IF(AND(C861*1&gt;=200,E861="GC-04314"),IF(D861=0,MAX(F$2:F860)+1,0),0)</f>
        <v>728</v>
      </c>
      <c r="H861" s="148" t="s">
        <v>6736</v>
      </c>
      <c r="I861" s="148" t="s">
        <v>6962</v>
      </c>
      <c r="J861" s="148" t="s">
        <v>6962</v>
      </c>
      <c r="K861" s="148">
        <f t="shared" si="41"/>
        <v>0</v>
      </c>
      <c r="L861" s="148" t="s">
        <v>9020</v>
      </c>
    </row>
    <row r="862" spans="1:12" x14ac:dyDescent="0.25">
      <c r="A862" s="148" t="s">
        <v>2985</v>
      </c>
      <c r="B862" s="148" t="s">
        <v>2997</v>
      </c>
      <c r="C862" s="148" t="s">
        <v>3912</v>
      </c>
      <c r="D862" s="148">
        <f t="shared" si="39"/>
        <v>0</v>
      </c>
      <c r="E862" s="148" t="str">
        <f t="shared" si="40"/>
        <v>GC-04314</v>
      </c>
      <c r="F862" s="148">
        <f>+IF(AND(C862*1&gt;=200,E862="GC-04314"),IF(D862=0,MAX(F$2:F861)+1,0),0)</f>
        <v>729</v>
      </c>
      <c r="H862" s="148" t="s">
        <v>6737</v>
      </c>
      <c r="I862" s="148" t="s">
        <v>6962</v>
      </c>
      <c r="J862" s="148" t="s">
        <v>6962</v>
      </c>
      <c r="K862" s="148">
        <f t="shared" si="41"/>
        <v>0</v>
      </c>
      <c r="L862" s="148" t="s">
        <v>9020</v>
      </c>
    </row>
    <row r="863" spans="1:12" x14ac:dyDescent="0.25">
      <c r="A863" s="148" t="s">
        <v>2986</v>
      </c>
      <c r="B863" s="148" t="s">
        <v>2997</v>
      </c>
      <c r="C863" s="148" t="s">
        <v>3913</v>
      </c>
      <c r="D863" s="148">
        <f t="shared" si="39"/>
        <v>0</v>
      </c>
      <c r="E863" s="148" t="str">
        <f t="shared" si="40"/>
        <v>GC-04314</v>
      </c>
      <c r="F863" s="148">
        <f>+IF(AND(C863*1&gt;=200,E863="GC-04314"),IF(D863=0,MAX(F$2:F862)+1,0),0)</f>
        <v>730</v>
      </c>
      <c r="H863" s="148" t="s">
        <v>6738</v>
      </c>
      <c r="I863" s="148" t="s">
        <v>6962</v>
      </c>
      <c r="J863" s="148" t="s">
        <v>6962</v>
      </c>
      <c r="K863" s="148">
        <f t="shared" si="41"/>
        <v>0</v>
      </c>
      <c r="L863" s="148" t="s">
        <v>9020</v>
      </c>
    </row>
    <row r="864" spans="1:12" x14ac:dyDescent="0.25">
      <c r="A864" s="148" t="s">
        <v>2987</v>
      </c>
      <c r="B864" s="148" t="s">
        <v>2997</v>
      </c>
      <c r="C864" s="148" t="s">
        <v>3914</v>
      </c>
      <c r="D864" s="148">
        <f t="shared" si="39"/>
        <v>0</v>
      </c>
      <c r="E864" s="148" t="str">
        <f t="shared" si="40"/>
        <v>GC-04314</v>
      </c>
      <c r="F864" s="148">
        <f>+IF(AND(C864*1&gt;=200,E864="GC-04314"),IF(D864=0,MAX(F$2:F863)+1,0),0)</f>
        <v>731</v>
      </c>
      <c r="H864" s="148" t="s">
        <v>6739</v>
      </c>
      <c r="I864" s="148" t="s">
        <v>6962</v>
      </c>
      <c r="J864" s="148" t="s">
        <v>6962</v>
      </c>
      <c r="K864" s="148">
        <f t="shared" si="41"/>
        <v>0</v>
      </c>
      <c r="L864" s="148" t="s">
        <v>9020</v>
      </c>
    </row>
    <row r="865" spans="1:12" x14ac:dyDescent="0.25">
      <c r="A865" s="148" t="s">
        <v>2988</v>
      </c>
      <c r="B865" s="148" t="s">
        <v>2997</v>
      </c>
      <c r="C865" s="148" t="s">
        <v>3915</v>
      </c>
      <c r="D865" s="148">
        <f t="shared" si="39"/>
        <v>0</v>
      </c>
      <c r="E865" s="148" t="str">
        <f t="shared" si="40"/>
        <v>GC-04314</v>
      </c>
      <c r="F865" s="148">
        <f>+IF(AND(C865*1&gt;=200,E865="GC-04314"),IF(D865=0,MAX(F$2:F864)+1,0),0)</f>
        <v>732</v>
      </c>
      <c r="H865" s="148" t="s">
        <v>6740</v>
      </c>
      <c r="I865" s="148" t="s">
        <v>6962</v>
      </c>
      <c r="J865" s="148" t="s">
        <v>6962</v>
      </c>
      <c r="K865" s="148">
        <f t="shared" si="41"/>
        <v>0</v>
      </c>
      <c r="L865" s="148" t="s">
        <v>9020</v>
      </c>
    </row>
    <row r="866" spans="1:12" x14ac:dyDescent="0.25">
      <c r="A866" s="148" t="s">
        <v>2989</v>
      </c>
      <c r="B866" s="148" t="s">
        <v>2997</v>
      </c>
      <c r="C866" s="148" t="s">
        <v>3916</v>
      </c>
      <c r="D866" s="148">
        <f t="shared" si="39"/>
        <v>0</v>
      </c>
      <c r="E866" s="148" t="str">
        <f t="shared" si="40"/>
        <v>GC-04314</v>
      </c>
      <c r="F866" s="148">
        <f>+IF(AND(C866*1&gt;=200,E866="GC-04314"),IF(D866=0,MAX(F$2:F865)+1,0),0)</f>
        <v>733</v>
      </c>
      <c r="H866" s="148" t="s">
        <v>6741</v>
      </c>
      <c r="I866" s="148" t="s">
        <v>6962</v>
      </c>
      <c r="J866" s="148" t="s">
        <v>6962</v>
      </c>
      <c r="K866" s="148">
        <f t="shared" si="41"/>
        <v>0</v>
      </c>
      <c r="L866" s="148" t="s">
        <v>9020</v>
      </c>
    </row>
    <row r="867" spans="1:12" x14ac:dyDescent="0.25">
      <c r="A867" s="148" t="s">
        <v>2990</v>
      </c>
      <c r="B867" s="148" t="s">
        <v>2997</v>
      </c>
      <c r="C867" s="148" t="s">
        <v>3917</v>
      </c>
      <c r="D867" s="148">
        <f t="shared" si="39"/>
        <v>0</v>
      </c>
      <c r="E867" s="148" t="str">
        <f t="shared" si="40"/>
        <v>GC-04314</v>
      </c>
      <c r="F867" s="148">
        <f>+IF(AND(C867*1&gt;=200,E867="GC-04314"),IF(D867=0,MAX(F$2:F866)+1,0),0)</f>
        <v>734</v>
      </c>
      <c r="H867" s="148" t="s">
        <v>6742</v>
      </c>
      <c r="I867" s="148" t="s">
        <v>6962</v>
      </c>
      <c r="J867" s="148" t="s">
        <v>6962</v>
      </c>
      <c r="K867" s="148">
        <f t="shared" si="41"/>
        <v>0</v>
      </c>
      <c r="L867" s="148" t="s">
        <v>9020</v>
      </c>
    </row>
    <row r="868" spans="1:12" x14ac:dyDescent="0.25">
      <c r="A868" s="148" t="s">
        <v>2991</v>
      </c>
      <c r="B868" s="148" t="s">
        <v>2997</v>
      </c>
      <c r="C868" s="148" t="s">
        <v>3918</v>
      </c>
      <c r="D868" s="148">
        <f t="shared" si="39"/>
        <v>0</v>
      </c>
      <c r="E868" s="148" t="str">
        <f t="shared" si="40"/>
        <v>GC-04314</v>
      </c>
      <c r="F868" s="148">
        <f>+IF(AND(C868*1&gt;=200,E868="GC-04314"),IF(D868=0,MAX(F$2:F867)+1,0),0)</f>
        <v>735</v>
      </c>
      <c r="H868" s="148" t="s">
        <v>6743</v>
      </c>
      <c r="I868" s="148" t="s">
        <v>6962</v>
      </c>
      <c r="J868" s="148" t="s">
        <v>6962</v>
      </c>
      <c r="K868" s="148">
        <f t="shared" si="41"/>
        <v>0</v>
      </c>
      <c r="L868" s="148" t="s">
        <v>9020</v>
      </c>
    </row>
    <row r="869" spans="1:12" x14ac:dyDescent="0.25">
      <c r="A869" s="148" t="s">
        <v>2992</v>
      </c>
      <c r="B869" s="148" t="s">
        <v>2997</v>
      </c>
      <c r="C869" s="148" t="s">
        <v>3919</v>
      </c>
      <c r="D869" s="148">
        <f t="shared" si="39"/>
        <v>0</v>
      </c>
      <c r="E869" s="148" t="str">
        <f t="shared" si="40"/>
        <v>GC-04314</v>
      </c>
      <c r="F869" s="148">
        <f>+IF(AND(C869*1&gt;=200,E869="GC-04314"),IF(D869=0,MAX(F$2:F868)+1,0),0)</f>
        <v>736</v>
      </c>
      <c r="H869" s="148" t="s">
        <v>6744</v>
      </c>
      <c r="I869" s="148" t="s">
        <v>6962</v>
      </c>
      <c r="J869" s="148" t="s">
        <v>6962</v>
      </c>
      <c r="K869" s="148">
        <f t="shared" si="41"/>
        <v>0</v>
      </c>
      <c r="L869" s="148" t="s">
        <v>9020</v>
      </c>
    </row>
    <row r="870" spans="1:12" x14ac:dyDescent="0.25">
      <c r="A870" s="148" t="s">
        <v>2993</v>
      </c>
      <c r="B870" s="148" t="s">
        <v>2997</v>
      </c>
      <c r="C870" s="148" t="s">
        <v>3920</v>
      </c>
      <c r="D870" s="148">
        <f t="shared" si="39"/>
        <v>0</v>
      </c>
      <c r="E870" s="148" t="str">
        <f t="shared" si="40"/>
        <v>GC-04314</v>
      </c>
      <c r="F870" s="148">
        <f>+IF(AND(C870*1&gt;=200,E870="GC-04314"),IF(D870=0,MAX(F$2:F869)+1,0),0)</f>
        <v>737</v>
      </c>
      <c r="H870" s="148" t="s">
        <v>6745</v>
      </c>
      <c r="I870" s="148" t="s">
        <v>6962</v>
      </c>
      <c r="J870" s="148" t="s">
        <v>6962</v>
      </c>
      <c r="K870" s="148">
        <f t="shared" si="41"/>
        <v>0</v>
      </c>
      <c r="L870" s="148" t="s">
        <v>9020</v>
      </c>
    </row>
    <row r="871" spans="1:12" x14ac:dyDescent="0.25">
      <c r="A871" s="148" t="s">
        <v>2994</v>
      </c>
      <c r="B871" s="148" t="s">
        <v>2997</v>
      </c>
      <c r="C871" s="148" t="s">
        <v>3921</v>
      </c>
      <c r="D871" s="148">
        <f t="shared" si="39"/>
        <v>0</v>
      </c>
      <c r="E871" s="148" t="str">
        <f t="shared" si="40"/>
        <v>GC-04314</v>
      </c>
      <c r="F871" s="148">
        <f>+IF(AND(C871*1&gt;=200,E871="GC-04314"),IF(D871=0,MAX(F$2:F870)+1,0),0)</f>
        <v>738</v>
      </c>
      <c r="H871" s="148" t="s">
        <v>6746</v>
      </c>
      <c r="I871" s="148" t="s">
        <v>6962</v>
      </c>
      <c r="J871" s="148" t="s">
        <v>6962</v>
      </c>
      <c r="K871" s="148">
        <f t="shared" si="41"/>
        <v>0</v>
      </c>
      <c r="L871" s="148" t="s">
        <v>9020</v>
      </c>
    </row>
    <row r="872" spans="1:12" x14ac:dyDescent="0.25">
      <c r="A872" s="148" t="s">
        <v>2087</v>
      </c>
      <c r="B872" s="148" t="s">
        <v>2997</v>
      </c>
      <c r="C872" s="148" t="s">
        <v>3015</v>
      </c>
      <c r="D872" s="148">
        <f t="shared" si="39"/>
        <v>0</v>
      </c>
      <c r="E872" s="148" t="str">
        <f t="shared" si="40"/>
        <v>GC-04311</v>
      </c>
      <c r="F872" s="148">
        <f>+IF(AND(C872*1&gt;=200,E872="GC-04314"),IF(D872=0,MAX(F$2:F871)+1,0),0)</f>
        <v>0</v>
      </c>
      <c r="H872" s="148" t="s">
        <v>6747</v>
      </c>
      <c r="I872" s="148" t="s">
        <v>6962</v>
      </c>
      <c r="J872" s="148" t="s">
        <v>6962</v>
      </c>
      <c r="K872" s="148">
        <f t="shared" si="41"/>
        <v>0</v>
      </c>
      <c r="L872" s="148" t="s">
        <v>9020</v>
      </c>
    </row>
    <row r="873" spans="1:12" x14ac:dyDescent="0.25">
      <c r="A873" s="148" t="s">
        <v>2125</v>
      </c>
      <c r="B873" s="148" t="s">
        <v>2997</v>
      </c>
      <c r="C873" s="148" t="s">
        <v>3053</v>
      </c>
      <c r="D873" s="148">
        <f t="shared" si="39"/>
        <v>650000000000042</v>
      </c>
      <c r="E873" s="148" t="str">
        <f t="shared" si="40"/>
        <v/>
      </c>
      <c r="F873" s="148">
        <f>+IF(AND(C873*1&gt;=200,E873="GC-04314"),IF(D873=0,MAX(F$2:F872)+1,0),0)</f>
        <v>0</v>
      </c>
      <c r="H873" s="148" t="s">
        <v>6748</v>
      </c>
      <c r="I873" s="148" t="s">
        <v>6962</v>
      </c>
      <c r="J873" s="148" t="s">
        <v>6962</v>
      </c>
      <c r="K873" s="148">
        <f t="shared" si="41"/>
        <v>0</v>
      </c>
      <c r="L873" s="148" t="s">
        <v>9020</v>
      </c>
    </row>
    <row r="874" spans="1:12" x14ac:dyDescent="0.25">
      <c r="A874" s="148" t="s">
        <v>2104</v>
      </c>
      <c r="B874" s="148" t="s">
        <v>2997</v>
      </c>
      <c r="C874" s="148" t="s">
        <v>3032</v>
      </c>
      <c r="D874" s="148">
        <f t="shared" si="39"/>
        <v>0</v>
      </c>
      <c r="E874" s="148" t="str">
        <f t="shared" si="40"/>
        <v>GC-04311</v>
      </c>
      <c r="F874" s="148">
        <f>+IF(AND(C874*1&gt;=200,E874="GC-04314"),IF(D874=0,MAX(F$2:F873)+1,0),0)</f>
        <v>0</v>
      </c>
      <c r="H874" s="148" t="s">
        <v>6749</v>
      </c>
      <c r="I874" s="148" t="s">
        <v>6962</v>
      </c>
      <c r="J874" s="148" t="s">
        <v>6962</v>
      </c>
      <c r="K874" s="148">
        <f t="shared" si="41"/>
        <v>0</v>
      </c>
      <c r="L874" s="148" t="s">
        <v>9020</v>
      </c>
    </row>
    <row r="875" spans="1:12" x14ac:dyDescent="0.25">
      <c r="A875" s="148" t="s">
        <v>2088</v>
      </c>
      <c r="B875" s="148" t="s">
        <v>2997</v>
      </c>
      <c r="C875" s="148" t="s">
        <v>3016</v>
      </c>
      <c r="D875" s="148">
        <f t="shared" si="39"/>
        <v>650000000000168</v>
      </c>
      <c r="E875" s="148" t="str">
        <f t="shared" si="40"/>
        <v/>
      </c>
      <c r="F875" s="148">
        <f>+IF(AND(C875*1&gt;=200,E875="GC-04314"),IF(D875=0,MAX(F$2:F874)+1,0),0)</f>
        <v>0</v>
      </c>
      <c r="H875" s="148" t="s">
        <v>6750</v>
      </c>
      <c r="I875" s="148" t="s">
        <v>6962</v>
      </c>
      <c r="J875" s="148" t="s">
        <v>6962</v>
      </c>
      <c r="K875" s="148">
        <f t="shared" si="41"/>
        <v>0</v>
      </c>
      <c r="L875" s="148" t="s">
        <v>9020</v>
      </c>
    </row>
    <row r="876" spans="1:12" x14ac:dyDescent="0.25">
      <c r="A876" s="148" t="s">
        <v>2113</v>
      </c>
      <c r="B876" s="148" t="s">
        <v>2997</v>
      </c>
      <c r="C876" s="148" t="s">
        <v>3041</v>
      </c>
      <c r="D876" s="148">
        <f t="shared" si="39"/>
        <v>0</v>
      </c>
      <c r="E876" s="148" t="str">
        <f t="shared" si="40"/>
        <v>GC-04311</v>
      </c>
      <c r="F876" s="148">
        <f>+IF(AND(C876*1&gt;=200,E876="GC-04314"),IF(D876=0,MAX(F$2:F875)+1,0),0)</f>
        <v>0</v>
      </c>
      <c r="H876" s="148" t="s">
        <v>6751</v>
      </c>
      <c r="I876" s="148" t="s">
        <v>6962</v>
      </c>
      <c r="J876" s="148" t="s">
        <v>6962</v>
      </c>
      <c r="K876" s="148">
        <f t="shared" si="41"/>
        <v>0</v>
      </c>
      <c r="L876" s="148" t="s">
        <v>9020</v>
      </c>
    </row>
    <row r="877" spans="1:12" x14ac:dyDescent="0.25">
      <c r="A877" s="148" t="s">
        <v>2114</v>
      </c>
      <c r="B877" s="148" t="s">
        <v>2997</v>
      </c>
      <c r="C877" s="148" t="s">
        <v>3042</v>
      </c>
      <c r="D877" s="148">
        <f t="shared" si="39"/>
        <v>650000000000048</v>
      </c>
      <c r="E877" s="148" t="str">
        <f t="shared" si="40"/>
        <v/>
      </c>
      <c r="F877" s="148">
        <f>+IF(AND(C877*1&gt;=200,E877="GC-04314"),IF(D877=0,MAX(F$2:F876)+1,0),0)</f>
        <v>0</v>
      </c>
      <c r="H877" s="148" t="s">
        <v>6752</v>
      </c>
      <c r="I877" s="148" t="s">
        <v>6962</v>
      </c>
      <c r="J877" s="148" t="s">
        <v>6962</v>
      </c>
      <c r="K877" s="148">
        <f t="shared" si="41"/>
        <v>0</v>
      </c>
      <c r="L877" s="148" t="s">
        <v>9020</v>
      </c>
    </row>
    <row r="878" spans="1:12" x14ac:dyDescent="0.25">
      <c r="A878" s="148" t="s">
        <v>2126</v>
      </c>
      <c r="B878" s="148" t="s">
        <v>2997</v>
      </c>
      <c r="C878" s="148" t="s">
        <v>3054</v>
      </c>
      <c r="D878" s="148">
        <f t="shared" si="39"/>
        <v>650000000000022</v>
      </c>
      <c r="E878" s="148" t="str">
        <f t="shared" si="40"/>
        <v/>
      </c>
      <c r="F878" s="148">
        <f>+IF(AND(C878*1&gt;=200,E878="GC-04314"),IF(D878=0,MAX(F$2:F877)+1,0),0)</f>
        <v>0</v>
      </c>
      <c r="H878" s="148" t="s">
        <v>6753</v>
      </c>
      <c r="I878" s="148" t="s">
        <v>6962</v>
      </c>
      <c r="J878" s="148" t="s">
        <v>6962</v>
      </c>
      <c r="K878" s="148">
        <f t="shared" si="41"/>
        <v>0</v>
      </c>
      <c r="L878" s="148" t="s">
        <v>9020</v>
      </c>
    </row>
    <row r="879" spans="1:12" x14ac:dyDescent="0.25">
      <c r="A879" s="148" t="s">
        <v>2089</v>
      </c>
      <c r="B879" s="148" t="s">
        <v>2997</v>
      </c>
      <c r="C879" s="148" t="s">
        <v>3017</v>
      </c>
      <c r="D879" s="148">
        <f t="shared" si="39"/>
        <v>650000000000043</v>
      </c>
      <c r="E879" s="148" t="str">
        <f t="shared" si="40"/>
        <v/>
      </c>
      <c r="F879" s="148">
        <f>+IF(AND(C879*1&gt;=200,E879="GC-04314"),IF(D879=0,MAX(F$2:F878)+1,0),0)</f>
        <v>0</v>
      </c>
      <c r="H879" s="148" t="s">
        <v>6754</v>
      </c>
      <c r="I879" s="148" t="s">
        <v>6962</v>
      </c>
      <c r="J879" s="148" t="s">
        <v>6962</v>
      </c>
      <c r="K879" s="148">
        <f t="shared" si="41"/>
        <v>0</v>
      </c>
      <c r="L879" s="148" t="s">
        <v>9020</v>
      </c>
    </row>
    <row r="880" spans="1:12" x14ac:dyDescent="0.25">
      <c r="A880" s="148" t="s">
        <v>2127</v>
      </c>
      <c r="B880" s="148" t="s">
        <v>2997</v>
      </c>
      <c r="C880" s="148" t="s">
        <v>3055</v>
      </c>
      <c r="D880" s="148">
        <f t="shared" si="39"/>
        <v>650000000000035</v>
      </c>
      <c r="E880" s="148" t="str">
        <f t="shared" si="40"/>
        <v/>
      </c>
      <c r="F880" s="148">
        <f>+IF(AND(C880*1&gt;=200,E880="GC-04314"),IF(D880=0,MAX(F$2:F879)+1,0),0)</f>
        <v>0</v>
      </c>
      <c r="H880" s="148" t="s">
        <v>6755</v>
      </c>
      <c r="I880" s="148" t="s">
        <v>6962</v>
      </c>
      <c r="J880" s="148" t="s">
        <v>6962</v>
      </c>
      <c r="K880" s="148">
        <f t="shared" si="41"/>
        <v>0</v>
      </c>
      <c r="L880" s="148" t="s">
        <v>9020</v>
      </c>
    </row>
    <row r="881" spans="1:12" x14ac:dyDescent="0.25">
      <c r="A881" s="148" t="s">
        <v>2128</v>
      </c>
      <c r="B881" s="148" t="s">
        <v>2997</v>
      </c>
      <c r="C881" s="148" t="s">
        <v>3056</v>
      </c>
      <c r="D881" s="148">
        <f t="shared" si="39"/>
        <v>650000000000030</v>
      </c>
      <c r="E881" s="148" t="str">
        <f t="shared" si="40"/>
        <v/>
      </c>
      <c r="F881" s="148">
        <f>+IF(AND(C881*1&gt;=200,E881="GC-04314"),IF(D881=0,MAX(F$2:F880)+1,0),0)</f>
        <v>0</v>
      </c>
      <c r="H881" s="148" t="s">
        <v>6756</v>
      </c>
      <c r="I881" s="148" t="s">
        <v>6962</v>
      </c>
      <c r="J881" s="148" t="s">
        <v>6962</v>
      </c>
      <c r="K881" s="148">
        <f t="shared" si="41"/>
        <v>0</v>
      </c>
      <c r="L881" s="148" t="s">
        <v>9020</v>
      </c>
    </row>
    <row r="882" spans="1:12" x14ac:dyDescent="0.25">
      <c r="A882" s="148" t="s">
        <v>2115</v>
      </c>
      <c r="B882" s="148" t="s">
        <v>2997</v>
      </c>
      <c r="C882" s="148" t="s">
        <v>3043</v>
      </c>
      <c r="D882" s="148">
        <f t="shared" si="39"/>
        <v>0</v>
      </c>
      <c r="E882" s="148" t="str">
        <f t="shared" si="40"/>
        <v>GC-04311</v>
      </c>
      <c r="F882" s="148">
        <f>+IF(AND(C882*1&gt;=200,E882="GC-04314"),IF(D882=0,MAX(F$2:F881)+1,0),0)</f>
        <v>0</v>
      </c>
      <c r="H882" s="148" t="s">
        <v>6757</v>
      </c>
      <c r="I882" s="148" t="s">
        <v>6962</v>
      </c>
      <c r="J882" s="148" t="s">
        <v>6962</v>
      </c>
      <c r="K882" s="148">
        <f t="shared" si="41"/>
        <v>0</v>
      </c>
      <c r="L882" s="148" t="s">
        <v>9020</v>
      </c>
    </row>
    <row r="883" spans="1:12" x14ac:dyDescent="0.25">
      <c r="A883" s="148" t="s">
        <v>2116</v>
      </c>
      <c r="B883" s="148" t="s">
        <v>2997</v>
      </c>
      <c r="C883" s="148" t="s">
        <v>3044</v>
      </c>
      <c r="D883" s="148">
        <f t="shared" si="39"/>
        <v>0</v>
      </c>
      <c r="E883" s="148" t="str">
        <f t="shared" si="40"/>
        <v>GC-04311</v>
      </c>
      <c r="F883" s="148">
        <f>+IF(AND(C883*1&gt;=200,E883="GC-04314"),IF(D883=0,MAX(F$2:F882)+1,0),0)</f>
        <v>0</v>
      </c>
      <c r="H883" s="148" t="s">
        <v>6758</v>
      </c>
      <c r="I883" s="148" t="s">
        <v>6962</v>
      </c>
      <c r="J883" s="148" t="s">
        <v>6962</v>
      </c>
      <c r="K883" s="148">
        <f t="shared" si="41"/>
        <v>0</v>
      </c>
      <c r="L883" s="148" t="s">
        <v>9020</v>
      </c>
    </row>
    <row r="884" spans="1:12" x14ac:dyDescent="0.25">
      <c r="A884" s="148" t="s">
        <v>2129</v>
      </c>
      <c r="B884" s="148" t="s">
        <v>2997</v>
      </c>
      <c r="C884" s="148" t="s">
        <v>3057</v>
      </c>
      <c r="D884" s="148">
        <f t="shared" si="39"/>
        <v>650000000000029</v>
      </c>
      <c r="E884" s="148" t="str">
        <f t="shared" si="40"/>
        <v/>
      </c>
      <c r="F884" s="148">
        <f>+IF(AND(C884*1&gt;=200,E884="GC-04314"),IF(D884=0,MAX(F$2:F883)+1,0),0)</f>
        <v>0</v>
      </c>
      <c r="H884" s="148" t="s">
        <v>6759</v>
      </c>
      <c r="I884" s="148" t="s">
        <v>6962</v>
      </c>
      <c r="J884" s="148" t="s">
        <v>6962</v>
      </c>
      <c r="K884" s="148">
        <f t="shared" si="41"/>
        <v>0</v>
      </c>
      <c r="L884" s="148" t="s">
        <v>9020</v>
      </c>
    </row>
    <row r="885" spans="1:12" x14ac:dyDescent="0.25">
      <c r="A885" s="148" t="s">
        <v>2105</v>
      </c>
      <c r="B885" s="148" t="s">
        <v>2997</v>
      </c>
      <c r="C885" s="148" t="s">
        <v>3033</v>
      </c>
      <c r="D885" s="148">
        <f t="shared" si="39"/>
        <v>0</v>
      </c>
      <c r="E885" s="148" t="str">
        <f t="shared" si="40"/>
        <v>GC-04311</v>
      </c>
      <c r="F885" s="148">
        <f>+IF(AND(C885*1&gt;=200,E885="GC-04314"),IF(D885=0,MAX(F$2:F884)+1,0),0)</f>
        <v>0</v>
      </c>
      <c r="H885" s="148" t="s">
        <v>6760</v>
      </c>
      <c r="I885" s="148" t="s">
        <v>6962</v>
      </c>
      <c r="J885" s="148" t="s">
        <v>6962</v>
      </c>
      <c r="K885" s="148">
        <f t="shared" si="41"/>
        <v>0</v>
      </c>
      <c r="L885" s="148" t="s">
        <v>9020</v>
      </c>
    </row>
    <row r="886" spans="1:12" x14ac:dyDescent="0.25">
      <c r="A886" s="148" t="s">
        <v>2090</v>
      </c>
      <c r="B886" s="148" t="s">
        <v>2997</v>
      </c>
      <c r="C886" s="148" t="s">
        <v>3018</v>
      </c>
      <c r="D886" s="148">
        <f t="shared" si="39"/>
        <v>650000000000155</v>
      </c>
      <c r="E886" s="148" t="str">
        <f t="shared" si="40"/>
        <v/>
      </c>
      <c r="F886" s="148">
        <f>+IF(AND(C886*1&gt;=200,E886="GC-04314"),IF(D886=0,MAX(F$2:F885)+1,0),0)</f>
        <v>0</v>
      </c>
      <c r="H886" s="148" t="s">
        <v>6761</v>
      </c>
      <c r="I886" s="148" t="s">
        <v>6962</v>
      </c>
      <c r="J886" s="148" t="s">
        <v>6962</v>
      </c>
      <c r="K886" s="148">
        <f t="shared" si="41"/>
        <v>0</v>
      </c>
      <c r="L886" s="148" t="s">
        <v>9020</v>
      </c>
    </row>
    <row r="887" spans="1:12" x14ac:dyDescent="0.25">
      <c r="A887" s="148" t="s">
        <v>2091</v>
      </c>
      <c r="B887" s="148" t="s">
        <v>2997</v>
      </c>
      <c r="C887" s="148" t="s">
        <v>3019</v>
      </c>
      <c r="D887" s="148">
        <f t="shared" si="39"/>
        <v>0</v>
      </c>
      <c r="E887" s="148" t="str">
        <f t="shared" si="40"/>
        <v>GC-04311</v>
      </c>
      <c r="F887" s="148">
        <f>+IF(AND(C887*1&gt;=200,E887="GC-04314"),IF(D887=0,MAX(F$2:F886)+1,0),0)</f>
        <v>0</v>
      </c>
      <c r="H887" s="148" t="s">
        <v>6762</v>
      </c>
      <c r="I887" s="148" t="s">
        <v>6962</v>
      </c>
      <c r="J887" s="148" t="s">
        <v>6962</v>
      </c>
      <c r="K887" s="148">
        <f t="shared" si="41"/>
        <v>0</v>
      </c>
      <c r="L887" s="148" t="s">
        <v>9020</v>
      </c>
    </row>
    <row r="888" spans="1:12" x14ac:dyDescent="0.25">
      <c r="A888" s="148" t="s">
        <v>2130</v>
      </c>
      <c r="B888" s="148" t="s">
        <v>2997</v>
      </c>
      <c r="C888" s="148" t="s">
        <v>3058</v>
      </c>
      <c r="D888" s="148">
        <f t="shared" si="39"/>
        <v>650000000000033</v>
      </c>
      <c r="E888" s="148" t="str">
        <f t="shared" si="40"/>
        <v/>
      </c>
      <c r="F888" s="148">
        <f>+IF(AND(C888*1&gt;=200,E888="GC-04314"),IF(D888=0,MAX(F$2:F887)+1,0),0)</f>
        <v>0</v>
      </c>
      <c r="H888" s="148" t="s">
        <v>6763</v>
      </c>
      <c r="I888" s="148" t="s">
        <v>6962</v>
      </c>
      <c r="J888" s="148" t="s">
        <v>6962</v>
      </c>
      <c r="K888" s="148">
        <f t="shared" si="41"/>
        <v>0</v>
      </c>
      <c r="L888" s="148" t="s">
        <v>9020</v>
      </c>
    </row>
    <row r="889" spans="1:12" x14ac:dyDescent="0.25">
      <c r="A889" s="148" t="s">
        <v>2092</v>
      </c>
      <c r="B889" s="148" t="s">
        <v>2997</v>
      </c>
      <c r="C889" s="148" t="s">
        <v>3020</v>
      </c>
      <c r="D889" s="148">
        <f t="shared" si="39"/>
        <v>650000000000065</v>
      </c>
      <c r="E889" s="148" t="str">
        <f t="shared" si="40"/>
        <v/>
      </c>
      <c r="F889" s="148">
        <f>+IF(AND(C889*1&gt;=200,E889="GC-04314"),IF(D889=0,MAX(F$2:F888)+1,0),0)</f>
        <v>0</v>
      </c>
      <c r="H889" s="148" t="s">
        <v>6764</v>
      </c>
      <c r="I889" s="148" t="s">
        <v>6962</v>
      </c>
      <c r="J889" s="148" t="s">
        <v>6962</v>
      </c>
      <c r="K889" s="148">
        <f t="shared" si="41"/>
        <v>0</v>
      </c>
      <c r="L889" s="148" t="s">
        <v>9020</v>
      </c>
    </row>
    <row r="890" spans="1:12" x14ac:dyDescent="0.25">
      <c r="A890" s="148" t="s">
        <v>2117</v>
      </c>
      <c r="B890" s="148" t="s">
        <v>2997</v>
      </c>
      <c r="C890" s="148" t="s">
        <v>3045</v>
      </c>
      <c r="D890" s="148">
        <f t="shared" si="39"/>
        <v>0</v>
      </c>
      <c r="E890" s="148" t="str">
        <f t="shared" si="40"/>
        <v>GC-04311</v>
      </c>
      <c r="F890" s="148">
        <f>+IF(AND(C890*1&gt;=200,E890="GC-04314"),IF(D890=0,MAX(F$2:F889)+1,0),0)</f>
        <v>0</v>
      </c>
      <c r="H890" s="148" t="s">
        <v>6765</v>
      </c>
      <c r="I890" s="148" t="s">
        <v>6962</v>
      </c>
      <c r="J890" s="148" t="s">
        <v>6962</v>
      </c>
      <c r="K890" s="148">
        <f t="shared" si="41"/>
        <v>0</v>
      </c>
      <c r="L890" s="148" t="s">
        <v>9020</v>
      </c>
    </row>
    <row r="891" spans="1:12" x14ac:dyDescent="0.25">
      <c r="A891" s="148" t="s">
        <v>2093</v>
      </c>
      <c r="B891" s="148" t="s">
        <v>2997</v>
      </c>
      <c r="C891" s="148" t="s">
        <v>3021</v>
      </c>
      <c r="D891" s="148">
        <f t="shared" si="39"/>
        <v>650000000000157</v>
      </c>
      <c r="E891" s="148" t="str">
        <f t="shared" si="40"/>
        <v/>
      </c>
      <c r="F891" s="148">
        <f>+IF(AND(C891*1&gt;=200,E891="GC-04314"),IF(D891=0,MAX(F$2:F890)+1,0),0)</f>
        <v>0</v>
      </c>
      <c r="H891" s="148" t="s">
        <v>6766</v>
      </c>
      <c r="I891" s="148" t="s">
        <v>6962</v>
      </c>
      <c r="J891" s="148" t="s">
        <v>6962</v>
      </c>
      <c r="K891" s="148">
        <f t="shared" si="41"/>
        <v>0</v>
      </c>
      <c r="L891" s="148" t="s">
        <v>9020</v>
      </c>
    </row>
    <row r="892" spans="1:12" x14ac:dyDescent="0.25">
      <c r="A892" s="148" t="s">
        <v>2118</v>
      </c>
      <c r="B892" s="148" t="s">
        <v>2997</v>
      </c>
      <c r="C892" s="148" t="s">
        <v>3046</v>
      </c>
      <c r="D892" s="148">
        <f t="shared" si="39"/>
        <v>0</v>
      </c>
      <c r="E892" s="148" t="str">
        <f t="shared" si="40"/>
        <v>GC-04311</v>
      </c>
      <c r="F892" s="148">
        <f>+IF(AND(C892*1&gt;=200,E892="GC-04314"),IF(D892=0,MAX(F$2:F891)+1,0),0)</f>
        <v>0</v>
      </c>
      <c r="H892" s="148" t="s">
        <v>6767</v>
      </c>
      <c r="I892" s="148" t="s">
        <v>6962</v>
      </c>
      <c r="J892" s="148" t="s">
        <v>6962</v>
      </c>
      <c r="K892" s="148">
        <f t="shared" si="41"/>
        <v>0</v>
      </c>
      <c r="L892" s="148" t="s">
        <v>9020</v>
      </c>
    </row>
    <row r="893" spans="1:12" x14ac:dyDescent="0.25">
      <c r="A893" s="148" t="s">
        <v>2094</v>
      </c>
      <c r="B893" s="148" t="s">
        <v>2997</v>
      </c>
      <c r="C893" s="148" t="s">
        <v>3022</v>
      </c>
      <c r="D893" s="148">
        <f t="shared" si="39"/>
        <v>650000000000154</v>
      </c>
      <c r="E893" s="148" t="str">
        <f t="shared" si="40"/>
        <v/>
      </c>
      <c r="F893" s="148">
        <f>+IF(AND(C893*1&gt;=200,E893="GC-04314"),IF(D893=0,MAX(F$2:F892)+1,0),0)</f>
        <v>0</v>
      </c>
      <c r="H893" s="148" t="s">
        <v>6768</v>
      </c>
      <c r="I893" s="148" t="s">
        <v>6962</v>
      </c>
      <c r="J893" s="148" t="s">
        <v>6962</v>
      </c>
      <c r="K893" s="148">
        <f t="shared" si="41"/>
        <v>0</v>
      </c>
      <c r="L893" s="148" t="s">
        <v>9020</v>
      </c>
    </row>
    <row r="894" spans="1:12" x14ac:dyDescent="0.25">
      <c r="A894" s="148" t="s">
        <v>2106</v>
      </c>
      <c r="B894" s="148" t="s">
        <v>2997</v>
      </c>
      <c r="C894" s="148" t="s">
        <v>3034</v>
      </c>
      <c r="D894" s="148">
        <f t="shared" si="39"/>
        <v>0</v>
      </c>
      <c r="E894" s="148" t="str">
        <f t="shared" si="40"/>
        <v>GC-04311</v>
      </c>
      <c r="F894" s="148">
        <f>+IF(AND(C894*1&gt;=200,E894="GC-04314"),IF(D894=0,MAX(F$2:F893)+1,0),0)</f>
        <v>0</v>
      </c>
      <c r="H894" s="148" t="s">
        <v>6769</v>
      </c>
      <c r="I894" s="148" t="s">
        <v>6962</v>
      </c>
      <c r="J894" s="148" t="s">
        <v>6962</v>
      </c>
      <c r="K894" s="148">
        <f t="shared" si="41"/>
        <v>0</v>
      </c>
      <c r="L894" s="148" t="s">
        <v>9020</v>
      </c>
    </row>
    <row r="895" spans="1:12" x14ac:dyDescent="0.25">
      <c r="A895" s="148" t="s">
        <v>2080</v>
      </c>
      <c r="B895" s="148" t="s">
        <v>2997</v>
      </c>
      <c r="C895" s="148" t="s">
        <v>3008</v>
      </c>
      <c r="D895" s="148">
        <f t="shared" si="39"/>
        <v>650000000000057</v>
      </c>
      <c r="E895" s="148" t="str">
        <f t="shared" si="40"/>
        <v/>
      </c>
      <c r="F895" s="148">
        <f>+IF(AND(C895*1&gt;=200,E895="GC-04314"),IF(D895=0,MAX(F$2:F894)+1,0),0)</f>
        <v>0</v>
      </c>
      <c r="H895" s="148" t="s">
        <v>6770</v>
      </c>
      <c r="I895" s="148" t="s">
        <v>6962</v>
      </c>
      <c r="J895" s="148" t="s">
        <v>6962</v>
      </c>
      <c r="K895" s="148">
        <f t="shared" si="41"/>
        <v>0</v>
      </c>
      <c r="L895" s="148" t="s">
        <v>9020</v>
      </c>
    </row>
    <row r="896" spans="1:12" x14ac:dyDescent="0.25">
      <c r="A896" s="148" t="s">
        <v>2142</v>
      </c>
      <c r="B896" s="148" t="s">
        <v>2997</v>
      </c>
      <c r="C896" s="148" t="s">
        <v>3070</v>
      </c>
      <c r="D896" s="148">
        <f t="shared" si="39"/>
        <v>650000000000027</v>
      </c>
      <c r="E896" s="148" t="str">
        <f t="shared" si="40"/>
        <v/>
      </c>
      <c r="F896" s="148">
        <f>+IF(AND(C896*1&gt;=200,E896="GC-04314"),IF(D896=0,MAX(F$2:F895)+1,0),0)</f>
        <v>0</v>
      </c>
      <c r="H896" s="148" t="s">
        <v>6771</v>
      </c>
      <c r="I896" s="148" t="s">
        <v>6962</v>
      </c>
      <c r="J896" s="148" t="s">
        <v>6962</v>
      </c>
      <c r="K896" s="148">
        <f t="shared" si="41"/>
        <v>0</v>
      </c>
      <c r="L896" s="148" t="s">
        <v>9020</v>
      </c>
    </row>
    <row r="897" spans="1:12" x14ac:dyDescent="0.25">
      <c r="A897" s="148" t="s">
        <v>2131</v>
      </c>
      <c r="B897" s="148" t="s">
        <v>2997</v>
      </c>
      <c r="C897" s="148" t="s">
        <v>3059</v>
      </c>
      <c r="D897" s="148">
        <f t="shared" si="39"/>
        <v>650000000000034</v>
      </c>
      <c r="E897" s="148" t="str">
        <f t="shared" si="40"/>
        <v/>
      </c>
      <c r="F897" s="148">
        <f>+IF(AND(C897*1&gt;=200,E897="GC-04314"),IF(D897=0,MAX(F$2:F896)+1,0),0)</f>
        <v>0</v>
      </c>
      <c r="H897" s="148" t="s">
        <v>6772</v>
      </c>
      <c r="I897" s="148" t="s">
        <v>6962</v>
      </c>
      <c r="J897" s="148" t="s">
        <v>6962</v>
      </c>
      <c r="K897" s="148">
        <f t="shared" si="41"/>
        <v>0</v>
      </c>
      <c r="L897" s="148" t="s">
        <v>9020</v>
      </c>
    </row>
    <row r="898" spans="1:12" x14ac:dyDescent="0.25">
      <c r="A898" s="148" t="s">
        <v>2081</v>
      </c>
      <c r="B898" s="148" t="s">
        <v>2997</v>
      </c>
      <c r="C898" s="148" t="s">
        <v>3009</v>
      </c>
      <c r="D898" s="148">
        <f t="shared" ref="D898:D926" si="42">+SUMIFS(K:K,H:H,A898)</f>
        <v>650000000000020</v>
      </c>
      <c r="E898" s="148" t="str">
        <f t="shared" ref="E898:E926" si="43">+IF(D898=0,VLOOKUP(A898,$H:$L,5,FALSE),"")</f>
        <v/>
      </c>
      <c r="F898" s="148">
        <f>+IF(AND(C898*1&gt;=200,E898="GC-04314"),IF(D898=0,MAX(F$2:F897)+1,0),0)</f>
        <v>0</v>
      </c>
      <c r="H898" s="148" t="s">
        <v>6773</v>
      </c>
      <c r="I898" s="148" t="s">
        <v>6962</v>
      </c>
      <c r="J898" s="148" t="s">
        <v>6962</v>
      </c>
      <c r="K898" s="148">
        <f t="shared" si="41"/>
        <v>0</v>
      </c>
      <c r="L898" s="148" t="s">
        <v>9020</v>
      </c>
    </row>
    <row r="899" spans="1:12" x14ac:dyDescent="0.25">
      <c r="A899" s="148" t="s">
        <v>2132</v>
      </c>
      <c r="B899" s="148" t="s">
        <v>2997</v>
      </c>
      <c r="C899" s="148" t="s">
        <v>3060</v>
      </c>
      <c r="D899" s="148">
        <f t="shared" si="42"/>
        <v>650000000000032</v>
      </c>
      <c r="E899" s="148" t="str">
        <f t="shared" si="43"/>
        <v/>
      </c>
      <c r="F899" s="148">
        <f>+IF(AND(C899*1&gt;=200,E899="GC-04314"),IF(D899=0,MAX(F$2:F898)+1,0),0)</f>
        <v>0</v>
      </c>
      <c r="H899" s="148" t="s">
        <v>6774</v>
      </c>
      <c r="I899" s="148" t="s">
        <v>6962</v>
      </c>
      <c r="J899" s="148" t="s">
        <v>6962</v>
      </c>
      <c r="K899" s="148">
        <f t="shared" ref="K899:K962" si="44">+IFERROR(J899*1,0)</f>
        <v>0</v>
      </c>
      <c r="L899" s="148" t="s">
        <v>9020</v>
      </c>
    </row>
    <row r="900" spans="1:12" x14ac:dyDescent="0.25">
      <c r="A900" s="148" t="s">
        <v>2107</v>
      </c>
      <c r="B900" s="148" t="s">
        <v>2997</v>
      </c>
      <c r="C900" s="148" t="s">
        <v>3035</v>
      </c>
      <c r="D900" s="148">
        <f t="shared" si="42"/>
        <v>0</v>
      </c>
      <c r="E900" s="148" t="str">
        <f t="shared" si="43"/>
        <v>GC-04311</v>
      </c>
      <c r="F900" s="148">
        <f>+IF(AND(C900*1&gt;=200,E900="GC-04314"),IF(D900=0,MAX(F$2:F899)+1,0),0)</f>
        <v>0</v>
      </c>
      <c r="H900" s="148" t="s">
        <v>6775</v>
      </c>
      <c r="I900" s="148" t="s">
        <v>6962</v>
      </c>
      <c r="J900" s="148" t="s">
        <v>6962</v>
      </c>
      <c r="K900" s="148">
        <f t="shared" si="44"/>
        <v>0</v>
      </c>
      <c r="L900" s="148" t="s">
        <v>9020</v>
      </c>
    </row>
    <row r="901" spans="1:12" x14ac:dyDescent="0.25">
      <c r="A901" s="148" t="s">
        <v>2133</v>
      </c>
      <c r="B901" s="148" t="s">
        <v>2997</v>
      </c>
      <c r="C901" s="148" t="s">
        <v>3061</v>
      </c>
      <c r="D901" s="148">
        <f t="shared" si="42"/>
        <v>650000000000028</v>
      </c>
      <c r="E901" s="148" t="str">
        <f t="shared" si="43"/>
        <v/>
      </c>
      <c r="F901" s="148">
        <f>+IF(AND(C901*1&gt;=200,E901="GC-04314"),IF(D901=0,MAX(F$2:F900)+1,0),0)</f>
        <v>0</v>
      </c>
      <c r="H901" s="148" t="s">
        <v>6776</v>
      </c>
      <c r="I901" s="148" t="s">
        <v>6962</v>
      </c>
      <c r="J901" s="148" t="s">
        <v>6962</v>
      </c>
      <c r="K901" s="148">
        <f t="shared" si="44"/>
        <v>0</v>
      </c>
      <c r="L901" s="148" t="s">
        <v>9020</v>
      </c>
    </row>
    <row r="902" spans="1:12" x14ac:dyDescent="0.25">
      <c r="A902" s="148" t="s">
        <v>2095</v>
      </c>
      <c r="B902" s="148" t="s">
        <v>2997</v>
      </c>
      <c r="C902" s="148" t="s">
        <v>3023</v>
      </c>
      <c r="D902" s="148">
        <f t="shared" si="42"/>
        <v>650000000000164</v>
      </c>
      <c r="E902" s="148" t="str">
        <f t="shared" si="43"/>
        <v/>
      </c>
      <c r="F902" s="148">
        <f>+IF(AND(C902*1&gt;=200,E902="GC-04314"),IF(D902=0,MAX(F$2:F901)+1,0),0)</f>
        <v>0</v>
      </c>
      <c r="H902" s="148" t="s">
        <v>6777</v>
      </c>
      <c r="I902" s="148" t="s">
        <v>6962</v>
      </c>
      <c r="J902" s="148" t="s">
        <v>6962</v>
      </c>
      <c r="K902" s="148">
        <f t="shared" si="44"/>
        <v>0</v>
      </c>
      <c r="L902" s="148" t="s">
        <v>9020</v>
      </c>
    </row>
    <row r="903" spans="1:12" x14ac:dyDescent="0.25">
      <c r="A903" s="148" t="s">
        <v>2096</v>
      </c>
      <c r="B903" s="148" t="s">
        <v>2997</v>
      </c>
      <c r="C903" s="148" t="s">
        <v>3024</v>
      </c>
      <c r="D903" s="148">
        <f t="shared" si="42"/>
        <v>0</v>
      </c>
      <c r="E903" s="148" t="str">
        <f t="shared" si="43"/>
        <v>GC-04311</v>
      </c>
      <c r="F903" s="148">
        <f>+IF(AND(C903*1&gt;=200,E903="GC-04314"),IF(D903=0,MAX(F$2:F902)+1,0),0)</f>
        <v>0</v>
      </c>
      <c r="H903" s="148" t="s">
        <v>6778</v>
      </c>
      <c r="I903" s="148" t="s">
        <v>6962</v>
      </c>
      <c r="J903" s="148" t="s">
        <v>6962</v>
      </c>
      <c r="K903" s="148">
        <f t="shared" si="44"/>
        <v>0</v>
      </c>
      <c r="L903" s="148" t="s">
        <v>9020</v>
      </c>
    </row>
    <row r="904" spans="1:12" x14ac:dyDescent="0.25">
      <c r="A904" s="148" t="s">
        <v>2119</v>
      </c>
      <c r="B904" s="148" t="s">
        <v>2997</v>
      </c>
      <c r="C904" s="148" t="s">
        <v>3047</v>
      </c>
      <c r="D904" s="148">
        <f t="shared" si="42"/>
        <v>650000000000047</v>
      </c>
      <c r="E904" s="148" t="str">
        <f t="shared" si="43"/>
        <v/>
      </c>
      <c r="F904" s="148">
        <f>+IF(AND(C904*1&gt;=200,E904="GC-04314"),IF(D904=0,MAX(F$2:F903)+1,0),0)</f>
        <v>0</v>
      </c>
      <c r="H904" s="148" t="s">
        <v>6779</v>
      </c>
      <c r="I904" s="148" t="s">
        <v>6962</v>
      </c>
      <c r="J904" s="148" t="s">
        <v>6962</v>
      </c>
      <c r="K904" s="148">
        <f t="shared" si="44"/>
        <v>0</v>
      </c>
      <c r="L904" s="148" t="s">
        <v>9020</v>
      </c>
    </row>
    <row r="905" spans="1:12" x14ac:dyDescent="0.25">
      <c r="A905" s="148" t="s">
        <v>2097</v>
      </c>
      <c r="B905" s="148" t="s">
        <v>2997</v>
      </c>
      <c r="C905" s="148" t="s">
        <v>3025</v>
      </c>
      <c r="D905" s="148">
        <f t="shared" si="42"/>
        <v>650000000000156</v>
      </c>
      <c r="E905" s="148" t="str">
        <f t="shared" si="43"/>
        <v/>
      </c>
      <c r="F905" s="148">
        <f>+IF(AND(C905*1&gt;=200,E905="GC-04314"),IF(D905=0,MAX(F$2:F904)+1,0),0)</f>
        <v>0</v>
      </c>
      <c r="H905" s="148" t="s">
        <v>6780</v>
      </c>
      <c r="I905" s="148" t="s">
        <v>6962</v>
      </c>
      <c r="J905" s="148" t="s">
        <v>6962</v>
      </c>
      <c r="K905" s="148">
        <f t="shared" si="44"/>
        <v>0</v>
      </c>
      <c r="L905" s="148" t="s">
        <v>9020</v>
      </c>
    </row>
    <row r="906" spans="1:12" x14ac:dyDescent="0.25">
      <c r="A906" s="148" t="s">
        <v>2098</v>
      </c>
      <c r="B906" s="148" t="s">
        <v>2997</v>
      </c>
      <c r="C906" s="148" t="s">
        <v>3026</v>
      </c>
      <c r="D906" s="148">
        <f t="shared" si="42"/>
        <v>0</v>
      </c>
      <c r="E906" s="148" t="str">
        <f t="shared" si="43"/>
        <v>GC-04311</v>
      </c>
      <c r="F906" s="148">
        <f>+IF(AND(C906*1&gt;=200,E906="GC-04314"),IF(D906=0,MAX(F$2:F905)+1,0),0)</f>
        <v>0</v>
      </c>
      <c r="H906" s="148" t="s">
        <v>6781</v>
      </c>
      <c r="I906" s="148" t="s">
        <v>6962</v>
      </c>
      <c r="J906" s="148" t="s">
        <v>6962</v>
      </c>
      <c r="K906" s="148">
        <f t="shared" si="44"/>
        <v>0</v>
      </c>
      <c r="L906" s="148" t="s">
        <v>9020</v>
      </c>
    </row>
    <row r="907" spans="1:12" x14ac:dyDescent="0.25">
      <c r="A907" s="148" t="s">
        <v>2099</v>
      </c>
      <c r="B907" s="148" t="s">
        <v>2997</v>
      </c>
      <c r="C907" s="148" t="s">
        <v>3027</v>
      </c>
      <c r="D907" s="148">
        <f t="shared" si="42"/>
        <v>0</v>
      </c>
      <c r="E907" s="148" t="str">
        <f t="shared" si="43"/>
        <v>GC-04311</v>
      </c>
      <c r="F907" s="148">
        <f>+IF(AND(C907*1&gt;=200,E907="GC-04314"),IF(D907=0,MAX(F$2:F906)+1,0),0)</f>
        <v>0</v>
      </c>
      <c r="H907" s="148" t="s">
        <v>6782</v>
      </c>
      <c r="I907" s="148" t="s">
        <v>6962</v>
      </c>
      <c r="J907" s="148" t="s">
        <v>6962</v>
      </c>
      <c r="K907" s="148">
        <f t="shared" si="44"/>
        <v>0</v>
      </c>
      <c r="L907" s="148" t="s">
        <v>9020</v>
      </c>
    </row>
    <row r="908" spans="1:12" x14ac:dyDescent="0.25">
      <c r="A908" s="148" t="s">
        <v>2100</v>
      </c>
      <c r="B908" s="148" t="s">
        <v>2997</v>
      </c>
      <c r="C908" s="148" t="s">
        <v>3028</v>
      </c>
      <c r="D908" s="148">
        <f t="shared" si="42"/>
        <v>650000000000157</v>
      </c>
      <c r="E908" s="148" t="str">
        <f t="shared" si="43"/>
        <v/>
      </c>
      <c r="F908" s="148">
        <f>+IF(AND(C908*1&gt;=200,E908="GC-04314"),IF(D908=0,MAX(F$2:F907)+1,0),0)</f>
        <v>0</v>
      </c>
      <c r="H908" s="148" t="s">
        <v>6783</v>
      </c>
      <c r="I908" s="148" t="s">
        <v>6962</v>
      </c>
      <c r="J908" s="148" t="s">
        <v>6962</v>
      </c>
      <c r="K908" s="148">
        <f t="shared" si="44"/>
        <v>0</v>
      </c>
      <c r="L908" s="148" t="s">
        <v>9020</v>
      </c>
    </row>
    <row r="909" spans="1:12" x14ac:dyDescent="0.25">
      <c r="A909" s="148" t="s">
        <v>2085</v>
      </c>
      <c r="B909" s="148" t="s">
        <v>2997</v>
      </c>
      <c r="C909" s="148" t="s">
        <v>3013</v>
      </c>
      <c r="D909" s="148">
        <f t="shared" si="42"/>
        <v>650000000000046</v>
      </c>
      <c r="E909" s="148" t="str">
        <f t="shared" si="43"/>
        <v/>
      </c>
      <c r="F909" s="148">
        <f>+IF(AND(C909*1&gt;=200,E909="GC-04314"),IF(D909=0,MAX(F$2:F908)+1,0),0)</f>
        <v>0</v>
      </c>
      <c r="H909" s="148" t="s">
        <v>6784</v>
      </c>
      <c r="I909" s="148" t="s">
        <v>6962</v>
      </c>
      <c r="J909" s="148" t="s">
        <v>6962</v>
      </c>
      <c r="K909" s="148">
        <f t="shared" si="44"/>
        <v>0</v>
      </c>
      <c r="L909" s="148" t="s">
        <v>9020</v>
      </c>
    </row>
    <row r="910" spans="1:12" x14ac:dyDescent="0.25">
      <c r="A910" s="148" t="s">
        <v>2101</v>
      </c>
      <c r="B910" s="148" t="s">
        <v>2997</v>
      </c>
      <c r="C910" s="148" t="s">
        <v>3029</v>
      </c>
      <c r="D910" s="148">
        <f t="shared" si="42"/>
        <v>0</v>
      </c>
      <c r="E910" s="148" t="str">
        <f t="shared" si="43"/>
        <v>GC-04311</v>
      </c>
      <c r="F910" s="148">
        <f>+IF(AND(C910*1&gt;=200,E910="GC-04314"),IF(D910=0,MAX(F$2:F909)+1,0),0)</f>
        <v>0</v>
      </c>
      <c r="H910" s="148" t="s">
        <v>6785</v>
      </c>
      <c r="I910" s="148" t="s">
        <v>6962</v>
      </c>
      <c r="J910" s="148" t="s">
        <v>6962</v>
      </c>
      <c r="K910" s="148">
        <f t="shared" si="44"/>
        <v>0</v>
      </c>
      <c r="L910" s="148" t="s">
        <v>9020</v>
      </c>
    </row>
    <row r="911" spans="1:12" x14ac:dyDescent="0.25">
      <c r="A911" s="148" t="s">
        <v>2134</v>
      </c>
      <c r="B911" s="148" t="s">
        <v>2997</v>
      </c>
      <c r="C911" s="148" t="s">
        <v>3062</v>
      </c>
      <c r="D911" s="148">
        <f t="shared" si="42"/>
        <v>650000000000040</v>
      </c>
      <c r="E911" s="148" t="str">
        <f t="shared" si="43"/>
        <v/>
      </c>
      <c r="F911" s="148">
        <f>+IF(AND(C911*1&gt;=200,E911="GC-04314"),IF(D911=0,MAX(F$2:F910)+1,0),0)</f>
        <v>0</v>
      </c>
      <c r="H911" s="148" t="s">
        <v>6786</v>
      </c>
      <c r="I911" s="148" t="s">
        <v>6962</v>
      </c>
      <c r="J911" s="148" t="s">
        <v>6962</v>
      </c>
      <c r="K911" s="148">
        <f t="shared" si="44"/>
        <v>0</v>
      </c>
      <c r="L911" s="148" t="s">
        <v>9020</v>
      </c>
    </row>
    <row r="912" spans="1:12" x14ac:dyDescent="0.25">
      <c r="A912" s="148" t="s">
        <v>2135</v>
      </c>
      <c r="B912" s="148" t="s">
        <v>2997</v>
      </c>
      <c r="C912" s="148" t="s">
        <v>3063</v>
      </c>
      <c r="D912" s="148">
        <f t="shared" si="42"/>
        <v>650000000000039</v>
      </c>
      <c r="E912" s="148" t="str">
        <f t="shared" si="43"/>
        <v/>
      </c>
      <c r="F912" s="148">
        <f>+IF(AND(C912*1&gt;=200,E912="GC-04314"),IF(D912=0,MAX(F$2:F911)+1,0),0)</f>
        <v>0</v>
      </c>
      <c r="H912" s="148" t="s">
        <v>6787</v>
      </c>
      <c r="I912" s="148" t="s">
        <v>6962</v>
      </c>
      <c r="J912" s="148" t="s">
        <v>6962</v>
      </c>
      <c r="K912" s="148">
        <f t="shared" si="44"/>
        <v>0</v>
      </c>
      <c r="L912" s="148" t="s">
        <v>9020</v>
      </c>
    </row>
    <row r="913" spans="1:12" x14ac:dyDescent="0.25">
      <c r="A913" s="148" t="s">
        <v>2136</v>
      </c>
      <c r="B913" s="148" t="s">
        <v>2997</v>
      </c>
      <c r="C913" s="148" t="s">
        <v>3064</v>
      </c>
      <c r="D913" s="148">
        <f t="shared" si="42"/>
        <v>650000000000021</v>
      </c>
      <c r="E913" s="148" t="str">
        <f t="shared" si="43"/>
        <v/>
      </c>
      <c r="F913" s="148">
        <f>+IF(AND(C913*1&gt;=200,E913="GC-04314"),IF(D913=0,MAX(F$2:F912)+1,0),0)</f>
        <v>0</v>
      </c>
      <c r="H913" s="148" t="s">
        <v>6788</v>
      </c>
      <c r="I913" s="148" t="s">
        <v>6962</v>
      </c>
      <c r="J913" s="148" t="s">
        <v>6962</v>
      </c>
      <c r="K913" s="148">
        <f t="shared" si="44"/>
        <v>0</v>
      </c>
      <c r="L913" s="148" t="s">
        <v>9020</v>
      </c>
    </row>
    <row r="914" spans="1:12" x14ac:dyDescent="0.25">
      <c r="A914" s="148" t="s">
        <v>2120</v>
      </c>
      <c r="B914" s="148" t="s">
        <v>2997</v>
      </c>
      <c r="C914" s="148" t="s">
        <v>3048</v>
      </c>
      <c r="D914" s="148">
        <f t="shared" si="42"/>
        <v>0</v>
      </c>
      <c r="E914" s="148" t="str">
        <f t="shared" si="43"/>
        <v>GC-04311</v>
      </c>
      <c r="F914" s="148">
        <f>+IF(AND(C914*1&gt;=200,E914="GC-04314"),IF(D914=0,MAX(F$2:F913)+1,0),0)</f>
        <v>0</v>
      </c>
      <c r="H914" s="148" t="s">
        <v>6789</v>
      </c>
      <c r="I914" s="148" t="s">
        <v>6962</v>
      </c>
      <c r="J914" s="148" t="s">
        <v>6962</v>
      </c>
      <c r="K914" s="148">
        <f t="shared" si="44"/>
        <v>0</v>
      </c>
      <c r="L914" s="148" t="s">
        <v>9020</v>
      </c>
    </row>
    <row r="915" spans="1:12" x14ac:dyDescent="0.25">
      <c r="A915" s="148" t="s">
        <v>2121</v>
      </c>
      <c r="B915" s="148" t="s">
        <v>2997</v>
      </c>
      <c r="C915" s="148" t="s">
        <v>3049</v>
      </c>
      <c r="D915" s="148">
        <f t="shared" si="42"/>
        <v>0</v>
      </c>
      <c r="E915" s="148" t="str">
        <f t="shared" si="43"/>
        <v>GC-04311</v>
      </c>
      <c r="F915" s="148">
        <f>+IF(AND(C915*1&gt;=200,E915="GC-04314"),IF(D915=0,MAX(F$2:F914)+1,0),0)</f>
        <v>0</v>
      </c>
      <c r="H915" s="148" t="s">
        <v>6790</v>
      </c>
      <c r="I915" s="148" t="s">
        <v>6962</v>
      </c>
      <c r="J915" s="148" t="s">
        <v>6962</v>
      </c>
      <c r="K915" s="148">
        <f t="shared" si="44"/>
        <v>0</v>
      </c>
      <c r="L915" s="148" t="s">
        <v>9020</v>
      </c>
    </row>
    <row r="916" spans="1:12" x14ac:dyDescent="0.25">
      <c r="A916" s="148" t="s">
        <v>2137</v>
      </c>
      <c r="B916" s="148" t="s">
        <v>2997</v>
      </c>
      <c r="C916" s="148" t="s">
        <v>3065</v>
      </c>
      <c r="D916" s="148">
        <f t="shared" si="42"/>
        <v>650000000000038</v>
      </c>
      <c r="E916" s="148" t="str">
        <f t="shared" si="43"/>
        <v/>
      </c>
      <c r="F916" s="148">
        <f>+IF(AND(C916*1&gt;=200,E916="GC-04314"),IF(D916=0,MAX(F$2:F915)+1,0),0)</f>
        <v>0</v>
      </c>
      <c r="H916" s="148" t="s">
        <v>6791</v>
      </c>
      <c r="I916" s="148" t="s">
        <v>6962</v>
      </c>
      <c r="J916" s="148" t="s">
        <v>6962</v>
      </c>
      <c r="K916" s="148">
        <f t="shared" si="44"/>
        <v>0</v>
      </c>
      <c r="L916" s="148" t="s">
        <v>9020</v>
      </c>
    </row>
    <row r="917" spans="1:12" x14ac:dyDescent="0.25">
      <c r="A917" s="148" t="s">
        <v>2108</v>
      </c>
      <c r="B917" s="148" t="s">
        <v>2997</v>
      </c>
      <c r="C917" s="148" t="s">
        <v>3036</v>
      </c>
      <c r="D917" s="148">
        <f t="shared" si="42"/>
        <v>650000000000160</v>
      </c>
      <c r="E917" s="148" t="str">
        <f t="shared" si="43"/>
        <v/>
      </c>
      <c r="F917" s="148">
        <f>+IF(AND(C917*1&gt;=200,E917="GC-04314"),IF(D917=0,MAX(F$2:F916)+1,0),0)</f>
        <v>0</v>
      </c>
      <c r="H917" s="148" t="s">
        <v>6792</v>
      </c>
      <c r="I917" s="148" t="s">
        <v>6962</v>
      </c>
      <c r="J917" s="148" t="s">
        <v>6962</v>
      </c>
      <c r="K917" s="148">
        <f t="shared" si="44"/>
        <v>0</v>
      </c>
      <c r="L917" s="148" t="s">
        <v>9020</v>
      </c>
    </row>
    <row r="918" spans="1:12" x14ac:dyDescent="0.25">
      <c r="A918" s="148" t="s">
        <v>2084</v>
      </c>
      <c r="B918" s="148" t="s">
        <v>2997</v>
      </c>
      <c r="C918" s="148" t="s">
        <v>3012</v>
      </c>
      <c r="D918" s="148">
        <f t="shared" si="42"/>
        <v>650000000000169</v>
      </c>
      <c r="E918" s="148" t="str">
        <f t="shared" si="43"/>
        <v/>
      </c>
      <c r="F918" s="148">
        <f>+IF(AND(C918*1&gt;=200,E918="GC-04314"),IF(D918=0,MAX(F$2:F917)+1,0),0)</f>
        <v>0</v>
      </c>
      <c r="H918" s="148" t="s">
        <v>6793</v>
      </c>
      <c r="I918" s="148" t="s">
        <v>6962</v>
      </c>
      <c r="J918" s="148" t="s">
        <v>6962</v>
      </c>
      <c r="K918" s="148">
        <f t="shared" si="44"/>
        <v>0</v>
      </c>
      <c r="L918" s="148" t="s">
        <v>9020</v>
      </c>
    </row>
    <row r="919" spans="1:12" x14ac:dyDescent="0.25">
      <c r="A919" s="148" t="s">
        <v>2109</v>
      </c>
      <c r="B919" s="148" t="s">
        <v>2997</v>
      </c>
      <c r="C919" s="148" t="s">
        <v>3037</v>
      </c>
      <c r="D919" s="148">
        <f t="shared" si="42"/>
        <v>0</v>
      </c>
      <c r="E919" s="148" t="str">
        <f t="shared" si="43"/>
        <v>GC-04311</v>
      </c>
      <c r="F919" s="148">
        <f>+IF(AND(C919*1&gt;=200,E919="GC-04314"),IF(D919=0,MAX(F$2:F918)+1,0),0)</f>
        <v>0</v>
      </c>
      <c r="H919" s="148" t="s">
        <v>6794</v>
      </c>
      <c r="I919" s="148" t="s">
        <v>6962</v>
      </c>
      <c r="J919" s="148" t="s">
        <v>6962</v>
      </c>
      <c r="K919" s="148">
        <f t="shared" si="44"/>
        <v>0</v>
      </c>
      <c r="L919" s="148" t="s">
        <v>9020</v>
      </c>
    </row>
    <row r="920" spans="1:12" x14ac:dyDescent="0.25">
      <c r="A920" s="148" t="s">
        <v>2102</v>
      </c>
      <c r="B920" s="148" t="s">
        <v>2997</v>
      </c>
      <c r="C920" s="148" t="s">
        <v>3030</v>
      </c>
      <c r="D920" s="148">
        <f t="shared" si="42"/>
        <v>650000000000167</v>
      </c>
      <c r="E920" s="148" t="str">
        <f t="shared" si="43"/>
        <v/>
      </c>
      <c r="F920" s="148">
        <f>+IF(AND(C920*1&gt;=200,E920="GC-04314"),IF(D920=0,MAX(F$2:F919)+1,0),0)</f>
        <v>0</v>
      </c>
      <c r="H920" s="148" t="s">
        <v>6795</v>
      </c>
      <c r="I920" s="148" t="s">
        <v>6962</v>
      </c>
      <c r="J920" s="148" t="s">
        <v>6962</v>
      </c>
      <c r="K920" s="148">
        <f t="shared" si="44"/>
        <v>0</v>
      </c>
      <c r="L920" s="148" t="s">
        <v>9020</v>
      </c>
    </row>
    <row r="921" spans="1:12" x14ac:dyDescent="0.25">
      <c r="A921" s="148" t="s">
        <v>2103</v>
      </c>
      <c r="B921" s="148" t="s">
        <v>2997</v>
      </c>
      <c r="C921" s="148" t="s">
        <v>3031</v>
      </c>
      <c r="D921" s="148">
        <f t="shared" si="42"/>
        <v>650000000000166</v>
      </c>
      <c r="E921" s="148" t="str">
        <f t="shared" si="43"/>
        <v/>
      </c>
      <c r="F921" s="148">
        <f>+IF(AND(C921*1&gt;=200,E921="GC-04314"),IF(D921=0,MAX(F$2:F920)+1,0),0)</f>
        <v>0</v>
      </c>
      <c r="H921" s="148" t="s">
        <v>6796</v>
      </c>
      <c r="I921" s="148" t="s">
        <v>6962</v>
      </c>
      <c r="J921" s="148" t="s">
        <v>6962</v>
      </c>
      <c r="K921" s="148">
        <f t="shared" si="44"/>
        <v>0</v>
      </c>
      <c r="L921" s="148" t="s">
        <v>9020</v>
      </c>
    </row>
    <row r="922" spans="1:12" x14ac:dyDescent="0.25">
      <c r="A922" s="148" t="s">
        <v>2138</v>
      </c>
      <c r="B922" s="148" t="s">
        <v>2997</v>
      </c>
      <c r="C922" s="148" t="s">
        <v>3066</v>
      </c>
      <c r="D922" s="148">
        <f t="shared" si="42"/>
        <v>650000000000025</v>
      </c>
      <c r="E922" s="148" t="str">
        <f t="shared" si="43"/>
        <v/>
      </c>
      <c r="F922" s="148">
        <f>+IF(AND(C922*1&gt;=200,E922="GC-04314"),IF(D922=0,MAX(F$2:F921)+1,0),0)</f>
        <v>0</v>
      </c>
      <c r="H922" s="148" t="s">
        <v>6797</v>
      </c>
      <c r="I922" s="148" t="s">
        <v>6962</v>
      </c>
      <c r="J922" s="148" t="s">
        <v>6962</v>
      </c>
      <c r="K922" s="148">
        <f t="shared" si="44"/>
        <v>0</v>
      </c>
      <c r="L922" s="148" t="s">
        <v>9020</v>
      </c>
    </row>
    <row r="923" spans="1:12" x14ac:dyDescent="0.25">
      <c r="A923" s="148" t="s">
        <v>2110</v>
      </c>
      <c r="B923" s="148" t="s">
        <v>2997</v>
      </c>
      <c r="C923" s="148" t="s">
        <v>3038</v>
      </c>
      <c r="D923" s="148">
        <f t="shared" si="42"/>
        <v>0</v>
      </c>
      <c r="E923" s="148" t="str">
        <f t="shared" si="43"/>
        <v>GC-04311</v>
      </c>
      <c r="F923" s="148">
        <f>+IF(AND(C923*1&gt;=200,E923="GC-04314"),IF(D923=0,MAX(F$2:F922)+1,0),0)</f>
        <v>0</v>
      </c>
      <c r="H923" s="148" t="s">
        <v>6798</v>
      </c>
      <c r="I923" s="148" t="s">
        <v>6962</v>
      </c>
      <c r="J923" s="148" t="s">
        <v>6962</v>
      </c>
      <c r="K923" s="148">
        <f t="shared" si="44"/>
        <v>0</v>
      </c>
      <c r="L923" s="148" t="s">
        <v>9020</v>
      </c>
    </row>
    <row r="924" spans="1:12" x14ac:dyDescent="0.25">
      <c r="A924" s="148" t="s">
        <v>2111</v>
      </c>
      <c r="B924" s="148" t="s">
        <v>2997</v>
      </c>
      <c r="C924" s="148" t="s">
        <v>3039</v>
      </c>
      <c r="D924" s="148">
        <f t="shared" si="42"/>
        <v>0</v>
      </c>
      <c r="E924" s="148" t="str">
        <f t="shared" si="43"/>
        <v>GC-04311</v>
      </c>
      <c r="F924" s="148">
        <f>+IF(AND(C924*1&gt;=200,E924="GC-04314"),IF(D924=0,MAX(F$2:F923)+1,0),0)</f>
        <v>0</v>
      </c>
      <c r="H924" s="148" t="s">
        <v>6799</v>
      </c>
      <c r="I924" s="148" t="s">
        <v>6962</v>
      </c>
      <c r="J924" s="148" t="s">
        <v>6962</v>
      </c>
      <c r="K924" s="148">
        <f t="shared" si="44"/>
        <v>0</v>
      </c>
      <c r="L924" s="148" t="s">
        <v>9020</v>
      </c>
    </row>
    <row r="925" spans="1:12" x14ac:dyDescent="0.25">
      <c r="A925" s="148" t="s">
        <v>2139</v>
      </c>
      <c r="B925" s="148" t="s">
        <v>2997</v>
      </c>
      <c r="C925" s="148" t="s">
        <v>3067</v>
      </c>
      <c r="D925" s="148">
        <f t="shared" si="42"/>
        <v>650000000000002</v>
      </c>
      <c r="E925" s="148" t="str">
        <f t="shared" si="43"/>
        <v/>
      </c>
      <c r="F925" s="148">
        <f>+IF(AND(C925*1&gt;=200,E925="GC-04314"),IF(D925=0,MAX(F$2:F924)+1,0),0)</f>
        <v>0</v>
      </c>
      <c r="H925" s="148" t="s">
        <v>6800</v>
      </c>
      <c r="I925" s="148" t="s">
        <v>6962</v>
      </c>
      <c r="J925" s="148" t="s">
        <v>6962</v>
      </c>
      <c r="K925" s="148">
        <f t="shared" si="44"/>
        <v>0</v>
      </c>
      <c r="L925" s="148" t="s">
        <v>9020</v>
      </c>
    </row>
    <row r="926" spans="1:12" x14ac:dyDescent="0.25">
      <c r="A926" s="148" t="s">
        <v>2140</v>
      </c>
      <c r="B926" s="148" t="s">
        <v>2997</v>
      </c>
      <c r="C926" s="148" t="s">
        <v>3068</v>
      </c>
      <c r="D926" s="148">
        <f t="shared" si="42"/>
        <v>650000000000037</v>
      </c>
      <c r="E926" s="148" t="str">
        <f t="shared" si="43"/>
        <v/>
      </c>
      <c r="F926" s="148">
        <f>+IF(AND(C926*1&gt;=200,E926="GC-04314"),IF(D926=0,MAX(F$2:F925)+1,0),0)</f>
        <v>0</v>
      </c>
      <c r="H926" s="148" t="s">
        <v>6801</v>
      </c>
      <c r="I926" s="148" t="s">
        <v>6962</v>
      </c>
      <c r="J926" s="148" t="s">
        <v>6962</v>
      </c>
      <c r="K926" s="148">
        <f t="shared" si="44"/>
        <v>0</v>
      </c>
      <c r="L926" s="148" t="s">
        <v>9020</v>
      </c>
    </row>
    <row r="927" spans="1:12" x14ac:dyDescent="0.25">
      <c r="H927" s="148" t="s">
        <v>6802</v>
      </c>
      <c r="I927" s="148" t="s">
        <v>6962</v>
      </c>
      <c r="J927" s="148" t="s">
        <v>6962</v>
      </c>
      <c r="K927" s="148">
        <f t="shared" si="44"/>
        <v>0</v>
      </c>
      <c r="L927" s="148" t="s">
        <v>9020</v>
      </c>
    </row>
    <row r="928" spans="1:12" x14ac:dyDescent="0.25">
      <c r="H928" s="148" t="s">
        <v>6803</v>
      </c>
      <c r="I928" s="148" t="s">
        <v>6962</v>
      </c>
      <c r="J928" s="148" t="s">
        <v>6962</v>
      </c>
      <c r="K928" s="148">
        <f t="shared" si="44"/>
        <v>0</v>
      </c>
      <c r="L928" s="148" t="s">
        <v>9020</v>
      </c>
    </row>
    <row r="929" spans="8:12" x14ac:dyDescent="0.25">
      <c r="H929" s="148" t="s">
        <v>6804</v>
      </c>
      <c r="I929" s="148" t="s">
        <v>6962</v>
      </c>
      <c r="J929" s="148" t="s">
        <v>6962</v>
      </c>
      <c r="K929" s="148">
        <f t="shared" si="44"/>
        <v>0</v>
      </c>
      <c r="L929" s="148" t="s">
        <v>9020</v>
      </c>
    </row>
    <row r="930" spans="8:12" x14ac:dyDescent="0.25">
      <c r="H930" s="148" t="s">
        <v>6805</v>
      </c>
      <c r="I930" s="148" t="s">
        <v>6962</v>
      </c>
      <c r="J930" s="148" t="s">
        <v>6962</v>
      </c>
      <c r="K930" s="148">
        <f t="shared" si="44"/>
        <v>0</v>
      </c>
      <c r="L930" s="148" t="s">
        <v>9020</v>
      </c>
    </row>
    <row r="931" spans="8:12" x14ac:dyDescent="0.25">
      <c r="H931" s="148" t="s">
        <v>6806</v>
      </c>
      <c r="I931" s="148" t="s">
        <v>6962</v>
      </c>
      <c r="J931" s="148" t="s">
        <v>6962</v>
      </c>
      <c r="K931" s="148">
        <f t="shared" si="44"/>
        <v>0</v>
      </c>
      <c r="L931" s="148" t="s">
        <v>9020</v>
      </c>
    </row>
    <row r="932" spans="8:12" x14ac:dyDescent="0.25">
      <c r="H932" s="148" t="s">
        <v>6807</v>
      </c>
      <c r="I932" s="148" t="s">
        <v>6962</v>
      </c>
      <c r="J932" s="148" t="s">
        <v>6962</v>
      </c>
      <c r="K932" s="148">
        <f t="shared" si="44"/>
        <v>0</v>
      </c>
      <c r="L932" s="148" t="s">
        <v>9020</v>
      </c>
    </row>
    <row r="933" spans="8:12" x14ac:dyDescent="0.25">
      <c r="H933" s="148" t="s">
        <v>6808</v>
      </c>
      <c r="I933" s="148" t="s">
        <v>6962</v>
      </c>
      <c r="J933" s="148" t="s">
        <v>6962</v>
      </c>
      <c r="K933" s="148">
        <f t="shared" si="44"/>
        <v>0</v>
      </c>
      <c r="L933" s="148" t="s">
        <v>9020</v>
      </c>
    </row>
    <row r="934" spans="8:12" x14ac:dyDescent="0.25">
      <c r="H934" s="148" t="s">
        <v>6809</v>
      </c>
      <c r="I934" s="148" t="s">
        <v>6962</v>
      </c>
      <c r="J934" s="148" t="s">
        <v>6962</v>
      </c>
      <c r="K934" s="148">
        <f t="shared" si="44"/>
        <v>0</v>
      </c>
      <c r="L934" s="148" t="s">
        <v>9020</v>
      </c>
    </row>
    <row r="935" spans="8:12" x14ac:dyDescent="0.25">
      <c r="H935" s="148" t="s">
        <v>6810</v>
      </c>
      <c r="I935" s="148" t="s">
        <v>6962</v>
      </c>
      <c r="J935" s="148" t="s">
        <v>6962</v>
      </c>
      <c r="K935" s="148">
        <f t="shared" si="44"/>
        <v>0</v>
      </c>
      <c r="L935" s="148" t="s">
        <v>9020</v>
      </c>
    </row>
    <row r="936" spans="8:12" x14ac:dyDescent="0.25">
      <c r="H936" s="148" t="s">
        <v>6811</v>
      </c>
      <c r="I936" s="148" t="s">
        <v>6962</v>
      </c>
      <c r="J936" s="148" t="s">
        <v>6962</v>
      </c>
      <c r="K936" s="148">
        <f t="shared" si="44"/>
        <v>0</v>
      </c>
      <c r="L936" s="148" t="s">
        <v>9020</v>
      </c>
    </row>
    <row r="937" spans="8:12" x14ac:dyDescent="0.25">
      <c r="H937" s="148" t="s">
        <v>6812</v>
      </c>
      <c r="I937" s="148" t="s">
        <v>6962</v>
      </c>
      <c r="J937" s="148" t="s">
        <v>6962</v>
      </c>
      <c r="K937" s="148">
        <f t="shared" si="44"/>
        <v>0</v>
      </c>
      <c r="L937" s="148" t="s">
        <v>9020</v>
      </c>
    </row>
    <row r="938" spans="8:12" x14ac:dyDescent="0.25">
      <c r="H938" s="148" t="s">
        <v>6813</v>
      </c>
      <c r="I938" s="148" t="s">
        <v>6962</v>
      </c>
      <c r="J938" s="148" t="s">
        <v>6962</v>
      </c>
      <c r="K938" s="148">
        <f t="shared" si="44"/>
        <v>0</v>
      </c>
      <c r="L938" s="148" t="s">
        <v>9020</v>
      </c>
    </row>
    <row r="939" spans="8:12" x14ac:dyDescent="0.25">
      <c r="H939" s="148" t="s">
        <v>6814</v>
      </c>
      <c r="I939" s="148" t="s">
        <v>6962</v>
      </c>
      <c r="J939" s="148" t="s">
        <v>6962</v>
      </c>
      <c r="K939" s="148">
        <f t="shared" si="44"/>
        <v>0</v>
      </c>
      <c r="L939" s="148" t="s">
        <v>9020</v>
      </c>
    </row>
    <row r="940" spans="8:12" x14ac:dyDescent="0.25">
      <c r="H940" s="148" t="s">
        <v>6815</v>
      </c>
      <c r="I940" s="148" t="s">
        <v>6962</v>
      </c>
      <c r="J940" s="148" t="s">
        <v>6962</v>
      </c>
      <c r="K940" s="148">
        <f t="shared" si="44"/>
        <v>0</v>
      </c>
      <c r="L940" s="148" t="s">
        <v>9020</v>
      </c>
    </row>
    <row r="941" spans="8:12" x14ac:dyDescent="0.25">
      <c r="H941" s="148" t="s">
        <v>6816</v>
      </c>
      <c r="I941" s="148" t="s">
        <v>6962</v>
      </c>
      <c r="J941" s="148" t="s">
        <v>6962</v>
      </c>
      <c r="K941" s="148">
        <f t="shared" si="44"/>
        <v>0</v>
      </c>
      <c r="L941" s="148" t="s">
        <v>9020</v>
      </c>
    </row>
    <row r="942" spans="8:12" x14ac:dyDescent="0.25">
      <c r="H942" s="148" t="s">
        <v>6817</v>
      </c>
      <c r="I942" s="148" t="s">
        <v>6962</v>
      </c>
      <c r="J942" s="148" t="s">
        <v>6962</v>
      </c>
      <c r="K942" s="148">
        <f t="shared" si="44"/>
        <v>0</v>
      </c>
      <c r="L942" s="148" t="s">
        <v>9020</v>
      </c>
    </row>
    <row r="943" spans="8:12" x14ac:dyDescent="0.25">
      <c r="H943" s="148" t="s">
        <v>6818</v>
      </c>
      <c r="I943" s="148" t="s">
        <v>6962</v>
      </c>
      <c r="J943" s="148" t="s">
        <v>6962</v>
      </c>
      <c r="K943" s="148">
        <f t="shared" si="44"/>
        <v>0</v>
      </c>
      <c r="L943" s="148" t="s">
        <v>9020</v>
      </c>
    </row>
    <row r="944" spans="8:12" x14ac:dyDescent="0.25">
      <c r="H944" s="148" t="s">
        <v>6819</v>
      </c>
      <c r="I944" s="148" t="s">
        <v>6962</v>
      </c>
      <c r="J944" s="148" t="s">
        <v>6962</v>
      </c>
      <c r="K944" s="148">
        <f t="shared" si="44"/>
        <v>0</v>
      </c>
      <c r="L944" s="148" t="s">
        <v>9020</v>
      </c>
    </row>
    <row r="945" spans="8:12" x14ac:dyDescent="0.25">
      <c r="H945" s="148" t="s">
        <v>6820</v>
      </c>
      <c r="I945" s="148" t="s">
        <v>6962</v>
      </c>
      <c r="J945" s="148" t="s">
        <v>6962</v>
      </c>
      <c r="K945" s="148">
        <f t="shared" si="44"/>
        <v>0</v>
      </c>
      <c r="L945" s="148" t="s">
        <v>9020</v>
      </c>
    </row>
    <row r="946" spans="8:12" x14ac:dyDescent="0.25">
      <c r="H946" s="148" t="s">
        <v>6821</v>
      </c>
      <c r="I946" s="148" t="s">
        <v>6962</v>
      </c>
      <c r="J946" s="148" t="s">
        <v>6962</v>
      </c>
      <c r="K946" s="148">
        <f t="shared" si="44"/>
        <v>0</v>
      </c>
      <c r="L946" s="148" t="s">
        <v>9020</v>
      </c>
    </row>
    <row r="947" spans="8:12" x14ac:dyDescent="0.25">
      <c r="H947" s="148" t="s">
        <v>6822</v>
      </c>
      <c r="I947" s="148" t="s">
        <v>6962</v>
      </c>
      <c r="J947" s="148" t="s">
        <v>6962</v>
      </c>
      <c r="K947" s="148">
        <f t="shared" si="44"/>
        <v>0</v>
      </c>
      <c r="L947" s="148" t="s">
        <v>9020</v>
      </c>
    </row>
    <row r="948" spans="8:12" x14ac:dyDescent="0.25">
      <c r="H948" s="148" t="s">
        <v>6823</v>
      </c>
      <c r="I948" s="148" t="s">
        <v>6962</v>
      </c>
      <c r="J948" s="148" t="s">
        <v>6962</v>
      </c>
      <c r="K948" s="148">
        <f t="shared" si="44"/>
        <v>0</v>
      </c>
      <c r="L948" s="148" t="s">
        <v>9020</v>
      </c>
    </row>
    <row r="949" spans="8:12" x14ac:dyDescent="0.25">
      <c r="H949" s="148" t="s">
        <v>6824</v>
      </c>
      <c r="I949" s="148" t="s">
        <v>6962</v>
      </c>
      <c r="J949" s="148" t="s">
        <v>6962</v>
      </c>
      <c r="K949" s="148">
        <f t="shared" si="44"/>
        <v>0</v>
      </c>
      <c r="L949" s="148" t="s">
        <v>9020</v>
      </c>
    </row>
    <row r="950" spans="8:12" x14ac:dyDescent="0.25">
      <c r="H950" s="148" t="s">
        <v>6825</v>
      </c>
      <c r="I950" s="148" t="s">
        <v>6962</v>
      </c>
      <c r="J950" s="148" t="s">
        <v>6962</v>
      </c>
      <c r="K950" s="148">
        <f t="shared" si="44"/>
        <v>0</v>
      </c>
      <c r="L950" s="148" t="s">
        <v>9020</v>
      </c>
    </row>
    <row r="951" spans="8:12" x14ac:dyDescent="0.25">
      <c r="H951" s="148" t="s">
        <v>6826</v>
      </c>
      <c r="I951" s="148" t="s">
        <v>6962</v>
      </c>
      <c r="J951" s="148" t="s">
        <v>6962</v>
      </c>
      <c r="K951" s="148">
        <f t="shared" si="44"/>
        <v>0</v>
      </c>
      <c r="L951" s="148" t="s">
        <v>9020</v>
      </c>
    </row>
    <row r="952" spans="8:12" x14ac:dyDescent="0.25">
      <c r="H952" s="148" t="s">
        <v>6827</v>
      </c>
      <c r="I952" s="148" t="s">
        <v>6962</v>
      </c>
      <c r="J952" s="148" t="s">
        <v>6962</v>
      </c>
      <c r="K952" s="148">
        <f t="shared" si="44"/>
        <v>0</v>
      </c>
      <c r="L952" s="148" t="s">
        <v>9020</v>
      </c>
    </row>
    <row r="953" spans="8:12" x14ac:dyDescent="0.25">
      <c r="H953" s="148" t="s">
        <v>2070</v>
      </c>
      <c r="I953" s="148" t="s">
        <v>6962</v>
      </c>
      <c r="J953" s="148" t="s">
        <v>6962</v>
      </c>
      <c r="K953" s="148">
        <f t="shared" si="44"/>
        <v>0</v>
      </c>
      <c r="L953" s="148" t="s">
        <v>9022</v>
      </c>
    </row>
    <row r="954" spans="8:12" x14ac:dyDescent="0.25">
      <c r="H954" s="148" t="s">
        <v>2071</v>
      </c>
      <c r="I954" s="148" t="s">
        <v>6962</v>
      </c>
      <c r="J954" s="148" t="s">
        <v>6962</v>
      </c>
      <c r="K954" s="148">
        <f t="shared" si="44"/>
        <v>0</v>
      </c>
      <c r="L954" s="148" t="s">
        <v>9020</v>
      </c>
    </row>
    <row r="955" spans="8:12" x14ac:dyDescent="0.25">
      <c r="H955" s="148" t="s">
        <v>2072</v>
      </c>
      <c r="I955" s="148" t="s">
        <v>6962</v>
      </c>
      <c r="J955" s="148" t="s">
        <v>6962</v>
      </c>
      <c r="K955" s="148">
        <f t="shared" si="44"/>
        <v>0</v>
      </c>
      <c r="L955" s="148" t="s">
        <v>9020</v>
      </c>
    </row>
    <row r="956" spans="8:12" x14ac:dyDescent="0.25">
      <c r="H956" s="148" t="s">
        <v>2073</v>
      </c>
      <c r="I956" s="148" t="s">
        <v>6962</v>
      </c>
      <c r="J956" s="148" t="s">
        <v>6962</v>
      </c>
      <c r="K956" s="148">
        <f t="shared" si="44"/>
        <v>0</v>
      </c>
      <c r="L956" s="148" t="s">
        <v>9020</v>
      </c>
    </row>
    <row r="957" spans="8:12" x14ac:dyDescent="0.25">
      <c r="H957" s="148" t="s">
        <v>2074</v>
      </c>
      <c r="I957" s="148" t="s">
        <v>6962</v>
      </c>
      <c r="J957" s="148" t="s">
        <v>6962</v>
      </c>
      <c r="K957" s="148">
        <f t="shared" si="44"/>
        <v>0</v>
      </c>
      <c r="L957" s="148" t="s">
        <v>9020</v>
      </c>
    </row>
    <row r="958" spans="8:12" x14ac:dyDescent="0.25">
      <c r="H958" s="148" t="s">
        <v>2075</v>
      </c>
      <c r="I958" s="148" t="s">
        <v>6962</v>
      </c>
      <c r="J958" s="148" t="s">
        <v>6962</v>
      </c>
      <c r="K958" s="148">
        <f t="shared" si="44"/>
        <v>0</v>
      </c>
      <c r="L958" s="148" t="s">
        <v>9020</v>
      </c>
    </row>
    <row r="959" spans="8:12" x14ac:dyDescent="0.25">
      <c r="H959" s="148" t="s">
        <v>2076</v>
      </c>
      <c r="I959" s="148" t="s">
        <v>6962</v>
      </c>
      <c r="J959" s="148" t="s">
        <v>6962</v>
      </c>
      <c r="K959" s="148">
        <f t="shared" si="44"/>
        <v>0</v>
      </c>
      <c r="L959" s="148" t="s">
        <v>9020</v>
      </c>
    </row>
    <row r="960" spans="8:12" x14ac:dyDescent="0.25">
      <c r="H960" s="148" t="s">
        <v>2077</v>
      </c>
      <c r="I960" s="148" t="s">
        <v>6962</v>
      </c>
      <c r="J960" s="148" t="s">
        <v>6962</v>
      </c>
      <c r="K960" s="148">
        <f t="shared" si="44"/>
        <v>0</v>
      </c>
      <c r="L960" s="148" t="s">
        <v>9020</v>
      </c>
    </row>
    <row r="961" spans="8:12" x14ac:dyDescent="0.25">
      <c r="H961" s="148" t="s">
        <v>2078</v>
      </c>
      <c r="I961" s="148" t="s">
        <v>6962</v>
      </c>
      <c r="J961" s="148" t="s">
        <v>6962</v>
      </c>
      <c r="K961" s="148">
        <f t="shared" si="44"/>
        <v>0</v>
      </c>
      <c r="L961" s="148" t="s">
        <v>9020</v>
      </c>
    </row>
    <row r="962" spans="8:12" x14ac:dyDescent="0.25">
      <c r="H962" s="148" t="s">
        <v>2079</v>
      </c>
      <c r="I962" s="148" t="s">
        <v>6962</v>
      </c>
      <c r="J962" s="148" t="s">
        <v>6962</v>
      </c>
      <c r="K962" s="148">
        <f t="shared" si="44"/>
        <v>0</v>
      </c>
      <c r="L962" s="148" t="s">
        <v>9020</v>
      </c>
    </row>
    <row r="963" spans="8:12" x14ac:dyDescent="0.25">
      <c r="H963" s="148" t="s">
        <v>2080</v>
      </c>
      <c r="I963" s="148" t="s">
        <v>6962</v>
      </c>
      <c r="J963" s="148" t="s">
        <v>6962</v>
      </c>
      <c r="K963" s="148">
        <f t="shared" ref="K963:K1026" si="45">+IFERROR(J963*1,0)</f>
        <v>0</v>
      </c>
      <c r="L963" s="148" t="s">
        <v>9021</v>
      </c>
    </row>
    <row r="964" spans="8:12" x14ac:dyDescent="0.25">
      <c r="H964" s="148" t="s">
        <v>2080</v>
      </c>
      <c r="I964" s="148" t="s">
        <v>391</v>
      </c>
      <c r="J964" s="148" t="s">
        <v>6980</v>
      </c>
      <c r="K964" s="148">
        <f t="shared" si="45"/>
        <v>650000000000057</v>
      </c>
      <c r="L964" s="148" t="s">
        <v>9021</v>
      </c>
    </row>
    <row r="965" spans="8:12" x14ac:dyDescent="0.25">
      <c r="H965" s="148" t="s">
        <v>2080</v>
      </c>
      <c r="I965" s="148" t="s">
        <v>381</v>
      </c>
      <c r="J965" s="148" t="s">
        <v>6962</v>
      </c>
      <c r="K965" s="148">
        <f t="shared" si="45"/>
        <v>0</v>
      </c>
      <c r="L965" s="148" t="s">
        <v>9021</v>
      </c>
    </row>
    <row r="966" spans="8:12" x14ac:dyDescent="0.25">
      <c r="H966" s="148" t="s">
        <v>2081</v>
      </c>
      <c r="I966" s="148" t="s">
        <v>6962</v>
      </c>
      <c r="J966" s="148" t="s">
        <v>6962</v>
      </c>
      <c r="K966" s="148">
        <f t="shared" si="45"/>
        <v>0</v>
      </c>
      <c r="L966" s="148" t="s">
        <v>9021</v>
      </c>
    </row>
    <row r="967" spans="8:12" x14ac:dyDescent="0.25">
      <c r="H967" s="148" t="s">
        <v>2081</v>
      </c>
      <c r="I967" s="148" t="s">
        <v>391</v>
      </c>
      <c r="J967" s="148" t="s">
        <v>6981</v>
      </c>
      <c r="K967" s="148">
        <f t="shared" si="45"/>
        <v>650000000000020</v>
      </c>
      <c r="L967" s="148" t="s">
        <v>9021</v>
      </c>
    </row>
    <row r="968" spans="8:12" x14ac:dyDescent="0.25">
      <c r="H968" s="148" t="s">
        <v>2081</v>
      </c>
      <c r="I968" s="148" t="s">
        <v>381</v>
      </c>
      <c r="J968" s="148" t="s">
        <v>6962</v>
      </c>
      <c r="K968" s="148">
        <f t="shared" si="45"/>
        <v>0</v>
      </c>
      <c r="L968" s="148" t="s">
        <v>9021</v>
      </c>
    </row>
    <row r="969" spans="8:12" x14ac:dyDescent="0.25">
      <c r="H969" s="148" t="s">
        <v>2082</v>
      </c>
      <c r="I969" s="148" t="s">
        <v>6962</v>
      </c>
      <c r="J969" s="148" t="s">
        <v>6962</v>
      </c>
      <c r="K969" s="148">
        <f t="shared" si="45"/>
        <v>0</v>
      </c>
      <c r="L969" s="148" t="s">
        <v>9020</v>
      </c>
    </row>
    <row r="970" spans="8:12" x14ac:dyDescent="0.25">
      <c r="H970" s="148" t="s">
        <v>2083</v>
      </c>
      <c r="I970" s="148" t="s">
        <v>6962</v>
      </c>
      <c r="J970" s="148" t="s">
        <v>6962</v>
      </c>
      <c r="K970" s="148">
        <f t="shared" si="45"/>
        <v>0</v>
      </c>
      <c r="L970" s="148" t="s">
        <v>9020</v>
      </c>
    </row>
    <row r="971" spans="8:12" x14ac:dyDescent="0.25">
      <c r="H971" s="148" t="s">
        <v>2084</v>
      </c>
      <c r="I971" s="148" t="s">
        <v>391</v>
      </c>
      <c r="J971" s="148" t="s">
        <v>6982</v>
      </c>
      <c r="K971" s="148">
        <f t="shared" si="45"/>
        <v>650000000000169</v>
      </c>
      <c r="L971" s="148" t="s">
        <v>9021</v>
      </c>
    </row>
    <row r="972" spans="8:12" x14ac:dyDescent="0.25">
      <c r="H972" s="148" t="s">
        <v>2085</v>
      </c>
      <c r="I972" s="148" t="s">
        <v>391</v>
      </c>
      <c r="J972" s="148" t="s">
        <v>6983</v>
      </c>
      <c r="K972" s="148">
        <f t="shared" si="45"/>
        <v>650000000000046</v>
      </c>
      <c r="L972" s="148" t="s">
        <v>9021</v>
      </c>
    </row>
    <row r="973" spans="8:12" x14ac:dyDescent="0.25">
      <c r="H973" s="148" t="s">
        <v>2086</v>
      </c>
      <c r="I973" s="148" t="s">
        <v>6962</v>
      </c>
      <c r="J973" s="148" t="s">
        <v>6962</v>
      </c>
      <c r="K973" s="148">
        <f t="shared" si="45"/>
        <v>0</v>
      </c>
      <c r="L973" s="148" t="s">
        <v>9022</v>
      </c>
    </row>
    <row r="974" spans="8:12" x14ac:dyDescent="0.25">
      <c r="H974" s="148" t="s">
        <v>2087</v>
      </c>
      <c r="I974" s="148" t="s">
        <v>6962</v>
      </c>
      <c r="J974" s="148" t="s">
        <v>6962</v>
      </c>
      <c r="K974" s="148">
        <f t="shared" si="45"/>
        <v>0</v>
      </c>
      <c r="L974" s="148" t="s">
        <v>9021</v>
      </c>
    </row>
    <row r="975" spans="8:12" x14ac:dyDescent="0.25">
      <c r="H975" s="148" t="s">
        <v>2088</v>
      </c>
      <c r="I975" s="148" t="s">
        <v>6962</v>
      </c>
      <c r="J975" s="148" t="s">
        <v>6984</v>
      </c>
      <c r="K975" s="148">
        <f t="shared" si="45"/>
        <v>650000000000168</v>
      </c>
      <c r="L975" s="148" t="s">
        <v>9021</v>
      </c>
    </row>
    <row r="976" spans="8:12" x14ac:dyDescent="0.25">
      <c r="H976" s="148" t="s">
        <v>2089</v>
      </c>
      <c r="I976" s="148" t="s">
        <v>391</v>
      </c>
      <c r="J976" s="148" t="s">
        <v>6985</v>
      </c>
      <c r="K976" s="148">
        <f t="shared" si="45"/>
        <v>650000000000043</v>
      </c>
      <c r="L976" s="148" t="s">
        <v>9021</v>
      </c>
    </row>
    <row r="977" spans="8:12" x14ac:dyDescent="0.25">
      <c r="H977" s="148" t="s">
        <v>2090</v>
      </c>
      <c r="I977" s="148" t="s">
        <v>391</v>
      </c>
      <c r="J977" s="148" t="s">
        <v>6986</v>
      </c>
      <c r="K977" s="148">
        <f t="shared" si="45"/>
        <v>650000000000155</v>
      </c>
      <c r="L977" s="148" t="s">
        <v>9021</v>
      </c>
    </row>
    <row r="978" spans="8:12" x14ac:dyDescent="0.25">
      <c r="H978" s="148" t="s">
        <v>2091</v>
      </c>
      <c r="I978" s="148" t="s">
        <v>6962</v>
      </c>
      <c r="J978" s="148" t="s">
        <v>6962</v>
      </c>
      <c r="K978" s="148">
        <f t="shared" si="45"/>
        <v>0</v>
      </c>
      <c r="L978" s="148" t="s">
        <v>9021</v>
      </c>
    </row>
    <row r="979" spans="8:12" x14ac:dyDescent="0.25">
      <c r="H979" s="148" t="s">
        <v>2092</v>
      </c>
      <c r="I979" s="148" t="s">
        <v>6962</v>
      </c>
      <c r="J979" s="148" t="s">
        <v>6987</v>
      </c>
      <c r="K979" s="148">
        <f t="shared" si="45"/>
        <v>650000000000065</v>
      </c>
      <c r="L979" s="148" t="s">
        <v>9021</v>
      </c>
    </row>
    <row r="980" spans="8:12" x14ac:dyDescent="0.25">
      <c r="H980" s="148" t="s">
        <v>2093</v>
      </c>
      <c r="I980" s="148" t="s">
        <v>391</v>
      </c>
      <c r="J980" s="148" t="s">
        <v>6988</v>
      </c>
      <c r="K980" s="148">
        <f t="shared" si="45"/>
        <v>650000000000157</v>
      </c>
      <c r="L980" s="148" t="s">
        <v>9021</v>
      </c>
    </row>
    <row r="981" spans="8:12" x14ac:dyDescent="0.25">
      <c r="H981" s="148" t="s">
        <v>2094</v>
      </c>
      <c r="I981" s="148" t="s">
        <v>391</v>
      </c>
      <c r="J981" s="148" t="s">
        <v>6989</v>
      </c>
      <c r="K981" s="148">
        <f t="shared" si="45"/>
        <v>650000000000154</v>
      </c>
      <c r="L981" s="148" t="s">
        <v>9021</v>
      </c>
    </row>
    <row r="982" spans="8:12" x14ac:dyDescent="0.25">
      <c r="H982" s="148" t="s">
        <v>2095</v>
      </c>
      <c r="I982" s="148" t="s">
        <v>6962</v>
      </c>
      <c r="J982" s="148" t="s">
        <v>6962</v>
      </c>
      <c r="K982" s="148">
        <f t="shared" si="45"/>
        <v>0</v>
      </c>
      <c r="L982" s="148" t="s">
        <v>9021</v>
      </c>
    </row>
    <row r="983" spans="8:12" x14ac:dyDescent="0.25">
      <c r="H983" s="148" t="s">
        <v>2095</v>
      </c>
      <c r="I983" s="148" t="s">
        <v>391</v>
      </c>
      <c r="J983" s="148" t="s">
        <v>6990</v>
      </c>
      <c r="K983" s="148">
        <f t="shared" si="45"/>
        <v>650000000000164</v>
      </c>
      <c r="L983" s="148" t="s">
        <v>9021</v>
      </c>
    </row>
    <row r="984" spans="8:12" x14ac:dyDescent="0.25">
      <c r="H984" s="148" t="s">
        <v>2096</v>
      </c>
      <c r="I984" s="148" t="s">
        <v>6962</v>
      </c>
      <c r="J984" s="148" t="s">
        <v>6962</v>
      </c>
      <c r="K984" s="148">
        <f t="shared" si="45"/>
        <v>0</v>
      </c>
      <c r="L984" s="148" t="s">
        <v>9021</v>
      </c>
    </row>
    <row r="985" spans="8:12" x14ac:dyDescent="0.25">
      <c r="H985" s="148" t="s">
        <v>2097</v>
      </c>
      <c r="I985" s="148" t="s">
        <v>391</v>
      </c>
      <c r="J985" s="148" t="s">
        <v>6991</v>
      </c>
      <c r="K985" s="148">
        <f t="shared" si="45"/>
        <v>650000000000156</v>
      </c>
      <c r="L985" s="148" t="s">
        <v>9021</v>
      </c>
    </row>
    <row r="986" spans="8:12" x14ac:dyDescent="0.25">
      <c r="H986" s="148" t="s">
        <v>2098</v>
      </c>
      <c r="I986" s="148" t="s">
        <v>6962</v>
      </c>
      <c r="J986" s="148" t="s">
        <v>6962</v>
      </c>
      <c r="K986" s="148">
        <f t="shared" si="45"/>
        <v>0</v>
      </c>
      <c r="L986" s="148" t="s">
        <v>9021</v>
      </c>
    </row>
    <row r="987" spans="8:12" x14ac:dyDescent="0.25">
      <c r="H987" s="148" t="s">
        <v>2099</v>
      </c>
      <c r="I987" s="148" t="s">
        <v>6962</v>
      </c>
      <c r="J987" s="148" t="s">
        <v>6962</v>
      </c>
      <c r="K987" s="148">
        <f t="shared" si="45"/>
        <v>0</v>
      </c>
      <c r="L987" s="148" t="s">
        <v>9021</v>
      </c>
    </row>
    <row r="988" spans="8:12" x14ac:dyDescent="0.25">
      <c r="H988" s="148" t="s">
        <v>2100</v>
      </c>
      <c r="I988" s="148" t="s">
        <v>391</v>
      </c>
      <c r="J988" s="148" t="s">
        <v>6988</v>
      </c>
      <c r="K988" s="148">
        <f t="shared" si="45"/>
        <v>650000000000157</v>
      </c>
      <c r="L988" s="148" t="s">
        <v>9021</v>
      </c>
    </row>
    <row r="989" spans="8:12" x14ac:dyDescent="0.25">
      <c r="H989" s="148" t="s">
        <v>2101</v>
      </c>
      <c r="I989" s="148" t="s">
        <v>6962</v>
      </c>
      <c r="J989" s="148" t="s">
        <v>6962</v>
      </c>
      <c r="K989" s="148">
        <f t="shared" si="45"/>
        <v>0</v>
      </c>
      <c r="L989" s="148" t="s">
        <v>9021</v>
      </c>
    </row>
    <row r="990" spans="8:12" x14ac:dyDescent="0.25">
      <c r="H990" s="148" t="s">
        <v>2102</v>
      </c>
      <c r="I990" s="148" t="s">
        <v>391</v>
      </c>
      <c r="J990" s="148" t="s">
        <v>6992</v>
      </c>
      <c r="K990" s="148">
        <f t="shared" si="45"/>
        <v>650000000000167</v>
      </c>
      <c r="L990" s="148" t="s">
        <v>9021</v>
      </c>
    </row>
    <row r="991" spans="8:12" x14ac:dyDescent="0.25">
      <c r="H991" s="148" t="s">
        <v>2103</v>
      </c>
      <c r="I991" s="148" t="s">
        <v>6962</v>
      </c>
      <c r="J991" s="148" t="s">
        <v>6993</v>
      </c>
      <c r="K991" s="148">
        <f t="shared" si="45"/>
        <v>650000000000166</v>
      </c>
      <c r="L991" s="148" t="s">
        <v>9021</v>
      </c>
    </row>
    <row r="992" spans="8:12" x14ac:dyDescent="0.25">
      <c r="H992" s="148" t="s">
        <v>2104</v>
      </c>
      <c r="I992" s="148" t="s">
        <v>6962</v>
      </c>
      <c r="J992" s="148" t="s">
        <v>6962</v>
      </c>
      <c r="K992" s="148">
        <f t="shared" si="45"/>
        <v>0</v>
      </c>
      <c r="L992" s="148" t="s">
        <v>9021</v>
      </c>
    </row>
    <row r="993" spans="8:12" x14ac:dyDescent="0.25">
      <c r="H993" s="148" t="s">
        <v>2105</v>
      </c>
      <c r="I993" s="148" t="s">
        <v>6962</v>
      </c>
      <c r="J993" s="148" t="s">
        <v>6962</v>
      </c>
      <c r="K993" s="148">
        <f t="shared" si="45"/>
        <v>0</v>
      </c>
      <c r="L993" s="148" t="s">
        <v>9021</v>
      </c>
    </row>
    <row r="994" spans="8:12" x14ac:dyDescent="0.25">
      <c r="H994" s="148" t="s">
        <v>2106</v>
      </c>
      <c r="I994" s="148" t="s">
        <v>6962</v>
      </c>
      <c r="J994" s="148" t="s">
        <v>6962</v>
      </c>
      <c r="K994" s="148">
        <f t="shared" si="45"/>
        <v>0</v>
      </c>
      <c r="L994" s="148" t="s">
        <v>9021</v>
      </c>
    </row>
    <row r="995" spans="8:12" x14ac:dyDescent="0.25">
      <c r="H995" s="148" t="s">
        <v>2107</v>
      </c>
      <c r="I995" s="148" t="s">
        <v>6962</v>
      </c>
      <c r="J995" s="148" t="s">
        <v>6962</v>
      </c>
      <c r="K995" s="148">
        <f t="shared" si="45"/>
        <v>0</v>
      </c>
      <c r="L995" s="148" t="s">
        <v>9021</v>
      </c>
    </row>
    <row r="996" spans="8:12" x14ac:dyDescent="0.25">
      <c r="H996" s="148" t="s">
        <v>2108</v>
      </c>
      <c r="I996" s="148" t="s">
        <v>6962</v>
      </c>
      <c r="J996" s="148" t="s">
        <v>6962</v>
      </c>
      <c r="K996" s="148">
        <f t="shared" si="45"/>
        <v>0</v>
      </c>
      <c r="L996" s="148" t="s">
        <v>9021</v>
      </c>
    </row>
    <row r="997" spans="8:12" x14ac:dyDescent="0.25">
      <c r="H997" s="148" t="s">
        <v>2108</v>
      </c>
      <c r="I997" s="148" t="s">
        <v>391</v>
      </c>
      <c r="J997" s="148" t="s">
        <v>6994</v>
      </c>
      <c r="K997" s="148">
        <f t="shared" si="45"/>
        <v>650000000000160</v>
      </c>
      <c r="L997" s="148" t="s">
        <v>9021</v>
      </c>
    </row>
    <row r="998" spans="8:12" x14ac:dyDescent="0.25">
      <c r="H998" s="148" t="s">
        <v>2109</v>
      </c>
      <c r="I998" s="148" t="s">
        <v>6962</v>
      </c>
      <c r="J998" s="148" t="s">
        <v>6962</v>
      </c>
      <c r="K998" s="148">
        <f t="shared" si="45"/>
        <v>0</v>
      </c>
      <c r="L998" s="148" t="s">
        <v>9021</v>
      </c>
    </row>
    <row r="999" spans="8:12" x14ac:dyDescent="0.25">
      <c r="H999" s="148" t="s">
        <v>2110</v>
      </c>
      <c r="I999" s="148" t="s">
        <v>6962</v>
      </c>
      <c r="J999" s="148" t="s">
        <v>6962</v>
      </c>
      <c r="K999" s="148">
        <f t="shared" si="45"/>
        <v>0</v>
      </c>
      <c r="L999" s="148" t="s">
        <v>9021</v>
      </c>
    </row>
    <row r="1000" spans="8:12" x14ac:dyDescent="0.25">
      <c r="H1000" s="148" t="s">
        <v>2111</v>
      </c>
      <c r="I1000" s="148" t="s">
        <v>6962</v>
      </c>
      <c r="J1000" s="148" t="s">
        <v>6962</v>
      </c>
      <c r="K1000" s="148">
        <f t="shared" si="45"/>
        <v>0</v>
      </c>
      <c r="L1000" s="148" t="s">
        <v>9021</v>
      </c>
    </row>
    <row r="1001" spans="8:12" x14ac:dyDescent="0.25">
      <c r="H1001" s="148" t="s">
        <v>2112</v>
      </c>
      <c r="I1001" s="148" t="s">
        <v>391</v>
      </c>
      <c r="J1001" s="148" t="s">
        <v>6995</v>
      </c>
      <c r="K1001" s="148">
        <f t="shared" si="45"/>
        <v>650000000000159</v>
      </c>
      <c r="L1001" s="148" t="s">
        <v>9023</v>
      </c>
    </row>
    <row r="1002" spans="8:12" x14ac:dyDescent="0.25">
      <c r="H1002" s="148" t="s">
        <v>2113</v>
      </c>
      <c r="I1002" s="148" t="s">
        <v>6962</v>
      </c>
      <c r="J1002" s="148" t="s">
        <v>6962</v>
      </c>
      <c r="K1002" s="148">
        <f t="shared" si="45"/>
        <v>0</v>
      </c>
      <c r="L1002" s="148" t="s">
        <v>9021</v>
      </c>
    </row>
    <row r="1003" spans="8:12" x14ac:dyDescent="0.25">
      <c r="H1003" s="148" t="s">
        <v>2114</v>
      </c>
      <c r="I1003" s="148" t="s">
        <v>391</v>
      </c>
      <c r="J1003" s="148" t="s">
        <v>6996</v>
      </c>
      <c r="K1003" s="148">
        <f t="shared" si="45"/>
        <v>650000000000048</v>
      </c>
      <c r="L1003" s="148" t="s">
        <v>9021</v>
      </c>
    </row>
    <row r="1004" spans="8:12" x14ac:dyDescent="0.25">
      <c r="H1004" s="148" t="s">
        <v>2115</v>
      </c>
      <c r="I1004" s="148" t="s">
        <v>6962</v>
      </c>
      <c r="J1004" s="148" t="s">
        <v>6962</v>
      </c>
      <c r="K1004" s="148">
        <f t="shared" si="45"/>
        <v>0</v>
      </c>
      <c r="L1004" s="148" t="s">
        <v>9021</v>
      </c>
    </row>
    <row r="1005" spans="8:12" x14ac:dyDescent="0.25">
      <c r="H1005" s="148" t="s">
        <v>2116</v>
      </c>
      <c r="I1005" s="148" t="s">
        <v>6962</v>
      </c>
      <c r="J1005" s="148" t="s">
        <v>6962</v>
      </c>
      <c r="K1005" s="148">
        <f t="shared" si="45"/>
        <v>0</v>
      </c>
      <c r="L1005" s="148" t="s">
        <v>9021</v>
      </c>
    </row>
    <row r="1006" spans="8:12" x14ac:dyDescent="0.25">
      <c r="H1006" s="148" t="s">
        <v>2117</v>
      </c>
      <c r="I1006" s="148" t="s">
        <v>6962</v>
      </c>
      <c r="J1006" s="148" t="s">
        <v>6962</v>
      </c>
      <c r="K1006" s="148">
        <f t="shared" si="45"/>
        <v>0</v>
      </c>
      <c r="L1006" s="148" t="s">
        <v>9021</v>
      </c>
    </row>
    <row r="1007" spans="8:12" x14ac:dyDescent="0.25">
      <c r="H1007" s="148" t="s">
        <v>2118</v>
      </c>
      <c r="I1007" s="148" t="s">
        <v>6962</v>
      </c>
      <c r="J1007" s="148" t="s">
        <v>6962</v>
      </c>
      <c r="K1007" s="148">
        <f t="shared" si="45"/>
        <v>0</v>
      </c>
      <c r="L1007" s="148" t="s">
        <v>9021</v>
      </c>
    </row>
    <row r="1008" spans="8:12" x14ac:dyDescent="0.25">
      <c r="H1008" s="148" t="s">
        <v>2119</v>
      </c>
      <c r="I1008" s="148" t="s">
        <v>391</v>
      </c>
      <c r="J1008" s="148" t="s">
        <v>6997</v>
      </c>
      <c r="K1008" s="148">
        <f t="shared" si="45"/>
        <v>650000000000047</v>
      </c>
      <c r="L1008" s="148" t="s">
        <v>9021</v>
      </c>
    </row>
    <row r="1009" spans="8:12" x14ac:dyDescent="0.25">
      <c r="H1009" s="148" t="s">
        <v>2120</v>
      </c>
      <c r="I1009" s="148" t="s">
        <v>6962</v>
      </c>
      <c r="J1009" s="148" t="s">
        <v>6962</v>
      </c>
      <c r="K1009" s="148">
        <f t="shared" si="45"/>
        <v>0</v>
      </c>
      <c r="L1009" s="148" t="s">
        <v>9021</v>
      </c>
    </row>
    <row r="1010" spans="8:12" x14ac:dyDescent="0.25">
      <c r="H1010" s="148" t="s">
        <v>2121</v>
      </c>
      <c r="I1010" s="148" t="s">
        <v>6962</v>
      </c>
      <c r="J1010" s="148" t="s">
        <v>6962</v>
      </c>
      <c r="K1010" s="148">
        <f t="shared" si="45"/>
        <v>0</v>
      </c>
      <c r="L1010" s="148" t="s">
        <v>9021</v>
      </c>
    </row>
    <row r="1011" spans="8:12" x14ac:dyDescent="0.25">
      <c r="H1011" s="148" t="s">
        <v>2122</v>
      </c>
      <c r="I1011" s="148" t="s">
        <v>391</v>
      </c>
      <c r="J1011" s="148" t="s">
        <v>6998</v>
      </c>
      <c r="K1011" s="148">
        <f t="shared" si="45"/>
        <v>650000000000044</v>
      </c>
      <c r="L1011" s="148" t="s">
        <v>9022</v>
      </c>
    </row>
    <row r="1012" spans="8:12" x14ac:dyDescent="0.25">
      <c r="H1012" s="148" t="s">
        <v>2123</v>
      </c>
      <c r="I1012" s="148" t="s">
        <v>391</v>
      </c>
      <c r="J1012" s="148" t="s">
        <v>6999</v>
      </c>
      <c r="K1012" s="148">
        <f t="shared" si="45"/>
        <v>650000000000045</v>
      </c>
      <c r="L1012" s="148" t="s">
        <v>9022</v>
      </c>
    </row>
    <row r="1013" spans="8:12" x14ac:dyDescent="0.25">
      <c r="H1013" s="148" t="s">
        <v>2124</v>
      </c>
      <c r="I1013" s="148" t="s">
        <v>6962</v>
      </c>
      <c r="J1013" s="148" t="s">
        <v>6962</v>
      </c>
      <c r="K1013" s="148">
        <f t="shared" si="45"/>
        <v>0</v>
      </c>
      <c r="L1013" s="148" t="s">
        <v>9023</v>
      </c>
    </row>
    <row r="1014" spans="8:12" x14ac:dyDescent="0.25">
      <c r="H1014" s="148" t="s">
        <v>2125</v>
      </c>
      <c r="I1014" s="148" t="s">
        <v>391</v>
      </c>
      <c r="J1014" s="148" t="s">
        <v>7000</v>
      </c>
      <c r="K1014" s="148">
        <f t="shared" si="45"/>
        <v>650000000000042</v>
      </c>
      <c r="L1014" s="148" t="s">
        <v>9021</v>
      </c>
    </row>
    <row r="1015" spans="8:12" x14ac:dyDescent="0.25">
      <c r="H1015" s="148" t="s">
        <v>2126</v>
      </c>
      <c r="I1015" s="148" t="s">
        <v>6962</v>
      </c>
      <c r="J1015" s="148" t="s">
        <v>7001</v>
      </c>
      <c r="K1015" s="148">
        <f t="shared" si="45"/>
        <v>650000000000022</v>
      </c>
      <c r="L1015" s="148" t="s">
        <v>9021</v>
      </c>
    </row>
    <row r="1016" spans="8:12" x14ac:dyDescent="0.25">
      <c r="H1016" s="148" t="s">
        <v>2127</v>
      </c>
      <c r="I1016" s="148" t="s">
        <v>391</v>
      </c>
      <c r="J1016" s="148" t="s">
        <v>7002</v>
      </c>
      <c r="K1016" s="148">
        <f t="shared" si="45"/>
        <v>650000000000035</v>
      </c>
      <c r="L1016" s="148" t="s">
        <v>9021</v>
      </c>
    </row>
    <row r="1017" spans="8:12" x14ac:dyDescent="0.25">
      <c r="H1017" s="148" t="s">
        <v>2128</v>
      </c>
      <c r="I1017" s="148" t="s">
        <v>6962</v>
      </c>
      <c r="J1017" s="148" t="s">
        <v>7003</v>
      </c>
      <c r="K1017" s="148">
        <f t="shared" si="45"/>
        <v>650000000000030</v>
      </c>
      <c r="L1017" s="148" t="s">
        <v>9021</v>
      </c>
    </row>
    <row r="1018" spans="8:12" x14ac:dyDescent="0.25">
      <c r="H1018" s="148" t="s">
        <v>2129</v>
      </c>
      <c r="I1018" s="148" t="s">
        <v>391</v>
      </c>
      <c r="J1018" s="148" t="s">
        <v>7004</v>
      </c>
      <c r="K1018" s="148">
        <f t="shared" si="45"/>
        <v>650000000000029</v>
      </c>
      <c r="L1018" s="148" t="s">
        <v>9021</v>
      </c>
    </row>
    <row r="1019" spans="8:12" x14ac:dyDescent="0.25">
      <c r="H1019" s="148" t="s">
        <v>2130</v>
      </c>
      <c r="I1019" s="148" t="s">
        <v>391</v>
      </c>
      <c r="J1019" s="148" t="s">
        <v>7005</v>
      </c>
      <c r="K1019" s="148">
        <f t="shared" si="45"/>
        <v>650000000000033</v>
      </c>
      <c r="L1019" s="148" t="s">
        <v>9021</v>
      </c>
    </row>
    <row r="1020" spans="8:12" x14ac:dyDescent="0.25">
      <c r="H1020" s="148" t="s">
        <v>2131</v>
      </c>
      <c r="I1020" s="148" t="s">
        <v>6962</v>
      </c>
      <c r="J1020" s="148" t="s">
        <v>7006</v>
      </c>
      <c r="K1020" s="148">
        <f t="shared" si="45"/>
        <v>650000000000034</v>
      </c>
      <c r="L1020" s="148" t="s">
        <v>9021</v>
      </c>
    </row>
    <row r="1021" spans="8:12" x14ac:dyDescent="0.25">
      <c r="H1021" s="148" t="s">
        <v>2132</v>
      </c>
      <c r="I1021" s="148" t="s">
        <v>6962</v>
      </c>
      <c r="J1021" s="148" t="s">
        <v>7007</v>
      </c>
      <c r="K1021" s="148">
        <f t="shared" si="45"/>
        <v>650000000000032</v>
      </c>
      <c r="L1021" s="148" t="s">
        <v>9021</v>
      </c>
    </row>
    <row r="1022" spans="8:12" x14ac:dyDescent="0.25">
      <c r="H1022" s="148" t="s">
        <v>2133</v>
      </c>
      <c r="I1022" s="148" t="s">
        <v>6962</v>
      </c>
      <c r="J1022" s="148" t="s">
        <v>7008</v>
      </c>
      <c r="K1022" s="148">
        <f t="shared" si="45"/>
        <v>650000000000028</v>
      </c>
      <c r="L1022" s="148" t="s">
        <v>9021</v>
      </c>
    </row>
    <row r="1023" spans="8:12" x14ac:dyDescent="0.25">
      <c r="H1023" s="148" t="s">
        <v>2134</v>
      </c>
      <c r="I1023" s="148" t="s">
        <v>391</v>
      </c>
      <c r="J1023" s="148" t="s">
        <v>7009</v>
      </c>
      <c r="K1023" s="148">
        <f t="shared" si="45"/>
        <v>650000000000040</v>
      </c>
      <c r="L1023" s="148" t="s">
        <v>9021</v>
      </c>
    </row>
    <row r="1024" spans="8:12" x14ac:dyDescent="0.25">
      <c r="H1024" s="148" t="s">
        <v>2135</v>
      </c>
      <c r="I1024" s="148" t="s">
        <v>391</v>
      </c>
      <c r="J1024" s="148" t="s">
        <v>7010</v>
      </c>
      <c r="K1024" s="148">
        <f t="shared" si="45"/>
        <v>650000000000039</v>
      </c>
      <c r="L1024" s="148" t="s">
        <v>9021</v>
      </c>
    </row>
    <row r="1025" spans="8:12" x14ac:dyDescent="0.25">
      <c r="H1025" s="148" t="s">
        <v>2136</v>
      </c>
      <c r="I1025" s="148" t="s">
        <v>6962</v>
      </c>
      <c r="J1025" s="148" t="s">
        <v>7011</v>
      </c>
      <c r="K1025" s="148">
        <f t="shared" si="45"/>
        <v>650000000000021</v>
      </c>
      <c r="L1025" s="148" t="s">
        <v>9021</v>
      </c>
    </row>
    <row r="1026" spans="8:12" x14ac:dyDescent="0.25">
      <c r="H1026" s="148" t="s">
        <v>2137</v>
      </c>
      <c r="I1026" s="148" t="s">
        <v>6962</v>
      </c>
      <c r="J1026" s="148" t="s">
        <v>7012</v>
      </c>
      <c r="K1026" s="148">
        <f t="shared" si="45"/>
        <v>650000000000038</v>
      </c>
      <c r="L1026" s="148" t="s">
        <v>9021</v>
      </c>
    </row>
    <row r="1027" spans="8:12" x14ac:dyDescent="0.25">
      <c r="H1027" s="148" t="s">
        <v>2138</v>
      </c>
      <c r="I1027" s="148" t="s">
        <v>6962</v>
      </c>
      <c r="J1027" s="148" t="s">
        <v>7013</v>
      </c>
      <c r="K1027" s="148">
        <f t="shared" ref="K1027:K1090" si="46">+IFERROR(J1027*1,0)</f>
        <v>650000000000025</v>
      </c>
      <c r="L1027" s="148" t="s">
        <v>9021</v>
      </c>
    </row>
    <row r="1028" spans="8:12" x14ac:dyDescent="0.25">
      <c r="H1028" s="148" t="s">
        <v>2139</v>
      </c>
      <c r="I1028" s="148" t="s">
        <v>6962</v>
      </c>
      <c r="J1028" s="148" t="s">
        <v>6964</v>
      </c>
      <c r="K1028" s="148">
        <f t="shared" si="46"/>
        <v>650000000000002</v>
      </c>
      <c r="L1028" s="148" t="s">
        <v>9021</v>
      </c>
    </row>
    <row r="1029" spans="8:12" x14ac:dyDescent="0.25">
      <c r="H1029" s="148" t="s">
        <v>2140</v>
      </c>
      <c r="I1029" s="148" t="s">
        <v>391</v>
      </c>
      <c r="J1029" s="148" t="s">
        <v>7014</v>
      </c>
      <c r="K1029" s="148">
        <f t="shared" si="46"/>
        <v>650000000000037</v>
      </c>
      <c r="L1029" s="148" t="s">
        <v>9021</v>
      </c>
    </row>
    <row r="1030" spans="8:12" x14ac:dyDescent="0.25">
      <c r="H1030" s="148" t="s">
        <v>2141</v>
      </c>
      <c r="I1030" s="148" t="s">
        <v>391</v>
      </c>
      <c r="J1030" s="148" t="s">
        <v>7015</v>
      </c>
      <c r="K1030" s="148">
        <f t="shared" si="46"/>
        <v>650000000000026</v>
      </c>
      <c r="L1030" s="148" t="s">
        <v>9023</v>
      </c>
    </row>
    <row r="1031" spans="8:12" x14ac:dyDescent="0.25">
      <c r="H1031" s="148" t="s">
        <v>2142</v>
      </c>
      <c r="I1031" s="148" t="s">
        <v>391</v>
      </c>
      <c r="J1031" s="148" t="s">
        <v>7016</v>
      </c>
      <c r="K1031" s="148">
        <f t="shared" si="46"/>
        <v>650000000000027</v>
      </c>
      <c r="L1031" s="148" t="s">
        <v>9021</v>
      </c>
    </row>
    <row r="1032" spans="8:12" x14ac:dyDescent="0.25">
      <c r="H1032" s="148" t="s">
        <v>2143</v>
      </c>
      <c r="I1032" s="148" t="s">
        <v>6962</v>
      </c>
      <c r="J1032" s="148" t="s">
        <v>6962</v>
      </c>
      <c r="K1032" s="148">
        <f t="shared" si="46"/>
        <v>0</v>
      </c>
      <c r="L1032" s="148" t="s">
        <v>9021</v>
      </c>
    </row>
    <row r="1033" spans="8:12" x14ac:dyDescent="0.25">
      <c r="H1033" s="148" t="s">
        <v>2143</v>
      </c>
      <c r="I1033" s="148" t="s">
        <v>391</v>
      </c>
      <c r="J1033" s="148" t="s">
        <v>7017</v>
      </c>
      <c r="K1033" s="148">
        <f t="shared" si="46"/>
        <v>650000000000175</v>
      </c>
      <c r="L1033" s="148" t="s">
        <v>9021</v>
      </c>
    </row>
    <row r="1034" spans="8:12" x14ac:dyDescent="0.25">
      <c r="H1034" s="148" t="s">
        <v>2144</v>
      </c>
      <c r="I1034" s="148" t="s">
        <v>6962</v>
      </c>
      <c r="J1034" s="148" t="s">
        <v>6962</v>
      </c>
      <c r="K1034" s="148">
        <f t="shared" si="46"/>
        <v>0</v>
      </c>
      <c r="L1034" s="148" t="s">
        <v>9021</v>
      </c>
    </row>
    <row r="1035" spans="8:12" x14ac:dyDescent="0.25">
      <c r="H1035" s="148" t="s">
        <v>2144</v>
      </c>
      <c r="I1035" s="148" t="s">
        <v>391</v>
      </c>
      <c r="J1035" s="148" t="s">
        <v>7018</v>
      </c>
      <c r="K1035" s="148">
        <f t="shared" si="46"/>
        <v>650000000000117</v>
      </c>
      <c r="L1035" s="148" t="s">
        <v>9021</v>
      </c>
    </row>
    <row r="1036" spans="8:12" x14ac:dyDescent="0.25">
      <c r="H1036" s="148" t="s">
        <v>2145</v>
      </c>
      <c r="I1036" s="148" t="s">
        <v>6962</v>
      </c>
      <c r="J1036" s="148" t="s">
        <v>6962</v>
      </c>
      <c r="K1036" s="148">
        <f t="shared" si="46"/>
        <v>0</v>
      </c>
      <c r="L1036" s="148" t="s">
        <v>9021</v>
      </c>
    </row>
    <row r="1037" spans="8:12" x14ac:dyDescent="0.25">
      <c r="H1037" s="148" t="s">
        <v>2145</v>
      </c>
      <c r="I1037" s="148" t="s">
        <v>391</v>
      </c>
      <c r="J1037" s="148" t="s">
        <v>7019</v>
      </c>
      <c r="K1037" s="148">
        <f t="shared" si="46"/>
        <v>650000000000129</v>
      </c>
      <c r="L1037" s="148" t="s">
        <v>9021</v>
      </c>
    </row>
    <row r="1038" spans="8:12" x14ac:dyDescent="0.25">
      <c r="H1038" s="148" t="s">
        <v>2146</v>
      </c>
      <c r="I1038" s="148" t="s">
        <v>6962</v>
      </c>
      <c r="J1038" s="148" t="s">
        <v>6962</v>
      </c>
      <c r="K1038" s="148">
        <f t="shared" si="46"/>
        <v>0</v>
      </c>
      <c r="L1038" s="148" t="s">
        <v>9021</v>
      </c>
    </row>
    <row r="1039" spans="8:12" x14ac:dyDescent="0.25">
      <c r="H1039" s="148" t="s">
        <v>2146</v>
      </c>
      <c r="I1039" s="148" t="s">
        <v>6962</v>
      </c>
      <c r="J1039" s="148" t="s">
        <v>7020</v>
      </c>
      <c r="K1039" s="148">
        <f t="shared" si="46"/>
        <v>650000000000144</v>
      </c>
      <c r="L1039" s="148" t="s">
        <v>9021</v>
      </c>
    </row>
    <row r="1040" spans="8:12" x14ac:dyDescent="0.25">
      <c r="H1040" s="148" t="s">
        <v>2147</v>
      </c>
      <c r="I1040" s="148" t="s">
        <v>6962</v>
      </c>
      <c r="J1040" s="148" t="s">
        <v>6962</v>
      </c>
      <c r="K1040" s="148">
        <f t="shared" si="46"/>
        <v>0</v>
      </c>
      <c r="L1040" s="148" t="s">
        <v>9021</v>
      </c>
    </row>
    <row r="1041" spans="8:12" x14ac:dyDescent="0.25">
      <c r="H1041" s="148" t="s">
        <v>2148</v>
      </c>
      <c r="I1041" s="148" t="s">
        <v>6962</v>
      </c>
      <c r="J1041" s="148" t="s">
        <v>6962</v>
      </c>
      <c r="K1041" s="148">
        <f t="shared" si="46"/>
        <v>0</v>
      </c>
      <c r="L1041" s="148" t="s">
        <v>9021</v>
      </c>
    </row>
    <row r="1042" spans="8:12" x14ac:dyDescent="0.25">
      <c r="H1042" s="148" t="s">
        <v>2148</v>
      </c>
      <c r="I1042" s="148" t="s">
        <v>391</v>
      </c>
      <c r="J1042" s="148" t="s">
        <v>7021</v>
      </c>
      <c r="K1042" s="148">
        <f t="shared" si="46"/>
        <v>650000000000125</v>
      </c>
      <c r="L1042" s="148" t="s">
        <v>9021</v>
      </c>
    </row>
    <row r="1043" spans="8:12" x14ac:dyDescent="0.25">
      <c r="H1043" s="148" t="s">
        <v>2149</v>
      </c>
      <c r="I1043" s="148" t="s">
        <v>6962</v>
      </c>
      <c r="J1043" s="148" t="s">
        <v>6962</v>
      </c>
      <c r="K1043" s="148">
        <f t="shared" si="46"/>
        <v>0</v>
      </c>
      <c r="L1043" s="148" t="s">
        <v>9021</v>
      </c>
    </row>
    <row r="1044" spans="8:12" x14ac:dyDescent="0.25">
      <c r="H1044" s="148" t="s">
        <v>2149</v>
      </c>
      <c r="I1044" s="148" t="s">
        <v>391</v>
      </c>
      <c r="J1044" s="148" t="s">
        <v>7022</v>
      </c>
      <c r="K1044" s="148">
        <f t="shared" si="46"/>
        <v>650000000000130</v>
      </c>
      <c r="L1044" s="148" t="s">
        <v>9021</v>
      </c>
    </row>
    <row r="1045" spans="8:12" x14ac:dyDescent="0.25">
      <c r="H1045" s="148" t="s">
        <v>2150</v>
      </c>
      <c r="I1045" s="148" t="s">
        <v>6962</v>
      </c>
      <c r="J1045" s="148" t="s">
        <v>6962</v>
      </c>
      <c r="K1045" s="148">
        <f t="shared" si="46"/>
        <v>0</v>
      </c>
      <c r="L1045" s="148" t="s">
        <v>9021</v>
      </c>
    </row>
    <row r="1046" spans="8:12" x14ac:dyDescent="0.25">
      <c r="H1046" s="148" t="s">
        <v>2150</v>
      </c>
      <c r="I1046" s="148" t="s">
        <v>6962</v>
      </c>
      <c r="J1046" s="148" t="s">
        <v>7023</v>
      </c>
      <c r="K1046" s="148">
        <f t="shared" si="46"/>
        <v>650000000000131</v>
      </c>
      <c r="L1046" s="148" t="s">
        <v>9021</v>
      </c>
    </row>
    <row r="1047" spans="8:12" x14ac:dyDescent="0.25">
      <c r="H1047" s="148" t="s">
        <v>2151</v>
      </c>
      <c r="I1047" s="148" t="s">
        <v>6962</v>
      </c>
      <c r="J1047" s="148" t="s">
        <v>6962</v>
      </c>
      <c r="K1047" s="148">
        <f t="shared" si="46"/>
        <v>0</v>
      </c>
      <c r="L1047" s="148" t="s">
        <v>9021</v>
      </c>
    </row>
    <row r="1048" spans="8:12" x14ac:dyDescent="0.25">
      <c r="H1048" s="148" t="s">
        <v>2151</v>
      </c>
      <c r="I1048" s="148" t="s">
        <v>391</v>
      </c>
      <c r="J1048" s="148" t="s">
        <v>7024</v>
      </c>
      <c r="K1048" s="148">
        <f t="shared" si="46"/>
        <v>650000000000177</v>
      </c>
      <c r="L1048" s="148" t="s">
        <v>9021</v>
      </c>
    </row>
    <row r="1049" spans="8:12" x14ac:dyDescent="0.25">
      <c r="H1049" s="148" t="s">
        <v>2152</v>
      </c>
      <c r="I1049" s="148" t="s">
        <v>6962</v>
      </c>
      <c r="J1049" s="148" t="s">
        <v>6962</v>
      </c>
      <c r="K1049" s="148">
        <f t="shared" si="46"/>
        <v>0</v>
      </c>
      <c r="L1049" s="148" t="s">
        <v>9022</v>
      </c>
    </row>
    <row r="1050" spans="8:12" x14ac:dyDescent="0.25">
      <c r="H1050" s="148" t="s">
        <v>2152</v>
      </c>
      <c r="I1050" s="148" t="s">
        <v>6962</v>
      </c>
      <c r="J1050" s="148" t="s">
        <v>7025</v>
      </c>
      <c r="K1050" s="148">
        <f t="shared" si="46"/>
        <v>650000000000132</v>
      </c>
      <c r="L1050" s="148" t="s">
        <v>9022</v>
      </c>
    </row>
    <row r="1051" spans="8:12" x14ac:dyDescent="0.25">
      <c r="H1051" s="148" t="s">
        <v>2153</v>
      </c>
      <c r="I1051" s="148" t="s">
        <v>391</v>
      </c>
      <c r="J1051" s="148" t="s">
        <v>7026</v>
      </c>
      <c r="K1051" s="148">
        <f t="shared" si="46"/>
        <v>650000000000189</v>
      </c>
      <c r="L1051" s="148" t="s">
        <v>9022</v>
      </c>
    </row>
    <row r="1052" spans="8:12" x14ac:dyDescent="0.25">
      <c r="H1052" s="148" t="s">
        <v>2154</v>
      </c>
      <c r="I1052" s="148" t="s">
        <v>6962</v>
      </c>
      <c r="J1052" s="148" t="s">
        <v>6962</v>
      </c>
      <c r="K1052" s="148">
        <f t="shared" si="46"/>
        <v>0</v>
      </c>
      <c r="L1052" s="148" t="s">
        <v>9021</v>
      </c>
    </row>
    <row r="1053" spans="8:12" x14ac:dyDescent="0.25">
      <c r="H1053" s="148" t="s">
        <v>2154</v>
      </c>
      <c r="I1053" s="148" t="s">
        <v>391</v>
      </c>
      <c r="J1053" s="148" t="s">
        <v>7027</v>
      </c>
      <c r="K1053" s="148">
        <f t="shared" si="46"/>
        <v>650000000000172</v>
      </c>
      <c r="L1053" s="148" t="s">
        <v>9021</v>
      </c>
    </row>
    <row r="1054" spans="8:12" x14ac:dyDescent="0.25">
      <c r="H1054" s="148" t="s">
        <v>2155</v>
      </c>
      <c r="I1054" s="148" t="s">
        <v>6962</v>
      </c>
      <c r="J1054" s="148" t="s">
        <v>6962</v>
      </c>
      <c r="K1054" s="148">
        <f t="shared" si="46"/>
        <v>0</v>
      </c>
      <c r="L1054" s="148" t="s">
        <v>9022</v>
      </c>
    </row>
    <row r="1055" spans="8:12" x14ac:dyDescent="0.25">
      <c r="H1055" s="148" t="s">
        <v>2155</v>
      </c>
      <c r="I1055" s="148" t="s">
        <v>6962</v>
      </c>
      <c r="J1055" s="148" t="s">
        <v>7028</v>
      </c>
      <c r="K1055" s="148">
        <f t="shared" si="46"/>
        <v>650000000000133</v>
      </c>
      <c r="L1055" s="148" t="s">
        <v>9022</v>
      </c>
    </row>
    <row r="1056" spans="8:12" x14ac:dyDescent="0.25">
      <c r="H1056" s="148" t="s">
        <v>2156</v>
      </c>
      <c r="I1056" s="148" t="s">
        <v>6962</v>
      </c>
      <c r="J1056" s="148" t="s">
        <v>6962</v>
      </c>
      <c r="K1056" s="148">
        <f t="shared" si="46"/>
        <v>0</v>
      </c>
      <c r="L1056" s="148" t="s">
        <v>9021</v>
      </c>
    </row>
    <row r="1057" spans="8:12" x14ac:dyDescent="0.25">
      <c r="H1057" s="148" t="s">
        <v>2156</v>
      </c>
      <c r="I1057" s="148" t="s">
        <v>391</v>
      </c>
      <c r="J1057" s="148" t="s">
        <v>7029</v>
      </c>
      <c r="K1057" s="148">
        <f t="shared" si="46"/>
        <v>650000000000173</v>
      </c>
      <c r="L1057" s="148" t="s">
        <v>9021</v>
      </c>
    </row>
    <row r="1058" spans="8:12" x14ac:dyDescent="0.25">
      <c r="H1058" s="148" t="s">
        <v>2157</v>
      </c>
      <c r="I1058" s="148" t="s">
        <v>6962</v>
      </c>
      <c r="J1058" s="148" t="s">
        <v>6962</v>
      </c>
      <c r="K1058" s="148">
        <f t="shared" si="46"/>
        <v>0</v>
      </c>
      <c r="L1058" s="148" t="s">
        <v>9022</v>
      </c>
    </row>
    <row r="1059" spans="8:12" x14ac:dyDescent="0.25">
      <c r="H1059" s="148" t="s">
        <v>2157</v>
      </c>
      <c r="I1059" s="148" t="s">
        <v>391</v>
      </c>
      <c r="J1059" s="148" t="s">
        <v>7030</v>
      </c>
      <c r="K1059" s="148">
        <f t="shared" si="46"/>
        <v>650000000000134</v>
      </c>
      <c r="L1059" s="148" t="s">
        <v>9022</v>
      </c>
    </row>
    <row r="1060" spans="8:12" x14ac:dyDescent="0.25">
      <c r="H1060" s="148" t="s">
        <v>2158</v>
      </c>
      <c r="I1060" s="148" t="s">
        <v>6962</v>
      </c>
      <c r="J1060" s="148" t="s">
        <v>6962</v>
      </c>
      <c r="K1060" s="148">
        <f t="shared" si="46"/>
        <v>0</v>
      </c>
      <c r="L1060" s="148" t="s">
        <v>9022</v>
      </c>
    </row>
    <row r="1061" spans="8:12" x14ac:dyDescent="0.25">
      <c r="H1061" s="148" t="s">
        <v>2158</v>
      </c>
      <c r="I1061" s="148" t="s">
        <v>391</v>
      </c>
      <c r="J1061" s="148" t="s">
        <v>7031</v>
      </c>
      <c r="K1061" s="148">
        <f t="shared" si="46"/>
        <v>650000000000145</v>
      </c>
      <c r="L1061" s="148" t="s">
        <v>9022</v>
      </c>
    </row>
    <row r="1062" spans="8:12" x14ac:dyDescent="0.25">
      <c r="H1062" s="148" t="s">
        <v>2159</v>
      </c>
      <c r="I1062" s="148" t="s">
        <v>6962</v>
      </c>
      <c r="J1062" s="148" t="s">
        <v>6962</v>
      </c>
      <c r="K1062" s="148">
        <f t="shared" si="46"/>
        <v>0</v>
      </c>
      <c r="L1062" s="148" t="s">
        <v>9022</v>
      </c>
    </row>
    <row r="1063" spans="8:12" x14ac:dyDescent="0.25">
      <c r="H1063" s="148" t="s">
        <v>2159</v>
      </c>
      <c r="I1063" s="148" t="s">
        <v>391</v>
      </c>
      <c r="J1063" s="148" t="s">
        <v>7032</v>
      </c>
      <c r="K1063" s="148">
        <f t="shared" si="46"/>
        <v>650000000000146</v>
      </c>
      <c r="L1063" s="148" t="s">
        <v>9022</v>
      </c>
    </row>
    <row r="1064" spans="8:12" x14ac:dyDescent="0.25">
      <c r="H1064" s="148" t="s">
        <v>2160</v>
      </c>
      <c r="I1064" s="148" t="s">
        <v>6962</v>
      </c>
      <c r="J1064" s="148" t="s">
        <v>6962</v>
      </c>
      <c r="K1064" s="148">
        <f t="shared" si="46"/>
        <v>0</v>
      </c>
      <c r="L1064" s="148" t="s">
        <v>9022</v>
      </c>
    </row>
    <row r="1065" spans="8:12" x14ac:dyDescent="0.25">
      <c r="H1065" s="148" t="s">
        <v>2160</v>
      </c>
      <c r="I1065" s="148" t="s">
        <v>391</v>
      </c>
      <c r="J1065" s="148" t="s">
        <v>7033</v>
      </c>
      <c r="K1065" s="148">
        <f t="shared" si="46"/>
        <v>650000000000137</v>
      </c>
      <c r="L1065" s="148" t="s">
        <v>9022</v>
      </c>
    </row>
    <row r="1066" spans="8:12" x14ac:dyDescent="0.25">
      <c r="H1066" s="148" t="s">
        <v>2161</v>
      </c>
      <c r="I1066" s="148" t="s">
        <v>6962</v>
      </c>
      <c r="J1066" s="148" t="s">
        <v>6962</v>
      </c>
      <c r="K1066" s="148">
        <f t="shared" si="46"/>
        <v>0</v>
      </c>
      <c r="L1066" s="148" t="s">
        <v>9022</v>
      </c>
    </row>
    <row r="1067" spans="8:12" x14ac:dyDescent="0.25">
      <c r="H1067" s="148" t="s">
        <v>2161</v>
      </c>
      <c r="I1067" s="148" t="s">
        <v>391</v>
      </c>
      <c r="J1067" s="148" t="s">
        <v>7034</v>
      </c>
      <c r="K1067" s="148">
        <f t="shared" si="46"/>
        <v>650000000000148</v>
      </c>
      <c r="L1067" s="148" t="s">
        <v>9022</v>
      </c>
    </row>
    <row r="1068" spans="8:12" x14ac:dyDescent="0.25">
      <c r="H1068" s="148" t="s">
        <v>2162</v>
      </c>
      <c r="I1068" s="148" t="s">
        <v>6962</v>
      </c>
      <c r="J1068" s="148" t="s">
        <v>6962</v>
      </c>
      <c r="K1068" s="148">
        <f t="shared" si="46"/>
        <v>0</v>
      </c>
      <c r="L1068" s="148" t="s">
        <v>9022</v>
      </c>
    </row>
    <row r="1069" spans="8:12" x14ac:dyDescent="0.25">
      <c r="H1069" s="148" t="s">
        <v>2162</v>
      </c>
      <c r="I1069" s="148" t="s">
        <v>6962</v>
      </c>
      <c r="J1069" s="148" t="s">
        <v>7035</v>
      </c>
      <c r="K1069" s="148">
        <f t="shared" si="46"/>
        <v>650000000000147</v>
      </c>
      <c r="L1069" s="148" t="s">
        <v>9022</v>
      </c>
    </row>
    <row r="1070" spans="8:12" x14ac:dyDescent="0.25">
      <c r="H1070" s="148" t="s">
        <v>2163</v>
      </c>
      <c r="I1070" s="148" t="s">
        <v>6962</v>
      </c>
      <c r="J1070" s="148" t="s">
        <v>6962</v>
      </c>
      <c r="K1070" s="148">
        <f t="shared" si="46"/>
        <v>0</v>
      </c>
      <c r="L1070" s="148" t="s">
        <v>9021</v>
      </c>
    </row>
    <row r="1071" spans="8:12" x14ac:dyDescent="0.25">
      <c r="H1071" s="148" t="s">
        <v>2164</v>
      </c>
      <c r="I1071" s="148" t="s">
        <v>6962</v>
      </c>
      <c r="J1071" s="148" t="s">
        <v>6962</v>
      </c>
      <c r="K1071" s="148">
        <f t="shared" si="46"/>
        <v>0</v>
      </c>
      <c r="L1071" s="148" t="s">
        <v>9022</v>
      </c>
    </row>
    <row r="1072" spans="8:12" x14ac:dyDescent="0.25">
      <c r="H1072" s="148" t="s">
        <v>2164</v>
      </c>
      <c r="I1072" s="148" t="s">
        <v>391</v>
      </c>
      <c r="J1072" s="148" t="s">
        <v>7036</v>
      </c>
      <c r="K1072" s="148">
        <f t="shared" si="46"/>
        <v>650000000000135</v>
      </c>
      <c r="L1072" s="148" t="s">
        <v>9022</v>
      </c>
    </row>
    <row r="1073" spans="8:12" x14ac:dyDescent="0.25">
      <c r="H1073" s="148" t="s">
        <v>2165</v>
      </c>
      <c r="I1073" s="148" t="s">
        <v>6962</v>
      </c>
      <c r="J1073" s="148" t="s">
        <v>6962</v>
      </c>
      <c r="K1073" s="148">
        <f t="shared" si="46"/>
        <v>0</v>
      </c>
      <c r="L1073" s="148" t="s">
        <v>9022</v>
      </c>
    </row>
    <row r="1074" spans="8:12" x14ac:dyDescent="0.25">
      <c r="H1074" s="148" t="s">
        <v>2165</v>
      </c>
      <c r="I1074" s="148" t="s">
        <v>391</v>
      </c>
      <c r="J1074" s="148" t="s">
        <v>7037</v>
      </c>
      <c r="K1074" s="148">
        <f t="shared" si="46"/>
        <v>650000000000138</v>
      </c>
      <c r="L1074" s="148" t="s">
        <v>9022</v>
      </c>
    </row>
    <row r="1075" spans="8:12" x14ac:dyDescent="0.25">
      <c r="H1075" s="148" t="s">
        <v>2166</v>
      </c>
      <c r="I1075" s="148" t="s">
        <v>391</v>
      </c>
      <c r="J1075" s="148" t="s">
        <v>7038</v>
      </c>
      <c r="K1075" s="148">
        <f t="shared" si="46"/>
        <v>650000000000139</v>
      </c>
      <c r="L1075" s="148" t="s">
        <v>9024</v>
      </c>
    </row>
    <row r="1076" spans="8:12" x14ac:dyDescent="0.25">
      <c r="H1076" s="148" t="s">
        <v>2167</v>
      </c>
      <c r="I1076" s="148" t="s">
        <v>391</v>
      </c>
      <c r="J1076" s="148" t="s">
        <v>7038</v>
      </c>
      <c r="K1076" s="148">
        <f t="shared" si="46"/>
        <v>650000000000139</v>
      </c>
      <c r="L1076" s="148" t="s">
        <v>9025</v>
      </c>
    </row>
    <row r="1077" spans="8:12" x14ac:dyDescent="0.25">
      <c r="H1077" s="148" t="s">
        <v>2168</v>
      </c>
      <c r="I1077" s="148" t="s">
        <v>391</v>
      </c>
      <c r="J1077" s="148" t="s">
        <v>7039</v>
      </c>
      <c r="K1077" s="148">
        <f t="shared" si="46"/>
        <v>650000000000141</v>
      </c>
      <c r="L1077" s="148" t="s">
        <v>9024</v>
      </c>
    </row>
    <row r="1078" spans="8:12" x14ac:dyDescent="0.25">
      <c r="H1078" s="148" t="s">
        <v>2169</v>
      </c>
      <c r="I1078" s="148" t="s">
        <v>391</v>
      </c>
      <c r="J1078" s="148" t="s">
        <v>7040</v>
      </c>
      <c r="K1078" s="148">
        <f t="shared" si="46"/>
        <v>650000000000181</v>
      </c>
      <c r="L1078" s="148" t="s">
        <v>9025</v>
      </c>
    </row>
    <row r="1079" spans="8:12" x14ac:dyDescent="0.25">
      <c r="H1079" s="148" t="s">
        <v>2170</v>
      </c>
      <c r="I1079" s="148" t="s">
        <v>6962</v>
      </c>
      <c r="J1079" s="148" t="s">
        <v>6962</v>
      </c>
      <c r="K1079" s="148">
        <f t="shared" si="46"/>
        <v>0</v>
      </c>
      <c r="L1079" s="148" t="s">
        <v>9022</v>
      </c>
    </row>
    <row r="1080" spans="8:12" x14ac:dyDescent="0.25">
      <c r="H1080" s="148" t="s">
        <v>2170</v>
      </c>
      <c r="I1080" s="148" t="s">
        <v>391</v>
      </c>
      <c r="J1080" s="148" t="s">
        <v>7041</v>
      </c>
      <c r="K1080" s="148">
        <f t="shared" si="46"/>
        <v>650000000000142</v>
      </c>
      <c r="L1080" s="148" t="s">
        <v>9022</v>
      </c>
    </row>
    <row r="1081" spans="8:12" x14ac:dyDescent="0.25">
      <c r="H1081" s="148" t="s">
        <v>2171</v>
      </c>
      <c r="I1081" s="148" t="s">
        <v>6962</v>
      </c>
      <c r="J1081" s="148" t="s">
        <v>6962</v>
      </c>
      <c r="K1081" s="148">
        <f t="shared" si="46"/>
        <v>0</v>
      </c>
      <c r="L1081" s="148" t="s">
        <v>9022</v>
      </c>
    </row>
    <row r="1082" spans="8:12" x14ac:dyDescent="0.25">
      <c r="H1082" s="148" t="s">
        <v>2171</v>
      </c>
      <c r="I1082" s="148" t="s">
        <v>391</v>
      </c>
      <c r="J1082" s="148" t="s">
        <v>7042</v>
      </c>
      <c r="K1082" s="148">
        <f t="shared" si="46"/>
        <v>650000000000149</v>
      </c>
      <c r="L1082" s="148" t="s">
        <v>9022</v>
      </c>
    </row>
    <row r="1083" spans="8:12" x14ac:dyDescent="0.25">
      <c r="H1083" s="148" t="s">
        <v>2172</v>
      </c>
      <c r="I1083" s="148" t="s">
        <v>6962</v>
      </c>
      <c r="J1083" s="148" t="s">
        <v>6962</v>
      </c>
      <c r="K1083" s="148">
        <f t="shared" si="46"/>
        <v>0</v>
      </c>
      <c r="L1083" s="148" t="s">
        <v>9022</v>
      </c>
    </row>
    <row r="1084" spans="8:12" x14ac:dyDescent="0.25">
      <c r="H1084" s="148" t="s">
        <v>2172</v>
      </c>
      <c r="I1084" s="148" t="s">
        <v>391</v>
      </c>
      <c r="J1084" s="148" t="s">
        <v>7043</v>
      </c>
      <c r="K1084" s="148">
        <f t="shared" si="46"/>
        <v>650000000000184</v>
      </c>
      <c r="L1084" s="148" t="s">
        <v>9022</v>
      </c>
    </row>
    <row r="1085" spans="8:12" x14ac:dyDescent="0.25">
      <c r="H1085" s="148" t="s">
        <v>2173</v>
      </c>
      <c r="I1085" s="148" t="s">
        <v>6962</v>
      </c>
      <c r="J1085" s="148" t="s">
        <v>6962</v>
      </c>
      <c r="K1085" s="148">
        <f t="shared" si="46"/>
        <v>0</v>
      </c>
      <c r="L1085" s="148" t="s">
        <v>9022</v>
      </c>
    </row>
    <row r="1086" spans="8:12" x14ac:dyDescent="0.25">
      <c r="H1086" s="148" t="s">
        <v>2173</v>
      </c>
      <c r="I1086" s="148" t="s">
        <v>391</v>
      </c>
      <c r="J1086" s="148" t="s">
        <v>7044</v>
      </c>
      <c r="K1086" s="148">
        <f t="shared" si="46"/>
        <v>650000000000185</v>
      </c>
      <c r="L1086" s="148" t="s">
        <v>9022</v>
      </c>
    </row>
    <row r="1087" spans="8:12" x14ac:dyDescent="0.25">
      <c r="H1087" s="148" t="s">
        <v>2174</v>
      </c>
      <c r="I1087" s="148" t="s">
        <v>391</v>
      </c>
      <c r="J1087" s="148" t="s">
        <v>7045</v>
      </c>
      <c r="K1087" s="148">
        <f t="shared" si="46"/>
        <v>650000000000186</v>
      </c>
      <c r="L1087" s="148" t="s">
        <v>9022</v>
      </c>
    </row>
    <row r="1088" spans="8:12" x14ac:dyDescent="0.25">
      <c r="H1088" s="148" t="s">
        <v>2175</v>
      </c>
      <c r="I1088" s="148" t="s">
        <v>391</v>
      </c>
      <c r="J1088" s="148" t="s">
        <v>7046</v>
      </c>
      <c r="K1088" s="148">
        <f t="shared" si="46"/>
        <v>650000000000187</v>
      </c>
      <c r="L1088" s="148" t="s">
        <v>9022</v>
      </c>
    </row>
    <row r="1089" spans="8:12" x14ac:dyDescent="0.25">
      <c r="H1089" s="148" t="s">
        <v>2176</v>
      </c>
      <c r="I1089" s="148" t="s">
        <v>391</v>
      </c>
      <c r="J1089" s="148" t="s">
        <v>7047</v>
      </c>
      <c r="K1089" s="148">
        <f t="shared" si="46"/>
        <v>650000000000188</v>
      </c>
      <c r="L1089" s="148" t="s">
        <v>9022</v>
      </c>
    </row>
    <row r="1090" spans="8:12" x14ac:dyDescent="0.25">
      <c r="H1090" s="148" t="s">
        <v>2177</v>
      </c>
      <c r="I1090" s="148" t="s">
        <v>6962</v>
      </c>
      <c r="J1090" s="148" t="s">
        <v>6962</v>
      </c>
      <c r="K1090" s="148">
        <f t="shared" si="46"/>
        <v>0</v>
      </c>
      <c r="L1090" s="148" t="s">
        <v>9021</v>
      </c>
    </row>
    <row r="1091" spans="8:12" x14ac:dyDescent="0.25">
      <c r="H1091" s="148" t="s">
        <v>2177</v>
      </c>
      <c r="I1091" s="148" t="s">
        <v>391</v>
      </c>
      <c r="J1091" s="148" t="s">
        <v>7048</v>
      </c>
      <c r="K1091" s="148">
        <f t="shared" ref="K1091:K1154" si="47">+IFERROR(J1091*1,0)</f>
        <v>650000000000118</v>
      </c>
      <c r="L1091" s="148" t="s">
        <v>9021</v>
      </c>
    </row>
    <row r="1092" spans="8:12" x14ac:dyDescent="0.25">
      <c r="H1092" s="148" t="s">
        <v>2178</v>
      </c>
      <c r="I1092" s="148" t="s">
        <v>391</v>
      </c>
      <c r="J1092" s="148" t="s">
        <v>7049</v>
      </c>
      <c r="K1092" s="148">
        <f t="shared" si="47"/>
        <v>650000000000190</v>
      </c>
      <c r="L1092" s="148" t="s">
        <v>9022</v>
      </c>
    </row>
    <row r="1093" spans="8:12" x14ac:dyDescent="0.25">
      <c r="H1093" s="148" t="s">
        <v>2179</v>
      </c>
      <c r="I1093" s="148" t="s">
        <v>391</v>
      </c>
      <c r="J1093" s="148" t="s">
        <v>7050</v>
      </c>
      <c r="K1093" s="148">
        <f t="shared" si="47"/>
        <v>650000000000191</v>
      </c>
      <c r="L1093" s="148" t="s">
        <v>9022</v>
      </c>
    </row>
    <row r="1094" spans="8:12" x14ac:dyDescent="0.25">
      <c r="H1094" s="148" t="s">
        <v>2180</v>
      </c>
      <c r="I1094" s="148" t="s">
        <v>391</v>
      </c>
      <c r="J1094" s="148" t="s">
        <v>7051</v>
      </c>
      <c r="K1094" s="148">
        <f t="shared" si="47"/>
        <v>650000000000192</v>
      </c>
      <c r="L1094" s="148" t="s">
        <v>9022</v>
      </c>
    </row>
    <row r="1095" spans="8:12" x14ac:dyDescent="0.25">
      <c r="H1095" s="148" t="s">
        <v>2181</v>
      </c>
      <c r="I1095" s="148" t="s">
        <v>6962</v>
      </c>
      <c r="J1095" s="148" t="s">
        <v>6962</v>
      </c>
      <c r="K1095" s="148">
        <f t="shared" si="47"/>
        <v>0</v>
      </c>
      <c r="L1095" s="148" t="s">
        <v>9022</v>
      </c>
    </row>
    <row r="1096" spans="8:12" x14ac:dyDescent="0.25">
      <c r="H1096" s="148" t="s">
        <v>2181</v>
      </c>
      <c r="I1096" s="148" t="s">
        <v>391</v>
      </c>
      <c r="J1096" s="148" t="s">
        <v>7052</v>
      </c>
      <c r="K1096" s="148">
        <f t="shared" si="47"/>
        <v>650000000002161</v>
      </c>
      <c r="L1096" s="148" t="s">
        <v>9022</v>
      </c>
    </row>
    <row r="1097" spans="8:12" x14ac:dyDescent="0.25">
      <c r="H1097" s="148" t="s">
        <v>2182</v>
      </c>
      <c r="I1097" s="148" t="s">
        <v>6962</v>
      </c>
      <c r="J1097" s="148" t="s">
        <v>6962</v>
      </c>
      <c r="K1097" s="148">
        <f t="shared" si="47"/>
        <v>0</v>
      </c>
      <c r="L1097" s="148" t="s">
        <v>9022</v>
      </c>
    </row>
    <row r="1098" spans="8:12" x14ac:dyDescent="0.25">
      <c r="H1098" s="148" t="s">
        <v>2182</v>
      </c>
      <c r="I1098" s="148" t="s">
        <v>391</v>
      </c>
      <c r="J1098" s="148" t="s">
        <v>7053</v>
      </c>
      <c r="K1098" s="148">
        <f t="shared" si="47"/>
        <v>650000000002162</v>
      </c>
      <c r="L1098" s="148" t="s">
        <v>9022</v>
      </c>
    </row>
    <row r="1099" spans="8:12" x14ac:dyDescent="0.25">
      <c r="H1099" s="148" t="s">
        <v>2183</v>
      </c>
      <c r="I1099" s="148" t="s">
        <v>6962</v>
      </c>
      <c r="J1099" s="148" t="s">
        <v>6962</v>
      </c>
      <c r="K1099" s="148">
        <f t="shared" si="47"/>
        <v>0</v>
      </c>
      <c r="L1099" s="148" t="s">
        <v>9022</v>
      </c>
    </row>
    <row r="1100" spans="8:12" x14ac:dyDescent="0.25">
      <c r="H1100" s="148" t="s">
        <v>2183</v>
      </c>
      <c r="I1100" s="148" t="s">
        <v>391</v>
      </c>
      <c r="J1100" s="148" t="s">
        <v>7054</v>
      </c>
      <c r="K1100" s="148">
        <f t="shared" si="47"/>
        <v>650000000002163</v>
      </c>
      <c r="L1100" s="148" t="s">
        <v>9022</v>
      </c>
    </row>
    <row r="1101" spans="8:12" x14ac:dyDescent="0.25">
      <c r="H1101" s="148" t="s">
        <v>2184</v>
      </c>
      <c r="I1101" s="148" t="s">
        <v>6962</v>
      </c>
      <c r="J1101" s="148" t="s">
        <v>6962</v>
      </c>
      <c r="K1101" s="148">
        <f t="shared" si="47"/>
        <v>0</v>
      </c>
      <c r="L1101" s="148" t="s">
        <v>9021</v>
      </c>
    </row>
    <row r="1102" spans="8:12" x14ac:dyDescent="0.25">
      <c r="H1102" s="148" t="s">
        <v>2185</v>
      </c>
      <c r="I1102" s="148" t="s">
        <v>6962</v>
      </c>
      <c r="J1102" s="148" t="s">
        <v>6962</v>
      </c>
      <c r="K1102" s="148">
        <f t="shared" si="47"/>
        <v>0</v>
      </c>
      <c r="L1102" s="148" t="s">
        <v>9021</v>
      </c>
    </row>
    <row r="1103" spans="8:12" x14ac:dyDescent="0.25">
      <c r="H1103" s="148" t="s">
        <v>2186</v>
      </c>
      <c r="I1103" s="148" t="s">
        <v>6962</v>
      </c>
      <c r="J1103" s="148" t="s">
        <v>6962</v>
      </c>
      <c r="K1103" s="148">
        <f t="shared" si="47"/>
        <v>0</v>
      </c>
      <c r="L1103" s="148" t="s">
        <v>9021</v>
      </c>
    </row>
    <row r="1104" spans="8:12" x14ac:dyDescent="0.25">
      <c r="H1104" s="148" t="s">
        <v>2187</v>
      </c>
      <c r="I1104" s="148" t="s">
        <v>6962</v>
      </c>
      <c r="J1104" s="148" t="s">
        <v>6962</v>
      </c>
      <c r="K1104" s="148">
        <f t="shared" si="47"/>
        <v>0</v>
      </c>
      <c r="L1104" s="148" t="s">
        <v>9021</v>
      </c>
    </row>
    <row r="1105" spans="8:12" x14ac:dyDescent="0.25">
      <c r="H1105" s="148" t="s">
        <v>2188</v>
      </c>
      <c r="I1105" s="148" t="s">
        <v>6962</v>
      </c>
      <c r="J1105" s="148" t="s">
        <v>6962</v>
      </c>
      <c r="K1105" s="148">
        <f t="shared" si="47"/>
        <v>0</v>
      </c>
      <c r="L1105" s="148" t="s">
        <v>9021</v>
      </c>
    </row>
    <row r="1106" spans="8:12" x14ac:dyDescent="0.25">
      <c r="H1106" s="148" t="s">
        <v>2189</v>
      </c>
      <c r="I1106" s="148" t="s">
        <v>6962</v>
      </c>
      <c r="J1106" s="148" t="s">
        <v>6962</v>
      </c>
      <c r="K1106" s="148">
        <f t="shared" si="47"/>
        <v>0</v>
      </c>
      <c r="L1106" s="148" t="s">
        <v>9021</v>
      </c>
    </row>
    <row r="1107" spans="8:12" x14ac:dyDescent="0.25">
      <c r="H1107" s="148" t="s">
        <v>2190</v>
      </c>
      <c r="I1107" s="148" t="s">
        <v>6962</v>
      </c>
      <c r="J1107" s="148" t="s">
        <v>6962</v>
      </c>
      <c r="K1107" s="148">
        <f t="shared" si="47"/>
        <v>0</v>
      </c>
      <c r="L1107" s="148" t="s">
        <v>9021</v>
      </c>
    </row>
    <row r="1108" spans="8:12" x14ac:dyDescent="0.25">
      <c r="H1108" s="148" t="s">
        <v>2191</v>
      </c>
      <c r="I1108" s="148" t="s">
        <v>6962</v>
      </c>
      <c r="J1108" s="148" t="s">
        <v>6962</v>
      </c>
      <c r="K1108" s="148">
        <f t="shared" si="47"/>
        <v>0</v>
      </c>
      <c r="L1108" s="148" t="s">
        <v>9021</v>
      </c>
    </row>
    <row r="1109" spans="8:12" x14ac:dyDescent="0.25">
      <c r="H1109" s="148" t="s">
        <v>2192</v>
      </c>
      <c r="I1109" s="148" t="s">
        <v>6962</v>
      </c>
      <c r="J1109" s="148" t="s">
        <v>6962</v>
      </c>
      <c r="K1109" s="148">
        <f t="shared" si="47"/>
        <v>0</v>
      </c>
      <c r="L1109" s="148" t="s">
        <v>9021</v>
      </c>
    </row>
    <row r="1110" spans="8:12" x14ac:dyDescent="0.25">
      <c r="H1110" s="148" t="s">
        <v>2193</v>
      </c>
      <c r="I1110" s="148" t="s">
        <v>6962</v>
      </c>
      <c r="J1110" s="148" t="s">
        <v>6962</v>
      </c>
      <c r="K1110" s="148">
        <f t="shared" si="47"/>
        <v>0</v>
      </c>
      <c r="L1110" s="148" t="s">
        <v>9021</v>
      </c>
    </row>
    <row r="1111" spans="8:12" x14ac:dyDescent="0.25">
      <c r="H1111" s="148" t="s">
        <v>3937</v>
      </c>
      <c r="I1111" s="148" t="s">
        <v>6962</v>
      </c>
      <c r="J1111" s="148" t="s">
        <v>6962</v>
      </c>
      <c r="K1111" s="148">
        <f t="shared" si="47"/>
        <v>0</v>
      </c>
      <c r="L1111" s="148" t="s">
        <v>9021</v>
      </c>
    </row>
    <row r="1112" spans="8:12" x14ac:dyDescent="0.25">
      <c r="H1112" s="148" t="s">
        <v>3937</v>
      </c>
      <c r="I1112" s="148" t="s">
        <v>391</v>
      </c>
      <c r="J1112" s="148" t="s">
        <v>7055</v>
      </c>
      <c r="K1112" s="148">
        <f t="shared" si="47"/>
        <v>650000000000193</v>
      </c>
      <c r="L1112" s="148" t="s">
        <v>9021</v>
      </c>
    </row>
    <row r="1113" spans="8:12" x14ac:dyDescent="0.25">
      <c r="H1113" s="148" t="s">
        <v>3938</v>
      </c>
      <c r="I1113" s="148" t="s">
        <v>6962</v>
      </c>
      <c r="J1113" s="148" t="s">
        <v>6962</v>
      </c>
      <c r="K1113" s="148">
        <f t="shared" si="47"/>
        <v>0</v>
      </c>
      <c r="L1113" s="148" t="s">
        <v>9021</v>
      </c>
    </row>
    <row r="1114" spans="8:12" x14ac:dyDescent="0.25">
      <c r="H1114" s="148" t="s">
        <v>3938</v>
      </c>
      <c r="I1114" s="148" t="s">
        <v>391</v>
      </c>
      <c r="J1114" s="148" t="s">
        <v>7056</v>
      </c>
      <c r="K1114" s="148">
        <f t="shared" si="47"/>
        <v>650000000000194</v>
      </c>
      <c r="L1114" s="148" t="s">
        <v>9021</v>
      </c>
    </row>
    <row r="1115" spans="8:12" x14ac:dyDescent="0.25">
      <c r="H1115" s="148" t="s">
        <v>3939</v>
      </c>
      <c r="I1115" s="148" t="s">
        <v>6962</v>
      </c>
      <c r="J1115" s="148" t="s">
        <v>6962</v>
      </c>
      <c r="K1115" s="148">
        <f t="shared" si="47"/>
        <v>0</v>
      </c>
      <c r="L1115" s="148" t="s">
        <v>9021</v>
      </c>
    </row>
    <row r="1116" spans="8:12" x14ac:dyDescent="0.25">
      <c r="H1116" s="148" t="s">
        <v>3939</v>
      </c>
      <c r="I1116" s="148" t="s">
        <v>391</v>
      </c>
      <c r="J1116" s="148" t="s">
        <v>7057</v>
      </c>
      <c r="K1116" s="148">
        <f t="shared" si="47"/>
        <v>650000000000195</v>
      </c>
      <c r="L1116" s="148" t="s">
        <v>9021</v>
      </c>
    </row>
    <row r="1117" spans="8:12" x14ac:dyDescent="0.25">
      <c r="H1117" s="148" t="s">
        <v>3940</v>
      </c>
      <c r="I1117" s="148" t="s">
        <v>6962</v>
      </c>
      <c r="J1117" s="148" t="s">
        <v>6962</v>
      </c>
      <c r="K1117" s="148">
        <f t="shared" si="47"/>
        <v>0</v>
      </c>
      <c r="L1117" s="148" t="s">
        <v>9021</v>
      </c>
    </row>
    <row r="1118" spans="8:12" x14ac:dyDescent="0.25">
      <c r="H1118" s="148" t="s">
        <v>3940</v>
      </c>
      <c r="I1118" s="148" t="s">
        <v>391</v>
      </c>
      <c r="J1118" s="148" t="s">
        <v>7058</v>
      </c>
      <c r="K1118" s="148">
        <f t="shared" si="47"/>
        <v>650000000000196</v>
      </c>
      <c r="L1118" s="148" t="s">
        <v>9021</v>
      </c>
    </row>
    <row r="1119" spans="8:12" x14ac:dyDescent="0.25">
      <c r="H1119" s="148" t="s">
        <v>3941</v>
      </c>
      <c r="I1119" s="148" t="s">
        <v>6962</v>
      </c>
      <c r="J1119" s="148" t="s">
        <v>6962</v>
      </c>
      <c r="K1119" s="148">
        <f t="shared" si="47"/>
        <v>0</v>
      </c>
      <c r="L1119" s="148" t="s">
        <v>9021</v>
      </c>
    </row>
    <row r="1120" spans="8:12" x14ac:dyDescent="0.25">
      <c r="H1120" s="148" t="s">
        <v>3941</v>
      </c>
      <c r="I1120" s="148" t="s">
        <v>391</v>
      </c>
      <c r="J1120" s="148" t="s">
        <v>7059</v>
      </c>
      <c r="K1120" s="148">
        <f t="shared" si="47"/>
        <v>650000000000197</v>
      </c>
      <c r="L1120" s="148" t="s">
        <v>9021</v>
      </c>
    </row>
    <row r="1121" spans="8:12" x14ac:dyDescent="0.25">
      <c r="H1121" s="148" t="s">
        <v>3942</v>
      </c>
      <c r="I1121" s="148" t="s">
        <v>6962</v>
      </c>
      <c r="J1121" s="148" t="s">
        <v>6962</v>
      </c>
      <c r="K1121" s="148">
        <f t="shared" si="47"/>
        <v>0</v>
      </c>
      <c r="L1121" s="148" t="s">
        <v>9021</v>
      </c>
    </row>
    <row r="1122" spans="8:12" x14ac:dyDescent="0.25">
      <c r="H1122" s="148" t="s">
        <v>3942</v>
      </c>
      <c r="I1122" s="148" t="s">
        <v>391</v>
      </c>
      <c r="J1122" s="148" t="s">
        <v>7060</v>
      </c>
      <c r="K1122" s="148">
        <f t="shared" si="47"/>
        <v>650000000000198</v>
      </c>
      <c r="L1122" s="148" t="s">
        <v>9021</v>
      </c>
    </row>
    <row r="1123" spans="8:12" x14ac:dyDescent="0.25">
      <c r="H1123" s="148" t="s">
        <v>3943</v>
      </c>
      <c r="I1123" s="148" t="s">
        <v>6962</v>
      </c>
      <c r="J1123" s="148" t="s">
        <v>6962</v>
      </c>
      <c r="K1123" s="148">
        <f t="shared" si="47"/>
        <v>0</v>
      </c>
      <c r="L1123" s="148" t="s">
        <v>9021</v>
      </c>
    </row>
    <row r="1124" spans="8:12" x14ac:dyDescent="0.25">
      <c r="H1124" s="148" t="s">
        <v>3943</v>
      </c>
      <c r="I1124" s="148" t="s">
        <v>391</v>
      </c>
      <c r="J1124" s="148" t="s">
        <v>7061</v>
      </c>
      <c r="K1124" s="148">
        <f t="shared" si="47"/>
        <v>650000000000199</v>
      </c>
      <c r="L1124" s="148" t="s">
        <v>9021</v>
      </c>
    </row>
    <row r="1125" spans="8:12" x14ac:dyDescent="0.25">
      <c r="H1125" s="148" t="s">
        <v>3944</v>
      </c>
      <c r="I1125" s="148" t="s">
        <v>6962</v>
      </c>
      <c r="J1125" s="148" t="s">
        <v>6962</v>
      </c>
      <c r="K1125" s="148">
        <f t="shared" si="47"/>
        <v>0</v>
      </c>
      <c r="L1125" s="148" t="s">
        <v>9021</v>
      </c>
    </row>
    <row r="1126" spans="8:12" x14ac:dyDescent="0.25">
      <c r="H1126" s="148" t="s">
        <v>3944</v>
      </c>
      <c r="I1126" s="148" t="s">
        <v>391</v>
      </c>
      <c r="J1126" s="148" t="s">
        <v>7062</v>
      </c>
      <c r="K1126" s="148">
        <f t="shared" si="47"/>
        <v>650000000000200</v>
      </c>
      <c r="L1126" s="148" t="s">
        <v>9021</v>
      </c>
    </row>
    <row r="1127" spans="8:12" x14ac:dyDescent="0.25">
      <c r="H1127" s="148" t="s">
        <v>3945</v>
      </c>
      <c r="I1127" s="148" t="s">
        <v>6962</v>
      </c>
      <c r="J1127" s="148" t="s">
        <v>6962</v>
      </c>
      <c r="K1127" s="148">
        <f t="shared" si="47"/>
        <v>0</v>
      </c>
      <c r="L1127" s="148" t="s">
        <v>9021</v>
      </c>
    </row>
    <row r="1128" spans="8:12" x14ac:dyDescent="0.25">
      <c r="H1128" s="148" t="s">
        <v>3945</v>
      </c>
      <c r="I1128" s="148" t="s">
        <v>391</v>
      </c>
      <c r="J1128" s="148" t="s">
        <v>7063</v>
      </c>
      <c r="K1128" s="148">
        <f t="shared" si="47"/>
        <v>650000000001470</v>
      </c>
      <c r="L1128" s="148" t="s">
        <v>9021</v>
      </c>
    </row>
    <row r="1129" spans="8:12" x14ac:dyDescent="0.25">
      <c r="H1129" s="148" t="s">
        <v>3946</v>
      </c>
      <c r="I1129" s="148" t="s">
        <v>6962</v>
      </c>
      <c r="J1129" s="148" t="s">
        <v>6962</v>
      </c>
      <c r="K1129" s="148">
        <f t="shared" si="47"/>
        <v>0</v>
      </c>
      <c r="L1129" s="148" t="s">
        <v>9021</v>
      </c>
    </row>
    <row r="1130" spans="8:12" x14ac:dyDescent="0.25">
      <c r="H1130" s="148" t="s">
        <v>3946</v>
      </c>
      <c r="I1130" s="148" t="s">
        <v>391</v>
      </c>
      <c r="J1130" s="148" t="s">
        <v>7064</v>
      </c>
      <c r="K1130" s="148">
        <f t="shared" si="47"/>
        <v>650000000000201</v>
      </c>
      <c r="L1130" s="148" t="s">
        <v>9021</v>
      </c>
    </row>
    <row r="1131" spans="8:12" x14ac:dyDescent="0.25">
      <c r="H1131" s="148" t="s">
        <v>3947</v>
      </c>
      <c r="I1131" s="148" t="s">
        <v>6962</v>
      </c>
      <c r="J1131" s="148" t="s">
        <v>6962</v>
      </c>
      <c r="K1131" s="148">
        <f t="shared" si="47"/>
        <v>0</v>
      </c>
      <c r="L1131" s="148" t="s">
        <v>9021</v>
      </c>
    </row>
    <row r="1132" spans="8:12" x14ac:dyDescent="0.25">
      <c r="H1132" s="148" t="s">
        <v>3947</v>
      </c>
      <c r="I1132" s="148" t="s">
        <v>391</v>
      </c>
      <c r="J1132" s="148" t="s">
        <v>7065</v>
      </c>
      <c r="K1132" s="148">
        <f t="shared" si="47"/>
        <v>650000000000202</v>
      </c>
      <c r="L1132" s="148" t="s">
        <v>9021</v>
      </c>
    </row>
    <row r="1133" spans="8:12" x14ac:dyDescent="0.25">
      <c r="H1133" s="148" t="s">
        <v>3948</v>
      </c>
      <c r="I1133" s="148" t="s">
        <v>6962</v>
      </c>
      <c r="J1133" s="148" t="s">
        <v>6962</v>
      </c>
      <c r="K1133" s="148">
        <f t="shared" si="47"/>
        <v>0</v>
      </c>
      <c r="L1133" s="148" t="s">
        <v>9021</v>
      </c>
    </row>
    <row r="1134" spans="8:12" x14ac:dyDescent="0.25">
      <c r="H1134" s="148" t="s">
        <v>3948</v>
      </c>
      <c r="I1134" s="148" t="s">
        <v>391</v>
      </c>
      <c r="J1134" s="148" t="s">
        <v>7066</v>
      </c>
      <c r="K1134" s="148">
        <f t="shared" si="47"/>
        <v>650000000000203</v>
      </c>
      <c r="L1134" s="148" t="s">
        <v>9021</v>
      </c>
    </row>
    <row r="1135" spans="8:12" x14ac:dyDescent="0.25">
      <c r="H1135" s="148" t="s">
        <v>3949</v>
      </c>
      <c r="I1135" s="148" t="s">
        <v>6962</v>
      </c>
      <c r="J1135" s="148" t="s">
        <v>6962</v>
      </c>
      <c r="K1135" s="148">
        <f t="shared" si="47"/>
        <v>0</v>
      </c>
      <c r="L1135" s="148" t="s">
        <v>9021</v>
      </c>
    </row>
    <row r="1136" spans="8:12" x14ac:dyDescent="0.25">
      <c r="H1136" s="148" t="s">
        <v>3949</v>
      </c>
      <c r="I1136" s="148" t="s">
        <v>391</v>
      </c>
      <c r="J1136" s="148" t="s">
        <v>7067</v>
      </c>
      <c r="K1136" s="148">
        <f t="shared" si="47"/>
        <v>650000000000204</v>
      </c>
      <c r="L1136" s="148" t="s">
        <v>9021</v>
      </c>
    </row>
    <row r="1137" spans="8:12" x14ac:dyDescent="0.25">
      <c r="H1137" s="148" t="s">
        <v>3950</v>
      </c>
      <c r="I1137" s="148" t="s">
        <v>6962</v>
      </c>
      <c r="J1137" s="148" t="s">
        <v>6962</v>
      </c>
      <c r="K1137" s="148">
        <f t="shared" si="47"/>
        <v>0</v>
      </c>
      <c r="L1137" s="148" t="s">
        <v>9021</v>
      </c>
    </row>
    <row r="1138" spans="8:12" x14ac:dyDescent="0.25">
      <c r="H1138" s="148" t="s">
        <v>3950</v>
      </c>
      <c r="I1138" s="148" t="s">
        <v>391</v>
      </c>
      <c r="J1138" s="148" t="s">
        <v>7068</v>
      </c>
      <c r="K1138" s="148">
        <f t="shared" si="47"/>
        <v>650000000000205</v>
      </c>
      <c r="L1138" s="148" t="s">
        <v>9021</v>
      </c>
    </row>
    <row r="1139" spans="8:12" x14ac:dyDescent="0.25">
      <c r="H1139" s="148" t="s">
        <v>3951</v>
      </c>
      <c r="I1139" s="148" t="s">
        <v>6962</v>
      </c>
      <c r="J1139" s="148" t="s">
        <v>6962</v>
      </c>
      <c r="K1139" s="148">
        <f t="shared" si="47"/>
        <v>0</v>
      </c>
      <c r="L1139" s="148" t="s">
        <v>9021</v>
      </c>
    </row>
    <row r="1140" spans="8:12" x14ac:dyDescent="0.25">
      <c r="H1140" s="148" t="s">
        <v>3951</v>
      </c>
      <c r="I1140" s="148" t="s">
        <v>391</v>
      </c>
      <c r="J1140" s="148" t="s">
        <v>7069</v>
      </c>
      <c r="K1140" s="148">
        <f t="shared" si="47"/>
        <v>650000000000206</v>
      </c>
      <c r="L1140" s="148" t="s">
        <v>9021</v>
      </c>
    </row>
    <row r="1141" spans="8:12" x14ac:dyDescent="0.25">
      <c r="H1141" s="148" t="s">
        <v>3952</v>
      </c>
      <c r="I1141" s="148" t="s">
        <v>6962</v>
      </c>
      <c r="J1141" s="148" t="s">
        <v>6962</v>
      </c>
      <c r="K1141" s="148">
        <f t="shared" si="47"/>
        <v>0</v>
      </c>
      <c r="L1141" s="148" t="s">
        <v>9021</v>
      </c>
    </row>
    <row r="1142" spans="8:12" x14ac:dyDescent="0.25">
      <c r="H1142" s="148" t="s">
        <v>3952</v>
      </c>
      <c r="I1142" s="148" t="s">
        <v>391</v>
      </c>
      <c r="J1142" s="148" t="s">
        <v>7070</v>
      </c>
      <c r="K1142" s="148">
        <f t="shared" si="47"/>
        <v>650000000000207</v>
      </c>
      <c r="L1142" s="148" t="s">
        <v>9021</v>
      </c>
    </row>
    <row r="1143" spans="8:12" x14ac:dyDescent="0.25">
      <c r="H1143" s="148" t="s">
        <v>3953</v>
      </c>
      <c r="I1143" s="148" t="s">
        <v>6962</v>
      </c>
      <c r="J1143" s="148" t="s">
        <v>6962</v>
      </c>
      <c r="K1143" s="148">
        <f t="shared" si="47"/>
        <v>0</v>
      </c>
      <c r="L1143" s="148" t="s">
        <v>9021</v>
      </c>
    </row>
    <row r="1144" spans="8:12" x14ac:dyDescent="0.25">
      <c r="H1144" s="148" t="s">
        <v>3953</v>
      </c>
      <c r="I1144" s="148" t="s">
        <v>391</v>
      </c>
      <c r="J1144" s="148" t="s">
        <v>7071</v>
      </c>
      <c r="K1144" s="148">
        <f t="shared" si="47"/>
        <v>650000000000208</v>
      </c>
      <c r="L1144" s="148" t="s">
        <v>9021</v>
      </c>
    </row>
    <row r="1145" spans="8:12" x14ac:dyDescent="0.25">
      <c r="H1145" s="148" t="s">
        <v>3954</v>
      </c>
      <c r="I1145" s="148" t="s">
        <v>6962</v>
      </c>
      <c r="J1145" s="148" t="s">
        <v>6962</v>
      </c>
      <c r="K1145" s="148">
        <f t="shared" si="47"/>
        <v>0</v>
      </c>
      <c r="L1145" s="148" t="s">
        <v>9021</v>
      </c>
    </row>
    <row r="1146" spans="8:12" x14ac:dyDescent="0.25">
      <c r="H1146" s="148" t="s">
        <v>3954</v>
      </c>
      <c r="I1146" s="148" t="s">
        <v>391</v>
      </c>
      <c r="J1146" s="148" t="s">
        <v>7072</v>
      </c>
      <c r="K1146" s="148">
        <f t="shared" si="47"/>
        <v>650000000001471</v>
      </c>
      <c r="L1146" s="148" t="s">
        <v>9021</v>
      </c>
    </row>
    <row r="1147" spans="8:12" x14ac:dyDescent="0.25">
      <c r="H1147" s="148" t="s">
        <v>3955</v>
      </c>
      <c r="I1147" s="148" t="s">
        <v>6962</v>
      </c>
      <c r="J1147" s="148" t="s">
        <v>6962</v>
      </c>
      <c r="K1147" s="148">
        <f t="shared" si="47"/>
        <v>0</v>
      </c>
      <c r="L1147" s="148" t="s">
        <v>9021</v>
      </c>
    </row>
    <row r="1148" spans="8:12" x14ac:dyDescent="0.25">
      <c r="H1148" s="148" t="s">
        <v>3955</v>
      </c>
      <c r="I1148" s="148" t="s">
        <v>391</v>
      </c>
      <c r="J1148" s="148" t="s">
        <v>7073</v>
      </c>
      <c r="K1148" s="148">
        <f t="shared" si="47"/>
        <v>650000000000209</v>
      </c>
      <c r="L1148" s="148" t="s">
        <v>9021</v>
      </c>
    </row>
    <row r="1149" spans="8:12" x14ac:dyDescent="0.25">
      <c r="H1149" s="148" t="s">
        <v>3956</v>
      </c>
      <c r="I1149" s="148" t="s">
        <v>6962</v>
      </c>
      <c r="J1149" s="148" t="s">
        <v>6962</v>
      </c>
      <c r="K1149" s="148">
        <f t="shared" si="47"/>
        <v>0</v>
      </c>
      <c r="L1149" s="148" t="s">
        <v>9021</v>
      </c>
    </row>
    <row r="1150" spans="8:12" x14ac:dyDescent="0.25">
      <c r="H1150" s="148" t="s">
        <v>3956</v>
      </c>
      <c r="I1150" s="148" t="s">
        <v>391</v>
      </c>
      <c r="J1150" s="148" t="s">
        <v>7074</v>
      </c>
      <c r="K1150" s="148">
        <f t="shared" si="47"/>
        <v>650000000000210</v>
      </c>
      <c r="L1150" s="148" t="s">
        <v>9021</v>
      </c>
    </row>
    <row r="1151" spans="8:12" x14ac:dyDescent="0.25">
      <c r="H1151" s="148" t="s">
        <v>3957</v>
      </c>
      <c r="I1151" s="148" t="s">
        <v>6962</v>
      </c>
      <c r="J1151" s="148" t="s">
        <v>6962</v>
      </c>
      <c r="K1151" s="148">
        <f t="shared" si="47"/>
        <v>0</v>
      </c>
      <c r="L1151" s="148" t="s">
        <v>9021</v>
      </c>
    </row>
    <row r="1152" spans="8:12" x14ac:dyDescent="0.25">
      <c r="H1152" s="148" t="s">
        <v>3957</v>
      </c>
      <c r="I1152" s="148" t="s">
        <v>391</v>
      </c>
      <c r="J1152" s="148" t="s">
        <v>7075</v>
      </c>
      <c r="K1152" s="148">
        <f t="shared" si="47"/>
        <v>650000000000211</v>
      </c>
      <c r="L1152" s="148" t="s">
        <v>9021</v>
      </c>
    </row>
    <row r="1153" spans="8:12" x14ac:dyDescent="0.25">
      <c r="H1153" s="148" t="s">
        <v>3958</v>
      </c>
      <c r="I1153" s="148" t="s">
        <v>6962</v>
      </c>
      <c r="J1153" s="148" t="s">
        <v>6962</v>
      </c>
      <c r="K1153" s="148">
        <f t="shared" si="47"/>
        <v>0</v>
      </c>
      <c r="L1153" s="148" t="s">
        <v>9021</v>
      </c>
    </row>
    <row r="1154" spans="8:12" x14ac:dyDescent="0.25">
      <c r="H1154" s="148" t="s">
        <v>3958</v>
      </c>
      <c r="I1154" s="148" t="s">
        <v>391</v>
      </c>
      <c r="J1154" s="148" t="s">
        <v>7076</v>
      </c>
      <c r="K1154" s="148">
        <f t="shared" si="47"/>
        <v>650000000000212</v>
      </c>
      <c r="L1154" s="148" t="s">
        <v>9021</v>
      </c>
    </row>
    <row r="1155" spans="8:12" x14ac:dyDescent="0.25">
      <c r="H1155" s="148" t="s">
        <v>3959</v>
      </c>
      <c r="I1155" s="148" t="s">
        <v>6962</v>
      </c>
      <c r="J1155" s="148" t="s">
        <v>6962</v>
      </c>
      <c r="K1155" s="148">
        <f t="shared" ref="K1155:K1218" si="48">+IFERROR(J1155*1,0)</f>
        <v>0</v>
      </c>
      <c r="L1155" s="148" t="s">
        <v>9021</v>
      </c>
    </row>
    <row r="1156" spans="8:12" x14ac:dyDescent="0.25">
      <c r="H1156" s="148" t="s">
        <v>3959</v>
      </c>
      <c r="I1156" s="148" t="s">
        <v>391</v>
      </c>
      <c r="J1156" s="148" t="s">
        <v>7077</v>
      </c>
      <c r="K1156" s="148">
        <f t="shared" si="48"/>
        <v>650000000001472</v>
      </c>
      <c r="L1156" s="148" t="s">
        <v>9021</v>
      </c>
    </row>
    <row r="1157" spans="8:12" x14ac:dyDescent="0.25">
      <c r="H1157" s="148" t="s">
        <v>3960</v>
      </c>
      <c r="I1157" s="148" t="s">
        <v>6962</v>
      </c>
      <c r="J1157" s="148" t="s">
        <v>6962</v>
      </c>
      <c r="K1157" s="148">
        <f t="shared" si="48"/>
        <v>0</v>
      </c>
      <c r="L1157" s="148" t="s">
        <v>9021</v>
      </c>
    </row>
    <row r="1158" spans="8:12" x14ac:dyDescent="0.25">
      <c r="H1158" s="148" t="s">
        <v>3960</v>
      </c>
      <c r="I1158" s="148" t="s">
        <v>391</v>
      </c>
      <c r="J1158" s="148" t="s">
        <v>7078</v>
      </c>
      <c r="K1158" s="148">
        <f t="shared" si="48"/>
        <v>650000000000213</v>
      </c>
      <c r="L1158" s="148" t="s">
        <v>9021</v>
      </c>
    </row>
    <row r="1159" spans="8:12" x14ac:dyDescent="0.25">
      <c r="H1159" s="148" t="s">
        <v>3961</v>
      </c>
      <c r="I1159" s="148" t="s">
        <v>6962</v>
      </c>
      <c r="J1159" s="148" t="s">
        <v>6962</v>
      </c>
      <c r="K1159" s="148">
        <f t="shared" si="48"/>
        <v>0</v>
      </c>
      <c r="L1159" s="148" t="s">
        <v>9021</v>
      </c>
    </row>
    <row r="1160" spans="8:12" x14ac:dyDescent="0.25">
      <c r="H1160" s="148" t="s">
        <v>3961</v>
      </c>
      <c r="I1160" s="148" t="s">
        <v>391</v>
      </c>
      <c r="J1160" s="148" t="s">
        <v>7079</v>
      </c>
      <c r="K1160" s="148">
        <f t="shared" si="48"/>
        <v>650000000001473</v>
      </c>
      <c r="L1160" s="148" t="s">
        <v>9021</v>
      </c>
    </row>
    <row r="1161" spans="8:12" x14ac:dyDescent="0.25">
      <c r="H1161" s="148" t="s">
        <v>3962</v>
      </c>
      <c r="I1161" s="148" t="s">
        <v>6962</v>
      </c>
      <c r="J1161" s="148" t="s">
        <v>6962</v>
      </c>
      <c r="K1161" s="148">
        <f t="shared" si="48"/>
        <v>0</v>
      </c>
      <c r="L1161" s="148" t="s">
        <v>9021</v>
      </c>
    </row>
    <row r="1162" spans="8:12" x14ac:dyDescent="0.25">
      <c r="H1162" s="148" t="s">
        <v>3962</v>
      </c>
      <c r="I1162" s="148" t="s">
        <v>391</v>
      </c>
      <c r="J1162" s="148" t="s">
        <v>7080</v>
      </c>
      <c r="K1162" s="148">
        <f t="shared" si="48"/>
        <v>650000000000214</v>
      </c>
      <c r="L1162" s="148" t="s">
        <v>9021</v>
      </c>
    </row>
    <row r="1163" spans="8:12" x14ac:dyDescent="0.25">
      <c r="H1163" s="148" t="s">
        <v>3963</v>
      </c>
      <c r="I1163" s="148" t="s">
        <v>6962</v>
      </c>
      <c r="J1163" s="148" t="s">
        <v>6962</v>
      </c>
      <c r="K1163" s="148">
        <f t="shared" si="48"/>
        <v>0</v>
      </c>
      <c r="L1163" s="148" t="s">
        <v>9021</v>
      </c>
    </row>
    <row r="1164" spans="8:12" x14ac:dyDescent="0.25">
      <c r="H1164" s="148" t="s">
        <v>3963</v>
      </c>
      <c r="I1164" s="148" t="s">
        <v>391</v>
      </c>
      <c r="J1164" s="148" t="s">
        <v>7081</v>
      </c>
      <c r="K1164" s="148">
        <f t="shared" si="48"/>
        <v>650000000000215</v>
      </c>
      <c r="L1164" s="148" t="s">
        <v>9021</v>
      </c>
    </row>
    <row r="1165" spans="8:12" x14ac:dyDescent="0.25">
      <c r="H1165" s="148" t="s">
        <v>3964</v>
      </c>
      <c r="I1165" s="148" t="s">
        <v>6962</v>
      </c>
      <c r="J1165" s="148" t="s">
        <v>6962</v>
      </c>
      <c r="K1165" s="148">
        <f t="shared" si="48"/>
        <v>0</v>
      </c>
      <c r="L1165" s="148" t="s">
        <v>9021</v>
      </c>
    </row>
    <row r="1166" spans="8:12" x14ac:dyDescent="0.25">
      <c r="H1166" s="148" t="s">
        <v>3964</v>
      </c>
      <c r="I1166" s="148" t="s">
        <v>391</v>
      </c>
      <c r="J1166" s="148" t="s">
        <v>7082</v>
      </c>
      <c r="K1166" s="148">
        <f t="shared" si="48"/>
        <v>650000000001474</v>
      </c>
      <c r="L1166" s="148" t="s">
        <v>9021</v>
      </c>
    </row>
    <row r="1167" spans="8:12" x14ac:dyDescent="0.25">
      <c r="H1167" s="148" t="s">
        <v>3965</v>
      </c>
      <c r="I1167" s="148" t="s">
        <v>6962</v>
      </c>
      <c r="J1167" s="148" t="s">
        <v>6962</v>
      </c>
      <c r="K1167" s="148">
        <f t="shared" si="48"/>
        <v>0</v>
      </c>
      <c r="L1167" s="148" t="s">
        <v>9021</v>
      </c>
    </row>
    <row r="1168" spans="8:12" x14ac:dyDescent="0.25">
      <c r="H1168" s="148" t="s">
        <v>3965</v>
      </c>
      <c r="I1168" s="148" t="s">
        <v>391</v>
      </c>
      <c r="J1168" s="148" t="s">
        <v>7083</v>
      </c>
      <c r="K1168" s="148">
        <f t="shared" si="48"/>
        <v>650000000001475</v>
      </c>
      <c r="L1168" s="148" t="s">
        <v>9021</v>
      </c>
    </row>
    <row r="1169" spans="8:12" x14ac:dyDescent="0.25">
      <c r="H1169" s="148" t="s">
        <v>3966</v>
      </c>
      <c r="I1169" s="148" t="s">
        <v>6962</v>
      </c>
      <c r="J1169" s="148" t="s">
        <v>6962</v>
      </c>
      <c r="K1169" s="148">
        <f t="shared" si="48"/>
        <v>0</v>
      </c>
      <c r="L1169" s="148" t="s">
        <v>9021</v>
      </c>
    </row>
    <row r="1170" spans="8:12" x14ac:dyDescent="0.25">
      <c r="H1170" s="148" t="s">
        <v>3966</v>
      </c>
      <c r="I1170" s="148" t="s">
        <v>391</v>
      </c>
      <c r="J1170" s="148" t="s">
        <v>7084</v>
      </c>
      <c r="K1170" s="148">
        <f t="shared" si="48"/>
        <v>650000000000216</v>
      </c>
      <c r="L1170" s="148" t="s">
        <v>9021</v>
      </c>
    </row>
    <row r="1171" spans="8:12" x14ac:dyDescent="0.25">
      <c r="H1171" s="148" t="s">
        <v>3967</v>
      </c>
      <c r="I1171" s="148" t="s">
        <v>6962</v>
      </c>
      <c r="J1171" s="148" t="s">
        <v>6962</v>
      </c>
      <c r="K1171" s="148">
        <f t="shared" si="48"/>
        <v>0</v>
      </c>
      <c r="L1171" s="148" t="s">
        <v>9021</v>
      </c>
    </row>
    <row r="1172" spans="8:12" x14ac:dyDescent="0.25">
      <c r="H1172" s="148" t="s">
        <v>3967</v>
      </c>
      <c r="I1172" s="148" t="s">
        <v>391</v>
      </c>
      <c r="J1172" s="148" t="s">
        <v>7085</v>
      </c>
      <c r="K1172" s="148">
        <f t="shared" si="48"/>
        <v>650000000000217</v>
      </c>
      <c r="L1172" s="148" t="s">
        <v>9021</v>
      </c>
    </row>
    <row r="1173" spans="8:12" x14ac:dyDescent="0.25">
      <c r="H1173" s="148" t="s">
        <v>3968</v>
      </c>
      <c r="I1173" s="148" t="s">
        <v>6962</v>
      </c>
      <c r="J1173" s="148" t="s">
        <v>6962</v>
      </c>
      <c r="K1173" s="148">
        <f t="shared" si="48"/>
        <v>0</v>
      </c>
      <c r="L1173" s="148" t="s">
        <v>9021</v>
      </c>
    </row>
    <row r="1174" spans="8:12" x14ac:dyDescent="0.25">
      <c r="H1174" s="148" t="s">
        <v>3968</v>
      </c>
      <c r="I1174" s="148" t="s">
        <v>391</v>
      </c>
      <c r="J1174" s="148" t="s">
        <v>7086</v>
      </c>
      <c r="K1174" s="148">
        <f t="shared" si="48"/>
        <v>650000000001476</v>
      </c>
      <c r="L1174" s="148" t="s">
        <v>9021</v>
      </c>
    </row>
    <row r="1175" spans="8:12" x14ac:dyDescent="0.25">
      <c r="H1175" s="148" t="s">
        <v>3969</v>
      </c>
      <c r="I1175" s="148" t="s">
        <v>6962</v>
      </c>
      <c r="J1175" s="148" t="s">
        <v>6962</v>
      </c>
      <c r="K1175" s="148">
        <f t="shared" si="48"/>
        <v>0</v>
      </c>
      <c r="L1175" s="148" t="s">
        <v>9021</v>
      </c>
    </row>
    <row r="1176" spans="8:12" x14ac:dyDescent="0.25">
      <c r="H1176" s="148" t="s">
        <v>3969</v>
      </c>
      <c r="I1176" s="148" t="s">
        <v>391</v>
      </c>
      <c r="J1176" s="148" t="s">
        <v>7087</v>
      </c>
      <c r="K1176" s="148">
        <f t="shared" si="48"/>
        <v>650000000000218</v>
      </c>
      <c r="L1176" s="148" t="s">
        <v>9021</v>
      </c>
    </row>
    <row r="1177" spans="8:12" x14ac:dyDescent="0.25">
      <c r="H1177" s="148" t="s">
        <v>3970</v>
      </c>
      <c r="I1177" s="148" t="s">
        <v>6962</v>
      </c>
      <c r="J1177" s="148" t="s">
        <v>6962</v>
      </c>
      <c r="K1177" s="148">
        <f t="shared" si="48"/>
        <v>0</v>
      </c>
      <c r="L1177" s="148" t="s">
        <v>9021</v>
      </c>
    </row>
    <row r="1178" spans="8:12" x14ac:dyDescent="0.25">
      <c r="H1178" s="148" t="s">
        <v>3970</v>
      </c>
      <c r="I1178" s="148" t="s">
        <v>391</v>
      </c>
      <c r="J1178" s="148" t="s">
        <v>7088</v>
      </c>
      <c r="K1178" s="148">
        <f t="shared" si="48"/>
        <v>650000000000219</v>
      </c>
      <c r="L1178" s="148" t="s">
        <v>9021</v>
      </c>
    </row>
    <row r="1179" spans="8:12" x14ac:dyDescent="0.25">
      <c r="H1179" s="148" t="s">
        <v>3971</v>
      </c>
      <c r="I1179" s="148" t="s">
        <v>6962</v>
      </c>
      <c r="J1179" s="148" t="s">
        <v>6962</v>
      </c>
      <c r="K1179" s="148">
        <f t="shared" si="48"/>
        <v>0</v>
      </c>
      <c r="L1179" s="148" t="s">
        <v>9021</v>
      </c>
    </row>
    <row r="1180" spans="8:12" x14ac:dyDescent="0.25">
      <c r="H1180" s="148" t="s">
        <v>3971</v>
      </c>
      <c r="I1180" s="148" t="s">
        <v>391</v>
      </c>
      <c r="J1180" s="148" t="s">
        <v>7089</v>
      </c>
      <c r="K1180" s="148">
        <f t="shared" si="48"/>
        <v>650000000000220</v>
      </c>
      <c r="L1180" s="148" t="s">
        <v>9021</v>
      </c>
    </row>
    <row r="1181" spans="8:12" x14ac:dyDescent="0.25">
      <c r="H1181" s="148" t="s">
        <v>3972</v>
      </c>
      <c r="I1181" s="148" t="s">
        <v>6962</v>
      </c>
      <c r="J1181" s="148" t="s">
        <v>6962</v>
      </c>
      <c r="K1181" s="148">
        <f t="shared" si="48"/>
        <v>0</v>
      </c>
      <c r="L1181" s="148" t="s">
        <v>9021</v>
      </c>
    </row>
    <row r="1182" spans="8:12" x14ac:dyDescent="0.25">
      <c r="H1182" s="148" t="s">
        <v>3972</v>
      </c>
      <c r="I1182" s="148" t="s">
        <v>391</v>
      </c>
      <c r="J1182" s="148" t="s">
        <v>7090</v>
      </c>
      <c r="K1182" s="148">
        <f t="shared" si="48"/>
        <v>650000000001477</v>
      </c>
      <c r="L1182" s="148" t="s">
        <v>9021</v>
      </c>
    </row>
    <row r="1183" spans="8:12" x14ac:dyDescent="0.25">
      <c r="H1183" s="148" t="s">
        <v>3973</v>
      </c>
      <c r="I1183" s="148" t="s">
        <v>6962</v>
      </c>
      <c r="J1183" s="148" t="s">
        <v>6962</v>
      </c>
      <c r="K1183" s="148">
        <f t="shared" si="48"/>
        <v>0</v>
      </c>
      <c r="L1183" s="148" t="s">
        <v>9021</v>
      </c>
    </row>
    <row r="1184" spans="8:12" x14ac:dyDescent="0.25">
      <c r="H1184" s="148" t="s">
        <v>3973</v>
      </c>
      <c r="I1184" s="148" t="s">
        <v>391</v>
      </c>
      <c r="J1184" s="148" t="s">
        <v>7091</v>
      </c>
      <c r="K1184" s="148">
        <f t="shared" si="48"/>
        <v>650000000000221</v>
      </c>
      <c r="L1184" s="148" t="s">
        <v>9021</v>
      </c>
    </row>
    <row r="1185" spans="8:12" x14ac:dyDescent="0.25">
      <c r="H1185" s="148" t="s">
        <v>3974</v>
      </c>
      <c r="I1185" s="148" t="s">
        <v>6962</v>
      </c>
      <c r="J1185" s="148" t="s">
        <v>6962</v>
      </c>
      <c r="K1185" s="148">
        <f t="shared" si="48"/>
        <v>0</v>
      </c>
      <c r="L1185" s="148" t="s">
        <v>9021</v>
      </c>
    </row>
    <row r="1186" spans="8:12" x14ac:dyDescent="0.25">
      <c r="H1186" s="148" t="s">
        <v>3974</v>
      </c>
      <c r="I1186" s="148" t="s">
        <v>391</v>
      </c>
      <c r="J1186" s="148" t="s">
        <v>7092</v>
      </c>
      <c r="K1186" s="148">
        <f t="shared" si="48"/>
        <v>650000000000222</v>
      </c>
      <c r="L1186" s="148" t="s">
        <v>9021</v>
      </c>
    </row>
    <row r="1187" spans="8:12" x14ac:dyDescent="0.25">
      <c r="H1187" s="148" t="s">
        <v>6828</v>
      </c>
      <c r="I1187" s="148" t="s">
        <v>6962</v>
      </c>
      <c r="J1187" s="148" t="s">
        <v>6962</v>
      </c>
      <c r="K1187" s="148">
        <f t="shared" si="48"/>
        <v>0</v>
      </c>
      <c r="L1187" s="148" t="s">
        <v>9021</v>
      </c>
    </row>
    <row r="1188" spans="8:12" x14ac:dyDescent="0.25">
      <c r="H1188" s="148" t="s">
        <v>3975</v>
      </c>
      <c r="I1188" s="148" t="s">
        <v>6962</v>
      </c>
      <c r="J1188" s="148" t="s">
        <v>6962</v>
      </c>
      <c r="K1188" s="148">
        <f t="shared" si="48"/>
        <v>0</v>
      </c>
      <c r="L1188" s="148" t="s">
        <v>9021</v>
      </c>
    </row>
    <row r="1189" spans="8:12" x14ac:dyDescent="0.25">
      <c r="H1189" s="148" t="s">
        <v>3975</v>
      </c>
      <c r="I1189" s="148" t="s">
        <v>391</v>
      </c>
      <c r="J1189" s="148" t="s">
        <v>7093</v>
      </c>
      <c r="K1189" s="148">
        <f t="shared" si="48"/>
        <v>650000000001478</v>
      </c>
      <c r="L1189" s="148" t="s">
        <v>9021</v>
      </c>
    </row>
    <row r="1190" spans="8:12" x14ac:dyDescent="0.25">
      <c r="H1190" s="148" t="s">
        <v>3976</v>
      </c>
      <c r="I1190" s="148" t="s">
        <v>6962</v>
      </c>
      <c r="J1190" s="148" t="s">
        <v>6962</v>
      </c>
      <c r="K1190" s="148">
        <f t="shared" si="48"/>
        <v>0</v>
      </c>
      <c r="L1190" s="148" t="s">
        <v>9021</v>
      </c>
    </row>
    <row r="1191" spans="8:12" x14ac:dyDescent="0.25">
      <c r="H1191" s="148" t="s">
        <v>3976</v>
      </c>
      <c r="I1191" s="148" t="s">
        <v>391</v>
      </c>
      <c r="J1191" s="148" t="s">
        <v>7094</v>
      </c>
      <c r="K1191" s="148">
        <f t="shared" si="48"/>
        <v>650000000000223</v>
      </c>
      <c r="L1191" s="148" t="s">
        <v>9021</v>
      </c>
    </row>
    <row r="1192" spans="8:12" x14ac:dyDescent="0.25">
      <c r="H1192" s="148" t="s">
        <v>3977</v>
      </c>
      <c r="I1192" s="148" t="s">
        <v>6962</v>
      </c>
      <c r="J1192" s="148" t="s">
        <v>6962</v>
      </c>
      <c r="K1192" s="148">
        <f t="shared" si="48"/>
        <v>0</v>
      </c>
      <c r="L1192" s="148" t="s">
        <v>9021</v>
      </c>
    </row>
    <row r="1193" spans="8:12" x14ac:dyDescent="0.25">
      <c r="H1193" s="148" t="s">
        <v>3977</v>
      </c>
      <c r="I1193" s="148" t="s">
        <v>391</v>
      </c>
      <c r="J1193" s="148" t="s">
        <v>7095</v>
      </c>
      <c r="K1193" s="148">
        <f t="shared" si="48"/>
        <v>650000000000224</v>
      </c>
      <c r="L1193" s="148" t="s">
        <v>9021</v>
      </c>
    </row>
    <row r="1194" spans="8:12" x14ac:dyDescent="0.25">
      <c r="H1194" s="148" t="s">
        <v>3978</v>
      </c>
      <c r="I1194" s="148" t="s">
        <v>6962</v>
      </c>
      <c r="J1194" s="148" t="s">
        <v>6962</v>
      </c>
      <c r="K1194" s="148">
        <f t="shared" si="48"/>
        <v>0</v>
      </c>
      <c r="L1194" s="148" t="s">
        <v>9021</v>
      </c>
    </row>
    <row r="1195" spans="8:12" x14ac:dyDescent="0.25">
      <c r="H1195" s="148" t="s">
        <v>3978</v>
      </c>
      <c r="I1195" s="148" t="s">
        <v>391</v>
      </c>
      <c r="J1195" s="148" t="s">
        <v>7096</v>
      </c>
      <c r="K1195" s="148">
        <f t="shared" si="48"/>
        <v>650000000000225</v>
      </c>
      <c r="L1195" s="148" t="s">
        <v>9021</v>
      </c>
    </row>
    <row r="1196" spans="8:12" x14ac:dyDescent="0.25">
      <c r="H1196" s="148" t="s">
        <v>3979</v>
      </c>
      <c r="I1196" s="148" t="s">
        <v>6962</v>
      </c>
      <c r="J1196" s="148" t="s">
        <v>6962</v>
      </c>
      <c r="K1196" s="148">
        <f t="shared" si="48"/>
        <v>0</v>
      </c>
      <c r="L1196" s="148" t="s">
        <v>9021</v>
      </c>
    </row>
    <row r="1197" spans="8:12" x14ac:dyDescent="0.25">
      <c r="H1197" s="148" t="s">
        <v>3979</v>
      </c>
      <c r="I1197" s="148" t="s">
        <v>391</v>
      </c>
      <c r="J1197" s="148" t="s">
        <v>7097</v>
      </c>
      <c r="K1197" s="148">
        <f t="shared" si="48"/>
        <v>650000000000226</v>
      </c>
      <c r="L1197" s="148" t="s">
        <v>9021</v>
      </c>
    </row>
    <row r="1198" spans="8:12" x14ac:dyDescent="0.25">
      <c r="H1198" s="148" t="s">
        <v>3980</v>
      </c>
      <c r="I1198" s="148" t="s">
        <v>6962</v>
      </c>
      <c r="J1198" s="148" t="s">
        <v>6962</v>
      </c>
      <c r="K1198" s="148">
        <f t="shared" si="48"/>
        <v>0</v>
      </c>
      <c r="L1198" s="148" t="s">
        <v>9021</v>
      </c>
    </row>
    <row r="1199" spans="8:12" x14ac:dyDescent="0.25">
      <c r="H1199" s="148" t="s">
        <v>3980</v>
      </c>
      <c r="I1199" s="148" t="s">
        <v>391</v>
      </c>
      <c r="J1199" s="148" t="s">
        <v>7098</v>
      </c>
      <c r="K1199" s="148">
        <f t="shared" si="48"/>
        <v>650000000001479</v>
      </c>
      <c r="L1199" s="148" t="s">
        <v>9021</v>
      </c>
    </row>
    <row r="1200" spans="8:12" x14ac:dyDescent="0.25">
      <c r="H1200" s="148" t="s">
        <v>3981</v>
      </c>
      <c r="I1200" s="148" t="s">
        <v>6962</v>
      </c>
      <c r="J1200" s="148" t="s">
        <v>6962</v>
      </c>
      <c r="K1200" s="148">
        <f t="shared" si="48"/>
        <v>0</v>
      </c>
      <c r="L1200" s="148" t="s">
        <v>9021</v>
      </c>
    </row>
    <row r="1201" spans="8:12" x14ac:dyDescent="0.25">
      <c r="H1201" s="148" t="s">
        <v>3981</v>
      </c>
      <c r="I1201" s="148" t="s">
        <v>391</v>
      </c>
      <c r="J1201" s="148" t="s">
        <v>7099</v>
      </c>
      <c r="K1201" s="148">
        <f t="shared" si="48"/>
        <v>650000000000227</v>
      </c>
      <c r="L1201" s="148" t="s">
        <v>9021</v>
      </c>
    </row>
    <row r="1202" spans="8:12" x14ac:dyDescent="0.25">
      <c r="H1202" s="148" t="s">
        <v>3982</v>
      </c>
      <c r="I1202" s="148" t="s">
        <v>6962</v>
      </c>
      <c r="J1202" s="148" t="s">
        <v>6962</v>
      </c>
      <c r="K1202" s="148">
        <f t="shared" si="48"/>
        <v>0</v>
      </c>
      <c r="L1202" s="148" t="s">
        <v>9021</v>
      </c>
    </row>
    <row r="1203" spans="8:12" x14ac:dyDescent="0.25">
      <c r="H1203" s="148" t="s">
        <v>3982</v>
      </c>
      <c r="I1203" s="148" t="s">
        <v>391</v>
      </c>
      <c r="J1203" s="148" t="s">
        <v>7100</v>
      </c>
      <c r="K1203" s="148">
        <f t="shared" si="48"/>
        <v>650000000001480</v>
      </c>
      <c r="L1203" s="148" t="s">
        <v>9021</v>
      </c>
    </row>
    <row r="1204" spans="8:12" x14ac:dyDescent="0.25">
      <c r="H1204" s="148" t="s">
        <v>3983</v>
      </c>
      <c r="I1204" s="148" t="s">
        <v>6962</v>
      </c>
      <c r="J1204" s="148" t="s">
        <v>6962</v>
      </c>
      <c r="K1204" s="148">
        <f t="shared" si="48"/>
        <v>0</v>
      </c>
      <c r="L1204" s="148" t="s">
        <v>9021</v>
      </c>
    </row>
    <row r="1205" spans="8:12" x14ac:dyDescent="0.25">
      <c r="H1205" s="148" t="s">
        <v>3983</v>
      </c>
      <c r="I1205" s="148" t="s">
        <v>391</v>
      </c>
      <c r="J1205" s="148" t="s">
        <v>7101</v>
      </c>
      <c r="K1205" s="148">
        <f t="shared" si="48"/>
        <v>650000000001481</v>
      </c>
      <c r="L1205" s="148" t="s">
        <v>9021</v>
      </c>
    </row>
    <row r="1206" spans="8:12" x14ac:dyDescent="0.25">
      <c r="H1206" s="148" t="s">
        <v>3984</v>
      </c>
      <c r="I1206" s="148" t="s">
        <v>6962</v>
      </c>
      <c r="J1206" s="148" t="s">
        <v>6962</v>
      </c>
      <c r="K1206" s="148">
        <f t="shared" si="48"/>
        <v>0</v>
      </c>
      <c r="L1206" s="148" t="s">
        <v>9021</v>
      </c>
    </row>
    <row r="1207" spans="8:12" x14ac:dyDescent="0.25">
      <c r="H1207" s="148" t="s">
        <v>3984</v>
      </c>
      <c r="I1207" s="148" t="s">
        <v>391</v>
      </c>
      <c r="J1207" s="148" t="s">
        <v>7102</v>
      </c>
      <c r="K1207" s="148">
        <f t="shared" si="48"/>
        <v>650000000001482</v>
      </c>
      <c r="L1207" s="148" t="s">
        <v>9021</v>
      </c>
    </row>
    <row r="1208" spans="8:12" x14ac:dyDescent="0.25">
      <c r="H1208" s="148" t="s">
        <v>6829</v>
      </c>
      <c r="I1208" s="148" t="s">
        <v>6962</v>
      </c>
      <c r="J1208" s="148" t="s">
        <v>6962</v>
      </c>
      <c r="K1208" s="148">
        <f t="shared" si="48"/>
        <v>0</v>
      </c>
      <c r="L1208" s="148" t="s">
        <v>9021</v>
      </c>
    </row>
    <row r="1209" spans="8:12" x14ac:dyDescent="0.25">
      <c r="H1209" s="148" t="s">
        <v>3985</v>
      </c>
      <c r="I1209" s="148" t="s">
        <v>6962</v>
      </c>
      <c r="J1209" s="148" t="s">
        <v>6962</v>
      </c>
      <c r="K1209" s="148">
        <f t="shared" si="48"/>
        <v>0</v>
      </c>
      <c r="L1209" s="148" t="s">
        <v>9021</v>
      </c>
    </row>
    <row r="1210" spans="8:12" x14ac:dyDescent="0.25">
      <c r="H1210" s="148" t="s">
        <v>3985</v>
      </c>
      <c r="I1210" s="148" t="s">
        <v>391</v>
      </c>
      <c r="J1210" s="148" t="s">
        <v>7103</v>
      </c>
      <c r="K1210" s="148">
        <f t="shared" si="48"/>
        <v>650000000000228</v>
      </c>
      <c r="L1210" s="148" t="s">
        <v>9021</v>
      </c>
    </row>
    <row r="1211" spans="8:12" x14ac:dyDescent="0.25">
      <c r="H1211" s="148" t="s">
        <v>3986</v>
      </c>
      <c r="I1211" s="148" t="s">
        <v>6962</v>
      </c>
      <c r="J1211" s="148" t="s">
        <v>6962</v>
      </c>
      <c r="K1211" s="148">
        <f t="shared" si="48"/>
        <v>0</v>
      </c>
      <c r="L1211" s="148" t="s">
        <v>9021</v>
      </c>
    </row>
    <row r="1212" spans="8:12" x14ac:dyDescent="0.25">
      <c r="H1212" s="148" t="s">
        <v>3986</v>
      </c>
      <c r="I1212" s="148" t="s">
        <v>391</v>
      </c>
      <c r="J1212" s="148" t="s">
        <v>7104</v>
      </c>
      <c r="K1212" s="148">
        <f t="shared" si="48"/>
        <v>650000000000229</v>
      </c>
      <c r="L1212" s="148" t="s">
        <v>9021</v>
      </c>
    </row>
    <row r="1213" spans="8:12" x14ac:dyDescent="0.25">
      <c r="H1213" s="148" t="s">
        <v>3987</v>
      </c>
      <c r="I1213" s="148" t="s">
        <v>6962</v>
      </c>
      <c r="J1213" s="148" t="s">
        <v>6962</v>
      </c>
      <c r="K1213" s="148">
        <f t="shared" si="48"/>
        <v>0</v>
      </c>
      <c r="L1213" s="148" t="s">
        <v>9021</v>
      </c>
    </row>
    <row r="1214" spans="8:12" x14ac:dyDescent="0.25">
      <c r="H1214" s="148" t="s">
        <v>3987</v>
      </c>
      <c r="I1214" s="148" t="s">
        <v>391</v>
      </c>
      <c r="J1214" s="148" t="s">
        <v>7105</v>
      </c>
      <c r="K1214" s="148">
        <f t="shared" si="48"/>
        <v>650000000000230</v>
      </c>
      <c r="L1214" s="148" t="s">
        <v>9021</v>
      </c>
    </row>
    <row r="1215" spans="8:12" x14ac:dyDescent="0.25">
      <c r="H1215" s="148" t="s">
        <v>3988</v>
      </c>
      <c r="I1215" s="148" t="s">
        <v>6962</v>
      </c>
      <c r="J1215" s="148" t="s">
        <v>6962</v>
      </c>
      <c r="K1215" s="148">
        <f t="shared" si="48"/>
        <v>0</v>
      </c>
      <c r="L1215" s="148" t="s">
        <v>9021</v>
      </c>
    </row>
    <row r="1216" spans="8:12" x14ac:dyDescent="0.25">
      <c r="H1216" s="148" t="s">
        <v>3988</v>
      </c>
      <c r="I1216" s="148" t="s">
        <v>391</v>
      </c>
      <c r="J1216" s="148" t="s">
        <v>7106</v>
      </c>
      <c r="K1216" s="148">
        <f t="shared" si="48"/>
        <v>650000000000231</v>
      </c>
      <c r="L1216" s="148" t="s">
        <v>9021</v>
      </c>
    </row>
    <row r="1217" spans="8:12" x14ac:dyDescent="0.25">
      <c r="H1217" s="148" t="s">
        <v>3989</v>
      </c>
      <c r="I1217" s="148" t="s">
        <v>6962</v>
      </c>
      <c r="J1217" s="148" t="s">
        <v>6962</v>
      </c>
      <c r="K1217" s="148">
        <f t="shared" si="48"/>
        <v>0</v>
      </c>
      <c r="L1217" s="148" t="s">
        <v>9021</v>
      </c>
    </row>
    <row r="1218" spans="8:12" x14ac:dyDescent="0.25">
      <c r="H1218" s="148" t="s">
        <v>3989</v>
      </c>
      <c r="I1218" s="148" t="s">
        <v>391</v>
      </c>
      <c r="J1218" s="148" t="s">
        <v>7107</v>
      </c>
      <c r="K1218" s="148">
        <f t="shared" si="48"/>
        <v>650000000000232</v>
      </c>
      <c r="L1218" s="148" t="s">
        <v>9021</v>
      </c>
    </row>
    <row r="1219" spans="8:12" x14ac:dyDescent="0.25">
      <c r="H1219" s="148" t="s">
        <v>6830</v>
      </c>
      <c r="I1219" s="148" t="s">
        <v>6962</v>
      </c>
      <c r="J1219" s="148" t="s">
        <v>6962</v>
      </c>
      <c r="K1219" s="148">
        <f t="shared" ref="K1219:K1282" si="49">+IFERROR(J1219*1,0)</f>
        <v>0</v>
      </c>
      <c r="L1219" s="148" t="s">
        <v>9021</v>
      </c>
    </row>
    <row r="1220" spans="8:12" x14ac:dyDescent="0.25">
      <c r="H1220" s="148" t="s">
        <v>3990</v>
      </c>
      <c r="I1220" s="148" t="s">
        <v>6962</v>
      </c>
      <c r="J1220" s="148" t="s">
        <v>6962</v>
      </c>
      <c r="K1220" s="148">
        <f t="shared" si="49"/>
        <v>0</v>
      </c>
      <c r="L1220" s="148" t="s">
        <v>9021</v>
      </c>
    </row>
    <row r="1221" spans="8:12" x14ac:dyDescent="0.25">
      <c r="H1221" s="148" t="s">
        <v>3990</v>
      </c>
      <c r="I1221" s="148" t="s">
        <v>391</v>
      </c>
      <c r="J1221" s="148" t="s">
        <v>7108</v>
      </c>
      <c r="K1221" s="148">
        <f t="shared" si="49"/>
        <v>650000000000233</v>
      </c>
      <c r="L1221" s="148" t="s">
        <v>9021</v>
      </c>
    </row>
    <row r="1222" spans="8:12" x14ac:dyDescent="0.25">
      <c r="H1222" s="148" t="s">
        <v>3991</v>
      </c>
      <c r="I1222" s="148" t="s">
        <v>6962</v>
      </c>
      <c r="J1222" s="148" t="s">
        <v>6962</v>
      </c>
      <c r="K1222" s="148">
        <f t="shared" si="49"/>
        <v>0</v>
      </c>
      <c r="L1222" s="148" t="s">
        <v>9021</v>
      </c>
    </row>
    <row r="1223" spans="8:12" x14ac:dyDescent="0.25">
      <c r="H1223" s="148" t="s">
        <v>3991</v>
      </c>
      <c r="I1223" s="148" t="s">
        <v>391</v>
      </c>
      <c r="J1223" s="148" t="s">
        <v>7109</v>
      </c>
      <c r="K1223" s="148">
        <f t="shared" si="49"/>
        <v>650000000000234</v>
      </c>
      <c r="L1223" s="148" t="s">
        <v>9021</v>
      </c>
    </row>
    <row r="1224" spans="8:12" x14ac:dyDescent="0.25">
      <c r="H1224" s="148" t="s">
        <v>3992</v>
      </c>
      <c r="I1224" s="148" t="s">
        <v>6962</v>
      </c>
      <c r="J1224" s="148" t="s">
        <v>6962</v>
      </c>
      <c r="K1224" s="148">
        <f t="shared" si="49"/>
        <v>0</v>
      </c>
      <c r="L1224" s="148" t="s">
        <v>9021</v>
      </c>
    </row>
    <row r="1225" spans="8:12" x14ac:dyDescent="0.25">
      <c r="H1225" s="148" t="s">
        <v>3992</v>
      </c>
      <c r="I1225" s="148" t="s">
        <v>391</v>
      </c>
      <c r="J1225" s="148" t="s">
        <v>7110</v>
      </c>
      <c r="K1225" s="148">
        <f t="shared" si="49"/>
        <v>650000000000235</v>
      </c>
      <c r="L1225" s="148" t="s">
        <v>9021</v>
      </c>
    </row>
    <row r="1226" spans="8:12" x14ac:dyDescent="0.25">
      <c r="H1226" s="148" t="s">
        <v>3993</v>
      </c>
      <c r="I1226" s="148" t="s">
        <v>6962</v>
      </c>
      <c r="J1226" s="148" t="s">
        <v>6962</v>
      </c>
      <c r="K1226" s="148">
        <f t="shared" si="49"/>
        <v>0</v>
      </c>
      <c r="L1226" s="148" t="s">
        <v>9021</v>
      </c>
    </row>
    <row r="1227" spans="8:12" x14ac:dyDescent="0.25">
      <c r="H1227" s="148" t="s">
        <v>3993</v>
      </c>
      <c r="I1227" s="148" t="s">
        <v>391</v>
      </c>
      <c r="J1227" s="148" t="s">
        <v>7111</v>
      </c>
      <c r="K1227" s="148">
        <f t="shared" si="49"/>
        <v>650000000000236</v>
      </c>
      <c r="L1227" s="148" t="s">
        <v>9021</v>
      </c>
    </row>
    <row r="1228" spans="8:12" x14ac:dyDescent="0.25">
      <c r="H1228" s="148" t="s">
        <v>6831</v>
      </c>
      <c r="I1228" s="148" t="s">
        <v>6962</v>
      </c>
      <c r="J1228" s="148" t="s">
        <v>6962</v>
      </c>
      <c r="K1228" s="148">
        <f t="shared" si="49"/>
        <v>0</v>
      </c>
      <c r="L1228" s="148" t="s">
        <v>9021</v>
      </c>
    </row>
    <row r="1229" spans="8:12" x14ac:dyDescent="0.25">
      <c r="H1229" s="148" t="s">
        <v>3994</v>
      </c>
      <c r="I1229" s="148" t="s">
        <v>6962</v>
      </c>
      <c r="J1229" s="148" t="s">
        <v>6962</v>
      </c>
      <c r="K1229" s="148">
        <f t="shared" si="49"/>
        <v>0</v>
      </c>
      <c r="L1229" s="148" t="s">
        <v>9021</v>
      </c>
    </row>
    <row r="1230" spans="8:12" x14ac:dyDescent="0.25">
      <c r="H1230" s="148" t="s">
        <v>3994</v>
      </c>
      <c r="I1230" s="148" t="s">
        <v>391</v>
      </c>
      <c r="J1230" s="148" t="s">
        <v>7112</v>
      </c>
      <c r="K1230" s="148">
        <f t="shared" si="49"/>
        <v>650000000001483</v>
      </c>
      <c r="L1230" s="148" t="s">
        <v>9021</v>
      </c>
    </row>
    <row r="1231" spans="8:12" x14ac:dyDescent="0.25">
      <c r="H1231" s="148" t="s">
        <v>6832</v>
      </c>
      <c r="I1231" s="148" t="s">
        <v>6962</v>
      </c>
      <c r="J1231" s="148" t="s">
        <v>6962</v>
      </c>
      <c r="K1231" s="148">
        <f t="shared" si="49"/>
        <v>0</v>
      </c>
      <c r="L1231" s="148" t="s">
        <v>9021</v>
      </c>
    </row>
    <row r="1232" spans="8:12" x14ac:dyDescent="0.25">
      <c r="H1232" s="148" t="s">
        <v>3995</v>
      </c>
      <c r="I1232" s="148" t="s">
        <v>6962</v>
      </c>
      <c r="J1232" s="148" t="s">
        <v>6962</v>
      </c>
      <c r="K1232" s="148">
        <f t="shared" si="49"/>
        <v>0</v>
      </c>
      <c r="L1232" s="148" t="s">
        <v>9021</v>
      </c>
    </row>
    <row r="1233" spans="8:12" x14ac:dyDescent="0.25">
      <c r="H1233" s="148" t="s">
        <v>3995</v>
      </c>
      <c r="I1233" s="148" t="s">
        <v>391</v>
      </c>
      <c r="J1233" s="148" t="s">
        <v>7113</v>
      </c>
      <c r="K1233" s="148">
        <f t="shared" si="49"/>
        <v>650000000001484</v>
      </c>
      <c r="L1233" s="148" t="s">
        <v>9021</v>
      </c>
    </row>
    <row r="1234" spans="8:12" x14ac:dyDescent="0.25">
      <c r="H1234" s="148" t="s">
        <v>3996</v>
      </c>
      <c r="I1234" s="148" t="s">
        <v>6962</v>
      </c>
      <c r="J1234" s="148" t="s">
        <v>6962</v>
      </c>
      <c r="K1234" s="148">
        <f t="shared" si="49"/>
        <v>0</v>
      </c>
      <c r="L1234" s="148" t="s">
        <v>9021</v>
      </c>
    </row>
    <row r="1235" spans="8:12" x14ac:dyDescent="0.25">
      <c r="H1235" s="148" t="s">
        <v>3996</v>
      </c>
      <c r="I1235" s="148" t="s">
        <v>391</v>
      </c>
      <c r="J1235" s="148" t="s">
        <v>7114</v>
      </c>
      <c r="K1235" s="148">
        <f t="shared" si="49"/>
        <v>650000000001485</v>
      </c>
      <c r="L1235" s="148" t="s">
        <v>9021</v>
      </c>
    </row>
    <row r="1236" spans="8:12" x14ac:dyDescent="0.25">
      <c r="H1236" s="148" t="s">
        <v>3997</v>
      </c>
      <c r="I1236" s="148" t="s">
        <v>6962</v>
      </c>
      <c r="J1236" s="148" t="s">
        <v>6962</v>
      </c>
      <c r="K1236" s="148">
        <f t="shared" si="49"/>
        <v>0</v>
      </c>
      <c r="L1236" s="148" t="s">
        <v>9021</v>
      </c>
    </row>
    <row r="1237" spans="8:12" x14ac:dyDescent="0.25">
      <c r="H1237" s="148" t="s">
        <v>3997</v>
      </c>
      <c r="I1237" s="148" t="s">
        <v>391</v>
      </c>
      <c r="J1237" s="148" t="s">
        <v>7115</v>
      </c>
      <c r="K1237" s="148">
        <f t="shared" si="49"/>
        <v>650000000000237</v>
      </c>
      <c r="L1237" s="148" t="s">
        <v>9021</v>
      </c>
    </row>
    <row r="1238" spans="8:12" x14ac:dyDescent="0.25">
      <c r="H1238" s="148" t="s">
        <v>3998</v>
      </c>
      <c r="I1238" s="148" t="s">
        <v>6962</v>
      </c>
      <c r="J1238" s="148" t="s">
        <v>6962</v>
      </c>
      <c r="K1238" s="148">
        <f t="shared" si="49"/>
        <v>0</v>
      </c>
      <c r="L1238" s="148" t="s">
        <v>9021</v>
      </c>
    </row>
    <row r="1239" spans="8:12" x14ac:dyDescent="0.25">
      <c r="H1239" s="148" t="s">
        <v>3998</v>
      </c>
      <c r="I1239" s="148" t="s">
        <v>391</v>
      </c>
      <c r="J1239" s="148" t="s">
        <v>7116</v>
      </c>
      <c r="K1239" s="148">
        <f t="shared" si="49"/>
        <v>650000000001486</v>
      </c>
      <c r="L1239" s="148" t="s">
        <v>9021</v>
      </c>
    </row>
    <row r="1240" spans="8:12" x14ac:dyDescent="0.25">
      <c r="H1240" s="148" t="s">
        <v>3999</v>
      </c>
      <c r="I1240" s="148" t="s">
        <v>6962</v>
      </c>
      <c r="J1240" s="148" t="s">
        <v>6962</v>
      </c>
      <c r="K1240" s="148">
        <f t="shared" si="49"/>
        <v>0</v>
      </c>
      <c r="L1240" s="148" t="s">
        <v>9021</v>
      </c>
    </row>
    <row r="1241" spans="8:12" x14ac:dyDescent="0.25">
      <c r="H1241" s="148" t="s">
        <v>3999</v>
      </c>
      <c r="I1241" s="148" t="s">
        <v>391</v>
      </c>
      <c r="J1241" s="148" t="s">
        <v>7117</v>
      </c>
      <c r="K1241" s="148">
        <f t="shared" si="49"/>
        <v>650000000000238</v>
      </c>
      <c r="L1241" s="148" t="s">
        <v>9021</v>
      </c>
    </row>
    <row r="1242" spans="8:12" x14ac:dyDescent="0.25">
      <c r="H1242" s="148" t="s">
        <v>4000</v>
      </c>
      <c r="I1242" s="148" t="s">
        <v>6962</v>
      </c>
      <c r="J1242" s="148" t="s">
        <v>6962</v>
      </c>
      <c r="K1242" s="148">
        <f t="shared" si="49"/>
        <v>0</v>
      </c>
      <c r="L1242" s="148" t="s">
        <v>9021</v>
      </c>
    </row>
    <row r="1243" spans="8:12" x14ac:dyDescent="0.25">
      <c r="H1243" s="148" t="s">
        <v>4000</v>
      </c>
      <c r="I1243" s="148" t="s">
        <v>391</v>
      </c>
      <c r="J1243" s="148" t="s">
        <v>7118</v>
      </c>
      <c r="K1243" s="148">
        <f t="shared" si="49"/>
        <v>650000000001487</v>
      </c>
      <c r="L1243" s="148" t="s">
        <v>9021</v>
      </c>
    </row>
    <row r="1244" spans="8:12" x14ac:dyDescent="0.25">
      <c r="H1244" s="148" t="s">
        <v>4001</v>
      </c>
      <c r="I1244" s="148" t="s">
        <v>6962</v>
      </c>
      <c r="J1244" s="148" t="s">
        <v>6962</v>
      </c>
      <c r="K1244" s="148">
        <f t="shared" si="49"/>
        <v>0</v>
      </c>
      <c r="L1244" s="148" t="s">
        <v>9021</v>
      </c>
    </row>
    <row r="1245" spans="8:12" x14ac:dyDescent="0.25">
      <c r="H1245" s="148" t="s">
        <v>4001</v>
      </c>
      <c r="I1245" s="148" t="s">
        <v>391</v>
      </c>
      <c r="J1245" s="148" t="s">
        <v>7119</v>
      </c>
      <c r="K1245" s="148">
        <f t="shared" si="49"/>
        <v>650000000000239</v>
      </c>
      <c r="L1245" s="148" t="s">
        <v>9021</v>
      </c>
    </row>
    <row r="1246" spans="8:12" x14ac:dyDescent="0.25">
      <c r="H1246" s="148" t="s">
        <v>6833</v>
      </c>
      <c r="I1246" s="148" t="s">
        <v>6962</v>
      </c>
      <c r="J1246" s="148" t="s">
        <v>6962</v>
      </c>
      <c r="K1246" s="148">
        <f t="shared" si="49"/>
        <v>0</v>
      </c>
      <c r="L1246" s="148" t="s">
        <v>9021</v>
      </c>
    </row>
    <row r="1247" spans="8:12" x14ac:dyDescent="0.25">
      <c r="H1247" s="148" t="s">
        <v>4002</v>
      </c>
      <c r="I1247" s="148" t="s">
        <v>6962</v>
      </c>
      <c r="J1247" s="148" t="s">
        <v>6962</v>
      </c>
      <c r="K1247" s="148">
        <f t="shared" si="49"/>
        <v>0</v>
      </c>
      <c r="L1247" s="148" t="s">
        <v>9021</v>
      </c>
    </row>
    <row r="1248" spans="8:12" x14ac:dyDescent="0.25">
      <c r="H1248" s="148" t="s">
        <v>4002</v>
      </c>
      <c r="I1248" s="148" t="s">
        <v>391</v>
      </c>
      <c r="J1248" s="148" t="s">
        <v>7120</v>
      </c>
      <c r="K1248" s="148">
        <f t="shared" si="49"/>
        <v>650000000000240</v>
      </c>
      <c r="L1248" s="148" t="s">
        <v>9021</v>
      </c>
    </row>
    <row r="1249" spans="8:12" x14ac:dyDescent="0.25">
      <c r="H1249" s="148" t="s">
        <v>4003</v>
      </c>
      <c r="I1249" s="148" t="s">
        <v>6962</v>
      </c>
      <c r="J1249" s="148" t="s">
        <v>6962</v>
      </c>
      <c r="K1249" s="148">
        <f t="shared" si="49"/>
        <v>0</v>
      </c>
      <c r="L1249" s="148" t="s">
        <v>9021</v>
      </c>
    </row>
    <row r="1250" spans="8:12" x14ac:dyDescent="0.25">
      <c r="H1250" s="148" t="s">
        <v>4003</v>
      </c>
      <c r="I1250" s="148" t="s">
        <v>391</v>
      </c>
      <c r="J1250" s="148" t="s">
        <v>7121</v>
      </c>
      <c r="K1250" s="148">
        <f t="shared" si="49"/>
        <v>650000000000241</v>
      </c>
      <c r="L1250" s="148" t="s">
        <v>9021</v>
      </c>
    </row>
    <row r="1251" spans="8:12" x14ac:dyDescent="0.25">
      <c r="H1251" s="148" t="s">
        <v>4004</v>
      </c>
      <c r="I1251" s="148" t="s">
        <v>6962</v>
      </c>
      <c r="J1251" s="148" t="s">
        <v>6962</v>
      </c>
      <c r="K1251" s="148">
        <f t="shared" si="49"/>
        <v>0</v>
      </c>
      <c r="L1251" s="148" t="s">
        <v>9021</v>
      </c>
    </row>
    <row r="1252" spans="8:12" x14ac:dyDescent="0.25">
      <c r="H1252" s="148" t="s">
        <v>4004</v>
      </c>
      <c r="I1252" s="148" t="s">
        <v>391</v>
      </c>
      <c r="J1252" s="148" t="s">
        <v>7122</v>
      </c>
      <c r="K1252" s="148">
        <f t="shared" si="49"/>
        <v>650000000000242</v>
      </c>
      <c r="L1252" s="148" t="s">
        <v>9021</v>
      </c>
    </row>
    <row r="1253" spans="8:12" x14ac:dyDescent="0.25">
      <c r="H1253" s="148" t="s">
        <v>4005</v>
      </c>
      <c r="I1253" s="148" t="s">
        <v>6962</v>
      </c>
      <c r="J1253" s="148" t="s">
        <v>6962</v>
      </c>
      <c r="K1253" s="148">
        <f t="shared" si="49"/>
        <v>0</v>
      </c>
      <c r="L1253" s="148" t="s">
        <v>9021</v>
      </c>
    </row>
    <row r="1254" spans="8:12" x14ac:dyDescent="0.25">
      <c r="H1254" s="148" t="s">
        <v>4005</v>
      </c>
      <c r="I1254" s="148" t="s">
        <v>391</v>
      </c>
      <c r="J1254" s="148" t="s">
        <v>7123</v>
      </c>
      <c r="K1254" s="148">
        <f t="shared" si="49"/>
        <v>650000000000243</v>
      </c>
      <c r="L1254" s="148" t="s">
        <v>9021</v>
      </c>
    </row>
    <row r="1255" spans="8:12" x14ac:dyDescent="0.25">
      <c r="H1255" s="148" t="s">
        <v>4006</v>
      </c>
      <c r="I1255" s="148" t="s">
        <v>6962</v>
      </c>
      <c r="J1255" s="148" t="s">
        <v>6962</v>
      </c>
      <c r="K1255" s="148">
        <f t="shared" si="49"/>
        <v>0</v>
      </c>
      <c r="L1255" s="148" t="s">
        <v>9021</v>
      </c>
    </row>
    <row r="1256" spans="8:12" x14ac:dyDescent="0.25">
      <c r="H1256" s="148" t="s">
        <v>4006</v>
      </c>
      <c r="I1256" s="148" t="s">
        <v>391</v>
      </c>
      <c r="J1256" s="148" t="s">
        <v>7124</v>
      </c>
      <c r="K1256" s="148">
        <f t="shared" si="49"/>
        <v>650000000000244</v>
      </c>
      <c r="L1256" s="148" t="s">
        <v>9021</v>
      </c>
    </row>
    <row r="1257" spans="8:12" x14ac:dyDescent="0.25">
      <c r="H1257" s="148" t="s">
        <v>4007</v>
      </c>
      <c r="I1257" s="148" t="s">
        <v>6962</v>
      </c>
      <c r="J1257" s="148" t="s">
        <v>6962</v>
      </c>
      <c r="K1257" s="148">
        <f t="shared" si="49"/>
        <v>0</v>
      </c>
      <c r="L1257" s="148" t="s">
        <v>9021</v>
      </c>
    </row>
    <row r="1258" spans="8:12" x14ac:dyDescent="0.25">
      <c r="H1258" s="148" t="s">
        <v>4007</v>
      </c>
      <c r="I1258" s="148" t="s">
        <v>391</v>
      </c>
      <c r="J1258" s="148" t="s">
        <v>7125</v>
      </c>
      <c r="K1258" s="148">
        <f t="shared" si="49"/>
        <v>650000000000245</v>
      </c>
      <c r="L1258" s="148" t="s">
        <v>9021</v>
      </c>
    </row>
    <row r="1259" spans="8:12" x14ac:dyDescent="0.25">
      <c r="H1259" s="148" t="s">
        <v>4008</v>
      </c>
      <c r="I1259" s="148" t="s">
        <v>6962</v>
      </c>
      <c r="J1259" s="148" t="s">
        <v>6962</v>
      </c>
      <c r="K1259" s="148">
        <f t="shared" si="49"/>
        <v>0</v>
      </c>
      <c r="L1259" s="148" t="s">
        <v>9021</v>
      </c>
    </row>
    <row r="1260" spans="8:12" x14ac:dyDescent="0.25">
      <c r="H1260" s="148" t="s">
        <v>4008</v>
      </c>
      <c r="I1260" s="148" t="s">
        <v>391</v>
      </c>
      <c r="J1260" s="148" t="s">
        <v>7126</v>
      </c>
      <c r="K1260" s="148">
        <f t="shared" si="49"/>
        <v>650000000000246</v>
      </c>
      <c r="L1260" s="148" t="s">
        <v>9021</v>
      </c>
    </row>
    <row r="1261" spans="8:12" x14ac:dyDescent="0.25">
      <c r="H1261" s="148" t="s">
        <v>4009</v>
      </c>
      <c r="I1261" s="148" t="s">
        <v>6962</v>
      </c>
      <c r="J1261" s="148" t="s">
        <v>6962</v>
      </c>
      <c r="K1261" s="148">
        <f t="shared" si="49"/>
        <v>0</v>
      </c>
      <c r="L1261" s="148" t="s">
        <v>9021</v>
      </c>
    </row>
    <row r="1262" spans="8:12" x14ac:dyDescent="0.25">
      <c r="H1262" s="148" t="s">
        <v>4009</v>
      </c>
      <c r="I1262" s="148" t="s">
        <v>391</v>
      </c>
      <c r="J1262" s="148" t="s">
        <v>7127</v>
      </c>
      <c r="K1262" s="148">
        <f t="shared" si="49"/>
        <v>650000000000247</v>
      </c>
      <c r="L1262" s="148" t="s">
        <v>9021</v>
      </c>
    </row>
    <row r="1263" spans="8:12" x14ac:dyDescent="0.25">
      <c r="H1263" s="148" t="s">
        <v>4010</v>
      </c>
      <c r="I1263" s="148" t="s">
        <v>6962</v>
      </c>
      <c r="J1263" s="148" t="s">
        <v>6962</v>
      </c>
      <c r="K1263" s="148">
        <f t="shared" si="49"/>
        <v>0</v>
      </c>
      <c r="L1263" s="148" t="s">
        <v>9021</v>
      </c>
    </row>
    <row r="1264" spans="8:12" x14ac:dyDescent="0.25">
      <c r="H1264" s="148" t="s">
        <v>4010</v>
      </c>
      <c r="I1264" s="148" t="s">
        <v>391</v>
      </c>
      <c r="J1264" s="148" t="s">
        <v>7128</v>
      </c>
      <c r="K1264" s="148">
        <f t="shared" si="49"/>
        <v>650000000001488</v>
      </c>
      <c r="L1264" s="148" t="s">
        <v>9021</v>
      </c>
    </row>
    <row r="1265" spans="8:12" x14ac:dyDescent="0.25">
      <c r="H1265" s="148" t="s">
        <v>4011</v>
      </c>
      <c r="I1265" s="148" t="s">
        <v>6962</v>
      </c>
      <c r="J1265" s="148" t="s">
        <v>6962</v>
      </c>
      <c r="K1265" s="148">
        <f t="shared" si="49"/>
        <v>0</v>
      </c>
      <c r="L1265" s="148" t="s">
        <v>9021</v>
      </c>
    </row>
    <row r="1266" spans="8:12" x14ac:dyDescent="0.25">
      <c r="H1266" s="148" t="s">
        <v>4011</v>
      </c>
      <c r="I1266" s="148" t="s">
        <v>391</v>
      </c>
      <c r="J1266" s="148" t="s">
        <v>7129</v>
      </c>
      <c r="K1266" s="148">
        <f t="shared" si="49"/>
        <v>650000000000248</v>
      </c>
      <c r="L1266" s="148" t="s">
        <v>9021</v>
      </c>
    </row>
    <row r="1267" spans="8:12" x14ac:dyDescent="0.25">
      <c r="H1267" s="148" t="s">
        <v>6834</v>
      </c>
      <c r="I1267" s="148" t="s">
        <v>6962</v>
      </c>
      <c r="J1267" s="148" t="s">
        <v>6962</v>
      </c>
      <c r="K1267" s="148">
        <f t="shared" si="49"/>
        <v>0</v>
      </c>
      <c r="L1267" s="148" t="s">
        <v>9021</v>
      </c>
    </row>
    <row r="1268" spans="8:12" x14ac:dyDescent="0.25">
      <c r="H1268" s="148" t="s">
        <v>4012</v>
      </c>
      <c r="I1268" s="148" t="s">
        <v>6962</v>
      </c>
      <c r="J1268" s="148" t="s">
        <v>6962</v>
      </c>
      <c r="K1268" s="148">
        <f t="shared" si="49"/>
        <v>0</v>
      </c>
      <c r="L1268" s="148" t="s">
        <v>9021</v>
      </c>
    </row>
    <row r="1269" spans="8:12" x14ac:dyDescent="0.25">
      <c r="H1269" s="148" t="s">
        <v>4012</v>
      </c>
      <c r="I1269" s="148" t="s">
        <v>391</v>
      </c>
      <c r="J1269" s="148" t="s">
        <v>7130</v>
      </c>
      <c r="K1269" s="148">
        <f t="shared" si="49"/>
        <v>650000000000249</v>
      </c>
      <c r="L1269" s="148" t="s">
        <v>9021</v>
      </c>
    </row>
    <row r="1270" spans="8:12" x14ac:dyDescent="0.25">
      <c r="H1270" s="148" t="s">
        <v>4013</v>
      </c>
      <c r="I1270" s="148" t="s">
        <v>6962</v>
      </c>
      <c r="J1270" s="148" t="s">
        <v>6962</v>
      </c>
      <c r="K1270" s="148">
        <f t="shared" si="49"/>
        <v>0</v>
      </c>
      <c r="L1270" s="148" t="s">
        <v>9021</v>
      </c>
    </row>
    <row r="1271" spans="8:12" x14ac:dyDescent="0.25">
      <c r="H1271" s="148" t="s">
        <v>4013</v>
      </c>
      <c r="I1271" s="148" t="s">
        <v>391</v>
      </c>
      <c r="J1271" s="148" t="s">
        <v>7131</v>
      </c>
      <c r="K1271" s="148">
        <f t="shared" si="49"/>
        <v>650000000000250</v>
      </c>
      <c r="L1271" s="148" t="s">
        <v>9021</v>
      </c>
    </row>
    <row r="1272" spans="8:12" x14ac:dyDescent="0.25">
      <c r="H1272" s="148" t="s">
        <v>4014</v>
      </c>
      <c r="I1272" s="148" t="s">
        <v>6962</v>
      </c>
      <c r="J1272" s="148" t="s">
        <v>6962</v>
      </c>
      <c r="K1272" s="148">
        <f t="shared" si="49"/>
        <v>0</v>
      </c>
      <c r="L1272" s="148" t="s">
        <v>9021</v>
      </c>
    </row>
    <row r="1273" spans="8:12" x14ac:dyDescent="0.25">
      <c r="H1273" s="148" t="s">
        <v>4014</v>
      </c>
      <c r="I1273" s="148" t="s">
        <v>391</v>
      </c>
      <c r="J1273" s="148" t="s">
        <v>7132</v>
      </c>
      <c r="K1273" s="148">
        <f t="shared" si="49"/>
        <v>650000000000251</v>
      </c>
      <c r="L1273" s="148" t="s">
        <v>9021</v>
      </c>
    </row>
    <row r="1274" spans="8:12" x14ac:dyDescent="0.25">
      <c r="H1274" s="148" t="s">
        <v>4015</v>
      </c>
      <c r="I1274" s="148" t="s">
        <v>6962</v>
      </c>
      <c r="J1274" s="148" t="s">
        <v>6962</v>
      </c>
      <c r="K1274" s="148">
        <f t="shared" si="49"/>
        <v>0</v>
      </c>
      <c r="L1274" s="148" t="s">
        <v>9021</v>
      </c>
    </row>
    <row r="1275" spans="8:12" x14ac:dyDescent="0.25">
      <c r="H1275" s="148" t="s">
        <v>4015</v>
      </c>
      <c r="I1275" s="148" t="s">
        <v>391</v>
      </c>
      <c r="J1275" s="148" t="s">
        <v>7133</v>
      </c>
      <c r="K1275" s="148">
        <f t="shared" si="49"/>
        <v>650000000000252</v>
      </c>
      <c r="L1275" s="148" t="s">
        <v>9021</v>
      </c>
    </row>
    <row r="1276" spans="8:12" x14ac:dyDescent="0.25">
      <c r="H1276" s="148" t="s">
        <v>4016</v>
      </c>
      <c r="I1276" s="148" t="s">
        <v>6962</v>
      </c>
      <c r="J1276" s="148" t="s">
        <v>6962</v>
      </c>
      <c r="K1276" s="148">
        <f t="shared" si="49"/>
        <v>0</v>
      </c>
      <c r="L1276" s="148" t="s">
        <v>9021</v>
      </c>
    </row>
    <row r="1277" spans="8:12" x14ac:dyDescent="0.25">
      <c r="H1277" s="148" t="s">
        <v>4016</v>
      </c>
      <c r="I1277" s="148" t="s">
        <v>391</v>
      </c>
      <c r="J1277" s="148" t="s">
        <v>7134</v>
      </c>
      <c r="K1277" s="148">
        <f t="shared" si="49"/>
        <v>650000000001489</v>
      </c>
      <c r="L1277" s="148" t="s">
        <v>9021</v>
      </c>
    </row>
    <row r="1278" spans="8:12" x14ac:dyDescent="0.25">
      <c r="H1278" s="148" t="s">
        <v>4017</v>
      </c>
      <c r="I1278" s="148" t="s">
        <v>6962</v>
      </c>
      <c r="J1278" s="148" t="s">
        <v>6962</v>
      </c>
      <c r="K1278" s="148">
        <f t="shared" si="49"/>
        <v>0</v>
      </c>
      <c r="L1278" s="148" t="s">
        <v>9021</v>
      </c>
    </row>
    <row r="1279" spans="8:12" x14ac:dyDescent="0.25">
      <c r="H1279" s="148" t="s">
        <v>4017</v>
      </c>
      <c r="I1279" s="148" t="s">
        <v>391</v>
      </c>
      <c r="J1279" s="148" t="s">
        <v>7135</v>
      </c>
      <c r="K1279" s="148">
        <f t="shared" si="49"/>
        <v>650000000001490</v>
      </c>
      <c r="L1279" s="148" t="s">
        <v>9021</v>
      </c>
    </row>
    <row r="1280" spans="8:12" x14ac:dyDescent="0.25">
      <c r="H1280" s="148" t="s">
        <v>4018</v>
      </c>
      <c r="I1280" s="148" t="s">
        <v>6962</v>
      </c>
      <c r="J1280" s="148" t="s">
        <v>6962</v>
      </c>
      <c r="K1280" s="148">
        <f t="shared" si="49"/>
        <v>0</v>
      </c>
      <c r="L1280" s="148" t="s">
        <v>9021</v>
      </c>
    </row>
    <row r="1281" spans="8:12" x14ac:dyDescent="0.25">
      <c r="H1281" s="148" t="s">
        <v>4018</v>
      </c>
      <c r="I1281" s="148" t="s">
        <v>391</v>
      </c>
      <c r="J1281" s="148" t="s">
        <v>7136</v>
      </c>
      <c r="K1281" s="148">
        <f t="shared" si="49"/>
        <v>650000000000253</v>
      </c>
      <c r="L1281" s="148" t="s">
        <v>9021</v>
      </c>
    </row>
    <row r="1282" spans="8:12" x14ac:dyDescent="0.25">
      <c r="H1282" s="148" t="s">
        <v>4019</v>
      </c>
      <c r="I1282" s="148" t="s">
        <v>6962</v>
      </c>
      <c r="J1282" s="148" t="s">
        <v>6962</v>
      </c>
      <c r="K1282" s="148">
        <f t="shared" si="49"/>
        <v>0</v>
      </c>
      <c r="L1282" s="148" t="s">
        <v>9021</v>
      </c>
    </row>
    <row r="1283" spans="8:12" x14ac:dyDescent="0.25">
      <c r="H1283" s="148" t="s">
        <v>4019</v>
      </c>
      <c r="I1283" s="148" t="s">
        <v>391</v>
      </c>
      <c r="J1283" s="148" t="s">
        <v>7137</v>
      </c>
      <c r="K1283" s="148">
        <f t="shared" ref="K1283:K1346" si="50">+IFERROR(J1283*1,0)</f>
        <v>650000000000254</v>
      </c>
      <c r="L1283" s="148" t="s">
        <v>9021</v>
      </c>
    </row>
    <row r="1284" spans="8:12" x14ac:dyDescent="0.25">
      <c r="H1284" s="148" t="s">
        <v>4020</v>
      </c>
      <c r="I1284" s="148" t="s">
        <v>6962</v>
      </c>
      <c r="J1284" s="148" t="s">
        <v>6962</v>
      </c>
      <c r="K1284" s="148">
        <f t="shared" si="50"/>
        <v>0</v>
      </c>
      <c r="L1284" s="148" t="s">
        <v>9021</v>
      </c>
    </row>
    <row r="1285" spans="8:12" x14ac:dyDescent="0.25">
      <c r="H1285" s="148" t="s">
        <v>4020</v>
      </c>
      <c r="I1285" s="148" t="s">
        <v>391</v>
      </c>
      <c r="J1285" s="148" t="s">
        <v>7138</v>
      </c>
      <c r="K1285" s="148">
        <f t="shared" si="50"/>
        <v>650000000000255</v>
      </c>
      <c r="L1285" s="148" t="s">
        <v>9021</v>
      </c>
    </row>
    <row r="1286" spans="8:12" x14ac:dyDescent="0.25">
      <c r="H1286" s="148" t="s">
        <v>4021</v>
      </c>
      <c r="I1286" s="148" t="s">
        <v>6962</v>
      </c>
      <c r="J1286" s="148" t="s">
        <v>6962</v>
      </c>
      <c r="K1286" s="148">
        <f t="shared" si="50"/>
        <v>0</v>
      </c>
      <c r="L1286" s="148" t="s">
        <v>9021</v>
      </c>
    </row>
    <row r="1287" spans="8:12" x14ac:dyDescent="0.25">
      <c r="H1287" s="148" t="s">
        <v>4021</v>
      </c>
      <c r="I1287" s="148" t="s">
        <v>391</v>
      </c>
      <c r="J1287" s="148" t="s">
        <v>7139</v>
      </c>
      <c r="K1287" s="148">
        <f t="shared" si="50"/>
        <v>650000000000256</v>
      </c>
      <c r="L1287" s="148" t="s">
        <v>9021</v>
      </c>
    </row>
    <row r="1288" spans="8:12" x14ac:dyDescent="0.25">
      <c r="H1288" s="148" t="s">
        <v>4022</v>
      </c>
      <c r="I1288" s="148" t="s">
        <v>6962</v>
      </c>
      <c r="J1288" s="148" t="s">
        <v>6962</v>
      </c>
      <c r="K1288" s="148">
        <f t="shared" si="50"/>
        <v>0</v>
      </c>
      <c r="L1288" s="148" t="s">
        <v>9021</v>
      </c>
    </row>
    <row r="1289" spans="8:12" x14ac:dyDescent="0.25">
      <c r="H1289" s="148" t="s">
        <v>4022</v>
      </c>
      <c r="I1289" s="148" t="s">
        <v>391</v>
      </c>
      <c r="J1289" s="148" t="s">
        <v>7140</v>
      </c>
      <c r="K1289" s="148">
        <f t="shared" si="50"/>
        <v>650000000000257</v>
      </c>
      <c r="L1289" s="148" t="s">
        <v>9021</v>
      </c>
    </row>
    <row r="1290" spans="8:12" x14ac:dyDescent="0.25">
      <c r="H1290" s="148" t="s">
        <v>4023</v>
      </c>
      <c r="I1290" s="148" t="s">
        <v>6962</v>
      </c>
      <c r="J1290" s="148" t="s">
        <v>6962</v>
      </c>
      <c r="K1290" s="148">
        <f t="shared" si="50"/>
        <v>0</v>
      </c>
      <c r="L1290" s="148" t="s">
        <v>9021</v>
      </c>
    </row>
    <row r="1291" spans="8:12" x14ac:dyDescent="0.25">
      <c r="H1291" s="148" t="s">
        <v>4023</v>
      </c>
      <c r="I1291" s="148" t="s">
        <v>391</v>
      </c>
      <c r="J1291" s="148" t="s">
        <v>7141</v>
      </c>
      <c r="K1291" s="148">
        <f t="shared" si="50"/>
        <v>650000000001491</v>
      </c>
      <c r="L1291" s="148" t="s">
        <v>9021</v>
      </c>
    </row>
    <row r="1292" spans="8:12" x14ac:dyDescent="0.25">
      <c r="H1292" s="148" t="s">
        <v>4024</v>
      </c>
      <c r="I1292" s="148" t="s">
        <v>6962</v>
      </c>
      <c r="J1292" s="148" t="s">
        <v>6962</v>
      </c>
      <c r="K1292" s="148">
        <f t="shared" si="50"/>
        <v>0</v>
      </c>
      <c r="L1292" s="148" t="s">
        <v>9021</v>
      </c>
    </row>
    <row r="1293" spans="8:12" x14ac:dyDescent="0.25">
      <c r="H1293" s="148" t="s">
        <v>4024</v>
      </c>
      <c r="I1293" s="148" t="s">
        <v>391</v>
      </c>
      <c r="J1293" s="148" t="s">
        <v>7142</v>
      </c>
      <c r="K1293" s="148">
        <f t="shared" si="50"/>
        <v>650000000000258</v>
      </c>
      <c r="L1293" s="148" t="s">
        <v>9021</v>
      </c>
    </row>
    <row r="1294" spans="8:12" x14ac:dyDescent="0.25">
      <c r="H1294" s="148" t="s">
        <v>4025</v>
      </c>
      <c r="I1294" s="148" t="s">
        <v>6962</v>
      </c>
      <c r="J1294" s="148" t="s">
        <v>6962</v>
      </c>
      <c r="K1294" s="148">
        <f t="shared" si="50"/>
        <v>0</v>
      </c>
      <c r="L1294" s="148" t="s">
        <v>9021</v>
      </c>
    </row>
    <row r="1295" spans="8:12" x14ac:dyDescent="0.25">
      <c r="H1295" s="148" t="s">
        <v>4025</v>
      </c>
      <c r="I1295" s="148" t="s">
        <v>391</v>
      </c>
      <c r="J1295" s="148" t="s">
        <v>7143</v>
      </c>
      <c r="K1295" s="148">
        <f t="shared" si="50"/>
        <v>650000000000259</v>
      </c>
      <c r="L1295" s="148" t="s">
        <v>9021</v>
      </c>
    </row>
    <row r="1296" spans="8:12" x14ac:dyDescent="0.25">
      <c r="H1296" s="148" t="s">
        <v>4026</v>
      </c>
      <c r="I1296" s="148" t="s">
        <v>6962</v>
      </c>
      <c r="J1296" s="148" t="s">
        <v>6962</v>
      </c>
      <c r="K1296" s="148">
        <f t="shared" si="50"/>
        <v>0</v>
      </c>
      <c r="L1296" s="148" t="s">
        <v>9021</v>
      </c>
    </row>
    <row r="1297" spans="8:12" x14ac:dyDescent="0.25">
      <c r="H1297" s="148" t="s">
        <v>4026</v>
      </c>
      <c r="I1297" s="148" t="s">
        <v>391</v>
      </c>
      <c r="J1297" s="148" t="s">
        <v>7144</v>
      </c>
      <c r="K1297" s="148">
        <f t="shared" si="50"/>
        <v>650000000001492</v>
      </c>
      <c r="L1297" s="148" t="s">
        <v>9021</v>
      </c>
    </row>
    <row r="1298" spans="8:12" x14ac:dyDescent="0.25">
      <c r="H1298" s="148" t="s">
        <v>4027</v>
      </c>
      <c r="I1298" s="148" t="s">
        <v>6962</v>
      </c>
      <c r="J1298" s="148" t="s">
        <v>6962</v>
      </c>
      <c r="K1298" s="148">
        <f t="shared" si="50"/>
        <v>0</v>
      </c>
      <c r="L1298" s="148" t="s">
        <v>9021</v>
      </c>
    </row>
    <row r="1299" spans="8:12" x14ac:dyDescent="0.25">
      <c r="H1299" s="148" t="s">
        <v>4027</v>
      </c>
      <c r="I1299" s="148" t="s">
        <v>391</v>
      </c>
      <c r="J1299" s="148" t="s">
        <v>7145</v>
      </c>
      <c r="K1299" s="148">
        <f t="shared" si="50"/>
        <v>650000000000260</v>
      </c>
      <c r="L1299" s="148" t="s">
        <v>9021</v>
      </c>
    </row>
    <row r="1300" spans="8:12" x14ac:dyDescent="0.25">
      <c r="H1300" s="148" t="s">
        <v>4028</v>
      </c>
      <c r="I1300" s="148" t="s">
        <v>6962</v>
      </c>
      <c r="J1300" s="148" t="s">
        <v>6962</v>
      </c>
      <c r="K1300" s="148">
        <f t="shared" si="50"/>
        <v>0</v>
      </c>
      <c r="L1300" s="148" t="s">
        <v>9021</v>
      </c>
    </row>
    <row r="1301" spans="8:12" x14ac:dyDescent="0.25">
      <c r="H1301" s="148" t="s">
        <v>4028</v>
      </c>
      <c r="I1301" s="148" t="s">
        <v>391</v>
      </c>
      <c r="J1301" s="148" t="s">
        <v>7146</v>
      </c>
      <c r="K1301" s="148">
        <f t="shared" si="50"/>
        <v>650000000000261</v>
      </c>
      <c r="L1301" s="148" t="s">
        <v>9021</v>
      </c>
    </row>
    <row r="1302" spans="8:12" x14ac:dyDescent="0.25">
      <c r="H1302" s="148" t="s">
        <v>4029</v>
      </c>
      <c r="I1302" s="148" t="s">
        <v>6962</v>
      </c>
      <c r="J1302" s="148" t="s">
        <v>6962</v>
      </c>
      <c r="K1302" s="148">
        <f t="shared" si="50"/>
        <v>0</v>
      </c>
      <c r="L1302" s="148" t="s">
        <v>9021</v>
      </c>
    </row>
    <row r="1303" spans="8:12" x14ac:dyDescent="0.25">
      <c r="H1303" s="148" t="s">
        <v>4029</v>
      </c>
      <c r="I1303" s="148" t="s">
        <v>391</v>
      </c>
      <c r="J1303" s="148" t="s">
        <v>7147</v>
      </c>
      <c r="K1303" s="148">
        <f t="shared" si="50"/>
        <v>650000000000262</v>
      </c>
      <c r="L1303" s="148" t="s">
        <v>9021</v>
      </c>
    </row>
    <row r="1304" spans="8:12" x14ac:dyDescent="0.25">
      <c r="H1304" s="148" t="s">
        <v>4030</v>
      </c>
      <c r="I1304" s="148" t="s">
        <v>6962</v>
      </c>
      <c r="J1304" s="148" t="s">
        <v>6962</v>
      </c>
      <c r="K1304" s="148">
        <f t="shared" si="50"/>
        <v>0</v>
      </c>
      <c r="L1304" s="148" t="s">
        <v>9021</v>
      </c>
    </row>
    <row r="1305" spans="8:12" x14ac:dyDescent="0.25">
      <c r="H1305" s="148" t="s">
        <v>4030</v>
      </c>
      <c r="I1305" s="148" t="s">
        <v>391</v>
      </c>
      <c r="J1305" s="148" t="s">
        <v>7148</v>
      </c>
      <c r="K1305" s="148">
        <f t="shared" si="50"/>
        <v>650000000000263</v>
      </c>
      <c r="L1305" s="148" t="s">
        <v>9021</v>
      </c>
    </row>
    <row r="1306" spans="8:12" x14ac:dyDescent="0.25">
      <c r="H1306" s="148" t="s">
        <v>4031</v>
      </c>
      <c r="I1306" s="148" t="s">
        <v>6962</v>
      </c>
      <c r="J1306" s="148" t="s">
        <v>6962</v>
      </c>
      <c r="K1306" s="148">
        <f t="shared" si="50"/>
        <v>0</v>
      </c>
      <c r="L1306" s="148" t="s">
        <v>9021</v>
      </c>
    </row>
    <row r="1307" spans="8:12" x14ac:dyDescent="0.25">
      <c r="H1307" s="148" t="s">
        <v>4031</v>
      </c>
      <c r="I1307" s="148" t="s">
        <v>391</v>
      </c>
      <c r="J1307" s="148" t="s">
        <v>7149</v>
      </c>
      <c r="K1307" s="148">
        <f t="shared" si="50"/>
        <v>650000000000264</v>
      </c>
      <c r="L1307" s="148" t="s">
        <v>9021</v>
      </c>
    </row>
    <row r="1308" spans="8:12" x14ac:dyDescent="0.25">
      <c r="H1308" s="148" t="s">
        <v>4032</v>
      </c>
      <c r="I1308" s="148" t="s">
        <v>6962</v>
      </c>
      <c r="J1308" s="148" t="s">
        <v>6962</v>
      </c>
      <c r="K1308" s="148">
        <f t="shared" si="50"/>
        <v>0</v>
      </c>
      <c r="L1308" s="148" t="s">
        <v>9021</v>
      </c>
    </row>
    <row r="1309" spans="8:12" x14ac:dyDescent="0.25">
      <c r="H1309" s="148" t="s">
        <v>4032</v>
      </c>
      <c r="I1309" s="148" t="s">
        <v>391</v>
      </c>
      <c r="J1309" s="148" t="s">
        <v>7150</v>
      </c>
      <c r="K1309" s="148">
        <f t="shared" si="50"/>
        <v>650000000001493</v>
      </c>
      <c r="L1309" s="148" t="s">
        <v>9021</v>
      </c>
    </row>
    <row r="1310" spans="8:12" x14ac:dyDescent="0.25">
      <c r="H1310" s="148" t="s">
        <v>4033</v>
      </c>
      <c r="I1310" s="148" t="s">
        <v>6962</v>
      </c>
      <c r="J1310" s="148" t="s">
        <v>6962</v>
      </c>
      <c r="K1310" s="148">
        <f t="shared" si="50"/>
        <v>0</v>
      </c>
      <c r="L1310" s="148" t="s">
        <v>9021</v>
      </c>
    </row>
    <row r="1311" spans="8:12" x14ac:dyDescent="0.25">
      <c r="H1311" s="148" t="s">
        <v>4033</v>
      </c>
      <c r="I1311" s="148" t="s">
        <v>391</v>
      </c>
      <c r="J1311" s="148" t="s">
        <v>7151</v>
      </c>
      <c r="K1311" s="148">
        <f t="shared" si="50"/>
        <v>650000000001494</v>
      </c>
      <c r="L1311" s="148" t="s">
        <v>9021</v>
      </c>
    </row>
    <row r="1312" spans="8:12" x14ac:dyDescent="0.25">
      <c r="H1312" s="148" t="s">
        <v>4034</v>
      </c>
      <c r="I1312" s="148" t="s">
        <v>6962</v>
      </c>
      <c r="J1312" s="148" t="s">
        <v>6962</v>
      </c>
      <c r="K1312" s="148">
        <f t="shared" si="50"/>
        <v>0</v>
      </c>
      <c r="L1312" s="148" t="s">
        <v>9021</v>
      </c>
    </row>
    <row r="1313" spans="8:12" x14ac:dyDescent="0.25">
      <c r="H1313" s="148" t="s">
        <v>4034</v>
      </c>
      <c r="I1313" s="148" t="s">
        <v>391</v>
      </c>
      <c r="J1313" s="148" t="s">
        <v>7152</v>
      </c>
      <c r="K1313" s="148">
        <f t="shared" si="50"/>
        <v>650000000001495</v>
      </c>
      <c r="L1313" s="148" t="s">
        <v>9021</v>
      </c>
    </row>
    <row r="1314" spans="8:12" x14ac:dyDescent="0.25">
      <c r="H1314" s="148" t="s">
        <v>4035</v>
      </c>
      <c r="I1314" s="148" t="s">
        <v>6962</v>
      </c>
      <c r="J1314" s="148" t="s">
        <v>6962</v>
      </c>
      <c r="K1314" s="148">
        <f t="shared" si="50"/>
        <v>0</v>
      </c>
      <c r="L1314" s="148" t="s">
        <v>9021</v>
      </c>
    </row>
    <row r="1315" spans="8:12" x14ac:dyDescent="0.25">
      <c r="H1315" s="148" t="s">
        <v>4035</v>
      </c>
      <c r="I1315" s="148" t="s">
        <v>391</v>
      </c>
      <c r="J1315" s="148" t="s">
        <v>7153</v>
      </c>
      <c r="K1315" s="148">
        <f t="shared" si="50"/>
        <v>650000000000265</v>
      </c>
      <c r="L1315" s="148" t="s">
        <v>9021</v>
      </c>
    </row>
    <row r="1316" spans="8:12" x14ac:dyDescent="0.25">
      <c r="H1316" s="148" t="s">
        <v>4036</v>
      </c>
      <c r="I1316" s="148" t="s">
        <v>6962</v>
      </c>
      <c r="J1316" s="148" t="s">
        <v>6962</v>
      </c>
      <c r="K1316" s="148">
        <f t="shared" si="50"/>
        <v>0</v>
      </c>
      <c r="L1316" s="148" t="s">
        <v>9021</v>
      </c>
    </row>
    <row r="1317" spans="8:12" x14ac:dyDescent="0.25">
      <c r="H1317" s="148" t="s">
        <v>4036</v>
      </c>
      <c r="I1317" s="148" t="s">
        <v>391</v>
      </c>
      <c r="J1317" s="148" t="s">
        <v>7154</v>
      </c>
      <c r="K1317" s="148">
        <f t="shared" si="50"/>
        <v>650000000000266</v>
      </c>
      <c r="L1317" s="148" t="s">
        <v>9021</v>
      </c>
    </row>
    <row r="1318" spans="8:12" x14ac:dyDescent="0.25">
      <c r="H1318" s="148" t="s">
        <v>4037</v>
      </c>
      <c r="I1318" s="148" t="s">
        <v>6962</v>
      </c>
      <c r="J1318" s="148" t="s">
        <v>6962</v>
      </c>
      <c r="K1318" s="148">
        <f t="shared" si="50"/>
        <v>0</v>
      </c>
      <c r="L1318" s="148" t="s">
        <v>9021</v>
      </c>
    </row>
    <row r="1319" spans="8:12" x14ac:dyDescent="0.25">
      <c r="H1319" s="148" t="s">
        <v>4037</v>
      </c>
      <c r="I1319" s="148" t="s">
        <v>391</v>
      </c>
      <c r="J1319" s="148" t="s">
        <v>7155</v>
      </c>
      <c r="K1319" s="148">
        <f t="shared" si="50"/>
        <v>650000000000267</v>
      </c>
      <c r="L1319" s="148" t="s">
        <v>9021</v>
      </c>
    </row>
    <row r="1320" spans="8:12" x14ac:dyDescent="0.25">
      <c r="H1320" s="148" t="s">
        <v>4038</v>
      </c>
      <c r="I1320" s="148" t="s">
        <v>6962</v>
      </c>
      <c r="J1320" s="148" t="s">
        <v>6962</v>
      </c>
      <c r="K1320" s="148">
        <f t="shared" si="50"/>
        <v>0</v>
      </c>
      <c r="L1320" s="148" t="s">
        <v>9021</v>
      </c>
    </row>
    <row r="1321" spans="8:12" x14ac:dyDescent="0.25">
      <c r="H1321" s="148" t="s">
        <v>4038</v>
      </c>
      <c r="I1321" s="148" t="s">
        <v>391</v>
      </c>
      <c r="J1321" s="148" t="s">
        <v>7156</v>
      </c>
      <c r="K1321" s="148">
        <f t="shared" si="50"/>
        <v>650000000000268</v>
      </c>
      <c r="L1321" s="148" t="s">
        <v>9021</v>
      </c>
    </row>
    <row r="1322" spans="8:12" x14ac:dyDescent="0.25">
      <c r="H1322" s="148" t="s">
        <v>4039</v>
      </c>
      <c r="I1322" s="148" t="s">
        <v>6962</v>
      </c>
      <c r="J1322" s="148" t="s">
        <v>6962</v>
      </c>
      <c r="K1322" s="148">
        <f t="shared" si="50"/>
        <v>0</v>
      </c>
      <c r="L1322" s="148" t="s">
        <v>9021</v>
      </c>
    </row>
    <row r="1323" spans="8:12" x14ac:dyDescent="0.25">
      <c r="H1323" s="148" t="s">
        <v>4039</v>
      </c>
      <c r="I1323" s="148" t="s">
        <v>391</v>
      </c>
      <c r="J1323" s="148" t="s">
        <v>7157</v>
      </c>
      <c r="K1323" s="148">
        <f t="shared" si="50"/>
        <v>650000000000269</v>
      </c>
      <c r="L1323" s="148" t="s">
        <v>9021</v>
      </c>
    </row>
    <row r="1324" spans="8:12" x14ac:dyDescent="0.25">
      <c r="H1324" s="148" t="s">
        <v>4040</v>
      </c>
      <c r="I1324" s="148" t="s">
        <v>6962</v>
      </c>
      <c r="J1324" s="148" t="s">
        <v>6962</v>
      </c>
      <c r="K1324" s="148">
        <f t="shared" si="50"/>
        <v>0</v>
      </c>
      <c r="L1324" s="148" t="s">
        <v>9021</v>
      </c>
    </row>
    <row r="1325" spans="8:12" x14ac:dyDescent="0.25">
      <c r="H1325" s="148" t="s">
        <v>4040</v>
      </c>
      <c r="I1325" s="148" t="s">
        <v>391</v>
      </c>
      <c r="J1325" s="148" t="s">
        <v>7158</v>
      </c>
      <c r="K1325" s="148">
        <f t="shared" si="50"/>
        <v>650000000000270</v>
      </c>
      <c r="L1325" s="148" t="s">
        <v>9021</v>
      </c>
    </row>
    <row r="1326" spans="8:12" x14ac:dyDescent="0.25">
      <c r="H1326" s="148" t="s">
        <v>4041</v>
      </c>
      <c r="I1326" s="148" t="s">
        <v>6962</v>
      </c>
      <c r="J1326" s="148" t="s">
        <v>6962</v>
      </c>
      <c r="K1326" s="148">
        <f t="shared" si="50"/>
        <v>0</v>
      </c>
      <c r="L1326" s="148" t="s">
        <v>9021</v>
      </c>
    </row>
    <row r="1327" spans="8:12" x14ac:dyDescent="0.25">
      <c r="H1327" s="148" t="s">
        <v>4041</v>
      </c>
      <c r="I1327" s="148" t="s">
        <v>391</v>
      </c>
      <c r="J1327" s="148" t="s">
        <v>7159</v>
      </c>
      <c r="K1327" s="148">
        <f t="shared" si="50"/>
        <v>650000000000271</v>
      </c>
      <c r="L1327" s="148" t="s">
        <v>9021</v>
      </c>
    </row>
    <row r="1328" spans="8:12" x14ac:dyDescent="0.25">
      <c r="H1328" s="148" t="s">
        <v>4042</v>
      </c>
      <c r="I1328" s="148" t="s">
        <v>6962</v>
      </c>
      <c r="J1328" s="148" t="s">
        <v>6962</v>
      </c>
      <c r="K1328" s="148">
        <f t="shared" si="50"/>
        <v>0</v>
      </c>
      <c r="L1328" s="148" t="s">
        <v>9021</v>
      </c>
    </row>
    <row r="1329" spans="8:12" x14ac:dyDescent="0.25">
      <c r="H1329" s="148" t="s">
        <v>4042</v>
      </c>
      <c r="I1329" s="148" t="s">
        <v>391</v>
      </c>
      <c r="J1329" s="148" t="s">
        <v>7160</v>
      </c>
      <c r="K1329" s="148">
        <f t="shared" si="50"/>
        <v>650000000000272</v>
      </c>
      <c r="L1329" s="148" t="s">
        <v>9021</v>
      </c>
    </row>
    <row r="1330" spans="8:12" x14ac:dyDescent="0.25">
      <c r="H1330" s="148" t="s">
        <v>4043</v>
      </c>
      <c r="I1330" s="148" t="s">
        <v>6962</v>
      </c>
      <c r="J1330" s="148" t="s">
        <v>6962</v>
      </c>
      <c r="K1330" s="148">
        <f t="shared" si="50"/>
        <v>0</v>
      </c>
      <c r="L1330" s="148" t="s">
        <v>9021</v>
      </c>
    </row>
    <row r="1331" spans="8:12" x14ac:dyDescent="0.25">
      <c r="H1331" s="148" t="s">
        <v>4043</v>
      </c>
      <c r="I1331" s="148" t="s">
        <v>391</v>
      </c>
      <c r="J1331" s="148" t="s">
        <v>7161</v>
      </c>
      <c r="K1331" s="148">
        <f t="shared" si="50"/>
        <v>650000000000273</v>
      </c>
      <c r="L1331" s="148" t="s">
        <v>9021</v>
      </c>
    </row>
    <row r="1332" spans="8:12" x14ac:dyDescent="0.25">
      <c r="H1332" s="148" t="s">
        <v>4044</v>
      </c>
      <c r="I1332" s="148" t="s">
        <v>6962</v>
      </c>
      <c r="J1332" s="148" t="s">
        <v>6962</v>
      </c>
      <c r="K1332" s="148">
        <f t="shared" si="50"/>
        <v>0</v>
      </c>
      <c r="L1332" s="148" t="s">
        <v>9021</v>
      </c>
    </row>
    <row r="1333" spans="8:12" x14ac:dyDescent="0.25">
      <c r="H1333" s="148" t="s">
        <v>4044</v>
      </c>
      <c r="I1333" s="148" t="s">
        <v>391</v>
      </c>
      <c r="J1333" s="148" t="s">
        <v>7162</v>
      </c>
      <c r="K1333" s="148">
        <f t="shared" si="50"/>
        <v>650000000000274</v>
      </c>
      <c r="L1333" s="148" t="s">
        <v>9021</v>
      </c>
    </row>
    <row r="1334" spans="8:12" x14ac:dyDescent="0.25">
      <c r="H1334" s="148" t="s">
        <v>4045</v>
      </c>
      <c r="I1334" s="148" t="s">
        <v>6962</v>
      </c>
      <c r="J1334" s="148" t="s">
        <v>6962</v>
      </c>
      <c r="K1334" s="148">
        <f t="shared" si="50"/>
        <v>0</v>
      </c>
      <c r="L1334" s="148" t="s">
        <v>9021</v>
      </c>
    </row>
    <row r="1335" spans="8:12" x14ac:dyDescent="0.25">
      <c r="H1335" s="148" t="s">
        <v>4045</v>
      </c>
      <c r="I1335" s="148" t="s">
        <v>391</v>
      </c>
      <c r="J1335" s="148" t="s">
        <v>7163</v>
      </c>
      <c r="K1335" s="148">
        <f t="shared" si="50"/>
        <v>650000000000275</v>
      </c>
      <c r="L1335" s="148" t="s">
        <v>9021</v>
      </c>
    </row>
    <row r="1336" spans="8:12" x14ac:dyDescent="0.25">
      <c r="H1336" s="148" t="s">
        <v>4046</v>
      </c>
      <c r="I1336" s="148" t="s">
        <v>6962</v>
      </c>
      <c r="J1336" s="148" t="s">
        <v>6962</v>
      </c>
      <c r="K1336" s="148">
        <f t="shared" si="50"/>
        <v>0</v>
      </c>
      <c r="L1336" s="148" t="s">
        <v>9021</v>
      </c>
    </row>
    <row r="1337" spans="8:12" x14ac:dyDescent="0.25">
      <c r="H1337" s="148" t="s">
        <v>4046</v>
      </c>
      <c r="I1337" s="148" t="s">
        <v>391</v>
      </c>
      <c r="J1337" s="148" t="s">
        <v>7164</v>
      </c>
      <c r="K1337" s="148">
        <f t="shared" si="50"/>
        <v>650000000000276</v>
      </c>
      <c r="L1337" s="148" t="s">
        <v>9021</v>
      </c>
    </row>
    <row r="1338" spans="8:12" x14ac:dyDescent="0.25">
      <c r="H1338" s="148" t="s">
        <v>4047</v>
      </c>
      <c r="I1338" s="148" t="s">
        <v>6962</v>
      </c>
      <c r="J1338" s="148" t="s">
        <v>6962</v>
      </c>
      <c r="K1338" s="148">
        <f t="shared" si="50"/>
        <v>0</v>
      </c>
      <c r="L1338" s="148" t="s">
        <v>9021</v>
      </c>
    </row>
    <row r="1339" spans="8:12" x14ac:dyDescent="0.25">
      <c r="H1339" s="148" t="s">
        <v>4047</v>
      </c>
      <c r="I1339" s="148" t="s">
        <v>391</v>
      </c>
      <c r="J1339" s="148" t="s">
        <v>7165</v>
      </c>
      <c r="K1339" s="148">
        <f t="shared" si="50"/>
        <v>650000000000277</v>
      </c>
      <c r="L1339" s="148" t="s">
        <v>9021</v>
      </c>
    </row>
    <row r="1340" spans="8:12" x14ac:dyDescent="0.25">
      <c r="H1340" s="148" t="s">
        <v>4048</v>
      </c>
      <c r="I1340" s="148" t="s">
        <v>6962</v>
      </c>
      <c r="J1340" s="148" t="s">
        <v>6962</v>
      </c>
      <c r="K1340" s="148">
        <f t="shared" si="50"/>
        <v>0</v>
      </c>
      <c r="L1340" s="148" t="s">
        <v>9021</v>
      </c>
    </row>
    <row r="1341" spans="8:12" x14ac:dyDescent="0.25">
      <c r="H1341" s="148" t="s">
        <v>4048</v>
      </c>
      <c r="I1341" s="148" t="s">
        <v>391</v>
      </c>
      <c r="J1341" s="148" t="s">
        <v>7166</v>
      </c>
      <c r="K1341" s="148">
        <f t="shared" si="50"/>
        <v>650000000000278</v>
      </c>
      <c r="L1341" s="148" t="s">
        <v>9021</v>
      </c>
    </row>
    <row r="1342" spans="8:12" x14ac:dyDescent="0.25">
      <c r="H1342" s="148" t="s">
        <v>4049</v>
      </c>
      <c r="I1342" s="148" t="s">
        <v>6962</v>
      </c>
      <c r="J1342" s="148" t="s">
        <v>6962</v>
      </c>
      <c r="K1342" s="148">
        <f t="shared" si="50"/>
        <v>0</v>
      </c>
      <c r="L1342" s="148" t="s">
        <v>9021</v>
      </c>
    </row>
    <row r="1343" spans="8:12" x14ac:dyDescent="0.25">
      <c r="H1343" s="148" t="s">
        <v>4049</v>
      </c>
      <c r="I1343" s="148" t="s">
        <v>391</v>
      </c>
      <c r="J1343" s="148" t="s">
        <v>7167</v>
      </c>
      <c r="K1343" s="148">
        <f t="shared" si="50"/>
        <v>650000000000279</v>
      </c>
      <c r="L1343" s="148" t="s">
        <v>9021</v>
      </c>
    </row>
    <row r="1344" spans="8:12" x14ac:dyDescent="0.25">
      <c r="H1344" s="148" t="s">
        <v>4050</v>
      </c>
      <c r="I1344" s="148" t="s">
        <v>6962</v>
      </c>
      <c r="J1344" s="148" t="s">
        <v>6962</v>
      </c>
      <c r="K1344" s="148">
        <f t="shared" si="50"/>
        <v>0</v>
      </c>
      <c r="L1344" s="148" t="s">
        <v>9021</v>
      </c>
    </row>
    <row r="1345" spans="8:12" x14ac:dyDescent="0.25">
      <c r="H1345" s="148" t="s">
        <v>4050</v>
      </c>
      <c r="I1345" s="148" t="s">
        <v>391</v>
      </c>
      <c r="J1345" s="148" t="s">
        <v>7168</v>
      </c>
      <c r="K1345" s="148">
        <f t="shared" si="50"/>
        <v>650000000000280</v>
      </c>
      <c r="L1345" s="148" t="s">
        <v>9021</v>
      </c>
    </row>
    <row r="1346" spans="8:12" x14ac:dyDescent="0.25">
      <c r="H1346" s="148" t="s">
        <v>4051</v>
      </c>
      <c r="I1346" s="148" t="s">
        <v>6962</v>
      </c>
      <c r="J1346" s="148" t="s">
        <v>6962</v>
      </c>
      <c r="K1346" s="148">
        <f t="shared" si="50"/>
        <v>0</v>
      </c>
      <c r="L1346" s="148" t="s">
        <v>9021</v>
      </c>
    </row>
    <row r="1347" spans="8:12" x14ac:dyDescent="0.25">
      <c r="H1347" s="148" t="s">
        <v>4051</v>
      </c>
      <c r="I1347" s="148" t="s">
        <v>391</v>
      </c>
      <c r="J1347" s="148" t="s">
        <v>7169</v>
      </c>
      <c r="K1347" s="148">
        <f t="shared" ref="K1347:K1410" si="51">+IFERROR(J1347*1,0)</f>
        <v>650000000000281</v>
      </c>
      <c r="L1347" s="148" t="s">
        <v>9021</v>
      </c>
    </row>
    <row r="1348" spans="8:12" x14ac:dyDescent="0.25">
      <c r="H1348" s="148" t="s">
        <v>4052</v>
      </c>
      <c r="I1348" s="148" t="s">
        <v>6962</v>
      </c>
      <c r="J1348" s="148" t="s">
        <v>6962</v>
      </c>
      <c r="K1348" s="148">
        <f t="shared" si="51"/>
        <v>0</v>
      </c>
      <c r="L1348" s="148" t="s">
        <v>9021</v>
      </c>
    </row>
    <row r="1349" spans="8:12" x14ac:dyDescent="0.25">
      <c r="H1349" s="148" t="s">
        <v>4052</v>
      </c>
      <c r="I1349" s="148" t="s">
        <v>391</v>
      </c>
      <c r="J1349" s="148" t="s">
        <v>7170</v>
      </c>
      <c r="K1349" s="148">
        <f t="shared" si="51"/>
        <v>650000000000282</v>
      </c>
      <c r="L1349" s="148" t="s">
        <v>9021</v>
      </c>
    </row>
    <row r="1350" spans="8:12" x14ac:dyDescent="0.25">
      <c r="H1350" s="148" t="s">
        <v>4053</v>
      </c>
      <c r="I1350" s="148" t="s">
        <v>6962</v>
      </c>
      <c r="J1350" s="148" t="s">
        <v>6962</v>
      </c>
      <c r="K1350" s="148">
        <f t="shared" si="51"/>
        <v>0</v>
      </c>
      <c r="L1350" s="148" t="s">
        <v>9021</v>
      </c>
    </row>
    <row r="1351" spans="8:12" x14ac:dyDescent="0.25">
      <c r="H1351" s="148" t="s">
        <v>4053</v>
      </c>
      <c r="I1351" s="148" t="s">
        <v>391</v>
      </c>
      <c r="J1351" s="148" t="s">
        <v>7171</v>
      </c>
      <c r="K1351" s="148">
        <f t="shared" si="51"/>
        <v>650000000000283</v>
      </c>
      <c r="L1351" s="148" t="s">
        <v>9021</v>
      </c>
    </row>
    <row r="1352" spans="8:12" x14ac:dyDescent="0.25">
      <c r="H1352" s="148" t="s">
        <v>4054</v>
      </c>
      <c r="I1352" s="148" t="s">
        <v>6962</v>
      </c>
      <c r="J1352" s="148" t="s">
        <v>6962</v>
      </c>
      <c r="K1352" s="148">
        <f t="shared" si="51"/>
        <v>0</v>
      </c>
      <c r="L1352" s="148" t="s">
        <v>9021</v>
      </c>
    </row>
    <row r="1353" spans="8:12" x14ac:dyDescent="0.25">
      <c r="H1353" s="148" t="s">
        <v>4054</v>
      </c>
      <c r="I1353" s="148" t="s">
        <v>391</v>
      </c>
      <c r="J1353" s="148" t="s">
        <v>7172</v>
      </c>
      <c r="K1353" s="148">
        <f t="shared" si="51"/>
        <v>650000000000284</v>
      </c>
      <c r="L1353" s="148" t="s">
        <v>9021</v>
      </c>
    </row>
    <row r="1354" spans="8:12" x14ac:dyDescent="0.25">
      <c r="H1354" s="148" t="s">
        <v>4055</v>
      </c>
      <c r="I1354" s="148" t="s">
        <v>6962</v>
      </c>
      <c r="J1354" s="148" t="s">
        <v>6962</v>
      </c>
      <c r="K1354" s="148">
        <f t="shared" si="51"/>
        <v>0</v>
      </c>
      <c r="L1354" s="148" t="s">
        <v>9021</v>
      </c>
    </row>
    <row r="1355" spans="8:12" x14ac:dyDescent="0.25">
      <c r="H1355" s="148" t="s">
        <v>4055</v>
      </c>
      <c r="I1355" s="148" t="s">
        <v>391</v>
      </c>
      <c r="J1355" s="148" t="s">
        <v>7173</v>
      </c>
      <c r="K1355" s="148">
        <f t="shared" si="51"/>
        <v>650000000000285</v>
      </c>
      <c r="L1355" s="148" t="s">
        <v>9021</v>
      </c>
    </row>
    <row r="1356" spans="8:12" x14ac:dyDescent="0.25">
      <c r="H1356" s="148" t="s">
        <v>4056</v>
      </c>
      <c r="I1356" s="148" t="s">
        <v>6962</v>
      </c>
      <c r="J1356" s="148" t="s">
        <v>6962</v>
      </c>
      <c r="K1356" s="148">
        <f t="shared" si="51"/>
        <v>0</v>
      </c>
      <c r="L1356" s="148" t="s">
        <v>9021</v>
      </c>
    </row>
    <row r="1357" spans="8:12" x14ac:dyDescent="0.25">
      <c r="H1357" s="148" t="s">
        <v>4056</v>
      </c>
      <c r="I1357" s="148" t="s">
        <v>391</v>
      </c>
      <c r="J1357" s="148" t="s">
        <v>7174</v>
      </c>
      <c r="K1357" s="148">
        <f t="shared" si="51"/>
        <v>650000000000286</v>
      </c>
      <c r="L1357" s="148" t="s">
        <v>9021</v>
      </c>
    </row>
    <row r="1358" spans="8:12" x14ac:dyDescent="0.25">
      <c r="H1358" s="148" t="s">
        <v>4057</v>
      </c>
      <c r="I1358" s="148" t="s">
        <v>6962</v>
      </c>
      <c r="J1358" s="148" t="s">
        <v>6962</v>
      </c>
      <c r="K1358" s="148">
        <f t="shared" si="51"/>
        <v>0</v>
      </c>
      <c r="L1358" s="148" t="s">
        <v>9021</v>
      </c>
    </row>
    <row r="1359" spans="8:12" x14ac:dyDescent="0.25">
      <c r="H1359" s="148" t="s">
        <v>4057</v>
      </c>
      <c r="I1359" s="148" t="s">
        <v>391</v>
      </c>
      <c r="J1359" s="148" t="s">
        <v>7175</v>
      </c>
      <c r="K1359" s="148">
        <f t="shared" si="51"/>
        <v>650000000000287</v>
      </c>
      <c r="L1359" s="148" t="s">
        <v>9021</v>
      </c>
    </row>
    <row r="1360" spans="8:12" x14ac:dyDescent="0.25">
      <c r="H1360" s="148" t="s">
        <v>4058</v>
      </c>
      <c r="I1360" s="148" t="s">
        <v>6962</v>
      </c>
      <c r="J1360" s="148" t="s">
        <v>6962</v>
      </c>
      <c r="K1360" s="148">
        <f t="shared" si="51"/>
        <v>0</v>
      </c>
      <c r="L1360" s="148" t="s">
        <v>9021</v>
      </c>
    </row>
    <row r="1361" spans="8:12" x14ac:dyDescent="0.25">
      <c r="H1361" s="148" t="s">
        <v>4058</v>
      </c>
      <c r="I1361" s="148" t="s">
        <v>391</v>
      </c>
      <c r="J1361" s="148" t="s">
        <v>7176</v>
      </c>
      <c r="K1361" s="148">
        <f t="shared" si="51"/>
        <v>650000000000288</v>
      </c>
      <c r="L1361" s="148" t="s">
        <v>9021</v>
      </c>
    </row>
    <row r="1362" spans="8:12" x14ac:dyDescent="0.25">
      <c r="H1362" s="148" t="s">
        <v>4059</v>
      </c>
      <c r="I1362" s="148" t="s">
        <v>6962</v>
      </c>
      <c r="J1362" s="148" t="s">
        <v>6962</v>
      </c>
      <c r="K1362" s="148">
        <f t="shared" si="51"/>
        <v>0</v>
      </c>
      <c r="L1362" s="148" t="s">
        <v>9021</v>
      </c>
    </row>
    <row r="1363" spans="8:12" x14ac:dyDescent="0.25">
      <c r="H1363" s="148" t="s">
        <v>4059</v>
      </c>
      <c r="I1363" s="148" t="s">
        <v>391</v>
      </c>
      <c r="J1363" s="148" t="s">
        <v>7177</v>
      </c>
      <c r="K1363" s="148">
        <f t="shared" si="51"/>
        <v>650000000000289</v>
      </c>
      <c r="L1363" s="148" t="s">
        <v>9021</v>
      </c>
    </row>
    <row r="1364" spans="8:12" x14ac:dyDescent="0.25">
      <c r="H1364" s="148" t="s">
        <v>4060</v>
      </c>
      <c r="I1364" s="148" t="s">
        <v>6962</v>
      </c>
      <c r="J1364" s="148" t="s">
        <v>6962</v>
      </c>
      <c r="K1364" s="148">
        <f t="shared" si="51"/>
        <v>0</v>
      </c>
      <c r="L1364" s="148" t="s">
        <v>9021</v>
      </c>
    </row>
    <row r="1365" spans="8:12" x14ac:dyDescent="0.25">
      <c r="H1365" s="148" t="s">
        <v>4060</v>
      </c>
      <c r="I1365" s="148" t="s">
        <v>391</v>
      </c>
      <c r="J1365" s="148" t="s">
        <v>7178</v>
      </c>
      <c r="K1365" s="148">
        <f t="shared" si="51"/>
        <v>650000000000290</v>
      </c>
      <c r="L1365" s="148" t="s">
        <v>9021</v>
      </c>
    </row>
    <row r="1366" spans="8:12" x14ac:dyDescent="0.25">
      <c r="H1366" s="148" t="s">
        <v>4061</v>
      </c>
      <c r="I1366" s="148" t="s">
        <v>6962</v>
      </c>
      <c r="J1366" s="148" t="s">
        <v>6962</v>
      </c>
      <c r="K1366" s="148">
        <f t="shared" si="51"/>
        <v>0</v>
      </c>
      <c r="L1366" s="148" t="s">
        <v>9021</v>
      </c>
    </row>
    <row r="1367" spans="8:12" x14ac:dyDescent="0.25">
      <c r="H1367" s="148" t="s">
        <v>4061</v>
      </c>
      <c r="I1367" s="148" t="s">
        <v>391</v>
      </c>
      <c r="J1367" s="148" t="s">
        <v>7179</v>
      </c>
      <c r="K1367" s="148">
        <f t="shared" si="51"/>
        <v>650000000000291</v>
      </c>
      <c r="L1367" s="148" t="s">
        <v>9021</v>
      </c>
    </row>
    <row r="1368" spans="8:12" x14ac:dyDescent="0.25">
      <c r="H1368" s="148" t="s">
        <v>4062</v>
      </c>
      <c r="I1368" s="148" t="s">
        <v>6962</v>
      </c>
      <c r="J1368" s="148" t="s">
        <v>6962</v>
      </c>
      <c r="K1368" s="148">
        <f t="shared" si="51"/>
        <v>0</v>
      </c>
      <c r="L1368" s="148" t="s">
        <v>9021</v>
      </c>
    </row>
    <row r="1369" spans="8:12" x14ac:dyDescent="0.25">
      <c r="H1369" s="148" t="s">
        <v>4062</v>
      </c>
      <c r="I1369" s="148" t="s">
        <v>391</v>
      </c>
      <c r="J1369" s="148" t="s">
        <v>7180</v>
      </c>
      <c r="K1369" s="148">
        <f t="shared" si="51"/>
        <v>650000000001496</v>
      </c>
      <c r="L1369" s="148" t="s">
        <v>9021</v>
      </c>
    </row>
    <row r="1370" spans="8:12" x14ac:dyDescent="0.25">
      <c r="H1370" s="148" t="s">
        <v>4063</v>
      </c>
      <c r="I1370" s="148" t="s">
        <v>6962</v>
      </c>
      <c r="J1370" s="148" t="s">
        <v>6962</v>
      </c>
      <c r="K1370" s="148">
        <f t="shared" si="51"/>
        <v>0</v>
      </c>
      <c r="L1370" s="148" t="s">
        <v>9021</v>
      </c>
    </row>
    <row r="1371" spans="8:12" x14ac:dyDescent="0.25">
      <c r="H1371" s="148" t="s">
        <v>4063</v>
      </c>
      <c r="I1371" s="148" t="s">
        <v>391</v>
      </c>
      <c r="J1371" s="148" t="s">
        <v>7181</v>
      </c>
      <c r="K1371" s="148">
        <f t="shared" si="51"/>
        <v>650000000000292</v>
      </c>
      <c r="L1371" s="148" t="s">
        <v>9021</v>
      </c>
    </row>
    <row r="1372" spans="8:12" x14ac:dyDescent="0.25">
      <c r="H1372" s="148" t="s">
        <v>4064</v>
      </c>
      <c r="I1372" s="148" t="s">
        <v>6962</v>
      </c>
      <c r="J1372" s="148" t="s">
        <v>6962</v>
      </c>
      <c r="K1372" s="148">
        <f t="shared" si="51"/>
        <v>0</v>
      </c>
      <c r="L1372" s="148" t="s">
        <v>9021</v>
      </c>
    </row>
    <row r="1373" spans="8:12" x14ac:dyDescent="0.25">
      <c r="H1373" s="148" t="s">
        <v>4064</v>
      </c>
      <c r="I1373" s="148" t="s">
        <v>391</v>
      </c>
      <c r="J1373" s="148" t="s">
        <v>7182</v>
      </c>
      <c r="K1373" s="148">
        <f t="shared" si="51"/>
        <v>650000000000293</v>
      </c>
      <c r="L1373" s="148" t="s">
        <v>9021</v>
      </c>
    </row>
    <row r="1374" spans="8:12" x14ac:dyDescent="0.25">
      <c r="H1374" s="148" t="s">
        <v>4065</v>
      </c>
      <c r="I1374" s="148" t="s">
        <v>6962</v>
      </c>
      <c r="J1374" s="148" t="s">
        <v>6962</v>
      </c>
      <c r="K1374" s="148">
        <f t="shared" si="51"/>
        <v>0</v>
      </c>
      <c r="L1374" s="148" t="s">
        <v>9021</v>
      </c>
    </row>
    <row r="1375" spans="8:12" x14ac:dyDescent="0.25">
      <c r="H1375" s="148" t="s">
        <v>4065</v>
      </c>
      <c r="I1375" s="148" t="s">
        <v>391</v>
      </c>
      <c r="J1375" s="148" t="s">
        <v>7183</v>
      </c>
      <c r="K1375" s="148">
        <f t="shared" si="51"/>
        <v>650000000000294</v>
      </c>
      <c r="L1375" s="148" t="s">
        <v>9021</v>
      </c>
    </row>
    <row r="1376" spans="8:12" x14ac:dyDescent="0.25">
      <c r="H1376" s="148" t="s">
        <v>4066</v>
      </c>
      <c r="I1376" s="148" t="s">
        <v>6962</v>
      </c>
      <c r="J1376" s="148" t="s">
        <v>6962</v>
      </c>
      <c r="K1376" s="148">
        <f t="shared" si="51"/>
        <v>0</v>
      </c>
      <c r="L1376" s="148" t="s">
        <v>9021</v>
      </c>
    </row>
    <row r="1377" spans="8:12" x14ac:dyDescent="0.25">
      <c r="H1377" s="148" t="s">
        <v>4066</v>
      </c>
      <c r="I1377" s="148" t="s">
        <v>391</v>
      </c>
      <c r="J1377" s="148" t="s">
        <v>7184</v>
      </c>
      <c r="K1377" s="148">
        <f t="shared" si="51"/>
        <v>650000000000295</v>
      </c>
      <c r="L1377" s="148" t="s">
        <v>9021</v>
      </c>
    </row>
    <row r="1378" spans="8:12" x14ac:dyDescent="0.25">
      <c r="H1378" s="148" t="s">
        <v>4067</v>
      </c>
      <c r="I1378" s="148" t="s">
        <v>6962</v>
      </c>
      <c r="J1378" s="148" t="s">
        <v>6962</v>
      </c>
      <c r="K1378" s="148">
        <f t="shared" si="51"/>
        <v>0</v>
      </c>
      <c r="L1378" s="148" t="s">
        <v>9021</v>
      </c>
    </row>
    <row r="1379" spans="8:12" x14ac:dyDescent="0.25">
      <c r="H1379" s="148" t="s">
        <v>4067</v>
      </c>
      <c r="I1379" s="148" t="s">
        <v>391</v>
      </c>
      <c r="J1379" s="148" t="s">
        <v>7185</v>
      </c>
      <c r="K1379" s="148">
        <f t="shared" si="51"/>
        <v>650000000000296</v>
      </c>
      <c r="L1379" s="148" t="s">
        <v>9021</v>
      </c>
    </row>
    <row r="1380" spans="8:12" x14ac:dyDescent="0.25">
      <c r="H1380" s="148" t="s">
        <v>4068</v>
      </c>
      <c r="I1380" s="148" t="s">
        <v>6962</v>
      </c>
      <c r="J1380" s="148" t="s">
        <v>6962</v>
      </c>
      <c r="K1380" s="148">
        <f t="shared" si="51"/>
        <v>0</v>
      </c>
      <c r="L1380" s="148" t="s">
        <v>9021</v>
      </c>
    </row>
    <row r="1381" spans="8:12" x14ac:dyDescent="0.25">
      <c r="H1381" s="148" t="s">
        <v>4068</v>
      </c>
      <c r="I1381" s="148" t="s">
        <v>391</v>
      </c>
      <c r="J1381" s="148" t="s">
        <v>7186</v>
      </c>
      <c r="K1381" s="148">
        <f t="shared" si="51"/>
        <v>650000000000297</v>
      </c>
      <c r="L1381" s="148" t="s">
        <v>9021</v>
      </c>
    </row>
    <row r="1382" spans="8:12" x14ac:dyDescent="0.25">
      <c r="H1382" s="148" t="s">
        <v>4069</v>
      </c>
      <c r="I1382" s="148" t="s">
        <v>6962</v>
      </c>
      <c r="J1382" s="148" t="s">
        <v>6962</v>
      </c>
      <c r="K1382" s="148">
        <f t="shared" si="51"/>
        <v>0</v>
      </c>
      <c r="L1382" s="148" t="s">
        <v>9021</v>
      </c>
    </row>
    <row r="1383" spans="8:12" x14ac:dyDescent="0.25">
      <c r="H1383" s="148" t="s">
        <v>4069</v>
      </c>
      <c r="I1383" s="148" t="s">
        <v>391</v>
      </c>
      <c r="J1383" s="148" t="s">
        <v>7187</v>
      </c>
      <c r="K1383" s="148">
        <f t="shared" si="51"/>
        <v>650000000000298</v>
      </c>
      <c r="L1383" s="148" t="s">
        <v>9021</v>
      </c>
    </row>
    <row r="1384" spans="8:12" x14ac:dyDescent="0.25">
      <c r="H1384" s="148" t="s">
        <v>4070</v>
      </c>
      <c r="I1384" s="148" t="s">
        <v>6962</v>
      </c>
      <c r="J1384" s="148" t="s">
        <v>6962</v>
      </c>
      <c r="K1384" s="148">
        <f t="shared" si="51"/>
        <v>0</v>
      </c>
      <c r="L1384" s="148" t="s">
        <v>9021</v>
      </c>
    </row>
    <row r="1385" spans="8:12" x14ac:dyDescent="0.25">
      <c r="H1385" s="148" t="s">
        <v>4070</v>
      </c>
      <c r="I1385" s="148" t="s">
        <v>391</v>
      </c>
      <c r="J1385" s="148" t="s">
        <v>7188</v>
      </c>
      <c r="K1385" s="148">
        <f t="shared" si="51"/>
        <v>650000000001497</v>
      </c>
      <c r="L1385" s="148" t="s">
        <v>9021</v>
      </c>
    </row>
    <row r="1386" spans="8:12" x14ac:dyDescent="0.25">
      <c r="H1386" s="148" t="s">
        <v>4071</v>
      </c>
      <c r="I1386" s="148" t="s">
        <v>6962</v>
      </c>
      <c r="J1386" s="148" t="s">
        <v>6962</v>
      </c>
      <c r="K1386" s="148">
        <f t="shared" si="51"/>
        <v>0</v>
      </c>
      <c r="L1386" s="148" t="s">
        <v>9021</v>
      </c>
    </row>
    <row r="1387" spans="8:12" x14ac:dyDescent="0.25">
      <c r="H1387" s="148" t="s">
        <v>4071</v>
      </c>
      <c r="I1387" s="148" t="s">
        <v>391</v>
      </c>
      <c r="J1387" s="148" t="s">
        <v>7189</v>
      </c>
      <c r="K1387" s="148">
        <f t="shared" si="51"/>
        <v>650000000001498</v>
      </c>
      <c r="L1387" s="148" t="s">
        <v>9021</v>
      </c>
    </row>
    <row r="1388" spans="8:12" x14ac:dyDescent="0.25">
      <c r="H1388" s="148" t="s">
        <v>4072</v>
      </c>
      <c r="I1388" s="148" t="s">
        <v>6962</v>
      </c>
      <c r="J1388" s="148" t="s">
        <v>6962</v>
      </c>
      <c r="K1388" s="148">
        <f t="shared" si="51"/>
        <v>0</v>
      </c>
      <c r="L1388" s="148" t="s">
        <v>9021</v>
      </c>
    </row>
    <row r="1389" spans="8:12" x14ac:dyDescent="0.25">
      <c r="H1389" s="148" t="s">
        <v>4072</v>
      </c>
      <c r="I1389" s="148" t="s">
        <v>391</v>
      </c>
      <c r="J1389" s="148" t="s">
        <v>7190</v>
      </c>
      <c r="K1389" s="148">
        <f t="shared" si="51"/>
        <v>650000000000299</v>
      </c>
      <c r="L1389" s="148" t="s">
        <v>9021</v>
      </c>
    </row>
    <row r="1390" spans="8:12" x14ac:dyDescent="0.25">
      <c r="H1390" s="148" t="s">
        <v>4073</v>
      </c>
      <c r="I1390" s="148" t="s">
        <v>6962</v>
      </c>
      <c r="J1390" s="148" t="s">
        <v>6962</v>
      </c>
      <c r="K1390" s="148">
        <f t="shared" si="51"/>
        <v>0</v>
      </c>
      <c r="L1390" s="148" t="s">
        <v>9021</v>
      </c>
    </row>
    <row r="1391" spans="8:12" x14ac:dyDescent="0.25">
      <c r="H1391" s="148" t="s">
        <v>4073</v>
      </c>
      <c r="I1391" s="148" t="s">
        <v>391</v>
      </c>
      <c r="J1391" s="148" t="s">
        <v>7191</v>
      </c>
      <c r="K1391" s="148">
        <f t="shared" si="51"/>
        <v>650000000000300</v>
      </c>
      <c r="L1391" s="148" t="s">
        <v>9021</v>
      </c>
    </row>
    <row r="1392" spans="8:12" x14ac:dyDescent="0.25">
      <c r="H1392" s="148" t="s">
        <v>4074</v>
      </c>
      <c r="I1392" s="148" t="s">
        <v>6962</v>
      </c>
      <c r="J1392" s="148" t="s">
        <v>6962</v>
      </c>
      <c r="K1392" s="148">
        <f t="shared" si="51"/>
        <v>0</v>
      </c>
      <c r="L1392" s="148" t="s">
        <v>9021</v>
      </c>
    </row>
    <row r="1393" spans="8:12" x14ac:dyDescent="0.25">
      <c r="H1393" s="148" t="s">
        <v>4074</v>
      </c>
      <c r="I1393" s="148" t="s">
        <v>391</v>
      </c>
      <c r="J1393" s="148" t="s">
        <v>7192</v>
      </c>
      <c r="K1393" s="148">
        <f t="shared" si="51"/>
        <v>650000000000301</v>
      </c>
      <c r="L1393" s="148" t="s">
        <v>9021</v>
      </c>
    </row>
    <row r="1394" spans="8:12" x14ac:dyDescent="0.25">
      <c r="H1394" s="148" t="s">
        <v>4075</v>
      </c>
      <c r="I1394" s="148" t="s">
        <v>6962</v>
      </c>
      <c r="J1394" s="148" t="s">
        <v>6962</v>
      </c>
      <c r="K1394" s="148">
        <f t="shared" si="51"/>
        <v>0</v>
      </c>
      <c r="L1394" s="148" t="s">
        <v>9021</v>
      </c>
    </row>
    <row r="1395" spans="8:12" x14ac:dyDescent="0.25">
      <c r="H1395" s="148" t="s">
        <v>4075</v>
      </c>
      <c r="I1395" s="148" t="s">
        <v>391</v>
      </c>
      <c r="J1395" s="148" t="s">
        <v>7193</v>
      </c>
      <c r="K1395" s="148">
        <f t="shared" si="51"/>
        <v>650000000001499</v>
      </c>
      <c r="L1395" s="148" t="s">
        <v>9021</v>
      </c>
    </row>
    <row r="1396" spans="8:12" x14ac:dyDescent="0.25">
      <c r="H1396" s="148" t="s">
        <v>4076</v>
      </c>
      <c r="I1396" s="148" t="s">
        <v>6962</v>
      </c>
      <c r="J1396" s="148" t="s">
        <v>6962</v>
      </c>
      <c r="K1396" s="148">
        <f t="shared" si="51"/>
        <v>0</v>
      </c>
      <c r="L1396" s="148" t="s">
        <v>9021</v>
      </c>
    </row>
    <row r="1397" spans="8:12" x14ac:dyDescent="0.25">
      <c r="H1397" s="148" t="s">
        <v>4076</v>
      </c>
      <c r="I1397" s="148" t="s">
        <v>391</v>
      </c>
      <c r="J1397" s="148" t="s">
        <v>7194</v>
      </c>
      <c r="K1397" s="148">
        <f t="shared" si="51"/>
        <v>650000000000302</v>
      </c>
      <c r="L1397" s="148" t="s">
        <v>9021</v>
      </c>
    </row>
    <row r="1398" spans="8:12" x14ac:dyDescent="0.25">
      <c r="H1398" s="148" t="s">
        <v>4077</v>
      </c>
      <c r="I1398" s="148" t="s">
        <v>6962</v>
      </c>
      <c r="J1398" s="148" t="s">
        <v>6962</v>
      </c>
      <c r="K1398" s="148">
        <f t="shared" si="51"/>
        <v>0</v>
      </c>
      <c r="L1398" s="148" t="s">
        <v>9021</v>
      </c>
    </row>
    <row r="1399" spans="8:12" x14ac:dyDescent="0.25">
      <c r="H1399" s="148" t="s">
        <v>4077</v>
      </c>
      <c r="I1399" s="148" t="s">
        <v>391</v>
      </c>
      <c r="J1399" s="148" t="s">
        <v>7195</v>
      </c>
      <c r="K1399" s="148">
        <f t="shared" si="51"/>
        <v>650000000000303</v>
      </c>
      <c r="L1399" s="148" t="s">
        <v>9021</v>
      </c>
    </row>
    <row r="1400" spans="8:12" x14ac:dyDescent="0.25">
      <c r="H1400" s="148" t="s">
        <v>4078</v>
      </c>
      <c r="I1400" s="148" t="s">
        <v>6962</v>
      </c>
      <c r="J1400" s="148" t="s">
        <v>6962</v>
      </c>
      <c r="K1400" s="148">
        <f t="shared" si="51"/>
        <v>0</v>
      </c>
      <c r="L1400" s="148" t="s">
        <v>9021</v>
      </c>
    </row>
    <row r="1401" spans="8:12" x14ac:dyDescent="0.25">
      <c r="H1401" s="148" t="s">
        <v>4078</v>
      </c>
      <c r="I1401" s="148" t="s">
        <v>391</v>
      </c>
      <c r="J1401" s="148" t="s">
        <v>7196</v>
      </c>
      <c r="K1401" s="148">
        <f t="shared" si="51"/>
        <v>650000000000304</v>
      </c>
      <c r="L1401" s="148" t="s">
        <v>9021</v>
      </c>
    </row>
    <row r="1402" spans="8:12" x14ac:dyDescent="0.25">
      <c r="H1402" s="148" t="s">
        <v>4079</v>
      </c>
      <c r="I1402" s="148" t="s">
        <v>6962</v>
      </c>
      <c r="J1402" s="148" t="s">
        <v>6962</v>
      </c>
      <c r="K1402" s="148">
        <f t="shared" si="51"/>
        <v>0</v>
      </c>
      <c r="L1402" s="148" t="s">
        <v>9021</v>
      </c>
    </row>
    <row r="1403" spans="8:12" x14ac:dyDescent="0.25">
      <c r="H1403" s="148" t="s">
        <v>4079</v>
      </c>
      <c r="I1403" s="148" t="s">
        <v>391</v>
      </c>
      <c r="J1403" s="148" t="s">
        <v>7197</v>
      </c>
      <c r="K1403" s="148">
        <f t="shared" si="51"/>
        <v>650000000000305</v>
      </c>
      <c r="L1403" s="148" t="s">
        <v>9021</v>
      </c>
    </row>
    <row r="1404" spans="8:12" x14ac:dyDescent="0.25">
      <c r="H1404" s="148" t="s">
        <v>4080</v>
      </c>
      <c r="I1404" s="148" t="s">
        <v>6962</v>
      </c>
      <c r="J1404" s="148" t="s">
        <v>6962</v>
      </c>
      <c r="K1404" s="148">
        <f t="shared" si="51"/>
        <v>0</v>
      </c>
      <c r="L1404" s="148" t="s">
        <v>9021</v>
      </c>
    </row>
    <row r="1405" spans="8:12" x14ac:dyDescent="0.25">
      <c r="H1405" s="148" t="s">
        <v>4080</v>
      </c>
      <c r="I1405" s="148" t="s">
        <v>391</v>
      </c>
      <c r="J1405" s="148" t="s">
        <v>7198</v>
      </c>
      <c r="K1405" s="148">
        <f t="shared" si="51"/>
        <v>650000000001500</v>
      </c>
      <c r="L1405" s="148" t="s">
        <v>9021</v>
      </c>
    </row>
    <row r="1406" spans="8:12" x14ac:dyDescent="0.25">
      <c r="H1406" s="148" t="s">
        <v>4081</v>
      </c>
      <c r="I1406" s="148" t="s">
        <v>6962</v>
      </c>
      <c r="J1406" s="148" t="s">
        <v>6962</v>
      </c>
      <c r="K1406" s="148">
        <f t="shared" si="51"/>
        <v>0</v>
      </c>
      <c r="L1406" s="148" t="s">
        <v>9021</v>
      </c>
    </row>
    <row r="1407" spans="8:12" x14ac:dyDescent="0.25">
      <c r="H1407" s="148" t="s">
        <v>4081</v>
      </c>
      <c r="I1407" s="148" t="s">
        <v>391</v>
      </c>
      <c r="J1407" s="148" t="s">
        <v>7199</v>
      </c>
      <c r="K1407" s="148">
        <f t="shared" si="51"/>
        <v>650000000001501</v>
      </c>
      <c r="L1407" s="148" t="s">
        <v>9021</v>
      </c>
    </row>
    <row r="1408" spans="8:12" x14ac:dyDescent="0.25">
      <c r="H1408" s="148" t="s">
        <v>4082</v>
      </c>
      <c r="I1408" s="148" t="s">
        <v>6962</v>
      </c>
      <c r="J1408" s="148" t="s">
        <v>6962</v>
      </c>
      <c r="K1408" s="148">
        <f t="shared" si="51"/>
        <v>0</v>
      </c>
      <c r="L1408" s="148" t="s">
        <v>9021</v>
      </c>
    </row>
    <row r="1409" spans="8:12" x14ac:dyDescent="0.25">
      <c r="H1409" s="148" t="s">
        <v>4082</v>
      </c>
      <c r="I1409" s="148" t="s">
        <v>391</v>
      </c>
      <c r="J1409" s="148" t="s">
        <v>7200</v>
      </c>
      <c r="K1409" s="148">
        <f t="shared" si="51"/>
        <v>650000000000306</v>
      </c>
      <c r="L1409" s="148" t="s">
        <v>9021</v>
      </c>
    </row>
    <row r="1410" spans="8:12" x14ac:dyDescent="0.25">
      <c r="H1410" s="148" t="s">
        <v>4083</v>
      </c>
      <c r="I1410" s="148" t="s">
        <v>6962</v>
      </c>
      <c r="J1410" s="148" t="s">
        <v>6962</v>
      </c>
      <c r="K1410" s="148">
        <f t="shared" si="51"/>
        <v>0</v>
      </c>
      <c r="L1410" s="148" t="s">
        <v>9021</v>
      </c>
    </row>
    <row r="1411" spans="8:12" x14ac:dyDescent="0.25">
      <c r="H1411" s="148" t="s">
        <v>4083</v>
      </c>
      <c r="I1411" s="148" t="s">
        <v>391</v>
      </c>
      <c r="J1411" s="148" t="s">
        <v>7201</v>
      </c>
      <c r="K1411" s="148">
        <f t="shared" ref="K1411:K1474" si="52">+IFERROR(J1411*1,0)</f>
        <v>650000000001502</v>
      </c>
      <c r="L1411" s="148" t="s">
        <v>9021</v>
      </c>
    </row>
    <row r="1412" spans="8:12" x14ac:dyDescent="0.25">
      <c r="H1412" s="148" t="s">
        <v>4084</v>
      </c>
      <c r="I1412" s="148" t="s">
        <v>6962</v>
      </c>
      <c r="J1412" s="148" t="s">
        <v>6962</v>
      </c>
      <c r="K1412" s="148">
        <f t="shared" si="52"/>
        <v>0</v>
      </c>
      <c r="L1412" s="148" t="s">
        <v>9021</v>
      </c>
    </row>
    <row r="1413" spans="8:12" x14ac:dyDescent="0.25">
      <c r="H1413" s="148" t="s">
        <v>4084</v>
      </c>
      <c r="I1413" s="148" t="s">
        <v>391</v>
      </c>
      <c r="J1413" s="148" t="s">
        <v>7202</v>
      </c>
      <c r="K1413" s="148">
        <f t="shared" si="52"/>
        <v>650000000000307</v>
      </c>
      <c r="L1413" s="148" t="s">
        <v>9021</v>
      </c>
    </row>
    <row r="1414" spans="8:12" x14ac:dyDescent="0.25">
      <c r="H1414" s="148" t="s">
        <v>4085</v>
      </c>
      <c r="I1414" s="148" t="s">
        <v>6962</v>
      </c>
      <c r="J1414" s="148" t="s">
        <v>6962</v>
      </c>
      <c r="K1414" s="148">
        <f t="shared" si="52"/>
        <v>0</v>
      </c>
      <c r="L1414" s="148" t="s">
        <v>9021</v>
      </c>
    </row>
    <row r="1415" spans="8:12" x14ac:dyDescent="0.25">
      <c r="H1415" s="148" t="s">
        <v>4085</v>
      </c>
      <c r="I1415" s="148" t="s">
        <v>391</v>
      </c>
      <c r="J1415" s="148" t="s">
        <v>7203</v>
      </c>
      <c r="K1415" s="148">
        <f t="shared" si="52"/>
        <v>650000000001503</v>
      </c>
      <c r="L1415" s="148" t="s">
        <v>9021</v>
      </c>
    </row>
    <row r="1416" spans="8:12" x14ac:dyDescent="0.25">
      <c r="H1416" s="148" t="s">
        <v>4086</v>
      </c>
      <c r="I1416" s="148" t="s">
        <v>6962</v>
      </c>
      <c r="J1416" s="148" t="s">
        <v>6962</v>
      </c>
      <c r="K1416" s="148">
        <f t="shared" si="52"/>
        <v>0</v>
      </c>
      <c r="L1416" s="148" t="s">
        <v>9021</v>
      </c>
    </row>
    <row r="1417" spans="8:12" x14ac:dyDescent="0.25">
      <c r="H1417" s="148" t="s">
        <v>4086</v>
      </c>
      <c r="I1417" s="148" t="s">
        <v>391</v>
      </c>
      <c r="J1417" s="148" t="s">
        <v>7204</v>
      </c>
      <c r="K1417" s="148">
        <f t="shared" si="52"/>
        <v>650000000001504</v>
      </c>
      <c r="L1417" s="148" t="s">
        <v>9021</v>
      </c>
    </row>
    <row r="1418" spans="8:12" x14ac:dyDescent="0.25">
      <c r="H1418" s="148" t="s">
        <v>4087</v>
      </c>
      <c r="I1418" s="148" t="s">
        <v>6962</v>
      </c>
      <c r="J1418" s="148" t="s">
        <v>6962</v>
      </c>
      <c r="K1418" s="148">
        <f t="shared" si="52"/>
        <v>0</v>
      </c>
      <c r="L1418" s="148" t="s">
        <v>9021</v>
      </c>
    </row>
    <row r="1419" spans="8:12" x14ac:dyDescent="0.25">
      <c r="H1419" s="148" t="s">
        <v>4087</v>
      </c>
      <c r="I1419" s="148" t="s">
        <v>391</v>
      </c>
      <c r="J1419" s="148" t="s">
        <v>7205</v>
      </c>
      <c r="K1419" s="148">
        <f t="shared" si="52"/>
        <v>650000000001505</v>
      </c>
      <c r="L1419" s="148" t="s">
        <v>9021</v>
      </c>
    </row>
    <row r="1420" spans="8:12" x14ac:dyDescent="0.25">
      <c r="H1420" s="148" t="s">
        <v>4088</v>
      </c>
      <c r="I1420" s="148" t="s">
        <v>6962</v>
      </c>
      <c r="J1420" s="148" t="s">
        <v>6962</v>
      </c>
      <c r="K1420" s="148">
        <f t="shared" si="52"/>
        <v>0</v>
      </c>
      <c r="L1420" s="148" t="s">
        <v>9021</v>
      </c>
    </row>
    <row r="1421" spans="8:12" x14ac:dyDescent="0.25">
      <c r="H1421" s="148" t="s">
        <v>4088</v>
      </c>
      <c r="I1421" s="148" t="s">
        <v>391</v>
      </c>
      <c r="J1421" s="148" t="s">
        <v>7206</v>
      </c>
      <c r="K1421" s="148">
        <f t="shared" si="52"/>
        <v>650000000000308</v>
      </c>
      <c r="L1421" s="148" t="s">
        <v>9021</v>
      </c>
    </row>
    <row r="1422" spans="8:12" x14ac:dyDescent="0.25">
      <c r="H1422" s="148" t="s">
        <v>4089</v>
      </c>
      <c r="I1422" s="148" t="s">
        <v>6962</v>
      </c>
      <c r="J1422" s="148" t="s">
        <v>6962</v>
      </c>
      <c r="K1422" s="148">
        <f t="shared" si="52"/>
        <v>0</v>
      </c>
      <c r="L1422" s="148" t="s">
        <v>9021</v>
      </c>
    </row>
    <row r="1423" spans="8:12" x14ac:dyDescent="0.25">
      <c r="H1423" s="148" t="s">
        <v>4089</v>
      </c>
      <c r="I1423" s="148" t="s">
        <v>391</v>
      </c>
      <c r="J1423" s="148" t="s">
        <v>7207</v>
      </c>
      <c r="K1423" s="148">
        <f t="shared" si="52"/>
        <v>650000000001506</v>
      </c>
      <c r="L1423" s="148" t="s">
        <v>9021</v>
      </c>
    </row>
    <row r="1424" spans="8:12" x14ac:dyDescent="0.25">
      <c r="H1424" s="148" t="s">
        <v>4090</v>
      </c>
      <c r="I1424" s="148" t="s">
        <v>6962</v>
      </c>
      <c r="J1424" s="148" t="s">
        <v>6962</v>
      </c>
      <c r="K1424" s="148">
        <f t="shared" si="52"/>
        <v>0</v>
      </c>
      <c r="L1424" s="148" t="s">
        <v>9021</v>
      </c>
    </row>
    <row r="1425" spans="8:12" x14ac:dyDescent="0.25">
      <c r="H1425" s="148" t="s">
        <v>4090</v>
      </c>
      <c r="I1425" s="148" t="s">
        <v>391</v>
      </c>
      <c r="J1425" s="148" t="s">
        <v>7208</v>
      </c>
      <c r="K1425" s="148">
        <f t="shared" si="52"/>
        <v>650000000001507</v>
      </c>
      <c r="L1425" s="148" t="s">
        <v>9021</v>
      </c>
    </row>
    <row r="1426" spans="8:12" x14ac:dyDescent="0.25">
      <c r="H1426" s="148" t="s">
        <v>4091</v>
      </c>
      <c r="I1426" s="148" t="s">
        <v>6962</v>
      </c>
      <c r="J1426" s="148" t="s">
        <v>6962</v>
      </c>
      <c r="K1426" s="148">
        <f t="shared" si="52"/>
        <v>0</v>
      </c>
      <c r="L1426" s="148" t="s">
        <v>9021</v>
      </c>
    </row>
    <row r="1427" spans="8:12" x14ac:dyDescent="0.25">
      <c r="H1427" s="148" t="s">
        <v>4091</v>
      </c>
      <c r="I1427" s="148" t="s">
        <v>391</v>
      </c>
      <c r="J1427" s="148" t="s">
        <v>7209</v>
      </c>
      <c r="K1427" s="148">
        <f t="shared" si="52"/>
        <v>650000000001508</v>
      </c>
      <c r="L1427" s="148" t="s">
        <v>9021</v>
      </c>
    </row>
    <row r="1428" spans="8:12" x14ac:dyDescent="0.25">
      <c r="H1428" s="148" t="s">
        <v>4092</v>
      </c>
      <c r="I1428" s="148" t="s">
        <v>6962</v>
      </c>
      <c r="J1428" s="148" t="s">
        <v>6962</v>
      </c>
      <c r="K1428" s="148">
        <f t="shared" si="52"/>
        <v>0</v>
      </c>
      <c r="L1428" s="148" t="s">
        <v>9021</v>
      </c>
    </row>
    <row r="1429" spans="8:12" x14ac:dyDescent="0.25">
      <c r="H1429" s="148" t="s">
        <v>4092</v>
      </c>
      <c r="I1429" s="148" t="s">
        <v>391</v>
      </c>
      <c r="J1429" s="148" t="s">
        <v>7210</v>
      </c>
      <c r="K1429" s="148">
        <f t="shared" si="52"/>
        <v>650000000001509</v>
      </c>
      <c r="L1429" s="148" t="s">
        <v>9021</v>
      </c>
    </row>
    <row r="1430" spans="8:12" x14ac:dyDescent="0.25">
      <c r="H1430" s="148" t="s">
        <v>4093</v>
      </c>
      <c r="I1430" s="148" t="s">
        <v>6962</v>
      </c>
      <c r="J1430" s="148" t="s">
        <v>6962</v>
      </c>
      <c r="K1430" s="148">
        <f t="shared" si="52"/>
        <v>0</v>
      </c>
      <c r="L1430" s="148" t="s">
        <v>9021</v>
      </c>
    </row>
    <row r="1431" spans="8:12" x14ac:dyDescent="0.25">
      <c r="H1431" s="148" t="s">
        <v>4093</v>
      </c>
      <c r="I1431" s="148" t="s">
        <v>391</v>
      </c>
      <c r="J1431" s="148" t="s">
        <v>7211</v>
      </c>
      <c r="K1431" s="148">
        <f t="shared" si="52"/>
        <v>650000000000309</v>
      </c>
      <c r="L1431" s="148" t="s">
        <v>9021</v>
      </c>
    </row>
    <row r="1432" spans="8:12" x14ac:dyDescent="0.25">
      <c r="H1432" s="148" t="s">
        <v>4094</v>
      </c>
      <c r="I1432" s="148" t="s">
        <v>6962</v>
      </c>
      <c r="J1432" s="148" t="s">
        <v>6962</v>
      </c>
      <c r="K1432" s="148">
        <f t="shared" si="52"/>
        <v>0</v>
      </c>
      <c r="L1432" s="148" t="s">
        <v>9021</v>
      </c>
    </row>
    <row r="1433" spans="8:12" x14ac:dyDescent="0.25">
      <c r="H1433" s="148" t="s">
        <v>4094</v>
      </c>
      <c r="I1433" s="148" t="s">
        <v>391</v>
      </c>
      <c r="J1433" s="148" t="s">
        <v>7212</v>
      </c>
      <c r="K1433" s="148">
        <f t="shared" si="52"/>
        <v>650000000001510</v>
      </c>
      <c r="L1433" s="148" t="s">
        <v>9021</v>
      </c>
    </row>
    <row r="1434" spans="8:12" x14ac:dyDescent="0.25">
      <c r="H1434" s="148" t="s">
        <v>4095</v>
      </c>
      <c r="I1434" s="148" t="s">
        <v>6962</v>
      </c>
      <c r="J1434" s="148" t="s">
        <v>6962</v>
      </c>
      <c r="K1434" s="148">
        <f t="shared" si="52"/>
        <v>0</v>
      </c>
      <c r="L1434" s="148" t="s">
        <v>9021</v>
      </c>
    </row>
    <row r="1435" spans="8:12" x14ac:dyDescent="0.25">
      <c r="H1435" s="148" t="s">
        <v>4095</v>
      </c>
      <c r="I1435" s="148" t="s">
        <v>391</v>
      </c>
      <c r="J1435" s="148" t="s">
        <v>7213</v>
      </c>
      <c r="K1435" s="148">
        <f t="shared" si="52"/>
        <v>650000000000310</v>
      </c>
      <c r="L1435" s="148" t="s">
        <v>9021</v>
      </c>
    </row>
    <row r="1436" spans="8:12" x14ac:dyDescent="0.25">
      <c r="H1436" s="148" t="s">
        <v>4096</v>
      </c>
      <c r="I1436" s="148" t="s">
        <v>6962</v>
      </c>
      <c r="J1436" s="148" t="s">
        <v>6962</v>
      </c>
      <c r="K1436" s="148">
        <f t="shared" si="52"/>
        <v>0</v>
      </c>
      <c r="L1436" s="148" t="s">
        <v>9021</v>
      </c>
    </row>
    <row r="1437" spans="8:12" x14ac:dyDescent="0.25">
      <c r="H1437" s="148" t="s">
        <v>4096</v>
      </c>
      <c r="I1437" s="148" t="s">
        <v>391</v>
      </c>
      <c r="J1437" s="148" t="s">
        <v>7214</v>
      </c>
      <c r="K1437" s="148">
        <f t="shared" si="52"/>
        <v>650000000000311</v>
      </c>
      <c r="L1437" s="148" t="s">
        <v>9021</v>
      </c>
    </row>
    <row r="1438" spans="8:12" x14ac:dyDescent="0.25">
      <c r="H1438" s="148" t="s">
        <v>4097</v>
      </c>
      <c r="I1438" s="148" t="s">
        <v>6962</v>
      </c>
      <c r="J1438" s="148" t="s">
        <v>6962</v>
      </c>
      <c r="K1438" s="148">
        <f t="shared" si="52"/>
        <v>0</v>
      </c>
      <c r="L1438" s="148" t="s">
        <v>9021</v>
      </c>
    </row>
    <row r="1439" spans="8:12" x14ac:dyDescent="0.25">
      <c r="H1439" s="148" t="s">
        <v>4097</v>
      </c>
      <c r="I1439" s="148" t="s">
        <v>391</v>
      </c>
      <c r="J1439" s="148" t="s">
        <v>7215</v>
      </c>
      <c r="K1439" s="148">
        <f t="shared" si="52"/>
        <v>650000000001511</v>
      </c>
      <c r="L1439" s="148" t="s">
        <v>9021</v>
      </c>
    </row>
    <row r="1440" spans="8:12" x14ac:dyDescent="0.25">
      <c r="H1440" s="148" t="s">
        <v>4098</v>
      </c>
      <c r="I1440" s="148" t="s">
        <v>6962</v>
      </c>
      <c r="J1440" s="148" t="s">
        <v>6962</v>
      </c>
      <c r="K1440" s="148">
        <f t="shared" si="52"/>
        <v>0</v>
      </c>
      <c r="L1440" s="148" t="s">
        <v>9021</v>
      </c>
    </row>
    <row r="1441" spans="8:12" x14ac:dyDescent="0.25">
      <c r="H1441" s="148" t="s">
        <v>4098</v>
      </c>
      <c r="I1441" s="148" t="s">
        <v>391</v>
      </c>
      <c r="J1441" s="148" t="s">
        <v>7216</v>
      </c>
      <c r="K1441" s="148">
        <f t="shared" si="52"/>
        <v>650000000001512</v>
      </c>
      <c r="L1441" s="148" t="s">
        <v>9021</v>
      </c>
    </row>
    <row r="1442" spans="8:12" x14ac:dyDescent="0.25">
      <c r="H1442" s="148" t="s">
        <v>4099</v>
      </c>
      <c r="I1442" s="148" t="s">
        <v>6962</v>
      </c>
      <c r="J1442" s="148" t="s">
        <v>6962</v>
      </c>
      <c r="K1442" s="148">
        <f t="shared" si="52"/>
        <v>0</v>
      </c>
      <c r="L1442" s="148" t="s">
        <v>9021</v>
      </c>
    </row>
    <row r="1443" spans="8:12" x14ac:dyDescent="0.25">
      <c r="H1443" s="148" t="s">
        <v>4099</v>
      </c>
      <c r="I1443" s="148" t="s">
        <v>391</v>
      </c>
      <c r="J1443" s="148" t="s">
        <v>7217</v>
      </c>
      <c r="K1443" s="148">
        <f t="shared" si="52"/>
        <v>650000000000312</v>
      </c>
      <c r="L1443" s="148" t="s">
        <v>9021</v>
      </c>
    </row>
    <row r="1444" spans="8:12" x14ac:dyDescent="0.25">
      <c r="H1444" s="148" t="s">
        <v>4100</v>
      </c>
      <c r="I1444" s="148" t="s">
        <v>6962</v>
      </c>
      <c r="J1444" s="148" t="s">
        <v>6962</v>
      </c>
      <c r="K1444" s="148">
        <f t="shared" si="52"/>
        <v>0</v>
      </c>
      <c r="L1444" s="148" t="s">
        <v>9021</v>
      </c>
    </row>
    <row r="1445" spans="8:12" x14ac:dyDescent="0.25">
      <c r="H1445" s="148" t="s">
        <v>4100</v>
      </c>
      <c r="I1445" s="148" t="s">
        <v>391</v>
      </c>
      <c r="J1445" s="148" t="s">
        <v>7218</v>
      </c>
      <c r="K1445" s="148">
        <f t="shared" si="52"/>
        <v>650000000000313</v>
      </c>
      <c r="L1445" s="148" t="s">
        <v>9021</v>
      </c>
    </row>
    <row r="1446" spans="8:12" x14ac:dyDescent="0.25">
      <c r="H1446" s="148" t="s">
        <v>4101</v>
      </c>
      <c r="I1446" s="148" t="s">
        <v>6962</v>
      </c>
      <c r="J1446" s="148" t="s">
        <v>6962</v>
      </c>
      <c r="K1446" s="148">
        <f t="shared" si="52"/>
        <v>0</v>
      </c>
      <c r="L1446" s="148" t="s">
        <v>9021</v>
      </c>
    </row>
    <row r="1447" spans="8:12" x14ac:dyDescent="0.25">
      <c r="H1447" s="148" t="s">
        <v>4101</v>
      </c>
      <c r="I1447" s="148" t="s">
        <v>391</v>
      </c>
      <c r="J1447" s="148" t="s">
        <v>7219</v>
      </c>
      <c r="K1447" s="148">
        <f t="shared" si="52"/>
        <v>650000000001513</v>
      </c>
      <c r="L1447" s="148" t="s">
        <v>9021</v>
      </c>
    </row>
    <row r="1448" spans="8:12" x14ac:dyDescent="0.25">
      <c r="H1448" s="148" t="s">
        <v>4102</v>
      </c>
      <c r="I1448" s="148" t="s">
        <v>6962</v>
      </c>
      <c r="J1448" s="148" t="s">
        <v>6962</v>
      </c>
      <c r="K1448" s="148">
        <f t="shared" si="52"/>
        <v>0</v>
      </c>
      <c r="L1448" s="148" t="s">
        <v>9021</v>
      </c>
    </row>
    <row r="1449" spans="8:12" x14ac:dyDescent="0.25">
      <c r="H1449" s="148" t="s">
        <v>4102</v>
      </c>
      <c r="I1449" s="148" t="s">
        <v>391</v>
      </c>
      <c r="J1449" s="148" t="s">
        <v>7220</v>
      </c>
      <c r="K1449" s="148">
        <f t="shared" si="52"/>
        <v>650000000001514</v>
      </c>
      <c r="L1449" s="148" t="s">
        <v>9021</v>
      </c>
    </row>
    <row r="1450" spans="8:12" x14ac:dyDescent="0.25">
      <c r="H1450" s="148" t="s">
        <v>6835</v>
      </c>
      <c r="I1450" s="148" t="s">
        <v>6962</v>
      </c>
      <c r="J1450" s="148" t="s">
        <v>6962</v>
      </c>
      <c r="K1450" s="148">
        <f t="shared" si="52"/>
        <v>0</v>
      </c>
      <c r="L1450" s="148" t="s">
        <v>9021</v>
      </c>
    </row>
    <row r="1451" spans="8:12" x14ac:dyDescent="0.25">
      <c r="H1451" s="148" t="s">
        <v>4103</v>
      </c>
      <c r="I1451" s="148" t="s">
        <v>6962</v>
      </c>
      <c r="J1451" s="148" t="s">
        <v>6962</v>
      </c>
      <c r="K1451" s="148">
        <f t="shared" si="52"/>
        <v>0</v>
      </c>
      <c r="L1451" s="148" t="s">
        <v>9021</v>
      </c>
    </row>
    <row r="1452" spans="8:12" x14ac:dyDescent="0.25">
      <c r="H1452" s="148" t="s">
        <v>4103</v>
      </c>
      <c r="I1452" s="148" t="s">
        <v>391</v>
      </c>
      <c r="J1452" s="148" t="s">
        <v>7221</v>
      </c>
      <c r="K1452" s="148">
        <f t="shared" si="52"/>
        <v>650000000000314</v>
      </c>
      <c r="L1452" s="148" t="s">
        <v>9021</v>
      </c>
    </row>
    <row r="1453" spans="8:12" x14ac:dyDescent="0.25">
      <c r="H1453" s="148" t="s">
        <v>4104</v>
      </c>
      <c r="I1453" s="148" t="s">
        <v>6962</v>
      </c>
      <c r="J1453" s="148" t="s">
        <v>6962</v>
      </c>
      <c r="K1453" s="148">
        <f t="shared" si="52"/>
        <v>0</v>
      </c>
      <c r="L1453" s="148" t="s">
        <v>9021</v>
      </c>
    </row>
    <row r="1454" spans="8:12" x14ac:dyDescent="0.25">
      <c r="H1454" s="148" t="s">
        <v>4104</v>
      </c>
      <c r="I1454" s="148" t="s">
        <v>391</v>
      </c>
      <c r="J1454" s="148" t="s">
        <v>7222</v>
      </c>
      <c r="K1454" s="148">
        <f t="shared" si="52"/>
        <v>650000000000315</v>
      </c>
      <c r="L1454" s="148" t="s">
        <v>9021</v>
      </c>
    </row>
    <row r="1455" spans="8:12" x14ac:dyDescent="0.25">
      <c r="H1455" s="148" t="s">
        <v>4105</v>
      </c>
      <c r="I1455" s="148" t="s">
        <v>6962</v>
      </c>
      <c r="J1455" s="148" t="s">
        <v>6962</v>
      </c>
      <c r="K1455" s="148">
        <f t="shared" si="52"/>
        <v>0</v>
      </c>
      <c r="L1455" s="148" t="s">
        <v>9021</v>
      </c>
    </row>
    <row r="1456" spans="8:12" x14ac:dyDescent="0.25">
      <c r="H1456" s="148" t="s">
        <v>4105</v>
      </c>
      <c r="I1456" s="148" t="s">
        <v>391</v>
      </c>
      <c r="J1456" s="148" t="s">
        <v>7223</v>
      </c>
      <c r="K1456" s="148">
        <f t="shared" si="52"/>
        <v>650000000000316</v>
      </c>
      <c r="L1456" s="148" t="s">
        <v>9021</v>
      </c>
    </row>
    <row r="1457" spans="8:12" x14ac:dyDescent="0.25">
      <c r="H1457" s="148" t="s">
        <v>4106</v>
      </c>
      <c r="I1457" s="148" t="s">
        <v>6962</v>
      </c>
      <c r="J1457" s="148" t="s">
        <v>6962</v>
      </c>
      <c r="K1457" s="148">
        <f t="shared" si="52"/>
        <v>0</v>
      </c>
      <c r="L1457" s="148" t="s">
        <v>9021</v>
      </c>
    </row>
    <row r="1458" spans="8:12" x14ac:dyDescent="0.25">
      <c r="H1458" s="148" t="s">
        <v>4106</v>
      </c>
      <c r="I1458" s="148" t="s">
        <v>391</v>
      </c>
      <c r="J1458" s="148" t="s">
        <v>7224</v>
      </c>
      <c r="K1458" s="148">
        <f t="shared" si="52"/>
        <v>650000000001515</v>
      </c>
      <c r="L1458" s="148" t="s">
        <v>9021</v>
      </c>
    </row>
    <row r="1459" spans="8:12" x14ac:dyDescent="0.25">
      <c r="H1459" s="148" t="s">
        <v>4107</v>
      </c>
      <c r="I1459" s="148" t="s">
        <v>6962</v>
      </c>
      <c r="J1459" s="148" t="s">
        <v>6962</v>
      </c>
      <c r="K1459" s="148">
        <f t="shared" si="52"/>
        <v>0</v>
      </c>
      <c r="L1459" s="148" t="s">
        <v>9021</v>
      </c>
    </row>
    <row r="1460" spans="8:12" x14ac:dyDescent="0.25">
      <c r="H1460" s="148" t="s">
        <v>4107</v>
      </c>
      <c r="I1460" s="148" t="s">
        <v>391</v>
      </c>
      <c r="J1460" s="148" t="s">
        <v>7225</v>
      </c>
      <c r="K1460" s="148">
        <f t="shared" si="52"/>
        <v>650000000001516</v>
      </c>
      <c r="L1460" s="148" t="s">
        <v>9021</v>
      </c>
    </row>
    <row r="1461" spans="8:12" x14ac:dyDescent="0.25">
      <c r="H1461" s="148" t="s">
        <v>4108</v>
      </c>
      <c r="I1461" s="148" t="s">
        <v>6962</v>
      </c>
      <c r="J1461" s="148" t="s">
        <v>6962</v>
      </c>
      <c r="K1461" s="148">
        <f t="shared" si="52"/>
        <v>0</v>
      </c>
      <c r="L1461" s="148" t="s">
        <v>9021</v>
      </c>
    </row>
    <row r="1462" spans="8:12" x14ac:dyDescent="0.25">
      <c r="H1462" s="148" t="s">
        <v>4108</v>
      </c>
      <c r="I1462" s="148" t="s">
        <v>391</v>
      </c>
      <c r="J1462" s="148" t="s">
        <v>7226</v>
      </c>
      <c r="K1462" s="148">
        <f t="shared" si="52"/>
        <v>650000000001517</v>
      </c>
      <c r="L1462" s="148" t="s">
        <v>9021</v>
      </c>
    </row>
    <row r="1463" spans="8:12" x14ac:dyDescent="0.25">
      <c r="H1463" s="148" t="s">
        <v>4109</v>
      </c>
      <c r="I1463" s="148" t="s">
        <v>6962</v>
      </c>
      <c r="J1463" s="148" t="s">
        <v>6962</v>
      </c>
      <c r="K1463" s="148">
        <f t="shared" si="52"/>
        <v>0</v>
      </c>
      <c r="L1463" s="148" t="s">
        <v>9021</v>
      </c>
    </row>
    <row r="1464" spans="8:12" x14ac:dyDescent="0.25">
      <c r="H1464" s="148" t="s">
        <v>4109</v>
      </c>
      <c r="I1464" s="148" t="s">
        <v>391</v>
      </c>
      <c r="J1464" s="148" t="s">
        <v>7227</v>
      </c>
      <c r="K1464" s="148">
        <f t="shared" si="52"/>
        <v>650000000000317</v>
      </c>
      <c r="L1464" s="148" t="s">
        <v>9021</v>
      </c>
    </row>
    <row r="1465" spans="8:12" x14ac:dyDescent="0.25">
      <c r="H1465" s="148" t="s">
        <v>4110</v>
      </c>
      <c r="I1465" s="148" t="s">
        <v>6962</v>
      </c>
      <c r="J1465" s="148" t="s">
        <v>6962</v>
      </c>
      <c r="K1465" s="148">
        <f t="shared" si="52"/>
        <v>0</v>
      </c>
      <c r="L1465" s="148" t="s">
        <v>9021</v>
      </c>
    </row>
    <row r="1466" spans="8:12" x14ac:dyDescent="0.25">
      <c r="H1466" s="148" t="s">
        <v>4110</v>
      </c>
      <c r="I1466" s="148" t="s">
        <v>391</v>
      </c>
      <c r="J1466" s="148" t="s">
        <v>7228</v>
      </c>
      <c r="K1466" s="148">
        <f t="shared" si="52"/>
        <v>650000000000318</v>
      </c>
      <c r="L1466" s="148" t="s">
        <v>9021</v>
      </c>
    </row>
    <row r="1467" spans="8:12" x14ac:dyDescent="0.25">
      <c r="H1467" s="148" t="s">
        <v>4111</v>
      </c>
      <c r="I1467" s="148" t="s">
        <v>6962</v>
      </c>
      <c r="J1467" s="148" t="s">
        <v>6962</v>
      </c>
      <c r="K1467" s="148">
        <f t="shared" si="52"/>
        <v>0</v>
      </c>
      <c r="L1467" s="148" t="s">
        <v>9021</v>
      </c>
    </row>
    <row r="1468" spans="8:12" x14ac:dyDescent="0.25">
      <c r="H1468" s="148" t="s">
        <v>4111</v>
      </c>
      <c r="I1468" s="148" t="s">
        <v>391</v>
      </c>
      <c r="J1468" s="148" t="s">
        <v>7229</v>
      </c>
      <c r="K1468" s="148">
        <f t="shared" si="52"/>
        <v>650000000000319</v>
      </c>
      <c r="L1468" s="148" t="s">
        <v>9021</v>
      </c>
    </row>
    <row r="1469" spans="8:12" x14ac:dyDescent="0.25">
      <c r="H1469" s="148" t="s">
        <v>4112</v>
      </c>
      <c r="I1469" s="148" t="s">
        <v>6962</v>
      </c>
      <c r="J1469" s="148" t="s">
        <v>6962</v>
      </c>
      <c r="K1469" s="148">
        <f t="shared" si="52"/>
        <v>0</v>
      </c>
      <c r="L1469" s="148" t="s">
        <v>9021</v>
      </c>
    </row>
    <row r="1470" spans="8:12" x14ac:dyDescent="0.25">
      <c r="H1470" s="148" t="s">
        <v>4112</v>
      </c>
      <c r="I1470" s="148" t="s">
        <v>391</v>
      </c>
      <c r="J1470" s="148" t="s">
        <v>7230</v>
      </c>
      <c r="K1470" s="148">
        <f t="shared" si="52"/>
        <v>650000000001518</v>
      </c>
      <c r="L1470" s="148" t="s">
        <v>9021</v>
      </c>
    </row>
    <row r="1471" spans="8:12" x14ac:dyDescent="0.25">
      <c r="H1471" s="148" t="s">
        <v>4113</v>
      </c>
      <c r="I1471" s="148" t="s">
        <v>6962</v>
      </c>
      <c r="J1471" s="148" t="s">
        <v>6962</v>
      </c>
      <c r="K1471" s="148">
        <f t="shared" si="52"/>
        <v>0</v>
      </c>
      <c r="L1471" s="148" t="s">
        <v>9021</v>
      </c>
    </row>
    <row r="1472" spans="8:12" x14ac:dyDescent="0.25">
      <c r="H1472" s="148" t="s">
        <v>4113</v>
      </c>
      <c r="I1472" s="148" t="s">
        <v>391</v>
      </c>
      <c r="J1472" s="148" t="s">
        <v>7231</v>
      </c>
      <c r="K1472" s="148">
        <f t="shared" si="52"/>
        <v>650000000000320</v>
      </c>
      <c r="L1472" s="148" t="s">
        <v>9021</v>
      </c>
    </row>
    <row r="1473" spans="8:12" x14ac:dyDescent="0.25">
      <c r="H1473" s="148" t="s">
        <v>4114</v>
      </c>
      <c r="I1473" s="148" t="s">
        <v>6962</v>
      </c>
      <c r="J1473" s="148" t="s">
        <v>6962</v>
      </c>
      <c r="K1473" s="148">
        <f t="shared" si="52"/>
        <v>0</v>
      </c>
      <c r="L1473" s="148" t="s">
        <v>9021</v>
      </c>
    </row>
    <row r="1474" spans="8:12" x14ac:dyDescent="0.25">
      <c r="H1474" s="148" t="s">
        <v>4114</v>
      </c>
      <c r="I1474" s="148" t="s">
        <v>391</v>
      </c>
      <c r="J1474" s="148" t="s">
        <v>7232</v>
      </c>
      <c r="K1474" s="148">
        <f t="shared" si="52"/>
        <v>650000000000321</v>
      </c>
      <c r="L1474" s="148" t="s">
        <v>9021</v>
      </c>
    </row>
    <row r="1475" spans="8:12" x14ac:dyDescent="0.25">
      <c r="H1475" s="148" t="s">
        <v>4115</v>
      </c>
      <c r="I1475" s="148" t="s">
        <v>6962</v>
      </c>
      <c r="J1475" s="148" t="s">
        <v>6962</v>
      </c>
      <c r="K1475" s="148">
        <f t="shared" ref="K1475:K1538" si="53">+IFERROR(J1475*1,0)</f>
        <v>0</v>
      </c>
      <c r="L1475" s="148" t="s">
        <v>9021</v>
      </c>
    </row>
    <row r="1476" spans="8:12" x14ac:dyDescent="0.25">
      <c r="H1476" s="148" t="s">
        <v>4115</v>
      </c>
      <c r="I1476" s="148" t="s">
        <v>391</v>
      </c>
      <c r="J1476" s="148" t="s">
        <v>7233</v>
      </c>
      <c r="K1476" s="148">
        <f t="shared" si="53"/>
        <v>650000000001519</v>
      </c>
      <c r="L1476" s="148" t="s">
        <v>9021</v>
      </c>
    </row>
    <row r="1477" spans="8:12" x14ac:dyDescent="0.25">
      <c r="H1477" s="148" t="s">
        <v>6836</v>
      </c>
      <c r="I1477" s="148" t="s">
        <v>6962</v>
      </c>
      <c r="J1477" s="148" t="s">
        <v>6962</v>
      </c>
      <c r="K1477" s="148">
        <f t="shared" si="53"/>
        <v>0</v>
      </c>
      <c r="L1477" s="148" t="s">
        <v>9021</v>
      </c>
    </row>
    <row r="1478" spans="8:12" x14ac:dyDescent="0.25">
      <c r="H1478" s="148" t="s">
        <v>4116</v>
      </c>
      <c r="I1478" s="148" t="s">
        <v>6962</v>
      </c>
      <c r="J1478" s="148" t="s">
        <v>6962</v>
      </c>
      <c r="K1478" s="148">
        <f t="shared" si="53"/>
        <v>0</v>
      </c>
      <c r="L1478" s="148" t="s">
        <v>9021</v>
      </c>
    </row>
    <row r="1479" spans="8:12" x14ac:dyDescent="0.25">
      <c r="H1479" s="148" t="s">
        <v>4116</v>
      </c>
      <c r="I1479" s="148" t="s">
        <v>391</v>
      </c>
      <c r="J1479" s="148" t="s">
        <v>7234</v>
      </c>
      <c r="K1479" s="148">
        <f t="shared" si="53"/>
        <v>650000000001520</v>
      </c>
      <c r="L1479" s="148" t="s">
        <v>9021</v>
      </c>
    </row>
    <row r="1480" spans="8:12" x14ac:dyDescent="0.25">
      <c r="H1480" s="148" t="s">
        <v>4117</v>
      </c>
      <c r="I1480" s="148" t="s">
        <v>6962</v>
      </c>
      <c r="J1480" s="148" t="s">
        <v>6962</v>
      </c>
      <c r="K1480" s="148">
        <f t="shared" si="53"/>
        <v>0</v>
      </c>
      <c r="L1480" s="148" t="s">
        <v>9021</v>
      </c>
    </row>
    <row r="1481" spans="8:12" x14ac:dyDescent="0.25">
      <c r="H1481" s="148" t="s">
        <v>4117</v>
      </c>
      <c r="I1481" s="148" t="s">
        <v>391</v>
      </c>
      <c r="J1481" s="148" t="s">
        <v>7235</v>
      </c>
      <c r="K1481" s="148">
        <f t="shared" si="53"/>
        <v>650000000001521</v>
      </c>
      <c r="L1481" s="148" t="s">
        <v>9021</v>
      </c>
    </row>
    <row r="1482" spans="8:12" x14ac:dyDescent="0.25">
      <c r="H1482" s="148" t="s">
        <v>4118</v>
      </c>
      <c r="I1482" s="148" t="s">
        <v>6962</v>
      </c>
      <c r="J1482" s="148" t="s">
        <v>6962</v>
      </c>
      <c r="K1482" s="148">
        <f t="shared" si="53"/>
        <v>0</v>
      </c>
      <c r="L1482" s="148" t="s">
        <v>9021</v>
      </c>
    </row>
    <row r="1483" spans="8:12" x14ac:dyDescent="0.25">
      <c r="H1483" s="148" t="s">
        <v>4118</v>
      </c>
      <c r="I1483" s="148" t="s">
        <v>391</v>
      </c>
      <c r="J1483" s="148" t="s">
        <v>7236</v>
      </c>
      <c r="K1483" s="148">
        <f t="shared" si="53"/>
        <v>650000000001522</v>
      </c>
      <c r="L1483" s="148" t="s">
        <v>9021</v>
      </c>
    </row>
    <row r="1484" spans="8:12" x14ac:dyDescent="0.25">
      <c r="H1484" s="148" t="s">
        <v>4119</v>
      </c>
      <c r="I1484" s="148" t="s">
        <v>6962</v>
      </c>
      <c r="J1484" s="148" t="s">
        <v>6962</v>
      </c>
      <c r="K1484" s="148">
        <f t="shared" si="53"/>
        <v>0</v>
      </c>
      <c r="L1484" s="148" t="s">
        <v>9021</v>
      </c>
    </row>
    <row r="1485" spans="8:12" x14ac:dyDescent="0.25">
      <c r="H1485" s="148" t="s">
        <v>4119</v>
      </c>
      <c r="I1485" s="148" t="s">
        <v>391</v>
      </c>
      <c r="J1485" s="148" t="s">
        <v>7237</v>
      </c>
      <c r="K1485" s="148">
        <f t="shared" si="53"/>
        <v>650000000001523</v>
      </c>
      <c r="L1485" s="148" t="s">
        <v>9021</v>
      </c>
    </row>
    <row r="1486" spans="8:12" x14ac:dyDescent="0.25">
      <c r="H1486" s="148" t="s">
        <v>4120</v>
      </c>
      <c r="I1486" s="148" t="s">
        <v>6962</v>
      </c>
      <c r="J1486" s="148" t="s">
        <v>6962</v>
      </c>
      <c r="K1486" s="148">
        <f t="shared" si="53"/>
        <v>0</v>
      </c>
      <c r="L1486" s="148" t="s">
        <v>9021</v>
      </c>
    </row>
    <row r="1487" spans="8:12" x14ac:dyDescent="0.25">
      <c r="H1487" s="148" t="s">
        <v>4120</v>
      </c>
      <c r="I1487" s="148" t="s">
        <v>391</v>
      </c>
      <c r="J1487" s="148" t="s">
        <v>7238</v>
      </c>
      <c r="K1487" s="148">
        <f t="shared" si="53"/>
        <v>650000000000322</v>
      </c>
      <c r="L1487" s="148" t="s">
        <v>9021</v>
      </c>
    </row>
    <row r="1488" spans="8:12" x14ac:dyDescent="0.25">
      <c r="H1488" s="148" t="s">
        <v>4121</v>
      </c>
      <c r="I1488" s="148" t="s">
        <v>6962</v>
      </c>
      <c r="J1488" s="148" t="s">
        <v>6962</v>
      </c>
      <c r="K1488" s="148">
        <f t="shared" si="53"/>
        <v>0</v>
      </c>
      <c r="L1488" s="148" t="s">
        <v>9021</v>
      </c>
    </row>
    <row r="1489" spans="8:12" x14ac:dyDescent="0.25">
      <c r="H1489" s="148" t="s">
        <v>4121</v>
      </c>
      <c r="I1489" s="148" t="s">
        <v>391</v>
      </c>
      <c r="J1489" s="148" t="s">
        <v>7239</v>
      </c>
      <c r="K1489" s="148">
        <f t="shared" si="53"/>
        <v>650000000001524</v>
      </c>
      <c r="L1489" s="148" t="s">
        <v>9021</v>
      </c>
    </row>
    <row r="1490" spans="8:12" x14ac:dyDescent="0.25">
      <c r="H1490" s="148" t="s">
        <v>4122</v>
      </c>
      <c r="I1490" s="148" t="s">
        <v>6962</v>
      </c>
      <c r="J1490" s="148" t="s">
        <v>6962</v>
      </c>
      <c r="K1490" s="148">
        <f t="shared" si="53"/>
        <v>0</v>
      </c>
      <c r="L1490" s="148" t="s">
        <v>9021</v>
      </c>
    </row>
    <row r="1491" spans="8:12" x14ac:dyDescent="0.25">
      <c r="H1491" s="148" t="s">
        <v>4122</v>
      </c>
      <c r="I1491" s="148" t="s">
        <v>391</v>
      </c>
      <c r="J1491" s="148" t="s">
        <v>7240</v>
      </c>
      <c r="K1491" s="148">
        <f t="shared" si="53"/>
        <v>650000000000323</v>
      </c>
      <c r="L1491" s="148" t="s">
        <v>9021</v>
      </c>
    </row>
    <row r="1492" spans="8:12" x14ac:dyDescent="0.25">
      <c r="H1492" s="148" t="s">
        <v>4123</v>
      </c>
      <c r="I1492" s="148" t="s">
        <v>6962</v>
      </c>
      <c r="J1492" s="148" t="s">
        <v>6962</v>
      </c>
      <c r="K1492" s="148">
        <f t="shared" si="53"/>
        <v>0</v>
      </c>
      <c r="L1492" s="148" t="s">
        <v>9021</v>
      </c>
    </row>
    <row r="1493" spans="8:12" x14ac:dyDescent="0.25">
      <c r="H1493" s="148" t="s">
        <v>4123</v>
      </c>
      <c r="I1493" s="148" t="s">
        <v>391</v>
      </c>
      <c r="J1493" s="148" t="s">
        <v>7241</v>
      </c>
      <c r="K1493" s="148">
        <f t="shared" si="53"/>
        <v>650000000000324</v>
      </c>
      <c r="L1493" s="148" t="s">
        <v>9021</v>
      </c>
    </row>
    <row r="1494" spans="8:12" x14ac:dyDescent="0.25">
      <c r="H1494" s="148" t="s">
        <v>4124</v>
      </c>
      <c r="I1494" s="148" t="s">
        <v>6962</v>
      </c>
      <c r="J1494" s="148" t="s">
        <v>6962</v>
      </c>
      <c r="K1494" s="148">
        <f t="shared" si="53"/>
        <v>0</v>
      </c>
      <c r="L1494" s="148" t="s">
        <v>9021</v>
      </c>
    </row>
    <row r="1495" spans="8:12" x14ac:dyDescent="0.25">
      <c r="H1495" s="148" t="s">
        <v>4124</v>
      </c>
      <c r="I1495" s="148" t="s">
        <v>391</v>
      </c>
      <c r="J1495" s="148" t="s">
        <v>7242</v>
      </c>
      <c r="K1495" s="148">
        <f t="shared" si="53"/>
        <v>650000000000325</v>
      </c>
      <c r="L1495" s="148" t="s">
        <v>9021</v>
      </c>
    </row>
    <row r="1496" spans="8:12" x14ac:dyDescent="0.25">
      <c r="H1496" s="148" t="s">
        <v>4125</v>
      </c>
      <c r="I1496" s="148" t="s">
        <v>6962</v>
      </c>
      <c r="J1496" s="148" t="s">
        <v>6962</v>
      </c>
      <c r="K1496" s="148">
        <f t="shared" si="53"/>
        <v>0</v>
      </c>
      <c r="L1496" s="148" t="s">
        <v>9021</v>
      </c>
    </row>
    <row r="1497" spans="8:12" x14ac:dyDescent="0.25">
      <c r="H1497" s="148" t="s">
        <v>4125</v>
      </c>
      <c r="I1497" s="148" t="s">
        <v>391</v>
      </c>
      <c r="J1497" s="148" t="s">
        <v>7243</v>
      </c>
      <c r="K1497" s="148">
        <f t="shared" si="53"/>
        <v>650000000000326</v>
      </c>
      <c r="L1497" s="148" t="s">
        <v>9021</v>
      </c>
    </row>
    <row r="1498" spans="8:12" x14ac:dyDescent="0.25">
      <c r="H1498" s="148" t="s">
        <v>6837</v>
      </c>
      <c r="I1498" s="148" t="s">
        <v>6962</v>
      </c>
      <c r="J1498" s="148" t="s">
        <v>6962</v>
      </c>
      <c r="K1498" s="148">
        <f t="shared" si="53"/>
        <v>0</v>
      </c>
      <c r="L1498" s="148" t="s">
        <v>9021</v>
      </c>
    </row>
    <row r="1499" spans="8:12" x14ac:dyDescent="0.25">
      <c r="H1499" s="148" t="s">
        <v>6838</v>
      </c>
      <c r="I1499" s="148" t="s">
        <v>6962</v>
      </c>
      <c r="J1499" s="148" t="s">
        <v>6962</v>
      </c>
      <c r="K1499" s="148">
        <f t="shared" si="53"/>
        <v>0</v>
      </c>
      <c r="L1499" s="148" t="s">
        <v>9022</v>
      </c>
    </row>
    <row r="1500" spans="8:12" x14ac:dyDescent="0.25">
      <c r="H1500" s="148" t="s">
        <v>4126</v>
      </c>
      <c r="I1500" s="148" t="s">
        <v>6962</v>
      </c>
      <c r="J1500" s="148" t="s">
        <v>6962</v>
      </c>
      <c r="K1500" s="148">
        <f t="shared" si="53"/>
        <v>0</v>
      </c>
      <c r="L1500" s="148" t="s">
        <v>9021</v>
      </c>
    </row>
    <row r="1501" spans="8:12" x14ac:dyDescent="0.25">
      <c r="H1501" s="148" t="s">
        <v>4126</v>
      </c>
      <c r="I1501" s="148" t="s">
        <v>391</v>
      </c>
      <c r="J1501" s="148" t="s">
        <v>7244</v>
      </c>
      <c r="K1501" s="148">
        <f t="shared" si="53"/>
        <v>650000000000327</v>
      </c>
      <c r="L1501" s="148" t="s">
        <v>9021</v>
      </c>
    </row>
    <row r="1502" spans="8:12" x14ac:dyDescent="0.25">
      <c r="H1502" s="148" t="s">
        <v>4127</v>
      </c>
      <c r="I1502" s="148" t="s">
        <v>6962</v>
      </c>
      <c r="J1502" s="148" t="s">
        <v>6962</v>
      </c>
      <c r="K1502" s="148">
        <f t="shared" si="53"/>
        <v>0</v>
      </c>
      <c r="L1502" s="148" t="s">
        <v>9021</v>
      </c>
    </row>
    <row r="1503" spans="8:12" x14ac:dyDescent="0.25">
      <c r="H1503" s="148" t="s">
        <v>4127</v>
      </c>
      <c r="I1503" s="148" t="s">
        <v>391</v>
      </c>
      <c r="J1503" s="148" t="s">
        <v>7245</v>
      </c>
      <c r="K1503" s="148">
        <f t="shared" si="53"/>
        <v>650000000000328</v>
      </c>
      <c r="L1503" s="148" t="s">
        <v>9021</v>
      </c>
    </row>
    <row r="1504" spans="8:12" x14ac:dyDescent="0.25">
      <c r="H1504" s="148" t="s">
        <v>6839</v>
      </c>
      <c r="I1504" s="148" t="s">
        <v>6962</v>
      </c>
      <c r="J1504" s="148" t="s">
        <v>6962</v>
      </c>
      <c r="K1504" s="148">
        <f t="shared" si="53"/>
        <v>0</v>
      </c>
      <c r="L1504" s="148" t="s">
        <v>9022</v>
      </c>
    </row>
    <row r="1505" spans="8:12" x14ac:dyDescent="0.25">
      <c r="H1505" s="148" t="s">
        <v>4128</v>
      </c>
      <c r="I1505" s="148" t="s">
        <v>6962</v>
      </c>
      <c r="J1505" s="148" t="s">
        <v>6962</v>
      </c>
      <c r="K1505" s="148">
        <f t="shared" si="53"/>
        <v>0</v>
      </c>
      <c r="L1505" s="148" t="s">
        <v>9021</v>
      </c>
    </row>
    <row r="1506" spans="8:12" x14ac:dyDescent="0.25">
      <c r="H1506" s="148" t="s">
        <v>4128</v>
      </c>
      <c r="I1506" s="148" t="s">
        <v>391</v>
      </c>
      <c r="J1506" s="148" t="s">
        <v>7246</v>
      </c>
      <c r="K1506" s="148">
        <f t="shared" si="53"/>
        <v>650000000000329</v>
      </c>
      <c r="L1506" s="148" t="s">
        <v>9021</v>
      </c>
    </row>
    <row r="1507" spans="8:12" x14ac:dyDescent="0.25">
      <c r="H1507" s="148" t="s">
        <v>4129</v>
      </c>
      <c r="I1507" s="148" t="s">
        <v>6962</v>
      </c>
      <c r="J1507" s="148" t="s">
        <v>6962</v>
      </c>
      <c r="K1507" s="148">
        <f t="shared" si="53"/>
        <v>0</v>
      </c>
      <c r="L1507" s="148" t="s">
        <v>9021</v>
      </c>
    </row>
    <row r="1508" spans="8:12" x14ac:dyDescent="0.25">
      <c r="H1508" s="148" t="s">
        <v>4129</v>
      </c>
      <c r="I1508" s="148" t="s">
        <v>391</v>
      </c>
      <c r="J1508" s="148" t="s">
        <v>7247</v>
      </c>
      <c r="K1508" s="148">
        <f t="shared" si="53"/>
        <v>650000000001525</v>
      </c>
      <c r="L1508" s="148" t="s">
        <v>9021</v>
      </c>
    </row>
    <row r="1509" spans="8:12" x14ac:dyDescent="0.25">
      <c r="H1509" s="148" t="s">
        <v>4130</v>
      </c>
      <c r="I1509" s="148" t="s">
        <v>6962</v>
      </c>
      <c r="J1509" s="148" t="s">
        <v>6962</v>
      </c>
      <c r="K1509" s="148">
        <f t="shared" si="53"/>
        <v>0</v>
      </c>
      <c r="L1509" s="148" t="s">
        <v>9021</v>
      </c>
    </row>
    <row r="1510" spans="8:12" x14ac:dyDescent="0.25">
      <c r="H1510" s="148" t="s">
        <v>4130</v>
      </c>
      <c r="I1510" s="148" t="s">
        <v>391</v>
      </c>
      <c r="J1510" s="148" t="s">
        <v>7248</v>
      </c>
      <c r="K1510" s="148">
        <f t="shared" si="53"/>
        <v>650000000001526</v>
      </c>
      <c r="L1510" s="148" t="s">
        <v>9021</v>
      </c>
    </row>
    <row r="1511" spans="8:12" x14ac:dyDescent="0.25">
      <c r="H1511" s="148" t="s">
        <v>6840</v>
      </c>
      <c r="I1511" s="148" t="s">
        <v>6962</v>
      </c>
      <c r="J1511" s="148" t="s">
        <v>6962</v>
      </c>
      <c r="K1511" s="148">
        <f t="shared" si="53"/>
        <v>0</v>
      </c>
      <c r="L1511" s="148" t="s">
        <v>9021</v>
      </c>
    </row>
    <row r="1512" spans="8:12" x14ac:dyDescent="0.25">
      <c r="H1512" s="148" t="s">
        <v>4131</v>
      </c>
      <c r="I1512" s="148" t="s">
        <v>6962</v>
      </c>
      <c r="J1512" s="148" t="s">
        <v>6962</v>
      </c>
      <c r="K1512" s="148">
        <f t="shared" si="53"/>
        <v>0</v>
      </c>
      <c r="L1512" s="148" t="s">
        <v>9021</v>
      </c>
    </row>
    <row r="1513" spans="8:12" x14ac:dyDescent="0.25">
      <c r="H1513" s="148" t="s">
        <v>4131</v>
      </c>
      <c r="I1513" s="148" t="s">
        <v>391</v>
      </c>
      <c r="J1513" s="148" t="s">
        <v>7249</v>
      </c>
      <c r="K1513" s="148">
        <f t="shared" si="53"/>
        <v>650000000000330</v>
      </c>
      <c r="L1513" s="148" t="s">
        <v>9021</v>
      </c>
    </row>
    <row r="1514" spans="8:12" x14ac:dyDescent="0.25">
      <c r="H1514" s="148" t="s">
        <v>4132</v>
      </c>
      <c r="I1514" s="148" t="s">
        <v>6962</v>
      </c>
      <c r="J1514" s="148" t="s">
        <v>6962</v>
      </c>
      <c r="K1514" s="148">
        <f t="shared" si="53"/>
        <v>0</v>
      </c>
      <c r="L1514" s="148" t="s">
        <v>9021</v>
      </c>
    </row>
    <row r="1515" spans="8:12" x14ac:dyDescent="0.25">
      <c r="H1515" s="148" t="s">
        <v>4132</v>
      </c>
      <c r="I1515" s="148" t="s">
        <v>391</v>
      </c>
      <c r="J1515" s="148" t="s">
        <v>7250</v>
      </c>
      <c r="K1515" s="148">
        <f t="shared" si="53"/>
        <v>650000000000331</v>
      </c>
      <c r="L1515" s="148" t="s">
        <v>9021</v>
      </c>
    </row>
    <row r="1516" spans="8:12" x14ac:dyDescent="0.25">
      <c r="H1516" s="148" t="s">
        <v>4133</v>
      </c>
      <c r="I1516" s="148" t="s">
        <v>6962</v>
      </c>
      <c r="J1516" s="148" t="s">
        <v>6962</v>
      </c>
      <c r="K1516" s="148">
        <f t="shared" si="53"/>
        <v>0</v>
      </c>
      <c r="L1516" s="148" t="s">
        <v>9021</v>
      </c>
    </row>
    <row r="1517" spans="8:12" x14ac:dyDescent="0.25">
      <c r="H1517" s="148" t="s">
        <v>4133</v>
      </c>
      <c r="I1517" s="148" t="s">
        <v>391</v>
      </c>
      <c r="J1517" s="148" t="s">
        <v>7251</v>
      </c>
      <c r="K1517" s="148">
        <f t="shared" si="53"/>
        <v>650000000001527</v>
      </c>
      <c r="L1517" s="148" t="s">
        <v>9021</v>
      </c>
    </row>
    <row r="1518" spans="8:12" x14ac:dyDescent="0.25">
      <c r="H1518" s="148" t="s">
        <v>4134</v>
      </c>
      <c r="I1518" s="148" t="s">
        <v>6962</v>
      </c>
      <c r="J1518" s="148" t="s">
        <v>6962</v>
      </c>
      <c r="K1518" s="148">
        <f t="shared" si="53"/>
        <v>0</v>
      </c>
      <c r="L1518" s="148" t="s">
        <v>9021</v>
      </c>
    </row>
    <row r="1519" spans="8:12" x14ac:dyDescent="0.25">
      <c r="H1519" s="148" t="s">
        <v>4134</v>
      </c>
      <c r="I1519" s="148" t="s">
        <v>391</v>
      </c>
      <c r="J1519" s="148" t="s">
        <v>7252</v>
      </c>
      <c r="K1519" s="148">
        <f t="shared" si="53"/>
        <v>650000000000332</v>
      </c>
      <c r="L1519" s="148" t="s">
        <v>9021</v>
      </c>
    </row>
    <row r="1520" spans="8:12" x14ac:dyDescent="0.25">
      <c r="H1520" s="148" t="s">
        <v>4135</v>
      </c>
      <c r="I1520" s="148" t="s">
        <v>6962</v>
      </c>
      <c r="J1520" s="148" t="s">
        <v>6962</v>
      </c>
      <c r="K1520" s="148">
        <f t="shared" si="53"/>
        <v>0</v>
      </c>
      <c r="L1520" s="148" t="s">
        <v>9021</v>
      </c>
    </row>
    <row r="1521" spans="8:12" x14ac:dyDescent="0.25">
      <c r="H1521" s="148" t="s">
        <v>4135</v>
      </c>
      <c r="I1521" s="148" t="s">
        <v>391</v>
      </c>
      <c r="J1521" s="148" t="s">
        <v>7253</v>
      </c>
      <c r="K1521" s="148">
        <f t="shared" si="53"/>
        <v>650000000001528</v>
      </c>
      <c r="L1521" s="148" t="s">
        <v>9021</v>
      </c>
    </row>
    <row r="1522" spans="8:12" x14ac:dyDescent="0.25">
      <c r="H1522" s="148" t="s">
        <v>4136</v>
      </c>
      <c r="I1522" s="148" t="s">
        <v>6962</v>
      </c>
      <c r="J1522" s="148" t="s">
        <v>6962</v>
      </c>
      <c r="K1522" s="148">
        <f t="shared" si="53"/>
        <v>0</v>
      </c>
      <c r="L1522" s="148" t="s">
        <v>9021</v>
      </c>
    </row>
    <row r="1523" spans="8:12" x14ac:dyDescent="0.25">
      <c r="H1523" s="148" t="s">
        <v>4136</v>
      </c>
      <c r="I1523" s="148" t="s">
        <v>391</v>
      </c>
      <c r="J1523" s="148" t="s">
        <v>7254</v>
      </c>
      <c r="K1523" s="148">
        <f t="shared" si="53"/>
        <v>650000000001529</v>
      </c>
      <c r="L1523" s="148" t="s">
        <v>9021</v>
      </c>
    </row>
    <row r="1524" spans="8:12" x14ac:dyDescent="0.25">
      <c r="H1524" s="148" t="s">
        <v>4137</v>
      </c>
      <c r="I1524" s="148" t="s">
        <v>6962</v>
      </c>
      <c r="J1524" s="148" t="s">
        <v>6962</v>
      </c>
      <c r="K1524" s="148">
        <f t="shared" si="53"/>
        <v>0</v>
      </c>
      <c r="L1524" s="148" t="s">
        <v>9021</v>
      </c>
    </row>
    <row r="1525" spans="8:12" x14ac:dyDescent="0.25">
      <c r="H1525" s="148" t="s">
        <v>4137</v>
      </c>
      <c r="I1525" s="148" t="s">
        <v>391</v>
      </c>
      <c r="J1525" s="148" t="s">
        <v>7255</v>
      </c>
      <c r="K1525" s="148">
        <f t="shared" si="53"/>
        <v>650000000001530</v>
      </c>
      <c r="L1525" s="148" t="s">
        <v>9021</v>
      </c>
    </row>
    <row r="1526" spans="8:12" x14ac:dyDescent="0.25">
      <c r="H1526" s="148" t="s">
        <v>4138</v>
      </c>
      <c r="I1526" s="148" t="s">
        <v>6962</v>
      </c>
      <c r="J1526" s="148" t="s">
        <v>6962</v>
      </c>
      <c r="K1526" s="148">
        <f t="shared" si="53"/>
        <v>0</v>
      </c>
      <c r="L1526" s="148" t="s">
        <v>9021</v>
      </c>
    </row>
    <row r="1527" spans="8:12" x14ac:dyDescent="0.25">
      <c r="H1527" s="148" t="s">
        <v>4138</v>
      </c>
      <c r="I1527" s="148" t="s">
        <v>391</v>
      </c>
      <c r="J1527" s="148" t="s">
        <v>7256</v>
      </c>
      <c r="K1527" s="148">
        <f t="shared" si="53"/>
        <v>650000000001531</v>
      </c>
      <c r="L1527" s="148" t="s">
        <v>9021</v>
      </c>
    </row>
    <row r="1528" spans="8:12" x14ac:dyDescent="0.25">
      <c r="H1528" s="148" t="s">
        <v>4139</v>
      </c>
      <c r="I1528" s="148" t="s">
        <v>6962</v>
      </c>
      <c r="J1528" s="148" t="s">
        <v>6962</v>
      </c>
      <c r="K1528" s="148">
        <f t="shared" si="53"/>
        <v>0</v>
      </c>
      <c r="L1528" s="148" t="s">
        <v>9021</v>
      </c>
    </row>
    <row r="1529" spans="8:12" x14ac:dyDescent="0.25">
      <c r="H1529" s="148" t="s">
        <v>4139</v>
      </c>
      <c r="I1529" s="148" t="s">
        <v>391</v>
      </c>
      <c r="J1529" s="148" t="s">
        <v>7257</v>
      </c>
      <c r="K1529" s="148">
        <f t="shared" si="53"/>
        <v>650000000000333</v>
      </c>
      <c r="L1529" s="148" t="s">
        <v>9021</v>
      </c>
    </row>
    <row r="1530" spans="8:12" x14ac:dyDescent="0.25">
      <c r="H1530" s="148" t="s">
        <v>4140</v>
      </c>
      <c r="I1530" s="148" t="s">
        <v>6962</v>
      </c>
      <c r="J1530" s="148" t="s">
        <v>6962</v>
      </c>
      <c r="K1530" s="148">
        <f t="shared" si="53"/>
        <v>0</v>
      </c>
      <c r="L1530" s="148" t="s">
        <v>9021</v>
      </c>
    </row>
    <row r="1531" spans="8:12" x14ac:dyDescent="0.25">
      <c r="H1531" s="148" t="s">
        <v>4140</v>
      </c>
      <c r="I1531" s="148" t="s">
        <v>391</v>
      </c>
      <c r="J1531" s="148" t="s">
        <v>7258</v>
      </c>
      <c r="K1531" s="148">
        <f t="shared" si="53"/>
        <v>650000000001532</v>
      </c>
      <c r="L1531" s="148" t="s">
        <v>9021</v>
      </c>
    </row>
    <row r="1532" spans="8:12" x14ac:dyDescent="0.25">
      <c r="H1532" s="148" t="s">
        <v>4141</v>
      </c>
      <c r="I1532" s="148" t="s">
        <v>6962</v>
      </c>
      <c r="J1532" s="148" t="s">
        <v>6962</v>
      </c>
      <c r="K1532" s="148">
        <f t="shared" si="53"/>
        <v>0</v>
      </c>
      <c r="L1532" s="148" t="s">
        <v>9021</v>
      </c>
    </row>
    <row r="1533" spans="8:12" x14ac:dyDescent="0.25">
      <c r="H1533" s="148" t="s">
        <v>4141</v>
      </c>
      <c r="I1533" s="148" t="s">
        <v>391</v>
      </c>
      <c r="J1533" s="148" t="s">
        <v>7259</v>
      </c>
      <c r="K1533" s="148">
        <f t="shared" si="53"/>
        <v>650000000000334</v>
      </c>
      <c r="L1533" s="148" t="s">
        <v>9021</v>
      </c>
    </row>
    <row r="1534" spans="8:12" x14ac:dyDescent="0.25">
      <c r="H1534" s="148" t="s">
        <v>4142</v>
      </c>
      <c r="I1534" s="148" t="s">
        <v>6962</v>
      </c>
      <c r="J1534" s="148" t="s">
        <v>6962</v>
      </c>
      <c r="K1534" s="148">
        <f t="shared" si="53"/>
        <v>0</v>
      </c>
      <c r="L1534" s="148" t="s">
        <v>9021</v>
      </c>
    </row>
    <row r="1535" spans="8:12" x14ac:dyDescent="0.25">
      <c r="H1535" s="148" t="s">
        <v>4142</v>
      </c>
      <c r="I1535" s="148" t="s">
        <v>391</v>
      </c>
      <c r="J1535" s="148" t="s">
        <v>7260</v>
      </c>
      <c r="K1535" s="148">
        <f t="shared" si="53"/>
        <v>650000000000335</v>
      </c>
      <c r="L1535" s="148" t="s">
        <v>9021</v>
      </c>
    </row>
    <row r="1536" spans="8:12" x14ac:dyDescent="0.25">
      <c r="H1536" s="148" t="s">
        <v>4143</v>
      </c>
      <c r="I1536" s="148" t="s">
        <v>6962</v>
      </c>
      <c r="J1536" s="148" t="s">
        <v>6962</v>
      </c>
      <c r="K1536" s="148">
        <f t="shared" si="53"/>
        <v>0</v>
      </c>
      <c r="L1536" s="148" t="s">
        <v>9021</v>
      </c>
    </row>
    <row r="1537" spans="8:12" x14ac:dyDescent="0.25">
      <c r="H1537" s="148" t="s">
        <v>4143</v>
      </c>
      <c r="I1537" s="148" t="s">
        <v>391</v>
      </c>
      <c r="J1537" s="148" t="s">
        <v>7261</v>
      </c>
      <c r="K1537" s="148">
        <f t="shared" si="53"/>
        <v>650000000001533</v>
      </c>
      <c r="L1537" s="148" t="s">
        <v>9021</v>
      </c>
    </row>
    <row r="1538" spans="8:12" x14ac:dyDescent="0.25">
      <c r="H1538" s="148" t="s">
        <v>4144</v>
      </c>
      <c r="I1538" s="148" t="s">
        <v>6962</v>
      </c>
      <c r="J1538" s="148" t="s">
        <v>6962</v>
      </c>
      <c r="K1538" s="148">
        <f t="shared" si="53"/>
        <v>0</v>
      </c>
      <c r="L1538" s="148" t="s">
        <v>9021</v>
      </c>
    </row>
    <row r="1539" spans="8:12" x14ac:dyDescent="0.25">
      <c r="H1539" s="148" t="s">
        <v>4144</v>
      </c>
      <c r="I1539" s="148" t="s">
        <v>391</v>
      </c>
      <c r="J1539" s="148" t="s">
        <v>7262</v>
      </c>
      <c r="K1539" s="148">
        <f t="shared" ref="K1539:K1602" si="54">+IFERROR(J1539*1,0)</f>
        <v>650000000000336</v>
      </c>
      <c r="L1539" s="148" t="s">
        <v>9021</v>
      </c>
    </row>
    <row r="1540" spans="8:12" x14ac:dyDescent="0.25">
      <c r="H1540" s="148" t="s">
        <v>4145</v>
      </c>
      <c r="I1540" s="148" t="s">
        <v>6962</v>
      </c>
      <c r="J1540" s="148" t="s">
        <v>6962</v>
      </c>
      <c r="K1540" s="148">
        <f t="shared" si="54"/>
        <v>0</v>
      </c>
      <c r="L1540" s="148" t="s">
        <v>9021</v>
      </c>
    </row>
    <row r="1541" spans="8:12" x14ac:dyDescent="0.25">
      <c r="H1541" s="148" t="s">
        <v>4145</v>
      </c>
      <c r="I1541" s="148" t="s">
        <v>391</v>
      </c>
      <c r="J1541" s="148" t="s">
        <v>7263</v>
      </c>
      <c r="K1541" s="148">
        <f t="shared" si="54"/>
        <v>650000000000337</v>
      </c>
      <c r="L1541" s="148" t="s">
        <v>9021</v>
      </c>
    </row>
    <row r="1542" spans="8:12" x14ac:dyDescent="0.25">
      <c r="H1542" s="148" t="s">
        <v>4146</v>
      </c>
      <c r="I1542" s="148" t="s">
        <v>6962</v>
      </c>
      <c r="J1542" s="148" t="s">
        <v>6962</v>
      </c>
      <c r="K1542" s="148">
        <f t="shared" si="54"/>
        <v>0</v>
      </c>
      <c r="L1542" s="148" t="s">
        <v>9021</v>
      </c>
    </row>
    <row r="1543" spans="8:12" x14ac:dyDescent="0.25">
      <c r="H1543" s="148" t="s">
        <v>4146</v>
      </c>
      <c r="I1543" s="148" t="s">
        <v>391</v>
      </c>
      <c r="J1543" s="148" t="s">
        <v>7264</v>
      </c>
      <c r="K1543" s="148">
        <f t="shared" si="54"/>
        <v>650000000001534</v>
      </c>
      <c r="L1543" s="148" t="s">
        <v>9021</v>
      </c>
    </row>
    <row r="1544" spans="8:12" x14ac:dyDescent="0.25">
      <c r="H1544" s="148" t="s">
        <v>4147</v>
      </c>
      <c r="I1544" s="148" t="s">
        <v>6962</v>
      </c>
      <c r="J1544" s="148" t="s">
        <v>6962</v>
      </c>
      <c r="K1544" s="148">
        <f t="shared" si="54"/>
        <v>0</v>
      </c>
      <c r="L1544" s="148" t="s">
        <v>9021</v>
      </c>
    </row>
    <row r="1545" spans="8:12" x14ac:dyDescent="0.25">
      <c r="H1545" s="148" t="s">
        <v>4147</v>
      </c>
      <c r="I1545" s="148" t="s">
        <v>391</v>
      </c>
      <c r="J1545" s="148" t="s">
        <v>7265</v>
      </c>
      <c r="K1545" s="148">
        <f t="shared" si="54"/>
        <v>650000000000338</v>
      </c>
      <c r="L1545" s="148" t="s">
        <v>9021</v>
      </c>
    </row>
    <row r="1546" spans="8:12" x14ac:dyDescent="0.25">
      <c r="H1546" s="148" t="s">
        <v>4148</v>
      </c>
      <c r="I1546" s="148" t="s">
        <v>6962</v>
      </c>
      <c r="J1546" s="148" t="s">
        <v>6962</v>
      </c>
      <c r="K1546" s="148">
        <f t="shared" si="54"/>
        <v>0</v>
      </c>
      <c r="L1546" s="148" t="s">
        <v>9021</v>
      </c>
    </row>
    <row r="1547" spans="8:12" x14ac:dyDescent="0.25">
      <c r="H1547" s="148" t="s">
        <v>4148</v>
      </c>
      <c r="I1547" s="148" t="s">
        <v>391</v>
      </c>
      <c r="J1547" s="148" t="s">
        <v>7266</v>
      </c>
      <c r="K1547" s="148">
        <f t="shared" si="54"/>
        <v>650000000000339</v>
      </c>
      <c r="L1547" s="148" t="s">
        <v>9021</v>
      </c>
    </row>
    <row r="1548" spans="8:12" x14ac:dyDescent="0.25">
      <c r="H1548" s="148" t="s">
        <v>4149</v>
      </c>
      <c r="I1548" s="148" t="s">
        <v>6962</v>
      </c>
      <c r="J1548" s="148" t="s">
        <v>6962</v>
      </c>
      <c r="K1548" s="148">
        <f t="shared" si="54"/>
        <v>0</v>
      </c>
      <c r="L1548" s="148" t="s">
        <v>9021</v>
      </c>
    </row>
    <row r="1549" spans="8:12" x14ac:dyDescent="0.25">
      <c r="H1549" s="148" t="s">
        <v>4149</v>
      </c>
      <c r="I1549" s="148" t="s">
        <v>391</v>
      </c>
      <c r="J1549" s="148" t="s">
        <v>7267</v>
      </c>
      <c r="K1549" s="148">
        <f t="shared" si="54"/>
        <v>650000000000340</v>
      </c>
      <c r="L1549" s="148" t="s">
        <v>9021</v>
      </c>
    </row>
    <row r="1550" spans="8:12" x14ac:dyDescent="0.25">
      <c r="H1550" s="148" t="s">
        <v>4150</v>
      </c>
      <c r="I1550" s="148" t="s">
        <v>6962</v>
      </c>
      <c r="J1550" s="148" t="s">
        <v>6962</v>
      </c>
      <c r="K1550" s="148">
        <f t="shared" si="54"/>
        <v>0</v>
      </c>
      <c r="L1550" s="148" t="s">
        <v>9021</v>
      </c>
    </row>
    <row r="1551" spans="8:12" x14ac:dyDescent="0.25">
      <c r="H1551" s="148" t="s">
        <v>4150</v>
      </c>
      <c r="I1551" s="148" t="s">
        <v>391</v>
      </c>
      <c r="J1551" s="148" t="s">
        <v>7268</v>
      </c>
      <c r="K1551" s="148">
        <f t="shared" si="54"/>
        <v>650000000000341</v>
      </c>
      <c r="L1551" s="148" t="s">
        <v>9021</v>
      </c>
    </row>
    <row r="1552" spans="8:12" x14ac:dyDescent="0.25">
      <c r="H1552" s="148" t="s">
        <v>4151</v>
      </c>
      <c r="I1552" s="148" t="s">
        <v>6962</v>
      </c>
      <c r="J1552" s="148" t="s">
        <v>6962</v>
      </c>
      <c r="K1552" s="148">
        <f t="shared" si="54"/>
        <v>0</v>
      </c>
      <c r="L1552" s="148" t="s">
        <v>9021</v>
      </c>
    </row>
    <row r="1553" spans="8:12" x14ac:dyDescent="0.25">
      <c r="H1553" s="148" t="s">
        <v>4151</v>
      </c>
      <c r="I1553" s="148" t="s">
        <v>391</v>
      </c>
      <c r="J1553" s="148" t="s">
        <v>7269</v>
      </c>
      <c r="K1553" s="148">
        <f t="shared" si="54"/>
        <v>650000000000342</v>
      </c>
      <c r="L1553" s="148" t="s">
        <v>9021</v>
      </c>
    </row>
    <row r="1554" spans="8:12" x14ac:dyDescent="0.25">
      <c r="H1554" s="148" t="s">
        <v>4152</v>
      </c>
      <c r="I1554" s="148" t="s">
        <v>6962</v>
      </c>
      <c r="J1554" s="148" t="s">
        <v>6962</v>
      </c>
      <c r="K1554" s="148">
        <f t="shared" si="54"/>
        <v>0</v>
      </c>
      <c r="L1554" s="148" t="s">
        <v>9021</v>
      </c>
    </row>
    <row r="1555" spans="8:12" x14ac:dyDescent="0.25">
      <c r="H1555" s="148" t="s">
        <v>4152</v>
      </c>
      <c r="I1555" s="148" t="s">
        <v>391</v>
      </c>
      <c r="J1555" s="148" t="s">
        <v>7270</v>
      </c>
      <c r="K1555" s="148">
        <f t="shared" si="54"/>
        <v>650000000000343</v>
      </c>
      <c r="L1555" s="148" t="s">
        <v>9021</v>
      </c>
    </row>
    <row r="1556" spans="8:12" x14ac:dyDescent="0.25">
      <c r="H1556" s="148" t="s">
        <v>4153</v>
      </c>
      <c r="I1556" s="148" t="s">
        <v>6962</v>
      </c>
      <c r="J1556" s="148" t="s">
        <v>6962</v>
      </c>
      <c r="K1556" s="148">
        <f t="shared" si="54"/>
        <v>0</v>
      </c>
      <c r="L1556" s="148" t="s">
        <v>9021</v>
      </c>
    </row>
    <row r="1557" spans="8:12" x14ac:dyDescent="0.25">
      <c r="H1557" s="148" t="s">
        <v>4153</v>
      </c>
      <c r="I1557" s="148" t="s">
        <v>391</v>
      </c>
      <c r="J1557" s="148" t="s">
        <v>7271</v>
      </c>
      <c r="K1557" s="148">
        <f t="shared" si="54"/>
        <v>650000000001535</v>
      </c>
      <c r="L1557" s="148" t="s">
        <v>9021</v>
      </c>
    </row>
    <row r="1558" spans="8:12" x14ac:dyDescent="0.25">
      <c r="H1558" s="148" t="s">
        <v>4154</v>
      </c>
      <c r="I1558" s="148" t="s">
        <v>6962</v>
      </c>
      <c r="J1558" s="148" t="s">
        <v>6962</v>
      </c>
      <c r="K1558" s="148">
        <f t="shared" si="54"/>
        <v>0</v>
      </c>
      <c r="L1558" s="148" t="s">
        <v>9021</v>
      </c>
    </row>
    <row r="1559" spans="8:12" x14ac:dyDescent="0.25">
      <c r="H1559" s="148" t="s">
        <v>4154</v>
      </c>
      <c r="I1559" s="148" t="s">
        <v>391</v>
      </c>
      <c r="J1559" s="148" t="s">
        <v>7272</v>
      </c>
      <c r="K1559" s="148">
        <f t="shared" si="54"/>
        <v>650000000001536</v>
      </c>
      <c r="L1559" s="148" t="s">
        <v>9021</v>
      </c>
    </row>
    <row r="1560" spans="8:12" x14ac:dyDescent="0.25">
      <c r="H1560" s="148" t="s">
        <v>4155</v>
      </c>
      <c r="I1560" s="148" t="s">
        <v>6962</v>
      </c>
      <c r="J1560" s="148" t="s">
        <v>6962</v>
      </c>
      <c r="K1560" s="148">
        <f t="shared" si="54"/>
        <v>0</v>
      </c>
      <c r="L1560" s="148" t="s">
        <v>9021</v>
      </c>
    </row>
    <row r="1561" spans="8:12" x14ac:dyDescent="0.25">
      <c r="H1561" s="148" t="s">
        <v>4155</v>
      </c>
      <c r="I1561" s="148" t="s">
        <v>391</v>
      </c>
      <c r="J1561" s="148" t="s">
        <v>7273</v>
      </c>
      <c r="K1561" s="148">
        <f t="shared" si="54"/>
        <v>650000000000344</v>
      </c>
      <c r="L1561" s="148" t="s">
        <v>9021</v>
      </c>
    </row>
    <row r="1562" spans="8:12" x14ac:dyDescent="0.25">
      <c r="H1562" s="148" t="s">
        <v>4156</v>
      </c>
      <c r="I1562" s="148" t="s">
        <v>6962</v>
      </c>
      <c r="J1562" s="148" t="s">
        <v>6962</v>
      </c>
      <c r="K1562" s="148">
        <f t="shared" si="54"/>
        <v>0</v>
      </c>
      <c r="L1562" s="148" t="s">
        <v>9021</v>
      </c>
    </row>
    <row r="1563" spans="8:12" x14ac:dyDescent="0.25">
      <c r="H1563" s="148" t="s">
        <v>4156</v>
      </c>
      <c r="I1563" s="148" t="s">
        <v>391</v>
      </c>
      <c r="J1563" s="148" t="s">
        <v>7274</v>
      </c>
      <c r="K1563" s="148">
        <f t="shared" si="54"/>
        <v>650000000000345</v>
      </c>
      <c r="L1563" s="148" t="s">
        <v>9021</v>
      </c>
    </row>
    <row r="1564" spans="8:12" x14ac:dyDescent="0.25">
      <c r="H1564" s="148" t="s">
        <v>4157</v>
      </c>
      <c r="I1564" s="148" t="s">
        <v>6962</v>
      </c>
      <c r="J1564" s="148" t="s">
        <v>6962</v>
      </c>
      <c r="K1564" s="148">
        <f t="shared" si="54"/>
        <v>0</v>
      </c>
      <c r="L1564" s="148" t="s">
        <v>9021</v>
      </c>
    </row>
    <row r="1565" spans="8:12" x14ac:dyDescent="0.25">
      <c r="H1565" s="148" t="s">
        <v>4157</v>
      </c>
      <c r="I1565" s="148" t="s">
        <v>391</v>
      </c>
      <c r="J1565" s="148" t="s">
        <v>7275</v>
      </c>
      <c r="K1565" s="148">
        <f t="shared" si="54"/>
        <v>650000000001537</v>
      </c>
      <c r="L1565" s="148" t="s">
        <v>9021</v>
      </c>
    </row>
    <row r="1566" spans="8:12" x14ac:dyDescent="0.25">
      <c r="H1566" s="148" t="s">
        <v>4158</v>
      </c>
      <c r="I1566" s="148" t="s">
        <v>6962</v>
      </c>
      <c r="J1566" s="148" t="s">
        <v>6962</v>
      </c>
      <c r="K1566" s="148">
        <f t="shared" si="54"/>
        <v>0</v>
      </c>
      <c r="L1566" s="148" t="s">
        <v>9021</v>
      </c>
    </row>
    <row r="1567" spans="8:12" x14ac:dyDescent="0.25">
      <c r="H1567" s="148" t="s">
        <v>4158</v>
      </c>
      <c r="I1567" s="148" t="s">
        <v>391</v>
      </c>
      <c r="J1567" s="148" t="s">
        <v>7276</v>
      </c>
      <c r="K1567" s="148">
        <f t="shared" si="54"/>
        <v>650000000001538</v>
      </c>
      <c r="L1567" s="148" t="s">
        <v>9021</v>
      </c>
    </row>
    <row r="1568" spans="8:12" x14ac:dyDescent="0.25">
      <c r="H1568" s="148" t="s">
        <v>4159</v>
      </c>
      <c r="I1568" s="148" t="s">
        <v>6962</v>
      </c>
      <c r="J1568" s="148" t="s">
        <v>6962</v>
      </c>
      <c r="K1568" s="148">
        <f t="shared" si="54"/>
        <v>0</v>
      </c>
      <c r="L1568" s="148" t="s">
        <v>9021</v>
      </c>
    </row>
    <row r="1569" spans="8:12" x14ac:dyDescent="0.25">
      <c r="H1569" s="148" t="s">
        <v>4159</v>
      </c>
      <c r="I1569" s="148" t="s">
        <v>391</v>
      </c>
      <c r="J1569" s="148" t="s">
        <v>7277</v>
      </c>
      <c r="K1569" s="148">
        <f t="shared" si="54"/>
        <v>650000000000346</v>
      </c>
      <c r="L1569" s="148" t="s">
        <v>9021</v>
      </c>
    </row>
    <row r="1570" spans="8:12" x14ac:dyDescent="0.25">
      <c r="H1570" s="148" t="s">
        <v>4160</v>
      </c>
      <c r="I1570" s="148" t="s">
        <v>6962</v>
      </c>
      <c r="J1570" s="148" t="s">
        <v>6962</v>
      </c>
      <c r="K1570" s="148">
        <f t="shared" si="54"/>
        <v>0</v>
      </c>
      <c r="L1570" s="148" t="s">
        <v>9021</v>
      </c>
    </row>
    <row r="1571" spans="8:12" x14ac:dyDescent="0.25">
      <c r="H1571" s="148" t="s">
        <v>4160</v>
      </c>
      <c r="I1571" s="148" t="s">
        <v>391</v>
      </c>
      <c r="J1571" s="148" t="s">
        <v>7278</v>
      </c>
      <c r="K1571" s="148">
        <f t="shared" si="54"/>
        <v>650000000000347</v>
      </c>
      <c r="L1571" s="148" t="s">
        <v>9021</v>
      </c>
    </row>
    <row r="1572" spans="8:12" x14ac:dyDescent="0.25">
      <c r="H1572" s="148" t="s">
        <v>4161</v>
      </c>
      <c r="I1572" s="148" t="s">
        <v>6962</v>
      </c>
      <c r="J1572" s="148" t="s">
        <v>6962</v>
      </c>
      <c r="K1572" s="148">
        <f t="shared" si="54"/>
        <v>0</v>
      </c>
      <c r="L1572" s="148" t="s">
        <v>9022</v>
      </c>
    </row>
    <row r="1573" spans="8:12" x14ac:dyDescent="0.25">
      <c r="H1573" s="148" t="s">
        <v>4161</v>
      </c>
      <c r="I1573" s="148" t="s">
        <v>391</v>
      </c>
      <c r="J1573" s="148" t="s">
        <v>7279</v>
      </c>
      <c r="K1573" s="148">
        <f t="shared" si="54"/>
        <v>650000000000348</v>
      </c>
      <c r="L1573" s="148" t="s">
        <v>9022</v>
      </c>
    </row>
    <row r="1574" spans="8:12" x14ac:dyDescent="0.25">
      <c r="H1574" s="148" t="s">
        <v>4162</v>
      </c>
      <c r="I1574" s="148" t="s">
        <v>6962</v>
      </c>
      <c r="J1574" s="148" t="s">
        <v>6962</v>
      </c>
      <c r="K1574" s="148">
        <f t="shared" si="54"/>
        <v>0</v>
      </c>
      <c r="L1574" s="148" t="s">
        <v>9021</v>
      </c>
    </row>
    <row r="1575" spans="8:12" x14ac:dyDescent="0.25">
      <c r="H1575" s="148" t="s">
        <v>4162</v>
      </c>
      <c r="I1575" s="148" t="s">
        <v>391</v>
      </c>
      <c r="J1575" s="148" t="s">
        <v>7280</v>
      </c>
      <c r="K1575" s="148">
        <f t="shared" si="54"/>
        <v>650000000000349</v>
      </c>
      <c r="L1575" s="148" t="s">
        <v>9021</v>
      </c>
    </row>
    <row r="1576" spans="8:12" x14ac:dyDescent="0.25">
      <c r="H1576" s="148" t="s">
        <v>4163</v>
      </c>
      <c r="I1576" s="148" t="s">
        <v>6962</v>
      </c>
      <c r="J1576" s="148" t="s">
        <v>6962</v>
      </c>
      <c r="K1576" s="148">
        <f t="shared" si="54"/>
        <v>0</v>
      </c>
      <c r="L1576" s="148" t="s">
        <v>9021</v>
      </c>
    </row>
    <row r="1577" spans="8:12" x14ac:dyDescent="0.25">
      <c r="H1577" s="148" t="s">
        <v>4163</v>
      </c>
      <c r="I1577" s="148" t="s">
        <v>391</v>
      </c>
      <c r="J1577" s="148" t="s">
        <v>7281</v>
      </c>
      <c r="K1577" s="148">
        <f t="shared" si="54"/>
        <v>650000000000350</v>
      </c>
      <c r="L1577" s="148" t="s">
        <v>9021</v>
      </c>
    </row>
    <row r="1578" spans="8:12" x14ac:dyDescent="0.25">
      <c r="H1578" s="148" t="s">
        <v>4164</v>
      </c>
      <c r="I1578" s="148" t="s">
        <v>6962</v>
      </c>
      <c r="J1578" s="148" t="s">
        <v>6962</v>
      </c>
      <c r="K1578" s="148">
        <f t="shared" si="54"/>
        <v>0</v>
      </c>
      <c r="L1578" s="148" t="s">
        <v>9021</v>
      </c>
    </row>
    <row r="1579" spans="8:12" x14ac:dyDescent="0.25">
      <c r="H1579" s="148" t="s">
        <v>4164</v>
      </c>
      <c r="I1579" s="148" t="s">
        <v>391</v>
      </c>
      <c r="J1579" s="148" t="s">
        <v>7282</v>
      </c>
      <c r="K1579" s="148">
        <f t="shared" si="54"/>
        <v>650000000001539</v>
      </c>
      <c r="L1579" s="148" t="s">
        <v>9021</v>
      </c>
    </row>
    <row r="1580" spans="8:12" x14ac:dyDescent="0.25">
      <c r="H1580" s="148" t="s">
        <v>4165</v>
      </c>
      <c r="I1580" s="148" t="s">
        <v>6962</v>
      </c>
      <c r="J1580" s="148" t="s">
        <v>6962</v>
      </c>
      <c r="K1580" s="148">
        <f t="shared" si="54"/>
        <v>0</v>
      </c>
      <c r="L1580" s="148" t="s">
        <v>9021</v>
      </c>
    </row>
    <row r="1581" spans="8:12" x14ac:dyDescent="0.25">
      <c r="H1581" s="148" t="s">
        <v>4165</v>
      </c>
      <c r="I1581" s="148" t="s">
        <v>391</v>
      </c>
      <c r="J1581" s="148" t="s">
        <v>7283</v>
      </c>
      <c r="K1581" s="148">
        <f t="shared" si="54"/>
        <v>650000000001540</v>
      </c>
      <c r="L1581" s="148" t="s">
        <v>9021</v>
      </c>
    </row>
    <row r="1582" spans="8:12" x14ac:dyDescent="0.25">
      <c r="H1582" s="148" t="s">
        <v>6841</v>
      </c>
      <c r="I1582" s="148" t="s">
        <v>6962</v>
      </c>
      <c r="J1582" s="148" t="s">
        <v>6962</v>
      </c>
      <c r="K1582" s="148">
        <f t="shared" si="54"/>
        <v>0</v>
      </c>
      <c r="L1582" s="148" t="s">
        <v>9021</v>
      </c>
    </row>
    <row r="1583" spans="8:12" x14ac:dyDescent="0.25">
      <c r="H1583" s="148" t="s">
        <v>4166</v>
      </c>
      <c r="I1583" s="148" t="s">
        <v>6962</v>
      </c>
      <c r="J1583" s="148" t="s">
        <v>6962</v>
      </c>
      <c r="K1583" s="148">
        <f t="shared" si="54"/>
        <v>0</v>
      </c>
      <c r="L1583" s="148" t="s">
        <v>9021</v>
      </c>
    </row>
    <row r="1584" spans="8:12" x14ac:dyDescent="0.25">
      <c r="H1584" s="148" t="s">
        <v>4166</v>
      </c>
      <c r="I1584" s="148" t="s">
        <v>391</v>
      </c>
      <c r="J1584" s="148" t="s">
        <v>7284</v>
      </c>
      <c r="K1584" s="148">
        <f t="shared" si="54"/>
        <v>650000000000351</v>
      </c>
      <c r="L1584" s="148" t="s">
        <v>9021</v>
      </c>
    </row>
    <row r="1585" spans="8:12" x14ac:dyDescent="0.25">
      <c r="H1585" s="148" t="s">
        <v>4167</v>
      </c>
      <c r="I1585" s="148" t="s">
        <v>6962</v>
      </c>
      <c r="J1585" s="148" t="s">
        <v>6962</v>
      </c>
      <c r="K1585" s="148">
        <f t="shared" si="54"/>
        <v>0</v>
      </c>
      <c r="L1585" s="148" t="s">
        <v>9021</v>
      </c>
    </row>
    <row r="1586" spans="8:12" x14ac:dyDescent="0.25">
      <c r="H1586" s="148" t="s">
        <v>4167</v>
      </c>
      <c r="I1586" s="148" t="s">
        <v>391</v>
      </c>
      <c r="J1586" s="148" t="s">
        <v>7285</v>
      </c>
      <c r="K1586" s="148">
        <f t="shared" si="54"/>
        <v>650000000000352</v>
      </c>
      <c r="L1586" s="148" t="s">
        <v>9021</v>
      </c>
    </row>
    <row r="1587" spans="8:12" x14ac:dyDescent="0.25">
      <c r="H1587" s="148" t="s">
        <v>4168</v>
      </c>
      <c r="I1587" s="148" t="s">
        <v>6962</v>
      </c>
      <c r="J1587" s="148" t="s">
        <v>6962</v>
      </c>
      <c r="K1587" s="148">
        <f t="shared" si="54"/>
        <v>0</v>
      </c>
      <c r="L1587" s="148" t="s">
        <v>9021</v>
      </c>
    </row>
    <row r="1588" spans="8:12" x14ac:dyDescent="0.25">
      <c r="H1588" s="148" t="s">
        <v>4168</v>
      </c>
      <c r="I1588" s="148" t="s">
        <v>391</v>
      </c>
      <c r="J1588" s="148" t="s">
        <v>7286</v>
      </c>
      <c r="K1588" s="148">
        <f t="shared" si="54"/>
        <v>650000000000353</v>
      </c>
      <c r="L1588" s="148" t="s">
        <v>9021</v>
      </c>
    </row>
    <row r="1589" spans="8:12" x14ac:dyDescent="0.25">
      <c r="H1589" s="148" t="s">
        <v>6842</v>
      </c>
      <c r="I1589" s="148" t="s">
        <v>6962</v>
      </c>
      <c r="J1589" s="148" t="s">
        <v>6962</v>
      </c>
      <c r="K1589" s="148">
        <f t="shared" si="54"/>
        <v>0</v>
      </c>
      <c r="L1589" s="148" t="s">
        <v>9021</v>
      </c>
    </row>
    <row r="1590" spans="8:12" x14ac:dyDescent="0.25">
      <c r="H1590" s="148" t="s">
        <v>4169</v>
      </c>
      <c r="I1590" s="148" t="s">
        <v>6962</v>
      </c>
      <c r="J1590" s="148" t="s">
        <v>6962</v>
      </c>
      <c r="K1590" s="148">
        <f t="shared" si="54"/>
        <v>0</v>
      </c>
      <c r="L1590" s="148" t="s">
        <v>9021</v>
      </c>
    </row>
    <row r="1591" spans="8:12" x14ac:dyDescent="0.25">
      <c r="H1591" s="148" t="s">
        <v>4169</v>
      </c>
      <c r="I1591" s="148" t="s">
        <v>391</v>
      </c>
      <c r="J1591" s="148" t="s">
        <v>7287</v>
      </c>
      <c r="K1591" s="148">
        <f t="shared" si="54"/>
        <v>650000000000355</v>
      </c>
      <c r="L1591" s="148" t="s">
        <v>9021</v>
      </c>
    </row>
    <row r="1592" spans="8:12" x14ac:dyDescent="0.25">
      <c r="H1592" s="148" t="s">
        <v>4170</v>
      </c>
      <c r="I1592" s="148" t="s">
        <v>6962</v>
      </c>
      <c r="J1592" s="148" t="s">
        <v>6962</v>
      </c>
      <c r="K1592" s="148">
        <f t="shared" si="54"/>
        <v>0</v>
      </c>
      <c r="L1592" s="148" t="s">
        <v>9021</v>
      </c>
    </row>
    <row r="1593" spans="8:12" x14ac:dyDescent="0.25">
      <c r="H1593" s="148" t="s">
        <v>4170</v>
      </c>
      <c r="I1593" s="148" t="s">
        <v>391</v>
      </c>
      <c r="J1593" s="148" t="s">
        <v>7288</v>
      </c>
      <c r="K1593" s="148">
        <f t="shared" si="54"/>
        <v>650000000000356</v>
      </c>
      <c r="L1593" s="148" t="s">
        <v>9021</v>
      </c>
    </row>
    <row r="1594" spans="8:12" x14ac:dyDescent="0.25">
      <c r="H1594" s="148" t="s">
        <v>4171</v>
      </c>
      <c r="I1594" s="148" t="s">
        <v>6962</v>
      </c>
      <c r="J1594" s="148" t="s">
        <v>6962</v>
      </c>
      <c r="K1594" s="148">
        <f t="shared" si="54"/>
        <v>0</v>
      </c>
      <c r="L1594" s="148" t="s">
        <v>9021</v>
      </c>
    </row>
    <row r="1595" spans="8:12" x14ac:dyDescent="0.25">
      <c r="H1595" s="148" t="s">
        <v>4171</v>
      </c>
      <c r="I1595" s="148" t="s">
        <v>391</v>
      </c>
      <c r="J1595" s="148" t="s">
        <v>7289</v>
      </c>
      <c r="K1595" s="148">
        <f t="shared" si="54"/>
        <v>650000000000357</v>
      </c>
      <c r="L1595" s="148" t="s">
        <v>9021</v>
      </c>
    </row>
    <row r="1596" spans="8:12" x14ac:dyDescent="0.25">
      <c r="H1596" s="148" t="s">
        <v>4172</v>
      </c>
      <c r="I1596" s="148" t="s">
        <v>6962</v>
      </c>
      <c r="J1596" s="148" t="s">
        <v>6962</v>
      </c>
      <c r="K1596" s="148">
        <f t="shared" si="54"/>
        <v>0</v>
      </c>
      <c r="L1596" s="148" t="s">
        <v>9021</v>
      </c>
    </row>
    <row r="1597" spans="8:12" x14ac:dyDescent="0.25">
      <c r="H1597" s="148" t="s">
        <v>4172</v>
      </c>
      <c r="I1597" s="148" t="s">
        <v>391</v>
      </c>
      <c r="J1597" s="148" t="s">
        <v>7290</v>
      </c>
      <c r="K1597" s="148">
        <f t="shared" si="54"/>
        <v>650000000000358</v>
      </c>
      <c r="L1597" s="148" t="s">
        <v>9021</v>
      </c>
    </row>
    <row r="1598" spans="8:12" x14ac:dyDescent="0.25">
      <c r="H1598" s="148" t="s">
        <v>4173</v>
      </c>
      <c r="I1598" s="148" t="s">
        <v>6962</v>
      </c>
      <c r="J1598" s="148" t="s">
        <v>6962</v>
      </c>
      <c r="K1598" s="148">
        <f t="shared" si="54"/>
        <v>0</v>
      </c>
      <c r="L1598" s="148" t="s">
        <v>9021</v>
      </c>
    </row>
    <row r="1599" spans="8:12" x14ac:dyDescent="0.25">
      <c r="H1599" s="148" t="s">
        <v>4173</v>
      </c>
      <c r="I1599" s="148" t="s">
        <v>391</v>
      </c>
      <c r="J1599" s="148" t="s">
        <v>7291</v>
      </c>
      <c r="K1599" s="148">
        <f t="shared" si="54"/>
        <v>650000000001541</v>
      </c>
      <c r="L1599" s="148" t="s">
        <v>9021</v>
      </c>
    </row>
    <row r="1600" spans="8:12" x14ac:dyDescent="0.25">
      <c r="H1600" s="148" t="s">
        <v>4174</v>
      </c>
      <c r="I1600" s="148" t="s">
        <v>6962</v>
      </c>
      <c r="J1600" s="148" t="s">
        <v>6962</v>
      </c>
      <c r="K1600" s="148">
        <f t="shared" si="54"/>
        <v>0</v>
      </c>
      <c r="L1600" s="148" t="s">
        <v>9021</v>
      </c>
    </row>
    <row r="1601" spans="8:12" x14ac:dyDescent="0.25">
      <c r="H1601" s="148" t="s">
        <v>4174</v>
      </c>
      <c r="I1601" s="148" t="s">
        <v>391</v>
      </c>
      <c r="J1601" s="148" t="s">
        <v>7292</v>
      </c>
      <c r="K1601" s="148">
        <f t="shared" si="54"/>
        <v>650000000000360</v>
      </c>
      <c r="L1601" s="148" t="s">
        <v>9021</v>
      </c>
    </row>
    <row r="1602" spans="8:12" x14ac:dyDescent="0.25">
      <c r="H1602" s="148" t="s">
        <v>4175</v>
      </c>
      <c r="I1602" s="148" t="s">
        <v>6962</v>
      </c>
      <c r="J1602" s="148" t="s">
        <v>6962</v>
      </c>
      <c r="K1602" s="148">
        <f t="shared" si="54"/>
        <v>0</v>
      </c>
      <c r="L1602" s="148" t="s">
        <v>9021</v>
      </c>
    </row>
    <row r="1603" spans="8:12" x14ac:dyDescent="0.25">
      <c r="H1603" s="148" t="s">
        <v>4175</v>
      </c>
      <c r="I1603" s="148" t="s">
        <v>391</v>
      </c>
      <c r="J1603" s="148" t="s">
        <v>7293</v>
      </c>
      <c r="K1603" s="148">
        <f t="shared" ref="K1603:K1666" si="55">+IFERROR(J1603*1,0)</f>
        <v>650000000001542</v>
      </c>
      <c r="L1603" s="148" t="s">
        <v>9021</v>
      </c>
    </row>
    <row r="1604" spans="8:12" x14ac:dyDescent="0.25">
      <c r="H1604" s="148" t="s">
        <v>4176</v>
      </c>
      <c r="I1604" s="148" t="s">
        <v>6962</v>
      </c>
      <c r="J1604" s="148" t="s">
        <v>6962</v>
      </c>
      <c r="K1604" s="148">
        <f t="shared" si="55"/>
        <v>0</v>
      </c>
      <c r="L1604" s="148" t="s">
        <v>9021</v>
      </c>
    </row>
    <row r="1605" spans="8:12" x14ac:dyDescent="0.25">
      <c r="H1605" s="148" t="s">
        <v>4176</v>
      </c>
      <c r="I1605" s="148" t="s">
        <v>391</v>
      </c>
      <c r="J1605" s="148" t="s">
        <v>7294</v>
      </c>
      <c r="K1605" s="148">
        <f t="shared" si="55"/>
        <v>650000000001543</v>
      </c>
      <c r="L1605" s="148" t="s">
        <v>9021</v>
      </c>
    </row>
    <row r="1606" spans="8:12" x14ac:dyDescent="0.25">
      <c r="H1606" s="148" t="s">
        <v>4177</v>
      </c>
      <c r="I1606" s="148" t="s">
        <v>6962</v>
      </c>
      <c r="J1606" s="148" t="s">
        <v>6962</v>
      </c>
      <c r="K1606" s="148">
        <f t="shared" si="55"/>
        <v>0</v>
      </c>
      <c r="L1606" s="148" t="s">
        <v>9021</v>
      </c>
    </row>
    <row r="1607" spans="8:12" x14ac:dyDescent="0.25">
      <c r="H1607" s="148" t="s">
        <v>4177</v>
      </c>
      <c r="I1607" s="148" t="s">
        <v>391</v>
      </c>
      <c r="J1607" s="148" t="s">
        <v>7295</v>
      </c>
      <c r="K1607" s="148">
        <f t="shared" si="55"/>
        <v>650000000001544</v>
      </c>
      <c r="L1607" s="148" t="s">
        <v>9021</v>
      </c>
    </row>
    <row r="1608" spans="8:12" x14ac:dyDescent="0.25">
      <c r="H1608" s="148" t="s">
        <v>4178</v>
      </c>
      <c r="I1608" s="148" t="s">
        <v>6962</v>
      </c>
      <c r="J1608" s="148" t="s">
        <v>6962</v>
      </c>
      <c r="K1608" s="148">
        <f t="shared" si="55"/>
        <v>0</v>
      </c>
      <c r="L1608" s="148" t="s">
        <v>9021</v>
      </c>
    </row>
    <row r="1609" spans="8:12" x14ac:dyDescent="0.25">
      <c r="H1609" s="148" t="s">
        <v>4178</v>
      </c>
      <c r="I1609" s="148" t="s">
        <v>391</v>
      </c>
      <c r="J1609" s="148" t="s">
        <v>7296</v>
      </c>
      <c r="K1609" s="148">
        <f t="shared" si="55"/>
        <v>650000000000361</v>
      </c>
      <c r="L1609" s="148" t="s">
        <v>9021</v>
      </c>
    </row>
    <row r="1610" spans="8:12" x14ac:dyDescent="0.25">
      <c r="H1610" s="148" t="s">
        <v>4179</v>
      </c>
      <c r="I1610" s="148" t="s">
        <v>6962</v>
      </c>
      <c r="J1610" s="148" t="s">
        <v>6962</v>
      </c>
      <c r="K1610" s="148">
        <f t="shared" si="55"/>
        <v>0</v>
      </c>
      <c r="L1610" s="148" t="s">
        <v>9021</v>
      </c>
    </row>
    <row r="1611" spans="8:12" x14ac:dyDescent="0.25">
      <c r="H1611" s="148" t="s">
        <v>4179</v>
      </c>
      <c r="I1611" s="148" t="s">
        <v>391</v>
      </c>
      <c r="J1611" s="148" t="s">
        <v>7297</v>
      </c>
      <c r="K1611" s="148">
        <f t="shared" si="55"/>
        <v>650000000000362</v>
      </c>
      <c r="L1611" s="148" t="s">
        <v>9021</v>
      </c>
    </row>
    <row r="1612" spans="8:12" x14ac:dyDescent="0.25">
      <c r="H1612" s="148" t="s">
        <v>4180</v>
      </c>
      <c r="I1612" s="148" t="s">
        <v>6962</v>
      </c>
      <c r="J1612" s="148" t="s">
        <v>6962</v>
      </c>
      <c r="K1612" s="148">
        <f t="shared" si="55"/>
        <v>0</v>
      </c>
      <c r="L1612" s="148" t="s">
        <v>9021</v>
      </c>
    </row>
    <row r="1613" spans="8:12" x14ac:dyDescent="0.25">
      <c r="H1613" s="148" t="s">
        <v>4180</v>
      </c>
      <c r="I1613" s="148" t="s">
        <v>391</v>
      </c>
      <c r="J1613" s="148" t="s">
        <v>7298</v>
      </c>
      <c r="K1613" s="148">
        <f t="shared" si="55"/>
        <v>650000000000363</v>
      </c>
      <c r="L1613" s="148" t="s">
        <v>9021</v>
      </c>
    </row>
    <row r="1614" spans="8:12" x14ac:dyDescent="0.25">
      <c r="H1614" s="148" t="s">
        <v>4181</v>
      </c>
      <c r="I1614" s="148" t="s">
        <v>6962</v>
      </c>
      <c r="J1614" s="148" t="s">
        <v>6962</v>
      </c>
      <c r="K1614" s="148">
        <f t="shared" si="55"/>
        <v>0</v>
      </c>
      <c r="L1614" s="148" t="s">
        <v>9021</v>
      </c>
    </row>
    <row r="1615" spans="8:12" x14ac:dyDescent="0.25">
      <c r="H1615" s="148" t="s">
        <v>4181</v>
      </c>
      <c r="I1615" s="148" t="s">
        <v>391</v>
      </c>
      <c r="J1615" s="148" t="s">
        <v>7299</v>
      </c>
      <c r="K1615" s="148">
        <f t="shared" si="55"/>
        <v>650000000000364</v>
      </c>
      <c r="L1615" s="148" t="s">
        <v>9021</v>
      </c>
    </row>
    <row r="1616" spans="8:12" x14ac:dyDescent="0.25">
      <c r="H1616" s="148" t="s">
        <v>6843</v>
      </c>
      <c r="I1616" s="148" t="s">
        <v>6962</v>
      </c>
      <c r="J1616" s="148" t="s">
        <v>6962</v>
      </c>
      <c r="K1616" s="148">
        <f t="shared" si="55"/>
        <v>0</v>
      </c>
      <c r="L1616" s="148" t="s">
        <v>9021</v>
      </c>
    </row>
    <row r="1617" spans="8:12" x14ac:dyDescent="0.25">
      <c r="H1617" s="148" t="s">
        <v>4182</v>
      </c>
      <c r="I1617" s="148" t="s">
        <v>6962</v>
      </c>
      <c r="J1617" s="148" t="s">
        <v>6962</v>
      </c>
      <c r="K1617" s="148">
        <f t="shared" si="55"/>
        <v>0</v>
      </c>
      <c r="L1617" s="148" t="s">
        <v>9021</v>
      </c>
    </row>
    <row r="1618" spans="8:12" x14ac:dyDescent="0.25">
      <c r="H1618" s="148" t="s">
        <v>4182</v>
      </c>
      <c r="I1618" s="148" t="s">
        <v>391</v>
      </c>
      <c r="J1618" s="148" t="s">
        <v>7300</v>
      </c>
      <c r="K1618" s="148">
        <f t="shared" si="55"/>
        <v>650000000000365</v>
      </c>
      <c r="L1618" s="148" t="s">
        <v>9021</v>
      </c>
    </row>
    <row r="1619" spans="8:12" x14ac:dyDescent="0.25">
      <c r="H1619" s="148" t="s">
        <v>4183</v>
      </c>
      <c r="I1619" s="148" t="s">
        <v>6962</v>
      </c>
      <c r="J1619" s="148" t="s">
        <v>6962</v>
      </c>
      <c r="K1619" s="148">
        <f t="shared" si="55"/>
        <v>0</v>
      </c>
      <c r="L1619" s="148" t="s">
        <v>9021</v>
      </c>
    </row>
    <row r="1620" spans="8:12" x14ac:dyDescent="0.25">
      <c r="H1620" s="148" t="s">
        <v>4183</v>
      </c>
      <c r="I1620" s="148" t="s">
        <v>391</v>
      </c>
      <c r="J1620" s="148" t="s">
        <v>7301</v>
      </c>
      <c r="K1620" s="148">
        <f t="shared" si="55"/>
        <v>650000000000366</v>
      </c>
      <c r="L1620" s="148" t="s">
        <v>9021</v>
      </c>
    </row>
    <row r="1621" spans="8:12" x14ac:dyDescent="0.25">
      <c r="H1621" s="148" t="s">
        <v>4184</v>
      </c>
      <c r="I1621" s="148" t="s">
        <v>6962</v>
      </c>
      <c r="J1621" s="148" t="s">
        <v>6962</v>
      </c>
      <c r="K1621" s="148">
        <f t="shared" si="55"/>
        <v>0</v>
      </c>
      <c r="L1621" s="148" t="s">
        <v>9022</v>
      </c>
    </row>
    <row r="1622" spans="8:12" x14ac:dyDescent="0.25">
      <c r="H1622" s="148" t="s">
        <v>4184</v>
      </c>
      <c r="I1622" s="148" t="s">
        <v>391</v>
      </c>
      <c r="J1622" s="148" t="s">
        <v>7302</v>
      </c>
      <c r="K1622" s="148">
        <f t="shared" si="55"/>
        <v>650000000000367</v>
      </c>
      <c r="L1622" s="148" t="s">
        <v>9022</v>
      </c>
    </row>
    <row r="1623" spans="8:12" x14ac:dyDescent="0.25">
      <c r="H1623" s="148" t="s">
        <v>4185</v>
      </c>
      <c r="I1623" s="148" t="s">
        <v>6962</v>
      </c>
      <c r="J1623" s="148" t="s">
        <v>6962</v>
      </c>
      <c r="K1623" s="148">
        <f t="shared" si="55"/>
        <v>0</v>
      </c>
      <c r="L1623" s="148" t="s">
        <v>9021</v>
      </c>
    </row>
    <row r="1624" spans="8:12" x14ac:dyDescent="0.25">
      <c r="H1624" s="148" t="s">
        <v>4185</v>
      </c>
      <c r="I1624" s="148" t="s">
        <v>391</v>
      </c>
      <c r="J1624" s="148" t="s">
        <v>7303</v>
      </c>
      <c r="K1624" s="148">
        <f t="shared" si="55"/>
        <v>650000000001545</v>
      </c>
      <c r="L1624" s="148" t="s">
        <v>9021</v>
      </c>
    </row>
    <row r="1625" spans="8:12" x14ac:dyDescent="0.25">
      <c r="H1625" s="148" t="s">
        <v>4186</v>
      </c>
      <c r="I1625" s="148" t="s">
        <v>6962</v>
      </c>
      <c r="J1625" s="148" t="s">
        <v>6962</v>
      </c>
      <c r="K1625" s="148">
        <f t="shared" si="55"/>
        <v>0</v>
      </c>
      <c r="L1625" s="148" t="s">
        <v>9021</v>
      </c>
    </row>
    <row r="1626" spans="8:12" x14ac:dyDescent="0.25">
      <c r="H1626" s="148" t="s">
        <v>4186</v>
      </c>
      <c r="I1626" s="148" t="s">
        <v>391</v>
      </c>
      <c r="J1626" s="148" t="s">
        <v>7304</v>
      </c>
      <c r="K1626" s="148">
        <f t="shared" si="55"/>
        <v>650000000001546</v>
      </c>
      <c r="L1626" s="148" t="s">
        <v>9021</v>
      </c>
    </row>
    <row r="1627" spans="8:12" x14ac:dyDescent="0.25">
      <c r="H1627" s="148" t="s">
        <v>4187</v>
      </c>
      <c r="I1627" s="148" t="s">
        <v>6962</v>
      </c>
      <c r="J1627" s="148" t="s">
        <v>6962</v>
      </c>
      <c r="K1627" s="148">
        <f t="shared" si="55"/>
        <v>0</v>
      </c>
      <c r="L1627" s="148" t="s">
        <v>9021</v>
      </c>
    </row>
    <row r="1628" spans="8:12" x14ac:dyDescent="0.25">
      <c r="H1628" s="148" t="s">
        <v>4187</v>
      </c>
      <c r="I1628" s="148" t="s">
        <v>391</v>
      </c>
      <c r="J1628" s="148" t="s">
        <v>7305</v>
      </c>
      <c r="K1628" s="148">
        <f t="shared" si="55"/>
        <v>650000000001547</v>
      </c>
      <c r="L1628" s="148" t="s">
        <v>9021</v>
      </c>
    </row>
    <row r="1629" spans="8:12" x14ac:dyDescent="0.25">
      <c r="H1629" s="148" t="s">
        <v>4188</v>
      </c>
      <c r="I1629" s="148" t="s">
        <v>6962</v>
      </c>
      <c r="J1629" s="148" t="s">
        <v>6962</v>
      </c>
      <c r="K1629" s="148">
        <f t="shared" si="55"/>
        <v>0</v>
      </c>
      <c r="L1629" s="148" t="s">
        <v>9021</v>
      </c>
    </row>
    <row r="1630" spans="8:12" x14ac:dyDescent="0.25">
      <c r="H1630" s="148" t="s">
        <v>4188</v>
      </c>
      <c r="I1630" s="148" t="s">
        <v>391</v>
      </c>
      <c r="J1630" s="148" t="s">
        <v>7306</v>
      </c>
      <c r="K1630" s="148">
        <f t="shared" si="55"/>
        <v>650000000001548</v>
      </c>
      <c r="L1630" s="148" t="s">
        <v>9021</v>
      </c>
    </row>
    <row r="1631" spans="8:12" x14ac:dyDescent="0.25">
      <c r="H1631" s="148" t="s">
        <v>4189</v>
      </c>
      <c r="I1631" s="148" t="s">
        <v>6962</v>
      </c>
      <c r="J1631" s="148" t="s">
        <v>6962</v>
      </c>
      <c r="K1631" s="148">
        <f t="shared" si="55"/>
        <v>0</v>
      </c>
      <c r="L1631" s="148" t="s">
        <v>9021</v>
      </c>
    </row>
    <row r="1632" spans="8:12" x14ac:dyDescent="0.25">
      <c r="H1632" s="148" t="s">
        <v>4189</v>
      </c>
      <c r="I1632" s="148" t="s">
        <v>391</v>
      </c>
      <c r="J1632" s="148" t="s">
        <v>7307</v>
      </c>
      <c r="K1632" s="148">
        <f t="shared" si="55"/>
        <v>650000000000368</v>
      </c>
      <c r="L1632" s="148" t="s">
        <v>9021</v>
      </c>
    </row>
    <row r="1633" spans="8:12" x14ac:dyDescent="0.25">
      <c r="H1633" s="148" t="s">
        <v>4190</v>
      </c>
      <c r="I1633" s="148" t="s">
        <v>6962</v>
      </c>
      <c r="J1633" s="148" t="s">
        <v>6962</v>
      </c>
      <c r="K1633" s="148">
        <f t="shared" si="55"/>
        <v>0</v>
      </c>
      <c r="L1633" s="148" t="s">
        <v>9021</v>
      </c>
    </row>
    <row r="1634" spans="8:12" x14ac:dyDescent="0.25">
      <c r="H1634" s="148" t="s">
        <v>4190</v>
      </c>
      <c r="I1634" s="148" t="s">
        <v>391</v>
      </c>
      <c r="J1634" s="148" t="s">
        <v>7308</v>
      </c>
      <c r="K1634" s="148">
        <f t="shared" si="55"/>
        <v>650000000001549</v>
      </c>
      <c r="L1634" s="148" t="s">
        <v>9021</v>
      </c>
    </row>
    <row r="1635" spans="8:12" x14ac:dyDescent="0.25">
      <c r="H1635" s="148" t="s">
        <v>4191</v>
      </c>
      <c r="I1635" s="148" t="s">
        <v>6962</v>
      </c>
      <c r="J1635" s="148" t="s">
        <v>6962</v>
      </c>
      <c r="K1635" s="148">
        <f t="shared" si="55"/>
        <v>0</v>
      </c>
      <c r="L1635" s="148" t="s">
        <v>9021</v>
      </c>
    </row>
    <row r="1636" spans="8:12" x14ac:dyDescent="0.25">
      <c r="H1636" s="148" t="s">
        <v>4191</v>
      </c>
      <c r="I1636" s="148" t="s">
        <v>391</v>
      </c>
      <c r="J1636" s="148" t="s">
        <v>7309</v>
      </c>
      <c r="K1636" s="148">
        <f t="shared" si="55"/>
        <v>650000000001550</v>
      </c>
      <c r="L1636" s="148" t="s">
        <v>9021</v>
      </c>
    </row>
    <row r="1637" spans="8:12" x14ac:dyDescent="0.25">
      <c r="H1637" s="148" t="s">
        <v>4192</v>
      </c>
      <c r="I1637" s="148" t="s">
        <v>6962</v>
      </c>
      <c r="J1637" s="148" t="s">
        <v>6962</v>
      </c>
      <c r="K1637" s="148">
        <f t="shared" si="55"/>
        <v>0</v>
      </c>
      <c r="L1637" s="148" t="s">
        <v>9021</v>
      </c>
    </row>
    <row r="1638" spans="8:12" x14ac:dyDescent="0.25">
      <c r="H1638" s="148" t="s">
        <v>4192</v>
      </c>
      <c r="I1638" s="148" t="s">
        <v>391</v>
      </c>
      <c r="J1638" s="148" t="s">
        <v>7310</v>
      </c>
      <c r="K1638" s="148">
        <f t="shared" si="55"/>
        <v>650000000001551</v>
      </c>
      <c r="L1638" s="148" t="s">
        <v>9021</v>
      </c>
    </row>
    <row r="1639" spans="8:12" x14ac:dyDescent="0.25">
      <c r="H1639" s="148" t="s">
        <v>4193</v>
      </c>
      <c r="I1639" s="148" t="s">
        <v>6962</v>
      </c>
      <c r="J1639" s="148" t="s">
        <v>6962</v>
      </c>
      <c r="K1639" s="148">
        <f t="shared" si="55"/>
        <v>0</v>
      </c>
      <c r="L1639" s="148" t="s">
        <v>9021</v>
      </c>
    </row>
    <row r="1640" spans="8:12" x14ac:dyDescent="0.25">
      <c r="H1640" s="148" t="s">
        <v>4193</v>
      </c>
      <c r="I1640" s="148" t="s">
        <v>391</v>
      </c>
      <c r="J1640" s="148" t="s">
        <v>7311</v>
      </c>
      <c r="K1640" s="148">
        <f t="shared" si="55"/>
        <v>650000000001552</v>
      </c>
      <c r="L1640" s="148" t="s">
        <v>9021</v>
      </c>
    </row>
    <row r="1641" spans="8:12" x14ac:dyDescent="0.25">
      <c r="H1641" s="148" t="s">
        <v>4194</v>
      </c>
      <c r="I1641" s="148" t="s">
        <v>6962</v>
      </c>
      <c r="J1641" s="148" t="s">
        <v>6962</v>
      </c>
      <c r="K1641" s="148">
        <f t="shared" si="55"/>
        <v>0</v>
      </c>
      <c r="L1641" s="148" t="s">
        <v>9021</v>
      </c>
    </row>
    <row r="1642" spans="8:12" x14ac:dyDescent="0.25">
      <c r="H1642" s="148" t="s">
        <v>4194</v>
      </c>
      <c r="I1642" s="148" t="s">
        <v>391</v>
      </c>
      <c r="J1642" s="148" t="s">
        <v>7312</v>
      </c>
      <c r="K1642" s="148">
        <f t="shared" si="55"/>
        <v>650000000000369</v>
      </c>
      <c r="L1642" s="148" t="s">
        <v>9021</v>
      </c>
    </row>
    <row r="1643" spans="8:12" x14ac:dyDescent="0.25">
      <c r="H1643" s="148" t="s">
        <v>4195</v>
      </c>
      <c r="I1643" s="148" t="s">
        <v>6962</v>
      </c>
      <c r="J1643" s="148" t="s">
        <v>6962</v>
      </c>
      <c r="K1643" s="148">
        <f t="shared" si="55"/>
        <v>0</v>
      </c>
      <c r="L1643" s="148" t="s">
        <v>9021</v>
      </c>
    </row>
    <row r="1644" spans="8:12" x14ac:dyDescent="0.25">
      <c r="H1644" s="148" t="s">
        <v>4195</v>
      </c>
      <c r="I1644" s="148" t="s">
        <v>391</v>
      </c>
      <c r="J1644" s="148" t="s">
        <v>7313</v>
      </c>
      <c r="K1644" s="148">
        <f t="shared" si="55"/>
        <v>650000000000370</v>
      </c>
      <c r="L1644" s="148" t="s">
        <v>9021</v>
      </c>
    </row>
    <row r="1645" spans="8:12" x14ac:dyDescent="0.25">
      <c r="H1645" s="148" t="s">
        <v>4196</v>
      </c>
      <c r="I1645" s="148" t="s">
        <v>6962</v>
      </c>
      <c r="J1645" s="148" t="s">
        <v>6962</v>
      </c>
      <c r="K1645" s="148">
        <f t="shared" si="55"/>
        <v>0</v>
      </c>
      <c r="L1645" s="148" t="s">
        <v>9021</v>
      </c>
    </row>
    <row r="1646" spans="8:12" x14ac:dyDescent="0.25">
      <c r="H1646" s="148" t="s">
        <v>4196</v>
      </c>
      <c r="I1646" s="148" t="s">
        <v>391</v>
      </c>
      <c r="J1646" s="148" t="s">
        <v>7314</v>
      </c>
      <c r="K1646" s="148">
        <f t="shared" si="55"/>
        <v>650000000000371</v>
      </c>
      <c r="L1646" s="148" t="s">
        <v>9021</v>
      </c>
    </row>
    <row r="1647" spans="8:12" x14ac:dyDescent="0.25">
      <c r="H1647" s="148" t="s">
        <v>4197</v>
      </c>
      <c r="I1647" s="148" t="s">
        <v>6962</v>
      </c>
      <c r="J1647" s="148" t="s">
        <v>6962</v>
      </c>
      <c r="K1647" s="148">
        <f t="shared" si="55"/>
        <v>0</v>
      </c>
      <c r="L1647" s="148" t="s">
        <v>9021</v>
      </c>
    </row>
    <row r="1648" spans="8:12" x14ac:dyDescent="0.25">
      <c r="H1648" s="148" t="s">
        <v>4197</v>
      </c>
      <c r="I1648" s="148" t="s">
        <v>391</v>
      </c>
      <c r="J1648" s="148" t="s">
        <v>7315</v>
      </c>
      <c r="K1648" s="148">
        <f t="shared" si="55"/>
        <v>650000000001553</v>
      </c>
      <c r="L1648" s="148" t="s">
        <v>9021</v>
      </c>
    </row>
    <row r="1649" spans="8:12" x14ac:dyDescent="0.25">
      <c r="H1649" s="148" t="s">
        <v>6844</v>
      </c>
      <c r="I1649" s="148" t="s">
        <v>6962</v>
      </c>
      <c r="J1649" s="148" t="s">
        <v>6962</v>
      </c>
      <c r="K1649" s="148">
        <f t="shared" si="55"/>
        <v>0</v>
      </c>
      <c r="L1649" s="148" t="s">
        <v>9021</v>
      </c>
    </row>
    <row r="1650" spans="8:12" x14ac:dyDescent="0.25">
      <c r="H1650" s="148" t="s">
        <v>4198</v>
      </c>
      <c r="I1650" s="148" t="s">
        <v>6962</v>
      </c>
      <c r="J1650" s="148" t="s">
        <v>6962</v>
      </c>
      <c r="K1650" s="148">
        <f t="shared" si="55"/>
        <v>0</v>
      </c>
      <c r="L1650" s="148" t="s">
        <v>9021</v>
      </c>
    </row>
    <row r="1651" spans="8:12" x14ac:dyDescent="0.25">
      <c r="H1651" s="148" t="s">
        <v>4198</v>
      </c>
      <c r="I1651" s="148" t="s">
        <v>391</v>
      </c>
      <c r="J1651" s="148" t="s">
        <v>7316</v>
      </c>
      <c r="K1651" s="148">
        <f t="shared" si="55"/>
        <v>650000000000372</v>
      </c>
      <c r="L1651" s="148" t="s">
        <v>9021</v>
      </c>
    </row>
    <row r="1652" spans="8:12" x14ac:dyDescent="0.25">
      <c r="H1652" s="148" t="s">
        <v>4199</v>
      </c>
      <c r="I1652" s="148" t="s">
        <v>6962</v>
      </c>
      <c r="J1652" s="148" t="s">
        <v>6962</v>
      </c>
      <c r="K1652" s="148">
        <f t="shared" si="55"/>
        <v>0</v>
      </c>
      <c r="L1652" s="148" t="s">
        <v>9021</v>
      </c>
    </row>
    <row r="1653" spans="8:12" x14ac:dyDescent="0.25">
      <c r="H1653" s="148" t="s">
        <v>4199</v>
      </c>
      <c r="I1653" s="148" t="s">
        <v>391</v>
      </c>
      <c r="J1653" s="148" t="s">
        <v>7317</v>
      </c>
      <c r="K1653" s="148">
        <f t="shared" si="55"/>
        <v>650000000001554</v>
      </c>
      <c r="L1653" s="148" t="s">
        <v>9021</v>
      </c>
    </row>
    <row r="1654" spans="8:12" x14ac:dyDescent="0.25">
      <c r="H1654" s="148" t="s">
        <v>4200</v>
      </c>
      <c r="I1654" s="148" t="s">
        <v>6962</v>
      </c>
      <c r="J1654" s="148" t="s">
        <v>6962</v>
      </c>
      <c r="K1654" s="148">
        <f t="shared" si="55"/>
        <v>0</v>
      </c>
      <c r="L1654" s="148" t="s">
        <v>9021</v>
      </c>
    </row>
    <row r="1655" spans="8:12" x14ac:dyDescent="0.25">
      <c r="H1655" s="148" t="s">
        <v>4200</v>
      </c>
      <c r="I1655" s="148" t="s">
        <v>391</v>
      </c>
      <c r="J1655" s="148" t="s">
        <v>7318</v>
      </c>
      <c r="K1655" s="148">
        <f t="shared" si="55"/>
        <v>650000000000373</v>
      </c>
      <c r="L1655" s="148" t="s">
        <v>9021</v>
      </c>
    </row>
    <row r="1656" spans="8:12" x14ac:dyDescent="0.25">
      <c r="H1656" s="148" t="s">
        <v>4201</v>
      </c>
      <c r="I1656" s="148" t="s">
        <v>6962</v>
      </c>
      <c r="J1656" s="148" t="s">
        <v>6962</v>
      </c>
      <c r="K1656" s="148">
        <f t="shared" si="55"/>
        <v>0</v>
      </c>
      <c r="L1656" s="148" t="s">
        <v>9021</v>
      </c>
    </row>
    <row r="1657" spans="8:12" x14ac:dyDescent="0.25">
      <c r="H1657" s="148" t="s">
        <v>4201</v>
      </c>
      <c r="I1657" s="148" t="s">
        <v>391</v>
      </c>
      <c r="J1657" s="148" t="s">
        <v>7319</v>
      </c>
      <c r="K1657" s="148">
        <f t="shared" si="55"/>
        <v>650000000000374</v>
      </c>
      <c r="L1657" s="148" t="s">
        <v>9021</v>
      </c>
    </row>
    <row r="1658" spans="8:12" x14ac:dyDescent="0.25">
      <c r="H1658" s="148" t="s">
        <v>4202</v>
      </c>
      <c r="I1658" s="148" t="s">
        <v>6962</v>
      </c>
      <c r="J1658" s="148" t="s">
        <v>6962</v>
      </c>
      <c r="K1658" s="148">
        <f t="shared" si="55"/>
        <v>0</v>
      </c>
      <c r="L1658" s="148" t="s">
        <v>9021</v>
      </c>
    </row>
    <row r="1659" spans="8:12" x14ac:dyDescent="0.25">
      <c r="H1659" s="148" t="s">
        <v>4202</v>
      </c>
      <c r="I1659" s="148" t="s">
        <v>391</v>
      </c>
      <c r="J1659" s="148" t="s">
        <v>7320</v>
      </c>
      <c r="K1659" s="148">
        <f t="shared" si="55"/>
        <v>650000000000375</v>
      </c>
      <c r="L1659" s="148" t="s">
        <v>9021</v>
      </c>
    </row>
    <row r="1660" spans="8:12" x14ac:dyDescent="0.25">
      <c r="H1660" s="148" t="s">
        <v>4203</v>
      </c>
      <c r="I1660" s="148" t="s">
        <v>6962</v>
      </c>
      <c r="J1660" s="148" t="s">
        <v>6962</v>
      </c>
      <c r="K1660" s="148">
        <f t="shared" si="55"/>
        <v>0</v>
      </c>
      <c r="L1660" s="148" t="s">
        <v>9021</v>
      </c>
    </row>
    <row r="1661" spans="8:12" x14ac:dyDescent="0.25">
      <c r="H1661" s="148" t="s">
        <v>4203</v>
      </c>
      <c r="I1661" s="148" t="s">
        <v>391</v>
      </c>
      <c r="J1661" s="148" t="s">
        <v>7321</v>
      </c>
      <c r="K1661" s="148">
        <f t="shared" si="55"/>
        <v>650000000000376</v>
      </c>
      <c r="L1661" s="148" t="s">
        <v>9021</v>
      </c>
    </row>
    <row r="1662" spans="8:12" x14ac:dyDescent="0.25">
      <c r="H1662" s="148" t="s">
        <v>4204</v>
      </c>
      <c r="I1662" s="148" t="s">
        <v>6962</v>
      </c>
      <c r="J1662" s="148" t="s">
        <v>6962</v>
      </c>
      <c r="K1662" s="148">
        <f t="shared" si="55"/>
        <v>0</v>
      </c>
      <c r="L1662" s="148" t="s">
        <v>9021</v>
      </c>
    </row>
    <row r="1663" spans="8:12" x14ac:dyDescent="0.25">
      <c r="H1663" s="148" t="s">
        <v>4204</v>
      </c>
      <c r="I1663" s="148" t="s">
        <v>391</v>
      </c>
      <c r="J1663" s="148" t="s">
        <v>7322</v>
      </c>
      <c r="K1663" s="148">
        <f t="shared" si="55"/>
        <v>650000000000377</v>
      </c>
      <c r="L1663" s="148" t="s">
        <v>9021</v>
      </c>
    </row>
    <row r="1664" spans="8:12" x14ac:dyDescent="0.25">
      <c r="H1664" s="148" t="s">
        <v>4205</v>
      </c>
      <c r="I1664" s="148" t="s">
        <v>6962</v>
      </c>
      <c r="J1664" s="148" t="s">
        <v>6962</v>
      </c>
      <c r="K1664" s="148">
        <f t="shared" si="55"/>
        <v>0</v>
      </c>
      <c r="L1664" s="148" t="s">
        <v>9021</v>
      </c>
    </row>
    <row r="1665" spans="8:12" x14ac:dyDescent="0.25">
      <c r="H1665" s="148" t="s">
        <v>4205</v>
      </c>
      <c r="I1665" s="148" t="s">
        <v>391</v>
      </c>
      <c r="J1665" s="148" t="s">
        <v>7323</v>
      </c>
      <c r="K1665" s="148">
        <f t="shared" si="55"/>
        <v>650000000001555</v>
      </c>
      <c r="L1665" s="148" t="s">
        <v>9021</v>
      </c>
    </row>
    <row r="1666" spans="8:12" x14ac:dyDescent="0.25">
      <c r="H1666" s="148" t="s">
        <v>4206</v>
      </c>
      <c r="I1666" s="148" t="s">
        <v>6962</v>
      </c>
      <c r="J1666" s="148" t="s">
        <v>6962</v>
      </c>
      <c r="K1666" s="148">
        <f t="shared" si="55"/>
        <v>0</v>
      </c>
      <c r="L1666" s="148" t="s">
        <v>9021</v>
      </c>
    </row>
    <row r="1667" spans="8:12" x14ac:dyDescent="0.25">
      <c r="H1667" s="148" t="s">
        <v>4206</v>
      </c>
      <c r="I1667" s="148" t="s">
        <v>391</v>
      </c>
      <c r="J1667" s="148" t="s">
        <v>7324</v>
      </c>
      <c r="K1667" s="148">
        <f t="shared" ref="K1667:K1730" si="56">+IFERROR(J1667*1,0)</f>
        <v>650000000001556</v>
      </c>
      <c r="L1667" s="148" t="s">
        <v>9021</v>
      </c>
    </row>
    <row r="1668" spans="8:12" x14ac:dyDescent="0.25">
      <c r="H1668" s="148" t="s">
        <v>4207</v>
      </c>
      <c r="I1668" s="148" t="s">
        <v>6962</v>
      </c>
      <c r="J1668" s="148" t="s">
        <v>6962</v>
      </c>
      <c r="K1668" s="148">
        <f t="shared" si="56"/>
        <v>0</v>
      </c>
      <c r="L1668" s="148" t="s">
        <v>9021</v>
      </c>
    </row>
    <row r="1669" spans="8:12" x14ac:dyDescent="0.25">
      <c r="H1669" s="148" t="s">
        <v>4207</v>
      </c>
      <c r="I1669" s="148" t="s">
        <v>391</v>
      </c>
      <c r="J1669" s="148" t="s">
        <v>7325</v>
      </c>
      <c r="K1669" s="148">
        <f t="shared" si="56"/>
        <v>650000000000378</v>
      </c>
      <c r="L1669" s="148" t="s">
        <v>9021</v>
      </c>
    </row>
    <row r="1670" spans="8:12" x14ac:dyDescent="0.25">
      <c r="H1670" s="148" t="s">
        <v>6845</v>
      </c>
      <c r="I1670" s="148" t="s">
        <v>6962</v>
      </c>
      <c r="J1670" s="148" t="s">
        <v>6962</v>
      </c>
      <c r="K1670" s="148">
        <f t="shared" si="56"/>
        <v>0</v>
      </c>
      <c r="L1670" s="148" t="s">
        <v>9021</v>
      </c>
    </row>
    <row r="1671" spans="8:12" x14ac:dyDescent="0.25">
      <c r="H1671" s="148" t="s">
        <v>4208</v>
      </c>
      <c r="I1671" s="148" t="s">
        <v>6962</v>
      </c>
      <c r="J1671" s="148" t="s">
        <v>6962</v>
      </c>
      <c r="K1671" s="148">
        <f t="shared" si="56"/>
        <v>0</v>
      </c>
      <c r="L1671" s="148" t="s">
        <v>9021</v>
      </c>
    </row>
    <row r="1672" spans="8:12" x14ac:dyDescent="0.25">
      <c r="H1672" s="148" t="s">
        <v>4208</v>
      </c>
      <c r="I1672" s="148" t="s">
        <v>391</v>
      </c>
      <c r="J1672" s="148" t="s">
        <v>7326</v>
      </c>
      <c r="K1672" s="148">
        <f t="shared" si="56"/>
        <v>650000000001557</v>
      </c>
      <c r="L1672" s="148" t="s">
        <v>9021</v>
      </c>
    </row>
    <row r="1673" spans="8:12" x14ac:dyDescent="0.25">
      <c r="H1673" s="148" t="s">
        <v>4209</v>
      </c>
      <c r="I1673" s="148" t="s">
        <v>6962</v>
      </c>
      <c r="J1673" s="148" t="s">
        <v>6962</v>
      </c>
      <c r="K1673" s="148">
        <f t="shared" si="56"/>
        <v>0</v>
      </c>
      <c r="L1673" s="148" t="s">
        <v>9021</v>
      </c>
    </row>
    <row r="1674" spans="8:12" x14ac:dyDescent="0.25">
      <c r="H1674" s="148" t="s">
        <v>4209</v>
      </c>
      <c r="I1674" s="148" t="s">
        <v>391</v>
      </c>
      <c r="J1674" s="148" t="s">
        <v>7327</v>
      </c>
      <c r="K1674" s="148">
        <f t="shared" si="56"/>
        <v>650000000000379</v>
      </c>
      <c r="L1674" s="148" t="s">
        <v>9021</v>
      </c>
    </row>
    <row r="1675" spans="8:12" x14ac:dyDescent="0.25">
      <c r="H1675" s="148" t="s">
        <v>4210</v>
      </c>
      <c r="I1675" s="148" t="s">
        <v>6962</v>
      </c>
      <c r="J1675" s="148" t="s">
        <v>6962</v>
      </c>
      <c r="K1675" s="148">
        <f t="shared" si="56"/>
        <v>0</v>
      </c>
      <c r="L1675" s="148" t="s">
        <v>9021</v>
      </c>
    </row>
    <row r="1676" spans="8:12" x14ac:dyDescent="0.25">
      <c r="H1676" s="148" t="s">
        <v>4210</v>
      </c>
      <c r="I1676" s="148" t="s">
        <v>391</v>
      </c>
      <c r="J1676" s="148" t="s">
        <v>7328</v>
      </c>
      <c r="K1676" s="148">
        <f t="shared" si="56"/>
        <v>650000000001558</v>
      </c>
      <c r="L1676" s="148" t="s">
        <v>9021</v>
      </c>
    </row>
    <row r="1677" spans="8:12" x14ac:dyDescent="0.25">
      <c r="H1677" s="148" t="s">
        <v>6846</v>
      </c>
      <c r="I1677" s="148" t="s">
        <v>6962</v>
      </c>
      <c r="J1677" s="148" t="s">
        <v>6962</v>
      </c>
      <c r="K1677" s="148">
        <f t="shared" si="56"/>
        <v>0</v>
      </c>
      <c r="L1677" s="148" t="s">
        <v>9021</v>
      </c>
    </row>
    <row r="1678" spans="8:12" x14ac:dyDescent="0.25">
      <c r="H1678" s="148" t="s">
        <v>4211</v>
      </c>
      <c r="I1678" s="148" t="s">
        <v>6962</v>
      </c>
      <c r="J1678" s="148" t="s">
        <v>6962</v>
      </c>
      <c r="K1678" s="148">
        <f t="shared" si="56"/>
        <v>0</v>
      </c>
      <c r="L1678" s="148" t="s">
        <v>9021</v>
      </c>
    </row>
    <row r="1679" spans="8:12" x14ac:dyDescent="0.25">
      <c r="H1679" s="148" t="s">
        <v>4211</v>
      </c>
      <c r="I1679" s="148" t="s">
        <v>391</v>
      </c>
      <c r="J1679" s="148" t="s">
        <v>7329</v>
      </c>
      <c r="K1679" s="148">
        <f t="shared" si="56"/>
        <v>650000000001559</v>
      </c>
      <c r="L1679" s="148" t="s">
        <v>9021</v>
      </c>
    </row>
    <row r="1680" spans="8:12" x14ac:dyDescent="0.25">
      <c r="H1680" s="148" t="s">
        <v>4212</v>
      </c>
      <c r="I1680" s="148" t="s">
        <v>6962</v>
      </c>
      <c r="J1680" s="148" t="s">
        <v>6962</v>
      </c>
      <c r="K1680" s="148">
        <f t="shared" si="56"/>
        <v>0</v>
      </c>
      <c r="L1680" s="148" t="s">
        <v>9021</v>
      </c>
    </row>
    <row r="1681" spans="8:12" x14ac:dyDescent="0.25">
      <c r="H1681" s="148" t="s">
        <v>4212</v>
      </c>
      <c r="I1681" s="148" t="s">
        <v>391</v>
      </c>
      <c r="J1681" s="148" t="s">
        <v>7330</v>
      </c>
      <c r="K1681" s="148">
        <f t="shared" si="56"/>
        <v>650000000001560</v>
      </c>
      <c r="L1681" s="148" t="s">
        <v>9021</v>
      </c>
    </row>
    <row r="1682" spans="8:12" x14ac:dyDescent="0.25">
      <c r="H1682" s="148" t="s">
        <v>4213</v>
      </c>
      <c r="I1682" s="148" t="s">
        <v>6962</v>
      </c>
      <c r="J1682" s="148" t="s">
        <v>6962</v>
      </c>
      <c r="K1682" s="148">
        <f t="shared" si="56"/>
        <v>0</v>
      </c>
      <c r="L1682" s="148" t="s">
        <v>9021</v>
      </c>
    </row>
    <row r="1683" spans="8:12" x14ac:dyDescent="0.25">
      <c r="H1683" s="148" t="s">
        <v>4213</v>
      </c>
      <c r="I1683" s="148" t="s">
        <v>391</v>
      </c>
      <c r="J1683" s="148" t="s">
        <v>7331</v>
      </c>
      <c r="K1683" s="148">
        <f t="shared" si="56"/>
        <v>650000000001561</v>
      </c>
      <c r="L1683" s="148" t="s">
        <v>9021</v>
      </c>
    </row>
    <row r="1684" spans="8:12" x14ac:dyDescent="0.25">
      <c r="H1684" s="148" t="s">
        <v>6847</v>
      </c>
      <c r="I1684" s="148" t="s">
        <v>6962</v>
      </c>
      <c r="J1684" s="148" t="s">
        <v>6962</v>
      </c>
      <c r="K1684" s="148">
        <f t="shared" si="56"/>
        <v>0</v>
      </c>
      <c r="L1684" s="148" t="s">
        <v>9021</v>
      </c>
    </row>
    <row r="1685" spans="8:12" x14ac:dyDescent="0.25">
      <c r="H1685" s="148" t="s">
        <v>4214</v>
      </c>
      <c r="I1685" s="148" t="s">
        <v>6962</v>
      </c>
      <c r="J1685" s="148" t="s">
        <v>6962</v>
      </c>
      <c r="K1685" s="148">
        <f t="shared" si="56"/>
        <v>0</v>
      </c>
      <c r="L1685" s="148" t="s">
        <v>9021</v>
      </c>
    </row>
    <row r="1686" spans="8:12" x14ac:dyDescent="0.25">
      <c r="H1686" s="148" t="s">
        <v>4214</v>
      </c>
      <c r="I1686" s="148" t="s">
        <v>391</v>
      </c>
      <c r="J1686" s="148" t="s">
        <v>7332</v>
      </c>
      <c r="K1686" s="148">
        <f t="shared" si="56"/>
        <v>650000000001562</v>
      </c>
      <c r="L1686" s="148" t="s">
        <v>9021</v>
      </c>
    </row>
    <row r="1687" spans="8:12" x14ac:dyDescent="0.25">
      <c r="H1687" s="148" t="s">
        <v>4215</v>
      </c>
      <c r="I1687" s="148" t="s">
        <v>6962</v>
      </c>
      <c r="J1687" s="148" t="s">
        <v>6962</v>
      </c>
      <c r="K1687" s="148">
        <f t="shared" si="56"/>
        <v>0</v>
      </c>
      <c r="L1687" s="148" t="s">
        <v>9021</v>
      </c>
    </row>
    <row r="1688" spans="8:12" x14ac:dyDescent="0.25">
      <c r="H1688" s="148" t="s">
        <v>4215</v>
      </c>
      <c r="I1688" s="148" t="s">
        <v>391</v>
      </c>
      <c r="J1688" s="148" t="s">
        <v>7333</v>
      </c>
      <c r="K1688" s="148">
        <f t="shared" si="56"/>
        <v>650000000001563</v>
      </c>
      <c r="L1688" s="148" t="s">
        <v>9021</v>
      </c>
    </row>
    <row r="1689" spans="8:12" x14ac:dyDescent="0.25">
      <c r="H1689" s="148" t="s">
        <v>4216</v>
      </c>
      <c r="I1689" s="148" t="s">
        <v>6962</v>
      </c>
      <c r="J1689" s="148" t="s">
        <v>6962</v>
      </c>
      <c r="K1689" s="148">
        <f t="shared" si="56"/>
        <v>0</v>
      </c>
      <c r="L1689" s="148" t="s">
        <v>9021</v>
      </c>
    </row>
    <row r="1690" spans="8:12" x14ac:dyDescent="0.25">
      <c r="H1690" s="148" t="s">
        <v>4216</v>
      </c>
      <c r="I1690" s="148" t="s">
        <v>391</v>
      </c>
      <c r="J1690" s="148" t="s">
        <v>7334</v>
      </c>
      <c r="K1690" s="148">
        <f t="shared" si="56"/>
        <v>650000000001564</v>
      </c>
      <c r="L1690" s="148" t="s">
        <v>9021</v>
      </c>
    </row>
    <row r="1691" spans="8:12" x14ac:dyDescent="0.25">
      <c r="H1691" s="148" t="s">
        <v>4217</v>
      </c>
      <c r="I1691" s="148" t="s">
        <v>6962</v>
      </c>
      <c r="J1691" s="148" t="s">
        <v>6962</v>
      </c>
      <c r="K1691" s="148">
        <f t="shared" si="56"/>
        <v>0</v>
      </c>
      <c r="L1691" s="148" t="s">
        <v>9021</v>
      </c>
    </row>
    <row r="1692" spans="8:12" x14ac:dyDescent="0.25">
      <c r="H1692" s="148" t="s">
        <v>4217</v>
      </c>
      <c r="I1692" s="148" t="s">
        <v>391</v>
      </c>
      <c r="J1692" s="148" t="s">
        <v>7335</v>
      </c>
      <c r="K1692" s="148">
        <f t="shared" si="56"/>
        <v>650000000000380</v>
      </c>
      <c r="L1692" s="148" t="s">
        <v>9021</v>
      </c>
    </row>
    <row r="1693" spans="8:12" x14ac:dyDescent="0.25">
      <c r="H1693" s="148" t="s">
        <v>4218</v>
      </c>
      <c r="I1693" s="148" t="s">
        <v>6962</v>
      </c>
      <c r="J1693" s="148" t="s">
        <v>6962</v>
      </c>
      <c r="K1693" s="148">
        <f t="shared" si="56"/>
        <v>0</v>
      </c>
      <c r="L1693" s="148" t="s">
        <v>9021</v>
      </c>
    </row>
    <row r="1694" spans="8:12" x14ac:dyDescent="0.25">
      <c r="H1694" s="148" t="s">
        <v>4218</v>
      </c>
      <c r="I1694" s="148" t="s">
        <v>391</v>
      </c>
      <c r="J1694" s="148" t="s">
        <v>7336</v>
      </c>
      <c r="K1694" s="148">
        <f t="shared" si="56"/>
        <v>650000000001565</v>
      </c>
      <c r="L1694" s="148" t="s">
        <v>9021</v>
      </c>
    </row>
    <row r="1695" spans="8:12" x14ac:dyDescent="0.25">
      <c r="H1695" s="148" t="s">
        <v>4219</v>
      </c>
      <c r="I1695" s="148" t="s">
        <v>6962</v>
      </c>
      <c r="J1695" s="148" t="s">
        <v>6962</v>
      </c>
      <c r="K1695" s="148">
        <f t="shared" si="56"/>
        <v>0</v>
      </c>
      <c r="L1695" s="148" t="s">
        <v>9021</v>
      </c>
    </row>
    <row r="1696" spans="8:12" x14ac:dyDescent="0.25">
      <c r="H1696" s="148" t="s">
        <v>4219</v>
      </c>
      <c r="I1696" s="148" t="s">
        <v>391</v>
      </c>
      <c r="J1696" s="148" t="s">
        <v>7337</v>
      </c>
      <c r="K1696" s="148">
        <f t="shared" si="56"/>
        <v>650000000000381</v>
      </c>
      <c r="L1696" s="148" t="s">
        <v>9021</v>
      </c>
    </row>
    <row r="1697" spans="8:12" x14ac:dyDescent="0.25">
      <c r="H1697" s="148" t="s">
        <v>4220</v>
      </c>
      <c r="I1697" s="148" t="s">
        <v>6962</v>
      </c>
      <c r="J1697" s="148" t="s">
        <v>6962</v>
      </c>
      <c r="K1697" s="148">
        <f t="shared" si="56"/>
        <v>0</v>
      </c>
      <c r="L1697" s="148" t="s">
        <v>9021</v>
      </c>
    </row>
    <row r="1698" spans="8:12" x14ac:dyDescent="0.25">
      <c r="H1698" s="148" t="s">
        <v>4220</v>
      </c>
      <c r="I1698" s="148" t="s">
        <v>391</v>
      </c>
      <c r="J1698" s="148" t="s">
        <v>7338</v>
      </c>
      <c r="K1698" s="148">
        <f t="shared" si="56"/>
        <v>650000000001566</v>
      </c>
      <c r="L1698" s="148" t="s">
        <v>9021</v>
      </c>
    </row>
    <row r="1699" spans="8:12" x14ac:dyDescent="0.25">
      <c r="H1699" s="148" t="s">
        <v>4221</v>
      </c>
      <c r="I1699" s="148" t="s">
        <v>6962</v>
      </c>
      <c r="J1699" s="148" t="s">
        <v>6962</v>
      </c>
      <c r="K1699" s="148">
        <f t="shared" si="56"/>
        <v>0</v>
      </c>
      <c r="L1699" s="148" t="s">
        <v>9021</v>
      </c>
    </row>
    <row r="1700" spans="8:12" x14ac:dyDescent="0.25">
      <c r="H1700" s="148" t="s">
        <v>4221</v>
      </c>
      <c r="I1700" s="148" t="s">
        <v>391</v>
      </c>
      <c r="J1700" s="148" t="s">
        <v>7339</v>
      </c>
      <c r="K1700" s="148">
        <f t="shared" si="56"/>
        <v>650000000001567</v>
      </c>
      <c r="L1700" s="148" t="s">
        <v>9021</v>
      </c>
    </row>
    <row r="1701" spans="8:12" x14ac:dyDescent="0.25">
      <c r="H1701" s="148" t="s">
        <v>4222</v>
      </c>
      <c r="I1701" s="148" t="s">
        <v>6962</v>
      </c>
      <c r="J1701" s="148" t="s">
        <v>6962</v>
      </c>
      <c r="K1701" s="148">
        <f t="shared" si="56"/>
        <v>0</v>
      </c>
      <c r="L1701" s="148" t="s">
        <v>9021</v>
      </c>
    </row>
    <row r="1702" spans="8:12" x14ac:dyDescent="0.25">
      <c r="H1702" s="148" t="s">
        <v>4222</v>
      </c>
      <c r="I1702" s="148" t="s">
        <v>391</v>
      </c>
      <c r="J1702" s="148" t="s">
        <v>7340</v>
      </c>
      <c r="K1702" s="148">
        <f t="shared" si="56"/>
        <v>650000000001568</v>
      </c>
      <c r="L1702" s="148" t="s">
        <v>9021</v>
      </c>
    </row>
    <row r="1703" spans="8:12" x14ac:dyDescent="0.25">
      <c r="H1703" s="148" t="s">
        <v>4223</v>
      </c>
      <c r="I1703" s="148" t="s">
        <v>6962</v>
      </c>
      <c r="J1703" s="148" t="s">
        <v>6962</v>
      </c>
      <c r="K1703" s="148">
        <f t="shared" si="56"/>
        <v>0</v>
      </c>
      <c r="L1703" s="148" t="s">
        <v>9021</v>
      </c>
    </row>
    <row r="1704" spans="8:12" x14ac:dyDescent="0.25">
      <c r="H1704" s="148" t="s">
        <v>4223</v>
      </c>
      <c r="I1704" s="148" t="s">
        <v>391</v>
      </c>
      <c r="J1704" s="148" t="s">
        <v>7341</v>
      </c>
      <c r="K1704" s="148">
        <f t="shared" si="56"/>
        <v>650000000000382</v>
      </c>
      <c r="L1704" s="148" t="s">
        <v>9021</v>
      </c>
    </row>
    <row r="1705" spans="8:12" x14ac:dyDescent="0.25">
      <c r="H1705" s="148" t="s">
        <v>4224</v>
      </c>
      <c r="I1705" s="148" t="s">
        <v>6962</v>
      </c>
      <c r="J1705" s="148" t="s">
        <v>6962</v>
      </c>
      <c r="K1705" s="148">
        <f t="shared" si="56"/>
        <v>0</v>
      </c>
      <c r="L1705" s="148" t="s">
        <v>9021</v>
      </c>
    </row>
    <row r="1706" spans="8:12" x14ac:dyDescent="0.25">
      <c r="H1706" s="148" t="s">
        <v>4224</v>
      </c>
      <c r="I1706" s="148" t="s">
        <v>391</v>
      </c>
      <c r="J1706" s="148" t="s">
        <v>7342</v>
      </c>
      <c r="K1706" s="148">
        <f t="shared" si="56"/>
        <v>650000000000383</v>
      </c>
      <c r="L1706" s="148" t="s">
        <v>9021</v>
      </c>
    </row>
    <row r="1707" spans="8:12" x14ac:dyDescent="0.25">
      <c r="H1707" s="148" t="s">
        <v>4225</v>
      </c>
      <c r="I1707" s="148" t="s">
        <v>6962</v>
      </c>
      <c r="J1707" s="148" t="s">
        <v>6962</v>
      </c>
      <c r="K1707" s="148">
        <f t="shared" si="56"/>
        <v>0</v>
      </c>
      <c r="L1707" s="148" t="s">
        <v>9021</v>
      </c>
    </row>
    <row r="1708" spans="8:12" x14ac:dyDescent="0.25">
      <c r="H1708" s="148" t="s">
        <v>4225</v>
      </c>
      <c r="I1708" s="148" t="s">
        <v>391</v>
      </c>
      <c r="J1708" s="148" t="s">
        <v>7343</v>
      </c>
      <c r="K1708" s="148">
        <f t="shared" si="56"/>
        <v>650000000000384</v>
      </c>
      <c r="L1708" s="148" t="s">
        <v>9021</v>
      </c>
    </row>
    <row r="1709" spans="8:12" x14ac:dyDescent="0.25">
      <c r="H1709" s="148" t="s">
        <v>4226</v>
      </c>
      <c r="I1709" s="148" t="s">
        <v>6962</v>
      </c>
      <c r="J1709" s="148" t="s">
        <v>6962</v>
      </c>
      <c r="K1709" s="148">
        <f t="shared" si="56"/>
        <v>0</v>
      </c>
      <c r="L1709" s="148" t="s">
        <v>9021</v>
      </c>
    </row>
    <row r="1710" spans="8:12" x14ac:dyDescent="0.25">
      <c r="H1710" s="148" t="s">
        <v>4226</v>
      </c>
      <c r="I1710" s="148" t="s">
        <v>391</v>
      </c>
      <c r="J1710" s="148" t="s">
        <v>7344</v>
      </c>
      <c r="K1710" s="148">
        <f t="shared" si="56"/>
        <v>650000000001569</v>
      </c>
      <c r="L1710" s="148" t="s">
        <v>9021</v>
      </c>
    </row>
    <row r="1711" spans="8:12" x14ac:dyDescent="0.25">
      <c r="H1711" s="148" t="s">
        <v>6848</v>
      </c>
      <c r="I1711" s="148" t="s">
        <v>6962</v>
      </c>
      <c r="J1711" s="148" t="s">
        <v>6962</v>
      </c>
      <c r="K1711" s="148">
        <f t="shared" si="56"/>
        <v>0</v>
      </c>
      <c r="L1711" s="148" t="s">
        <v>9021</v>
      </c>
    </row>
    <row r="1712" spans="8:12" x14ac:dyDescent="0.25">
      <c r="H1712" s="148" t="s">
        <v>4227</v>
      </c>
      <c r="I1712" s="148" t="s">
        <v>6962</v>
      </c>
      <c r="J1712" s="148" t="s">
        <v>6962</v>
      </c>
      <c r="K1712" s="148">
        <f t="shared" si="56"/>
        <v>0</v>
      </c>
      <c r="L1712" s="148" t="s">
        <v>9021</v>
      </c>
    </row>
    <row r="1713" spans="8:12" x14ac:dyDescent="0.25">
      <c r="H1713" s="148" t="s">
        <v>4227</v>
      </c>
      <c r="I1713" s="148" t="s">
        <v>391</v>
      </c>
      <c r="J1713" s="148" t="s">
        <v>7345</v>
      </c>
      <c r="K1713" s="148">
        <f t="shared" si="56"/>
        <v>650000000000385</v>
      </c>
      <c r="L1713" s="148" t="s">
        <v>9021</v>
      </c>
    </row>
    <row r="1714" spans="8:12" x14ac:dyDescent="0.25">
      <c r="H1714" s="148" t="s">
        <v>4228</v>
      </c>
      <c r="I1714" s="148" t="s">
        <v>6962</v>
      </c>
      <c r="J1714" s="148" t="s">
        <v>6962</v>
      </c>
      <c r="K1714" s="148">
        <f t="shared" si="56"/>
        <v>0</v>
      </c>
      <c r="L1714" s="148" t="s">
        <v>9021</v>
      </c>
    </row>
    <row r="1715" spans="8:12" x14ac:dyDescent="0.25">
      <c r="H1715" s="148" t="s">
        <v>4228</v>
      </c>
      <c r="I1715" s="148" t="s">
        <v>391</v>
      </c>
      <c r="J1715" s="148" t="s">
        <v>7346</v>
      </c>
      <c r="K1715" s="148">
        <f t="shared" si="56"/>
        <v>650000000000386</v>
      </c>
      <c r="L1715" s="148" t="s">
        <v>9021</v>
      </c>
    </row>
    <row r="1716" spans="8:12" x14ac:dyDescent="0.25">
      <c r="H1716" s="148" t="s">
        <v>4229</v>
      </c>
      <c r="I1716" s="148" t="s">
        <v>6962</v>
      </c>
      <c r="J1716" s="148" t="s">
        <v>6962</v>
      </c>
      <c r="K1716" s="148">
        <f t="shared" si="56"/>
        <v>0</v>
      </c>
      <c r="L1716" s="148" t="s">
        <v>9021</v>
      </c>
    </row>
    <row r="1717" spans="8:12" x14ac:dyDescent="0.25">
      <c r="H1717" s="148" t="s">
        <v>4229</v>
      </c>
      <c r="I1717" s="148" t="s">
        <v>391</v>
      </c>
      <c r="J1717" s="148" t="s">
        <v>7347</v>
      </c>
      <c r="K1717" s="148">
        <f t="shared" si="56"/>
        <v>650000000000387</v>
      </c>
      <c r="L1717" s="148" t="s">
        <v>9021</v>
      </c>
    </row>
    <row r="1718" spans="8:12" x14ac:dyDescent="0.25">
      <c r="H1718" s="148" t="s">
        <v>4230</v>
      </c>
      <c r="I1718" s="148" t="s">
        <v>6962</v>
      </c>
      <c r="J1718" s="148" t="s">
        <v>6962</v>
      </c>
      <c r="K1718" s="148">
        <f t="shared" si="56"/>
        <v>0</v>
      </c>
      <c r="L1718" s="148" t="s">
        <v>9021</v>
      </c>
    </row>
    <row r="1719" spans="8:12" x14ac:dyDescent="0.25">
      <c r="H1719" s="148" t="s">
        <v>4230</v>
      </c>
      <c r="I1719" s="148" t="s">
        <v>391</v>
      </c>
      <c r="J1719" s="148" t="s">
        <v>7348</v>
      </c>
      <c r="K1719" s="148">
        <f t="shared" si="56"/>
        <v>650000000001570</v>
      </c>
      <c r="L1719" s="148" t="s">
        <v>9021</v>
      </c>
    </row>
    <row r="1720" spans="8:12" x14ac:dyDescent="0.25">
      <c r="H1720" s="148" t="s">
        <v>4231</v>
      </c>
      <c r="I1720" s="148" t="s">
        <v>6962</v>
      </c>
      <c r="J1720" s="148" t="s">
        <v>6962</v>
      </c>
      <c r="K1720" s="148">
        <f t="shared" si="56"/>
        <v>0</v>
      </c>
      <c r="L1720" s="148" t="s">
        <v>9021</v>
      </c>
    </row>
    <row r="1721" spans="8:12" x14ac:dyDescent="0.25">
      <c r="H1721" s="148" t="s">
        <v>4231</v>
      </c>
      <c r="I1721" s="148" t="s">
        <v>391</v>
      </c>
      <c r="J1721" s="148" t="s">
        <v>7349</v>
      </c>
      <c r="K1721" s="148">
        <f t="shared" si="56"/>
        <v>650000000001571</v>
      </c>
      <c r="L1721" s="148" t="s">
        <v>9021</v>
      </c>
    </row>
    <row r="1722" spans="8:12" x14ac:dyDescent="0.25">
      <c r="H1722" s="148" t="s">
        <v>4232</v>
      </c>
      <c r="I1722" s="148" t="s">
        <v>6962</v>
      </c>
      <c r="J1722" s="148" t="s">
        <v>6962</v>
      </c>
      <c r="K1722" s="148">
        <f t="shared" si="56"/>
        <v>0</v>
      </c>
      <c r="L1722" s="148" t="s">
        <v>9021</v>
      </c>
    </row>
    <row r="1723" spans="8:12" x14ac:dyDescent="0.25">
      <c r="H1723" s="148" t="s">
        <v>4232</v>
      </c>
      <c r="I1723" s="148" t="s">
        <v>391</v>
      </c>
      <c r="J1723" s="148" t="s">
        <v>7350</v>
      </c>
      <c r="K1723" s="148">
        <f t="shared" si="56"/>
        <v>650000000001572</v>
      </c>
      <c r="L1723" s="148" t="s">
        <v>9021</v>
      </c>
    </row>
    <row r="1724" spans="8:12" x14ac:dyDescent="0.25">
      <c r="H1724" s="148" t="s">
        <v>4233</v>
      </c>
      <c r="I1724" s="148" t="s">
        <v>6962</v>
      </c>
      <c r="J1724" s="148" t="s">
        <v>6962</v>
      </c>
      <c r="K1724" s="148">
        <f t="shared" si="56"/>
        <v>0</v>
      </c>
      <c r="L1724" s="148" t="s">
        <v>9021</v>
      </c>
    </row>
    <row r="1725" spans="8:12" x14ac:dyDescent="0.25">
      <c r="H1725" s="148" t="s">
        <v>4233</v>
      </c>
      <c r="I1725" s="148" t="s">
        <v>391</v>
      </c>
      <c r="J1725" s="148" t="s">
        <v>7351</v>
      </c>
      <c r="K1725" s="148">
        <f t="shared" si="56"/>
        <v>650000000000388</v>
      </c>
      <c r="L1725" s="148" t="s">
        <v>9021</v>
      </c>
    </row>
    <row r="1726" spans="8:12" x14ac:dyDescent="0.25">
      <c r="H1726" s="148" t="s">
        <v>4234</v>
      </c>
      <c r="I1726" s="148" t="s">
        <v>6962</v>
      </c>
      <c r="J1726" s="148" t="s">
        <v>6962</v>
      </c>
      <c r="K1726" s="148">
        <f t="shared" si="56"/>
        <v>0</v>
      </c>
      <c r="L1726" s="148" t="s">
        <v>9021</v>
      </c>
    </row>
    <row r="1727" spans="8:12" x14ac:dyDescent="0.25">
      <c r="H1727" s="148" t="s">
        <v>4234</v>
      </c>
      <c r="I1727" s="148" t="s">
        <v>391</v>
      </c>
      <c r="J1727" s="148" t="s">
        <v>7352</v>
      </c>
      <c r="K1727" s="148">
        <f t="shared" si="56"/>
        <v>650000000001573</v>
      </c>
      <c r="L1727" s="148" t="s">
        <v>9021</v>
      </c>
    </row>
    <row r="1728" spans="8:12" x14ac:dyDescent="0.25">
      <c r="H1728" s="148" t="s">
        <v>4235</v>
      </c>
      <c r="I1728" s="148" t="s">
        <v>6962</v>
      </c>
      <c r="J1728" s="148" t="s">
        <v>6962</v>
      </c>
      <c r="K1728" s="148">
        <f t="shared" si="56"/>
        <v>0</v>
      </c>
      <c r="L1728" s="148" t="s">
        <v>9021</v>
      </c>
    </row>
    <row r="1729" spans="8:12" x14ac:dyDescent="0.25">
      <c r="H1729" s="148" t="s">
        <v>4235</v>
      </c>
      <c r="I1729" s="148" t="s">
        <v>391</v>
      </c>
      <c r="J1729" s="148" t="s">
        <v>7353</v>
      </c>
      <c r="K1729" s="148">
        <f t="shared" si="56"/>
        <v>650000000000389</v>
      </c>
      <c r="L1729" s="148" t="s">
        <v>9021</v>
      </c>
    </row>
    <row r="1730" spans="8:12" x14ac:dyDescent="0.25">
      <c r="H1730" s="148" t="s">
        <v>4236</v>
      </c>
      <c r="I1730" s="148" t="s">
        <v>6962</v>
      </c>
      <c r="J1730" s="148" t="s">
        <v>6962</v>
      </c>
      <c r="K1730" s="148">
        <f t="shared" si="56"/>
        <v>0</v>
      </c>
      <c r="L1730" s="148" t="s">
        <v>9021</v>
      </c>
    </row>
    <row r="1731" spans="8:12" x14ac:dyDescent="0.25">
      <c r="H1731" s="148" t="s">
        <v>4236</v>
      </c>
      <c r="I1731" s="148" t="s">
        <v>391</v>
      </c>
      <c r="J1731" s="148" t="s">
        <v>7354</v>
      </c>
      <c r="K1731" s="148">
        <f t="shared" ref="K1731:K1794" si="57">+IFERROR(J1731*1,0)</f>
        <v>650000000000390</v>
      </c>
      <c r="L1731" s="148" t="s">
        <v>9021</v>
      </c>
    </row>
    <row r="1732" spans="8:12" x14ac:dyDescent="0.25">
      <c r="H1732" s="148" t="s">
        <v>6849</v>
      </c>
      <c r="I1732" s="148" t="s">
        <v>6962</v>
      </c>
      <c r="J1732" s="148" t="s">
        <v>6962</v>
      </c>
      <c r="K1732" s="148">
        <f t="shared" si="57"/>
        <v>0</v>
      </c>
      <c r="L1732" s="148" t="s">
        <v>9021</v>
      </c>
    </row>
    <row r="1733" spans="8:12" x14ac:dyDescent="0.25">
      <c r="H1733" s="148" t="s">
        <v>4237</v>
      </c>
      <c r="I1733" s="148" t="s">
        <v>6962</v>
      </c>
      <c r="J1733" s="148" t="s">
        <v>6962</v>
      </c>
      <c r="K1733" s="148">
        <f t="shared" si="57"/>
        <v>0</v>
      </c>
      <c r="L1733" s="148" t="s">
        <v>9021</v>
      </c>
    </row>
    <row r="1734" spans="8:12" x14ac:dyDescent="0.25">
      <c r="H1734" s="148" t="s">
        <v>4237</v>
      </c>
      <c r="I1734" s="148" t="s">
        <v>391</v>
      </c>
      <c r="J1734" s="148" t="s">
        <v>7355</v>
      </c>
      <c r="K1734" s="148">
        <f t="shared" si="57"/>
        <v>650000000000391</v>
      </c>
      <c r="L1734" s="148" t="s">
        <v>9021</v>
      </c>
    </row>
    <row r="1735" spans="8:12" x14ac:dyDescent="0.25">
      <c r="H1735" s="148" t="s">
        <v>4238</v>
      </c>
      <c r="I1735" s="148" t="s">
        <v>6962</v>
      </c>
      <c r="J1735" s="148" t="s">
        <v>6962</v>
      </c>
      <c r="K1735" s="148">
        <f t="shared" si="57"/>
        <v>0</v>
      </c>
      <c r="L1735" s="148" t="s">
        <v>9021</v>
      </c>
    </row>
    <row r="1736" spans="8:12" x14ac:dyDescent="0.25">
      <c r="H1736" s="148" t="s">
        <v>4238</v>
      </c>
      <c r="I1736" s="148" t="s">
        <v>391</v>
      </c>
      <c r="J1736" s="148" t="s">
        <v>7356</v>
      </c>
      <c r="K1736" s="148">
        <f t="shared" si="57"/>
        <v>650000000000392</v>
      </c>
      <c r="L1736" s="148" t="s">
        <v>9021</v>
      </c>
    </row>
    <row r="1737" spans="8:12" x14ac:dyDescent="0.25">
      <c r="H1737" s="148" t="s">
        <v>4239</v>
      </c>
      <c r="I1737" s="148" t="s">
        <v>6962</v>
      </c>
      <c r="J1737" s="148" t="s">
        <v>6962</v>
      </c>
      <c r="K1737" s="148">
        <f t="shared" si="57"/>
        <v>0</v>
      </c>
      <c r="L1737" s="148" t="s">
        <v>9021</v>
      </c>
    </row>
    <row r="1738" spans="8:12" x14ac:dyDescent="0.25">
      <c r="H1738" s="148" t="s">
        <v>4239</v>
      </c>
      <c r="I1738" s="148" t="s">
        <v>391</v>
      </c>
      <c r="J1738" s="148" t="s">
        <v>7357</v>
      </c>
      <c r="K1738" s="148">
        <f t="shared" si="57"/>
        <v>650000000000393</v>
      </c>
      <c r="L1738" s="148" t="s">
        <v>9021</v>
      </c>
    </row>
    <row r="1739" spans="8:12" x14ac:dyDescent="0.25">
      <c r="H1739" s="148" t="s">
        <v>4240</v>
      </c>
      <c r="I1739" s="148" t="s">
        <v>6962</v>
      </c>
      <c r="J1739" s="148" t="s">
        <v>6962</v>
      </c>
      <c r="K1739" s="148">
        <f t="shared" si="57"/>
        <v>0</v>
      </c>
      <c r="L1739" s="148" t="s">
        <v>9021</v>
      </c>
    </row>
    <row r="1740" spans="8:12" x14ac:dyDescent="0.25">
      <c r="H1740" s="148" t="s">
        <v>4240</v>
      </c>
      <c r="I1740" s="148" t="s">
        <v>391</v>
      </c>
      <c r="J1740" s="148" t="s">
        <v>7358</v>
      </c>
      <c r="K1740" s="148">
        <f t="shared" si="57"/>
        <v>650000000001574</v>
      </c>
      <c r="L1740" s="148" t="s">
        <v>9021</v>
      </c>
    </row>
    <row r="1741" spans="8:12" x14ac:dyDescent="0.25">
      <c r="H1741" s="148" t="s">
        <v>4241</v>
      </c>
      <c r="I1741" s="148" t="s">
        <v>6962</v>
      </c>
      <c r="J1741" s="148" t="s">
        <v>6962</v>
      </c>
      <c r="K1741" s="148">
        <f t="shared" si="57"/>
        <v>0</v>
      </c>
      <c r="L1741" s="148" t="s">
        <v>9021</v>
      </c>
    </row>
    <row r="1742" spans="8:12" x14ac:dyDescent="0.25">
      <c r="H1742" s="148" t="s">
        <v>4241</v>
      </c>
      <c r="I1742" s="148" t="s">
        <v>391</v>
      </c>
      <c r="J1742" s="148" t="s">
        <v>7359</v>
      </c>
      <c r="K1742" s="148">
        <f t="shared" si="57"/>
        <v>650000000000394</v>
      </c>
      <c r="L1742" s="148" t="s">
        <v>9021</v>
      </c>
    </row>
    <row r="1743" spans="8:12" x14ac:dyDescent="0.25">
      <c r="H1743" s="148" t="s">
        <v>4242</v>
      </c>
      <c r="I1743" s="148" t="s">
        <v>6962</v>
      </c>
      <c r="J1743" s="148" t="s">
        <v>6962</v>
      </c>
      <c r="K1743" s="148">
        <f t="shared" si="57"/>
        <v>0</v>
      </c>
      <c r="L1743" s="148" t="s">
        <v>9021</v>
      </c>
    </row>
    <row r="1744" spans="8:12" x14ac:dyDescent="0.25">
      <c r="H1744" s="148" t="s">
        <v>4242</v>
      </c>
      <c r="I1744" s="148" t="s">
        <v>391</v>
      </c>
      <c r="J1744" s="148" t="s">
        <v>7360</v>
      </c>
      <c r="K1744" s="148">
        <f t="shared" si="57"/>
        <v>650000000000395</v>
      </c>
      <c r="L1744" s="148" t="s">
        <v>9021</v>
      </c>
    </row>
    <row r="1745" spans="8:12" x14ac:dyDescent="0.25">
      <c r="H1745" s="148" t="s">
        <v>4243</v>
      </c>
      <c r="I1745" s="148" t="s">
        <v>6962</v>
      </c>
      <c r="J1745" s="148" t="s">
        <v>6962</v>
      </c>
      <c r="K1745" s="148">
        <f t="shared" si="57"/>
        <v>0</v>
      </c>
      <c r="L1745" s="148" t="s">
        <v>9021</v>
      </c>
    </row>
    <row r="1746" spans="8:12" x14ac:dyDescent="0.25">
      <c r="H1746" s="148" t="s">
        <v>4243</v>
      </c>
      <c r="I1746" s="148" t="s">
        <v>391</v>
      </c>
      <c r="J1746" s="148" t="s">
        <v>7361</v>
      </c>
      <c r="K1746" s="148">
        <f t="shared" si="57"/>
        <v>650000000000396</v>
      </c>
      <c r="L1746" s="148" t="s">
        <v>9021</v>
      </c>
    </row>
    <row r="1747" spans="8:12" x14ac:dyDescent="0.25">
      <c r="H1747" s="148" t="s">
        <v>4244</v>
      </c>
      <c r="I1747" s="148" t="s">
        <v>6962</v>
      </c>
      <c r="J1747" s="148" t="s">
        <v>6962</v>
      </c>
      <c r="K1747" s="148">
        <f t="shared" si="57"/>
        <v>0</v>
      </c>
      <c r="L1747" s="148" t="s">
        <v>9021</v>
      </c>
    </row>
    <row r="1748" spans="8:12" x14ac:dyDescent="0.25">
      <c r="H1748" s="148" t="s">
        <v>4244</v>
      </c>
      <c r="I1748" s="148" t="s">
        <v>391</v>
      </c>
      <c r="J1748" s="148" t="s">
        <v>7362</v>
      </c>
      <c r="K1748" s="148">
        <f t="shared" si="57"/>
        <v>650000000000397</v>
      </c>
      <c r="L1748" s="148" t="s">
        <v>9021</v>
      </c>
    </row>
    <row r="1749" spans="8:12" x14ac:dyDescent="0.25">
      <c r="H1749" s="148" t="s">
        <v>4245</v>
      </c>
      <c r="I1749" s="148" t="s">
        <v>6962</v>
      </c>
      <c r="J1749" s="148" t="s">
        <v>6962</v>
      </c>
      <c r="K1749" s="148">
        <f t="shared" si="57"/>
        <v>0</v>
      </c>
      <c r="L1749" s="148" t="s">
        <v>9021</v>
      </c>
    </row>
    <row r="1750" spans="8:12" x14ac:dyDescent="0.25">
      <c r="H1750" s="148" t="s">
        <v>4245</v>
      </c>
      <c r="I1750" s="148" t="s">
        <v>391</v>
      </c>
      <c r="J1750" s="148" t="s">
        <v>7363</v>
      </c>
      <c r="K1750" s="148">
        <f t="shared" si="57"/>
        <v>650000000000398</v>
      </c>
      <c r="L1750" s="148" t="s">
        <v>9021</v>
      </c>
    </row>
    <row r="1751" spans="8:12" x14ac:dyDescent="0.25">
      <c r="H1751" s="148" t="s">
        <v>4246</v>
      </c>
      <c r="I1751" s="148" t="s">
        <v>6962</v>
      </c>
      <c r="J1751" s="148" t="s">
        <v>6962</v>
      </c>
      <c r="K1751" s="148">
        <f t="shared" si="57"/>
        <v>0</v>
      </c>
      <c r="L1751" s="148" t="s">
        <v>9021</v>
      </c>
    </row>
    <row r="1752" spans="8:12" x14ac:dyDescent="0.25">
      <c r="H1752" s="148" t="s">
        <v>4246</v>
      </c>
      <c r="I1752" s="148" t="s">
        <v>391</v>
      </c>
      <c r="J1752" s="148" t="s">
        <v>7364</v>
      </c>
      <c r="K1752" s="148">
        <f t="shared" si="57"/>
        <v>650000000001575</v>
      </c>
      <c r="L1752" s="148" t="s">
        <v>9021</v>
      </c>
    </row>
    <row r="1753" spans="8:12" x14ac:dyDescent="0.25">
      <c r="H1753" s="148" t="s">
        <v>4247</v>
      </c>
      <c r="I1753" s="148" t="s">
        <v>6962</v>
      </c>
      <c r="J1753" s="148" t="s">
        <v>6962</v>
      </c>
      <c r="K1753" s="148">
        <f t="shared" si="57"/>
        <v>0</v>
      </c>
      <c r="L1753" s="148" t="s">
        <v>9021</v>
      </c>
    </row>
    <row r="1754" spans="8:12" x14ac:dyDescent="0.25">
      <c r="H1754" s="148" t="s">
        <v>4247</v>
      </c>
      <c r="I1754" s="148" t="s">
        <v>391</v>
      </c>
      <c r="J1754" s="148" t="s">
        <v>7365</v>
      </c>
      <c r="K1754" s="148">
        <f t="shared" si="57"/>
        <v>650000000000399</v>
      </c>
      <c r="L1754" s="148" t="s">
        <v>9021</v>
      </c>
    </row>
    <row r="1755" spans="8:12" x14ac:dyDescent="0.25">
      <c r="H1755" s="148" t="s">
        <v>4248</v>
      </c>
      <c r="I1755" s="148" t="s">
        <v>6962</v>
      </c>
      <c r="J1755" s="148" t="s">
        <v>6962</v>
      </c>
      <c r="K1755" s="148">
        <f t="shared" si="57"/>
        <v>0</v>
      </c>
      <c r="L1755" s="148" t="s">
        <v>9021</v>
      </c>
    </row>
    <row r="1756" spans="8:12" x14ac:dyDescent="0.25">
      <c r="H1756" s="148" t="s">
        <v>4248</v>
      </c>
      <c r="I1756" s="148" t="s">
        <v>391</v>
      </c>
      <c r="J1756" s="148" t="s">
        <v>7366</v>
      </c>
      <c r="K1756" s="148">
        <f t="shared" si="57"/>
        <v>650000000000400</v>
      </c>
      <c r="L1756" s="148" t="s">
        <v>9021</v>
      </c>
    </row>
    <row r="1757" spans="8:12" x14ac:dyDescent="0.25">
      <c r="H1757" s="148" t="s">
        <v>4249</v>
      </c>
      <c r="I1757" s="148" t="s">
        <v>6962</v>
      </c>
      <c r="J1757" s="148" t="s">
        <v>6962</v>
      </c>
      <c r="K1757" s="148">
        <f t="shared" si="57"/>
        <v>0</v>
      </c>
      <c r="L1757" s="148" t="s">
        <v>9021</v>
      </c>
    </row>
    <row r="1758" spans="8:12" x14ac:dyDescent="0.25">
      <c r="H1758" s="148" t="s">
        <v>4249</v>
      </c>
      <c r="I1758" s="148" t="s">
        <v>391</v>
      </c>
      <c r="J1758" s="148" t="s">
        <v>7367</v>
      </c>
      <c r="K1758" s="148">
        <f t="shared" si="57"/>
        <v>650000000001576</v>
      </c>
      <c r="L1758" s="148" t="s">
        <v>9021</v>
      </c>
    </row>
    <row r="1759" spans="8:12" x14ac:dyDescent="0.25">
      <c r="H1759" s="148" t="s">
        <v>4250</v>
      </c>
      <c r="I1759" s="148" t="s">
        <v>6962</v>
      </c>
      <c r="J1759" s="148" t="s">
        <v>6962</v>
      </c>
      <c r="K1759" s="148">
        <f t="shared" si="57"/>
        <v>0</v>
      </c>
      <c r="L1759" s="148" t="s">
        <v>9021</v>
      </c>
    </row>
    <row r="1760" spans="8:12" x14ac:dyDescent="0.25">
      <c r="H1760" s="148" t="s">
        <v>4250</v>
      </c>
      <c r="I1760" s="148" t="s">
        <v>391</v>
      </c>
      <c r="J1760" s="148" t="s">
        <v>7368</v>
      </c>
      <c r="K1760" s="148">
        <f t="shared" si="57"/>
        <v>650000000001577</v>
      </c>
      <c r="L1760" s="148" t="s">
        <v>9021</v>
      </c>
    </row>
    <row r="1761" spans="8:12" x14ac:dyDescent="0.25">
      <c r="H1761" s="148" t="s">
        <v>4251</v>
      </c>
      <c r="I1761" s="148" t="s">
        <v>6962</v>
      </c>
      <c r="J1761" s="148" t="s">
        <v>6962</v>
      </c>
      <c r="K1761" s="148">
        <f t="shared" si="57"/>
        <v>0</v>
      </c>
      <c r="L1761" s="148" t="s">
        <v>9021</v>
      </c>
    </row>
    <row r="1762" spans="8:12" x14ac:dyDescent="0.25">
      <c r="H1762" s="148" t="s">
        <v>4251</v>
      </c>
      <c r="I1762" s="148" t="s">
        <v>391</v>
      </c>
      <c r="J1762" s="148" t="s">
        <v>7369</v>
      </c>
      <c r="K1762" s="148">
        <f t="shared" si="57"/>
        <v>650000000001578</v>
      </c>
      <c r="L1762" s="148" t="s">
        <v>9021</v>
      </c>
    </row>
    <row r="1763" spans="8:12" x14ac:dyDescent="0.25">
      <c r="H1763" s="148" t="s">
        <v>4252</v>
      </c>
      <c r="I1763" s="148" t="s">
        <v>6962</v>
      </c>
      <c r="J1763" s="148" t="s">
        <v>6962</v>
      </c>
      <c r="K1763" s="148">
        <f t="shared" si="57"/>
        <v>0</v>
      </c>
      <c r="L1763" s="148" t="s">
        <v>9022</v>
      </c>
    </row>
    <row r="1764" spans="8:12" x14ac:dyDescent="0.25">
      <c r="H1764" s="148" t="s">
        <v>4252</v>
      </c>
      <c r="I1764" s="148" t="s">
        <v>391</v>
      </c>
      <c r="J1764" s="148" t="s">
        <v>7370</v>
      </c>
      <c r="K1764" s="148">
        <f t="shared" si="57"/>
        <v>650000000000401</v>
      </c>
      <c r="L1764" s="148" t="s">
        <v>9022</v>
      </c>
    </row>
    <row r="1765" spans="8:12" x14ac:dyDescent="0.25">
      <c r="H1765" s="148" t="s">
        <v>4253</v>
      </c>
      <c r="I1765" s="148" t="s">
        <v>6962</v>
      </c>
      <c r="J1765" s="148" t="s">
        <v>6962</v>
      </c>
      <c r="K1765" s="148">
        <f t="shared" si="57"/>
        <v>0</v>
      </c>
      <c r="L1765" s="148" t="s">
        <v>9021</v>
      </c>
    </row>
    <row r="1766" spans="8:12" x14ac:dyDescent="0.25">
      <c r="H1766" s="148" t="s">
        <v>4253</v>
      </c>
      <c r="I1766" s="148" t="s">
        <v>391</v>
      </c>
      <c r="J1766" s="148" t="s">
        <v>7371</v>
      </c>
      <c r="K1766" s="148">
        <f t="shared" si="57"/>
        <v>650000000000402</v>
      </c>
      <c r="L1766" s="148" t="s">
        <v>9021</v>
      </c>
    </row>
    <row r="1767" spans="8:12" x14ac:dyDescent="0.25">
      <c r="H1767" s="148" t="s">
        <v>4254</v>
      </c>
      <c r="I1767" s="148" t="s">
        <v>6962</v>
      </c>
      <c r="J1767" s="148" t="s">
        <v>6962</v>
      </c>
      <c r="K1767" s="148">
        <f t="shared" si="57"/>
        <v>0</v>
      </c>
      <c r="L1767" s="148" t="s">
        <v>9021</v>
      </c>
    </row>
    <row r="1768" spans="8:12" x14ac:dyDescent="0.25">
      <c r="H1768" s="148" t="s">
        <v>4254</v>
      </c>
      <c r="I1768" s="148" t="s">
        <v>391</v>
      </c>
      <c r="J1768" s="148" t="s">
        <v>7372</v>
      </c>
      <c r="K1768" s="148">
        <f t="shared" si="57"/>
        <v>650000000000403</v>
      </c>
      <c r="L1768" s="148" t="s">
        <v>9021</v>
      </c>
    </row>
    <row r="1769" spans="8:12" x14ac:dyDescent="0.25">
      <c r="H1769" s="148" t="s">
        <v>4255</v>
      </c>
      <c r="I1769" s="148" t="s">
        <v>6962</v>
      </c>
      <c r="J1769" s="148" t="s">
        <v>6962</v>
      </c>
      <c r="K1769" s="148">
        <f t="shared" si="57"/>
        <v>0</v>
      </c>
      <c r="L1769" s="148" t="s">
        <v>9021</v>
      </c>
    </row>
    <row r="1770" spans="8:12" x14ac:dyDescent="0.25">
      <c r="H1770" s="148" t="s">
        <v>4255</v>
      </c>
      <c r="I1770" s="148" t="s">
        <v>391</v>
      </c>
      <c r="J1770" s="148" t="s">
        <v>7373</v>
      </c>
      <c r="K1770" s="148">
        <f t="shared" si="57"/>
        <v>650000000000404</v>
      </c>
      <c r="L1770" s="148" t="s">
        <v>9021</v>
      </c>
    </row>
    <row r="1771" spans="8:12" x14ac:dyDescent="0.25">
      <c r="H1771" s="148" t="s">
        <v>6850</v>
      </c>
      <c r="I1771" s="148" t="s">
        <v>6962</v>
      </c>
      <c r="J1771" s="148" t="s">
        <v>6962</v>
      </c>
      <c r="K1771" s="148">
        <f t="shared" si="57"/>
        <v>0</v>
      </c>
      <c r="L1771" s="148" t="s">
        <v>9021</v>
      </c>
    </row>
    <row r="1772" spans="8:12" x14ac:dyDescent="0.25">
      <c r="H1772" s="148" t="s">
        <v>4256</v>
      </c>
      <c r="I1772" s="148" t="s">
        <v>6962</v>
      </c>
      <c r="J1772" s="148" t="s">
        <v>6962</v>
      </c>
      <c r="K1772" s="148">
        <f t="shared" si="57"/>
        <v>0</v>
      </c>
      <c r="L1772" s="148" t="s">
        <v>9021</v>
      </c>
    </row>
    <row r="1773" spans="8:12" x14ac:dyDescent="0.25">
      <c r="H1773" s="148" t="s">
        <v>4256</v>
      </c>
      <c r="I1773" s="148" t="s">
        <v>391</v>
      </c>
      <c r="J1773" s="148" t="s">
        <v>7374</v>
      </c>
      <c r="K1773" s="148">
        <f t="shared" si="57"/>
        <v>650000000000405</v>
      </c>
      <c r="L1773" s="148" t="s">
        <v>9021</v>
      </c>
    </row>
    <row r="1774" spans="8:12" x14ac:dyDescent="0.25">
      <c r="H1774" s="148" t="s">
        <v>4257</v>
      </c>
      <c r="I1774" s="148" t="s">
        <v>6962</v>
      </c>
      <c r="J1774" s="148" t="s">
        <v>6962</v>
      </c>
      <c r="K1774" s="148">
        <f t="shared" si="57"/>
        <v>0</v>
      </c>
      <c r="L1774" s="148" t="s">
        <v>9021</v>
      </c>
    </row>
    <row r="1775" spans="8:12" x14ac:dyDescent="0.25">
      <c r="H1775" s="148" t="s">
        <v>4257</v>
      </c>
      <c r="I1775" s="148" t="s">
        <v>391</v>
      </c>
      <c r="J1775" s="148" t="s">
        <v>7375</v>
      </c>
      <c r="K1775" s="148">
        <f t="shared" si="57"/>
        <v>650000000001579</v>
      </c>
      <c r="L1775" s="148" t="s">
        <v>9021</v>
      </c>
    </row>
    <row r="1776" spans="8:12" x14ac:dyDescent="0.25">
      <c r="H1776" s="148" t="s">
        <v>4258</v>
      </c>
      <c r="I1776" s="148" t="s">
        <v>6962</v>
      </c>
      <c r="J1776" s="148" t="s">
        <v>6962</v>
      </c>
      <c r="K1776" s="148">
        <f t="shared" si="57"/>
        <v>0</v>
      </c>
      <c r="L1776" s="148" t="s">
        <v>9021</v>
      </c>
    </row>
    <row r="1777" spans="8:12" x14ac:dyDescent="0.25">
      <c r="H1777" s="148" t="s">
        <v>4258</v>
      </c>
      <c r="I1777" s="148" t="s">
        <v>391</v>
      </c>
      <c r="J1777" s="148" t="s">
        <v>7376</v>
      </c>
      <c r="K1777" s="148">
        <f t="shared" si="57"/>
        <v>650000000001580</v>
      </c>
      <c r="L1777" s="148" t="s">
        <v>9021</v>
      </c>
    </row>
    <row r="1778" spans="8:12" x14ac:dyDescent="0.25">
      <c r="H1778" s="148" t="s">
        <v>4259</v>
      </c>
      <c r="I1778" s="148" t="s">
        <v>6962</v>
      </c>
      <c r="J1778" s="148" t="s">
        <v>6962</v>
      </c>
      <c r="K1778" s="148">
        <f t="shared" si="57"/>
        <v>0</v>
      </c>
      <c r="L1778" s="148" t="s">
        <v>9021</v>
      </c>
    </row>
    <row r="1779" spans="8:12" x14ac:dyDescent="0.25">
      <c r="H1779" s="148" t="s">
        <v>4259</v>
      </c>
      <c r="I1779" s="148" t="s">
        <v>391</v>
      </c>
      <c r="J1779" s="148" t="s">
        <v>7377</v>
      </c>
      <c r="K1779" s="148">
        <f t="shared" si="57"/>
        <v>650000000000406</v>
      </c>
      <c r="L1779" s="148" t="s">
        <v>9021</v>
      </c>
    </row>
    <row r="1780" spans="8:12" x14ac:dyDescent="0.25">
      <c r="H1780" s="148" t="s">
        <v>4260</v>
      </c>
      <c r="I1780" s="148" t="s">
        <v>6962</v>
      </c>
      <c r="J1780" s="148" t="s">
        <v>6962</v>
      </c>
      <c r="K1780" s="148">
        <f t="shared" si="57"/>
        <v>0</v>
      </c>
      <c r="L1780" s="148" t="s">
        <v>9021</v>
      </c>
    </row>
    <row r="1781" spans="8:12" x14ac:dyDescent="0.25">
      <c r="H1781" s="148" t="s">
        <v>4260</v>
      </c>
      <c r="I1781" s="148" t="s">
        <v>391</v>
      </c>
      <c r="J1781" s="148" t="s">
        <v>7378</v>
      </c>
      <c r="K1781" s="148">
        <f t="shared" si="57"/>
        <v>650000000001581</v>
      </c>
      <c r="L1781" s="148" t="s">
        <v>9021</v>
      </c>
    </row>
    <row r="1782" spans="8:12" x14ac:dyDescent="0.25">
      <c r="H1782" s="148" t="s">
        <v>4261</v>
      </c>
      <c r="I1782" s="148" t="s">
        <v>6962</v>
      </c>
      <c r="J1782" s="148" t="s">
        <v>6962</v>
      </c>
      <c r="K1782" s="148">
        <f t="shared" si="57"/>
        <v>0</v>
      </c>
      <c r="L1782" s="148" t="s">
        <v>9021</v>
      </c>
    </row>
    <row r="1783" spans="8:12" x14ac:dyDescent="0.25">
      <c r="H1783" s="148" t="s">
        <v>4261</v>
      </c>
      <c r="I1783" s="148" t="s">
        <v>391</v>
      </c>
      <c r="J1783" s="148" t="s">
        <v>7379</v>
      </c>
      <c r="K1783" s="148">
        <f t="shared" si="57"/>
        <v>650000000000407</v>
      </c>
      <c r="L1783" s="148" t="s">
        <v>9021</v>
      </c>
    </row>
    <row r="1784" spans="8:12" x14ac:dyDescent="0.25">
      <c r="H1784" s="148" t="s">
        <v>4262</v>
      </c>
      <c r="I1784" s="148" t="s">
        <v>6962</v>
      </c>
      <c r="J1784" s="148" t="s">
        <v>6962</v>
      </c>
      <c r="K1784" s="148">
        <f t="shared" si="57"/>
        <v>0</v>
      </c>
      <c r="L1784" s="148" t="s">
        <v>9021</v>
      </c>
    </row>
    <row r="1785" spans="8:12" x14ac:dyDescent="0.25">
      <c r="H1785" s="148" t="s">
        <v>4262</v>
      </c>
      <c r="I1785" s="148" t="s">
        <v>391</v>
      </c>
      <c r="J1785" s="148" t="s">
        <v>7380</v>
      </c>
      <c r="K1785" s="148">
        <f t="shared" si="57"/>
        <v>650000000001582</v>
      </c>
      <c r="L1785" s="148" t="s">
        <v>9021</v>
      </c>
    </row>
    <row r="1786" spans="8:12" x14ac:dyDescent="0.25">
      <c r="H1786" s="148" t="s">
        <v>4263</v>
      </c>
      <c r="I1786" s="148" t="s">
        <v>6962</v>
      </c>
      <c r="J1786" s="148" t="s">
        <v>6962</v>
      </c>
      <c r="K1786" s="148">
        <f t="shared" si="57"/>
        <v>0</v>
      </c>
      <c r="L1786" s="148" t="s">
        <v>9021</v>
      </c>
    </row>
    <row r="1787" spans="8:12" x14ac:dyDescent="0.25">
      <c r="H1787" s="148" t="s">
        <v>4263</v>
      </c>
      <c r="I1787" s="148" t="s">
        <v>391</v>
      </c>
      <c r="J1787" s="148" t="s">
        <v>7381</v>
      </c>
      <c r="K1787" s="148">
        <f t="shared" si="57"/>
        <v>650000000000408</v>
      </c>
      <c r="L1787" s="148" t="s">
        <v>9021</v>
      </c>
    </row>
    <row r="1788" spans="8:12" x14ac:dyDescent="0.25">
      <c r="H1788" s="148" t="s">
        <v>4264</v>
      </c>
      <c r="I1788" s="148" t="s">
        <v>6962</v>
      </c>
      <c r="J1788" s="148" t="s">
        <v>6962</v>
      </c>
      <c r="K1788" s="148">
        <f t="shared" si="57"/>
        <v>0</v>
      </c>
      <c r="L1788" s="148" t="s">
        <v>9021</v>
      </c>
    </row>
    <row r="1789" spans="8:12" x14ac:dyDescent="0.25">
      <c r="H1789" s="148" t="s">
        <v>4264</v>
      </c>
      <c r="I1789" s="148" t="s">
        <v>391</v>
      </c>
      <c r="J1789" s="148" t="s">
        <v>7382</v>
      </c>
      <c r="K1789" s="148">
        <f t="shared" si="57"/>
        <v>650000000001583</v>
      </c>
      <c r="L1789" s="148" t="s">
        <v>9021</v>
      </c>
    </row>
    <row r="1790" spans="8:12" x14ac:dyDescent="0.25">
      <c r="H1790" s="148" t="s">
        <v>4265</v>
      </c>
      <c r="I1790" s="148" t="s">
        <v>6962</v>
      </c>
      <c r="J1790" s="148" t="s">
        <v>6962</v>
      </c>
      <c r="K1790" s="148">
        <f t="shared" si="57"/>
        <v>0</v>
      </c>
      <c r="L1790" s="148" t="s">
        <v>9021</v>
      </c>
    </row>
    <row r="1791" spans="8:12" x14ac:dyDescent="0.25">
      <c r="H1791" s="148" t="s">
        <v>4265</v>
      </c>
      <c r="I1791" s="148" t="s">
        <v>391</v>
      </c>
      <c r="J1791" s="148" t="s">
        <v>7383</v>
      </c>
      <c r="K1791" s="148">
        <f t="shared" si="57"/>
        <v>650000000001584</v>
      </c>
      <c r="L1791" s="148" t="s">
        <v>9021</v>
      </c>
    </row>
    <row r="1792" spans="8:12" x14ac:dyDescent="0.25">
      <c r="H1792" s="148" t="s">
        <v>4266</v>
      </c>
      <c r="I1792" s="148" t="s">
        <v>6962</v>
      </c>
      <c r="J1792" s="148" t="s">
        <v>6962</v>
      </c>
      <c r="K1792" s="148">
        <f t="shared" si="57"/>
        <v>0</v>
      </c>
      <c r="L1792" s="148" t="s">
        <v>9021</v>
      </c>
    </row>
    <row r="1793" spans="8:12" x14ac:dyDescent="0.25">
      <c r="H1793" s="148" t="s">
        <v>4266</v>
      </c>
      <c r="I1793" s="148" t="s">
        <v>391</v>
      </c>
      <c r="J1793" s="148" t="s">
        <v>7384</v>
      </c>
      <c r="K1793" s="148">
        <f t="shared" si="57"/>
        <v>650000000000409</v>
      </c>
      <c r="L1793" s="148" t="s">
        <v>9021</v>
      </c>
    </row>
    <row r="1794" spans="8:12" x14ac:dyDescent="0.25">
      <c r="H1794" s="148" t="s">
        <v>4267</v>
      </c>
      <c r="I1794" s="148" t="s">
        <v>6962</v>
      </c>
      <c r="J1794" s="148" t="s">
        <v>6962</v>
      </c>
      <c r="K1794" s="148">
        <f t="shared" si="57"/>
        <v>0</v>
      </c>
      <c r="L1794" s="148" t="s">
        <v>9021</v>
      </c>
    </row>
    <row r="1795" spans="8:12" x14ac:dyDescent="0.25">
      <c r="H1795" s="148" t="s">
        <v>4267</v>
      </c>
      <c r="I1795" s="148" t="s">
        <v>391</v>
      </c>
      <c r="J1795" s="148" t="s">
        <v>7385</v>
      </c>
      <c r="K1795" s="148">
        <f t="shared" ref="K1795:K1858" si="58">+IFERROR(J1795*1,0)</f>
        <v>650000000000410</v>
      </c>
      <c r="L1795" s="148" t="s">
        <v>9021</v>
      </c>
    </row>
    <row r="1796" spans="8:12" x14ac:dyDescent="0.25">
      <c r="H1796" s="148" t="s">
        <v>4268</v>
      </c>
      <c r="I1796" s="148" t="s">
        <v>6962</v>
      </c>
      <c r="J1796" s="148" t="s">
        <v>6962</v>
      </c>
      <c r="K1796" s="148">
        <f t="shared" si="58"/>
        <v>0</v>
      </c>
      <c r="L1796" s="148" t="s">
        <v>9021</v>
      </c>
    </row>
    <row r="1797" spans="8:12" x14ac:dyDescent="0.25">
      <c r="H1797" s="148" t="s">
        <v>4268</v>
      </c>
      <c r="I1797" s="148" t="s">
        <v>391</v>
      </c>
      <c r="J1797" s="148" t="s">
        <v>7386</v>
      </c>
      <c r="K1797" s="148">
        <f t="shared" si="58"/>
        <v>650000000001585</v>
      </c>
      <c r="L1797" s="148" t="s">
        <v>9021</v>
      </c>
    </row>
    <row r="1798" spans="8:12" x14ac:dyDescent="0.25">
      <c r="H1798" s="148" t="s">
        <v>4269</v>
      </c>
      <c r="I1798" s="148" t="s">
        <v>6962</v>
      </c>
      <c r="J1798" s="148" t="s">
        <v>6962</v>
      </c>
      <c r="K1798" s="148">
        <f t="shared" si="58"/>
        <v>0</v>
      </c>
      <c r="L1798" s="148" t="s">
        <v>9021</v>
      </c>
    </row>
    <row r="1799" spans="8:12" x14ac:dyDescent="0.25">
      <c r="H1799" s="148" t="s">
        <v>4269</v>
      </c>
      <c r="I1799" s="148" t="s">
        <v>391</v>
      </c>
      <c r="J1799" s="148" t="s">
        <v>7387</v>
      </c>
      <c r="K1799" s="148">
        <f t="shared" si="58"/>
        <v>650000000001586</v>
      </c>
      <c r="L1799" s="148" t="s">
        <v>9021</v>
      </c>
    </row>
    <row r="1800" spans="8:12" x14ac:dyDescent="0.25">
      <c r="H1800" s="148" t="s">
        <v>4270</v>
      </c>
      <c r="I1800" s="148" t="s">
        <v>6962</v>
      </c>
      <c r="J1800" s="148" t="s">
        <v>6962</v>
      </c>
      <c r="K1800" s="148">
        <f t="shared" si="58"/>
        <v>0</v>
      </c>
      <c r="L1800" s="148" t="s">
        <v>9021</v>
      </c>
    </row>
    <row r="1801" spans="8:12" x14ac:dyDescent="0.25">
      <c r="H1801" s="148" t="s">
        <v>4270</v>
      </c>
      <c r="I1801" s="148" t="s">
        <v>391</v>
      </c>
      <c r="J1801" s="148" t="s">
        <v>7388</v>
      </c>
      <c r="K1801" s="148">
        <f t="shared" si="58"/>
        <v>650000000001587</v>
      </c>
      <c r="L1801" s="148" t="s">
        <v>9021</v>
      </c>
    </row>
    <row r="1802" spans="8:12" x14ac:dyDescent="0.25">
      <c r="H1802" s="148" t="s">
        <v>4271</v>
      </c>
      <c r="I1802" s="148" t="s">
        <v>6962</v>
      </c>
      <c r="J1802" s="148" t="s">
        <v>6962</v>
      </c>
      <c r="K1802" s="148">
        <f t="shared" si="58"/>
        <v>0</v>
      </c>
      <c r="L1802" s="148" t="s">
        <v>9021</v>
      </c>
    </row>
    <row r="1803" spans="8:12" x14ac:dyDescent="0.25">
      <c r="H1803" s="148" t="s">
        <v>4271</v>
      </c>
      <c r="I1803" s="148" t="s">
        <v>391</v>
      </c>
      <c r="J1803" s="148" t="s">
        <v>7389</v>
      </c>
      <c r="K1803" s="148">
        <f t="shared" si="58"/>
        <v>650000000001588</v>
      </c>
      <c r="L1803" s="148" t="s">
        <v>9021</v>
      </c>
    </row>
    <row r="1804" spans="8:12" x14ac:dyDescent="0.25">
      <c r="H1804" s="148" t="s">
        <v>4272</v>
      </c>
      <c r="I1804" s="148" t="s">
        <v>6962</v>
      </c>
      <c r="J1804" s="148" t="s">
        <v>6962</v>
      </c>
      <c r="K1804" s="148">
        <f t="shared" si="58"/>
        <v>0</v>
      </c>
      <c r="L1804" s="148" t="s">
        <v>9021</v>
      </c>
    </row>
    <row r="1805" spans="8:12" x14ac:dyDescent="0.25">
      <c r="H1805" s="148" t="s">
        <v>4272</v>
      </c>
      <c r="I1805" s="148" t="s">
        <v>391</v>
      </c>
      <c r="J1805" s="148" t="s">
        <v>7390</v>
      </c>
      <c r="K1805" s="148">
        <f t="shared" si="58"/>
        <v>650000000001589</v>
      </c>
      <c r="L1805" s="148" t="s">
        <v>9021</v>
      </c>
    </row>
    <row r="1806" spans="8:12" x14ac:dyDescent="0.25">
      <c r="H1806" s="148" t="s">
        <v>4273</v>
      </c>
      <c r="I1806" s="148" t="s">
        <v>6962</v>
      </c>
      <c r="J1806" s="148" t="s">
        <v>6962</v>
      </c>
      <c r="K1806" s="148">
        <f t="shared" si="58"/>
        <v>0</v>
      </c>
      <c r="L1806" s="148" t="s">
        <v>9021</v>
      </c>
    </row>
    <row r="1807" spans="8:12" x14ac:dyDescent="0.25">
      <c r="H1807" s="148" t="s">
        <v>4273</v>
      </c>
      <c r="I1807" s="148" t="s">
        <v>391</v>
      </c>
      <c r="J1807" s="148" t="s">
        <v>7391</v>
      </c>
      <c r="K1807" s="148">
        <f t="shared" si="58"/>
        <v>650000000001590</v>
      </c>
      <c r="L1807" s="148" t="s">
        <v>9021</v>
      </c>
    </row>
    <row r="1808" spans="8:12" x14ac:dyDescent="0.25">
      <c r="H1808" s="148" t="s">
        <v>4274</v>
      </c>
      <c r="I1808" s="148" t="s">
        <v>6962</v>
      </c>
      <c r="J1808" s="148" t="s">
        <v>6962</v>
      </c>
      <c r="K1808" s="148">
        <f t="shared" si="58"/>
        <v>0</v>
      </c>
      <c r="L1808" s="148" t="s">
        <v>9021</v>
      </c>
    </row>
    <row r="1809" spans="8:12" x14ac:dyDescent="0.25">
      <c r="H1809" s="148" t="s">
        <v>4274</v>
      </c>
      <c r="I1809" s="148" t="s">
        <v>391</v>
      </c>
      <c r="J1809" s="148" t="s">
        <v>7392</v>
      </c>
      <c r="K1809" s="148">
        <f t="shared" si="58"/>
        <v>650000000001591</v>
      </c>
      <c r="L1809" s="148" t="s">
        <v>9021</v>
      </c>
    </row>
    <row r="1810" spans="8:12" x14ac:dyDescent="0.25">
      <c r="H1810" s="148" t="s">
        <v>4275</v>
      </c>
      <c r="I1810" s="148" t="s">
        <v>6962</v>
      </c>
      <c r="J1810" s="148" t="s">
        <v>6962</v>
      </c>
      <c r="K1810" s="148">
        <f t="shared" si="58"/>
        <v>0</v>
      </c>
      <c r="L1810" s="148" t="s">
        <v>9021</v>
      </c>
    </row>
    <row r="1811" spans="8:12" x14ac:dyDescent="0.25">
      <c r="H1811" s="148" t="s">
        <v>4275</v>
      </c>
      <c r="I1811" s="148" t="s">
        <v>391</v>
      </c>
      <c r="J1811" s="148" t="s">
        <v>7393</v>
      </c>
      <c r="K1811" s="148">
        <f t="shared" si="58"/>
        <v>650000000000411</v>
      </c>
      <c r="L1811" s="148" t="s">
        <v>9021</v>
      </c>
    </row>
    <row r="1812" spans="8:12" x14ac:dyDescent="0.25">
      <c r="H1812" s="148" t="s">
        <v>4276</v>
      </c>
      <c r="I1812" s="148" t="s">
        <v>6962</v>
      </c>
      <c r="J1812" s="148" t="s">
        <v>6962</v>
      </c>
      <c r="K1812" s="148">
        <f t="shared" si="58"/>
        <v>0</v>
      </c>
      <c r="L1812" s="148" t="s">
        <v>9026</v>
      </c>
    </row>
    <row r="1813" spans="8:12" x14ac:dyDescent="0.25">
      <c r="H1813" s="148" t="s">
        <v>4276</v>
      </c>
      <c r="I1813" s="148" t="s">
        <v>391</v>
      </c>
      <c r="J1813" s="148" t="s">
        <v>7394</v>
      </c>
      <c r="K1813" s="148">
        <f t="shared" si="58"/>
        <v>650000000000412</v>
      </c>
      <c r="L1813" s="148" t="s">
        <v>9026</v>
      </c>
    </row>
    <row r="1814" spans="8:12" x14ac:dyDescent="0.25">
      <c r="H1814" s="148" t="s">
        <v>4277</v>
      </c>
      <c r="I1814" s="148" t="s">
        <v>6962</v>
      </c>
      <c r="J1814" s="148" t="s">
        <v>6962</v>
      </c>
      <c r="K1814" s="148">
        <f t="shared" si="58"/>
        <v>0</v>
      </c>
      <c r="L1814" s="148" t="s">
        <v>9025</v>
      </c>
    </row>
    <row r="1815" spans="8:12" x14ac:dyDescent="0.25">
      <c r="H1815" s="148" t="s">
        <v>4277</v>
      </c>
      <c r="I1815" s="148" t="s">
        <v>391</v>
      </c>
      <c r="J1815" s="148" t="s">
        <v>7395</v>
      </c>
      <c r="K1815" s="148">
        <f t="shared" si="58"/>
        <v>650000000000413</v>
      </c>
      <c r="L1815" s="148" t="s">
        <v>9025</v>
      </c>
    </row>
    <row r="1816" spans="8:12" x14ac:dyDescent="0.25">
      <c r="H1816" s="148" t="s">
        <v>4278</v>
      </c>
      <c r="I1816" s="148" t="s">
        <v>6962</v>
      </c>
      <c r="J1816" s="148" t="s">
        <v>6962</v>
      </c>
      <c r="K1816" s="148">
        <f t="shared" si="58"/>
        <v>0</v>
      </c>
      <c r="L1816" s="148" t="s">
        <v>9021</v>
      </c>
    </row>
    <row r="1817" spans="8:12" x14ac:dyDescent="0.25">
      <c r="H1817" s="148" t="s">
        <v>4278</v>
      </c>
      <c r="I1817" s="148" t="s">
        <v>391</v>
      </c>
      <c r="J1817" s="148" t="s">
        <v>7396</v>
      </c>
      <c r="K1817" s="148">
        <f t="shared" si="58"/>
        <v>650000000000414</v>
      </c>
      <c r="L1817" s="148" t="s">
        <v>9021</v>
      </c>
    </row>
    <row r="1818" spans="8:12" x14ac:dyDescent="0.25">
      <c r="H1818" s="148" t="s">
        <v>4279</v>
      </c>
      <c r="I1818" s="148" t="s">
        <v>6962</v>
      </c>
      <c r="J1818" s="148" t="s">
        <v>6962</v>
      </c>
      <c r="K1818" s="148">
        <f t="shared" si="58"/>
        <v>0</v>
      </c>
      <c r="L1818" s="148" t="s">
        <v>9021</v>
      </c>
    </row>
    <row r="1819" spans="8:12" x14ac:dyDescent="0.25">
      <c r="H1819" s="148" t="s">
        <v>4279</v>
      </c>
      <c r="I1819" s="148" t="s">
        <v>391</v>
      </c>
      <c r="J1819" s="148" t="s">
        <v>7397</v>
      </c>
      <c r="K1819" s="148">
        <f t="shared" si="58"/>
        <v>650000000000415</v>
      </c>
      <c r="L1819" s="148" t="s">
        <v>9021</v>
      </c>
    </row>
    <row r="1820" spans="8:12" x14ac:dyDescent="0.25">
      <c r="H1820" s="148" t="s">
        <v>4280</v>
      </c>
      <c r="I1820" s="148" t="s">
        <v>6962</v>
      </c>
      <c r="J1820" s="148" t="s">
        <v>6962</v>
      </c>
      <c r="K1820" s="148">
        <f t="shared" si="58"/>
        <v>0</v>
      </c>
      <c r="L1820" s="148" t="s">
        <v>9021</v>
      </c>
    </row>
    <row r="1821" spans="8:12" x14ac:dyDescent="0.25">
      <c r="H1821" s="148" t="s">
        <v>4280</v>
      </c>
      <c r="I1821" s="148" t="s">
        <v>391</v>
      </c>
      <c r="J1821" s="148" t="s">
        <v>7398</v>
      </c>
      <c r="K1821" s="148">
        <f t="shared" si="58"/>
        <v>650000000000416</v>
      </c>
      <c r="L1821" s="148" t="s">
        <v>9021</v>
      </c>
    </row>
    <row r="1822" spans="8:12" x14ac:dyDescent="0.25">
      <c r="H1822" s="148" t="s">
        <v>4281</v>
      </c>
      <c r="I1822" s="148" t="s">
        <v>6962</v>
      </c>
      <c r="J1822" s="148" t="s">
        <v>6962</v>
      </c>
      <c r="K1822" s="148">
        <f t="shared" si="58"/>
        <v>0</v>
      </c>
      <c r="L1822" s="148" t="s">
        <v>9021</v>
      </c>
    </row>
    <row r="1823" spans="8:12" x14ac:dyDescent="0.25">
      <c r="H1823" s="148" t="s">
        <v>4281</v>
      </c>
      <c r="I1823" s="148" t="s">
        <v>391</v>
      </c>
      <c r="J1823" s="148" t="s">
        <v>7399</v>
      </c>
      <c r="K1823" s="148">
        <f t="shared" si="58"/>
        <v>650000000000417</v>
      </c>
      <c r="L1823" s="148" t="s">
        <v>9021</v>
      </c>
    </row>
    <row r="1824" spans="8:12" x14ac:dyDescent="0.25">
      <c r="H1824" s="148" t="s">
        <v>4282</v>
      </c>
      <c r="I1824" s="148" t="s">
        <v>6962</v>
      </c>
      <c r="J1824" s="148" t="s">
        <v>6962</v>
      </c>
      <c r="K1824" s="148">
        <f t="shared" si="58"/>
        <v>0</v>
      </c>
      <c r="L1824" s="148" t="s">
        <v>9022</v>
      </c>
    </row>
    <row r="1825" spans="8:12" x14ac:dyDescent="0.25">
      <c r="H1825" s="148" t="s">
        <v>4282</v>
      </c>
      <c r="I1825" s="148" t="s">
        <v>391</v>
      </c>
      <c r="J1825" s="148" t="s">
        <v>7400</v>
      </c>
      <c r="K1825" s="148">
        <f t="shared" si="58"/>
        <v>650000000000418</v>
      </c>
      <c r="L1825" s="148" t="s">
        <v>9022</v>
      </c>
    </row>
    <row r="1826" spans="8:12" x14ac:dyDescent="0.25">
      <c r="H1826" s="148" t="s">
        <v>4283</v>
      </c>
      <c r="I1826" s="148" t="s">
        <v>6962</v>
      </c>
      <c r="J1826" s="148" t="s">
        <v>6962</v>
      </c>
      <c r="K1826" s="148">
        <f t="shared" si="58"/>
        <v>0</v>
      </c>
      <c r="L1826" s="148" t="s">
        <v>9021</v>
      </c>
    </row>
    <row r="1827" spans="8:12" x14ac:dyDescent="0.25">
      <c r="H1827" s="148" t="s">
        <v>4283</v>
      </c>
      <c r="I1827" s="148" t="s">
        <v>391</v>
      </c>
      <c r="J1827" s="148" t="s">
        <v>7401</v>
      </c>
      <c r="K1827" s="148">
        <f t="shared" si="58"/>
        <v>650000000000419</v>
      </c>
      <c r="L1827" s="148" t="s">
        <v>9021</v>
      </c>
    </row>
    <row r="1828" spans="8:12" x14ac:dyDescent="0.25">
      <c r="H1828" s="148" t="s">
        <v>4284</v>
      </c>
      <c r="I1828" s="148" t="s">
        <v>6962</v>
      </c>
      <c r="J1828" s="148" t="s">
        <v>6962</v>
      </c>
      <c r="K1828" s="148">
        <f t="shared" si="58"/>
        <v>0</v>
      </c>
      <c r="L1828" s="148" t="s">
        <v>9021</v>
      </c>
    </row>
    <row r="1829" spans="8:12" x14ac:dyDescent="0.25">
      <c r="H1829" s="148" t="s">
        <v>4284</v>
      </c>
      <c r="I1829" s="148" t="s">
        <v>391</v>
      </c>
      <c r="J1829" s="148" t="s">
        <v>7402</v>
      </c>
      <c r="K1829" s="148">
        <f t="shared" si="58"/>
        <v>650000000000420</v>
      </c>
      <c r="L1829" s="148" t="s">
        <v>9021</v>
      </c>
    </row>
    <row r="1830" spans="8:12" x14ac:dyDescent="0.25">
      <c r="H1830" s="148" t="s">
        <v>4285</v>
      </c>
      <c r="I1830" s="148" t="s">
        <v>6962</v>
      </c>
      <c r="J1830" s="148" t="s">
        <v>6962</v>
      </c>
      <c r="K1830" s="148">
        <f t="shared" si="58"/>
        <v>0</v>
      </c>
      <c r="L1830" s="148" t="s">
        <v>9021</v>
      </c>
    </row>
    <row r="1831" spans="8:12" x14ac:dyDescent="0.25">
      <c r="H1831" s="148" t="s">
        <v>4285</v>
      </c>
      <c r="I1831" s="148" t="s">
        <v>391</v>
      </c>
      <c r="J1831" s="148" t="s">
        <v>7403</v>
      </c>
      <c r="K1831" s="148">
        <f t="shared" si="58"/>
        <v>650000000001592</v>
      </c>
      <c r="L1831" s="148" t="s">
        <v>9021</v>
      </c>
    </row>
    <row r="1832" spans="8:12" x14ac:dyDescent="0.25">
      <c r="H1832" s="148" t="s">
        <v>4286</v>
      </c>
      <c r="I1832" s="148" t="s">
        <v>6962</v>
      </c>
      <c r="J1832" s="148" t="s">
        <v>6962</v>
      </c>
      <c r="K1832" s="148">
        <f t="shared" si="58"/>
        <v>0</v>
      </c>
      <c r="L1832" s="148" t="s">
        <v>9021</v>
      </c>
    </row>
    <row r="1833" spans="8:12" x14ac:dyDescent="0.25">
      <c r="H1833" s="148" t="s">
        <v>4286</v>
      </c>
      <c r="I1833" s="148" t="s">
        <v>391</v>
      </c>
      <c r="J1833" s="148" t="s">
        <v>7404</v>
      </c>
      <c r="K1833" s="148">
        <f t="shared" si="58"/>
        <v>650000000000421</v>
      </c>
      <c r="L1833" s="148" t="s">
        <v>9021</v>
      </c>
    </row>
    <row r="1834" spans="8:12" x14ac:dyDescent="0.25">
      <c r="H1834" s="148" t="s">
        <v>4287</v>
      </c>
      <c r="I1834" s="148" t="s">
        <v>6962</v>
      </c>
      <c r="J1834" s="148" t="s">
        <v>6962</v>
      </c>
      <c r="K1834" s="148">
        <f t="shared" si="58"/>
        <v>0</v>
      </c>
      <c r="L1834" s="148" t="s">
        <v>9021</v>
      </c>
    </row>
    <row r="1835" spans="8:12" x14ac:dyDescent="0.25">
      <c r="H1835" s="148" t="s">
        <v>4287</v>
      </c>
      <c r="I1835" s="148" t="s">
        <v>391</v>
      </c>
      <c r="J1835" s="148" t="s">
        <v>7405</v>
      </c>
      <c r="K1835" s="148">
        <f t="shared" si="58"/>
        <v>650000000000422</v>
      </c>
      <c r="L1835" s="148" t="s">
        <v>9021</v>
      </c>
    </row>
    <row r="1836" spans="8:12" x14ac:dyDescent="0.25">
      <c r="H1836" s="148" t="s">
        <v>4288</v>
      </c>
      <c r="I1836" s="148" t="s">
        <v>6962</v>
      </c>
      <c r="J1836" s="148" t="s">
        <v>6962</v>
      </c>
      <c r="K1836" s="148">
        <f t="shared" si="58"/>
        <v>0</v>
      </c>
      <c r="L1836" s="148" t="s">
        <v>9021</v>
      </c>
    </row>
    <row r="1837" spans="8:12" x14ac:dyDescent="0.25">
      <c r="H1837" s="148" t="s">
        <v>4288</v>
      </c>
      <c r="I1837" s="148" t="s">
        <v>391</v>
      </c>
      <c r="J1837" s="148" t="s">
        <v>7406</v>
      </c>
      <c r="K1837" s="148">
        <f t="shared" si="58"/>
        <v>650000000001593</v>
      </c>
      <c r="L1837" s="148" t="s">
        <v>9021</v>
      </c>
    </row>
    <row r="1838" spans="8:12" x14ac:dyDescent="0.25">
      <c r="H1838" s="148" t="s">
        <v>4289</v>
      </c>
      <c r="I1838" s="148" t="s">
        <v>6962</v>
      </c>
      <c r="J1838" s="148" t="s">
        <v>6962</v>
      </c>
      <c r="K1838" s="148">
        <f t="shared" si="58"/>
        <v>0</v>
      </c>
      <c r="L1838" s="148" t="s">
        <v>9021</v>
      </c>
    </row>
    <row r="1839" spans="8:12" x14ac:dyDescent="0.25">
      <c r="H1839" s="148" t="s">
        <v>4289</v>
      </c>
      <c r="I1839" s="148" t="s">
        <v>391</v>
      </c>
      <c r="J1839" s="148" t="s">
        <v>7407</v>
      </c>
      <c r="K1839" s="148">
        <f t="shared" si="58"/>
        <v>650000000000423</v>
      </c>
      <c r="L1839" s="148" t="s">
        <v>9021</v>
      </c>
    </row>
    <row r="1840" spans="8:12" x14ac:dyDescent="0.25">
      <c r="H1840" s="148" t="s">
        <v>4290</v>
      </c>
      <c r="I1840" s="148" t="s">
        <v>6962</v>
      </c>
      <c r="J1840" s="148" t="s">
        <v>6962</v>
      </c>
      <c r="K1840" s="148">
        <f t="shared" si="58"/>
        <v>0</v>
      </c>
      <c r="L1840" s="148" t="s">
        <v>9021</v>
      </c>
    </row>
    <row r="1841" spans="8:12" x14ac:dyDescent="0.25">
      <c r="H1841" s="148" t="s">
        <v>4290</v>
      </c>
      <c r="I1841" s="148" t="s">
        <v>391</v>
      </c>
      <c r="J1841" s="148" t="s">
        <v>7408</v>
      </c>
      <c r="K1841" s="148">
        <f t="shared" si="58"/>
        <v>650000000000424</v>
      </c>
      <c r="L1841" s="148" t="s">
        <v>9021</v>
      </c>
    </row>
    <row r="1842" spans="8:12" x14ac:dyDescent="0.25">
      <c r="H1842" s="148" t="s">
        <v>4291</v>
      </c>
      <c r="I1842" s="148" t="s">
        <v>6962</v>
      </c>
      <c r="J1842" s="148" t="s">
        <v>6962</v>
      </c>
      <c r="K1842" s="148">
        <f t="shared" si="58"/>
        <v>0</v>
      </c>
      <c r="L1842" s="148" t="s">
        <v>9021</v>
      </c>
    </row>
    <row r="1843" spans="8:12" x14ac:dyDescent="0.25">
      <c r="H1843" s="148" t="s">
        <v>4291</v>
      </c>
      <c r="I1843" s="148" t="s">
        <v>391</v>
      </c>
      <c r="J1843" s="148" t="s">
        <v>7409</v>
      </c>
      <c r="K1843" s="148">
        <f t="shared" si="58"/>
        <v>650000000000425</v>
      </c>
      <c r="L1843" s="148" t="s">
        <v>9021</v>
      </c>
    </row>
    <row r="1844" spans="8:12" x14ac:dyDescent="0.25">
      <c r="H1844" s="148" t="s">
        <v>4292</v>
      </c>
      <c r="I1844" s="148" t="s">
        <v>6962</v>
      </c>
      <c r="J1844" s="148" t="s">
        <v>6962</v>
      </c>
      <c r="K1844" s="148">
        <f t="shared" si="58"/>
        <v>0</v>
      </c>
      <c r="L1844" s="148" t="s">
        <v>9021</v>
      </c>
    </row>
    <row r="1845" spans="8:12" x14ac:dyDescent="0.25">
      <c r="H1845" s="148" t="s">
        <v>4292</v>
      </c>
      <c r="I1845" s="148" t="s">
        <v>391</v>
      </c>
      <c r="J1845" s="148" t="s">
        <v>7410</v>
      </c>
      <c r="K1845" s="148">
        <f t="shared" si="58"/>
        <v>650000000001594</v>
      </c>
      <c r="L1845" s="148" t="s">
        <v>9021</v>
      </c>
    </row>
    <row r="1846" spans="8:12" x14ac:dyDescent="0.25">
      <c r="H1846" s="148" t="s">
        <v>4293</v>
      </c>
      <c r="I1846" s="148" t="s">
        <v>6962</v>
      </c>
      <c r="J1846" s="148" t="s">
        <v>6962</v>
      </c>
      <c r="K1846" s="148">
        <f t="shared" si="58"/>
        <v>0</v>
      </c>
      <c r="L1846" s="148" t="s">
        <v>9021</v>
      </c>
    </row>
    <row r="1847" spans="8:12" x14ac:dyDescent="0.25">
      <c r="H1847" s="148" t="s">
        <v>4293</v>
      </c>
      <c r="I1847" s="148" t="s">
        <v>391</v>
      </c>
      <c r="J1847" s="148" t="s">
        <v>7411</v>
      </c>
      <c r="K1847" s="148">
        <f t="shared" si="58"/>
        <v>650000000000426</v>
      </c>
      <c r="L1847" s="148" t="s">
        <v>9021</v>
      </c>
    </row>
    <row r="1848" spans="8:12" x14ac:dyDescent="0.25">
      <c r="H1848" s="148" t="s">
        <v>4294</v>
      </c>
      <c r="I1848" s="148" t="s">
        <v>6962</v>
      </c>
      <c r="J1848" s="148" t="s">
        <v>6962</v>
      </c>
      <c r="K1848" s="148">
        <f t="shared" si="58"/>
        <v>0</v>
      </c>
      <c r="L1848" s="148" t="s">
        <v>9021</v>
      </c>
    </row>
    <row r="1849" spans="8:12" x14ac:dyDescent="0.25">
      <c r="H1849" s="148" t="s">
        <v>4294</v>
      </c>
      <c r="I1849" s="148" t="s">
        <v>391</v>
      </c>
      <c r="J1849" s="148" t="s">
        <v>7412</v>
      </c>
      <c r="K1849" s="148">
        <f t="shared" si="58"/>
        <v>650000000000427</v>
      </c>
      <c r="L1849" s="148" t="s">
        <v>9021</v>
      </c>
    </row>
    <row r="1850" spans="8:12" x14ac:dyDescent="0.25">
      <c r="H1850" s="148" t="s">
        <v>4295</v>
      </c>
      <c r="I1850" s="148" t="s">
        <v>6962</v>
      </c>
      <c r="J1850" s="148" t="s">
        <v>6962</v>
      </c>
      <c r="K1850" s="148">
        <f t="shared" si="58"/>
        <v>0</v>
      </c>
      <c r="L1850" s="148" t="s">
        <v>9021</v>
      </c>
    </row>
    <row r="1851" spans="8:12" x14ac:dyDescent="0.25">
      <c r="H1851" s="148" t="s">
        <v>4295</v>
      </c>
      <c r="I1851" s="148" t="s">
        <v>391</v>
      </c>
      <c r="J1851" s="148" t="s">
        <v>7413</v>
      </c>
      <c r="K1851" s="148">
        <f t="shared" si="58"/>
        <v>650000000000428</v>
      </c>
      <c r="L1851" s="148" t="s">
        <v>9021</v>
      </c>
    </row>
    <row r="1852" spans="8:12" x14ac:dyDescent="0.25">
      <c r="H1852" s="148" t="s">
        <v>4296</v>
      </c>
      <c r="I1852" s="148" t="s">
        <v>6962</v>
      </c>
      <c r="J1852" s="148" t="s">
        <v>6962</v>
      </c>
      <c r="K1852" s="148">
        <f t="shared" si="58"/>
        <v>0</v>
      </c>
      <c r="L1852" s="148" t="s">
        <v>9021</v>
      </c>
    </row>
    <row r="1853" spans="8:12" x14ac:dyDescent="0.25">
      <c r="H1853" s="148" t="s">
        <v>4296</v>
      </c>
      <c r="I1853" s="148" t="s">
        <v>391</v>
      </c>
      <c r="J1853" s="148" t="s">
        <v>7414</v>
      </c>
      <c r="K1853" s="148">
        <f t="shared" si="58"/>
        <v>650000000001595</v>
      </c>
      <c r="L1853" s="148" t="s">
        <v>9021</v>
      </c>
    </row>
    <row r="1854" spans="8:12" x14ac:dyDescent="0.25">
      <c r="H1854" s="148" t="s">
        <v>4297</v>
      </c>
      <c r="I1854" s="148" t="s">
        <v>6962</v>
      </c>
      <c r="J1854" s="148" t="s">
        <v>6962</v>
      </c>
      <c r="K1854" s="148">
        <f t="shared" si="58"/>
        <v>0</v>
      </c>
      <c r="L1854" s="148" t="s">
        <v>9021</v>
      </c>
    </row>
    <row r="1855" spans="8:12" x14ac:dyDescent="0.25">
      <c r="H1855" s="148" t="s">
        <v>4297</v>
      </c>
      <c r="I1855" s="148" t="s">
        <v>391</v>
      </c>
      <c r="J1855" s="148" t="s">
        <v>7415</v>
      </c>
      <c r="K1855" s="148">
        <f t="shared" si="58"/>
        <v>650000000001596</v>
      </c>
      <c r="L1855" s="148" t="s">
        <v>9021</v>
      </c>
    </row>
    <row r="1856" spans="8:12" x14ac:dyDescent="0.25">
      <c r="H1856" s="148" t="s">
        <v>4298</v>
      </c>
      <c r="I1856" s="148" t="s">
        <v>6962</v>
      </c>
      <c r="J1856" s="148" t="s">
        <v>6962</v>
      </c>
      <c r="K1856" s="148">
        <f t="shared" si="58"/>
        <v>0</v>
      </c>
      <c r="L1856" s="148" t="s">
        <v>9021</v>
      </c>
    </row>
    <row r="1857" spans="8:12" x14ac:dyDescent="0.25">
      <c r="H1857" s="148" t="s">
        <v>4298</v>
      </c>
      <c r="I1857" s="148" t="s">
        <v>391</v>
      </c>
      <c r="J1857" s="148" t="s">
        <v>7416</v>
      </c>
      <c r="K1857" s="148">
        <f t="shared" si="58"/>
        <v>650000000000429</v>
      </c>
      <c r="L1857" s="148" t="s">
        <v>9021</v>
      </c>
    </row>
    <row r="1858" spans="8:12" x14ac:dyDescent="0.25">
      <c r="H1858" s="148" t="s">
        <v>4299</v>
      </c>
      <c r="I1858" s="148" t="s">
        <v>6962</v>
      </c>
      <c r="J1858" s="148" t="s">
        <v>6962</v>
      </c>
      <c r="K1858" s="148">
        <f t="shared" si="58"/>
        <v>0</v>
      </c>
      <c r="L1858" s="148" t="s">
        <v>9021</v>
      </c>
    </row>
    <row r="1859" spans="8:12" x14ac:dyDescent="0.25">
      <c r="H1859" s="148" t="s">
        <v>4299</v>
      </c>
      <c r="I1859" s="148" t="s">
        <v>391</v>
      </c>
      <c r="J1859" s="148" t="s">
        <v>7417</v>
      </c>
      <c r="K1859" s="148">
        <f t="shared" ref="K1859:K1922" si="59">+IFERROR(J1859*1,0)</f>
        <v>650000000000430</v>
      </c>
      <c r="L1859" s="148" t="s">
        <v>9021</v>
      </c>
    </row>
    <row r="1860" spans="8:12" x14ac:dyDescent="0.25">
      <c r="H1860" s="148" t="s">
        <v>4300</v>
      </c>
      <c r="I1860" s="148" t="s">
        <v>6962</v>
      </c>
      <c r="J1860" s="148" t="s">
        <v>6962</v>
      </c>
      <c r="K1860" s="148">
        <f t="shared" si="59"/>
        <v>0</v>
      </c>
      <c r="L1860" s="148" t="s">
        <v>9021</v>
      </c>
    </row>
    <row r="1861" spans="8:12" x14ac:dyDescent="0.25">
      <c r="H1861" s="148" t="s">
        <v>4300</v>
      </c>
      <c r="I1861" s="148" t="s">
        <v>391</v>
      </c>
      <c r="J1861" s="148" t="s">
        <v>7418</v>
      </c>
      <c r="K1861" s="148">
        <f t="shared" si="59"/>
        <v>650000000000431</v>
      </c>
      <c r="L1861" s="148" t="s">
        <v>9021</v>
      </c>
    </row>
    <row r="1862" spans="8:12" x14ac:dyDescent="0.25">
      <c r="H1862" s="148" t="s">
        <v>4301</v>
      </c>
      <c r="I1862" s="148" t="s">
        <v>6962</v>
      </c>
      <c r="J1862" s="148" t="s">
        <v>6962</v>
      </c>
      <c r="K1862" s="148">
        <f t="shared" si="59"/>
        <v>0</v>
      </c>
      <c r="L1862" s="148" t="s">
        <v>9021</v>
      </c>
    </row>
    <row r="1863" spans="8:12" x14ac:dyDescent="0.25">
      <c r="H1863" s="148" t="s">
        <v>4301</v>
      </c>
      <c r="I1863" s="148" t="s">
        <v>391</v>
      </c>
      <c r="J1863" s="148" t="s">
        <v>7419</v>
      </c>
      <c r="K1863" s="148">
        <f t="shared" si="59"/>
        <v>650000000000432</v>
      </c>
      <c r="L1863" s="148" t="s">
        <v>9021</v>
      </c>
    </row>
    <row r="1864" spans="8:12" x14ac:dyDescent="0.25">
      <c r="H1864" s="148" t="s">
        <v>4302</v>
      </c>
      <c r="I1864" s="148" t="s">
        <v>6962</v>
      </c>
      <c r="J1864" s="148" t="s">
        <v>6962</v>
      </c>
      <c r="K1864" s="148">
        <f t="shared" si="59"/>
        <v>0</v>
      </c>
      <c r="L1864" s="148" t="s">
        <v>9021</v>
      </c>
    </row>
    <row r="1865" spans="8:12" x14ac:dyDescent="0.25">
      <c r="H1865" s="148" t="s">
        <v>4302</v>
      </c>
      <c r="I1865" s="148" t="s">
        <v>391</v>
      </c>
      <c r="J1865" s="148" t="s">
        <v>7420</v>
      </c>
      <c r="K1865" s="148">
        <f t="shared" si="59"/>
        <v>650000000001597</v>
      </c>
      <c r="L1865" s="148" t="s">
        <v>9021</v>
      </c>
    </row>
    <row r="1866" spans="8:12" x14ac:dyDescent="0.25">
      <c r="H1866" s="148" t="s">
        <v>4303</v>
      </c>
      <c r="I1866" s="148" t="s">
        <v>6962</v>
      </c>
      <c r="J1866" s="148" t="s">
        <v>6962</v>
      </c>
      <c r="K1866" s="148">
        <f t="shared" si="59"/>
        <v>0</v>
      </c>
      <c r="L1866" s="148" t="s">
        <v>9021</v>
      </c>
    </row>
    <row r="1867" spans="8:12" x14ac:dyDescent="0.25">
      <c r="H1867" s="148" t="s">
        <v>4303</v>
      </c>
      <c r="I1867" s="148" t="s">
        <v>391</v>
      </c>
      <c r="J1867" s="148" t="s">
        <v>7421</v>
      </c>
      <c r="K1867" s="148">
        <f t="shared" si="59"/>
        <v>650000000000433</v>
      </c>
      <c r="L1867" s="148" t="s">
        <v>9021</v>
      </c>
    </row>
    <row r="1868" spans="8:12" x14ac:dyDescent="0.25">
      <c r="H1868" s="148" t="s">
        <v>4304</v>
      </c>
      <c r="I1868" s="148" t="s">
        <v>6962</v>
      </c>
      <c r="J1868" s="148" t="s">
        <v>6962</v>
      </c>
      <c r="K1868" s="148">
        <f t="shared" si="59"/>
        <v>0</v>
      </c>
      <c r="L1868" s="148" t="s">
        <v>9021</v>
      </c>
    </row>
    <row r="1869" spans="8:12" x14ac:dyDescent="0.25">
      <c r="H1869" s="148" t="s">
        <v>4304</v>
      </c>
      <c r="I1869" s="148" t="s">
        <v>391</v>
      </c>
      <c r="J1869" s="148" t="s">
        <v>7422</v>
      </c>
      <c r="K1869" s="148">
        <f t="shared" si="59"/>
        <v>650000000001598</v>
      </c>
      <c r="L1869" s="148" t="s">
        <v>9021</v>
      </c>
    </row>
    <row r="1870" spans="8:12" x14ac:dyDescent="0.25">
      <c r="H1870" s="148" t="s">
        <v>4305</v>
      </c>
      <c r="I1870" s="148" t="s">
        <v>6962</v>
      </c>
      <c r="J1870" s="148" t="s">
        <v>6962</v>
      </c>
      <c r="K1870" s="148">
        <f t="shared" si="59"/>
        <v>0</v>
      </c>
      <c r="L1870" s="148" t="s">
        <v>9021</v>
      </c>
    </row>
    <row r="1871" spans="8:12" x14ac:dyDescent="0.25">
      <c r="H1871" s="148" t="s">
        <v>4305</v>
      </c>
      <c r="I1871" s="148" t="s">
        <v>391</v>
      </c>
      <c r="J1871" s="148" t="s">
        <v>7423</v>
      </c>
      <c r="K1871" s="148">
        <f t="shared" si="59"/>
        <v>650000000000434</v>
      </c>
      <c r="L1871" s="148" t="s">
        <v>9021</v>
      </c>
    </row>
    <row r="1872" spans="8:12" x14ac:dyDescent="0.25">
      <c r="H1872" s="148" t="s">
        <v>4306</v>
      </c>
      <c r="I1872" s="148" t="s">
        <v>6962</v>
      </c>
      <c r="J1872" s="148" t="s">
        <v>6962</v>
      </c>
      <c r="K1872" s="148">
        <f t="shared" si="59"/>
        <v>0</v>
      </c>
      <c r="L1872" s="148" t="s">
        <v>9021</v>
      </c>
    </row>
    <row r="1873" spans="8:12" x14ac:dyDescent="0.25">
      <c r="H1873" s="148" t="s">
        <v>4306</v>
      </c>
      <c r="I1873" s="148" t="s">
        <v>391</v>
      </c>
      <c r="J1873" s="148" t="s">
        <v>7424</v>
      </c>
      <c r="K1873" s="148">
        <f t="shared" si="59"/>
        <v>650000000001599</v>
      </c>
      <c r="L1873" s="148" t="s">
        <v>9021</v>
      </c>
    </row>
    <row r="1874" spans="8:12" x14ac:dyDescent="0.25">
      <c r="H1874" s="148" t="s">
        <v>4307</v>
      </c>
      <c r="I1874" s="148" t="s">
        <v>6962</v>
      </c>
      <c r="J1874" s="148" t="s">
        <v>6962</v>
      </c>
      <c r="K1874" s="148">
        <f t="shared" si="59"/>
        <v>0</v>
      </c>
      <c r="L1874" s="148" t="s">
        <v>9021</v>
      </c>
    </row>
    <row r="1875" spans="8:12" x14ac:dyDescent="0.25">
      <c r="H1875" s="148" t="s">
        <v>4307</v>
      </c>
      <c r="I1875" s="148" t="s">
        <v>391</v>
      </c>
      <c r="J1875" s="148" t="s">
        <v>7425</v>
      </c>
      <c r="K1875" s="148">
        <f t="shared" si="59"/>
        <v>650000000001600</v>
      </c>
      <c r="L1875" s="148" t="s">
        <v>9021</v>
      </c>
    </row>
    <row r="1876" spans="8:12" x14ac:dyDescent="0.25">
      <c r="H1876" s="148" t="s">
        <v>4308</v>
      </c>
      <c r="I1876" s="148" t="s">
        <v>6962</v>
      </c>
      <c r="J1876" s="148" t="s">
        <v>6962</v>
      </c>
      <c r="K1876" s="148">
        <f t="shared" si="59"/>
        <v>0</v>
      </c>
      <c r="L1876" s="148" t="s">
        <v>9021</v>
      </c>
    </row>
    <row r="1877" spans="8:12" x14ac:dyDescent="0.25">
      <c r="H1877" s="148" t="s">
        <v>4308</v>
      </c>
      <c r="I1877" s="148" t="s">
        <v>391</v>
      </c>
      <c r="J1877" s="148" t="s">
        <v>7426</v>
      </c>
      <c r="K1877" s="148">
        <f t="shared" si="59"/>
        <v>650000000001601</v>
      </c>
      <c r="L1877" s="148" t="s">
        <v>9021</v>
      </c>
    </row>
    <row r="1878" spans="8:12" x14ac:dyDescent="0.25">
      <c r="H1878" s="148" t="s">
        <v>4309</v>
      </c>
      <c r="I1878" s="148" t="s">
        <v>6962</v>
      </c>
      <c r="J1878" s="148" t="s">
        <v>6962</v>
      </c>
      <c r="K1878" s="148">
        <f t="shared" si="59"/>
        <v>0</v>
      </c>
      <c r="L1878" s="148" t="s">
        <v>9021</v>
      </c>
    </row>
    <row r="1879" spans="8:12" x14ac:dyDescent="0.25">
      <c r="H1879" s="148" t="s">
        <v>4309</v>
      </c>
      <c r="I1879" s="148" t="s">
        <v>391</v>
      </c>
      <c r="J1879" s="148" t="s">
        <v>7427</v>
      </c>
      <c r="K1879" s="148">
        <f t="shared" si="59"/>
        <v>650000000000435</v>
      </c>
      <c r="L1879" s="148" t="s">
        <v>9021</v>
      </c>
    </row>
    <row r="1880" spans="8:12" x14ac:dyDescent="0.25">
      <c r="H1880" s="148" t="s">
        <v>4310</v>
      </c>
      <c r="I1880" s="148" t="s">
        <v>6962</v>
      </c>
      <c r="J1880" s="148" t="s">
        <v>6962</v>
      </c>
      <c r="K1880" s="148">
        <f t="shared" si="59"/>
        <v>0</v>
      </c>
      <c r="L1880" s="148" t="s">
        <v>9021</v>
      </c>
    </row>
    <row r="1881" spans="8:12" x14ac:dyDescent="0.25">
      <c r="H1881" s="148" t="s">
        <v>4310</v>
      </c>
      <c r="I1881" s="148" t="s">
        <v>391</v>
      </c>
      <c r="J1881" s="148" t="s">
        <v>7428</v>
      </c>
      <c r="K1881" s="148">
        <f t="shared" si="59"/>
        <v>650000000000436</v>
      </c>
      <c r="L1881" s="148" t="s">
        <v>9021</v>
      </c>
    </row>
    <row r="1882" spans="8:12" x14ac:dyDescent="0.25">
      <c r="H1882" s="148" t="s">
        <v>4311</v>
      </c>
      <c r="I1882" s="148" t="s">
        <v>6962</v>
      </c>
      <c r="J1882" s="148" t="s">
        <v>6962</v>
      </c>
      <c r="K1882" s="148">
        <f t="shared" si="59"/>
        <v>0</v>
      </c>
      <c r="L1882" s="148" t="s">
        <v>9021</v>
      </c>
    </row>
    <row r="1883" spans="8:12" x14ac:dyDescent="0.25">
      <c r="H1883" s="148" t="s">
        <v>4311</v>
      </c>
      <c r="I1883" s="148" t="s">
        <v>391</v>
      </c>
      <c r="J1883" s="148" t="s">
        <v>7429</v>
      </c>
      <c r="K1883" s="148">
        <f t="shared" si="59"/>
        <v>650000000000437</v>
      </c>
      <c r="L1883" s="148" t="s">
        <v>9021</v>
      </c>
    </row>
    <row r="1884" spans="8:12" x14ac:dyDescent="0.25">
      <c r="H1884" s="148" t="s">
        <v>4312</v>
      </c>
      <c r="I1884" s="148" t="s">
        <v>6962</v>
      </c>
      <c r="J1884" s="148" t="s">
        <v>6962</v>
      </c>
      <c r="K1884" s="148">
        <f t="shared" si="59"/>
        <v>0</v>
      </c>
      <c r="L1884" s="148" t="s">
        <v>9021</v>
      </c>
    </row>
    <row r="1885" spans="8:12" x14ac:dyDescent="0.25">
      <c r="H1885" s="148" t="s">
        <v>4312</v>
      </c>
      <c r="I1885" s="148" t="s">
        <v>391</v>
      </c>
      <c r="J1885" s="148" t="s">
        <v>7430</v>
      </c>
      <c r="K1885" s="148">
        <f t="shared" si="59"/>
        <v>650000000001602</v>
      </c>
      <c r="L1885" s="148" t="s">
        <v>9021</v>
      </c>
    </row>
    <row r="1886" spans="8:12" x14ac:dyDescent="0.25">
      <c r="H1886" s="148" t="s">
        <v>4313</v>
      </c>
      <c r="I1886" s="148" t="s">
        <v>6962</v>
      </c>
      <c r="J1886" s="148" t="s">
        <v>6962</v>
      </c>
      <c r="K1886" s="148">
        <f t="shared" si="59"/>
        <v>0</v>
      </c>
      <c r="L1886" s="148" t="s">
        <v>9021</v>
      </c>
    </row>
    <row r="1887" spans="8:12" x14ac:dyDescent="0.25">
      <c r="H1887" s="148" t="s">
        <v>4313</v>
      </c>
      <c r="I1887" s="148" t="s">
        <v>391</v>
      </c>
      <c r="J1887" s="148" t="s">
        <v>7431</v>
      </c>
      <c r="K1887" s="148">
        <f t="shared" si="59"/>
        <v>650000000001603</v>
      </c>
      <c r="L1887" s="148" t="s">
        <v>9021</v>
      </c>
    </row>
    <row r="1888" spans="8:12" x14ac:dyDescent="0.25">
      <c r="H1888" s="148" t="s">
        <v>4314</v>
      </c>
      <c r="I1888" s="148" t="s">
        <v>6962</v>
      </c>
      <c r="J1888" s="148" t="s">
        <v>6962</v>
      </c>
      <c r="K1888" s="148">
        <f t="shared" si="59"/>
        <v>0</v>
      </c>
      <c r="L1888" s="148" t="s">
        <v>9021</v>
      </c>
    </row>
    <row r="1889" spans="8:12" x14ac:dyDescent="0.25">
      <c r="H1889" s="148" t="s">
        <v>4314</v>
      </c>
      <c r="I1889" s="148" t="s">
        <v>391</v>
      </c>
      <c r="J1889" s="148" t="s">
        <v>7432</v>
      </c>
      <c r="K1889" s="148">
        <f t="shared" si="59"/>
        <v>650000000000438</v>
      </c>
      <c r="L1889" s="148" t="s">
        <v>9021</v>
      </c>
    </row>
    <row r="1890" spans="8:12" x14ac:dyDescent="0.25">
      <c r="H1890" s="148" t="s">
        <v>4315</v>
      </c>
      <c r="I1890" s="148" t="s">
        <v>6962</v>
      </c>
      <c r="J1890" s="148" t="s">
        <v>6962</v>
      </c>
      <c r="K1890" s="148">
        <f t="shared" si="59"/>
        <v>0</v>
      </c>
      <c r="L1890" s="148" t="s">
        <v>9021</v>
      </c>
    </row>
    <row r="1891" spans="8:12" x14ac:dyDescent="0.25">
      <c r="H1891" s="148" t="s">
        <v>4315</v>
      </c>
      <c r="I1891" s="148" t="s">
        <v>391</v>
      </c>
      <c r="J1891" s="148" t="s">
        <v>7433</v>
      </c>
      <c r="K1891" s="148">
        <f t="shared" si="59"/>
        <v>650000000000439</v>
      </c>
      <c r="L1891" s="148" t="s">
        <v>9021</v>
      </c>
    </row>
    <row r="1892" spans="8:12" x14ac:dyDescent="0.25">
      <c r="H1892" s="148" t="s">
        <v>4316</v>
      </c>
      <c r="I1892" s="148" t="s">
        <v>6962</v>
      </c>
      <c r="J1892" s="148" t="s">
        <v>6962</v>
      </c>
      <c r="K1892" s="148">
        <f t="shared" si="59"/>
        <v>0</v>
      </c>
      <c r="L1892" s="148" t="s">
        <v>9021</v>
      </c>
    </row>
    <row r="1893" spans="8:12" x14ac:dyDescent="0.25">
      <c r="H1893" s="148" t="s">
        <v>4316</v>
      </c>
      <c r="I1893" s="148" t="s">
        <v>391</v>
      </c>
      <c r="J1893" s="148" t="s">
        <v>7434</v>
      </c>
      <c r="K1893" s="148">
        <f t="shared" si="59"/>
        <v>650000000001604</v>
      </c>
      <c r="L1893" s="148" t="s">
        <v>9021</v>
      </c>
    </row>
    <row r="1894" spans="8:12" x14ac:dyDescent="0.25">
      <c r="H1894" s="148" t="s">
        <v>4317</v>
      </c>
      <c r="I1894" s="148" t="s">
        <v>6962</v>
      </c>
      <c r="J1894" s="148" t="s">
        <v>6962</v>
      </c>
      <c r="K1894" s="148">
        <f t="shared" si="59"/>
        <v>0</v>
      </c>
      <c r="L1894" s="148" t="s">
        <v>9026</v>
      </c>
    </row>
    <row r="1895" spans="8:12" x14ac:dyDescent="0.25">
      <c r="H1895" s="148" t="s">
        <v>4317</v>
      </c>
      <c r="I1895" s="148" t="s">
        <v>391</v>
      </c>
      <c r="J1895" s="148" t="s">
        <v>7435</v>
      </c>
      <c r="K1895" s="148">
        <f t="shared" si="59"/>
        <v>650000000001605</v>
      </c>
      <c r="L1895" s="148" t="s">
        <v>9026</v>
      </c>
    </row>
    <row r="1896" spans="8:12" x14ac:dyDescent="0.25">
      <c r="H1896" s="148" t="s">
        <v>4318</v>
      </c>
      <c r="I1896" s="148" t="s">
        <v>6962</v>
      </c>
      <c r="J1896" s="148" t="s">
        <v>6962</v>
      </c>
      <c r="K1896" s="148">
        <f t="shared" si="59"/>
        <v>0</v>
      </c>
      <c r="L1896" s="148" t="s">
        <v>9025</v>
      </c>
    </row>
    <row r="1897" spans="8:12" x14ac:dyDescent="0.25">
      <c r="H1897" s="148" t="s">
        <v>4318</v>
      </c>
      <c r="I1897" s="148" t="s">
        <v>391</v>
      </c>
      <c r="J1897" s="148" t="s">
        <v>7436</v>
      </c>
      <c r="K1897" s="148">
        <f t="shared" si="59"/>
        <v>650000000000440</v>
      </c>
      <c r="L1897" s="148" t="s">
        <v>9025</v>
      </c>
    </row>
    <row r="1898" spans="8:12" x14ac:dyDescent="0.25">
      <c r="H1898" s="148" t="s">
        <v>4319</v>
      </c>
      <c r="I1898" s="148" t="s">
        <v>6962</v>
      </c>
      <c r="J1898" s="148" t="s">
        <v>6962</v>
      </c>
      <c r="K1898" s="148">
        <f t="shared" si="59"/>
        <v>0</v>
      </c>
      <c r="L1898" s="148" t="s">
        <v>9021</v>
      </c>
    </row>
    <row r="1899" spans="8:12" x14ac:dyDescent="0.25">
      <c r="H1899" s="148" t="s">
        <v>4319</v>
      </c>
      <c r="I1899" s="148" t="s">
        <v>391</v>
      </c>
      <c r="J1899" s="148" t="s">
        <v>7437</v>
      </c>
      <c r="K1899" s="148">
        <f t="shared" si="59"/>
        <v>650000000001606</v>
      </c>
      <c r="L1899" s="148" t="s">
        <v>9021</v>
      </c>
    </row>
    <row r="1900" spans="8:12" x14ac:dyDescent="0.25">
      <c r="H1900" s="148" t="s">
        <v>4320</v>
      </c>
      <c r="I1900" s="148" t="s">
        <v>6962</v>
      </c>
      <c r="J1900" s="148" t="s">
        <v>6962</v>
      </c>
      <c r="K1900" s="148">
        <f t="shared" si="59"/>
        <v>0</v>
      </c>
      <c r="L1900" s="148" t="s">
        <v>9021</v>
      </c>
    </row>
    <row r="1901" spans="8:12" x14ac:dyDescent="0.25">
      <c r="H1901" s="148" t="s">
        <v>4320</v>
      </c>
      <c r="I1901" s="148" t="s">
        <v>391</v>
      </c>
      <c r="J1901" s="148" t="s">
        <v>7438</v>
      </c>
      <c r="K1901" s="148">
        <f t="shared" si="59"/>
        <v>650000000001607</v>
      </c>
      <c r="L1901" s="148" t="s">
        <v>9021</v>
      </c>
    </row>
    <row r="1902" spans="8:12" x14ac:dyDescent="0.25">
      <c r="H1902" s="148" t="s">
        <v>4321</v>
      </c>
      <c r="I1902" s="148" t="s">
        <v>6962</v>
      </c>
      <c r="J1902" s="148" t="s">
        <v>6962</v>
      </c>
      <c r="K1902" s="148">
        <f t="shared" si="59"/>
        <v>0</v>
      </c>
      <c r="L1902" s="148" t="s">
        <v>9021</v>
      </c>
    </row>
    <row r="1903" spans="8:12" x14ac:dyDescent="0.25">
      <c r="H1903" s="148" t="s">
        <v>4321</v>
      </c>
      <c r="I1903" s="148" t="s">
        <v>391</v>
      </c>
      <c r="J1903" s="148" t="s">
        <v>7439</v>
      </c>
      <c r="K1903" s="148">
        <f t="shared" si="59"/>
        <v>650000000000441</v>
      </c>
      <c r="L1903" s="148" t="s">
        <v>9021</v>
      </c>
    </row>
    <row r="1904" spans="8:12" x14ac:dyDescent="0.25">
      <c r="H1904" s="148" t="s">
        <v>4322</v>
      </c>
      <c r="I1904" s="148" t="s">
        <v>6962</v>
      </c>
      <c r="J1904" s="148" t="s">
        <v>6962</v>
      </c>
      <c r="K1904" s="148">
        <f t="shared" si="59"/>
        <v>0</v>
      </c>
      <c r="L1904" s="148" t="s">
        <v>9021</v>
      </c>
    </row>
    <row r="1905" spans="8:12" x14ac:dyDescent="0.25">
      <c r="H1905" s="148" t="s">
        <v>4322</v>
      </c>
      <c r="I1905" s="148" t="s">
        <v>391</v>
      </c>
      <c r="J1905" s="148" t="s">
        <v>7440</v>
      </c>
      <c r="K1905" s="148">
        <f t="shared" si="59"/>
        <v>650000000000442</v>
      </c>
      <c r="L1905" s="148" t="s">
        <v>9021</v>
      </c>
    </row>
    <row r="1906" spans="8:12" x14ac:dyDescent="0.25">
      <c r="H1906" s="148" t="s">
        <v>4323</v>
      </c>
      <c r="I1906" s="148" t="s">
        <v>6962</v>
      </c>
      <c r="J1906" s="148" t="s">
        <v>6962</v>
      </c>
      <c r="K1906" s="148">
        <f t="shared" si="59"/>
        <v>0</v>
      </c>
      <c r="L1906" s="148" t="s">
        <v>9021</v>
      </c>
    </row>
    <row r="1907" spans="8:12" x14ac:dyDescent="0.25">
      <c r="H1907" s="148" t="s">
        <v>4323</v>
      </c>
      <c r="I1907" s="148" t="s">
        <v>391</v>
      </c>
      <c r="J1907" s="148" t="s">
        <v>7441</v>
      </c>
      <c r="K1907" s="148">
        <f t="shared" si="59"/>
        <v>650000000000443</v>
      </c>
      <c r="L1907" s="148" t="s">
        <v>9021</v>
      </c>
    </row>
    <row r="1908" spans="8:12" x14ac:dyDescent="0.25">
      <c r="H1908" s="148" t="s">
        <v>6851</v>
      </c>
      <c r="I1908" s="148" t="s">
        <v>6962</v>
      </c>
      <c r="J1908" s="148" t="s">
        <v>6962</v>
      </c>
      <c r="K1908" s="148">
        <f t="shared" si="59"/>
        <v>0</v>
      </c>
      <c r="L1908" s="148" t="s">
        <v>9021</v>
      </c>
    </row>
    <row r="1909" spans="8:12" x14ac:dyDescent="0.25">
      <c r="H1909" s="148" t="s">
        <v>4324</v>
      </c>
      <c r="I1909" s="148" t="s">
        <v>6962</v>
      </c>
      <c r="J1909" s="148" t="s">
        <v>6962</v>
      </c>
      <c r="K1909" s="148">
        <f t="shared" si="59"/>
        <v>0</v>
      </c>
      <c r="L1909" s="148" t="s">
        <v>9021</v>
      </c>
    </row>
    <row r="1910" spans="8:12" x14ac:dyDescent="0.25">
      <c r="H1910" s="148" t="s">
        <v>4324</v>
      </c>
      <c r="I1910" s="148" t="s">
        <v>391</v>
      </c>
      <c r="J1910" s="148" t="s">
        <v>7442</v>
      </c>
      <c r="K1910" s="148">
        <f t="shared" si="59"/>
        <v>650000000000444</v>
      </c>
      <c r="L1910" s="148" t="s">
        <v>9021</v>
      </c>
    </row>
    <row r="1911" spans="8:12" x14ac:dyDescent="0.25">
      <c r="H1911" s="148" t="s">
        <v>4325</v>
      </c>
      <c r="I1911" s="148" t="s">
        <v>6962</v>
      </c>
      <c r="J1911" s="148" t="s">
        <v>6962</v>
      </c>
      <c r="K1911" s="148">
        <f t="shared" si="59"/>
        <v>0</v>
      </c>
      <c r="L1911" s="148" t="s">
        <v>9021</v>
      </c>
    </row>
    <row r="1912" spans="8:12" x14ac:dyDescent="0.25">
      <c r="H1912" s="148" t="s">
        <v>4325</v>
      </c>
      <c r="I1912" s="148" t="s">
        <v>391</v>
      </c>
      <c r="J1912" s="148" t="s">
        <v>7443</v>
      </c>
      <c r="K1912" s="148">
        <f t="shared" si="59"/>
        <v>650000000000445</v>
      </c>
      <c r="L1912" s="148" t="s">
        <v>9021</v>
      </c>
    </row>
    <row r="1913" spans="8:12" x14ac:dyDescent="0.25">
      <c r="H1913" s="148" t="s">
        <v>4326</v>
      </c>
      <c r="I1913" s="148" t="s">
        <v>6962</v>
      </c>
      <c r="J1913" s="148" t="s">
        <v>6962</v>
      </c>
      <c r="K1913" s="148">
        <f t="shared" si="59"/>
        <v>0</v>
      </c>
      <c r="L1913" s="148" t="s">
        <v>9021</v>
      </c>
    </row>
    <row r="1914" spans="8:12" x14ac:dyDescent="0.25">
      <c r="H1914" s="148" t="s">
        <v>4326</v>
      </c>
      <c r="I1914" s="148" t="s">
        <v>391</v>
      </c>
      <c r="J1914" s="148" t="s">
        <v>7444</v>
      </c>
      <c r="K1914" s="148">
        <f t="shared" si="59"/>
        <v>650000000000446</v>
      </c>
      <c r="L1914" s="148" t="s">
        <v>9021</v>
      </c>
    </row>
    <row r="1915" spans="8:12" x14ac:dyDescent="0.25">
      <c r="H1915" s="148" t="s">
        <v>4327</v>
      </c>
      <c r="I1915" s="148" t="s">
        <v>6962</v>
      </c>
      <c r="J1915" s="148" t="s">
        <v>6962</v>
      </c>
      <c r="K1915" s="148">
        <f t="shared" si="59"/>
        <v>0</v>
      </c>
      <c r="L1915" s="148" t="s">
        <v>9021</v>
      </c>
    </row>
    <row r="1916" spans="8:12" x14ac:dyDescent="0.25">
      <c r="H1916" s="148" t="s">
        <v>4327</v>
      </c>
      <c r="I1916" s="148" t="s">
        <v>391</v>
      </c>
      <c r="J1916" s="148" t="s">
        <v>7445</v>
      </c>
      <c r="K1916" s="148">
        <f t="shared" si="59"/>
        <v>650000000000447</v>
      </c>
      <c r="L1916" s="148" t="s">
        <v>9021</v>
      </c>
    </row>
    <row r="1917" spans="8:12" x14ac:dyDescent="0.25">
      <c r="H1917" s="148" t="s">
        <v>4328</v>
      </c>
      <c r="I1917" s="148" t="s">
        <v>6962</v>
      </c>
      <c r="J1917" s="148" t="s">
        <v>6962</v>
      </c>
      <c r="K1917" s="148">
        <f t="shared" si="59"/>
        <v>0</v>
      </c>
      <c r="L1917" s="148" t="s">
        <v>9021</v>
      </c>
    </row>
    <row r="1918" spans="8:12" x14ac:dyDescent="0.25">
      <c r="H1918" s="148" t="s">
        <v>4328</v>
      </c>
      <c r="I1918" s="148" t="s">
        <v>391</v>
      </c>
      <c r="J1918" s="148" t="s">
        <v>7446</v>
      </c>
      <c r="K1918" s="148">
        <f t="shared" si="59"/>
        <v>650000000001608</v>
      </c>
      <c r="L1918" s="148" t="s">
        <v>9021</v>
      </c>
    </row>
    <row r="1919" spans="8:12" x14ac:dyDescent="0.25">
      <c r="H1919" s="148" t="s">
        <v>4329</v>
      </c>
      <c r="I1919" s="148" t="s">
        <v>6962</v>
      </c>
      <c r="J1919" s="148" t="s">
        <v>6962</v>
      </c>
      <c r="K1919" s="148">
        <f t="shared" si="59"/>
        <v>0</v>
      </c>
      <c r="L1919" s="148" t="s">
        <v>9021</v>
      </c>
    </row>
    <row r="1920" spans="8:12" x14ac:dyDescent="0.25">
      <c r="H1920" s="148" t="s">
        <v>4329</v>
      </c>
      <c r="I1920" s="148" t="s">
        <v>391</v>
      </c>
      <c r="J1920" s="148" t="s">
        <v>7447</v>
      </c>
      <c r="K1920" s="148">
        <f t="shared" si="59"/>
        <v>650000000000448</v>
      </c>
      <c r="L1920" s="148" t="s">
        <v>9021</v>
      </c>
    </row>
    <row r="1921" spans="8:12" x14ac:dyDescent="0.25">
      <c r="H1921" s="148" t="s">
        <v>6852</v>
      </c>
      <c r="I1921" s="148" t="s">
        <v>6962</v>
      </c>
      <c r="J1921" s="148" t="s">
        <v>6962</v>
      </c>
      <c r="K1921" s="148">
        <f t="shared" si="59"/>
        <v>0</v>
      </c>
      <c r="L1921" s="148" t="s">
        <v>9021</v>
      </c>
    </row>
    <row r="1922" spans="8:12" x14ac:dyDescent="0.25">
      <c r="H1922" s="148" t="s">
        <v>4330</v>
      </c>
      <c r="I1922" s="148" t="s">
        <v>6962</v>
      </c>
      <c r="J1922" s="148" t="s">
        <v>6962</v>
      </c>
      <c r="K1922" s="148">
        <f t="shared" si="59"/>
        <v>0</v>
      </c>
      <c r="L1922" s="148" t="s">
        <v>9021</v>
      </c>
    </row>
    <row r="1923" spans="8:12" x14ac:dyDescent="0.25">
      <c r="H1923" s="148" t="s">
        <v>4330</v>
      </c>
      <c r="I1923" s="148" t="s">
        <v>391</v>
      </c>
      <c r="J1923" s="148" t="s">
        <v>7448</v>
      </c>
      <c r="K1923" s="148">
        <f t="shared" ref="K1923:K1986" si="60">+IFERROR(J1923*1,0)</f>
        <v>650000000000449</v>
      </c>
      <c r="L1923" s="148" t="s">
        <v>9021</v>
      </c>
    </row>
    <row r="1924" spans="8:12" x14ac:dyDescent="0.25">
      <c r="H1924" s="148" t="s">
        <v>4331</v>
      </c>
      <c r="I1924" s="148" t="s">
        <v>6962</v>
      </c>
      <c r="J1924" s="148" t="s">
        <v>6962</v>
      </c>
      <c r="K1924" s="148">
        <f t="shared" si="60"/>
        <v>0</v>
      </c>
      <c r="L1924" s="148" t="s">
        <v>9021</v>
      </c>
    </row>
    <row r="1925" spans="8:12" x14ac:dyDescent="0.25">
      <c r="H1925" s="148" t="s">
        <v>4331</v>
      </c>
      <c r="I1925" s="148" t="s">
        <v>391</v>
      </c>
      <c r="J1925" s="148" t="s">
        <v>7449</v>
      </c>
      <c r="K1925" s="148">
        <f t="shared" si="60"/>
        <v>650000000000450</v>
      </c>
      <c r="L1925" s="148" t="s">
        <v>9021</v>
      </c>
    </row>
    <row r="1926" spans="8:12" x14ac:dyDescent="0.25">
      <c r="H1926" s="148" t="s">
        <v>6853</v>
      </c>
      <c r="I1926" s="148" t="s">
        <v>6962</v>
      </c>
      <c r="J1926" s="148" t="s">
        <v>6962</v>
      </c>
      <c r="K1926" s="148">
        <f t="shared" si="60"/>
        <v>0</v>
      </c>
      <c r="L1926" s="148" t="s">
        <v>9021</v>
      </c>
    </row>
    <row r="1927" spans="8:12" x14ac:dyDescent="0.25">
      <c r="H1927" s="148" t="s">
        <v>4332</v>
      </c>
      <c r="I1927" s="148" t="s">
        <v>6962</v>
      </c>
      <c r="J1927" s="148" t="s">
        <v>6962</v>
      </c>
      <c r="K1927" s="148">
        <f t="shared" si="60"/>
        <v>0</v>
      </c>
      <c r="L1927" s="148" t="s">
        <v>9021</v>
      </c>
    </row>
    <row r="1928" spans="8:12" x14ac:dyDescent="0.25">
      <c r="H1928" s="148" t="s">
        <v>4332</v>
      </c>
      <c r="I1928" s="148" t="s">
        <v>391</v>
      </c>
      <c r="J1928" s="148" t="s">
        <v>7450</v>
      </c>
      <c r="K1928" s="148">
        <f t="shared" si="60"/>
        <v>650000000000451</v>
      </c>
      <c r="L1928" s="148" t="s">
        <v>9021</v>
      </c>
    </row>
    <row r="1929" spans="8:12" x14ac:dyDescent="0.25">
      <c r="H1929" s="148" t="s">
        <v>4333</v>
      </c>
      <c r="I1929" s="148" t="s">
        <v>6962</v>
      </c>
      <c r="J1929" s="148" t="s">
        <v>6962</v>
      </c>
      <c r="K1929" s="148">
        <f t="shared" si="60"/>
        <v>0</v>
      </c>
      <c r="L1929" s="148" t="s">
        <v>9026</v>
      </c>
    </row>
    <row r="1930" spans="8:12" x14ac:dyDescent="0.25">
      <c r="H1930" s="148" t="s">
        <v>4333</v>
      </c>
      <c r="I1930" s="148" t="s">
        <v>391</v>
      </c>
      <c r="J1930" s="148" t="s">
        <v>7451</v>
      </c>
      <c r="K1930" s="148">
        <f t="shared" si="60"/>
        <v>650000000000452</v>
      </c>
      <c r="L1930" s="148" t="s">
        <v>9026</v>
      </c>
    </row>
    <row r="1931" spans="8:12" x14ac:dyDescent="0.25">
      <c r="H1931" s="148" t="s">
        <v>4334</v>
      </c>
      <c r="I1931" s="148" t="s">
        <v>6962</v>
      </c>
      <c r="J1931" s="148" t="s">
        <v>6962</v>
      </c>
      <c r="K1931" s="148">
        <f t="shared" si="60"/>
        <v>0</v>
      </c>
      <c r="L1931" s="148" t="s">
        <v>9026</v>
      </c>
    </row>
    <row r="1932" spans="8:12" x14ac:dyDescent="0.25">
      <c r="H1932" s="148" t="s">
        <v>4334</v>
      </c>
      <c r="I1932" s="148" t="s">
        <v>391</v>
      </c>
      <c r="J1932" s="148" t="s">
        <v>7452</v>
      </c>
      <c r="K1932" s="148">
        <f t="shared" si="60"/>
        <v>650000000000453</v>
      </c>
      <c r="L1932" s="148" t="s">
        <v>9026</v>
      </c>
    </row>
    <row r="1933" spans="8:12" x14ac:dyDescent="0.25">
      <c r="H1933" s="148" t="s">
        <v>4335</v>
      </c>
      <c r="I1933" s="148" t="s">
        <v>6962</v>
      </c>
      <c r="J1933" s="148" t="s">
        <v>6962</v>
      </c>
      <c r="K1933" s="148">
        <f t="shared" si="60"/>
        <v>0</v>
      </c>
      <c r="L1933" s="148" t="s">
        <v>9021</v>
      </c>
    </row>
    <row r="1934" spans="8:12" x14ac:dyDescent="0.25">
      <c r="H1934" s="148" t="s">
        <v>4335</v>
      </c>
      <c r="I1934" s="148" t="s">
        <v>391</v>
      </c>
      <c r="J1934" s="148" t="s">
        <v>7453</v>
      </c>
      <c r="K1934" s="148">
        <f t="shared" si="60"/>
        <v>650000000000454</v>
      </c>
      <c r="L1934" s="148" t="s">
        <v>9021</v>
      </c>
    </row>
    <row r="1935" spans="8:12" x14ac:dyDescent="0.25">
      <c r="H1935" s="148" t="s">
        <v>4336</v>
      </c>
      <c r="I1935" s="148" t="s">
        <v>6962</v>
      </c>
      <c r="J1935" s="148" t="s">
        <v>6962</v>
      </c>
      <c r="K1935" s="148">
        <f t="shared" si="60"/>
        <v>0</v>
      </c>
      <c r="L1935" s="148" t="s">
        <v>9021</v>
      </c>
    </row>
    <row r="1936" spans="8:12" x14ac:dyDescent="0.25">
      <c r="H1936" s="148" t="s">
        <v>4336</v>
      </c>
      <c r="I1936" s="148" t="s">
        <v>391</v>
      </c>
      <c r="J1936" s="148" t="s">
        <v>7454</v>
      </c>
      <c r="K1936" s="148">
        <f t="shared" si="60"/>
        <v>650000000001609</v>
      </c>
      <c r="L1936" s="148" t="s">
        <v>9021</v>
      </c>
    </row>
    <row r="1937" spans="8:12" x14ac:dyDescent="0.25">
      <c r="H1937" s="148" t="s">
        <v>4337</v>
      </c>
      <c r="I1937" s="148" t="s">
        <v>6962</v>
      </c>
      <c r="J1937" s="148" t="s">
        <v>6962</v>
      </c>
      <c r="K1937" s="148">
        <f t="shared" si="60"/>
        <v>0</v>
      </c>
      <c r="L1937" s="148" t="s">
        <v>9021</v>
      </c>
    </row>
    <row r="1938" spans="8:12" x14ac:dyDescent="0.25">
      <c r="H1938" s="148" t="s">
        <v>4337</v>
      </c>
      <c r="I1938" s="148" t="s">
        <v>391</v>
      </c>
      <c r="J1938" s="148" t="s">
        <v>7455</v>
      </c>
      <c r="K1938" s="148">
        <f t="shared" si="60"/>
        <v>650000000001610</v>
      </c>
      <c r="L1938" s="148" t="s">
        <v>9021</v>
      </c>
    </row>
    <row r="1939" spans="8:12" x14ac:dyDescent="0.25">
      <c r="H1939" s="148" t="s">
        <v>4338</v>
      </c>
      <c r="I1939" s="148" t="s">
        <v>6962</v>
      </c>
      <c r="J1939" s="148" t="s">
        <v>6962</v>
      </c>
      <c r="K1939" s="148">
        <f t="shared" si="60"/>
        <v>0</v>
      </c>
      <c r="L1939" s="148" t="s">
        <v>9021</v>
      </c>
    </row>
    <row r="1940" spans="8:12" x14ac:dyDescent="0.25">
      <c r="H1940" s="148" t="s">
        <v>4338</v>
      </c>
      <c r="I1940" s="148" t="s">
        <v>391</v>
      </c>
      <c r="J1940" s="148" t="s">
        <v>7456</v>
      </c>
      <c r="K1940" s="148">
        <f t="shared" si="60"/>
        <v>650000000000455</v>
      </c>
      <c r="L1940" s="148" t="s">
        <v>9021</v>
      </c>
    </row>
    <row r="1941" spans="8:12" x14ac:dyDescent="0.25">
      <c r="H1941" s="148" t="s">
        <v>4339</v>
      </c>
      <c r="I1941" s="148" t="s">
        <v>6962</v>
      </c>
      <c r="J1941" s="148" t="s">
        <v>6962</v>
      </c>
      <c r="K1941" s="148">
        <f t="shared" si="60"/>
        <v>0</v>
      </c>
      <c r="L1941" s="148" t="s">
        <v>9021</v>
      </c>
    </row>
    <row r="1942" spans="8:12" x14ac:dyDescent="0.25">
      <c r="H1942" s="148" t="s">
        <v>4339</v>
      </c>
      <c r="I1942" s="148" t="s">
        <v>391</v>
      </c>
      <c r="J1942" s="148" t="s">
        <v>7457</v>
      </c>
      <c r="K1942" s="148">
        <f t="shared" si="60"/>
        <v>650000000000456</v>
      </c>
      <c r="L1942" s="148" t="s">
        <v>9021</v>
      </c>
    </row>
    <row r="1943" spans="8:12" x14ac:dyDescent="0.25">
      <c r="H1943" s="148" t="s">
        <v>4340</v>
      </c>
      <c r="I1943" s="148" t="s">
        <v>6962</v>
      </c>
      <c r="J1943" s="148" t="s">
        <v>6962</v>
      </c>
      <c r="K1943" s="148">
        <f t="shared" si="60"/>
        <v>0</v>
      </c>
      <c r="L1943" s="148" t="s">
        <v>9021</v>
      </c>
    </row>
    <row r="1944" spans="8:12" x14ac:dyDescent="0.25">
      <c r="H1944" s="148" t="s">
        <v>4340</v>
      </c>
      <c r="I1944" s="148" t="s">
        <v>391</v>
      </c>
      <c r="J1944" s="148" t="s">
        <v>7458</v>
      </c>
      <c r="K1944" s="148">
        <f t="shared" si="60"/>
        <v>650000000000457</v>
      </c>
      <c r="L1944" s="148" t="s">
        <v>9021</v>
      </c>
    </row>
    <row r="1945" spans="8:12" x14ac:dyDescent="0.25">
      <c r="H1945" s="148" t="s">
        <v>4341</v>
      </c>
      <c r="I1945" s="148" t="s">
        <v>6962</v>
      </c>
      <c r="J1945" s="148" t="s">
        <v>6962</v>
      </c>
      <c r="K1945" s="148">
        <f t="shared" si="60"/>
        <v>0</v>
      </c>
      <c r="L1945" s="148" t="s">
        <v>9021</v>
      </c>
    </row>
    <row r="1946" spans="8:12" x14ac:dyDescent="0.25">
      <c r="H1946" s="148" t="s">
        <v>4341</v>
      </c>
      <c r="I1946" s="148" t="s">
        <v>391</v>
      </c>
      <c r="J1946" s="148" t="s">
        <v>7459</v>
      </c>
      <c r="K1946" s="148">
        <f t="shared" si="60"/>
        <v>650000000000458</v>
      </c>
      <c r="L1946" s="148" t="s">
        <v>9021</v>
      </c>
    </row>
    <row r="1947" spans="8:12" x14ac:dyDescent="0.25">
      <c r="H1947" s="148" t="s">
        <v>4342</v>
      </c>
      <c r="I1947" s="148" t="s">
        <v>6962</v>
      </c>
      <c r="J1947" s="148" t="s">
        <v>6962</v>
      </c>
      <c r="K1947" s="148">
        <f t="shared" si="60"/>
        <v>0</v>
      </c>
      <c r="L1947" s="148" t="s">
        <v>9021</v>
      </c>
    </row>
    <row r="1948" spans="8:12" x14ac:dyDescent="0.25">
      <c r="H1948" s="148" t="s">
        <v>4342</v>
      </c>
      <c r="I1948" s="148" t="s">
        <v>391</v>
      </c>
      <c r="J1948" s="148" t="s">
        <v>7460</v>
      </c>
      <c r="K1948" s="148">
        <f t="shared" si="60"/>
        <v>650000000000459</v>
      </c>
      <c r="L1948" s="148" t="s">
        <v>9021</v>
      </c>
    </row>
    <row r="1949" spans="8:12" x14ac:dyDescent="0.25">
      <c r="H1949" s="148" t="s">
        <v>4343</v>
      </c>
      <c r="I1949" s="148" t="s">
        <v>6962</v>
      </c>
      <c r="J1949" s="148" t="s">
        <v>6962</v>
      </c>
      <c r="K1949" s="148">
        <f t="shared" si="60"/>
        <v>0</v>
      </c>
      <c r="L1949" s="148" t="s">
        <v>9021</v>
      </c>
    </row>
    <row r="1950" spans="8:12" x14ac:dyDescent="0.25">
      <c r="H1950" s="148" t="s">
        <v>4343</v>
      </c>
      <c r="I1950" s="148" t="s">
        <v>391</v>
      </c>
      <c r="J1950" s="148" t="s">
        <v>7461</v>
      </c>
      <c r="K1950" s="148">
        <f t="shared" si="60"/>
        <v>650000000001611</v>
      </c>
      <c r="L1950" s="148" t="s">
        <v>9021</v>
      </c>
    </row>
    <row r="1951" spans="8:12" x14ac:dyDescent="0.25">
      <c r="H1951" s="148" t="s">
        <v>4344</v>
      </c>
      <c r="I1951" s="148" t="s">
        <v>6962</v>
      </c>
      <c r="J1951" s="148" t="s">
        <v>6962</v>
      </c>
      <c r="K1951" s="148">
        <f t="shared" si="60"/>
        <v>0</v>
      </c>
      <c r="L1951" s="148" t="s">
        <v>9021</v>
      </c>
    </row>
    <row r="1952" spans="8:12" x14ac:dyDescent="0.25">
      <c r="H1952" s="148" t="s">
        <v>4344</v>
      </c>
      <c r="I1952" s="148" t="s">
        <v>391</v>
      </c>
      <c r="J1952" s="148" t="s">
        <v>7462</v>
      </c>
      <c r="K1952" s="148">
        <f t="shared" si="60"/>
        <v>650000000001612</v>
      </c>
      <c r="L1952" s="148" t="s">
        <v>9021</v>
      </c>
    </row>
    <row r="1953" spans="8:12" x14ac:dyDescent="0.25">
      <c r="H1953" s="148" t="s">
        <v>4345</v>
      </c>
      <c r="I1953" s="148" t="s">
        <v>6962</v>
      </c>
      <c r="J1953" s="148" t="s">
        <v>6962</v>
      </c>
      <c r="K1953" s="148">
        <f t="shared" si="60"/>
        <v>0</v>
      </c>
      <c r="L1953" s="148" t="s">
        <v>9021</v>
      </c>
    </row>
    <row r="1954" spans="8:12" x14ac:dyDescent="0.25">
      <c r="H1954" s="148" t="s">
        <v>4345</v>
      </c>
      <c r="I1954" s="148" t="s">
        <v>391</v>
      </c>
      <c r="J1954" s="148" t="s">
        <v>7463</v>
      </c>
      <c r="K1954" s="148">
        <f t="shared" si="60"/>
        <v>650000000001613</v>
      </c>
      <c r="L1954" s="148" t="s">
        <v>9021</v>
      </c>
    </row>
    <row r="1955" spans="8:12" x14ac:dyDescent="0.25">
      <c r="H1955" s="148" t="s">
        <v>4346</v>
      </c>
      <c r="I1955" s="148" t="s">
        <v>6962</v>
      </c>
      <c r="J1955" s="148" t="s">
        <v>6962</v>
      </c>
      <c r="K1955" s="148">
        <f t="shared" si="60"/>
        <v>0</v>
      </c>
      <c r="L1955" s="148" t="s">
        <v>9021</v>
      </c>
    </row>
    <row r="1956" spans="8:12" x14ac:dyDescent="0.25">
      <c r="H1956" s="148" t="s">
        <v>4346</v>
      </c>
      <c r="I1956" s="148" t="s">
        <v>391</v>
      </c>
      <c r="J1956" s="148" t="s">
        <v>7464</v>
      </c>
      <c r="K1956" s="148">
        <f t="shared" si="60"/>
        <v>650000000000460</v>
      </c>
      <c r="L1956" s="148" t="s">
        <v>9021</v>
      </c>
    </row>
    <row r="1957" spans="8:12" x14ac:dyDescent="0.25">
      <c r="H1957" s="148" t="s">
        <v>4347</v>
      </c>
      <c r="I1957" s="148" t="s">
        <v>6962</v>
      </c>
      <c r="J1957" s="148" t="s">
        <v>6962</v>
      </c>
      <c r="K1957" s="148">
        <f t="shared" si="60"/>
        <v>0</v>
      </c>
      <c r="L1957" s="148" t="s">
        <v>9021</v>
      </c>
    </row>
    <row r="1958" spans="8:12" x14ac:dyDescent="0.25">
      <c r="H1958" s="148" t="s">
        <v>4347</v>
      </c>
      <c r="I1958" s="148" t="s">
        <v>391</v>
      </c>
      <c r="J1958" s="148" t="s">
        <v>7465</v>
      </c>
      <c r="K1958" s="148">
        <f t="shared" si="60"/>
        <v>650000000000461</v>
      </c>
      <c r="L1958" s="148" t="s">
        <v>9021</v>
      </c>
    </row>
    <row r="1959" spans="8:12" x14ac:dyDescent="0.25">
      <c r="H1959" s="148" t="s">
        <v>4348</v>
      </c>
      <c r="I1959" s="148" t="s">
        <v>6962</v>
      </c>
      <c r="J1959" s="148" t="s">
        <v>6962</v>
      </c>
      <c r="K1959" s="148">
        <f t="shared" si="60"/>
        <v>0</v>
      </c>
      <c r="L1959" s="148" t="s">
        <v>9021</v>
      </c>
    </row>
    <row r="1960" spans="8:12" x14ac:dyDescent="0.25">
      <c r="H1960" s="148" t="s">
        <v>4348</v>
      </c>
      <c r="I1960" s="148" t="s">
        <v>391</v>
      </c>
      <c r="J1960" s="148" t="s">
        <v>7466</v>
      </c>
      <c r="K1960" s="148">
        <f t="shared" si="60"/>
        <v>650000000000462</v>
      </c>
      <c r="L1960" s="148" t="s">
        <v>9021</v>
      </c>
    </row>
    <row r="1961" spans="8:12" x14ac:dyDescent="0.25">
      <c r="H1961" s="148" t="s">
        <v>4349</v>
      </c>
      <c r="I1961" s="148" t="s">
        <v>6962</v>
      </c>
      <c r="J1961" s="148" t="s">
        <v>6962</v>
      </c>
      <c r="K1961" s="148">
        <f t="shared" si="60"/>
        <v>0</v>
      </c>
      <c r="L1961" s="148" t="s">
        <v>9021</v>
      </c>
    </row>
    <row r="1962" spans="8:12" x14ac:dyDescent="0.25">
      <c r="H1962" s="148" t="s">
        <v>4349</v>
      </c>
      <c r="I1962" s="148" t="s">
        <v>391</v>
      </c>
      <c r="J1962" s="148" t="s">
        <v>7467</v>
      </c>
      <c r="K1962" s="148">
        <f t="shared" si="60"/>
        <v>650000000000463</v>
      </c>
      <c r="L1962" s="148" t="s">
        <v>9021</v>
      </c>
    </row>
    <row r="1963" spans="8:12" x14ac:dyDescent="0.25">
      <c r="H1963" s="148" t="s">
        <v>4350</v>
      </c>
      <c r="I1963" s="148" t="s">
        <v>6962</v>
      </c>
      <c r="J1963" s="148" t="s">
        <v>6962</v>
      </c>
      <c r="K1963" s="148">
        <f t="shared" si="60"/>
        <v>0</v>
      </c>
      <c r="L1963" s="148" t="s">
        <v>9021</v>
      </c>
    </row>
    <row r="1964" spans="8:12" x14ac:dyDescent="0.25">
      <c r="H1964" s="148" t="s">
        <v>4350</v>
      </c>
      <c r="I1964" s="148" t="s">
        <v>391</v>
      </c>
      <c r="J1964" s="148" t="s">
        <v>7468</v>
      </c>
      <c r="K1964" s="148">
        <f t="shared" si="60"/>
        <v>650000000001614</v>
      </c>
      <c r="L1964" s="148" t="s">
        <v>9021</v>
      </c>
    </row>
    <row r="1965" spans="8:12" x14ac:dyDescent="0.25">
      <c r="H1965" s="148" t="s">
        <v>4351</v>
      </c>
      <c r="I1965" s="148" t="s">
        <v>6962</v>
      </c>
      <c r="J1965" s="148" t="s">
        <v>6962</v>
      </c>
      <c r="K1965" s="148">
        <f t="shared" si="60"/>
        <v>0</v>
      </c>
      <c r="L1965" s="148" t="s">
        <v>9021</v>
      </c>
    </row>
    <row r="1966" spans="8:12" x14ac:dyDescent="0.25">
      <c r="H1966" s="148" t="s">
        <v>4351</v>
      </c>
      <c r="I1966" s="148" t="s">
        <v>391</v>
      </c>
      <c r="J1966" s="148" t="s">
        <v>7469</v>
      </c>
      <c r="K1966" s="148">
        <f t="shared" si="60"/>
        <v>650000000000464</v>
      </c>
      <c r="L1966" s="148" t="s">
        <v>9021</v>
      </c>
    </row>
    <row r="1967" spans="8:12" x14ac:dyDescent="0.25">
      <c r="H1967" s="148" t="s">
        <v>4352</v>
      </c>
      <c r="I1967" s="148" t="s">
        <v>6962</v>
      </c>
      <c r="J1967" s="148" t="s">
        <v>6962</v>
      </c>
      <c r="K1967" s="148">
        <f t="shared" si="60"/>
        <v>0</v>
      </c>
      <c r="L1967" s="148" t="s">
        <v>9021</v>
      </c>
    </row>
    <row r="1968" spans="8:12" x14ac:dyDescent="0.25">
      <c r="H1968" s="148" t="s">
        <v>4352</v>
      </c>
      <c r="I1968" s="148" t="s">
        <v>391</v>
      </c>
      <c r="J1968" s="148" t="s">
        <v>7470</v>
      </c>
      <c r="K1968" s="148">
        <f t="shared" si="60"/>
        <v>650000000000465</v>
      </c>
      <c r="L1968" s="148" t="s">
        <v>9021</v>
      </c>
    </row>
    <row r="1969" spans="8:12" x14ac:dyDescent="0.25">
      <c r="H1969" s="148" t="s">
        <v>4353</v>
      </c>
      <c r="I1969" s="148" t="s">
        <v>6962</v>
      </c>
      <c r="J1969" s="148" t="s">
        <v>6962</v>
      </c>
      <c r="K1969" s="148">
        <f t="shared" si="60"/>
        <v>0</v>
      </c>
      <c r="L1969" s="148" t="s">
        <v>9021</v>
      </c>
    </row>
    <row r="1970" spans="8:12" x14ac:dyDescent="0.25">
      <c r="H1970" s="148" t="s">
        <v>4353</v>
      </c>
      <c r="I1970" s="148" t="s">
        <v>391</v>
      </c>
      <c r="J1970" s="148" t="s">
        <v>7471</v>
      </c>
      <c r="K1970" s="148">
        <f t="shared" si="60"/>
        <v>650000000000466</v>
      </c>
      <c r="L1970" s="148" t="s">
        <v>9021</v>
      </c>
    </row>
    <row r="1971" spans="8:12" x14ac:dyDescent="0.25">
      <c r="H1971" s="148" t="s">
        <v>4354</v>
      </c>
      <c r="I1971" s="148" t="s">
        <v>6962</v>
      </c>
      <c r="J1971" s="148" t="s">
        <v>6962</v>
      </c>
      <c r="K1971" s="148">
        <f t="shared" si="60"/>
        <v>0</v>
      </c>
      <c r="L1971" s="148" t="s">
        <v>9021</v>
      </c>
    </row>
    <row r="1972" spans="8:12" x14ac:dyDescent="0.25">
      <c r="H1972" s="148" t="s">
        <v>4354</v>
      </c>
      <c r="I1972" s="148" t="s">
        <v>391</v>
      </c>
      <c r="J1972" s="148" t="s">
        <v>7472</v>
      </c>
      <c r="K1972" s="148">
        <f t="shared" si="60"/>
        <v>650000000000467</v>
      </c>
      <c r="L1972" s="148" t="s">
        <v>9021</v>
      </c>
    </row>
    <row r="1973" spans="8:12" x14ac:dyDescent="0.25">
      <c r="H1973" s="148" t="s">
        <v>4355</v>
      </c>
      <c r="I1973" s="148" t="s">
        <v>6962</v>
      </c>
      <c r="J1973" s="148" t="s">
        <v>6962</v>
      </c>
      <c r="K1973" s="148">
        <f t="shared" si="60"/>
        <v>0</v>
      </c>
      <c r="L1973" s="148" t="s">
        <v>9021</v>
      </c>
    </row>
    <row r="1974" spans="8:12" x14ac:dyDescent="0.25">
      <c r="H1974" s="148" t="s">
        <v>4355</v>
      </c>
      <c r="I1974" s="148" t="s">
        <v>391</v>
      </c>
      <c r="J1974" s="148" t="s">
        <v>7473</v>
      </c>
      <c r="K1974" s="148">
        <f t="shared" si="60"/>
        <v>650000000001615</v>
      </c>
      <c r="L1974" s="148" t="s">
        <v>9021</v>
      </c>
    </row>
    <row r="1975" spans="8:12" x14ac:dyDescent="0.25">
      <c r="H1975" s="148" t="s">
        <v>4356</v>
      </c>
      <c r="I1975" s="148" t="s">
        <v>6962</v>
      </c>
      <c r="J1975" s="148" t="s">
        <v>6962</v>
      </c>
      <c r="K1975" s="148">
        <f t="shared" si="60"/>
        <v>0</v>
      </c>
      <c r="L1975" s="148" t="s">
        <v>9021</v>
      </c>
    </row>
    <row r="1976" spans="8:12" x14ac:dyDescent="0.25">
      <c r="H1976" s="148" t="s">
        <v>4356</v>
      </c>
      <c r="I1976" s="148" t="s">
        <v>391</v>
      </c>
      <c r="J1976" s="148" t="s">
        <v>7474</v>
      </c>
      <c r="K1976" s="148">
        <f t="shared" si="60"/>
        <v>650000000001616</v>
      </c>
      <c r="L1976" s="148" t="s">
        <v>9021</v>
      </c>
    </row>
    <row r="1977" spans="8:12" x14ac:dyDescent="0.25">
      <c r="H1977" s="148" t="s">
        <v>4357</v>
      </c>
      <c r="I1977" s="148" t="s">
        <v>6962</v>
      </c>
      <c r="J1977" s="148" t="s">
        <v>6962</v>
      </c>
      <c r="K1977" s="148">
        <f t="shared" si="60"/>
        <v>0</v>
      </c>
      <c r="L1977" s="148" t="s">
        <v>9021</v>
      </c>
    </row>
    <row r="1978" spans="8:12" x14ac:dyDescent="0.25">
      <c r="H1978" s="148" t="s">
        <v>4357</v>
      </c>
      <c r="I1978" s="148" t="s">
        <v>391</v>
      </c>
      <c r="J1978" s="148" t="s">
        <v>7475</v>
      </c>
      <c r="K1978" s="148">
        <f t="shared" si="60"/>
        <v>650000000000468</v>
      </c>
      <c r="L1978" s="148" t="s">
        <v>9021</v>
      </c>
    </row>
    <row r="1979" spans="8:12" x14ac:dyDescent="0.25">
      <c r="H1979" s="148" t="s">
        <v>4358</v>
      </c>
      <c r="I1979" s="148" t="s">
        <v>6962</v>
      </c>
      <c r="J1979" s="148" t="s">
        <v>6962</v>
      </c>
      <c r="K1979" s="148">
        <f t="shared" si="60"/>
        <v>0</v>
      </c>
      <c r="L1979" s="148" t="s">
        <v>9021</v>
      </c>
    </row>
    <row r="1980" spans="8:12" x14ac:dyDescent="0.25">
      <c r="H1980" s="148" t="s">
        <v>4358</v>
      </c>
      <c r="I1980" s="148" t="s">
        <v>391</v>
      </c>
      <c r="J1980" s="148" t="s">
        <v>7476</v>
      </c>
      <c r="K1980" s="148">
        <f t="shared" si="60"/>
        <v>650000000001617</v>
      </c>
      <c r="L1980" s="148" t="s">
        <v>9021</v>
      </c>
    </row>
    <row r="1981" spans="8:12" x14ac:dyDescent="0.25">
      <c r="H1981" s="148" t="s">
        <v>4359</v>
      </c>
      <c r="I1981" s="148" t="s">
        <v>6962</v>
      </c>
      <c r="J1981" s="148" t="s">
        <v>6962</v>
      </c>
      <c r="K1981" s="148">
        <f t="shared" si="60"/>
        <v>0</v>
      </c>
      <c r="L1981" s="148" t="s">
        <v>9021</v>
      </c>
    </row>
    <row r="1982" spans="8:12" x14ac:dyDescent="0.25">
      <c r="H1982" s="148" t="s">
        <v>4359</v>
      </c>
      <c r="I1982" s="148" t="s">
        <v>391</v>
      </c>
      <c r="J1982" s="148" t="s">
        <v>7477</v>
      </c>
      <c r="K1982" s="148">
        <f t="shared" si="60"/>
        <v>650000000000469</v>
      </c>
      <c r="L1982" s="148" t="s">
        <v>9021</v>
      </c>
    </row>
    <row r="1983" spans="8:12" x14ac:dyDescent="0.25">
      <c r="H1983" s="148" t="s">
        <v>4360</v>
      </c>
      <c r="I1983" s="148" t="s">
        <v>6962</v>
      </c>
      <c r="J1983" s="148" t="s">
        <v>6962</v>
      </c>
      <c r="K1983" s="148">
        <f t="shared" si="60"/>
        <v>0</v>
      </c>
      <c r="L1983" s="148" t="s">
        <v>9021</v>
      </c>
    </row>
    <row r="1984" spans="8:12" x14ac:dyDescent="0.25">
      <c r="H1984" s="148" t="s">
        <v>4360</v>
      </c>
      <c r="I1984" s="148" t="s">
        <v>391</v>
      </c>
      <c r="J1984" s="148" t="s">
        <v>7478</v>
      </c>
      <c r="K1984" s="148">
        <f t="shared" si="60"/>
        <v>650000000001618</v>
      </c>
      <c r="L1984" s="148" t="s">
        <v>9021</v>
      </c>
    </row>
    <row r="1985" spans="8:12" x14ac:dyDescent="0.25">
      <c r="H1985" s="148" t="s">
        <v>6854</v>
      </c>
      <c r="I1985" s="148" t="s">
        <v>6962</v>
      </c>
      <c r="J1985" s="148" t="s">
        <v>6962</v>
      </c>
      <c r="K1985" s="148">
        <f t="shared" si="60"/>
        <v>0</v>
      </c>
      <c r="L1985" s="148" t="s">
        <v>9021</v>
      </c>
    </row>
    <row r="1986" spans="8:12" x14ac:dyDescent="0.25">
      <c r="H1986" s="148" t="s">
        <v>4361</v>
      </c>
      <c r="I1986" s="148" t="s">
        <v>6962</v>
      </c>
      <c r="J1986" s="148" t="s">
        <v>6962</v>
      </c>
      <c r="K1986" s="148">
        <f t="shared" si="60"/>
        <v>0</v>
      </c>
      <c r="L1986" s="148" t="s">
        <v>9021</v>
      </c>
    </row>
    <row r="1987" spans="8:12" x14ac:dyDescent="0.25">
      <c r="H1987" s="148" t="s">
        <v>4361</v>
      </c>
      <c r="I1987" s="148" t="s">
        <v>391</v>
      </c>
      <c r="J1987" s="148" t="s">
        <v>7479</v>
      </c>
      <c r="K1987" s="148">
        <f t="shared" ref="K1987:K2050" si="61">+IFERROR(J1987*1,0)</f>
        <v>650000000000470</v>
      </c>
      <c r="L1987" s="148" t="s">
        <v>9021</v>
      </c>
    </row>
    <row r="1988" spans="8:12" x14ac:dyDescent="0.25">
      <c r="H1988" s="148" t="s">
        <v>4362</v>
      </c>
      <c r="I1988" s="148" t="s">
        <v>6962</v>
      </c>
      <c r="J1988" s="148" t="s">
        <v>6962</v>
      </c>
      <c r="K1988" s="148">
        <f t="shared" si="61"/>
        <v>0</v>
      </c>
      <c r="L1988" s="148" t="s">
        <v>9021</v>
      </c>
    </row>
    <row r="1989" spans="8:12" x14ac:dyDescent="0.25">
      <c r="H1989" s="148" t="s">
        <v>4362</v>
      </c>
      <c r="I1989" s="148" t="s">
        <v>391</v>
      </c>
      <c r="J1989" s="148" t="s">
        <v>7480</v>
      </c>
      <c r="K1989" s="148">
        <f t="shared" si="61"/>
        <v>650000000000471</v>
      </c>
      <c r="L1989" s="148" t="s">
        <v>9021</v>
      </c>
    </row>
    <row r="1990" spans="8:12" x14ac:dyDescent="0.25">
      <c r="H1990" s="148" t="s">
        <v>4363</v>
      </c>
      <c r="I1990" s="148" t="s">
        <v>6962</v>
      </c>
      <c r="J1990" s="148" t="s">
        <v>6962</v>
      </c>
      <c r="K1990" s="148">
        <f t="shared" si="61"/>
        <v>0</v>
      </c>
      <c r="L1990" s="148" t="s">
        <v>9021</v>
      </c>
    </row>
    <row r="1991" spans="8:12" x14ac:dyDescent="0.25">
      <c r="H1991" s="148" t="s">
        <v>4363</v>
      </c>
      <c r="I1991" s="148" t="s">
        <v>391</v>
      </c>
      <c r="J1991" s="148" t="s">
        <v>7481</v>
      </c>
      <c r="K1991" s="148">
        <f t="shared" si="61"/>
        <v>650000000001619</v>
      </c>
      <c r="L1991" s="148" t="s">
        <v>9021</v>
      </c>
    </row>
    <row r="1992" spans="8:12" x14ac:dyDescent="0.25">
      <c r="H1992" s="148" t="s">
        <v>6855</v>
      </c>
      <c r="I1992" s="148" t="s">
        <v>6962</v>
      </c>
      <c r="J1992" s="148" t="s">
        <v>6962</v>
      </c>
      <c r="K1992" s="148">
        <f t="shared" si="61"/>
        <v>0</v>
      </c>
      <c r="L1992" s="148" t="s">
        <v>9021</v>
      </c>
    </row>
    <row r="1993" spans="8:12" x14ac:dyDescent="0.25">
      <c r="H1993" s="148" t="s">
        <v>4364</v>
      </c>
      <c r="I1993" s="148" t="s">
        <v>6962</v>
      </c>
      <c r="J1993" s="148" t="s">
        <v>6962</v>
      </c>
      <c r="K1993" s="148">
        <f t="shared" si="61"/>
        <v>0</v>
      </c>
      <c r="L1993" s="148" t="s">
        <v>9021</v>
      </c>
    </row>
    <row r="1994" spans="8:12" x14ac:dyDescent="0.25">
      <c r="H1994" s="148" t="s">
        <v>4364</v>
      </c>
      <c r="I1994" s="148" t="s">
        <v>391</v>
      </c>
      <c r="J1994" s="148" t="s">
        <v>7482</v>
      </c>
      <c r="K1994" s="148">
        <f t="shared" si="61"/>
        <v>650000000000472</v>
      </c>
      <c r="L1994" s="148" t="s">
        <v>9021</v>
      </c>
    </row>
    <row r="1995" spans="8:12" x14ac:dyDescent="0.25">
      <c r="H1995" s="148" t="s">
        <v>4365</v>
      </c>
      <c r="I1995" s="148" t="s">
        <v>6962</v>
      </c>
      <c r="J1995" s="148" t="s">
        <v>6962</v>
      </c>
      <c r="K1995" s="148">
        <f t="shared" si="61"/>
        <v>0</v>
      </c>
      <c r="L1995" s="148" t="s">
        <v>9021</v>
      </c>
    </row>
    <row r="1996" spans="8:12" x14ac:dyDescent="0.25">
      <c r="H1996" s="148" t="s">
        <v>4365</v>
      </c>
      <c r="I1996" s="148" t="s">
        <v>391</v>
      </c>
      <c r="J1996" s="148" t="s">
        <v>7483</v>
      </c>
      <c r="K1996" s="148">
        <f t="shared" si="61"/>
        <v>650000000000473</v>
      </c>
      <c r="L1996" s="148" t="s">
        <v>9021</v>
      </c>
    </row>
    <row r="1997" spans="8:12" x14ac:dyDescent="0.25">
      <c r="H1997" s="148" t="s">
        <v>4366</v>
      </c>
      <c r="I1997" s="148" t="s">
        <v>6962</v>
      </c>
      <c r="J1997" s="148" t="s">
        <v>6962</v>
      </c>
      <c r="K1997" s="148">
        <f t="shared" si="61"/>
        <v>0</v>
      </c>
      <c r="L1997" s="148" t="s">
        <v>9021</v>
      </c>
    </row>
    <row r="1998" spans="8:12" x14ac:dyDescent="0.25">
      <c r="H1998" s="148" t="s">
        <v>4366</v>
      </c>
      <c r="I1998" s="148" t="s">
        <v>391</v>
      </c>
      <c r="J1998" s="148" t="s">
        <v>7484</v>
      </c>
      <c r="K1998" s="148">
        <f t="shared" si="61"/>
        <v>650000000000474</v>
      </c>
      <c r="L1998" s="148" t="s">
        <v>9021</v>
      </c>
    </row>
    <row r="1999" spans="8:12" x14ac:dyDescent="0.25">
      <c r="H1999" s="148" t="s">
        <v>4367</v>
      </c>
      <c r="I1999" s="148" t="s">
        <v>6962</v>
      </c>
      <c r="J1999" s="148" t="s">
        <v>6962</v>
      </c>
      <c r="K1999" s="148">
        <f t="shared" si="61"/>
        <v>0</v>
      </c>
      <c r="L1999" s="148" t="s">
        <v>9021</v>
      </c>
    </row>
    <row r="2000" spans="8:12" x14ac:dyDescent="0.25">
      <c r="H2000" s="148" t="s">
        <v>4367</v>
      </c>
      <c r="I2000" s="148" t="s">
        <v>391</v>
      </c>
      <c r="J2000" s="148" t="s">
        <v>7485</v>
      </c>
      <c r="K2000" s="148">
        <f t="shared" si="61"/>
        <v>650000000000475</v>
      </c>
      <c r="L2000" s="148" t="s">
        <v>9021</v>
      </c>
    </row>
    <row r="2001" spans="8:12" x14ac:dyDescent="0.25">
      <c r="H2001" s="148" t="s">
        <v>4368</v>
      </c>
      <c r="I2001" s="148" t="s">
        <v>6962</v>
      </c>
      <c r="J2001" s="148" t="s">
        <v>6962</v>
      </c>
      <c r="K2001" s="148">
        <f t="shared" si="61"/>
        <v>0</v>
      </c>
      <c r="L2001" s="148" t="s">
        <v>9021</v>
      </c>
    </row>
    <row r="2002" spans="8:12" x14ac:dyDescent="0.25">
      <c r="H2002" s="148" t="s">
        <v>4368</v>
      </c>
      <c r="I2002" s="148" t="s">
        <v>391</v>
      </c>
      <c r="J2002" s="148" t="s">
        <v>7486</v>
      </c>
      <c r="K2002" s="148">
        <f t="shared" si="61"/>
        <v>650000000000476</v>
      </c>
      <c r="L2002" s="148" t="s">
        <v>9021</v>
      </c>
    </row>
    <row r="2003" spans="8:12" x14ac:dyDescent="0.25">
      <c r="H2003" s="148" t="s">
        <v>4369</v>
      </c>
      <c r="I2003" s="148" t="s">
        <v>6962</v>
      </c>
      <c r="J2003" s="148" t="s">
        <v>6962</v>
      </c>
      <c r="K2003" s="148">
        <f t="shared" si="61"/>
        <v>0</v>
      </c>
      <c r="L2003" s="148" t="s">
        <v>9021</v>
      </c>
    </row>
    <row r="2004" spans="8:12" x14ac:dyDescent="0.25">
      <c r="H2004" s="148" t="s">
        <v>4369</v>
      </c>
      <c r="I2004" s="148" t="s">
        <v>391</v>
      </c>
      <c r="J2004" s="148" t="s">
        <v>7487</v>
      </c>
      <c r="K2004" s="148">
        <f t="shared" si="61"/>
        <v>650000000000477</v>
      </c>
      <c r="L2004" s="148" t="s">
        <v>9021</v>
      </c>
    </row>
    <row r="2005" spans="8:12" x14ac:dyDescent="0.25">
      <c r="H2005" s="148" t="s">
        <v>4370</v>
      </c>
      <c r="I2005" s="148" t="s">
        <v>6962</v>
      </c>
      <c r="J2005" s="148" t="s">
        <v>6962</v>
      </c>
      <c r="K2005" s="148">
        <f t="shared" si="61"/>
        <v>0</v>
      </c>
      <c r="L2005" s="148" t="s">
        <v>9021</v>
      </c>
    </row>
    <row r="2006" spans="8:12" x14ac:dyDescent="0.25">
      <c r="H2006" s="148" t="s">
        <v>4370</v>
      </c>
      <c r="I2006" s="148" t="s">
        <v>391</v>
      </c>
      <c r="J2006" s="148" t="s">
        <v>7488</v>
      </c>
      <c r="K2006" s="148">
        <f t="shared" si="61"/>
        <v>650000000001620</v>
      </c>
      <c r="L2006" s="148" t="s">
        <v>9021</v>
      </c>
    </row>
    <row r="2007" spans="8:12" x14ac:dyDescent="0.25">
      <c r="H2007" s="148" t="s">
        <v>4371</v>
      </c>
      <c r="I2007" s="148" t="s">
        <v>6962</v>
      </c>
      <c r="J2007" s="148" t="s">
        <v>6962</v>
      </c>
      <c r="K2007" s="148">
        <f t="shared" si="61"/>
        <v>0</v>
      </c>
      <c r="L2007" s="148" t="s">
        <v>9021</v>
      </c>
    </row>
    <row r="2008" spans="8:12" x14ac:dyDescent="0.25">
      <c r="H2008" s="148" t="s">
        <v>4371</v>
      </c>
      <c r="I2008" s="148" t="s">
        <v>391</v>
      </c>
      <c r="J2008" s="148" t="s">
        <v>7489</v>
      </c>
      <c r="K2008" s="148">
        <f t="shared" si="61"/>
        <v>650000000000478</v>
      </c>
      <c r="L2008" s="148" t="s">
        <v>9021</v>
      </c>
    </row>
    <row r="2009" spans="8:12" x14ac:dyDescent="0.25">
      <c r="H2009" s="148" t="s">
        <v>4372</v>
      </c>
      <c r="I2009" s="148" t="s">
        <v>6962</v>
      </c>
      <c r="J2009" s="148" t="s">
        <v>6962</v>
      </c>
      <c r="K2009" s="148">
        <f t="shared" si="61"/>
        <v>0</v>
      </c>
      <c r="L2009" s="148" t="s">
        <v>9021</v>
      </c>
    </row>
    <row r="2010" spans="8:12" x14ac:dyDescent="0.25">
      <c r="H2010" s="148" t="s">
        <v>4372</v>
      </c>
      <c r="I2010" s="148" t="s">
        <v>391</v>
      </c>
      <c r="J2010" s="148" t="s">
        <v>7490</v>
      </c>
      <c r="K2010" s="148">
        <f t="shared" si="61"/>
        <v>650000000000479</v>
      </c>
      <c r="L2010" s="148" t="s">
        <v>9021</v>
      </c>
    </row>
    <row r="2011" spans="8:12" x14ac:dyDescent="0.25">
      <c r="H2011" s="148" t="s">
        <v>4373</v>
      </c>
      <c r="I2011" s="148" t="s">
        <v>6962</v>
      </c>
      <c r="J2011" s="148" t="s">
        <v>6962</v>
      </c>
      <c r="K2011" s="148">
        <f t="shared" si="61"/>
        <v>0</v>
      </c>
      <c r="L2011" s="148" t="s">
        <v>9021</v>
      </c>
    </row>
    <row r="2012" spans="8:12" x14ac:dyDescent="0.25">
      <c r="H2012" s="148" t="s">
        <v>4373</v>
      </c>
      <c r="I2012" s="148" t="s">
        <v>391</v>
      </c>
      <c r="J2012" s="148" t="s">
        <v>7491</v>
      </c>
      <c r="K2012" s="148">
        <f t="shared" si="61"/>
        <v>650000000000480</v>
      </c>
      <c r="L2012" s="148" t="s">
        <v>9021</v>
      </c>
    </row>
    <row r="2013" spans="8:12" x14ac:dyDescent="0.25">
      <c r="H2013" s="148" t="s">
        <v>4374</v>
      </c>
      <c r="I2013" s="148" t="s">
        <v>6962</v>
      </c>
      <c r="J2013" s="148" t="s">
        <v>6962</v>
      </c>
      <c r="K2013" s="148">
        <f t="shared" si="61"/>
        <v>0</v>
      </c>
      <c r="L2013" s="148" t="s">
        <v>9021</v>
      </c>
    </row>
    <row r="2014" spans="8:12" x14ac:dyDescent="0.25">
      <c r="H2014" s="148" t="s">
        <v>4374</v>
      </c>
      <c r="I2014" s="148" t="s">
        <v>391</v>
      </c>
      <c r="J2014" s="148" t="s">
        <v>7492</v>
      </c>
      <c r="K2014" s="148">
        <f t="shared" si="61"/>
        <v>650000000000481</v>
      </c>
      <c r="L2014" s="148" t="s">
        <v>9021</v>
      </c>
    </row>
    <row r="2015" spans="8:12" x14ac:dyDescent="0.25">
      <c r="H2015" s="148" t="s">
        <v>4375</v>
      </c>
      <c r="I2015" s="148" t="s">
        <v>6962</v>
      </c>
      <c r="J2015" s="148" t="s">
        <v>6962</v>
      </c>
      <c r="K2015" s="148">
        <f t="shared" si="61"/>
        <v>0</v>
      </c>
      <c r="L2015" s="148" t="s">
        <v>9021</v>
      </c>
    </row>
    <row r="2016" spans="8:12" x14ac:dyDescent="0.25">
      <c r="H2016" s="148" t="s">
        <v>4375</v>
      </c>
      <c r="I2016" s="148" t="s">
        <v>391</v>
      </c>
      <c r="J2016" s="148" t="s">
        <v>7493</v>
      </c>
      <c r="K2016" s="148">
        <f t="shared" si="61"/>
        <v>650000000000482</v>
      </c>
      <c r="L2016" s="148" t="s">
        <v>9021</v>
      </c>
    </row>
    <row r="2017" spans="8:12" x14ac:dyDescent="0.25">
      <c r="H2017" s="148" t="s">
        <v>4376</v>
      </c>
      <c r="I2017" s="148" t="s">
        <v>6962</v>
      </c>
      <c r="J2017" s="148" t="s">
        <v>6962</v>
      </c>
      <c r="K2017" s="148">
        <f t="shared" si="61"/>
        <v>0</v>
      </c>
      <c r="L2017" s="148" t="s">
        <v>9021</v>
      </c>
    </row>
    <row r="2018" spans="8:12" x14ac:dyDescent="0.25">
      <c r="H2018" s="148" t="s">
        <v>4376</v>
      </c>
      <c r="I2018" s="148" t="s">
        <v>391</v>
      </c>
      <c r="J2018" s="148" t="s">
        <v>7494</v>
      </c>
      <c r="K2018" s="148">
        <f t="shared" si="61"/>
        <v>650000000000483</v>
      </c>
      <c r="L2018" s="148" t="s">
        <v>9021</v>
      </c>
    </row>
    <row r="2019" spans="8:12" x14ac:dyDescent="0.25">
      <c r="H2019" s="148" t="s">
        <v>4377</v>
      </c>
      <c r="I2019" s="148" t="s">
        <v>6962</v>
      </c>
      <c r="J2019" s="148" t="s">
        <v>6962</v>
      </c>
      <c r="K2019" s="148">
        <f t="shared" si="61"/>
        <v>0</v>
      </c>
      <c r="L2019" s="148" t="s">
        <v>9021</v>
      </c>
    </row>
    <row r="2020" spans="8:12" x14ac:dyDescent="0.25">
      <c r="H2020" s="148" t="s">
        <v>4377</v>
      </c>
      <c r="I2020" s="148" t="s">
        <v>391</v>
      </c>
      <c r="J2020" s="148" t="s">
        <v>7495</v>
      </c>
      <c r="K2020" s="148">
        <f t="shared" si="61"/>
        <v>650000000000484</v>
      </c>
      <c r="L2020" s="148" t="s">
        <v>9021</v>
      </c>
    </row>
    <row r="2021" spans="8:12" x14ac:dyDescent="0.25">
      <c r="H2021" s="148" t="s">
        <v>4378</v>
      </c>
      <c r="I2021" s="148" t="s">
        <v>6962</v>
      </c>
      <c r="J2021" s="148" t="s">
        <v>6962</v>
      </c>
      <c r="K2021" s="148">
        <f t="shared" si="61"/>
        <v>0</v>
      </c>
      <c r="L2021" s="148" t="s">
        <v>9021</v>
      </c>
    </row>
    <row r="2022" spans="8:12" x14ac:dyDescent="0.25">
      <c r="H2022" s="148" t="s">
        <v>4378</v>
      </c>
      <c r="I2022" s="148" t="s">
        <v>391</v>
      </c>
      <c r="J2022" s="148" t="s">
        <v>7496</v>
      </c>
      <c r="K2022" s="148">
        <f t="shared" si="61"/>
        <v>650000000000485</v>
      </c>
      <c r="L2022" s="148" t="s">
        <v>9021</v>
      </c>
    </row>
    <row r="2023" spans="8:12" x14ac:dyDescent="0.25">
      <c r="H2023" s="148" t="s">
        <v>4379</v>
      </c>
      <c r="I2023" s="148" t="s">
        <v>6962</v>
      </c>
      <c r="J2023" s="148" t="s">
        <v>6962</v>
      </c>
      <c r="K2023" s="148">
        <f t="shared" si="61"/>
        <v>0</v>
      </c>
      <c r="L2023" s="148" t="s">
        <v>9021</v>
      </c>
    </row>
    <row r="2024" spans="8:12" x14ac:dyDescent="0.25">
      <c r="H2024" s="148" t="s">
        <v>4379</v>
      </c>
      <c r="I2024" s="148" t="s">
        <v>391</v>
      </c>
      <c r="J2024" s="148" t="s">
        <v>7497</v>
      </c>
      <c r="K2024" s="148">
        <f t="shared" si="61"/>
        <v>650000000000486</v>
      </c>
      <c r="L2024" s="148" t="s">
        <v>9021</v>
      </c>
    </row>
    <row r="2025" spans="8:12" x14ac:dyDescent="0.25">
      <c r="H2025" s="148" t="s">
        <v>4380</v>
      </c>
      <c r="I2025" s="148" t="s">
        <v>6962</v>
      </c>
      <c r="J2025" s="148" t="s">
        <v>6962</v>
      </c>
      <c r="K2025" s="148">
        <f t="shared" si="61"/>
        <v>0</v>
      </c>
      <c r="L2025" s="148" t="s">
        <v>9021</v>
      </c>
    </row>
    <row r="2026" spans="8:12" x14ac:dyDescent="0.25">
      <c r="H2026" s="148" t="s">
        <v>4380</v>
      </c>
      <c r="I2026" s="148" t="s">
        <v>391</v>
      </c>
      <c r="J2026" s="148" t="s">
        <v>7498</v>
      </c>
      <c r="K2026" s="148">
        <f t="shared" si="61"/>
        <v>650000000001621</v>
      </c>
      <c r="L2026" s="148" t="s">
        <v>9021</v>
      </c>
    </row>
    <row r="2027" spans="8:12" x14ac:dyDescent="0.25">
      <c r="H2027" s="148" t="s">
        <v>4381</v>
      </c>
      <c r="I2027" s="148" t="s">
        <v>6962</v>
      </c>
      <c r="J2027" s="148" t="s">
        <v>6962</v>
      </c>
      <c r="K2027" s="148">
        <f t="shared" si="61"/>
        <v>0</v>
      </c>
      <c r="L2027" s="148" t="s">
        <v>9021</v>
      </c>
    </row>
    <row r="2028" spans="8:12" x14ac:dyDescent="0.25">
      <c r="H2028" s="148" t="s">
        <v>4381</v>
      </c>
      <c r="I2028" s="148" t="s">
        <v>391</v>
      </c>
      <c r="J2028" s="148" t="s">
        <v>7499</v>
      </c>
      <c r="K2028" s="148">
        <f t="shared" si="61"/>
        <v>650000000001622</v>
      </c>
      <c r="L2028" s="148" t="s">
        <v>9021</v>
      </c>
    </row>
    <row r="2029" spans="8:12" x14ac:dyDescent="0.25">
      <c r="H2029" s="148" t="s">
        <v>4382</v>
      </c>
      <c r="I2029" s="148" t="s">
        <v>6962</v>
      </c>
      <c r="J2029" s="148" t="s">
        <v>6962</v>
      </c>
      <c r="K2029" s="148">
        <f t="shared" si="61"/>
        <v>0</v>
      </c>
      <c r="L2029" s="148" t="s">
        <v>9021</v>
      </c>
    </row>
    <row r="2030" spans="8:12" x14ac:dyDescent="0.25">
      <c r="H2030" s="148" t="s">
        <v>4382</v>
      </c>
      <c r="I2030" s="148" t="s">
        <v>391</v>
      </c>
      <c r="J2030" s="148" t="s">
        <v>7500</v>
      </c>
      <c r="K2030" s="148">
        <f t="shared" si="61"/>
        <v>650000000001623</v>
      </c>
      <c r="L2030" s="148" t="s">
        <v>9021</v>
      </c>
    </row>
    <row r="2031" spans="8:12" x14ac:dyDescent="0.25">
      <c r="H2031" s="148" t="s">
        <v>4383</v>
      </c>
      <c r="I2031" s="148" t="s">
        <v>6962</v>
      </c>
      <c r="J2031" s="148" t="s">
        <v>6962</v>
      </c>
      <c r="K2031" s="148">
        <f t="shared" si="61"/>
        <v>0</v>
      </c>
      <c r="L2031" s="148" t="s">
        <v>9021</v>
      </c>
    </row>
    <row r="2032" spans="8:12" x14ac:dyDescent="0.25">
      <c r="H2032" s="148" t="s">
        <v>4383</v>
      </c>
      <c r="I2032" s="148" t="s">
        <v>391</v>
      </c>
      <c r="J2032" s="148" t="s">
        <v>7501</v>
      </c>
      <c r="K2032" s="148">
        <f t="shared" si="61"/>
        <v>650000000001624</v>
      </c>
      <c r="L2032" s="148" t="s">
        <v>9021</v>
      </c>
    </row>
    <row r="2033" spans="8:12" x14ac:dyDescent="0.25">
      <c r="H2033" s="148" t="s">
        <v>4384</v>
      </c>
      <c r="I2033" s="148" t="s">
        <v>6962</v>
      </c>
      <c r="J2033" s="148" t="s">
        <v>6962</v>
      </c>
      <c r="K2033" s="148">
        <f t="shared" si="61"/>
        <v>0</v>
      </c>
      <c r="L2033" s="148" t="s">
        <v>9021</v>
      </c>
    </row>
    <row r="2034" spans="8:12" x14ac:dyDescent="0.25">
      <c r="H2034" s="148" t="s">
        <v>4384</v>
      </c>
      <c r="I2034" s="148" t="s">
        <v>391</v>
      </c>
      <c r="J2034" s="148" t="s">
        <v>7502</v>
      </c>
      <c r="K2034" s="148">
        <f t="shared" si="61"/>
        <v>650000000000487</v>
      </c>
      <c r="L2034" s="148" t="s">
        <v>9021</v>
      </c>
    </row>
    <row r="2035" spans="8:12" x14ac:dyDescent="0.25">
      <c r="H2035" s="148" t="s">
        <v>4385</v>
      </c>
      <c r="I2035" s="148" t="s">
        <v>6962</v>
      </c>
      <c r="J2035" s="148" t="s">
        <v>6962</v>
      </c>
      <c r="K2035" s="148">
        <f t="shared" si="61"/>
        <v>0</v>
      </c>
      <c r="L2035" s="148" t="s">
        <v>9021</v>
      </c>
    </row>
    <row r="2036" spans="8:12" x14ac:dyDescent="0.25">
      <c r="H2036" s="148" t="s">
        <v>4385</v>
      </c>
      <c r="I2036" s="148" t="s">
        <v>391</v>
      </c>
      <c r="J2036" s="148" t="s">
        <v>7503</v>
      </c>
      <c r="K2036" s="148">
        <f t="shared" si="61"/>
        <v>650000000000488</v>
      </c>
      <c r="L2036" s="148" t="s">
        <v>9021</v>
      </c>
    </row>
    <row r="2037" spans="8:12" x14ac:dyDescent="0.25">
      <c r="H2037" s="148" t="s">
        <v>4386</v>
      </c>
      <c r="I2037" s="148" t="s">
        <v>6962</v>
      </c>
      <c r="J2037" s="148" t="s">
        <v>6962</v>
      </c>
      <c r="K2037" s="148">
        <f t="shared" si="61"/>
        <v>0</v>
      </c>
      <c r="L2037" s="148" t="s">
        <v>9021</v>
      </c>
    </row>
    <row r="2038" spans="8:12" x14ac:dyDescent="0.25">
      <c r="H2038" s="148" t="s">
        <v>4386</v>
      </c>
      <c r="I2038" s="148" t="s">
        <v>391</v>
      </c>
      <c r="J2038" s="148" t="s">
        <v>7504</v>
      </c>
      <c r="K2038" s="148">
        <f t="shared" si="61"/>
        <v>650000000001625</v>
      </c>
      <c r="L2038" s="148" t="s">
        <v>9021</v>
      </c>
    </row>
    <row r="2039" spans="8:12" x14ac:dyDescent="0.25">
      <c r="H2039" s="148" t="s">
        <v>4387</v>
      </c>
      <c r="I2039" s="148" t="s">
        <v>6962</v>
      </c>
      <c r="J2039" s="148" t="s">
        <v>6962</v>
      </c>
      <c r="K2039" s="148">
        <f t="shared" si="61"/>
        <v>0</v>
      </c>
      <c r="L2039" s="148" t="s">
        <v>9021</v>
      </c>
    </row>
    <row r="2040" spans="8:12" x14ac:dyDescent="0.25">
      <c r="H2040" s="148" t="s">
        <v>4387</v>
      </c>
      <c r="I2040" s="148" t="s">
        <v>391</v>
      </c>
      <c r="J2040" s="148" t="s">
        <v>7505</v>
      </c>
      <c r="K2040" s="148">
        <f t="shared" si="61"/>
        <v>650000000000489</v>
      </c>
      <c r="L2040" s="148" t="s">
        <v>9021</v>
      </c>
    </row>
    <row r="2041" spans="8:12" x14ac:dyDescent="0.25">
      <c r="H2041" s="148" t="s">
        <v>4388</v>
      </c>
      <c r="I2041" s="148" t="s">
        <v>6962</v>
      </c>
      <c r="J2041" s="148" t="s">
        <v>6962</v>
      </c>
      <c r="K2041" s="148">
        <f t="shared" si="61"/>
        <v>0</v>
      </c>
      <c r="L2041" s="148" t="s">
        <v>9021</v>
      </c>
    </row>
    <row r="2042" spans="8:12" x14ac:dyDescent="0.25">
      <c r="H2042" s="148" t="s">
        <v>4388</v>
      </c>
      <c r="I2042" s="148" t="s">
        <v>391</v>
      </c>
      <c r="J2042" s="148" t="s">
        <v>7506</v>
      </c>
      <c r="K2042" s="148">
        <f t="shared" si="61"/>
        <v>650000000001626</v>
      </c>
      <c r="L2042" s="148" t="s">
        <v>9021</v>
      </c>
    </row>
    <row r="2043" spans="8:12" x14ac:dyDescent="0.25">
      <c r="H2043" s="148" t="s">
        <v>4389</v>
      </c>
      <c r="I2043" s="148" t="s">
        <v>6962</v>
      </c>
      <c r="J2043" s="148" t="s">
        <v>6962</v>
      </c>
      <c r="K2043" s="148">
        <f t="shared" si="61"/>
        <v>0</v>
      </c>
      <c r="L2043" s="148" t="s">
        <v>9021</v>
      </c>
    </row>
    <row r="2044" spans="8:12" x14ac:dyDescent="0.25">
      <c r="H2044" s="148" t="s">
        <v>4389</v>
      </c>
      <c r="I2044" s="148" t="s">
        <v>391</v>
      </c>
      <c r="J2044" s="148" t="s">
        <v>7507</v>
      </c>
      <c r="K2044" s="148">
        <f t="shared" si="61"/>
        <v>650000000000490</v>
      </c>
      <c r="L2044" s="148" t="s">
        <v>9021</v>
      </c>
    </row>
    <row r="2045" spans="8:12" x14ac:dyDescent="0.25">
      <c r="H2045" s="148" t="s">
        <v>4390</v>
      </c>
      <c r="I2045" s="148" t="s">
        <v>6962</v>
      </c>
      <c r="J2045" s="148" t="s">
        <v>6962</v>
      </c>
      <c r="K2045" s="148">
        <f t="shared" si="61"/>
        <v>0</v>
      </c>
      <c r="L2045" s="148" t="s">
        <v>9021</v>
      </c>
    </row>
    <row r="2046" spans="8:12" x14ac:dyDescent="0.25">
      <c r="H2046" s="148" t="s">
        <v>4390</v>
      </c>
      <c r="I2046" s="148" t="s">
        <v>391</v>
      </c>
      <c r="J2046" s="148" t="s">
        <v>7508</v>
      </c>
      <c r="K2046" s="148">
        <f t="shared" si="61"/>
        <v>650000000001627</v>
      </c>
      <c r="L2046" s="148" t="s">
        <v>9021</v>
      </c>
    </row>
    <row r="2047" spans="8:12" x14ac:dyDescent="0.25">
      <c r="H2047" s="148" t="s">
        <v>4391</v>
      </c>
      <c r="I2047" s="148" t="s">
        <v>6962</v>
      </c>
      <c r="J2047" s="148" t="s">
        <v>6962</v>
      </c>
      <c r="K2047" s="148">
        <f t="shared" si="61"/>
        <v>0</v>
      </c>
      <c r="L2047" s="148" t="s">
        <v>9021</v>
      </c>
    </row>
    <row r="2048" spans="8:12" x14ac:dyDescent="0.25">
      <c r="H2048" s="148" t="s">
        <v>4391</v>
      </c>
      <c r="I2048" s="148" t="s">
        <v>391</v>
      </c>
      <c r="J2048" s="148" t="s">
        <v>7509</v>
      </c>
      <c r="K2048" s="148">
        <f t="shared" si="61"/>
        <v>650000000000491</v>
      </c>
      <c r="L2048" s="148" t="s">
        <v>9021</v>
      </c>
    </row>
    <row r="2049" spans="8:12" x14ac:dyDescent="0.25">
      <c r="H2049" s="148" t="s">
        <v>4392</v>
      </c>
      <c r="I2049" s="148" t="s">
        <v>6962</v>
      </c>
      <c r="J2049" s="148" t="s">
        <v>6962</v>
      </c>
      <c r="K2049" s="148">
        <f t="shared" si="61"/>
        <v>0</v>
      </c>
      <c r="L2049" s="148" t="s">
        <v>9021</v>
      </c>
    </row>
    <row r="2050" spans="8:12" x14ac:dyDescent="0.25">
      <c r="H2050" s="148" t="s">
        <v>4392</v>
      </c>
      <c r="I2050" s="148" t="s">
        <v>391</v>
      </c>
      <c r="J2050" s="148" t="s">
        <v>7510</v>
      </c>
      <c r="K2050" s="148">
        <f t="shared" si="61"/>
        <v>650000000000492</v>
      </c>
      <c r="L2050" s="148" t="s">
        <v>9021</v>
      </c>
    </row>
    <row r="2051" spans="8:12" x14ac:dyDescent="0.25">
      <c r="H2051" s="148" t="s">
        <v>4393</v>
      </c>
      <c r="I2051" s="148" t="s">
        <v>6962</v>
      </c>
      <c r="J2051" s="148" t="s">
        <v>6962</v>
      </c>
      <c r="K2051" s="148">
        <f t="shared" ref="K2051:K2114" si="62">+IFERROR(J2051*1,0)</f>
        <v>0</v>
      </c>
      <c r="L2051" s="148" t="s">
        <v>9021</v>
      </c>
    </row>
    <row r="2052" spans="8:12" x14ac:dyDescent="0.25">
      <c r="H2052" s="148" t="s">
        <v>4393</v>
      </c>
      <c r="I2052" s="148" t="s">
        <v>391</v>
      </c>
      <c r="J2052" s="148" t="s">
        <v>7511</v>
      </c>
      <c r="K2052" s="148">
        <f t="shared" si="62"/>
        <v>650000000001628</v>
      </c>
      <c r="L2052" s="148" t="s">
        <v>9021</v>
      </c>
    </row>
    <row r="2053" spans="8:12" x14ac:dyDescent="0.25">
      <c r="H2053" s="148" t="s">
        <v>4394</v>
      </c>
      <c r="I2053" s="148" t="s">
        <v>6962</v>
      </c>
      <c r="J2053" s="148" t="s">
        <v>6962</v>
      </c>
      <c r="K2053" s="148">
        <f t="shared" si="62"/>
        <v>0</v>
      </c>
      <c r="L2053" s="148" t="s">
        <v>9021</v>
      </c>
    </row>
    <row r="2054" spans="8:12" x14ac:dyDescent="0.25">
      <c r="H2054" s="148" t="s">
        <v>4394</v>
      </c>
      <c r="I2054" s="148" t="s">
        <v>391</v>
      </c>
      <c r="J2054" s="148" t="s">
        <v>7512</v>
      </c>
      <c r="K2054" s="148">
        <f t="shared" si="62"/>
        <v>650000000001629</v>
      </c>
      <c r="L2054" s="148" t="s">
        <v>9021</v>
      </c>
    </row>
    <row r="2055" spans="8:12" x14ac:dyDescent="0.25">
      <c r="H2055" s="148" t="s">
        <v>4395</v>
      </c>
      <c r="I2055" s="148" t="s">
        <v>6962</v>
      </c>
      <c r="J2055" s="148" t="s">
        <v>6962</v>
      </c>
      <c r="K2055" s="148">
        <f t="shared" si="62"/>
        <v>0</v>
      </c>
      <c r="L2055" s="148" t="s">
        <v>9021</v>
      </c>
    </row>
    <row r="2056" spans="8:12" x14ac:dyDescent="0.25">
      <c r="H2056" s="148" t="s">
        <v>4395</v>
      </c>
      <c r="I2056" s="148" t="s">
        <v>391</v>
      </c>
      <c r="J2056" s="148" t="s">
        <v>7513</v>
      </c>
      <c r="K2056" s="148">
        <f t="shared" si="62"/>
        <v>650000000000493</v>
      </c>
      <c r="L2056" s="148" t="s">
        <v>9021</v>
      </c>
    </row>
    <row r="2057" spans="8:12" x14ac:dyDescent="0.25">
      <c r="H2057" s="148" t="s">
        <v>4396</v>
      </c>
      <c r="I2057" s="148" t="s">
        <v>6962</v>
      </c>
      <c r="J2057" s="148" t="s">
        <v>6962</v>
      </c>
      <c r="K2057" s="148">
        <f t="shared" si="62"/>
        <v>0</v>
      </c>
      <c r="L2057" s="148" t="s">
        <v>9021</v>
      </c>
    </row>
    <row r="2058" spans="8:12" x14ac:dyDescent="0.25">
      <c r="H2058" s="148" t="s">
        <v>4396</v>
      </c>
      <c r="I2058" s="148" t="s">
        <v>391</v>
      </c>
      <c r="J2058" s="148" t="s">
        <v>7514</v>
      </c>
      <c r="K2058" s="148">
        <f t="shared" si="62"/>
        <v>650000000000494</v>
      </c>
      <c r="L2058" s="148" t="s">
        <v>9021</v>
      </c>
    </row>
    <row r="2059" spans="8:12" x14ac:dyDescent="0.25">
      <c r="H2059" s="148" t="s">
        <v>4397</v>
      </c>
      <c r="I2059" s="148" t="s">
        <v>6962</v>
      </c>
      <c r="J2059" s="148" t="s">
        <v>6962</v>
      </c>
      <c r="K2059" s="148">
        <f t="shared" si="62"/>
        <v>0</v>
      </c>
      <c r="L2059" s="148" t="s">
        <v>9021</v>
      </c>
    </row>
    <row r="2060" spans="8:12" x14ac:dyDescent="0.25">
      <c r="H2060" s="148" t="s">
        <v>4397</v>
      </c>
      <c r="I2060" s="148" t="s">
        <v>391</v>
      </c>
      <c r="J2060" s="148" t="s">
        <v>7515</v>
      </c>
      <c r="K2060" s="148">
        <f t="shared" si="62"/>
        <v>650000000001630</v>
      </c>
      <c r="L2060" s="148" t="s">
        <v>9021</v>
      </c>
    </row>
    <row r="2061" spans="8:12" x14ac:dyDescent="0.25">
      <c r="H2061" s="148" t="s">
        <v>4398</v>
      </c>
      <c r="I2061" s="148" t="s">
        <v>6962</v>
      </c>
      <c r="J2061" s="148" t="s">
        <v>6962</v>
      </c>
      <c r="K2061" s="148">
        <f t="shared" si="62"/>
        <v>0</v>
      </c>
      <c r="L2061" s="148" t="s">
        <v>9021</v>
      </c>
    </row>
    <row r="2062" spans="8:12" x14ac:dyDescent="0.25">
      <c r="H2062" s="148" t="s">
        <v>4398</v>
      </c>
      <c r="I2062" s="148" t="s">
        <v>391</v>
      </c>
      <c r="J2062" s="148" t="s">
        <v>7516</v>
      </c>
      <c r="K2062" s="148">
        <f t="shared" si="62"/>
        <v>650000000001631</v>
      </c>
      <c r="L2062" s="148" t="s">
        <v>9021</v>
      </c>
    </row>
    <row r="2063" spans="8:12" x14ac:dyDescent="0.25">
      <c r="H2063" s="148" t="s">
        <v>4399</v>
      </c>
      <c r="I2063" s="148" t="s">
        <v>6962</v>
      </c>
      <c r="J2063" s="148" t="s">
        <v>6962</v>
      </c>
      <c r="K2063" s="148">
        <f t="shared" si="62"/>
        <v>0</v>
      </c>
      <c r="L2063" s="148" t="s">
        <v>9021</v>
      </c>
    </row>
    <row r="2064" spans="8:12" x14ac:dyDescent="0.25">
      <c r="H2064" s="148" t="s">
        <v>4399</v>
      </c>
      <c r="I2064" s="148" t="s">
        <v>391</v>
      </c>
      <c r="J2064" s="148" t="s">
        <v>7517</v>
      </c>
      <c r="K2064" s="148">
        <f t="shared" si="62"/>
        <v>650000000001632</v>
      </c>
      <c r="L2064" s="148" t="s">
        <v>9021</v>
      </c>
    </row>
    <row r="2065" spans="8:12" x14ac:dyDescent="0.25">
      <c r="H2065" s="148" t="s">
        <v>4400</v>
      </c>
      <c r="I2065" s="148" t="s">
        <v>6962</v>
      </c>
      <c r="J2065" s="148" t="s">
        <v>6962</v>
      </c>
      <c r="K2065" s="148">
        <f t="shared" si="62"/>
        <v>0</v>
      </c>
      <c r="L2065" s="148" t="s">
        <v>9021</v>
      </c>
    </row>
    <row r="2066" spans="8:12" x14ac:dyDescent="0.25">
      <c r="H2066" s="148" t="s">
        <v>4400</v>
      </c>
      <c r="I2066" s="148" t="s">
        <v>391</v>
      </c>
      <c r="J2066" s="148" t="s">
        <v>7518</v>
      </c>
      <c r="K2066" s="148">
        <f t="shared" si="62"/>
        <v>650000000000495</v>
      </c>
      <c r="L2066" s="148" t="s">
        <v>9021</v>
      </c>
    </row>
    <row r="2067" spans="8:12" x14ac:dyDescent="0.25">
      <c r="H2067" s="148" t="s">
        <v>4401</v>
      </c>
      <c r="I2067" s="148" t="s">
        <v>6962</v>
      </c>
      <c r="J2067" s="148" t="s">
        <v>6962</v>
      </c>
      <c r="K2067" s="148">
        <f t="shared" si="62"/>
        <v>0</v>
      </c>
      <c r="L2067" s="148" t="s">
        <v>9021</v>
      </c>
    </row>
    <row r="2068" spans="8:12" x14ac:dyDescent="0.25">
      <c r="H2068" s="148" t="s">
        <v>4401</v>
      </c>
      <c r="I2068" s="148" t="s">
        <v>391</v>
      </c>
      <c r="J2068" s="148" t="s">
        <v>7519</v>
      </c>
      <c r="K2068" s="148">
        <f t="shared" si="62"/>
        <v>650000000001633</v>
      </c>
      <c r="L2068" s="148" t="s">
        <v>9021</v>
      </c>
    </row>
    <row r="2069" spans="8:12" x14ac:dyDescent="0.25">
      <c r="H2069" s="148" t="s">
        <v>4402</v>
      </c>
      <c r="I2069" s="148" t="s">
        <v>6962</v>
      </c>
      <c r="J2069" s="148" t="s">
        <v>6962</v>
      </c>
      <c r="K2069" s="148">
        <f t="shared" si="62"/>
        <v>0</v>
      </c>
      <c r="L2069" s="148" t="s">
        <v>9021</v>
      </c>
    </row>
    <row r="2070" spans="8:12" x14ac:dyDescent="0.25">
      <c r="H2070" s="148" t="s">
        <v>4402</v>
      </c>
      <c r="I2070" s="148" t="s">
        <v>391</v>
      </c>
      <c r="J2070" s="148" t="s">
        <v>7520</v>
      </c>
      <c r="K2070" s="148">
        <f t="shared" si="62"/>
        <v>650000000000496</v>
      </c>
      <c r="L2070" s="148" t="s">
        <v>9021</v>
      </c>
    </row>
    <row r="2071" spans="8:12" x14ac:dyDescent="0.25">
      <c r="H2071" s="148" t="s">
        <v>4403</v>
      </c>
      <c r="I2071" s="148" t="s">
        <v>6962</v>
      </c>
      <c r="J2071" s="148" t="s">
        <v>6962</v>
      </c>
      <c r="K2071" s="148">
        <f t="shared" si="62"/>
        <v>0</v>
      </c>
      <c r="L2071" s="148" t="s">
        <v>9021</v>
      </c>
    </row>
    <row r="2072" spans="8:12" x14ac:dyDescent="0.25">
      <c r="H2072" s="148" t="s">
        <v>4403</v>
      </c>
      <c r="I2072" s="148" t="s">
        <v>391</v>
      </c>
      <c r="J2072" s="148" t="s">
        <v>7521</v>
      </c>
      <c r="K2072" s="148">
        <f t="shared" si="62"/>
        <v>650000000001634</v>
      </c>
      <c r="L2072" s="148" t="s">
        <v>9021</v>
      </c>
    </row>
    <row r="2073" spans="8:12" x14ac:dyDescent="0.25">
      <c r="H2073" s="148" t="s">
        <v>4404</v>
      </c>
      <c r="I2073" s="148" t="s">
        <v>6962</v>
      </c>
      <c r="J2073" s="148" t="s">
        <v>6962</v>
      </c>
      <c r="K2073" s="148">
        <f t="shared" si="62"/>
        <v>0</v>
      </c>
      <c r="L2073" s="148" t="s">
        <v>9021</v>
      </c>
    </row>
    <row r="2074" spans="8:12" x14ac:dyDescent="0.25">
      <c r="H2074" s="148" t="s">
        <v>4404</v>
      </c>
      <c r="I2074" s="148" t="s">
        <v>391</v>
      </c>
      <c r="J2074" s="148" t="s">
        <v>7522</v>
      </c>
      <c r="K2074" s="148">
        <f t="shared" si="62"/>
        <v>650000000000497</v>
      </c>
      <c r="L2074" s="148" t="s">
        <v>9021</v>
      </c>
    </row>
    <row r="2075" spans="8:12" x14ac:dyDescent="0.25">
      <c r="H2075" s="148" t="s">
        <v>6856</v>
      </c>
      <c r="I2075" s="148" t="s">
        <v>6962</v>
      </c>
      <c r="J2075" s="148" t="s">
        <v>6962</v>
      </c>
      <c r="K2075" s="148">
        <f t="shared" si="62"/>
        <v>0</v>
      </c>
      <c r="L2075" s="148" t="s">
        <v>9021</v>
      </c>
    </row>
    <row r="2076" spans="8:12" x14ac:dyDescent="0.25">
      <c r="H2076" s="148" t="s">
        <v>4405</v>
      </c>
      <c r="I2076" s="148" t="s">
        <v>6962</v>
      </c>
      <c r="J2076" s="148" t="s">
        <v>6962</v>
      </c>
      <c r="K2076" s="148">
        <f t="shared" si="62"/>
        <v>0</v>
      </c>
      <c r="L2076" s="148" t="s">
        <v>9021</v>
      </c>
    </row>
    <row r="2077" spans="8:12" x14ac:dyDescent="0.25">
      <c r="H2077" s="148" t="s">
        <v>4405</v>
      </c>
      <c r="I2077" s="148" t="s">
        <v>391</v>
      </c>
      <c r="J2077" s="148" t="s">
        <v>7523</v>
      </c>
      <c r="K2077" s="148">
        <f t="shared" si="62"/>
        <v>650000000000498</v>
      </c>
      <c r="L2077" s="148" t="s">
        <v>9021</v>
      </c>
    </row>
    <row r="2078" spans="8:12" x14ac:dyDescent="0.25">
      <c r="H2078" s="148" t="s">
        <v>4406</v>
      </c>
      <c r="I2078" s="148" t="s">
        <v>6962</v>
      </c>
      <c r="J2078" s="148" t="s">
        <v>6962</v>
      </c>
      <c r="K2078" s="148">
        <f t="shared" si="62"/>
        <v>0</v>
      </c>
      <c r="L2078" s="148" t="s">
        <v>9021</v>
      </c>
    </row>
    <row r="2079" spans="8:12" x14ac:dyDescent="0.25">
      <c r="H2079" s="148" t="s">
        <v>4406</v>
      </c>
      <c r="I2079" s="148" t="s">
        <v>391</v>
      </c>
      <c r="J2079" s="148" t="s">
        <v>7524</v>
      </c>
      <c r="K2079" s="148">
        <f t="shared" si="62"/>
        <v>650000000001635</v>
      </c>
      <c r="L2079" s="148" t="s">
        <v>9021</v>
      </c>
    </row>
    <row r="2080" spans="8:12" x14ac:dyDescent="0.25">
      <c r="H2080" s="148" t="s">
        <v>4407</v>
      </c>
      <c r="I2080" s="148" t="s">
        <v>6962</v>
      </c>
      <c r="J2080" s="148" t="s">
        <v>6962</v>
      </c>
      <c r="K2080" s="148">
        <f t="shared" si="62"/>
        <v>0</v>
      </c>
      <c r="L2080" s="148" t="s">
        <v>9021</v>
      </c>
    </row>
    <row r="2081" spans="8:12" x14ac:dyDescent="0.25">
      <c r="H2081" s="148" t="s">
        <v>4407</v>
      </c>
      <c r="I2081" s="148" t="s">
        <v>391</v>
      </c>
      <c r="J2081" s="148" t="s">
        <v>7525</v>
      </c>
      <c r="K2081" s="148">
        <f t="shared" si="62"/>
        <v>650000000000499</v>
      </c>
      <c r="L2081" s="148" t="s">
        <v>9021</v>
      </c>
    </row>
    <row r="2082" spans="8:12" x14ac:dyDescent="0.25">
      <c r="H2082" s="148" t="s">
        <v>6857</v>
      </c>
      <c r="I2082" s="148" t="s">
        <v>6962</v>
      </c>
      <c r="J2082" s="148" t="s">
        <v>6962</v>
      </c>
      <c r="K2082" s="148">
        <f t="shared" si="62"/>
        <v>0</v>
      </c>
      <c r="L2082" s="148" t="s">
        <v>9021</v>
      </c>
    </row>
    <row r="2083" spans="8:12" x14ac:dyDescent="0.25">
      <c r="H2083" s="148" t="s">
        <v>4408</v>
      </c>
      <c r="I2083" s="148" t="s">
        <v>6962</v>
      </c>
      <c r="J2083" s="148" t="s">
        <v>6962</v>
      </c>
      <c r="K2083" s="148">
        <f t="shared" si="62"/>
        <v>0</v>
      </c>
      <c r="L2083" s="148" t="s">
        <v>9021</v>
      </c>
    </row>
    <row r="2084" spans="8:12" x14ac:dyDescent="0.25">
      <c r="H2084" s="148" t="s">
        <v>4408</v>
      </c>
      <c r="I2084" s="148" t="s">
        <v>391</v>
      </c>
      <c r="J2084" s="148" t="s">
        <v>7526</v>
      </c>
      <c r="K2084" s="148">
        <f t="shared" si="62"/>
        <v>650000000000500</v>
      </c>
      <c r="L2084" s="148" t="s">
        <v>9021</v>
      </c>
    </row>
    <row r="2085" spans="8:12" x14ac:dyDescent="0.25">
      <c r="H2085" s="148" t="s">
        <v>4409</v>
      </c>
      <c r="I2085" s="148" t="s">
        <v>6962</v>
      </c>
      <c r="J2085" s="148" t="s">
        <v>6962</v>
      </c>
      <c r="K2085" s="148">
        <f t="shared" si="62"/>
        <v>0</v>
      </c>
      <c r="L2085" s="148" t="s">
        <v>9021</v>
      </c>
    </row>
    <row r="2086" spans="8:12" x14ac:dyDescent="0.25">
      <c r="H2086" s="148" t="s">
        <v>4409</v>
      </c>
      <c r="I2086" s="148" t="s">
        <v>391</v>
      </c>
      <c r="J2086" s="148" t="s">
        <v>7527</v>
      </c>
      <c r="K2086" s="148">
        <f t="shared" si="62"/>
        <v>650000000000501</v>
      </c>
      <c r="L2086" s="148" t="s">
        <v>9021</v>
      </c>
    </row>
    <row r="2087" spans="8:12" x14ac:dyDescent="0.25">
      <c r="H2087" s="148" t="s">
        <v>6858</v>
      </c>
      <c r="I2087" s="148" t="s">
        <v>6962</v>
      </c>
      <c r="J2087" s="148" t="s">
        <v>6962</v>
      </c>
      <c r="K2087" s="148">
        <f t="shared" si="62"/>
        <v>0</v>
      </c>
      <c r="L2087" s="148" t="s">
        <v>9021</v>
      </c>
    </row>
    <row r="2088" spans="8:12" x14ac:dyDescent="0.25">
      <c r="H2088" s="148" t="s">
        <v>4410</v>
      </c>
      <c r="I2088" s="148" t="s">
        <v>6962</v>
      </c>
      <c r="J2088" s="148" t="s">
        <v>6962</v>
      </c>
      <c r="K2088" s="148">
        <f t="shared" si="62"/>
        <v>0</v>
      </c>
      <c r="L2088" s="148" t="s">
        <v>9021</v>
      </c>
    </row>
    <row r="2089" spans="8:12" x14ac:dyDescent="0.25">
      <c r="H2089" s="148" t="s">
        <v>4410</v>
      </c>
      <c r="I2089" s="148" t="s">
        <v>391</v>
      </c>
      <c r="J2089" s="148" t="s">
        <v>7528</v>
      </c>
      <c r="K2089" s="148">
        <f t="shared" si="62"/>
        <v>650000000000502</v>
      </c>
      <c r="L2089" s="148" t="s">
        <v>9021</v>
      </c>
    </row>
    <row r="2090" spans="8:12" x14ac:dyDescent="0.25">
      <c r="H2090" s="148" t="s">
        <v>4411</v>
      </c>
      <c r="I2090" s="148" t="s">
        <v>6962</v>
      </c>
      <c r="J2090" s="148" t="s">
        <v>6962</v>
      </c>
      <c r="K2090" s="148">
        <f t="shared" si="62"/>
        <v>0</v>
      </c>
      <c r="L2090" s="148" t="s">
        <v>9021</v>
      </c>
    </row>
    <row r="2091" spans="8:12" x14ac:dyDescent="0.25">
      <c r="H2091" s="148" t="s">
        <v>4411</v>
      </c>
      <c r="I2091" s="148" t="s">
        <v>391</v>
      </c>
      <c r="J2091" s="148" t="s">
        <v>7529</v>
      </c>
      <c r="K2091" s="148">
        <f t="shared" si="62"/>
        <v>650000000000503</v>
      </c>
      <c r="L2091" s="148" t="s">
        <v>9021</v>
      </c>
    </row>
    <row r="2092" spans="8:12" x14ac:dyDescent="0.25">
      <c r="H2092" s="148" t="s">
        <v>4412</v>
      </c>
      <c r="I2092" s="148" t="s">
        <v>6962</v>
      </c>
      <c r="J2092" s="148" t="s">
        <v>6962</v>
      </c>
      <c r="K2092" s="148">
        <f t="shared" si="62"/>
        <v>0</v>
      </c>
      <c r="L2092" s="148" t="s">
        <v>9021</v>
      </c>
    </row>
    <row r="2093" spans="8:12" x14ac:dyDescent="0.25">
      <c r="H2093" s="148" t="s">
        <v>4412</v>
      </c>
      <c r="I2093" s="148" t="s">
        <v>391</v>
      </c>
      <c r="J2093" s="148" t="s">
        <v>7530</v>
      </c>
      <c r="K2093" s="148">
        <f t="shared" si="62"/>
        <v>650000000000504</v>
      </c>
      <c r="L2093" s="148" t="s">
        <v>9021</v>
      </c>
    </row>
    <row r="2094" spans="8:12" x14ac:dyDescent="0.25">
      <c r="H2094" s="148" t="s">
        <v>4413</v>
      </c>
      <c r="I2094" s="148" t="s">
        <v>6962</v>
      </c>
      <c r="J2094" s="148" t="s">
        <v>6962</v>
      </c>
      <c r="K2094" s="148">
        <f t="shared" si="62"/>
        <v>0</v>
      </c>
      <c r="L2094" s="148" t="s">
        <v>9021</v>
      </c>
    </row>
    <row r="2095" spans="8:12" x14ac:dyDescent="0.25">
      <c r="H2095" s="148" t="s">
        <v>4413</v>
      </c>
      <c r="I2095" s="148" t="s">
        <v>391</v>
      </c>
      <c r="J2095" s="148" t="s">
        <v>7531</v>
      </c>
      <c r="K2095" s="148">
        <f t="shared" si="62"/>
        <v>650000000001636</v>
      </c>
      <c r="L2095" s="148" t="s">
        <v>9021</v>
      </c>
    </row>
    <row r="2096" spans="8:12" x14ac:dyDescent="0.25">
      <c r="H2096" s="148" t="s">
        <v>4414</v>
      </c>
      <c r="I2096" s="148" t="s">
        <v>6962</v>
      </c>
      <c r="J2096" s="148" t="s">
        <v>6962</v>
      </c>
      <c r="K2096" s="148">
        <f t="shared" si="62"/>
        <v>0</v>
      </c>
      <c r="L2096" s="148" t="s">
        <v>9021</v>
      </c>
    </row>
    <row r="2097" spans="8:12" x14ac:dyDescent="0.25">
      <c r="H2097" s="148" t="s">
        <v>4414</v>
      </c>
      <c r="I2097" s="148" t="s">
        <v>391</v>
      </c>
      <c r="J2097" s="148" t="s">
        <v>7532</v>
      </c>
      <c r="K2097" s="148">
        <f t="shared" si="62"/>
        <v>650000000000505</v>
      </c>
      <c r="L2097" s="148" t="s">
        <v>9021</v>
      </c>
    </row>
    <row r="2098" spans="8:12" x14ac:dyDescent="0.25">
      <c r="H2098" s="148" t="s">
        <v>4415</v>
      </c>
      <c r="I2098" s="148" t="s">
        <v>6962</v>
      </c>
      <c r="J2098" s="148" t="s">
        <v>6962</v>
      </c>
      <c r="K2098" s="148">
        <f t="shared" si="62"/>
        <v>0</v>
      </c>
      <c r="L2098" s="148" t="s">
        <v>9021</v>
      </c>
    </row>
    <row r="2099" spans="8:12" x14ac:dyDescent="0.25">
      <c r="H2099" s="148" t="s">
        <v>4415</v>
      </c>
      <c r="I2099" s="148" t="s">
        <v>391</v>
      </c>
      <c r="J2099" s="148" t="s">
        <v>7533</v>
      </c>
      <c r="K2099" s="148">
        <f t="shared" si="62"/>
        <v>650000000000506</v>
      </c>
      <c r="L2099" s="148" t="s">
        <v>9021</v>
      </c>
    </row>
    <row r="2100" spans="8:12" x14ac:dyDescent="0.25">
      <c r="H2100" s="148" t="s">
        <v>4416</v>
      </c>
      <c r="I2100" s="148" t="s">
        <v>6962</v>
      </c>
      <c r="J2100" s="148" t="s">
        <v>6962</v>
      </c>
      <c r="K2100" s="148">
        <f t="shared" si="62"/>
        <v>0</v>
      </c>
      <c r="L2100" s="148" t="s">
        <v>9021</v>
      </c>
    </row>
    <row r="2101" spans="8:12" x14ac:dyDescent="0.25">
      <c r="H2101" s="148" t="s">
        <v>4416</v>
      </c>
      <c r="I2101" s="148" t="s">
        <v>391</v>
      </c>
      <c r="J2101" s="148" t="s">
        <v>7534</v>
      </c>
      <c r="K2101" s="148">
        <f t="shared" si="62"/>
        <v>650000000000507</v>
      </c>
      <c r="L2101" s="148" t="s">
        <v>9021</v>
      </c>
    </row>
    <row r="2102" spans="8:12" x14ac:dyDescent="0.25">
      <c r="H2102" s="148" t="s">
        <v>4417</v>
      </c>
      <c r="I2102" s="148" t="s">
        <v>6962</v>
      </c>
      <c r="J2102" s="148" t="s">
        <v>6962</v>
      </c>
      <c r="K2102" s="148">
        <f t="shared" si="62"/>
        <v>0</v>
      </c>
      <c r="L2102" s="148" t="s">
        <v>9021</v>
      </c>
    </row>
    <row r="2103" spans="8:12" x14ac:dyDescent="0.25">
      <c r="H2103" s="148" t="s">
        <v>4417</v>
      </c>
      <c r="I2103" s="148" t="s">
        <v>391</v>
      </c>
      <c r="J2103" s="148" t="s">
        <v>7535</v>
      </c>
      <c r="K2103" s="148">
        <f t="shared" si="62"/>
        <v>650000000001637</v>
      </c>
      <c r="L2103" s="148" t="s">
        <v>9021</v>
      </c>
    </row>
    <row r="2104" spans="8:12" x14ac:dyDescent="0.25">
      <c r="H2104" s="148" t="s">
        <v>4418</v>
      </c>
      <c r="I2104" s="148" t="s">
        <v>6962</v>
      </c>
      <c r="J2104" s="148" t="s">
        <v>6962</v>
      </c>
      <c r="K2104" s="148">
        <f t="shared" si="62"/>
        <v>0</v>
      </c>
      <c r="L2104" s="148" t="s">
        <v>9021</v>
      </c>
    </row>
    <row r="2105" spans="8:12" x14ac:dyDescent="0.25">
      <c r="H2105" s="148" t="s">
        <v>4418</v>
      </c>
      <c r="I2105" s="148" t="s">
        <v>391</v>
      </c>
      <c r="J2105" s="148" t="s">
        <v>7536</v>
      </c>
      <c r="K2105" s="148">
        <f t="shared" si="62"/>
        <v>650000000000508</v>
      </c>
      <c r="L2105" s="148" t="s">
        <v>9021</v>
      </c>
    </row>
    <row r="2106" spans="8:12" x14ac:dyDescent="0.25">
      <c r="H2106" s="148" t="s">
        <v>4419</v>
      </c>
      <c r="I2106" s="148" t="s">
        <v>6962</v>
      </c>
      <c r="J2106" s="148" t="s">
        <v>6962</v>
      </c>
      <c r="K2106" s="148">
        <f t="shared" si="62"/>
        <v>0</v>
      </c>
      <c r="L2106" s="148" t="s">
        <v>9021</v>
      </c>
    </row>
    <row r="2107" spans="8:12" x14ac:dyDescent="0.25">
      <c r="H2107" s="148" t="s">
        <v>4419</v>
      </c>
      <c r="I2107" s="148" t="s">
        <v>391</v>
      </c>
      <c r="J2107" s="148" t="s">
        <v>7537</v>
      </c>
      <c r="K2107" s="148">
        <f t="shared" si="62"/>
        <v>650000000000509</v>
      </c>
      <c r="L2107" s="148" t="s">
        <v>9021</v>
      </c>
    </row>
    <row r="2108" spans="8:12" x14ac:dyDescent="0.25">
      <c r="H2108" s="148" t="s">
        <v>4420</v>
      </c>
      <c r="I2108" s="148" t="s">
        <v>6962</v>
      </c>
      <c r="J2108" s="148" t="s">
        <v>6962</v>
      </c>
      <c r="K2108" s="148">
        <f t="shared" si="62"/>
        <v>0</v>
      </c>
      <c r="L2108" s="148" t="s">
        <v>9021</v>
      </c>
    </row>
    <row r="2109" spans="8:12" x14ac:dyDescent="0.25">
      <c r="H2109" s="148" t="s">
        <v>4420</v>
      </c>
      <c r="I2109" s="148" t="s">
        <v>391</v>
      </c>
      <c r="J2109" s="148" t="s">
        <v>7538</v>
      </c>
      <c r="K2109" s="148">
        <f t="shared" si="62"/>
        <v>650000000000510</v>
      </c>
      <c r="L2109" s="148" t="s">
        <v>9021</v>
      </c>
    </row>
    <row r="2110" spans="8:12" x14ac:dyDescent="0.25">
      <c r="H2110" s="148" t="s">
        <v>4421</v>
      </c>
      <c r="I2110" s="148" t="s">
        <v>6962</v>
      </c>
      <c r="J2110" s="148" t="s">
        <v>6962</v>
      </c>
      <c r="K2110" s="148">
        <f t="shared" si="62"/>
        <v>0</v>
      </c>
      <c r="L2110" s="148" t="s">
        <v>9021</v>
      </c>
    </row>
    <row r="2111" spans="8:12" x14ac:dyDescent="0.25">
      <c r="H2111" s="148" t="s">
        <v>4421</v>
      </c>
      <c r="I2111" s="148" t="s">
        <v>391</v>
      </c>
      <c r="J2111" s="148" t="s">
        <v>7539</v>
      </c>
      <c r="K2111" s="148">
        <f t="shared" si="62"/>
        <v>650000000000511</v>
      </c>
      <c r="L2111" s="148" t="s">
        <v>9021</v>
      </c>
    </row>
    <row r="2112" spans="8:12" x14ac:dyDescent="0.25">
      <c r="H2112" s="148" t="s">
        <v>4422</v>
      </c>
      <c r="I2112" s="148" t="s">
        <v>6962</v>
      </c>
      <c r="J2112" s="148" t="s">
        <v>6962</v>
      </c>
      <c r="K2112" s="148">
        <f t="shared" si="62"/>
        <v>0</v>
      </c>
      <c r="L2112" s="148" t="s">
        <v>9021</v>
      </c>
    </row>
    <row r="2113" spans="8:12" x14ac:dyDescent="0.25">
      <c r="H2113" s="148" t="s">
        <v>4422</v>
      </c>
      <c r="I2113" s="148" t="s">
        <v>391</v>
      </c>
      <c r="J2113" s="148" t="s">
        <v>7540</v>
      </c>
      <c r="K2113" s="148">
        <f t="shared" si="62"/>
        <v>650000000000512</v>
      </c>
      <c r="L2113" s="148" t="s">
        <v>9021</v>
      </c>
    </row>
    <row r="2114" spans="8:12" x14ac:dyDescent="0.25">
      <c r="H2114" s="148" t="s">
        <v>4423</v>
      </c>
      <c r="I2114" s="148" t="s">
        <v>6962</v>
      </c>
      <c r="J2114" s="148" t="s">
        <v>6962</v>
      </c>
      <c r="K2114" s="148">
        <f t="shared" si="62"/>
        <v>0</v>
      </c>
      <c r="L2114" s="148" t="s">
        <v>9021</v>
      </c>
    </row>
    <row r="2115" spans="8:12" x14ac:dyDescent="0.25">
      <c r="H2115" s="148" t="s">
        <v>4423</v>
      </c>
      <c r="I2115" s="148" t="s">
        <v>391</v>
      </c>
      <c r="J2115" s="148" t="s">
        <v>7541</v>
      </c>
      <c r="K2115" s="148">
        <f t="shared" ref="K2115:K2178" si="63">+IFERROR(J2115*1,0)</f>
        <v>650000000000513</v>
      </c>
      <c r="L2115" s="148" t="s">
        <v>9021</v>
      </c>
    </row>
    <row r="2116" spans="8:12" x14ac:dyDescent="0.25">
      <c r="H2116" s="148" t="s">
        <v>4424</v>
      </c>
      <c r="I2116" s="148" t="s">
        <v>6962</v>
      </c>
      <c r="J2116" s="148" t="s">
        <v>6962</v>
      </c>
      <c r="K2116" s="148">
        <f t="shared" si="63"/>
        <v>0</v>
      </c>
      <c r="L2116" s="148" t="s">
        <v>9021</v>
      </c>
    </row>
    <row r="2117" spans="8:12" x14ac:dyDescent="0.25">
      <c r="H2117" s="148" t="s">
        <v>4424</v>
      </c>
      <c r="I2117" s="148" t="s">
        <v>391</v>
      </c>
      <c r="J2117" s="148" t="s">
        <v>7542</v>
      </c>
      <c r="K2117" s="148">
        <f t="shared" si="63"/>
        <v>650000000000514</v>
      </c>
      <c r="L2117" s="148" t="s">
        <v>9021</v>
      </c>
    </row>
    <row r="2118" spans="8:12" x14ac:dyDescent="0.25">
      <c r="H2118" s="148" t="s">
        <v>4425</v>
      </c>
      <c r="I2118" s="148" t="s">
        <v>6962</v>
      </c>
      <c r="J2118" s="148" t="s">
        <v>6962</v>
      </c>
      <c r="K2118" s="148">
        <f t="shared" si="63"/>
        <v>0</v>
      </c>
      <c r="L2118" s="148" t="s">
        <v>9021</v>
      </c>
    </row>
    <row r="2119" spans="8:12" x14ac:dyDescent="0.25">
      <c r="H2119" s="148" t="s">
        <v>4425</v>
      </c>
      <c r="I2119" s="148" t="s">
        <v>391</v>
      </c>
      <c r="J2119" s="148" t="s">
        <v>7543</v>
      </c>
      <c r="K2119" s="148">
        <f t="shared" si="63"/>
        <v>650000000000515</v>
      </c>
      <c r="L2119" s="148" t="s">
        <v>9021</v>
      </c>
    </row>
    <row r="2120" spans="8:12" x14ac:dyDescent="0.25">
      <c r="H2120" s="148" t="s">
        <v>4426</v>
      </c>
      <c r="I2120" s="148" t="s">
        <v>6962</v>
      </c>
      <c r="J2120" s="148" t="s">
        <v>6962</v>
      </c>
      <c r="K2120" s="148">
        <f t="shared" si="63"/>
        <v>0</v>
      </c>
      <c r="L2120" s="148" t="s">
        <v>9021</v>
      </c>
    </row>
    <row r="2121" spans="8:12" x14ac:dyDescent="0.25">
      <c r="H2121" s="148" t="s">
        <v>4426</v>
      </c>
      <c r="I2121" s="148" t="s">
        <v>391</v>
      </c>
      <c r="J2121" s="148" t="s">
        <v>7544</v>
      </c>
      <c r="K2121" s="148">
        <f t="shared" si="63"/>
        <v>650000000000516</v>
      </c>
      <c r="L2121" s="148" t="s">
        <v>9021</v>
      </c>
    </row>
    <row r="2122" spans="8:12" x14ac:dyDescent="0.25">
      <c r="H2122" s="148" t="s">
        <v>4427</v>
      </c>
      <c r="I2122" s="148" t="s">
        <v>6962</v>
      </c>
      <c r="J2122" s="148" t="s">
        <v>6962</v>
      </c>
      <c r="K2122" s="148">
        <f t="shared" si="63"/>
        <v>0</v>
      </c>
      <c r="L2122" s="148" t="s">
        <v>9021</v>
      </c>
    </row>
    <row r="2123" spans="8:12" x14ac:dyDescent="0.25">
      <c r="H2123" s="148" t="s">
        <v>4427</v>
      </c>
      <c r="I2123" s="148" t="s">
        <v>391</v>
      </c>
      <c r="J2123" s="148" t="s">
        <v>7545</v>
      </c>
      <c r="K2123" s="148">
        <f t="shared" si="63"/>
        <v>650000000000517</v>
      </c>
      <c r="L2123" s="148" t="s">
        <v>9021</v>
      </c>
    </row>
    <row r="2124" spans="8:12" x14ac:dyDescent="0.25">
      <c r="H2124" s="148" t="s">
        <v>4428</v>
      </c>
      <c r="I2124" s="148" t="s">
        <v>6962</v>
      </c>
      <c r="J2124" s="148" t="s">
        <v>6962</v>
      </c>
      <c r="K2124" s="148">
        <f t="shared" si="63"/>
        <v>0</v>
      </c>
      <c r="L2124" s="148" t="s">
        <v>9021</v>
      </c>
    </row>
    <row r="2125" spans="8:12" x14ac:dyDescent="0.25">
      <c r="H2125" s="148" t="s">
        <v>4428</v>
      </c>
      <c r="I2125" s="148" t="s">
        <v>391</v>
      </c>
      <c r="J2125" s="148" t="s">
        <v>7546</v>
      </c>
      <c r="K2125" s="148">
        <f t="shared" si="63"/>
        <v>650000000000518</v>
      </c>
      <c r="L2125" s="148" t="s">
        <v>9021</v>
      </c>
    </row>
    <row r="2126" spans="8:12" x14ac:dyDescent="0.25">
      <c r="H2126" s="148" t="s">
        <v>6859</v>
      </c>
      <c r="I2126" s="148" t="s">
        <v>6962</v>
      </c>
      <c r="J2126" s="148" t="s">
        <v>6962</v>
      </c>
      <c r="K2126" s="148">
        <f t="shared" si="63"/>
        <v>0</v>
      </c>
      <c r="L2126" s="148" t="s">
        <v>9021</v>
      </c>
    </row>
    <row r="2127" spans="8:12" x14ac:dyDescent="0.25">
      <c r="H2127" s="148" t="s">
        <v>4429</v>
      </c>
      <c r="I2127" s="148" t="s">
        <v>6962</v>
      </c>
      <c r="J2127" s="148" t="s">
        <v>6962</v>
      </c>
      <c r="K2127" s="148">
        <f t="shared" si="63"/>
        <v>0</v>
      </c>
      <c r="L2127" s="148" t="s">
        <v>9021</v>
      </c>
    </row>
    <row r="2128" spans="8:12" x14ac:dyDescent="0.25">
      <c r="H2128" s="148" t="s">
        <v>4429</v>
      </c>
      <c r="I2128" s="148" t="s">
        <v>391</v>
      </c>
      <c r="J2128" s="148" t="s">
        <v>7547</v>
      </c>
      <c r="K2128" s="148">
        <f t="shared" si="63"/>
        <v>650000000000519</v>
      </c>
      <c r="L2128" s="148" t="s">
        <v>9021</v>
      </c>
    </row>
    <row r="2129" spans="8:12" x14ac:dyDescent="0.25">
      <c r="H2129" s="148" t="s">
        <v>4430</v>
      </c>
      <c r="I2129" s="148" t="s">
        <v>6962</v>
      </c>
      <c r="J2129" s="148" t="s">
        <v>6962</v>
      </c>
      <c r="K2129" s="148">
        <f t="shared" si="63"/>
        <v>0</v>
      </c>
      <c r="L2129" s="148" t="s">
        <v>9021</v>
      </c>
    </row>
    <row r="2130" spans="8:12" x14ac:dyDescent="0.25">
      <c r="H2130" s="148" t="s">
        <v>4430</v>
      </c>
      <c r="I2130" s="148" t="s">
        <v>391</v>
      </c>
      <c r="J2130" s="148" t="s">
        <v>7548</v>
      </c>
      <c r="K2130" s="148">
        <f t="shared" si="63"/>
        <v>650000000001638</v>
      </c>
      <c r="L2130" s="148" t="s">
        <v>9021</v>
      </c>
    </row>
    <row r="2131" spans="8:12" x14ac:dyDescent="0.25">
      <c r="H2131" s="148" t="s">
        <v>4431</v>
      </c>
      <c r="I2131" s="148" t="s">
        <v>6962</v>
      </c>
      <c r="J2131" s="148" t="s">
        <v>6962</v>
      </c>
      <c r="K2131" s="148">
        <f t="shared" si="63"/>
        <v>0</v>
      </c>
      <c r="L2131" s="148" t="s">
        <v>9021</v>
      </c>
    </row>
    <row r="2132" spans="8:12" x14ac:dyDescent="0.25">
      <c r="H2132" s="148" t="s">
        <v>4431</v>
      </c>
      <c r="I2132" s="148" t="s">
        <v>391</v>
      </c>
      <c r="J2132" s="148" t="s">
        <v>7549</v>
      </c>
      <c r="K2132" s="148">
        <f t="shared" si="63"/>
        <v>650000000001639</v>
      </c>
      <c r="L2132" s="148" t="s">
        <v>9021</v>
      </c>
    </row>
    <row r="2133" spans="8:12" x14ac:dyDescent="0.25">
      <c r="H2133" s="148" t="s">
        <v>4432</v>
      </c>
      <c r="I2133" s="148" t="s">
        <v>6962</v>
      </c>
      <c r="J2133" s="148" t="s">
        <v>6962</v>
      </c>
      <c r="K2133" s="148">
        <f t="shared" si="63"/>
        <v>0</v>
      </c>
      <c r="L2133" s="148" t="s">
        <v>9021</v>
      </c>
    </row>
    <row r="2134" spans="8:12" x14ac:dyDescent="0.25">
      <c r="H2134" s="148" t="s">
        <v>4432</v>
      </c>
      <c r="I2134" s="148" t="s">
        <v>391</v>
      </c>
      <c r="J2134" s="148" t="s">
        <v>7550</v>
      </c>
      <c r="K2134" s="148">
        <f t="shared" si="63"/>
        <v>650000000001640</v>
      </c>
      <c r="L2134" s="148" t="s">
        <v>9021</v>
      </c>
    </row>
    <row r="2135" spans="8:12" x14ac:dyDescent="0.25">
      <c r="H2135" s="148" t="s">
        <v>4433</v>
      </c>
      <c r="I2135" s="148" t="s">
        <v>6962</v>
      </c>
      <c r="J2135" s="148" t="s">
        <v>6962</v>
      </c>
      <c r="K2135" s="148">
        <f t="shared" si="63"/>
        <v>0</v>
      </c>
      <c r="L2135" s="148" t="s">
        <v>9021</v>
      </c>
    </row>
    <row r="2136" spans="8:12" x14ac:dyDescent="0.25">
      <c r="H2136" s="148" t="s">
        <v>4433</v>
      </c>
      <c r="I2136" s="148" t="s">
        <v>391</v>
      </c>
      <c r="J2136" s="148" t="s">
        <v>7551</v>
      </c>
      <c r="K2136" s="148">
        <f t="shared" si="63"/>
        <v>650000000001641</v>
      </c>
      <c r="L2136" s="148" t="s">
        <v>9021</v>
      </c>
    </row>
    <row r="2137" spans="8:12" x14ac:dyDescent="0.25">
      <c r="H2137" s="148" t="s">
        <v>4434</v>
      </c>
      <c r="I2137" s="148" t="s">
        <v>6962</v>
      </c>
      <c r="J2137" s="148" t="s">
        <v>6962</v>
      </c>
      <c r="K2137" s="148">
        <f t="shared" si="63"/>
        <v>0</v>
      </c>
      <c r="L2137" s="148" t="s">
        <v>9021</v>
      </c>
    </row>
    <row r="2138" spans="8:12" x14ac:dyDescent="0.25">
      <c r="H2138" s="148" t="s">
        <v>4434</v>
      </c>
      <c r="I2138" s="148" t="s">
        <v>391</v>
      </c>
      <c r="J2138" s="148" t="s">
        <v>7552</v>
      </c>
      <c r="K2138" s="148">
        <f t="shared" si="63"/>
        <v>650000000000520</v>
      </c>
      <c r="L2138" s="148" t="s">
        <v>9021</v>
      </c>
    </row>
    <row r="2139" spans="8:12" x14ac:dyDescent="0.25">
      <c r="H2139" s="148" t="s">
        <v>4435</v>
      </c>
      <c r="I2139" s="148" t="s">
        <v>6962</v>
      </c>
      <c r="J2139" s="148" t="s">
        <v>6962</v>
      </c>
      <c r="K2139" s="148">
        <f t="shared" si="63"/>
        <v>0</v>
      </c>
      <c r="L2139" s="148" t="s">
        <v>9021</v>
      </c>
    </row>
    <row r="2140" spans="8:12" x14ac:dyDescent="0.25">
      <c r="H2140" s="148" t="s">
        <v>4435</v>
      </c>
      <c r="I2140" s="148" t="s">
        <v>391</v>
      </c>
      <c r="J2140" s="148" t="s">
        <v>7553</v>
      </c>
      <c r="K2140" s="148">
        <f t="shared" si="63"/>
        <v>650000000001642</v>
      </c>
      <c r="L2140" s="148" t="s">
        <v>9021</v>
      </c>
    </row>
    <row r="2141" spans="8:12" x14ac:dyDescent="0.25">
      <c r="H2141" s="148" t="s">
        <v>4436</v>
      </c>
      <c r="I2141" s="148" t="s">
        <v>6962</v>
      </c>
      <c r="J2141" s="148" t="s">
        <v>6962</v>
      </c>
      <c r="K2141" s="148">
        <f t="shared" si="63"/>
        <v>0</v>
      </c>
      <c r="L2141" s="148" t="s">
        <v>9021</v>
      </c>
    </row>
    <row r="2142" spans="8:12" x14ac:dyDescent="0.25">
      <c r="H2142" s="148" t="s">
        <v>4436</v>
      </c>
      <c r="I2142" s="148" t="s">
        <v>391</v>
      </c>
      <c r="J2142" s="148" t="s">
        <v>7554</v>
      </c>
      <c r="K2142" s="148">
        <f t="shared" si="63"/>
        <v>650000000000521</v>
      </c>
      <c r="L2142" s="148" t="s">
        <v>9021</v>
      </c>
    </row>
    <row r="2143" spans="8:12" x14ac:dyDescent="0.25">
      <c r="H2143" s="148" t="s">
        <v>4437</v>
      </c>
      <c r="I2143" s="148" t="s">
        <v>6962</v>
      </c>
      <c r="J2143" s="148" t="s">
        <v>6962</v>
      </c>
      <c r="K2143" s="148">
        <f t="shared" si="63"/>
        <v>0</v>
      </c>
      <c r="L2143" s="148" t="s">
        <v>9021</v>
      </c>
    </row>
    <row r="2144" spans="8:12" x14ac:dyDescent="0.25">
      <c r="H2144" s="148" t="s">
        <v>4437</v>
      </c>
      <c r="I2144" s="148" t="s">
        <v>391</v>
      </c>
      <c r="J2144" s="148" t="s">
        <v>7555</v>
      </c>
      <c r="K2144" s="148">
        <f t="shared" si="63"/>
        <v>650000000001643</v>
      </c>
      <c r="L2144" s="148" t="s">
        <v>9021</v>
      </c>
    </row>
    <row r="2145" spans="8:12" x14ac:dyDescent="0.25">
      <c r="H2145" s="148" t="s">
        <v>4438</v>
      </c>
      <c r="I2145" s="148" t="s">
        <v>6962</v>
      </c>
      <c r="J2145" s="148" t="s">
        <v>6962</v>
      </c>
      <c r="K2145" s="148">
        <f t="shared" si="63"/>
        <v>0</v>
      </c>
      <c r="L2145" s="148" t="s">
        <v>9021</v>
      </c>
    </row>
    <row r="2146" spans="8:12" x14ac:dyDescent="0.25">
      <c r="H2146" s="148" t="s">
        <v>4438</v>
      </c>
      <c r="I2146" s="148" t="s">
        <v>391</v>
      </c>
      <c r="J2146" s="148" t="s">
        <v>7556</v>
      </c>
      <c r="K2146" s="148">
        <f t="shared" si="63"/>
        <v>650000000000522</v>
      </c>
      <c r="L2146" s="148" t="s">
        <v>9021</v>
      </c>
    </row>
    <row r="2147" spans="8:12" x14ac:dyDescent="0.25">
      <c r="H2147" s="148" t="s">
        <v>4439</v>
      </c>
      <c r="I2147" s="148" t="s">
        <v>6962</v>
      </c>
      <c r="J2147" s="148" t="s">
        <v>6962</v>
      </c>
      <c r="K2147" s="148">
        <f t="shared" si="63"/>
        <v>0</v>
      </c>
      <c r="L2147" s="148" t="s">
        <v>9021</v>
      </c>
    </row>
    <row r="2148" spans="8:12" x14ac:dyDescent="0.25">
      <c r="H2148" s="148" t="s">
        <v>4439</v>
      </c>
      <c r="I2148" s="148" t="s">
        <v>391</v>
      </c>
      <c r="J2148" s="148" t="s">
        <v>7557</v>
      </c>
      <c r="K2148" s="148">
        <f t="shared" si="63"/>
        <v>650000000000523</v>
      </c>
      <c r="L2148" s="148" t="s">
        <v>9021</v>
      </c>
    </row>
    <row r="2149" spans="8:12" x14ac:dyDescent="0.25">
      <c r="H2149" s="148" t="s">
        <v>4440</v>
      </c>
      <c r="I2149" s="148" t="s">
        <v>6962</v>
      </c>
      <c r="J2149" s="148" t="s">
        <v>6962</v>
      </c>
      <c r="K2149" s="148">
        <f t="shared" si="63"/>
        <v>0</v>
      </c>
      <c r="L2149" s="148" t="s">
        <v>9021</v>
      </c>
    </row>
    <row r="2150" spans="8:12" x14ac:dyDescent="0.25">
      <c r="H2150" s="148" t="s">
        <v>4440</v>
      </c>
      <c r="I2150" s="148" t="s">
        <v>391</v>
      </c>
      <c r="J2150" s="148" t="s">
        <v>7558</v>
      </c>
      <c r="K2150" s="148">
        <f t="shared" si="63"/>
        <v>650000000000524</v>
      </c>
      <c r="L2150" s="148" t="s">
        <v>9021</v>
      </c>
    </row>
    <row r="2151" spans="8:12" x14ac:dyDescent="0.25">
      <c r="H2151" s="148" t="s">
        <v>4441</v>
      </c>
      <c r="I2151" s="148" t="s">
        <v>6962</v>
      </c>
      <c r="J2151" s="148" t="s">
        <v>6962</v>
      </c>
      <c r="K2151" s="148">
        <f t="shared" si="63"/>
        <v>0</v>
      </c>
      <c r="L2151" s="148" t="s">
        <v>9021</v>
      </c>
    </row>
    <row r="2152" spans="8:12" x14ac:dyDescent="0.25">
      <c r="H2152" s="148" t="s">
        <v>4441</v>
      </c>
      <c r="I2152" s="148" t="s">
        <v>391</v>
      </c>
      <c r="J2152" s="148" t="s">
        <v>7559</v>
      </c>
      <c r="K2152" s="148">
        <f t="shared" si="63"/>
        <v>650000000000525</v>
      </c>
      <c r="L2152" s="148" t="s">
        <v>9021</v>
      </c>
    </row>
    <row r="2153" spans="8:12" x14ac:dyDescent="0.25">
      <c r="H2153" s="148" t="s">
        <v>4442</v>
      </c>
      <c r="I2153" s="148" t="s">
        <v>6962</v>
      </c>
      <c r="J2153" s="148" t="s">
        <v>6962</v>
      </c>
      <c r="K2153" s="148">
        <f t="shared" si="63"/>
        <v>0</v>
      </c>
      <c r="L2153" s="148" t="s">
        <v>9021</v>
      </c>
    </row>
    <row r="2154" spans="8:12" x14ac:dyDescent="0.25">
      <c r="H2154" s="148" t="s">
        <v>4442</v>
      </c>
      <c r="I2154" s="148" t="s">
        <v>391</v>
      </c>
      <c r="J2154" s="148" t="s">
        <v>7560</v>
      </c>
      <c r="K2154" s="148">
        <f t="shared" si="63"/>
        <v>650000000001644</v>
      </c>
      <c r="L2154" s="148" t="s">
        <v>9021</v>
      </c>
    </row>
    <row r="2155" spans="8:12" x14ac:dyDescent="0.25">
      <c r="H2155" s="148" t="s">
        <v>4443</v>
      </c>
      <c r="I2155" s="148" t="s">
        <v>6962</v>
      </c>
      <c r="J2155" s="148" t="s">
        <v>6962</v>
      </c>
      <c r="K2155" s="148">
        <f t="shared" si="63"/>
        <v>0</v>
      </c>
      <c r="L2155" s="148" t="s">
        <v>9021</v>
      </c>
    </row>
    <row r="2156" spans="8:12" x14ac:dyDescent="0.25">
      <c r="H2156" s="148" t="s">
        <v>4443</v>
      </c>
      <c r="I2156" s="148" t="s">
        <v>391</v>
      </c>
      <c r="J2156" s="148" t="s">
        <v>7561</v>
      </c>
      <c r="K2156" s="148">
        <f t="shared" si="63"/>
        <v>650000000000526</v>
      </c>
      <c r="L2156" s="148" t="s">
        <v>9021</v>
      </c>
    </row>
    <row r="2157" spans="8:12" x14ac:dyDescent="0.25">
      <c r="H2157" s="148" t="s">
        <v>4444</v>
      </c>
      <c r="I2157" s="148" t="s">
        <v>6962</v>
      </c>
      <c r="J2157" s="148" t="s">
        <v>6962</v>
      </c>
      <c r="K2157" s="148">
        <f t="shared" si="63"/>
        <v>0</v>
      </c>
      <c r="L2157" s="148" t="s">
        <v>9021</v>
      </c>
    </row>
    <row r="2158" spans="8:12" x14ac:dyDescent="0.25">
      <c r="H2158" s="148" t="s">
        <v>4444</v>
      </c>
      <c r="I2158" s="148" t="s">
        <v>391</v>
      </c>
      <c r="J2158" s="148" t="s">
        <v>7562</v>
      </c>
      <c r="K2158" s="148">
        <f t="shared" si="63"/>
        <v>650000000000527</v>
      </c>
      <c r="L2158" s="148" t="s">
        <v>9021</v>
      </c>
    </row>
    <row r="2159" spans="8:12" x14ac:dyDescent="0.25">
      <c r="H2159" s="148" t="s">
        <v>4445</v>
      </c>
      <c r="I2159" s="148" t="s">
        <v>6962</v>
      </c>
      <c r="J2159" s="148" t="s">
        <v>6962</v>
      </c>
      <c r="K2159" s="148">
        <f t="shared" si="63"/>
        <v>0</v>
      </c>
      <c r="L2159" s="148" t="s">
        <v>9021</v>
      </c>
    </row>
    <row r="2160" spans="8:12" x14ac:dyDescent="0.25">
      <c r="H2160" s="148" t="s">
        <v>4445</v>
      </c>
      <c r="I2160" s="148" t="s">
        <v>391</v>
      </c>
      <c r="J2160" s="148" t="s">
        <v>7563</v>
      </c>
      <c r="K2160" s="148">
        <f t="shared" si="63"/>
        <v>650000000001645</v>
      </c>
      <c r="L2160" s="148" t="s">
        <v>9021</v>
      </c>
    </row>
    <row r="2161" spans="8:12" x14ac:dyDescent="0.25">
      <c r="H2161" s="148" t="s">
        <v>4446</v>
      </c>
      <c r="I2161" s="148" t="s">
        <v>6962</v>
      </c>
      <c r="J2161" s="148" t="s">
        <v>6962</v>
      </c>
      <c r="K2161" s="148">
        <f t="shared" si="63"/>
        <v>0</v>
      </c>
      <c r="L2161" s="148" t="s">
        <v>9026</v>
      </c>
    </row>
    <row r="2162" spans="8:12" x14ac:dyDescent="0.25">
      <c r="H2162" s="148" t="s">
        <v>4446</v>
      </c>
      <c r="I2162" s="148" t="s">
        <v>391</v>
      </c>
      <c r="J2162" s="148" t="s">
        <v>7564</v>
      </c>
      <c r="K2162" s="148">
        <f t="shared" si="63"/>
        <v>650000000001646</v>
      </c>
      <c r="L2162" s="148" t="s">
        <v>9026</v>
      </c>
    </row>
    <row r="2163" spans="8:12" x14ac:dyDescent="0.25">
      <c r="H2163" s="148" t="s">
        <v>4447</v>
      </c>
      <c r="I2163" s="148" t="s">
        <v>6962</v>
      </c>
      <c r="J2163" s="148" t="s">
        <v>6962</v>
      </c>
      <c r="K2163" s="148">
        <f t="shared" si="63"/>
        <v>0</v>
      </c>
      <c r="L2163" s="148" t="s">
        <v>9025</v>
      </c>
    </row>
    <row r="2164" spans="8:12" x14ac:dyDescent="0.25">
      <c r="H2164" s="148" t="s">
        <v>4447</v>
      </c>
      <c r="I2164" s="148" t="s">
        <v>391</v>
      </c>
      <c r="J2164" s="148" t="s">
        <v>7565</v>
      </c>
      <c r="K2164" s="148">
        <f t="shared" si="63"/>
        <v>650000000000528</v>
      </c>
      <c r="L2164" s="148" t="s">
        <v>9025</v>
      </c>
    </row>
    <row r="2165" spans="8:12" x14ac:dyDescent="0.25">
      <c r="H2165" s="148" t="s">
        <v>4448</v>
      </c>
      <c r="I2165" s="148" t="s">
        <v>6962</v>
      </c>
      <c r="J2165" s="148" t="s">
        <v>6962</v>
      </c>
      <c r="K2165" s="148">
        <f t="shared" si="63"/>
        <v>0</v>
      </c>
      <c r="L2165" s="148" t="s">
        <v>9021</v>
      </c>
    </row>
    <row r="2166" spans="8:12" x14ac:dyDescent="0.25">
      <c r="H2166" s="148" t="s">
        <v>4448</v>
      </c>
      <c r="I2166" s="148" t="s">
        <v>391</v>
      </c>
      <c r="J2166" s="148" t="s">
        <v>7566</v>
      </c>
      <c r="K2166" s="148">
        <f t="shared" si="63"/>
        <v>650000000001647</v>
      </c>
      <c r="L2166" s="148" t="s">
        <v>9021</v>
      </c>
    </row>
    <row r="2167" spans="8:12" x14ac:dyDescent="0.25">
      <c r="H2167" s="148" t="s">
        <v>4449</v>
      </c>
      <c r="I2167" s="148" t="s">
        <v>6962</v>
      </c>
      <c r="J2167" s="148" t="s">
        <v>6962</v>
      </c>
      <c r="K2167" s="148">
        <f t="shared" si="63"/>
        <v>0</v>
      </c>
      <c r="L2167" s="148" t="s">
        <v>9021</v>
      </c>
    </row>
    <row r="2168" spans="8:12" x14ac:dyDescent="0.25">
      <c r="H2168" s="148" t="s">
        <v>4449</v>
      </c>
      <c r="I2168" s="148" t="s">
        <v>391</v>
      </c>
      <c r="J2168" s="148" t="s">
        <v>7567</v>
      </c>
      <c r="K2168" s="148">
        <f t="shared" si="63"/>
        <v>650000000001648</v>
      </c>
      <c r="L2168" s="148" t="s">
        <v>9021</v>
      </c>
    </row>
    <row r="2169" spans="8:12" x14ac:dyDescent="0.25">
      <c r="H2169" s="148" t="s">
        <v>4450</v>
      </c>
      <c r="I2169" s="148" t="s">
        <v>6962</v>
      </c>
      <c r="J2169" s="148" t="s">
        <v>6962</v>
      </c>
      <c r="K2169" s="148">
        <f t="shared" si="63"/>
        <v>0</v>
      </c>
      <c r="L2169" s="148" t="s">
        <v>9021</v>
      </c>
    </row>
    <row r="2170" spans="8:12" x14ac:dyDescent="0.25">
      <c r="H2170" s="148" t="s">
        <v>4450</v>
      </c>
      <c r="I2170" s="148" t="s">
        <v>391</v>
      </c>
      <c r="J2170" s="148" t="s">
        <v>7568</v>
      </c>
      <c r="K2170" s="148">
        <f t="shared" si="63"/>
        <v>650000000000529</v>
      </c>
      <c r="L2170" s="148" t="s">
        <v>9021</v>
      </c>
    </row>
    <row r="2171" spans="8:12" x14ac:dyDescent="0.25">
      <c r="H2171" s="148" t="s">
        <v>4451</v>
      </c>
      <c r="I2171" s="148" t="s">
        <v>6962</v>
      </c>
      <c r="J2171" s="148" t="s">
        <v>6962</v>
      </c>
      <c r="K2171" s="148">
        <f t="shared" si="63"/>
        <v>0</v>
      </c>
      <c r="L2171" s="148" t="s">
        <v>9021</v>
      </c>
    </row>
    <row r="2172" spans="8:12" x14ac:dyDescent="0.25">
      <c r="H2172" s="148" t="s">
        <v>4451</v>
      </c>
      <c r="I2172" s="148" t="s">
        <v>391</v>
      </c>
      <c r="J2172" s="148" t="s">
        <v>7569</v>
      </c>
      <c r="K2172" s="148">
        <f t="shared" si="63"/>
        <v>650000000000530</v>
      </c>
      <c r="L2172" s="148" t="s">
        <v>9021</v>
      </c>
    </row>
    <row r="2173" spans="8:12" x14ac:dyDescent="0.25">
      <c r="H2173" s="148" t="s">
        <v>4452</v>
      </c>
      <c r="I2173" s="148" t="s">
        <v>6962</v>
      </c>
      <c r="J2173" s="148" t="s">
        <v>6962</v>
      </c>
      <c r="K2173" s="148">
        <f t="shared" si="63"/>
        <v>0</v>
      </c>
      <c r="L2173" s="148" t="s">
        <v>9021</v>
      </c>
    </row>
    <row r="2174" spans="8:12" x14ac:dyDescent="0.25">
      <c r="H2174" s="148" t="s">
        <v>4452</v>
      </c>
      <c r="I2174" s="148" t="s">
        <v>391</v>
      </c>
      <c r="J2174" s="148" t="s">
        <v>7570</v>
      </c>
      <c r="K2174" s="148">
        <f t="shared" si="63"/>
        <v>650000000000531</v>
      </c>
      <c r="L2174" s="148" t="s">
        <v>9021</v>
      </c>
    </row>
    <row r="2175" spans="8:12" x14ac:dyDescent="0.25">
      <c r="H2175" s="148" t="s">
        <v>4453</v>
      </c>
      <c r="I2175" s="148" t="s">
        <v>6962</v>
      </c>
      <c r="J2175" s="148" t="s">
        <v>6962</v>
      </c>
      <c r="K2175" s="148">
        <f t="shared" si="63"/>
        <v>0</v>
      </c>
      <c r="L2175" s="148" t="s">
        <v>9021</v>
      </c>
    </row>
    <row r="2176" spans="8:12" x14ac:dyDescent="0.25">
      <c r="H2176" s="148" t="s">
        <v>4453</v>
      </c>
      <c r="I2176" s="148" t="s">
        <v>391</v>
      </c>
      <c r="J2176" s="148" t="s">
        <v>7571</v>
      </c>
      <c r="K2176" s="148">
        <f t="shared" si="63"/>
        <v>650000000000532</v>
      </c>
      <c r="L2176" s="148" t="s">
        <v>9021</v>
      </c>
    </row>
    <row r="2177" spans="8:12" x14ac:dyDescent="0.25">
      <c r="H2177" s="148" t="s">
        <v>4454</v>
      </c>
      <c r="I2177" s="148" t="s">
        <v>6962</v>
      </c>
      <c r="J2177" s="148" t="s">
        <v>6962</v>
      </c>
      <c r="K2177" s="148">
        <f t="shared" si="63"/>
        <v>0</v>
      </c>
      <c r="L2177" s="148" t="s">
        <v>9021</v>
      </c>
    </row>
    <row r="2178" spans="8:12" x14ac:dyDescent="0.25">
      <c r="H2178" s="148" t="s">
        <v>4454</v>
      </c>
      <c r="I2178" s="148" t="s">
        <v>391</v>
      </c>
      <c r="J2178" s="148" t="s">
        <v>7572</v>
      </c>
      <c r="K2178" s="148">
        <f t="shared" si="63"/>
        <v>650000000000533</v>
      </c>
      <c r="L2178" s="148" t="s">
        <v>9021</v>
      </c>
    </row>
    <row r="2179" spans="8:12" x14ac:dyDescent="0.25">
      <c r="H2179" s="148" t="s">
        <v>4455</v>
      </c>
      <c r="I2179" s="148" t="s">
        <v>6962</v>
      </c>
      <c r="J2179" s="148" t="s">
        <v>6962</v>
      </c>
      <c r="K2179" s="148">
        <f t="shared" ref="K2179:K2242" si="64">+IFERROR(J2179*1,0)</f>
        <v>0</v>
      </c>
      <c r="L2179" s="148" t="s">
        <v>9021</v>
      </c>
    </row>
    <row r="2180" spans="8:12" x14ac:dyDescent="0.25">
      <c r="H2180" s="148" t="s">
        <v>4455</v>
      </c>
      <c r="I2180" s="148" t="s">
        <v>391</v>
      </c>
      <c r="J2180" s="148" t="s">
        <v>7573</v>
      </c>
      <c r="K2180" s="148">
        <f t="shared" si="64"/>
        <v>650000000000534</v>
      </c>
      <c r="L2180" s="148" t="s">
        <v>9021</v>
      </c>
    </row>
    <row r="2181" spans="8:12" x14ac:dyDescent="0.25">
      <c r="H2181" s="148" t="s">
        <v>4456</v>
      </c>
      <c r="I2181" s="148" t="s">
        <v>6962</v>
      </c>
      <c r="J2181" s="148" t="s">
        <v>6962</v>
      </c>
      <c r="K2181" s="148">
        <f t="shared" si="64"/>
        <v>0</v>
      </c>
      <c r="L2181" s="148" t="s">
        <v>9021</v>
      </c>
    </row>
    <row r="2182" spans="8:12" x14ac:dyDescent="0.25">
      <c r="H2182" s="148" t="s">
        <v>4456</v>
      </c>
      <c r="I2182" s="148" t="s">
        <v>391</v>
      </c>
      <c r="J2182" s="148" t="s">
        <v>7574</v>
      </c>
      <c r="K2182" s="148">
        <f t="shared" si="64"/>
        <v>650000000000535</v>
      </c>
      <c r="L2182" s="148" t="s">
        <v>9021</v>
      </c>
    </row>
    <row r="2183" spans="8:12" x14ac:dyDescent="0.25">
      <c r="H2183" s="148" t="s">
        <v>4457</v>
      </c>
      <c r="I2183" s="148" t="s">
        <v>6962</v>
      </c>
      <c r="J2183" s="148" t="s">
        <v>6962</v>
      </c>
      <c r="K2183" s="148">
        <f t="shared" si="64"/>
        <v>0</v>
      </c>
      <c r="L2183" s="148" t="s">
        <v>9021</v>
      </c>
    </row>
    <row r="2184" spans="8:12" x14ac:dyDescent="0.25">
      <c r="H2184" s="148" t="s">
        <v>4457</v>
      </c>
      <c r="I2184" s="148" t="s">
        <v>391</v>
      </c>
      <c r="J2184" s="148" t="s">
        <v>7575</v>
      </c>
      <c r="K2184" s="148">
        <f t="shared" si="64"/>
        <v>650000000000536</v>
      </c>
      <c r="L2184" s="148" t="s">
        <v>9021</v>
      </c>
    </row>
    <row r="2185" spans="8:12" x14ac:dyDescent="0.25">
      <c r="H2185" s="148" t="s">
        <v>4458</v>
      </c>
      <c r="I2185" s="148" t="s">
        <v>6962</v>
      </c>
      <c r="J2185" s="148" t="s">
        <v>6962</v>
      </c>
      <c r="K2185" s="148">
        <f t="shared" si="64"/>
        <v>0</v>
      </c>
      <c r="L2185" s="148" t="s">
        <v>9021</v>
      </c>
    </row>
    <row r="2186" spans="8:12" x14ac:dyDescent="0.25">
      <c r="H2186" s="148" t="s">
        <v>4458</v>
      </c>
      <c r="I2186" s="148" t="s">
        <v>391</v>
      </c>
      <c r="J2186" s="148" t="s">
        <v>7576</v>
      </c>
      <c r="K2186" s="148">
        <f t="shared" si="64"/>
        <v>650000000001649</v>
      </c>
      <c r="L2186" s="148" t="s">
        <v>9021</v>
      </c>
    </row>
    <row r="2187" spans="8:12" x14ac:dyDescent="0.25">
      <c r="H2187" s="148" t="s">
        <v>4459</v>
      </c>
      <c r="I2187" s="148" t="s">
        <v>6962</v>
      </c>
      <c r="J2187" s="148" t="s">
        <v>6962</v>
      </c>
      <c r="K2187" s="148">
        <f t="shared" si="64"/>
        <v>0</v>
      </c>
      <c r="L2187" s="148" t="s">
        <v>9021</v>
      </c>
    </row>
    <row r="2188" spans="8:12" x14ac:dyDescent="0.25">
      <c r="H2188" s="148" t="s">
        <v>4459</v>
      </c>
      <c r="I2188" s="148" t="s">
        <v>391</v>
      </c>
      <c r="J2188" s="148" t="s">
        <v>7577</v>
      </c>
      <c r="K2188" s="148">
        <f t="shared" si="64"/>
        <v>650000000000537</v>
      </c>
      <c r="L2188" s="148" t="s">
        <v>9021</v>
      </c>
    </row>
    <row r="2189" spans="8:12" x14ac:dyDescent="0.25">
      <c r="H2189" s="148" t="s">
        <v>4460</v>
      </c>
      <c r="I2189" s="148" t="s">
        <v>6962</v>
      </c>
      <c r="J2189" s="148" t="s">
        <v>6962</v>
      </c>
      <c r="K2189" s="148">
        <f t="shared" si="64"/>
        <v>0</v>
      </c>
      <c r="L2189" s="148" t="s">
        <v>9021</v>
      </c>
    </row>
    <row r="2190" spans="8:12" x14ac:dyDescent="0.25">
      <c r="H2190" s="148" t="s">
        <v>4460</v>
      </c>
      <c r="I2190" s="148" t="s">
        <v>391</v>
      </c>
      <c r="J2190" s="148" t="s">
        <v>7578</v>
      </c>
      <c r="K2190" s="148">
        <f t="shared" si="64"/>
        <v>650000000000538</v>
      </c>
      <c r="L2190" s="148" t="s">
        <v>9021</v>
      </c>
    </row>
    <row r="2191" spans="8:12" x14ac:dyDescent="0.25">
      <c r="H2191" s="148" t="s">
        <v>4461</v>
      </c>
      <c r="I2191" s="148" t="s">
        <v>6962</v>
      </c>
      <c r="J2191" s="148" t="s">
        <v>6962</v>
      </c>
      <c r="K2191" s="148">
        <f t="shared" si="64"/>
        <v>0</v>
      </c>
      <c r="L2191" s="148" t="s">
        <v>9021</v>
      </c>
    </row>
    <row r="2192" spans="8:12" x14ac:dyDescent="0.25">
      <c r="H2192" s="148" t="s">
        <v>4461</v>
      </c>
      <c r="I2192" s="148" t="s">
        <v>391</v>
      </c>
      <c r="J2192" s="148" t="s">
        <v>7579</v>
      </c>
      <c r="K2192" s="148">
        <f t="shared" si="64"/>
        <v>650000000001650</v>
      </c>
      <c r="L2192" s="148" t="s">
        <v>9021</v>
      </c>
    </row>
    <row r="2193" spans="8:12" x14ac:dyDescent="0.25">
      <c r="H2193" s="148" t="s">
        <v>4462</v>
      </c>
      <c r="I2193" s="148" t="s">
        <v>6962</v>
      </c>
      <c r="J2193" s="148" t="s">
        <v>6962</v>
      </c>
      <c r="K2193" s="148">
        <f t="shared" si="64"/>
        <v>0</v>
      </c>
      <c r="L2193" s="148" t="s">
        <v>9021</v>
      </c>
    </row>
    <row r="2194" spans="8:12" x14ac:dyDescent="0.25">
      <c r="H2194" s="148" t="s">
        <v>4462</v>
      </c>
      <c r="I2194" s="148" t="s">
        <v>391</v>
      </c>
      <c r="J2194" s="148" t="s">
        <v>7580</v>
      </c>
      <c r="K2194" s="148">
        <f t="shared" si="64"/>
        <v>650000000000539</v>
      </c>
      <c r="L2194" s="148" t="s">
        <v>9021</v>
      </c>
    </row>
    <row r="2195" spans="8:12" x14ac:dyDescent="0.25">
      <c r="H2195" s="148" t="s">
        <v>4463</v>
      </c>
      <c r="I2195" s="148" t="s">
        <v>6962</v>
      </c>
      <c r="J2195" s="148" t="s">
        <v>6962</v>
      </c>
      <c r="K2195" s="148">
        <f t="shared" si="64"/>
        <v>0</v>
      </c>
      <c r="L2195" s="148" t="s">
        <v>9021</v>
      </c>
    </row>
    <row r="2196" spans="8:12" x14ac:dyDescent="0.25">
      <c r="H2196" s="148" t="s">
        <v>4463</v>
      </c>
      <c r="I2196" s="148" t="s">
        <v>391</v>
      </c>
      <c r="J2196" s="148" t="s">
        <v>7581</v>
      </c>
      <c r="K2196" s="148">
        <f t="shared" si="64"/>
        <v>650000000001651</v>
      </c>
      <c r="L2196" s="148" t="s">
        <v>9021</v>
      </c>
    </row>
    <row r="2197" spans="8:12" x14ac:dyDescent="0.25">
      <c r="H2197" s="148" t="s">
        <v>4464</v>
      </c>
      <c r="I2197" s="148" t="s">
        <v>6962</v>
      </c>
      <c r="J2197" s="148" t="s">
        <v>6962</v>
      </c>
      <c r="K2197" s="148">
        <f t="shared" si="64"/>
        <v>0</v>
      </c>
      <c r="L2197" s="148" t="s">
        <v>9021</v>
      </c>
    </row>
    <row r="2198" spans="8:12" x14ac:dyDescent="0.25">
      <c r="H2198" s="148" t="s">
        <v>4464</v>
      </c>
      <c r="I2198" s="148" t="s">
        <v>391</v>
      </c>
      <c r="J2198" s="148" t="s">
        <v>7582</v>
      </c>
      <c r="K2198" s="148">
        <f t="shared" si="64"/>
        <v>650000000001652</v>
      </c>
      <c r="L2198" s="148" t="s">
        <v>9021</v>
      </c>
    </row>
    <row r="2199" spans="8:12" x14ac:dyDescent="0.25">
      <c r="H2199" s="148" t="s">
        <v>4465</v>
      </c>
      <c r="I2199" s="148" t="s">
        <v>6962</v>
      </c>
      <c r="J2199" s="148" t="s">
        <v>6962</v>
      </c>
      <c r="K2199" s="148">
        <f t="shared" si="64"/>
        <v>0</v>
      </c>
      <c r="L2199" s="148" t="s">
        <v>9021</v>
      </c>
    </row>
    <row r="2200" spans="8:12" x14ac:dyDescent="0.25">
      <c r="H2200" s="148" t="s">
        <v>4465</v>
      </c>
      <c r="I2200" s="148" t="s">
        <v>391</v>
      </c>
      <c r="J2200" s="148" t="s">
        <v>7583</v>
      </c>
      <c r="K2200" s="148">
        <f t="shared" si="64"/>
        <v>650000000000540</v>
      </c>
      <c r="L2200" s="148" t="s">
        <v>9021</v>
      </c>
    </row>
    <row r="2201" spans="8:12" x14ac:dyDescent="0.25">
      <c r="H2201" s="148" t="s">
        <v>6860</v>
      </c>
      <c r="I2201" s="148" t="s">
        <v>6962</v>
      </c>
      <c r="J2201" s="148" t="s">
        <v>6962</v>
      </c>
      <c r="K2201" s="148">
        <f t="shared" si="64"/>
        <v>0</v>
      </c>
      <c r="L2201" s="148" t="s">
        <v>9021</v>
      </c>
    </row>
    <row r="2202" spans="8:12" x14ac:dyDescent="0.25">
      <c r="H2202" s="148" t="s">
        <v>4466</v>
      </c>
      <c r="I2202" s="148" t="s">
        <v>6962</v>
      </c>
      <c r="J2202" s="148" t="s">
        <v>6962</v>
      </c>
      <c r="K2202" s="148">
        <f t="shared" si="64"/>
        <v>0</v>
      </c>
      <c r="L2202" s="148" t="s">
        <v>9021</v>
      </c>
    </row>
    <row r="2203" spans="8:12" x14ac:dyDescent="0.25">
      <c r="H2203" s="148" t="s">
        <v>4466</v>
      </c>
      <c r="I2203" s="148" t="s">
        <v>391</v>
      </c>
      <c r="J2203" s="148" t="s">
        <v>7584</v>
      </c>
      <c r="K2203" s="148">
        <f t="shared" si="64"/>
        <v>650000000001653</v>
      </c>
      <c r="L2203" s="148" t="s">
        <v>9021</v>
      </c>
    </row>
    <row r="2204" spans="8:12" x14ac:dyDescent="0.25">
      <c r="H2204" s="148" t="s">
        <v>4467</v>
      </c>
      <c r="I2204" s="148" t="s">
        <v>6962</v>
      </c>
      <c r="J2204" s="148" t="s">
        <v>6962</v>
      </c>
      <c r="K2204" s="148">
        <f t="shared" si="64"/>
        <v>0</v>
      </c>
      <c r="L2204" s="148" t="s">
        <v>9021</v>
      </c>
    </row>
    <row r="2205" spans="8:12" x14ac:dyDescent="0.25">
      <c r="H2205" s="148" t="s">
        <v>4467</v>
      </c>
      <c r="I2205" s="148" t="s">
        <v>391</v>
      </c>
      <c r="J2205" s="148" t="s">
        <v>7585</v>
      </c>
      <c r="K2205" s="148">
        <f t="shared" si="64"/>
        <v>650000000000541</v>
      </c>
      <c r="L2205" s="148" t="s">
        <v>9021</v>
      </c>
    </row>
    <row r="2206" spans="8:12" x14ac:dyDescent="0.25">
      <c r="H2206" s="148" t="s">
        <v>4468</v>
      </c>
      <c r="I2206" s="148" t="s">
        <v>6962</v>
      </c>
      <c r="J2206" s="148" t="s">
        <v>6962</v>
      </c>
      <c r="K2206" s="148">
        <f t="shared" si="64"/>
        <v>0</v>
      </c>
      <c r="L2206" s="148" t="s">
        <v>9021</v>
      </c>
    </row>
    <row r="2207" spans="8:12" x14ac:dyDescent="0.25">
      <c r="H2207" s="148" t="s">
        <v>4468</v>
      </c>
      <c r="I2207" s="148" t="s">
        <v>391</v>
      </c>
      <c r="J2207" s="148" t="s">
        <v>7586</v>
      </c>
      <c r="K2207" s="148">
        <f t="shared" si="64"/>
        <v>650000000000542</v>
      </c>
      <c r="L2207" s="148" t="s">
        <v>9021</v>
      </c>
    </row>
    <row r="2208" spans="8:12" x14ac:dyDescent="0.25">
      <c r="H2208" s="148" t="s">
        <v>4469</v>
      </c>
      <c r="I2208" s="148" t="s">
        <v>6962</v>
      </c>
      <c r="J2208" s="148" t="s">
        <v>6962</v>
      </c>
      <c r="K2208" s="148">
        <f t="shared" si="64"/>
        <v>0</v>
      </c>
      <c r="L2208" s="148" t="s">
        <v>9021</v>
      </c>
    </row>
    <row r="2209" spans="8:12" x14ac:dyDescent="0.25">
      <c r="H2209" s="148" t="s">
        <v>4469</v>
      </c>
      <c r="I2209" s="148" t="s">
        <v>391</v>
      </c>
      <c r="J2209" s="148" t="s">
        <v>7587</v>
      </c>
      <c r="K2209" s="148">
        <f t="shared" si="64"/>
        <v>650000000000543</v>
      </c>
      <c r="L2209" s="148" t="s">
        <v>9021</v>
      </c>
    </row>
    <row r="2210" spans="8:12" x14ac:dyDescent="0.25">
      <c r="H2210" s="148" t="s">
        <v>4470</v>
      </c>
      <c r="I2210" s="148" t="s">
        <v>6962</v>
      </c>
      <c r="J2210" s="148" t="s">
        <v>6962</v>
      </c>
      <c r="K2210" s="148">
        <f t="shared" si="64"/>
        <v>0</v>
      </c>
      <c r="L2210" s="148" t="s">
        <v>9026</v>
      </c>
    </row>
    <row r="2211" spans="8:12" x14ac:dyDescent="0.25">
      <c r="H2211" s="148" t="s">
        <v>4470</v>
      </c>
      <c r="I2211" s="148" t="s">
        <v>391</v>
      </c>
      <c r="J2211" s="148" t="s">
        <v>7588</v>
      </c>
      <c r="K2211" s="148">
        <f t="shared" si="64"/>
        <v>650000000001654</v>
      </c>
      <c r="L2211" s="148" t="s">
        <v>9026</v>
      </c>
    </row>
    <row r="2212" spans="8:12" x14ac:dyDescent="0.25">
      <c r="H2212" s="148" t="s">
        <v>4471</v>
      </c>
      <c r="I2212" s="148" t="s">
        <v>6962</v>
      </c>
      <c r="J2212" s="148" t="s">
        <v>6962</v>
      </c>
      <c r="K2212" s="148">
        <f t="shared" si="64"/>
        <v>0</v>
      </c>
      <c r="L2212" s="148" t="s">
        <v>9025</v>
      </c>
    </row>
    <row r="2213" spans="8:12" x14ac:dyDescent="0.25">
      <c r="H2213" s="148" t="s">
        <v>4471</v>
      </c>
      <c r="I2213" s="148" t="s">
        <v>391</v>
      </c>
      <c r="J2213" s="148" t="s">
        <v>7589</v>
      </c>
      <c r="K2213" s="148">
        <f t="shared" si="64"/>
        <v>650000000000544</v>
      </c>
      <c r="L2213" s="148" t="s">
        <v>9025</v>
      </c>
    </row>
    <row r="2214" spans="8:12" x14ac:dyDescent="0.25">
      <c r="H2214" s="148" t="s">
        <v>4472</v>
      </c>
      <c r="I2214" s="148" t="s">
        <v>6962</v>
      </c>
      <c r="J2214" s="148" t="s">
        <v>6962</v>
      </c>
      <c r="K2214" s="148">
        <f t="shared" si="64"/>
        <v>0</v>
      </c>
      <c r="L2214" s="148" t="s">
        <v>9021</v>
      </c>
    </row>
    <row r="2215" spans="8:12" x14ac:dyDescent="0.25">
      <c r="H2215" s="148" t="s">
        <v>4472</v>
      </c>
      <c r="I2215" s="148" t="s">
        <v>391</v>
      </c>
      <c r="J2215" s="148" t="s">
        <v>7590</v>
      </c>
      <c r="K2215" s="148">
        <f t="shared" si="64"/>
        <v>650000000000545</v>
      </c>
      <c r="L2215" s="148" t="s">
        <v>9021</v>
      </c>
    </row>
    <row r="2216" spans="8:12" x14ac:dyDescent="0.25">
      <c r="H2216" s="148" t="s">
        <v>4473</v>
      </c>
      <c r="I2216" s="148" t="s">
        <v>6962</v>
      </c>
      <c r="J2216" s="148" t="s">
        <v>6962</v>
      </c>
      <c r="K2216" s="148">
        <f t="shared" si="64"/>
        <v>0</v>
      </c>
      <c r="L2216" s="148" t="s">
        <v>9021</v>
      </c>
    </row>
    <row r="2217" spans="8:12" x14ac:dyDescent="0.25">
      <c r="H2217" s="148" t="s">
        <v>4473</v>
      </c>
      <c r="I2217" s="148" t="s">
        <v>391</v>
      </c>
      <c r="J2217" s="148" t="s">
        <v>7591</v>
      </c>
      <c r="K2217" s="148">
        <f t="shared" si="64"/>
        <v>650000000000546</v>
      </c>
      <c r="L2217" s="148" t="s">
        <v>9021</v>
      </c>
    </row>
    <row r="2218" spans="8:12" x14ac:dyDescent="0.25">
      <c r="H2218" s="148" t="s">
        <v>4474</v>
      </c>
      <c r="I2218" s="148" t="s">
        <v>6962</v>
      </c>
      <c r="J2218" s="148" t="s">
        <v>6962</v>
      </c>
      <c r="K2218" s="148">
        <f t="shared" si="64"/>
        <v>0</v>
      </c>
      <c r="L2218" s="148" t="s">
        <v>9021</v>
      </c>
    </row>
    <row r="2219" spans="8:12" x14ac:dyDescent="0.25">
      <c r="H2219" s="148" t="s">
        <v>4474</v>
      </c>
      <c r="I2219" s="148" t="s">
        <v>391</v>
      </c>
      <c r="J2219" s="148" t="s">
        <v>7592</v>
      </c>
      <c r="K2219" s="148">
        <f t="shared" si="64"/>
        <v>650000000000547</v>
      </c>
      <c r="L2219" s="148" t="s">
        <v>9021</v>
      </c>
    </row>
    <row r="2220" spans="8:12" x14ac:dyDescent="0.25">
      <c r="H2220" s="148" t="s">
        <v>4475</v>
      </c>
      <c r="I2220" s="148" t="s">
        <v>6962</v>
      </c>
      <c r="J2220" s="148" t="s">
        <v>6962</v>
      </c>
      <c r="K2220" s="148">
        <f t="shared" si="64"/>
        <v>0</v>
      </c>
      <c r="L2220" s="148" t="s">
        <v>9021</v>
      </c>
    </row>
    <row r="2221" spans="8:12" x14ac:dyDescent="0.25">
      <c r="H2221" s="148" t="s">
        <v>4475</v>
      </c>
      <c r="I2221" s="148" t="s">
        <v>391</v>
      </c>
      <c r="J2221" s="148" t="s">
        <v>7593</v>
      </c>
      <c r="K2221" s="148">
        <f t="shared" si="64"/>
        <v>650000000001655</v>
      </c>
      <c r="L2221" s="148" t="s">
        <v>9021</v>
      </c>
    </row>
    <row r="2222" spans="8:12" x14ac:dyDescent="0.25">
      <c r="H2222" s="148" t="s">
        <v>4476</v>
      </c>
      <c r="I2222" s="148" t="s">
        <v>6962</v>
      </c>
      <c r="J2222" s="148" t="s">
        <v>6962</v>
      </c>
      <c r="K2222" s="148">
        <f t="shared" si="64"/>
        <v>0</v>
      </c>
      <c r="L2222" s="148" t="s">
        <v>9021</v>
      </c>
    </row>
    <row r="2223" spans="8:12" x14ac:dyDescent="0.25">
      <c r="H2223" s="148" t="s">
        <v>4476</v>
      </c>
      <c r="I2223" s="148" t="s">
        <v>391</v>
      </c>
      <c r="J2223" s="148" t="s">
        <v>7594</v>
      </c>
      <c r="K2223" s="148">
        <f t="shared" si="64"/>
        <v>650000000000548</v>
      </c>
      <c r="L2223" s="148" t="s">
        <v>9021</v>
      </c>
    </row>
    <row r="2224" spans="8:12" x14ac:dyDescent="0.25">
      <c r="H2224" s="148" t="s">
        <v>4477</v>
      </c>
      <c r="I2224" s="148" t="s">
        <v>6962</v>
      </c>
      <c r="J2224" s="148" t="s">
        <v>6962</v>
      </c>
      <c r="K2224" s="148">
        <f t="shared" si="64"/>
        <v>0</v>
      </c>
      <c r="L2224" s="148" t="s">
        <v>9023</v>
      </c>
    </row>
    <row r="2225" spans="8:12" x14ac:dyDescent="0.25">
      <c r="H2225" s="148" t="s">
        <v>4477</v>
      </c>
      <c r="I2225" s="148" t="s">
        <v>391</v>
      </c>
      <c r="J2225" s="148" t="s">
        <v>7594</v>
      </c>
      <c r="K2225" s="148">
        <f t="shared" si="64"/>
        <v>650000000000548</v>
      </c>
      <c r="L2225" s="148" t="s">
        <v>9023</v>
      </c>
    </row>
    <row r="2226" spans="8:12" x14ac:dyDescent="0.25">
      <c r="H2226" s="148" t="s">
        <v>4478</v>
      </c>
      <c r="I2226" s="148" t="s">
        <v>6962</v>
      </c>
      <c r="J2226" s="148" t="s">
        <v>6962</v>
      </c>
      <c r="K2226" s="148">
        <f t="shared" si="64"/>
        <v>0</v>
      </c>
      <c r="L2226" s="148" t="s">
        <v>9021</v>
      </c>
    </row>
    <row r="2227" spans="8:12" x14ac:dyDescent="0.25">
      <c r="H2227" s="148" t="s">
        <v>4478</v>
      </c>
      <c r="I2227" s="148" t="s">
        <v>391</v>
      </c>
      <c r="J2227" s="148" t="s">
        <v>7595</v>
      </c>
      <c r="K2227" s="148">
        <f t="shared" si="64"/>
        <v>650000000000549</v>
      </c>
      <c r="L2227" s="148" t="s">
        <v>9021</v>
      </c>
    </row>
    <row r="2228" spans="8:12" x14ac:dyDescent="0.25">
      <c r="H2228" s="148" t="s">
        <v>4479</v>
      </c>
      <c r="I2228" s="148" t="s">
        <v>6962</v>
      </c>
      <c r="J2228" s="148" t="s">
        <v>6962</v>
      </c>
      <c r="K2228" s="148">
        <f t="shared" si="64"/>
        <v>0</v>
      </c>
      <c r="L2228" s="148" t="s">
        <v>9021</v>
      </c>
    </row>
    <row r="2229" spans="8:12" x14ac:dyDescent="0.25">
      <c r="H2229" s="148" t="s">
        <v>4479</v>
      </c>
      <c r="I2229" s="148" t="s">
        <v>391</v>
      </c>
      <c r="J2229" s="148" t="s">
        <v>7596</v>
      </c>
      <c r="K2229" s="148">
        <f t="shared" si="64"/>
        <v>650000000000550</v>
      </c>
      <c r="L2229" s="148" t="s">
        <v>9021</v>
      </c>
    </row>
    <row r="2230" spans="8:12" x14ac:dyDescent="0.25">
      <c r="H2230" s="148" t="s">
        <v>4480</v>
      </c>
      <c r="I2230" s="148" t="s">
        <v>6962</v>
      </c>
      <c r="J2230" s="148" t="s">
        <v>6962</v>
      </c>
      <c r="K2230" s="148">
        <f t="shared" si="64"/>
        <v>0</v>
      </c>
      <c r="L2230" s="148" t="s">
        <v>9023</v>
      </c>
    </row>
    <row r="2231" spans="8:12" x14ac:dyDescent="0.25">
      <c r="H2231" s="148" t="s">
        <v>4480</v>
      </c>
      <c r="I2231" s="148" t="s">
        <v>391</v>
      </c>
      <c r="J2231" s="148" t="s">
        <v>7596</v>
      </c>
      <c r="K2231" s="148">
        <f t="shared" si="64"/>
        <v>650000000000550</v>
      </c>
      <c r="L2231" s="148" t="s">
        <v>9023</v>
      </c>
    </row>
    <row r="2232" spans="8:12" x14ac:dyDescent="0.25">
      <c r="H2232" s="148" t="s">
        <v>4481</v>
      </c>
      <c r="I2232" s="148" t="s">
        <v>6962</v>
      </c>
      <c r="J2232" s="148" t="s">
        <v>6962</v>
      </c>
      <c r="K2232" s="148">
        <f t="shared" si="64"/>
        <v>0</v>
      </c>
      <c r="L2232" s="148" t="s">
        <v>9021</v>
      </c>
    </row>
    <row r="2233" spans="8:12" x14ac:dyDescent="0.25">
      <c r="H2233" s="148" t="s">
        <v>4481</v>
      </c>
      <c r="I2233" s="148" t="s">
        <v>391</v>
      </c>
      <c r="J2233" s="148" t="s">
        <v>7597</v>
      </c>
      <c r="K2233" s="148">
        <f t="shared" si="64"/>
        <v>650000000000551</v>
      </c>
      <c r="L2233" s="148" t="s">
        <v>9021</v>
      </c>
    </row>
    <row r="2234" spans="8:12" x14ac:dyDescent="0.25">
      <c r="H2234" s="148" t="s">
        <v>4482</v>
      </c>
      <c r="I2234" s="148" t="s">
        <v>6962</v>
      </c>
      <c r="J2234" s="148" t="s">
        <v>6962</v>
      </c>
      <c r="K2234" s="148">
        <f t="shared" si="64"/>
        <v>0</v>
      </c>
      <c r="L2234" s="148" t="s">
        <v>9021</v>
      </c>
    </row>
    <row r="2235" spans="8:12" x14ac:dyDescent="0.25">
      <c r="H2235" s="148" t="s">
        <v>4482</v>
      </c>
      <c r="I2235" s="148" t="s">
        <v>391</v>
      </c>
      <c r="J2235" s="148" t="s">
        <v>7598</v>
      </c>
      <c r="K2235" s="148">
        <f t="shared" si="64"/>
        <v>650000000001656</v>
      </c>
      <c r="L2235" s="148" t="s">
        <v>9021</v>
      </c>
    </row>
    <row r="2236" spans="8:12" x14ac:dyDescent="0.25">
      <c r="H2236" s="148" t="s">
        <v>4483</v>
      </c>
      <c r="I2236" s="148" t="s">
        <v>6962</v>
      </c>
      <c r="J2236" s="148" t="s">
        <v>6962</v>
      </c>
      <c r="K2236" s="148">
        <f t="shared" si="64"/>
        <v>0</v>
      </c>
      <c r="L2236" s="148" t="s">
        <v>9021</v>
      </c>
    </row>
    <row r="2237" spans="8:12" x14ac:dyDescent="0.25">
      <c r="H2237" s="148" t="s">
        <v>4483</v>
      </c>
      <c r="I2237" s="148" t="s">
        <v>391</v>
      </c>
      <c r="J2237" s="148" t="s">
        <v>7599</v>
      </c>
      <c r="K2237" s="148">
        <f t="shared" si="64"/>
        <v>650000000001657</v>
      </c>
      <c r="L2237" s="148" t="s">
        <v>9021</v>
      </c>
    </row>
    <row r="2238" spans="8:12" x14ac:dyDescent="0.25">
      <c r="H2238" s="148" t="s">
        <v>4484</v>
      </c>
      <c r="I2238" s="148" t="s">
        <v>6962</v>
      </c>
      <c r="J2238" s="148" t="s">
        <v>6962</v>
      </c>
      <c r="K2238" s="148">
        <f t="shared" si="64"/>
        <v>0</v>
      </c>
      <c r="L2238" s="148" t="s">
        <v>9021</v>
      </c>
    </row>
    <row r="2239" spans="8:12" x14ac:dyDescent="0.25">
      <c r="H2239" s="148" t="s">
        <v>4484</v>
      </c>
      <c r="I2239" s="148" t="s">
        <v>391</v>
      </c>
      <c r="J2239" s="148" t="s">
        <v>7600</v>
      </c>
      <c r="K2239" s="148">
        <f t="shared" si="64"/>
        <v>650000000000552</v>
      </c>
      <c r="L2239" s="148" t="s">
        <v>9021</v>
      </c>
    </row>
    <row r="2240" spans="8:12" x14ac:dyDescent="0.25">
      <c r="H2240" s="148" t="s">
        <v>4485</v>
      </c>
      <c r="I2240" s="148" t="s">
        <v>6962</v>
      </c>
      <c r="J2240" s="148" t="s">
        <v>6962</v>
      </c>
      <c r="K2240" s="148">
        <f t="shared" si="64"/>
        <v>0</v>
      </c>
      <c r="L2240" s="148" t="s">
        <v>9021</v>
      </c>
    </row>
    <row r="2241" spans="8:12" x14ac:dyDescent="0.25">
      <c r="H2241" s="148" t="s">
        <v>4485</v>
      </c>
      <c r="I2241" s="148" t="s">
        <v>391</v>
      </c>
      <c r="J2241" s="148" t="s">
        <v>7601</v>
      </c>
      <c r="K2241" s="148">
        <f t="shared" si="64"/>
        <v>650000000001658</v>
      </c>
      <c r="L2241" s="148" t="s">
        <v>9021</v>
      </c>
    </row>
    <row r="2242" spans="8:12" x14ac:dyDescent="0.25">
      <c r="H2242" s="148" t="s">
        <v>4486</v>
      </c>
      <c r="I2242" s="148" t="s">
        <v>6962</v>
      </c>
      <c r="J2242" s="148" t="s">
        <v>6962</v>
      </c>
      <c r="K2242" s="148">
        <f t="shared" si="64"/>
        <v>0</v>
      </c>
      <c r="L2242" s="148" t="s">
        <v>9021</v>
      </c>
    </row>
    <row r="2243" spans="8:12" x14ac:dyDescent="0.25">
      <c r="H2243" s="148" t="s">
        <v>4486</v>
      </c>
      <c r="I2243" s="148" t="s">
        <v>391</v>
      </c>
      <c r="J2243" s="148" t="s">
        <v>7602</v>
      </c>
      <c r="K2243" s="148">
        <f t="shared" ref="K2243:K2306" si="65">+IFERROR(J2243*1,0)</f>
        <v>650000000001659</v>
      </c>
      <c r="L2243" s="148" t="s">
        <v>9021</v>
      </c>
    </row>
    <row r="2244" spans="8:12" x14ac:dyDescent="0.25">
      <c r="H2244" s="148" t="s">
        <v>4487</v>
      </c>
      <c r="I2244" s="148" t="s">
        <v>6962</v>
      </c>
      <c r="J2244" s="148" t="s">
        <v>6962</v>
      </c>
      <c r="K2244" s="148">
        <f t="shared" si="65"/>
        <v>0</v>
      </c>
      <c r="L2244" s="148" t="s">
        <v>9023</v>
      </c>
    </row>
    <row r="2245" spans="8:12" x14ac:dyDescent="0.25">
      <c r="H2245" s="148" t="s">
        <v>4487</v>
      </c>
      <c r="I2245" s="148" t="s">
        <v>391</v>
      </c>
      <c r="J2245" s="148" t="s">
        <v>7602</v>
      </c>
      <c r="K2245" s="148">
        <f t="shared" si="65"/>
        <v>650000000001659</v>
      </c>
      <c r="L2245" s="148" t="s">
        <v>9023</v>
      </c>
    </row>
    <row r="2246" spans="8:12" x14ac:dyDescent="0.25">
      <c r="H2246" s="148" t="s">
        <v>4488</v>
      </c>
      <c r="I2246" s="148" t="s">
        <v>6962</v>
      </c>
      <c r="J2246" s="148" t="s">
        <v>6962</v>
      </c>
      <c r="K2246" s="148">
        <f t="shared" si="65"/>
        <v>0</v>
      </c>
      <c r="L2246" s="148" t="s">
        <v>9021</v>
      </c>
    </row>
    <row r="2247" spans="8:12" x14ac:dyDescent="0.25">
      <c r="H2247" s="148" t="s">
        <v>4488</v>
      </c>
      <c r="I2247" s="148" t="s">
        <v>391</v>
      </c>
      <c r="J2247" s="148" t="s">
        <v>7603</v>
      </c>
      <c r="K2247" s="148">
        <f t="shared" si="65"/>
        <v>650000000000553</v>
      </c>
      <c r="L2247" s="148" t="s">
        <v>9021</v>
      </c>
    </row>
    <row r="2248" spans="8:12" x14ac:dyDescent="0.25">
      <c r="H2248" s="148" t="s">
        <v>4489</v>
      </c>
      <c r="I2248" s="148" t="s">
        <v>6962</v>
      </c>
      <c r="J2248" s="148" t="s">
        <v>6962</v>
      </c>
      <c r="K2248" s="148">
        <f t="shared" si="65"/>
        <v>0</v>
      </c>
      <c r="L2248" s="148" t="s">
        <v>9023</v>
      </c>
    </row>
    <row r="2249" spans="8:12" x14ac:dyDescent="0.25">
      <c r="H2249" s="148" t="s">
        <v>4489</v>
      </c>
      <c r="I2249" s="148" t="s">
        <v>391</v>
      </c>
      <c r="J2249" s="148" t="s">
        <v>7603</v>
      </c>
      <c r="K2249" s="148">
        <f t="shared" si="65"/>
        <v>650000000000553</v>
      </c>
      <c r="L2249" s="148" t="s">
        <v>9023</v>
      </c>
    </row>
    <row r="2250" spans="8:12" x14ac:dyDescent="0.25">
      <c r="H2250" s="148" t="s">
        <v>4490</v>
      </c>
      <c r="I2250" s="148" t="s">
        <v>6962</v>
      </c>
      <c r="J2250" s="148" t="s">
        <v>6962</v>
      </c>
      <c r="K2250" s="148">
        <f t="shared" si="65"/>
        <v>0</v>
      </c>
      <c r="L2250" s="148" t="s">
        <v>9021</v>
      </c>
    </row>
    <row r="2251" spans="8:12" x14ac:dyDescent="0.25">
      <c r="H2251" s="148" t="s">
        <v>4490</v>
      </c>
      <c r="I2251" s="148" t="s">
        <v>391</v>
      </c>
      <c r="J2251" s="148" t="s">
        <v>7604</v>
      </c>
      <c r="K2251" s="148">
        <f t="shared" si="65"/>
        <v>650000000001660</v>
      </c>
      <c r="L2251" s="148" t="s">
        <v>9021</v>
      </c>
    </row>
    <row r="2252" spans="8:12" x14ac:dyDescent="0.25">
      <c r="H2252" s="148" t="s">
        <v>4491</v>
      </c>
      <c r="I2252" s="148" t="s">
        <v>6962</v>
      </c>
      <c r="J2252" s="148" t="s">
        <v>6962</v>
      </c>
      <c r="K2252" s="148">
        <f t="shared" si="65"/>
        <v>0</v>
      </c>
      <c r="L2252" s="148" t="s">
        <v>9021</v>
      </c>
    </row>
    <row r="2253" spans="8:12" x14ac:dyDescent="0.25">
      <c r="H2253" s="148" t="s">
        <v>4491</v>
      </c>
      <c r="I2253" s="148" t="s">
        <v>391</v>
      </c>
      <c r="J2253" s="148" t="s">
        <v>7605</v>
      </c>
      <c r="K2253" s="148">
        <f t="shared" si="65"/>
        <v>650000000000554</v>
      </c>
      <c r="L2253" s="148" t="s">
        <v>9021</v>
      </c>
    </row>
    <row r="2254" spans="8:12" x14ac:dyDescent="0.25">
      <c r="H2254" s="148" t="s">
        <v>4492</v>
      </c>
      <c r="I2254" s="148" t="s">
        <v>6962</v>
      </c>
      <c r="J2254" s="148" t="s">
        <v>6962</v>
      </c>
      <c r="K2254" s="148">
        <f t="shared" si="65"/>
        <v>0</v>
      </c>
      <c r="L2254" s="148" t="s">
        <v>9021</v>
      </c>
    </row>
    <row r="2255" spans="8:12" x14ac:dyDescent="0.25">
      <c r="H2255" s="148" t="s">
        <v>4492</v>
      </c>
      <c r="I2255" s="148" t="s">
        <v>391</v>
      </c>
      <c r="J2255" s="148" t="s">
        <v>7606</v>
      </c>
      <c r="K2255" s="148">
        <f t="shared" si="65"/>
        <v>650000000000555</v>
      </c>
      <c r="L2255" s="148" t="s">
        <v>9021</v>
      </c>
    </row>
    <row r="2256" spans="8:12" x14ac:dyDescent="0.25">
      <c r="H2256" s="148" t="s">
        <v>4493</v>
      </c>
      <c r="I2256" s="148" t="s">
        <v>6962</v>
      </c>
      <c r="J2256" s="148" t="s">
        <v>6962</v>
      </c>
      <c r="K2256" s="148">
        <f t="shared" si="65"/>
        <v>0</v>
      </c>
      <c r="L2256" s="148" t="s">
        <v>9021</v>
      </c>
    </row>
    <row r="2257" spans="8:12" x14ac:dyDescent="0.25">
      <c r="H2257" s="148" t="s">
        <v>4493</v>
      </c>
      <c r="I2257" s="148" t="s">
        <v>391</v>
      </c>
      <c r="J2257" s="148" t="s">
        <v>7607</v>
      </c>
      <c r="K2257" s="148">
        <f t="shared" si="65"/>
        <v>650000000000556</v>
      </c>
      <c r="L2257" s="148" t="s">
        <v>9021</v>
      </c>
    </row>
    <row r="2258" spans="8:12" x14ac:dyDescent="0.25">
      <c r="H2258" s="148" t="s">
        <v>4494</v>
      </c>
      <c r="I2258" s="148" t="s">
        <v>6962</v>
      </c>
      <c r="J2258" s="148" t="s">
        <v>6962</v>
      </c>
      <c r="K2258" s="148">
        <f t="shared" si="65"/>
        <v>0</v>
      </c>
      <c r="L2258" s="148" t="s">
        <v>9021</v>
      </c>
    </row>
    <row r="2259" spans="8:12" x14ac:dyDescent="0.25">
      <c r="H2259" s="148" t="s">
        <v>4494</v>
      </c>
      <c r="I2259" s="148" t="s">
        <v>391</v>
      </c>
      <c r="J2259" s="148" t="s">
        <v>7608</v>
      </c>
      <c r="K2259" s="148">
        <f t="shared" si="65"/>
        <v>650000000001661</v>
      </c>
      <c r="L2259" s="148" t="s">
        <v>9021</v>
      </c>
    </row>
    <row r="2260" spans="8:12" x14ac:dyDescent="0.25">
      <c r="H2260" s="148" t="s">
        <v>4495</v>
      </c>
      <c r="I2260" s="148" t="s">
        <v>6962</v>
      </c>
      <c r="J2260" s="148" t="s">
        <v>6962</v>
      </c>
      <c r="K2260" s="148">
        <f t="shared" si="65"/>
        <v>0</v>
      </c>
      <c r="L2260" s="148" t="s">
        <v>9021</v>
      </c>
    </row>
    <row r="2261" spans="8:12" x14ac:dyDescent="0.25">
      <c r="H2261" s="148" t="s">
        <v>4495</v>
      </c>
      <c r="I2261" s="148" t="s">
        <v>391</v>
      </c>
      <c r="J2261" s="148" t="s">
        <v>7609</v>
      </c>
      <c r="K2261" s="148">
        <f t="shared" si="65"/>
        <v>650000000000557</v>
      </c>
      <c r="L2261" s="148" t="s">
        <v>9021</v>
      </c>
    </row>
    <row r="2262" spans="8:12" x14ac:dyDescent="0.25">
      <c r="H2262" s="148" t="s">
        <v>4496</v>
      </c>
      <c r="I2262" s="148" t="s">
        <v>6962</v>
      </c>
      <c r="J2262" s="148" t="s">
        <v>6962</v>
      </c>
      <c r="K2262" s="148">
        <f t="shared" si="65"/>
        <v>0</v>
      </c>
      <c r="L2262" s="148" t="s">
        <v>9021</v>
      </c>
    </row>
    <row r="2263" spans="8:12" x14ac:dyDescent="0.25">
      <c r="H2263" s="148" t="s">
        <v>4496</v>
      </c>
      <c r="I2263" s="148" t="s">
        <v>391</v>
      </c>
      <c r="J2263" s="148" t="s">
        <v>7610</v>
      </c>
      <c r="K2263" s="148">
        <f t="shared" si="65"/>
        <v>650000000001662</v>
      </c>
      <c r="L2263" s="148" t="s">
        <v>9021</v>
      </c>
    </row>
    <row r="2264" spans="8:12" x14ac:dyDescent="0.25">
      <c r="H2264" s="148" t="s">
        <v>4497</v>
      </c>
      <c r="I2264" s="148" t="s">
        <v>6962</v>
      </c>
      <c r="J2264" s="148" t="s">
        <v>6962</v>
      </c>
      <c r="K2264" s="148">
        <f t="shared" si="65"/>
        <v>0</v>
      </c>
      <c r="L2264" s="148" t="s">
        <v>9021</v>
      </c>
    </row>
    <row r="2265" spans="8:12" x14ac:dyDescent="0.25">
      <c r="H2265" s="148" t="s">
        <v>4497</v>
      </c>
      <c r="I2265" s="148" t="s">
        <v>391</v>
      </c>
      <c r="J2265" s="148" t="s">
        <v>7611</v>
      </c>
      <c r="K2265" s="148">
        <f t="shared" si="65"/>
        <v>650000000001663</v>
      </c>
      <c r="L2265" s="148" t="s">
        <v>9021</v>
      </c>
    </row>
    <row r="2266" spans="8:12" x14ac:dyDescent="0.25">
      <c r="H2266" s="148" t="s">
        <v>4498</v>
      </c>
      <c r="I2266" s="148" t="s">
        <v>6962</v>
      </c>
      <c r="J2266" s="148" t="s">
        <v>6962</v>
      </c>
      <c r="K2266" s="148">
        <f t="shared" si="65"/>
        <v>0</v>
      </c>
      <c r="L2266" s="148" t="s">
        <v>9021</v>
      </c>
    </row>
    <row r="2267" spans="8:12" x14ac:dyDescent="0.25">
      <c r="H2267" s="148" t="s">
        <v>4498</v>
      </c>
      <c r="I2267" s="148" t="s">
        <v>391</v>
      </c>
      <c r="J2267" s="148" t="s">
        <v>7612</v>
      </c>
      <c r="K2267" s="148">
        <f t="shared" si="65"/>
        <v>650000000000558</v>
      </c>
      <c r="L2267" s="148" t="s">
        <v>9021</v>
      </c>
    </row>
    <row r="2268" spans="8:12" x14ac:dyDescent="0.25">
      <c r="H2268" s="148" t="s">
        <v>6861</v>
      </c>
      <c r="I2268" s="148" t="s">
        <v>6962</v>
      </c>
      <c r="J2268" s="148" t="s">
        <v>6962</v>
      </c>
      <c r="K2268" s="148">
        <f t="shared" si="65"/>
        <v>0</v>
      </c>
      <c r="L2268" s="148" t="s">
        <v>9021</v>
      </c>
    </row>
    <row r="2269" spans="8:12" x14ac:dyDescent="0.25">
      <c r="H2269" s="148" t="s">
        <v>4499</v>
      </c>
      <c r="I2269" s="148" t="s">
        <v>6962</v>
      </c>
      <c r="J2269" s="148" t="s">
        <v>6962</v>
      </c>
      <c r="K2269" s="148">
        <f t="shared" si="65"/>
        <v>0</v>
      </c>
      <c r="L2269" s="148" t="s">
        <v>9021</v>
      </c>
    </row>
    <row r="2270" spans="8:12" x14ac:dyDescent="0.25">
      <c r="H2270" s="148" t="s">
        <v>4499</v>
      </c>
      <c r="I2270" s="148" t="s">
        <v>391</v>
      </c>
      <c r="J2270" s="148" t="s">
        <v>7613</v>
      </c>
      <c r="K2270" s="148">
        <f t="shared" si="65"/>
        <v>650000000001664</v>
      </c>
      <c r="L2270" s="148" t="s">
        <v>9021</v>
      </c>
    </row>
    <row r="2271" spans="8:12" x14ac:dyDescent="0.25">
      <c r="H2271" s="148" t="s">
        <v>4500</v>
      </c>
      <c r="I2271" s="148" t="s">
        <v>6962</v>
      </c>
      <c r="J2271" s="148" t="s">
        <v>6962</v>
      </c>
      <c r="K2271" s="148">
        <f t="shared" si="65"/>
        <v>0</v>
      </c>
      <c r="L2271" s="148" t="s">
        <v>9021</v>
      </c>
    </row>
    <row r="2272" spans="8:12" x14ac:dyDescent="0.25">
      <c r="H2272" s="148" t="s">
        <v>4500</v>
      </c>
      <c r="I2272" s="148" t="s">
        <v>391</v>
      </c>
      <c r="J2272" s="148" t="s">
        <v>7614</v>
      </c>
      <c r="K2272" s="148">
        <f t="shared" si="65"/>
        <v>650000000000559</v>
      </c>
      <c r="L2272" s="148" t="s">
        <v>9021</v>
      </c>
    </row>
    <row r="2273" spans="8:12" x14ac:dyDescent="0.25">
      <c r="H2273" s="148" t="s">
        <v>4501</v>
      </c>
      <c r="I2273" s="148" t="s">
        <v>6962</v>
      </c>
      <c r="J2273" s="148" t="s">
        <v>6962</v>
      </c>
      <c r="K2273" s="148">
        <f t="shared" si="65"/>
        <v>0</v>
      </c>
      <c r="L2273" s="148" t="s">
        <v>9021</v>
      </c>
    </row>
    <row r="2274" spans="8:12" x14ac:dyDescent="0.25">
      <c r="H2274" s="148" t="s">
        <v>4501</v>
      </c>
      <c r="I2274" s="148" t="s">
        <v>391</v>
      </c>
      <c r="J2274" s="148" t="s">
        <v>7615</v>
      </c>
      <c r="K2274" s="148">
        <f t="shared" si="65"/>
        <v>650000000001665</v>
      </c>
      <c r="L2274" s="148" t="s">
        <v>9021</v>
      </c>
    </row>
    <row r="2275" spans="8:12" x14ac:dyDescent="0.25">
      <c r="H2275" s="148" t="s">
        <v>4502</v>
      </c>
      <c r="I2275" s="148" t="s">
        <v>6962</v>
      </c>
      <c r="J2275" s="148" t="s">
        <v>6962</v>
      </c>
      <c r="K2275" s="148">
        <f t="shared" si="65"/>
        <v>0</v>
      </c>
      <c r="L2275" s="148" t="s">
        <v>9021</v>
      </c>
    </row>
    <row r="2276" spans="8:12" x14ac:dyDescent="0.25">
      <c r="H2276" s="148" t="s">
        <v>4502</v>
      </c>
      <c r="I2276" s="148" t="s">
        <v>391</v>
      </c>
      <c r="J2276" s="148" t="s">
        <v>7616</v>
      </c>
      <c r="K2276" s="148">
        <f t="shared" si="65"/>
        <v>650000000000560</v>
      </c>
      <c r="L2276" s="148" t="s">
        <v>9021</v>
      </c>
    </row>
    <row r="2277" spans="8:12" x14ac:dyDescent="0.25">
      <c r="H2277" s="148" t="s">
        <v>4503</v>
      </c>
      <c r="I2277" s="148" t="s">
        <v>6962</v>
      </c>
      <c r="J2277" s="148" t="s">
        <v>6962</v>
      </c>
      <c r="K2277" s="148">
        <f t="shared" si="65"/>
        <v>0</v>
      </c>
      <c r="L2277" s="148" t="s">
        <v>9021</v>
      </c>
    </row>
    <row r="2278" spans="8:12" x14ac:dyDescent="0.25">
      <c r="H2278" s="148" t="s">
        <v>4503</v>
      </c>
      <c r="I2278" s="148" t="s">
        <v>391</v>
      </c>
      <c r="J2278" s="148" t="s">
        <v>7617</v>
      </c>
      <c r="K2278" s="148">
        <f t="shared" si="65"/>
        <v>650000000001666</v>
      </c>
      <c r="L2278" s="148" t="s">
        <v>9021</v>
      </c>
    </row>
    <row r="2279" spans="8:12" x14ac:dyDescent="0.25">
      <c r="H2279" s="148" t="s">
        <v>4504</v>
      </c>
      <c r="I2279" s="148" t="s">
        <v>6962</v>
      </c>
      <c r="J2279" s="148" t="s">
        <v>6962</v>
      </c>
      <c r="K2279" s="148">
        <f t="shared" si="65"/>
        <v>0</v>
      </c>
      <c r="L2279" s="148" t="s">
        <v>9021</v>
      </c>
    </row>
    <row r="2280" spans="8:12" x14ac:dyDescent="0.25">
      <c r="H2280" s="148" t="s">
        <v>4504</v>
      </c>
      <c r="I2280" s="148" t="s">
        <v>391</v>
      </c>
      <c r="J2280" s="148" t="s">
        <v>7618</v>
      </c>
      <c r="K2280" s="148">
        <f t="shared" si="65"/>
        <v>650000000000561</v>
      </c>
      <c r="L2280" s="148" t="s">
        <v>9021</v>
      </c>
    </row>
    <row r="2281" spans="8:12" x14ac:dyDescent="0.25">
      <c r="H2281" s="148" t="s">
        <v>4505</v>
      </c>
      <c r="I2281" s="148" t="s">
        <v>6962</v>
      </c>
      <c r="J2281" s="148" t="s">
        <v>6962</v>
      </c>
      <c r="K2281" s="148">
        <f t="shared" si="65"/>
        <v>0</v>
      </c>
      <c r="L2281" s="148" t="s">
        <v>9021</v>
      </c>
    </row>
    <row r="2282" spans="8:12" x14ac:dyDescent="0.25">
      <c r="H2282" s="148" t="s">
        <v>4505</v>
      </c>
      <c r="I2282" s="148" t="s">
        <v>391</v>
      </c>
      <c r="J2282" s="148" t="s">
        <v>7619</v>
      </c>
      <c r="K2282" s="148">
        <f t="shared" si="65"/>
        <v>650000000000562</v>
      </c>
      <c r="L2282" s="148" t="s">
        <v>9021</v>
      </c>
    </row>
    <row r="2283" spans="8:12" x14ac:dyDescent="0.25">
      <c r="H2283" s="148" t="s">
        <v>4506</v>
      </c>
      <c r="I2283" s="148" t="s">
        <v>6962</v>
      </c>
      <c r="J2283" s="148" t="s">
        <v>6962</v>
      </c>
      <c r="K2283" s="148">
        <f t="shared" si="65"/>
        <v>0</v>
      </c>
      <c r="L2283" s="148" t="s">
        <v>9021</v>
      </c>
    </row>
    <row r="2284" spans="8:12" x14ac:dyDescent="0.25">
      <c r="H2284" s="148" t="s">
        <v>4506</v>
      </c>
      <c r="I2284" s="148" t="s">
        <v>391</v>
      </c>
      <c r="J2284" s="148" t="s">
        <v>7620</v>
      </c>
      <c r="K2284" s="148">
        <f t="shared" si="65"/>
        <v>650000000001667</v>
      </c>
      <c r="L2284" s="148" t="s">
        <v>9021</v>
      </c>
    </row>
    <row r="2285" spans="8:12" x14ac:dyDescent="0.25">
      <c r="H2285" s="148" t="s">
        <v>4507</v>
      </c>
      <c r="I2285" s="148" t="s">
        <v>6962</v>
      </c>
      <c r="J2285" s="148" t="s">
        <v>6962</v>
      </c>
      <c r="K2285" s="148">
        <f t="shared" si="65"/>
        <v>0</v>
      </c>
      <c r="L2285" s="148" t="s">
        <v>9021</v>
      </c>
    </row>
    <row r="2286" spans="8:12" x14ac:dyDescent="0.25">
      <c r="H2286" s="148" t="s">
        <v>4507</v>
      </c>
      <c r="I2286" s="148" t="s">
        <v>391</v>
      </c>
      <c r="J2286" s="148" t="s">
        <v>7621</v>
      </c>
      <c r="K2286" s="148">
        <f t="shared" si="65"/>
        <v>650000000000563</v>
      </c>
      <c r="L2286" s="148" t="s">
        <v>9021</v>
      </c>
    </row>
    <row r="2287" spans="8:12" x14ac:dyDescent="0.25">
      <c r="H2287" s="148" t="s">
        <v>4508</v>
      </c>
      <c r="I2287" s="148" t="s">
        <v>6962</v>
      </c>
      <c r="J2287" s="148" t="s">
        <v>6962</v>
      </c>
      <c r="K2287" s="148">
        <f t="shared" si="65"/>
        <v>0</v>
      </c>
      <c r="L2287" s="148" t="s">
        <v>9021</v>
      </c>
    </row>
    <row r="2288" spans="8:12" x14ac:dyDescent="0.25">
      <c r="H2288" s="148" t="s">
        <v>4508</v>
      </c>
      <c r="I2288" s="148" t="s">
        <v>391</v>
      </c>
      <c r="J2288" s="148" t="s">
        <v>7622</v>
      </c>
      <c r="K2288" s="148">
        <f t="shared" si="65"/>
        <v>650000000001668</v>
      </c>
      <c r="L2288" s="148" t="s">
        <v>9021</v>
      </c>
    </row>
    <row r="2289" spans="8:12" x14ac:dyDescent="0.25">
      <c r="H2289" s="148" t="s">
        <v>6862</v>
      </c>
      <c r="I2289" s="148" t="s">
        <v>6962</v>
      </c>
      <c r="J2289" s="148" t="s">
        <v>6962</v>
      </c>
      <c r="K2289" s="148">
        <f t="shared" si="65"/>
        <v>0</v>
      </c>
      <c r="L2289" s="148" t="s">
        <v>9021</v>
      </c>
    </row>
    <row r="2290" spans="8:12" x14ac:dyDescent="0.25">
      <c r="H2290" s="148" t="s">
        <v>4509</v>
      </c>
      <c r="I2290" s="148" t="s">
        <v>6962</v>
      </c>
      <c r="J2290" s="148" t="s">
        <v>6962</v>
      </c>
      <c r="K2290" s="148">
        <f t="shared" si="65"/>
        <v>0</v>
      </c>
      <c r="L2290" s="148" t="s">
        <v>9021</v>
      </c>
    </row>
    <row r="2291" spans="8:12" x14ac:dyDescent="0.25">
      <c r="H2291" s="148" t="s">
        <v>4509</v>
      </c>
      <c r="I2291" s="148" t="s">
        <v>391</v>
      </c>
      <c r="J2291" s="148" t="s">
        <v>7623</v>
      </c>
      <c r="K2291" s="148">
        <f t="shared" si="65"/>
        <v>650000000000564</v>
      </c>
      <c r="L2291" s="148" t="s">
        <v>9021</v>
      </c>
    </row>
    <row r="2292" spans="8:12" x14ac:dyDescent="0.25">
      <c r="H2292" s="148" t="s">
        <v>4510</v>
      </c>
      <c r="I2292" s="148" t="s">
        <v>6962</v>
      </c>
      <c r="J2292" s="148" t="s">
        <v>6962</v>
      </c>
      <c r="K2292" s="148">
        <f t="shared" si="65"/>
        <v>0</v>
      </c>
      <c r="L2292" s="148" t="s">
        <v>9021</v>
      </c>
    </row>
    <row r="2293" spans="8:12" x14ac:dyDescent="0.25">
      <c r="H2293" s="148" t="s">
        <v>4510</v>
      </c>
      <c r="I2293" s="148" t="s">
        <v>391</v>
      </c>
      <c r="J2293" s="148" t="s">
        <v>7624</v>
      </c>
      <c r="K2293" s="148">
        <f t="shared" si="65"/>
        <v>650000000000565</v>
      </c>
      <c r="L2293" s="148" t="s">
        <v>9021</v>
      </c>
    </row>
    <row r="2294" spans="8:12" x14ac:dyDescent="0.25">
      <c r="H2294" s="148" t="s">
        <v>4511</v>
      </c>
      <c r="I2294" s="148" t="s">
        <v>6962</v>
      </c>
      <c r="J2294" s="148" t="s">
        <v>6962</v>
      </c>
      <c r="K2294" s="148">
        <f t="shared" si="65"/>
        <v>0</v>
      </c>
      <c r="L2294" s="148" t="s">
        <v>9021</v>
      </c>
    </row>
    <row r="2295" spans="8:12" x14ac:dyDescent="0.25">
      <c r="H2295" s="148" t="s">
        <v>4511</v>
      </c>
      <c r="I2295" s="148" t="s">
        <v>391</v>
      </c>
      <c r="J2295" s="148" t="s">
        <v>7625</v>
      </c>
      <c r="K2295" s="148">
        <f t="shared" si="65"/>
        <v>650000000000566</v>
      </c>
      <c r="L2295" s="148" t="s">
        <v>9021</v>
      </c>
    </row>
    <row r="2296" spans="8:12" x14ac:dyDescent="0.25">
      <c r="H2296" s="148" t="s">
        <v>4512</v>
      </c>
      <c r="I2296" s="148" t="s">
        <v>6962</v>
      </c>
      <c r="J2296" s="148" t="s">
        <v>6962</v>
      </c>
      <c r="K2296" s="148">
        <f t="shared" si="65"/>
        <v>0</v>
      </c>
      <c r="L2296" s="148" t="s">
        <v>9021</v>
      </c>
    </row>
    <row r="2297" spans="8:12" x14ac:dyDescent="0.25">
      <c r="H2297" s="148" t="s">
        <v>4512</v>
      </c>
      <c r="I2297" s="148" t="s">
        <v>391</v>
      </c>
      <c r="J2297" s="148" t="s">
        <v>7626</v>
      </c>
      <c r="K2297" s="148">
        <f t="shared" si="65"/>
        <v>650000000000567</v>
      </c>
      <c r="L2297" s="148" t="s">
        <v>9021</v>
      </c>
    </row>
    <row r="2298" spans="8:12" x14ac:dyDescent="0.25">
      <c r="H2298" s="148" t="s">
        <v>4513</v>
      </c>
      <c r="I2298" s="148" t="s">
        <v>6962</v>
      </c>
      <c r="J2298" s="148" t="s">
        <v>6962</v>
      </c>
      <c r="K2298" s="148">
        <f t="shared" si="65"/>
        <v>0</v>
      </c>
      <c r="L2298" s="148" t="s">
        <v>9021</v>
      </c>
    </row>
    <row r="2299" spans="8:12" x14ac:dyDescent="0.25">
      <c r="H2299" s="148" t="s">
        <v>4513</v>
      </c>
      <c r="I2299" s="148" t="s">
        <v>391</v>
      </c>
      <c r="J2299" s="148" t="s">
        <v>7627</v>
      </c>
      <c r="K2299" s="148">
        <f t="shared" si="65"/>
        <v>650000000000568</v>
      </c>
      <c r="L2299" s="148" t="s">
        <v>9021</v>
      </c>
    </row>
    <row r="2300" spans="8:12" x14ac:dyDescent="0.25">
      <c r="H2300" s="148" t="s">
        <v>4514</v>
      </c>
      <c r="I2300" s="148" t="s">
        <v>6962</v>
      </c>
      <c r="J2300" s="148" t="s">
        <v>6962</v>
      </c>
      <c r="K2300" s="148">
        <f t="shared" si="65"/>
        <v>0</v>
      </c>
      <c r="L2300" s="148" t="s">
        <v>9021</v>
      </c>
    </row>
    <row r="2301" spans="8:12" x14ac:dyDescent="0.25">
      <c r="H2301" s="148" t="s">
        <v>4514</v>
      </c>
      <c r="I2301" s="148" t="s">
        <v>391</v>
      </c>
      <c r="J2301" s="148" t="s">
        <v>7628</v>
      </c>
      <c r="K2301" s="148">
        <f t="shared" si="65"/>
        <v>650000000000569</v>
      </c>
      <c r="L2301" s="148" t="s">
        <v>9021</v>
      </c>
    </row>
    <row r="2302" spans="8:12" x14ac:dyDescent="0.25">
      <c r="H2302" s="148" t="s">
        <v>4515</v>
      </c>
      <c r="I2302" s="148" t="s">
        <v>6962</v>
      </c>
      <c r="J2302" s="148" t="s">
        <v>6962</v>
      </c>
      <c r="K2302" s="148">
        <f t="shared" si="65"/>
        <v>0</v>
      </c>
      <c r="L2302" s="148" t="s">
        <v>9021</v>
      </c>
    </row>
    <row r="2303" spans="8:12" x14ac:dyDescent="0.25">
      <c r="H2303" s="148" t="s">
        <v>4515</v>
      </c>
      <c r="I2303" s="148" t="s">
        <v>391</v>
      </c>
      <c r="J2303" s="148" t="s">
        <v>7629</v>
      </c>
      <c r="K2303" s="148">
        <f t="shared" si="65"/>
        <v>650000000001669</v>
      </c>
      <c r="L2303" s="148" t="s">
        <v>9021</v>
      </c>
    </row>
    <row r="2304" spans="8:12" x14ac:dyDescent="0.25">
      <c r="H2304" s="148" t="s">
        <v>4516</v>
      </c>
      <c r="I2304" s="148" t="s">
        <v>6962</v>
      </c>
      <c r="J2304" s="148" t="s">
        <v>6962</v>
      </c>
      <c r="K2304" s="148">
        <f t="shared" si="65"/>
        <v>0</v>
      </c>
      <c r="L2304" s="148" t="s">
        <v>9021</v>
      </c>
    </row>
    <row r="2305" spans="8:12" x14ac:dyDescent="0.25">
      <c r="H2305" s="148" t="s">
        <v>4516</v>
      </c>
      <c r="I2305" s="148" t="s">
        <v>391</v>
      </c>
      <c r="J2305" s="148" t="s">
        <v>7630</v>
      </c>
      <c r="K2305" s="148">
        <f t="shared" si="65"/>
        <v>650000000001670</v>
      </c>
      <c r="L2305" s="148" t="s">
        <v>9021</v>
      </c>
    </row>
    <row r="2306" spans="8:12" x14ac:dyDescent="0.25">
      <c r="H2306" s="148" t="s">
        <v>4517</v>
      </c>
      <c r="I2306" s="148" t="s">
        <v>6962</v>
      </c>
      <c r="J2306" s="148" t="s">
        <v>6962</v>
      </c>
      <c r="K2306" s="148">
        <f t="shared" si="65"/>
        <v>0</v>
      </c>
      <c r="L2306" s="148" t="s">
        <v>9021</v>
      </c>
    </row>
    <row r="2307" spans="8:12" x14ac:dyDescent="0.25">
      <c r="H2307" s="148" t="s">
        <v>4517</v>
      </c>
      <c r="I2307" s="148" t="s">
        <v>391</v>
      </c>
      <c r="J2307" s="148" t="s">
        <v>7631</v>
      </c>
      <c r="K2307" s="148">
        <f t="shared" ref="K2307:K2370" si="66">+IFERROR(J2307*1,0)</f>
        <v>650000000000570</v>
      </c>
      <c r="L2307" s="148" t="s">
        <v>9021</v>
      </c>
    </row>
    <row r="2308" spans="8:12" x14ac:dyDescent="0.25">
      <c r="H2308" s="148" t="s">
        <v>4518</v>
      </c>
      <c r="I2308" s="148" t="s">
        <v>6962</v>
      </c>
      <c r="J2308" s="148" t="s">
        <v>6962</v>
      </c>
      <c r="K2308" s="148">
        <f t="shared" si="66"/>
        <v>0</v>
      </c>
      <c r="L2308" s="148" t="s">
        <v>9021</v>
      </c>
    </row>
    <row r="2309" spans="8:12" x14ac:dyDescent="0.25">
      <c r="H2309" s="148" t="s">
        <v>4518</v>
      </c>
      <c r="I2309" s="148" t="s">
        <v>391</v>
      </c>
      <c r="J2309" s="148" t="s">
        <v>7632</v>
      </c>
      <c r="K2309" s="148">
        <f t="shared" si="66"/>
        <v>650000000000571</v>
      </c>
      <c r="L2309" s="148" t="s">
        <v>9021</v>
      </c>
    </row>
    <row r="2310" spans="8:12" x14ac:dyDescent="0.25">
      <c r="H2310" s="148" t="s">
        <v>4519</v>
      </c>
      <c r="I2310" s="148" t="s">
        <v>6962</v>
      </c>
      <c r="J2310" s="148" t="s">
        <v>6962</v>
      </c>
      <c r="K2310" s="148">
        <f t="shared" si="66"/>
        <v>0</v>
      </c>
      <c r="L2310" s="148" t="s">
        <v>9021</v>
      </c>
    </row>
    <row r="2311" spans="8:12" x14ac:dyDescent="0.25">
      <c r="H2311" s="148" t="s">
        <v>4519</v>
      </c>
      <c r="I2311" s="148" t="s">
        <v>391</v>
      </c>
      <c r="J2311" s="148" t="s">
        <v>7633</v>
      </c>
      <c r="K2311" s="148">
        <f t="shared" si="66"/>
        <v>650000000001671</v>
      </c>
      <c r="L2311" s="148" t="s">
        <v>9021</v>
      </c>
    </row>
    <row r="2312" spans="8:12" x14ac:dyDescent="0.25">
      <c r="H2312" s="148" t="s">
        <v>4520</v>
      </c>
      <c r="I2312" s="148" t="s">
        <v>6962</v>
      </c>
      <c r="J2312" s="148" t="s">
        <v>6962</v>
      </c>
      <c r="K2312" s="148">
        <f t="shared" si="66"/>
        <v>0</v>
      </c>
      <c r="L2312" s="148" t="s">
        <v>9021</v>
      </c>
    </row>
    <row r="2313" spans="8:12" x14ac:dyDescent="0.25">
      <c r="H2313" s="148" t="s">
        <v>4520</v>
      </c>
      <c r="I2313" s="148" t="s">
        <v>391</v>
      </c>
      <c r="J2313" s="148" t="s">
        <v>7634</v>
      </c>
      <c r="K2313" s="148">
        <f t="shared" si="66"/>
        <v>650000000001672</v>
      </c>
      <c r="L2313" s="148" t="s">
        <v>9021</v>
      </c>
    </row>
    <row r="2314" spans="8:12" x14ac:dyDescent="0.25">
      <c r="H2314" s="148" t="s">
        <v>4521</v>
      </c>
      <c r="I2314" s="148" t="s">
        <v>6962</v>
      </c>
      <c r="J2314" s="148" t="s">
        <v>6962</v>
      </c>
      <c r="K2314" s="148">
        <f t="shared" si="66"/>
        <v>0</v>
      </c>
      <c r="L2314" s="148" t="s">
        <v>9021</v>
      </c>
    </row>
    <row r="2315" spans="8:12" x14ac:dyDescent="0.25">
      <c r="H2315" s="148" t="s">
        <v>4521</v>
      </c>
      <c r="I2315" s="148" t="s">
        <v>391</v>
      </c>
      <c r="J2315" s="148" t="s">
        <v>7635</v>
      </c>
      <c r="K2315" s="148">
        <f t="shared" si="66"/>
        <v>650000000001673</v>
      </c>
      <c r="L2315" s="148" t="s">
        <v>9021</v>
      </c>
    </row>
    <row r="2316" spans="8:12" x14ac:dyDescent="0.25">
      <c r="H2316" s="148" t="s">
        <v>4522</v>
      </c>
      <c r="I2316" s="148" t="s">
        <v>6962</v>
      </c>
      <c r="J2316" s="148" t="s">
        <v>6962</v>
      </c>
      <c r="K2316" s="148">
        <f t="shared" si="66"/>
        <v>0</v>
      </c>
      <c r="L2316" s="148" t="s">
        <v>9021</v>
      </c>
    </row>
    <row r="2317" spans="8:12" x14ac:dyDescent="0.25">
      <c r="H2317" s="148" t="s">
        <v>4522</v>
      </c>
      <c r="I2317" s="148" t="s">
        <v>391</v>
      </c>
      <c r="J2317" s="148" t="s">
        <v>7636</v>
      </c>
      <c r="K2317" s="148">
        <f t="shared" si="66"/>
        <v>650000000000572</v>
      </c>
      <c r="L2317" s="148" t="s">
        <v>9021</v>
      </c>
    </row>
    <row r="2318" spans="8:12" x14ac:dyDescent="0.25">
      <c r="H2318" s="148" t="s">
        <v>4523</v>
      </c>
      <c r="I2318" s="148" t="s">
        <v>6962</v>
      </c>
      <c r="J2318" s="148" t="s">
        <v>6962</v>
      </c>
      <c r="K2318" s="148">
        <f t="shared" si="66"/>
        <v>0</v>
      </c>
      <c r="L2318" s="148" t="s">
        <v>9021</v>
      </c>
    </row>
    <row r="2319" spans="8:12" x14ac:dyDescent="0.25">
      <c r="H2319" s="148" t="s">
        <v>4523</v>
      </c>
      <c r="I2319" s="148" t="s">
        <v>391</v>
      </c>
      <c r="J2319" s="148" t="s">
        <v>7637</v>
      </c>
      <c r="K2319" s="148">
        <f t="shared" si="66"/>
        <v>650000000001674</v>
      </c>
      <c r="L2319" s="148" t="s">
        <v>9021</v>
      </c>
    </row>
    <row r="2320" spans="8:12" x14ac:dyDescent="0.25">
      <c r="H2320" s="148" t="s">
        <v>4524</v>
      </c>
      <c r="I2320" s="148" t="s">
        <v>6962</v>
      </c>
      <c r="J2320" s="148" t="s">
        <v>6962</v>
      </c>
      <c r="K2320" s="148">
        <f t="shared" si="66"/>
        <v>0</v>
      </c>
      <c r="L2320" s="148" t="s">
        <v>9021</v>
      </c>
    </row>
    <row r="2321" spans="8:12" x14ac:dyDescent="0.25">
      <c r="H2321" s="148" t="s">
        <v>4524</v>
      </c>
      <c r="I2321" s="148" t="s">
        <v>391</v>
      </c>
      <c r="J2321" s="148" t="s">
        <v>7638</v>
      </c>
      <c r="K2321" s="148">
        <f t="shared" si="66"/>
        <v>650000000000573</v>
      </c>
      <c r="L2321" s="148" t="s">
        <v>9021</v>
      </c>
    </row>
    <row r="2322" spans="8:12" x14ac:dyDescent="0.25">
      <c r="H2322" s="148" t="s">
        <v>4525</v>
      </c>
      <c r="I2322" s="148" t="s">
        <v>6962</v>
      </c>
      <c r="J2322" s="148" t="s">
        <v>6962</v>
      </c>
      <c r="K2322" s="148">
        <f t="shared" si="66"/>
        <v>0</v>
      </c>
      <c r="L2322" s="148" t="s">
        <v>9021</v>
      </c>
    </row>
    <row r="2323" spans="8:12" x14ac:dyDescent="0.25">
      <c r="H2323" s="148" t="s">
        <v>4525</v>
      </c>
      <c r="I2323" s="148" t="s">
        <v>391</v>
      </c>
      <c r="J2323" s="148" t="s">
        <v>7639</v>
      </c>
      <c r="K2323" s="148">
        <f t="shared" si="66"/>
        <v>650000000000574</v>
      </c>
      <c r="L2323" s="148" t="s">
        <v>9021</v>
      </c>
    </row>
    <row r="2324" spans="8:12" x14ac:dyDescent="0.25">
      <c r="H2324" s="148" t="s">
        <v>4526</v>
      </c>
      <c r="I2324" s="148" t="s">
        <v>6962</v>
      </c>
      <c r="J2324" s="148" t="s">
        <v>6962</v>
      </c>
      <c r="K2324" s="148">
        <f t="shared" si="66"/>
        <v>0</v>
      </c>
      <c r="L2324" s="148" t="s">
        <v>9026</v>
      </c>
    </row>
    <row r="2325" spans="8:12" x14ac:dyDescent="0.25">
      <c r="H2325" s="148" t="s">
        <v>4526</v>
      </c>
      <c r="I2325" s="148" t="s">
        <v>391</v>
      </c>
      <c r="J2325" s="148" t="s">
        <v>7640</v>
      </c>
      <c r="K2325" s="148">
        <f t="shared" si="66"/>
        <v>650000000000575</v>
      </c>
      <c r="L2325" s="148" t="s">
        <v>9026</v>
      </c>
    </row>
    <row r="2326" spans="8:12" x14ac:dyDescent="0.25">
      <c r="H2326" s="148" t="s">
        <v>4527</v>
      </c>
      <c r="I2326" s="148" t="s">
        <v>6962</v>
      </c>
      <c r="J2326" s="148" t="s">
        <v>6962</v>
      </c>
      <c r="K2326" s="148">
        <f t="shared" si="66"/>
        <v>0</v>
      </c>
      <c r="L2326" s="148" t="s">
        <v>9025</v>
      </c>
    </row>
    <row r="2327" spans="8:12" x14ac:dyDescent="0.25">
      <c r="H2327" s="148" t="s">
        <v>4527</v>
      </c>
      <c r="I2327" s="148" t="s">
        <v>391</v>
      </c>
      <c r="J2327" s="148" t="s">
        <v>7641</v>
      </c>
      <c r="K2327" s="148">
        <f t="shared" si="66"/>
        <v>650000000000576</v>
      </c>
      <c r="L2327" s="148" t="s">
        <v>9025</v>
      </c>
    </row>
    <row r="2328" spans="8:12" x14ac:dyDescent="0.25">
      <c r="H2328" s="148" t="s">
        <v>4528</v>
      </c>
      <c r="I2328" s="148" t="s">
        <v>6962</v>
      </c>
      <c r="J2328" s="148" t="s">
        <v>6962</v>
      </c>
      <c r="K2328" s="148">
        <f t="shared" si="66"/>
        <v>0</v>
      </c>
      <c r="L2328" s="148" t="s">
        <v>9021</v>
      </c>
    </row>
    <row r="2329" spans="8:12" x14ac:dyDescent="0.25">
      <c r="H2329" s="148" t="s">
        <v>4528</v>
      </c>
      <c r="I2329" s="148" t="s">
        <v>391</v>
      </c>
      <c r="J2329" s="148" t="s">
        <v>7642</v>
      </c>
      <c r="K2329" s="148">
        <f t="shared" si="66"/>
        <v>650000000000577</v>
      </c>
      <c r="L2329" s="148" t="s">
        <v>9021</v>
      </c>
    </row>
    <row r="2330" spans="8:12" x14ac:dyDescent="0.25">
      <c r="H2330" s="148" t="s">
        <v>4529</v>
      </c>
      <c r="I2330" s="148" t="s">
        <v>6962</v>
      </c>
      <c r="J2330" s="148" t="s">
        <v>6962</v>
      </c>
      <c r="K2330" s="148">
        <f t="shared" si="66"/>
        <v>0</v>
      </c>
      <c r="L2330" s="148" t="s">
        <v>9026</v>
      </c>
    </row>
    <row r="2331" spans="8:12" x14ac:dyDescent="0.25">
      <c r="H2331" s="148" t="s">
        <v>4529</v>
      </c>
      <c r="I2331" s="148" t="s">
        <v>391</v>
      </c>
      <c r="J2331" s="148" t="s">
        <v>7643</v>
      </c>
      <c r="K2331" s="148">
        <f t="shared" si="66"/>
        <v>650000000000578</v>
      </c>
      <c r="L2331" s="148" t="s">
        <v>9026</v>
      </c>
    </row>
    <row r="2332" spans="8:12" x14ac:dyDescent="0.25">
      <c r="H2332" s="148" t="s">
        <v>4530</v>
      </c>
      <c r="I2332" s="148" t="s">
        <v>6962</v>
      </c>
      <c r="J2332" s="148" t="s">
        <v>6962</v>
      </c>
      <c r="K2332" s="148">
        <f t="shared" si="66"/>
        <v>0</v>
      </c>
      <c r="L2332" s="148" t="s">
        <v>9025</v>
      </c>
    </row>
    <row r="2333" spans="8:12" x14ac:dyDescent="0.25">
      <c r="H2333" s="148" t="s">
        <v>4530</v>
      </c>
      <c r="I2333" s="148" t="s">
        <v>391</v>
      </c>
      <c r="J2333" s="148" t="s">
        <v>7644</v>
      </c>
      <c r="K2333" s="148">
        <f t="shared" si="66"/>
        <v>650000000000579</v>
      </c>
      <c r="L2333" s="148" t="s">
        <v>9025</v>
      </c>
    </row>
    <row r="2334" spans="8:12" x14ac:dyDescent="0.25">
      <c r="H2334" s="148" t="s">
        <v>4531</v>
      </c>
      <c r="I2334" s="148" t="s">
        <v>6962</v>
      </c>
      <c r="J2334" s="148" t="s">
        <v>6962</v>
      </c>
      <c r="K2334" s="148">
        <f t="shared" si="66"/>
        <v>0</v>
      </c>
      <c r="L2334" s="148" t="s">
        <v>9021</v>
      </c>
    </row>
    <row r="2335" spans="8:12" x14ac:dyDescent="0.25">
      <c r="H2335" s="148" t="s">
        <v>4531</v>
      </c>
      <c r="I2335" s="148" t="s">
        <v>391</v>
      </c>
      <c r="J2335" s="148" t="s">
        <v>7645</v>
      </c>
      <c r="K2335" s="148">
        <f t="shared" si="66"/>
        <v>650000000000580</v>
      </c>
      <c r="L2335" s="148" t="s">
        <v>9021</v>
      </c>
    </row>
    <row r="2336" spans="8:12" x14ac:dyDescent="0.25">
      <c r="H2336" s="148" t="s">
        <v>4532</v>
      </c>
      <c r="I2336" s="148" t="s">
        <v>6962</v>
      </c>
      <c r="J2336" s="148" t="s">
        <v>6962</v>
      </c>
      <c r="K2336" s="148">
        <f t="shared" si="66"/>
        <v>0</v>
      </c>
      <c r="L2336" s="148" t="s">
        <v>9021</v>
      </c>
    </row>
    <row r="2337" spans="8:12" x14ac:dyDescent="0.25">
      <c r="H2337" s="148" t="s">
        <v>4532</v>
      </c>
      <c r="I2337" s="148" t="s">
        <v>391</v>
      </c>
      <c r="J2337" s="148" t="s">
        <v>7646</v>
      </c>
      <c r="K2337" s="148">
        <f t="shared" si="66"/>
        <v>650000000000581</v>
      </c>
      <c r="L2337" s="148" t="s">
        <v>9021</v>
      </c>
    </row>
    <row r="2338" spans="8:12" x14ac:dyDescent="0.25">
      <c r="H2338" s="148" t="s">
        <v>4533</v>
      </c>
      <c r="I2338" s="148" t="s">
        <v>6962</v>
      </c>
      <c r="J2338" s="148" t="s">
        <v>6962</v>
      </c>
      <c r="K2338" s="148">
        <f t="shared" si="66"/>
        <v>0</v>
      </c>
      <c r="L2338" s="148" t="s">
        <v>9021</v>
      </c>
    </row>
    <row r="2339" spans="8:12" x14ac:dyDescent="0.25">
      <c r="H2339" s="148" t="s">
        <v>4533</v>
      </c>
      <c r="I2339" s="148" t="s">
        <v>391</v>
      </c>
      <c r="J2339" s="148" t="s">
        <v>7647</v>
      </c>
      <c r="K2339" s="148">
        <f t="shared" si="66"/>
        <v>650000000000582</v>
      </c>
      <c r="L2339" s="148" t="s">
        <v>9021</v>
      </c>
    </row>
    <row r="2340" spans="8:12" x14ac:dyDescent="0.25">
      <c r="H2340" s="148" t="s">
        <v>4534</v>
      </c>
      <c r="I2340" s="148" t="s">
        <v>6962</v>
      </c>
      <c r="J2340" s="148" t="s">
        <v>6962</v>
      </c>
      <c r="K2340" s="148">
        <f t="shared" si="66"/>
        <v>0</v>
      </c>
      <c r="L2340" s="148" t="s">
        <v>9021</v>
      </c>
    </row>
    <row r="2341" spans="8:12" x14ac:dyDescent="0.25">
      <c r="H2341" s="148" t="s">
        <v>4534</v>
      </c>
      <c r="I2341" s="148" t="s">
        <v>391</v>
      </c>
      <c r="J2341" s="148" t="s">
        <v>7648</v>
      </c>
      <c r="K2341" s="148">
        <f t="shared" si="66"/>
        <v>650000000000583</v>
      </c>
      <c r="L2341" s="148" t="s">
        <v>9021</v>
      </c>
    </row>
    <row r="2342" spans="8:12" x14ac:dyDescent="0.25">
      <c r="H2342" s="148" t="s">
        <v>4535</v>
      </c>
      <c r="I2342" s="148" t="s">
        <v>6962</v>
      </c>
      <c r="J2342" s="148" t="s">
        <v>6962</v>
      </c>
      <c r="K2342" s="148">
        <f t="shared" si="66"/>
        <v>0</v>
      </c>
      <c r="L2342" s="148" t="s">
        <v>9021</v>
      </c>
    </row>
    <row r="2343" spans="8:12" x14ac:dyDescent="0.25">
      <c r="H2343" s="148" t="s">
        <v>4535</v>
      </c>
      <c r="I2343" s="148" t="s">
        <v>391</v>
      </c>
      <c r="J2343" s="148" t="s">
        <v>7649</v>
      </c>
      <c r="K2343" s="148">
        <f t="shared" si="66"/>
        <v>650000000000584</v>
      </c>
      <c r="L2343" s="148" t="s">
        <v>9021</v>
      </c>
    </row>
    <row r="2344" spans="8:12" x14ac:dyDescent="0.25">
      <c r="H2344" s="148" t="s">
        <v>4536</v>
      </c>
      <c r="I2344" s="148" t="s">
        <v>6962</v>
      </c>
      <c r="J2344" s="148" t="s">
        <v>6962</v>
      </c>
      <c r="K2344" s="148">
        <f t="shared" si="66"/>
        <v>0</v>
      </c>
      <c r="L2344" s="148" t="s">
        <v>9021</v>
      </c>
    </row>
    <row r="2345" spans="8:12" x14ac:dyDescent="0.25">
      <c r="H2345" s="148" t="s">
        <v>4536</v>
      </c>
      <c r="I2345" s="148" t="s">
        <v>391</v>
      </c>
      <c r="J2345" s="148" t="s">
        <v>7650</v>
      </c>
      <c r="K2345" s="148">
        <f t="shared" si="66"/>
        <v>650000000001675</v>
      </c>
      <c r="L2345" s="148" t="s">
        <v>9021</v>
      </c>
    </row>
    <row r="2346" spans="8:12" x14ac:dyDescent="0.25">
      <c r="H2346" s="148" t="s">
        <v>4537</v>
      </c>
      <c r="I2346" s="148" t="s">
        <v>6962</v>
      </c>
      <c r="J2346" s="148" t="s">
        <v>6962</v>
      </c>
      <c r="K2346" s="148">
        <f t="shared" si="66"/>
        <v>0</v>
      </c>
      <c r="L2346" s="148" t="s">
        <v>9021</v>
      </c>
    </row>
    <row r="2347" spans="8:12" x14ac:dyDescent="0.25">
      <c r="H2347" s="148" t="s">
        <v>4537</v>
      </c>
      <c r="I2347" s="148" t="s">
        <v>391</v>
      </c>
      <c r="J2347" s="148" t="s">
        <v>7651</v>
      </c>
      <c r="K2347" s="148">
        <f t="shared" si="66"/>
        <v>650000000001676</v>
      </c>
      <c r="L2347" s="148" t="s">
        <v>9021</v>
      </c>
    </row>
    <row r="2348" spans="8:12" x14ac:dyDescent="0.25">
      <c r="H2348" s="148" t="s">
        <v>4538</v>
      </c>
      <c r="I2348" s="148" t="s">
        <v>6962</v>
      </c>
      <c r="J2348" s="148" t="s">
        <v>6962</v>
      </c>
      <c r="K2348" s="148">
        <f t="shared" si="66"/>
        <v>0</v>
      </c>
      <c r="L2348" s="148" t="s">
        <v>9021</v>
      </c>
    </row>
    <row r="2349" spans="8:12" x14ac:dyDescent="0.25">
      <c r="H2349" s="148" t="s">
        <v>4538</v>
      </c>
      <c r="I2349" s="148" t="s">
        <v>391</v>
      </c>
      <c r="J2349" s="148" t="s">
        <v>7652</v>
      </c>
      <c r="K2349" s="148">
        <f t="shared" si="66"/>
        <v>650000000001677</v>
      </c>
      <c r="L2349" s="148" t="s">
        <v>9021</v>
      </c>
    </row>
    <row r="2350" spans="8:12" x14ac:dyDescent="0.25">
      <c r="H2350" s="148" t="s">
        <v>4539</v>
      </c>
      <c r="I2350" s="148" t="s">
        <v>6962</v>
      </c>
      <c r="J2350" s="148" t="s">
        <v>6962</v>
      </c>
      <c r="K2350" s="148">
        <f t="shared" si="66"/>
        <v>0</v>
      </c>
      <c r="L2350" s="148" t="s">
        <v>9021</v>
      </c>
    </row>
    <row r="2351" spans="8:12" x14ac:dyDescent="0.25">
      <c r="H2351" s="148" t="s">
        <v>4539</v>
      </c>
      <c r="I2351" s="148" t="s">
        <v>391</v>
      </c>
      <c r="J2351" s="148" t="s">
        <v>7653</v>
      </c>
      <c r="K2351" s="148">
        <f t="shared" si="66"/>
        <v>650000000000585</v>
      </c>
      <c r="L2351" s="148" t="s">
        <v>9021</v>
      </c>
    </row>
    <row r="2352" spans="8:12" x14ac:dyDescent="0.25">
      <c r="H2352" s="148" t="s">
        <v>6863</v>
      </c>
      <c r="I2352" s="148" t="s">
        <v>6962</v>
      </c>
      <c r="J2352" s="148" t="s">
        <v>6962</v>
      </c>
      <c r="K2352" s="148">
        <f t="shared" si="66"/>
        <v>0</v>
      </c>
      <c r="L2352" s="148" t="s">
        <v>9021</v>
      </c>
    </row>
    <row r="2353" spans="8:12" x14ac:dyDescent="0.25">
      <c r="H2353" s="148" t="s">
        <v>4540</v>
      </c>
      <c r="I2353" s="148" t="s">
        <v>6962</v>
      </c>
      <c r="J2353" s="148" t="s">
        <v>6962</v>
      </c>
      <c r="K2353" s="148">
        <f t="shared" si="66"/>
        <v>0</v>
      </c>
      <c r="L2353" s="148" t="s">
        <v>9021</v>
      </c>
    </row>
    <row r="2354" spans="8:12" x14ac:dyDescent="0.25">
      <c r="H2354" s="148" t="s">
        <v>4540</v>
      </c>
      <c r="I2354" s="148" t="s">
        <v>391</v>
      </c>
      <c r="J2354" s="148" t="s">
        <v>7654</v>
      </c>
      <c r="K2354" s="148">
        <f t="shared" si="66"/>
        <v>650000000001678</v>
      </c>
      <c r="L2354" s="148" t="s">
        <v>9021</v>
      </c>
    </row>
    <row r="2355" spans="8:12" x14ac:dyDescent="0.25">
      <c r="H2355" s="148" t="s">
        <v>4541</v>
      </c>
      <c r="I2355" s="148" t="s">
        <v>6962</v>
      </c>
      <c r="J2355" s="148" t="s">
        <v>6962</v>
      </c>
      <c r="K2355" s="148">
        <f t="shared" si="66"/>
        <v>0</v>
      </c>
      <c r="L2355" s="148" t="s">
        <v>9021</v>
      </c>
    </row>
    <row r="2356" spans="8:12" x14ac:dyDescent="0.25">
      <c r="H2356" s="148" t="s">
        <v>4541</v>
      </c>
      <c r="I2356" s="148" t="s">
        <v>391</v>
      </c>
      <c r="J2356" s="148" t="s">
        <v>7655</v>
      </c>
      <c r="K2356" s="148">
        <f t="shared" si="66"/>
        <v>650000000001679</v>
      </c>
      <c r="L2356" s="148" t="s">
        <v>9021</v>
      </c>
    </row>
    <row r="2357" spans="8:12" x14ac:dyDescent="0.25">
      <c r="H2357" s="148" t="s">
        <v>4542</v>
      </c>
      <c r="I2357" s="148" t="s">
        <v>6962</v>
      </c>
      <c r="J2357" s="148" t="s">
        <v>6962</v>
      </c>
      <c r="K2357" s="148">
        <f t="shared" si="66"/>
        <v>0</v>
      </c>
      <c r="L2357" s="148" t="s">
        <v>9021</v>
      </c>
    </row>
    <row r="2358" spans="8:12" x14ac:dyDescent="0.25">
      <c r="H2358" s="148" t="s">
        <v>4542</v>
      </c>
      <c r="I2358" s="148" t="s">
        <v>391</v>
      </c>
      <c r="J2358" s="148" t="s">
        <v>7656</v>
      </c>
      <c r="K2358" s="148">
        <f t="shared" si="66"/>
        <v>650000000000586</v>
      </c>
      <c r="L2358" s="148" t="s">
        <v>9021</v>
      </c>
    </row>
    <row r="2359" spans="8:12" x14ac:dyDescent="0.25">
      <c r="H2359" s="148" t="s">
        <v>6864</v>
      </c>
      <c r="I2359" s="148" t="s">
        <v>6962</v>
      </c>
      <c r="J2359" s="148" t="s">
        <v>6962</v>
      </c>
      <c r="K2359" s="148">
        <f t="shared" si="66"/>
        <v>0</v>
      </c>
      <c r="L2359" s="148" t="s">
        <v>9021</v>
      </c>
    </row>
    <row r="2360" spans="8:12" x14ac:dyDescent="0.25">
      <c r="H2360" s="148" t="s">
        <v>4543</v>
      </c>
      <c r="I2360" s="148" t="s">
        <v>6962</v>
      </c>
      <c r="J2360" s="148" t="s">
        <v>6962</v>
      </c>
      <c r="K2360" s="148">
        <f t="shared" si="66"/>
        <v>0</v>
      </c>
      <c r="L2360" s="148" t="s">
        <v>9021</v>
      </c>
    </row>
    <row r="2361" spans="8:12" x14ac:dyDescent="0.25">
      <c r="H2361" s="148" t="s">
        <v>4543</v>
      </c>
      <c r="I2361" s="148" t="s">
        <v>391</v>
      </c>
      <c r="J2361" s="148" t="s">
        <v>7657</v>
      </c>
      <c r="K2361" s="148">
        <f t="shared" si="66"/>
        <v>650000000001680</v>
      </c>
      <c r="L2361" s="148" t="s">
        <v>9021</v>
      </c>
    </row>
    <row r="2362" spans="8:12" x14ac:dyDescent="0.25">
      <c r="H2362" s="148" t="s">
        <v>4544</v>
      </c>
      <c r="I2362" s="148" t="s">
        <v>6962</v>
      </c>
      <c r="J2362" s="148" t="s">
        <v>6962</v>
      </c>
      <c r="K2362" s="148">
        <f t="shared" si="66"/>
        <v>0</v>
      </c>
      <c r="L2362" s="148" t="s">
        <v>9021</v>
      </c>
    </row>
    <row r="2363" spans="8:12" x14ac:dyDescent="0.25">
      <c r="H2363" s="148" t="s">
        <v>4544</v>
      </c>
      <c r="I2363" s="148" t="s">
        <v>391</v>
      </c>
      <c r="J2363" s="148" t="s">
        <v>7658</v>
      </c>
      <c r="K2363" s="148">
        <f t="shared" si="66"/>
        <v>650000000001681</v>
      </c>
      <c r="L2363" s="148" t="s">
        <v>9021</v>
      </c>
    </row>
    <row r="2364" spans="8:12" x14ac:dyDescent="0.25">
      <c r="H2364" s="148" t="s">
        <v>4545</v>
      </c>
      <c r="I2364" s="148" t="s">
        <v>6962</v>
      </c>
      <c r="J2364" s="148" t="s">
        <v>6962</v>
      </c>
      <c r="K2364" s="148">
        <f t="shared" si="66"/>
        <v>0</v>
      </c>
      <c r="L2364" s="148" t="s">
        <v>9021</v>
      </c>
    </row>
    <row r="2365" spans="8:12" x14ac:dyDescent="0.25">
      <c r="H2365" s="148" t="s">
        <v>4545</v>
      </c>
      <c r="I2365" s="148" t="s">
        <v>391</v>
      </c>
      <c r="J2365" s="148" t="s">
        <v>7659</v>
      </c>
      <c r="K2365" s="148">
        <f t="shared" si="66"/>
        <v>650000000000587</v>
      </c>
      <c r="L2365" s="148" t="s">
        <v>9021</v>
      </c>
    </row>
    <row r="2366" spans="8:12" x14ac:dyDescent="0.25">
      <c r="H2366" s="148" t="s">
        <v>4546</v>
      </c>
      <c r="I2366" s="148" t="s">
        <v>6962</v>
      </c>
      <c r="J2366" s="148" t="s">
        <v>6962</v>
      </c>
      <c r="K2366" s="148">
        <f t="shared" si="66"/>
        <v>0</v>
      </c>
      <c r="L2366" s="148" t="s">
        <v>9021</v>
      </c>
    </row>
    <row r="2367" spans="8:12" x14ac:dyDescent="0.25">
      <c r="H2367" s="148" t="s">
        <v>4546</v>
      </c>
      <c r="I2367" s="148" t="s">
        <v>391</v>
      </c>
      <c r="J2367" s="148" t="s">
        <v>7660</v>
      </c>
      <c r="K2367" s="148">
        <f t="shared" si="66"/>
        <v>650000000001682</v>
      </c>
      <c r="L2367" s="148" t="s">
        <v>9021</v>
      </c>
    </row>
    <row r="2368" spans="8:12" x14ac:dyDescent="0.25">
      <c r="H2368" s="148" t="s">
        <v>4547</v>
      </c>
      <c r="I2368" s="148" t="s">
        <v>6962</v>
      </c>
      <c r="J2368" s="148" t="s">
        <v>6962</v>
      </c>
      <c r="K2368" s="148">
        <f t="shared" si="66"/>
        <v>0</v>
      </c>
      <c r="L2368" s="148" t="s">
        <v>9021</v>
      </c>
    </row>
    <row r="2369" spans="8:12" x14ac:dyDescent="0.25">
      <c r="H2369" s="148" t="s">
        <v>4547</v>
      </c>
      <c r="I2369" s="148" t="s">
        <v>391</v>
      </c>
      <c r="J2369" s="148" t="s">
        <v>7661</v>
      </c>
      <c r="K2369" s="148">
        <f t="shared" si="66"/>
        <v>650000000001683</v>
      </c>
      <c r="L2369" s="148" t="s">
        <v>9021</v>
      </c>
    </row>
    <row r="2370" spans="8:12" x14ac:dyDescent="0.25">
      <c r="H2370" s="148" t="s">
        <v>4548</v>
      </c>
      <c r="I2370" s="148" t="s">
        <v>6962</v>
      </c>
      <c r="J2370" s="148" t="s">
        <v>6962</v>
      </c>
      <c r="K2370" s="148">
        <f t="shared" si="66"/>
        <v>0</v>
      </c>
      <c r="L2370" s="148" t="s">
        <v>9021</v>
      </c>
    </row>
    <row r="2371" spans="8:12" x14ac:dyDescent="0.25">
      <c r="H2371" s="148" t="s">
        <v>4548</v>
      </c>
      <c r="I2371" s="148" t="s">
        <v>391</v>
      </c>
      <c r="J2371" s="148" t="s">
        <v>7662</v>
      </c>
      <c r="K2371" s="148">
        <f t="shared" ref="K2371:K2434" si="67">+IFERROR(J2371*1,0)</f>
        <v>650000000000588</v>
      </c>
      <c r="L2371" s="148" t="s">
        <v>9021</v>
      </c>
    </row>
    <row r="2372" spans="8:12" x14ac:dyDescent="0.25">
      <c r="H2372" s="148" t="s">
        <v>4549</v>
      </c>
      <c r="I2372" s="148" t="s">
        <v>6962</v>
      </c>
      <c r="J2372" s="148" t="s">
        <v>6962</v>
      </c>
      <c r="K2372" s="148">
        <f t="shared" si="67"/>
        <v>0</v>
      </c>
      <c r="L2372" s="148" t="s">
        <v>9021</v>
      </c>
    </row>
    <row r="2373" spans="8:12" x14ac:dyDescent="0.25">
      <c r="H2373" s="148" t="s">
        <v>4549</v>
      </c>
      <c r="I2373" s="148" t="s">
        <v>391</v>
      </c>
      <c r="J2373" s="148" t="s">
        <v>7663</v>
      </c>
      <c r="K2373" s="148">
        <f t="shared" si="67"/>
        <v>650000000001684</v>
      </c>
      <c r="L2373" s="148" t="s">
        <v>9021</v>
      </c>
    </row>
    <row r="2374" spans="8:12" x14ac:dyDescent="0.25">
      <c r="H2374" s="148" t="s">
        <v>4550</v>
      </c>
      <c r="I2374" s="148" t="s">
        <v>6962</v>
      </c>
      <c r="J2374" s="148" t="s">
        <v>6962</v>
      </c>
      <c r="K2374" s="148">
        <f t="shared" si="67"/>
        <v>0</v>
      </c>
      <c r="L2374" s="148" t="s">
        <v>9021</v>
      </c>
    </row>
    <row r="2375" spans="8:12" x14ac:dyDescent="0.25">
      <c r="H2375" s="148" t="s">
        <v>4550</v>
      </c>
      <c r="I2375" s="148" t="s">
        <v>391</v>
      </c>
      <c r="J2375" s="148" t="s">
        <v>7664</v>
      </c>
      <c r="K2375" s="148">
        <f t="shared" si="67"/>
        <v>650000000001685</v>
      </c>
      <c r="L2375" s="148" t="s">
        <v>9021</v>
      </c>
    </row>
    <row r="2376" spans="8:12" x14ac:dyDescent="0.25">
      <c r="H2376" s="148" t="s">
        <v>4551</v>
      </c>
      <c r="I2376" s="148" t="s">
        <v>6962</v>
      </c>
      <c r="J2376" s="148" t="s">
        <v>6962</v>
      </c>
      <c r="K2376" s="148">
        <f t="shared" si="67"/>
        <v>0</v>
      </c>
      <c r="L2376" s="148" t="s">
        <v>9021</v>
      </c>
    </row>
    <row r="2377" spans="8:12" x14ac:dyDescent="0.25">
      <c r="H2377" s="148" t="s">
        <v>4551</v>
      </c>
      <c r="I2377" s="148" t="s">
        <v>391</v>
      </c>
      <c r="J2377" s="148" t="s">
        <v>7665</v>
      </c>
      <c r="K2377" s="148">
        <f t="shared" si="67"/>
        <v>650000000000589</v>
      </c>
      <c r="L2377" s="148" t="s">
        <v>9021</v>
      </c>
    </row>
    <row r="2378" spans="8:12" x14ac:dyDescent="0.25">
      <c r="H2378" s="148" t="s">
        <v>4552</v>
      </c>
      <c r="I2378" s="148" t="s">
        <v>6962</v>
      </c>
      <c r="J2378" s="148" t="s">
        <v>6962</v>
      </c>
      <c r="K2378" s="148">
        <f t="shared" si="67"/>
        <v>0</v>
      </c>
      <c r="L2378" s="148" t="s">
        <v>9021</v>
      </c>
    </row>
    <row r="2379" spans="8:12" x14ac:dyDescent="0.25">
      <c r="H2379" s="148" t="s">
        <v>4552</v>
      </c>
      <c r="I2379" s="148" t="s">
        <v>391</v>
      </c>
      <c r="J2379" s="148" t="s">
        <v>7666</v>
      </c>
      <c r="K2379" s="148">
        <f t="shared" si="67"/>
        <v>650000000000590</v>
      </c>
      <c r="L2379" s="148" t="s">
        <v>9021</v>
      </c>
    </row>
    <row r="2380" spans="8:12" x14ac:dyDescent="0.25">
      <c r="H2380" s="148" t="s">
        <v>4553</v>
      </c>
      <c r="I2380" s="148" t="s">
        <v>6962</v>
      </c>
      <c r="J2380" s="148" t="s">
        <v>6962</v>
      </c>
      <c r="K2380" s="148">
        <f t="shared" si="67"/>
        <v>0</v>
      </c>
      <c r="L2380" s="148" t="s">
        <v>9021</v>
      </c>
    </row>
    <row r="2381" spans="8:12" x14ac:dyDescent="0.25">
      <c r="H2381" s="148" t="s">
        <v>4553</v>
      </c>
      <c r="I2381" s="148" t="s">
        <v>391</v>
      </c>
      <c r="J2381" s="148" t="s">
        <v>7667</v>
      </c>
      <c r="K2381" s="148">
        <f t="shared" si="67"/>
        <v>650000000001686</v>
      </c>
      <c r="L2381" s="148" t="s">
        <v>9021</v>
      </c>
    </row>
    <row r="2382" spans="8:12" x14ac:dyDescent="0.25">
      <c r="H2382" s="148" t="s">
        <v>4554</v>
      </c>
      <c r="I2382" s="148" t="s">
        <v>6962</v>
      </c>
      <c r="J2382" s="148" t="s">
        <v>6962</v>
      </c>
      <c r="K2382" s="148">
        <f t="shared" si="67"/>
        <v>0</v>
      </c>
      <c r="L2382" s="148" t="s">
        <v>9021</v>
      </c>
    </row>
    <row r="2383" spans="8:12" x14ac:dyDescent="0.25">
      <c r="H2383" s="148" t="s">
        <v>4554</v>
      </c>
      <c r="I2383" s="148" t="s">
        <v>391</v>
      </c>
      <c r="J2383" s="148" t="s">
        <v>7668</v>
      </c>
      <c r="K2383" s="148">
        <f t="shared" si="67"/>
        <v>650000000001687</v>
      </c>
      <c r="L2383" s="148" t="s">
        <v>9021</v>
      </c>
    </row>
    <row r="2384" spans="8:12" x14ac:dyDescent="0.25">
      <c r="H2384" s="148" t="s">
        <v>4555</v>
      </c>
      <c r="I2384" s="148" t="s">
        <v>6962</v>
      </c>
      <c r="J2384" s="148" t="s">
        <v>6962</v>
      </c>
      <c r="K2384" s="148">
        <f t="shared" si="67"/>
        <v>0</v>
      </c>
      <c r="L2384" s="148" t="s">
        <v>9021</v>
      </c>
    </row>
    <row r="2385" spans="8:12" x14ac:dyDescent="0.25">
      <c r="H2385" s="148" t="s">
        <v>4555</v>
      </c>
      <c r="I2385" s="148" t="s">
        <v>391</v>
      </c>
      <c r="J2385" s="148" t="s">
        <v>7669</v>
      </c>
      <c r="K2385" s="148">
        <f t="shared" si="67"/>
        <v>650000000001688</v>
      </c>
      <c r="L2385" s="148" t="s">
        <v>9021</v>
      </c>
    </row>
    <row r="2386" spans="8:12" x14ac:dyDescent="0.25">
      <c r="H2386" s="148" t="s">
        <v>4556</v>
      </c>
      <c r="I2386" s="148" t="s">
        <v>6962</v>
      </c>
      <c r="J2386" s="148" t="s">
        <v>6962</v>
      </c>
      <c r="K2386" s="148">
        <f t="shared" si="67"/>
        <v>0</v>
      </c>
      <c r="L2386" s="148" t="s">
        <v>9021</v>
      </c>
    </row>
    <row r="2387" spans="8:12" x14ac:dyDescent="0.25">
      <c r="H2387" s="148" t="s">
        <v>4556</v>
      </c>
      <c r="I2387" s="148" t="s">
        <v>391</v>
      </c>
      <c r="J2387" s="148" t="s">
        <v>7670</v>
      </c>
      <c r="K2387" s="148">
        <f t="shared" si="67"/>
        <v>650000000000591</v>
      </c>
      <c r="L2387" s="148" t="s">
        <v>9021</v>
      </c>
    </row>
    <row r="2388" spans="8:12" x14ac:dyDescent="0.25">
      <c r="H2388" s="148" t="s">
        <v>4557</v>
      </c>
      <c r="I2388" s="148" t="s">
        <v>6962</v>
      </c>
      <c r="J2388" s="148" t="s">
        <v>6962</v>
      </c>
      <c r="K2388" s="148">
        <f t="shared" si="67"/>
        <v>0</v>
      </c>
      <c r="L2388" s="148" t="s">
        <v>9021</v>
      </c>
    </row>
    <row r="2389" spans="8:12" x14ac:dyDescent="0.25">
      <c r="H2389" s="148" t="s">
        <v>4557</v>
      </c>
      <c r="I2389" s="148" t="s">
        <v>391</v>
      </c>
      <c r="J2389" s="148" t="s">
        <v>7671</v>
      </c>
      <c r="K2389" s="148">
        <f t="shared" si="67"/>
        <v>650000000001689</v>
      </c>
      <c r="L2389" s="148" t="s">
        <v>9021</v>
      </c>
    </row>
    <row r="2390" spans="8:12" x14ac:dyDescent="0.25">
      <c r="H2390" s="148" t="s">
        <v>4558</v>
      </c>
      <c r="I2390" s="148" t="s">
        <v>6962</v>
      </c>
      <c r="J2390" s="148" t="s">
        <v>6962</v>
      </c>
      <c r="K2390" s="148">
        <f t="shared" si="67"/>
        <v>0</v>
      </c>
      <c r="L2390" s="148" t="s">
        <v>9021</v>
      </c>
    </row>
    <row r="2391" spans="8:12" x14ac:dyDescent="0.25">
      <c r="H2391" s="148" t="s">
        <v>4558</v>
      </c>
      <c r="I2391" s="148" t="s">
        <v>391</v>
      </c>
      <c r="J2391" s="148" t="s">
        <v>7672</v>
      </c>
      <c r="K2391" s="148">
        <f t="shared" si="67"/>
        <v>650000000000592</v>
      </c>
      <c r="L2391" s="148" t="s">
        <v>9021</v>
      </c>
    </row>
    <row r="2392" spans="8:12" x14ac:dyDescent="0.25">
      <c r="H2392" s="148" t="s">
        <v>4559</v>
      </c>
      <c r="I2392" s="148" t="s">
        <v>6962</v>
      </c>
      <c r="J2392" s="148" t="s">
        <v>6962</v>
      </c>
      <c r="K2392" s="148">
        <f t="shared" si="67"/>
        <v>0</v>
      </c>
      <c r="L2392" s="148" t="s">
        <v>9021</v>
      </c>
    </row>
    <row r="2393" spans="8:12" x14ac:dyDescent="0.25">
      <c r="H2393" s="148" t="s">
        <v>4559</v>
      </c>
      <c r="I2393" s="148" t="s">
        <v>391</v>
      </c>
      <c r="J2393" s="148" t="s">
        <v>7673</v>
      </c>
      <c r="K2393" s="148">
        <f t="shared" si="67"/>
        <v>650000000001690</v>
      </c>
      <c r="L2393" s="148" t="s">
        <v>9021</v>
      </c>
    </row>
    <row r="2394" spans="8:12" x14ac:dyDescent="0.25">
      <c r="H2394" s="148" t="s">
        <v>4560</v>
      </c>
      <c r="I2394" s="148" t="s">
        <v>6962</v>
      </c>
      <c r="J2394" s="148" t="s">
        <v>6962</v>
      </c>
      <c r="K2394" s="148">
        <f t="shared" si="67"/>
        <v>0</v>
      </c>
      <c r="L2394" s="148" t="s">
        <v>9021</v>
      </c>
    </row>
    <row r="2395" spans="8:12" x14ac:dyDescent="0.25">
      <c r="H2395" s="148" t="s">
        <v>4560</v>
      </c>
      <c r="I2395" s="148" t="s">
        <v>391</v>
      </c>
      <c r="J2395" s="148" t="s">
        <v>7674</v>
      </c>
      <c r="K2395" s="148">
        <f t="shared" si="67"/>
        <v>650000000000593</v>
      </c>
      <c r="L2395" s="148" t="s">
        <v>9021</v>
      </c>
    </row>
    <row r="2396" spans="8:12" x14ac:dyDescent="0.25">
      <c r="H2396" s="148" t="s">
        <v>4561</v>
      </c>
      <c r="I2396" s="148" t="s">
        <v>6962</v>
      </c>
      <c r="J2396" s="148" t="s">
        <v>6962</v>
      </c>
      <c r="K2396" s="148">
        <f t="shared" si="67"/>
        <v>0</v>
      </c>
      <c r="L2396" s="148" t="s">
        <v>9021</v>
      </c>
    </row>
    <row r="2397" spans="8:12" x14ac:dyDescent="0.25">
      <c r="H2397" s="148" t="s">
        <v>4561</v>
      </c>
      <c r="I2397" s="148" t="s">
        <v>391</v>
      </c>
      <c r="J2397" s="148" t="s">
        <v>7675</v>
      </c>
      <c r="K2397" s="148">
        <f t="shared" si="67"/>
        <v>650000000000594</v>
      </c>
      <c r="L2397" s="148" t="s">
        <v>9021</v>
      </c>
    </row>
    <row r="2398" spans="8:12" x14ac:dyDescent="0.25">
      <c r="H2398" s="148" t="s">
        <v>4562</v>
      </c>
      <c r="I2398" s="148" t="s">
        <v>6962</v>
      </c>
      <c r="J2398" s="148" t="s">
        <v>6962</v>
      </c>
      <c r="K2398" s="148">
        <f t="shared" si="67"/>
        <v>0</v>
      </c>
      <c r="L2398" s="148" t="s">
        <v>9021</v>
      </c>
    </row>
    <row r="2399" spans="8:12" x14ac:dyDescent="0.25">
      <c r="H2399" s="148" t="s">
        <v>4562</v>
      </c>
      <c r="I2399" s="148" t="s">
        <v>391</v>
      </c>
      <c r="J2399" s="148" t="s">
        <v>7676</v>
      </c>
      <c r="K2399" s="148">
        <f t="shared" si="67"/>
        <v>650000000000595</v>
      </c>
      <c r="L2399" s="148" t="s">
        <v>9021</v>
      </c>
    </row>
    <row r="2400" spans="8:12" x14ac:dyDescent="0.25">
      <c r="H2400" s="148" t="s">
        <v>4563</v>
      </c>
      <c r="I2400" s="148" t="s">
        <v>6962</v>
      </c>
      <c r="J2400" s="148" t="s">
        <v>6962</v>
      </c>
      <c r="K2400" s="148">
        <f t="shared" si="67"/>
        <v>0</v>
      </c>
      <c r="L2400" s="148" t="s">
        <v>9021</v>
      </c>
    </row>
    <row r="2401" spans="8:12" x14ac:dyDescent="0.25">
      <c r="H2401" s="148" t="s">
        <v>4563</v>
      </c>
      <c r="I2401" s="148" t="s">
        <v>391</v>
      </c>
      <c r="J2401" s="148" t="s">
        <v>7677</v>
      </c>
      <c r="K2401" s="148">
        <f t="shared" si="67"/>
        <v>650000000000596</v>
      </c>
      <c r="L2401" s="148" t="s">
        <v>9021</v>
      </c>
    </row>
    <row r="2402" spans="8:12" x14ac:dyDescent="0.25">
      <c r="H2402" s="148" t="s">
        <v>4564</v>
      </c>
      <c r="I2402" s="148" t="s">
        <v>6962</v>
      </c>
      <c r="J2402" s="148" t="s">
        <v>6962</v>
      </c>
      <c r="K2402" s="148">
        <f t="shared" si="67"/>
        <v>0</v>
      </c>
      <c r="L2402" s="148" t="s">
        <v>9021</v>
      </c>
    </row>
    <row r="2403" spans="8:12" x14ac:dyDescent="0.25">
      <c r="H2403" s="148" t="s">
        <v>4564</v>
      </c>
      <c r="I2403" s="148" t="s">
        <v>391</v>
      </c>
      <c r="J2403" s="148" t="s">
        <v>7678</v>
      </c>
      <c r="K2403" s="148">
        <f t="shared" si="67"/>
        <v>650000000000597</v>
      </c>
      <c r="L2403" s="148" t="s">
        <v>9021</v>
      </c>
    </row>
    <row r="2404" spans="8:12" x14ac:dyDescent="0.25">
      <c r="H2404" s="148" t="s">
        <v>4565</v>
      </c>
      <c r="I2404" s="148" t="s">
        <v>6962</v>
      </c>
      <c r="J2404" s="148" t="s">
        <v>6962</v>
      </c>
      <c r="K2404" s="148">
        <f t="shared" si="67"/>
        <v>0</v>
      </c>
      <c r="L2404" s="148" t="s">
        <v>9021</v>
      </c>
    </row>
    <row r="2405" spans="8:12" x14ac:dyDescent="0.25">
      <c r="H2405" s="148" t="s">
        <v>4565</v>
      </c>
      <c r="I2405" s="148" t="s">
        <v>391</v>
      </c>
      <c r="J2405" s="148" t="s">
        <v>7679</v>
      </c>
      <c r="K2405" s="148">
        <f t="shared" si="67"/>
        <v>650000000000598</v>
      </c>
      <c r="L2405" s="148" t="s">
        <v>9021</v>
      </c>
    </row>
    <row r="2406" spans="8:12" x14ac:dyDescent="0.25">
      <c r="H2406" s="148" t="s">
        <v>4566</v>
      </c>
      <c r="I2406" s="148" t="s">
        <v>6962</v>
      </c>
      <c r="J2406" s="148" t="s">
        <v>6962</v>
      </c>
      <c r="K2406" s="148">
        <f t="shared" si="67"/>
        <v>0</v>
      </c>
      <c r="L2406" s="148" t="s">
        <v>9021</v>
      </c>
    </row>
    <row r="2407" spans="8:12" x14ac:dyDescent="0.25">
      <c r="H2407" s="148" t="s">
        <v>4566</v>
      </c>
      <c r="I2407" s="148" t="s">
        <v>391</v>
      </c>
      <c r="J2407" s="148" t="s">
        <v>7680</v>
      </c>
      <c r="K2407" s="148">
        <f t="shared" si="67"/>
        <v>650000000001691</v>
      </c>
      <c r="L2407" s="148" t="s">
        <v>9021</v>
      </c>
    </row>
    <row r="2408" spans="8:12" x14ac:dyDescent="0.25">
      <c r="H2408" s="148" t="s">
        <v>4567</v>
      </c>
      <c r="I2408" s="148" t="s">
        <v>6962</v>
      </c>
      <c r="J2408" s="148" t="s">
        <v>6962</v>
      </c>
      <c r="K2408" s="148">
        <f t="shared" si="67"/>
        <v>0</v>
      </c>
      <c r="L2408" s="148" t="s">
        <v>9021</v>
      </c>
    </row>
    <row r="2409" spans="8:12" x14ac:dyDescent="0.25">
      <c r="H2409" s="148" t="s">
        <v>4567</v>
      </c>
      <c r="I2409" s="148" t="s">
        <v>391</v>
      </c>
      <c r="J2409" s="148" t="s">
        <v>7681</v>
      </c>
      <c r="K2409" s="148">
        <f t="shared" si="67"/>
        <v>650000000000599</v>
      </c>
      <c r="L2409" s="148" t="s">
        <v>9021</v>
      </c>
    </row>
    <row r="2410" spans="8:12" x14ac:dyDescent="0.25">
      <c r="H2410" s="148" t="s">
        <v>4568</v>
      </c>
      <c r="I2410" s="148" t="s">
        <v>6962</v>
      </c>
      <c r="J2410" s="148" t="s">
        <v>6962</v>
      </c>
      <c r="K2410" s="148">
        <f t="shared" si="67"/>
        <v>0</v>
      </c>
      <c r="L2410" s="148" t="s">
        <v>9021</v>
      </c>
    </row>
    <row r="2411" spans="8:12" x14ac:dyDescent="0.25">
      <c r="H2411" s="148" t="s">
        <v>4568</v>
      </c>
      <c r="I2411" s="148" t="s">
        <v>391</v>
      </c>
      <c r="J2411" s="148" t="s">
        <v>7682</v>
      </c>
      <c r="K2411" s="148">
        <f t="shared" si="67"/>
        <v>650000000000600</v>
      </c>
      <c r="L2411" s="148" t="s">
        <v>9021</v>
      </c>
    </row>
    <row r="2412" spans="8:12" x14ac:dyDescent="0.25">
      <c r="H2412" s="148" t="s">
        <v>4569</v>
      </c>
      <c r="I2412" s="148" t="s">
        <v>6962</v>
      </c>
      <c r="J2412" s="148" t="s">
        <v>6962</v>
      </c>
      <c r="K2412" s="148">
        <f t="shared" si="67"/>
        <v>0</v>
      </c>
      <c r="L2412" s="148" t="s">
        <v>9021</v>
      </c>
    </row>
    <row r="2413" spans="8:12" x14ac:dyDescent="0.25">
      <c r="H2413" s="148" t="s">
        <v>4569</v>
      </c>
      <c r="I2413" s="148" t="s">
        <v>391</v>
      </c>
      <c r="J2413" s="148" t="s">
        <v>7683</v>
      </c>
      <c r="K2413" s="148">
        <f t="shared" si="67"/>
        <v>650000000000601</v>
      </c>
      <c r="L2413" s="148" t="s">
        <v>9021</v>
      </c>
    </row>
    <row r="2414" spans="8:12" x14ac:dyDescent="0.25">
      <c r="H2414" s="148" t="s">
        <v>4570</v>
      </c>
      <c r="I2414" s="148" t="s">
        <v>6962</v>
      </c>
      <c r="J2414" s="148" t="s">
        <v>6962</v>
      </c>
      <c r="K2414" s="148">
        <f t="shared" si="67"/>
        <v>0</v>
      </c>
      <c r="L2414" s="148" t="s">
        <v>9021</v>
      </c>
    </row>
    <row r="2415" spans="8:12" x14ac:dyDescent="0.25">
      <c r="H2415" s="148" t="s">
        <v>4570</v>
      </c>
      <c r="I2415" s="148" t="s">
        <v>391</v>
      </c>
      <c r="J2415" s="148" t="s">
        <v>7684</v>
      </c>
      <c r="K2415" s="148">
        <f t="shared" si="67"/>
        <v>650000000000602</v>
      </c>
      <c r="L2415" s="148" t="s">
        <v>9021</v>
      </c>
    </row>
    <row r="2416" spans="8:12" x14ac:dyDescent="0.25">
      <c r="H2416" s="148" t="s">
        <v>4571</v>
      </c>
      <c r="I2416" s="148" t="s">
        <v>6962</v>
      </c>
      <c r="J2416" s="148" t="s">
        <v>6962</v>
      </c>
      <c r="K2416" s="148">
        <f t="shared" si="67"/>
        <v>0</v>
      </c>
      <c r="L2416" s="148" t="s">
        <v>9021</v>
      </c>
    </row>
    <row r="2417" spans="8:12" x14ac:dyDescent="0.25">
      <c r="H2417" s="148" t="s">
        <v>4571</v>
      </c>
      <c r="I2417" s="148" t="s">
        <v>391</v>
      </c>
      <c r="J2417" s="148" t="s">
        <v>7685</v>
      </c>
      <c r="K2417" s="148">
        <f t="shared" si="67"/>
        <v>650000000000603</v>
      </c>
      <c r="L2417" s="148" t="s">
        <v>9021</v>
      </c>
    </row>
    <row r="2418" spans="8:12" x14ac:dyDescent="0.25">
      <c r="H2418" s="148" t="s">
        <v>4572</v>
      </c>
      <c r="I2418" s="148" t="s">
        <v>6962</v>
      </c>
      <c r="J2418" s="148" t="s">
        <v>6962</v>
      </c>
      <c r="K2418" s="148">
        <f t="shared" si="67"/>
        <v>0</v>
      </c>
      <c r="L2418" s="148" t="s">
        <v>9021</v>
      </c>
    </row>
    <row r="2419" spans="8:12" x14ac:dyDescent="0.25">
      <c r="H2419" s="148" t="s">
        <v>4572</v>
      </c>
      <c r="I2419" s="148" t="s">
        <v>391</v>
      </c>
      <c r="J2419" s="148" t="s">
        <v>7686</v>
      </c>
      <c r="K2419" s="148">
        <f t="shared" si="67"/>
        <v>650000000000604</v>
      </c>
      <c r="L2419" s="148" t="s">
        <v>9021</v>
      </c>
    </row>
    <row r="2420" spans="8:12" x14ac:dyDescent="0.25">
      <c r="H2420" s="148" t="s">
        <v>4573</v>
      </c>
      <c r="I2420" s="148" t="s">
        <v>6962</v>
      </c>
      <c r="J2420" s="148" t="s">
        <v>6962</v>
      </c>
      <c r="K2420" s="148">
        <f t="shared" si="67"/>
        <v>0</v>
      </c>
      <c r="L2420" s="148" t="s">
        <v>9021</v>
      </c>
    </row>
    <row r="2421" spans="8:12" x14ac:dyDescent="0.25">
      <c r="H2421" s="148" t="s">
        <v>4573</v>
      </c>
      <c r="I2421" s="148" t="s">
        <v>391</v>
      </c>
      <c r="J2421" s="148" t="s">
        <v>7687</v>
      </c>
      <c r="K2421" s="148">
        <f t="shared" si="67"/>
        <v>650000000001692</v>
      </c>
      <c r="L2421" s="148" t="s">
        <v>9021</v>
      </c>
    </row>
    <row r="2422" spans="8:12" x14ac:dyDescent="0.25">
      <c r="H2422" s="148" t="s">
        <v>4574</v>
      </c>
      <c r="I2422" s="148" t="s">
        <v>6962</v>
      </c>
      <c r="J2422" s="148" t="s">
        <v>6962</v>
      </c>
      <c r="K2422" s="148">
        <f t="shared" si="67"/>
        <v>0</v>
      </c>
      <c r="L2422" s="148" t="s">
        <v>9021</v>
      </c>
    </row>
    <row r="2423" spans="8:12" x14ac:dyDescent="0.25">
      <c r="H2423" s="148" t="s">
        <v>4574</v>
      </c>
      <c r="I2423" s="148" t="s">
        <v>391</v>
      </c>
      <c r="J2423" s="148" t="s">
        <v>7688</v>
      </c>
      <c r="K2423" s="148">
        <f t="shared" si="67"/>
        <v>650000000000605</v>
      </c>
      <c r="L2423" s="148" t="s">
        <v>9021</v>
      </c>
    </row>
    <row r="2424" spans="8:12" x14ac:dyDescent="0.25">
      <c r="H2424" s="148" t="s">
        <v>4575</v>
      </c>
      <c r="I2424" s="148" t="s">
        <v>6962</v>
      </c>
      <c r="J2424" s="148" t="s">
        <v>6962</v>
      </c>
      <c r="K2424" s="148">
        <f t="shared" si="67"/>
        <v>0</v>
      </c>
      <c r="L2424" s="148" t="s">
        <v>9021</v>
      </c>
    </row>
    <row r="2425" spans="8:12" x14ac:dyDescent="0.25">
      <c r="H2425" s="148" t="s">
        <v>4575</v>
      </c>
      <c r="I2425" s="148" t="s">
        <v>391</v>
      </c>
      <c r="J2425" s="148" t="s">
        <v>7689</v>
      </c>
      <c r="K2425" s="148">
        <f t="shared" si="67"/>
        <v>650000000001693</v>
      </c>
      <c r="L2425" s="148" t="s">
        <v>9021</v>
      </c>
    </row>
    <row r="2426" spans="8:12" x14ac:dyDescent="0.25">
      <c r="H2426" s="148" t="s">
        <v>4576</v>
      </c>
      <c r="I2426" s="148" t="s">
        <v>6962</v>
      </c>
      <c r="J2426" s="148" t="s">
        <v>6962</v>
      </c>
      <c r="K2426" s="148">
        <f t="shared" si="67"/>
        <v>0</v>
      </c>
      <c r="L2426" s="148" t="s">
        <v>9021</v>
      </c>
    </row>
    <row r="2427" spans="8:12" x14ac:dyDescent="0.25">
      <c r="H2427" s="148" t="s">
        <v>4576</v>
      </c>
      <c r="I2427" s="148" t="s">
        <v>391</v>
      </c>
      <c r="J2427" s="148" t="s">
        <v>7690</v>
      </c>
      <c r="K2427" s="148">
        <f t="shared" si="67"/>
        <v>650000000000606</v>
      </c>
      <c r="L2427" s="148" t="s">
        <v>9021</v>
      </c>
    </row>
    <row r="2428" spans="8:12" x14ac:dyDescent="0.25">
      <c r="H2428" s="148" t="s">
        <v>6865</v>
      </c>
      <c r="I2428" s="148" t="s">
        <v>6962</v>
      </c>
      <c r="J2428" s="148" t="s">
        <v>6962</v>
      </c>
      <c r="K2428" s="148">
        <f t="shared" si="67"/>
        <v>0</v>
      </c>
      <c r="L2428" s="148" t="s">
        <v>9021</v>
      </c>
    </row>
    <row r="2429" spans="8:12" x14ac:dyDescent="0.25">
      <c r="H2429" s="148" t="s">
        <v>4577</v>
      </c>
      <c r="I2429" s="148" t="s">
        <v>6962</v>
      </c>
      <c r="J2429" s="148" t="s">
        <v>6962</v>
      </c>
      <c r="K2429" s="148">
        <f t="shared" si="67"/>
        <v>0</v>
      </c>
      <c r="L2429" s="148" t="s">
        <v>9021</v>
      </c>
    </row>
    <row r="2430" spans="8:12" x14ac:dyDescent="0.25">
      <c r="H2430" s="148" t="s">
        <v>4577</v>
      </c>
      <c r="I2430" s="148" t="s">
        <v>391</v>
      </c>
      <c r="J2430" s="148" t="s">
        <v>7691</v>
      </c>
      <c r="K2430" s="148">
        <f t="shared" si="67"/>
        <v>650000000000607</v>
      </c>
      <c r="L2430" s="148" t="s">
        <v>9021</v>
      </c>
    </row>
    <row r="2431" spans="8:12" x14ac:dyDescent="0.25">
      <c r="H2431" s="148" t="s">
        <v>4578</v>
      </c>
      <c r="I2431" s="148" t="s">
        <v>6962</v>
      </c>
      <c r="J2431" s="148" t="s">
        <v>6962</v>
      </c>
      <c r="K2431" s="148">
        <f t="shared" si="67"/>
        <v>0</v>
      </c>
      <c r="L2431" s="148" t="s">
        <v>9021</v>
      </c>
    </row>
    <row r="2432" spans="8:12" x14ac:dyDescent="0.25">
      <c r="H2432" s="148" t="s">
        <v>4578</v>
      </c>
      <c r="I2432" s="148" t="s">
        <v>391</v>
      </c>
      <c r="J2432" s="148" t="s">
        <v>7692</v>
      </c>
      <c r="K2432" s="148">
        <f t="shared" si="67"/>
        <v>650000000000608</v>
      </c>
      <c r="L2432" s="148" t="s">
        <v>9021</v>
      </c>
    </row>
    <row r="2433" spans="8:12" x14ac:dyDescent="0.25">
      <c r="H2433" s="148" t="s">
        <v>4579</v>
      </c>
      <c r="I2433" s="148" t="s">
        <v>6962</v>
      </c>
      <c r="J2433" s="148" t="s">
        <v>6962</v>
      </c>
      <c r="K2433" s="148">
        <f t="shared" si="67"/>
        <v>0</v>
      </c>
      <c r="L2433" s="148" t="s">
        <v>9021</v>
      </c>
    </row>
    <row r="2434" spans="8:12" x14ac:dyDescent="0.25">
      <c r="H2434" s="148" t="s">
        <v>4579</v>
      </c>
      <c r="I2434" s="148" t="s">
        <v>391</v>
      </c>
      <c r="J2434" s="148" t="s">
        <v>7693</v>
      </c>
      <c r="K2434" s="148">
        <f t="shared" si="67"/>
        <v>650000000000609</v>
      </c>
      <c r="L2434" s="148" t="s">
        <v>9021</v>
      </c>
    </row>
    <row r="2435" spans="8:12" x14ac:dyDescent="0.25">
      <c r="H2435" s="148" t="s">
        <v>4580</v>
      </c>
      <c r="I2435" s="148" t="s">
        <v>6962</v>
      </c>
      <c r="J2435" s="148" t="s">
        <v>6962</v>
      </c>
      <c r="K2435" s="148">
        <f t="shared" ref="K2435:K2498" si="68">+IFERROR(J2435*1,0)</f>
        <v>0</v>
      </c>
      <c r="L2435" s="148" t="s">
        <v>9021</v>
      </c>
    </row>
    <row r="2436" spans="8:12" x14ac:dyDescent="0.25">
      <c r="H2436" s="148" t="s">
        <v>4580</v>
      </c>
      <c r="I2436" s="148" t="s">
        <v>391</v>
      </c>
      <c r="J2436" s="148" t="s">
        <v>7694</v>
      </c>
      <c r="K2436" s="148">
        <f t="shared" si="68"/>
        <v>650000000000610</v>
      </c>
      <c r="L2436" s="148" t="s">
        <v>9021</v>
      </c>
    </row>
    <row r="2437" spans="8:12" x14ac:dyDescent="0.25">
      <c r="H2437" s="148" t="s">
        <v>4581</v>
      </c>
      <c r="I2437" s="148" t="s">
        <v>6962</v>
      </c>
      <c r="J2437" s="148" t="s">
        <v>6962</v>
      </c>
      <c r="K2437" s="148">
        <f t="shared" si="68"/>
        <v>0</v>
      </c>
      <c r="L2437" s="148" t="s">
        <v>9021</v>
      </c>
    </row>
    <row r="2438" spans="8:12" x14ac:dyDescent="0.25">
      <c r="H2438" s="148" t="s">
        <v>4581</v>
      </c>
      <c r="I2438" s="148" t="s">
        <v>391</v>
      </c>
      <c r="J2438" s="148" t="s">
        <v>7695</v>
      </c>
      <c r="K2438" s="148">
        <f t="shared" si="68"/>
        <v>650000000001694</v>
      </c>
      <c r="L2438" s="148" t="s">
        <v>9021</v>
      </c>
    </row>
    <row r="2439" spans="8:12" x14ac:dyDescent="0.25">
      <c r="H2439" s="148" t="s">
        <v>4582</v>
      </c>
      <c r="I2439" s="148" t="s">
        <v>6962</v>
      </c>
      <c r="J2439" s="148" t="s">
        <v>6962</v>
      </c>
      <c r="K2439" s="148">
        <f t="shared" si="68"/>
        <v>0</v>
      </c>
      <c r="L2439" s="148" t="s">
        <v>9021</v>
      </c>
    </row>
    <row r="2440" spans="8:12" x14ac:dyDescent="0.25">
      <c r="H2440" s="148" t="s">
        <v>4582</v>
      </c>
      <c r="I2440" s="148" t="s">
        <v>391</v>
      </c>
      <c r="J2440" s="148" t="s">
        <v>7696</v>
      </c>
      <c r="K2440" s="148">
        <f t="shared" si="68"/>
        <v>650000000001695</v>
      </c>
      <c r="L2440" s="148" t="s">
        <v>9021</v>
      </c>
    </row>
    <row r="2441" spans="8:12" x14ac:dyDescent="0.25">
      <c r="H2441" s="148" t="s">
        <v>4583</v>
      </c>
      <c r="I2441" s="148" t="s">
        <v>6962</v>
      </c>
      <c r="J2441" s="148" t="s">
        <v>6962</v>
      </c>
      <c r="K2441" s="148">
        <f t="shared" si="68"/>
        <v>0</v>
      </c>
      <c r="L2441" s="148" t="s">
        <v>9021</v>
      </c>
    </row>
    <row r="2442" spans="8:12" x14ac:dyDescent="0.25">
      <c r="H2442" s="148" t="s">
        <v>4583</v>
      </c>
      <c r="I2442" s="148" t="s">
        <v>391</v>
      </c>
      <c r="J2442" s="148" t="s">
        <v>7697</v>
      </c>
      <c r="K2442" s="148">
        <f t="shared" si="68"/>
        <v>650000000000611</v>
      </c>
      <c r="L2442" s="148" t="s">
        <v>9021</v>
      </c>
    </row>
    <row r="2443" spans="8:12" x14ac:dyDescent="0.25">
      <c r="H2443" s="148" t="s">
        <v>4584</v>
      </c>
      <c r="I2443" s="148" t="s">
        <v>6962</v>
      </c>
      <c r="J2443" s="148" t="s">
        <v>6962</v>
      </c>
      <c r="K2443" s="148">
        <f t="shared" si="68"/>
        <v>0</v>
      </c>
      <c r="L2443" s="148" t="s">
        <v>9021</v>
      </c>
    </row>
    <row r="2444" spans="8:12" x14ac:dyDescent="0.25">
      <c r="H2444" s="148" t="s">
        <v>4584</v>
      </c>
      <c r="I2444" s="148" t="s">
        <v>391</v>
      </c>
      <c r="J2444" s="148" t="s">
        <v>7698</v>
      </c>
      <c r="K2444" s="148">
        <f t="shared" si="68"/>
        <v>650000000000612</v>
      </c>
      <c r="L2444" s="148" t="s">
        <v>9021</v>
      </c>
    </row>
    <row r="2445" spans="8:12" x14ac:dyDescent="0.25">
      <c r="H2445" s="148" t="s">
        <v>4585</v>
      </c>
      <c r="I2445" s="148" t="s">
        <v>6962</v>
      </c>
      <c r="J2445" s="148" t="s">
        <v>6962</v>
      </c>
      <c r="K2445" s="148">
        <f t="shared" si="68"/>
        <v>0</v>
      </c>
      <c r="L2445" s="148" t="s">
        <v>9021</v>
      </c>
    </row>
    <row r="2446" spans="8:12" x14ac:dyDescent="0.25">
      <c r="H2446" s="148" t="s">
        <v>4585</v>
      </c>
      <c r="I2446" s="148" t="s">
        <v>391</v>
      </c>
      <c r="J2446" s="148" t="s">
        <v>7699</v>
      </c>
      <c r="K2446" s="148">
        <f t="shared" si="68"/>
        <v>650000000000613</v>
      </c>
      <c r="L2446" s="148" t="s">
        <v>9021</v>
      </c>
    </row>
    <row r="2447" spans="8:12" x14ac:dyDescent="0.25">
      <c r="H2447" s="148" t="s">
        <v>4586</v>
      </c>
      <c r="I2447" s="148" t="s">
        <v>6962</v>
      </c>
      <c r="J2447" s="148" t="s">
        <v>6962</v>
      </c>
      <c r="K2447" s="148">
        <f t="shared" si="68"/>
        <v>0</v>
      </c>
      <c r="L2447" s="148" t="s">
        <v>9021</v>
      </c>
    </row>
    <row r="2448" spans="8:12" x14ac:dyDescent="0.25">
      <c r="H2448" s="148" t="s">
        <v>4586</v>
      </c>
      <c r="I2448" s="148" t="s">
        <v>391</v>
      </c>
      <c r="J2448" s="148" t="s">
        <v>7700</v>
      </c>
      <c r="K2448" s="148">
        <f t="shared" si="68"/>
        <v>650000000000614</v>
      </c>
      <c r="L2448" s="148" t="s">
        <v>9021</v>
      </c>
    </row>
    <row r="2449" spans="8:12" x14ac:dyDescent="0.25">
      <c r="H2449" s="148" t="s">
        <v>4587</v>
      </c>
      <c r="I2449" s="148" t="s">
        <v>6962</v>
      </c>
      <c r="J2449" s="148" t="s">
        <v>6962</v>
      </c>
      <c r="K2449" s="148">
        <f t="shared" si="68"/>
        <v>0</v>
      </c>
      <c r="L2449" s="148" t="s">
        <v>9021</v>
      </c>
    </row>
    <row r="2450" spans="8:12" x14ac:dyDescent="0.25">
      <c r="H2450" s="148" t="s">
        <v>4587</v>
      </c>
      <c r="I2450" s="148" t="s">
        <v>391</v>
      </c>
      <c r="J2450" s="148" t="s">
        <v>7701</v>
      </c>
      <c r="K2450" s="148">
        <f t="shared" si="68"/>
        <v>650000000000615</v>
      </c>
      <c r="L2450" s="148" t="s">
        <v>9021</v>
      </c>
    </row>
    <row r="2451" spans="8:12" x14ac:dyDescent="0.25">
      <c r="H2451" s="148" t="s">
        <v>4588</v>
      </c>
      <c r="I2451" s="148" t="s">
        <v>6962</v>
      </c>
      <c r="J2451" s="148" t="s">
        <v>6962</v>
      </c>
      <c r="K2451" s="148">
        <f t="shared" si="68"/>
        <v>0</v>
      </c>
      <c r="L2451" s="148" t="s">
        <v>9021</v>
      </c>
    </row>
    <row r="2452" spans="8:12" x14ac:dyDescent="0.25">
      <c r="H2452" s="148" t="s">
        <v>4588</v>
      </c>
      <c r="I2452" s="148" t="s">
        <v>391</v>
      </c>
      <c r="J2452" s="148" t="s">
        <v>7702</v>
      </c>
      <c r="K2452" s="148">
        <f t="shared" si="68"/>
        <v>650000000001696</v>
      </c>
      <c r="L2452" s="148" t="s">
        <v>9021</v>
      </c>
    </row>
    <row r="2453" spans="8:12" x14ac:dyDescent="0.25">
      <c r="H2453" s="148" t="s">
        <v>4589</v>
      </c>
      <c r="I2453" s="148" t="s">
        <v>6962</v>
      </c>
      <c r="J2453" s="148" t="s">
        <v>6962</v>
      </c>
      <c r="K2453" s="148">
        <f t="shared" si="68"/>
        <v>0</v>
      </c>
      <c r="L2453" s="148" t="s">
        <v>9021</v>
      </c>
    </row>
    <row r="2454" spans="8:12" x14ac:dyDescent="0.25">
      <c r="H2454" s="148" t="s">
        <v>4589</v>
      </c>
      <c r="I2454" s="148" t="s">
        <v>391</v>
      </c>
      <c r="J2454" s="148" t="s">
        <v>7703</v>
      </c>
      <c r="K2454" s="148">
        <f t="shared" si="68"/>
        <v>650000000000616</v>
      </c>
      <c r="L2454" s="148" t="s">
        <v>9021</v>
      </c>
    </row>
    <row r="2455" spans="8:12" x14ac:dyDescent="0.25">
      <c r="H2455" s="148" t="s">
        <v>4590</v>
      </c>
      <c r="I2455" s="148" t="s">
        <v>6962</v>
      </c>
      <c r="J2455" s="148" t="s">
        <v>6962</v>
      </c>
      <c r="K2455" s="148">
        <f t="shared" si="68"/>
        <v>0</v>
      </c>
      <c r="L2455" s="148" t="s">
        <v>9021</v>
      </c>
    </row>
    <row r="2456" spans="8:12" x14ac:dyDescent="0.25">
      <c r="H2456" s="148" t="s">
        <v>4590</v>
      </c>
      <c r="I2456" s="148" t="s">
        <v>391</v>
      </c>
      <c r="J2456" s="148" t="s">
        <v>7704</v>
      </c>
      <c r="K2456" s="148">
        <f t="shared" si="68"/>
        <v>650000000000617</v>
      </c>
      <c r="L2456" s="148" t="s">
        <v>9021</v>
      </c>
    </row>
    <row r="2457" spans="8:12" x14ac:dyDescent="0.25">
      <c r="H2457" s="148" t="s">
        <v>4591</v>
      </c>
      <c r="I2457" s="148" t="s">
        <v>6962</v>
      </c>
      <c r="J2457" s="148" t="s">
        <v>6962</v>
      </c>
      <c r="K2457" s="148">
        <f t="shared" si="68"/>
        <v>0</v>
      </c>
      <c r="L2457" s="148" t="s">
        <v>9021</v>
      </c>
    </row>
    <row r="2458" spans="8:12" x14ac:dyDescent="0.25">
      <c r="H2458" s="148" t="s">
        <v>4591</v>
      </c>
      <c r="I2458" s="148" t="s">
        <v>391</v>
      </c>
      <c r="J2458" s="148" t="s">
        <v>7705</v>
      </c>
      <c r="K2458" s="148">
        <f t="shared" si="68"/>
        <v>650000000000618</v>
      </c>
      <c r="L2458" s="148" t="s">
        <v>9021</v>
      </c>
    </row>
    <row r="2459" spans="8:12" x14ac:dyDescent="0.25">
      <c r="H2459" s="148" t="s">
        <v>4592</v>
      </c>
      <c r="I2459" s="148" t="s">
        <v>6962</v>
      </c>
      <c r="J2459" s="148" t="s">
        <v>6962</v>
      </c>
      <c r="K2459" s="148">
        <f t="shared" si="68"/>
        <v>0</v>
      </c>
      <c r="L2459" s="148" t="s">
        <v>9021</v>
      </c>
    </row>
    <row r="2460" spans="8:12" x14ac:dyDescent="0.25">
      <c r="H2460" s="148" t="s">
        <v>4592</v>
      </c>
      <c r="I2460" s="148" t="s">
        <v>391</v>
      </c>
      <c r="J2460" s="148" t="s">
        <v>7706</v>
      </c>
      <c r="K2460" s="148">
        <f t="shared" si="68"/>
        <v>650000000000619</v>
      </c>
      <c r="L2460" s="148" t="s">
        <v>9021</v>
      </c>
    </row>
    <row r="2461" spans="8:12" x14ac:dyDescent="0.25">
      <c r="H2461" s="148" t="s">
        <v>6866</v>
      </c>
      <c r="I2461" s="148" t="s">
        <v>6962</v>
      </c>
      <c r="J2461" s="148" t="s">
        <v>6962</v>
      </c>
      <c r="K2461" s="148">
        <f t="shared" si="68"/>
        <v>0</v>
      </c>
      <c r="L2461" s="148" t="s">
        <v>9021</v>
      </c>
    </row>
    <row r="2462" spans="8:12" x14ac:dyDescent="0.25">
      <c r="H2462" s="148" t="s">
        <v>4593</v>
      </c>
      <c r="I2462" s="148" t="s">
        <v>6962</v>
      </c>
      <c r="J2462" s="148" t="s">
        <v>6962</v>
      </c>
      <c r="K2462" s="148">
        <f t="shared" si="68"/>
        <v>0</v>
      </c>
      <c r="L2462" s="148" t="s">
        <v>9021</v>
      </c>
    </row>
    <row r="2463" spans="8:12" x14ac:dyDescent="0.25">
      <c r="H2463" s="148" t="s">
        <v>4593</v>
      </c>
      <c r="I2463" s="148" t="s">
        <v>391</v>
      </c>
      <c r="J2463" s="148" t="s">
        <v>7707</v>
      </c>
      <c r="K2463" s="148">
        <f t="shared" si="68"/>
        <v>650000000000620</v>
      </c>
      <c r="L2463" s="148" t="s">
        <v>9021</v>
      </c>
    </row>
    <row r="2464" spans="8:12" x14ac:dyDescent="0.25">
      <c r="H2464" s="148" t="s">
        <v>4594</v>
      </c>
      <c r="I2464" s="148" t="s">
        <v>6962</v>
      </c>
      <c r="J2464" s="148" t="s">
        <v>6962</v>
      </c>
      <c r="K2464" s="148">
        <f t="shared" si="68"/>
        <v>0</v>
      </c>
      <c r="L2464" s="148" t="s">
        <v>9021</v>
      </c>
    </row>
    <row r="2465" spans="8:12" x14ac:dyDescent="0.25">
      <c r="H2465" s="148" t="s">
        <v>4594</v>
      </c>
      <c r="I2465" s="148" t="s">
        <v>391</v>
      </c>
      <c r="J2465" s="148" t="s">
        <v>7708</v>
      </c>
      <c r="K2465" s="148">
        <f t="shared" si="68"/>
        <v>650000000000621</v>
      </c>
      <c r="L2465" s="148" t="s">
        <v>9021</v>
      </c>
    </row>
    <row r="2466" spans="8:12" x14ac:dyDescent="0.25">
      <c r="H2466" s="148" t="s">
        <v>4595</v>
      </c>
      <c r="I2466" s="148" t="s">
        <v>6962</v>
      </c>
      <c r="J2466" s="148" t="s">
        <v>6962</v>
      </c>
      <c r="K2466" s="148">
        <f t="shared" si="68"/>
        <v>0</v>
      </c>
      <c r="L2466" s="148" t="s">
        <v>9021</v>
      </c>
    </row>
    <row r="2467" spans="8:12" x14ac:dyDescent="0.25">
      <c r="H2467" s="148" t="s">
        <v>4595</v>
      </c>
      <c r="I2467" s="148" t="s">
        <v>391</v>
      </c>
      <c r="J2467" s="148" t="s">
        <v>7709</v>
      </c>
      <c r="K2467" s="148">
        <f t="shared" si="68"/>
        <v>650000000001697</v>
      </c>
      <c r="L2467" s="148" t="s">
        <v>9021</v>
      </c>
    </row>
    <row r="2468" spans="8:12" x14ac:dyDescent="0.25">
      <c r="H2468" s="148" t="s">
        <v>4596</v>
      </c>
      <c r="I2468" s="148" t="s">
        <v>6962</v>
      </c>
      <c r="J2468" s="148" t="s">
        <v>6962</v>
      </c>
      <c r="K2468" s="148">
        <f t="shared" si="68"/>
        <v>0</v>
      </c>
      <c r="L2468" s="148" t="s">
        <v>9021</v>
      </c>
    </row>
    <row r="2469" spans="8:12" x14ac:dyDescent="0.25">
      <c r="H2469" s="148" t="s">
        <v>4596</v>
      </c>
      <c r="I2469" s="148" t="s">
        <v>391</v>
      </c>
      <c r="J2469" s="148" t="s">
        <v>7710</v>
      </c>
      <c r="K2469" s="148">
        <f t="shared" si="68"/>
        <v>650000000000622</v>
      </c>
      <c r="L2469" s="148" t="s">
        <v>9021</v>
      </c>
    </row>
    <row r="2470" spans="8:12" x14ac:dyDescent="0.25">
      <c r="H2470" s="148" t="s">
        <v>4597</v>
      </c>
      <c r="I2470" s="148" t="s">
        <v>6962</v>
      </c>
      <c r="J2470" s="148" t="s">
        <v>6962</v>
      </c>
      <c r="K2470" s="148">
        <f t="shared" si="68"/>
        <v>0</v>
      </c>
      <c r="L2470" s="148" t="s">
        <v>9021</v>
      </c>
    </row>
    <row r="2471" spans="8:12" x14ac:dyDescent="0.25">
      <c r="H2471" s="148" t="s">
        <v>4597</v>
      </c>
      <c r="I2471" s="148" t="s">
        <v>391</v>
      </c>
      <c r="J2471" s="148" t="s">
        <v>7711</v>
      </c>
      <c r="K2471" s="148">
        <f t="shared" si="68"/>
        <v>650000000001698</v>
      </c>
      <c r="L2471" s="148" t="s">
        <v>9021</v>
      </c>
    </row>
    <row r="2472" spans="8:12" x14ac:dyDescent="0.25">
      <c r="H2472" s="148" t="s">
        <v>4598</v>
      </c>
      <c r="I2472" s="148" t="s">
        <v>6962</v>
      </c>
      <c r="J2472" s="148" t="s">
        <v>6962</v>
      </c>
      <c r="K2472" s="148">
        <f t="shared" si="68"/>
        <v>0</v>
      </c>
      <c r="L2472" s="148" t="s">
        <v>9021</v>
      </c>
    </row>
    <row r="2473" spans="8:12" x14ac:dyDescent="0.25">
      <c r="H2473" s="148" t="s">
        <v>4598</v>
      </c>
      <c r="I2473" s="148" t="s">
        <v>391</v>
      </c>
      <c r="J2473" s="148" t="s">
        <v>7712</v>
      </c>
      <c r="K2473" s="148">
        <f t="shared" si="68"/>
        <v>650000000000623</v>
      </c>
      <c r="L2473" s="148" t="s">
        <v>9021</v>
      </c>
    </row>
    <row r="2474" spans="8:12" x14ac:dyDescent="0.25">
      <c r="H2474" s="148" t="s">
        <v>4599</v>
      </c>
      <c r="I2474" s="148" t="s">
        <v>6962</v>
      </c>
      <c r="J2474" s="148" t="s">
        <v>6962</v>
      </c>
      <c r="K2474" s="148">
        <f t="shared" si="68"/>
        <v>0</v>
      </c>
      <c r="L2474" s="148" t="s">
        <v>9021</v>
      </c>
    </row>
    <row r="2475" spans="8:12" x14ac:dyDescent="0.25">
      <c r="H2475" s="148" t="s">
        <v>4599</v>
      </c>
      <c r="I2475" s="148" t="s">
        <v>391</v>
      </c>
      <c r="J2475" s="148" t="s">
        <v>7713</v>
      </c>
      <c r="K2475" s="148">
        <f t="shared" si="68"/>
        <v>650000000001699</v>
      </c>
      <c r="L2475" s="148" t="s">
        <v>9021</v>
      </c>
    </row>
    <row r="2476" spans="8:12" x14ac:dyDescent="0.25">
      <c r="H2476" s="148" t="s">
        <v>4600</v>
      </c>
      <c r="I2476" s="148" t="s">
        <v>6962</v>
      </c>
      <c r="J2476" s="148" t="s">
        <v>6962</v>
      </c>
      <c r="K2476" s="148">
        <f t="shared" si="68"/>
        <v>0</v>
      </c>
      <c r="L2476" s="148" t="s">
        <v>9021</v>
      </c>
    </row>
    <row r="2477" spans="8:12" x14ac:dyDescent="0.25">
      <c r="H2477" s="148" t="s">
        <v>4600</v>
      </c>
      <c r="I2477" s="148" t="s">
        <v>391</v>
      </c>
      <c r="J2477" s="148" t="s">
        <v>7714</v>
      </c>
      <c r="K2477" s="148">
        <f t="shared" si="68"/>
        <v>650000000000624</v>
      </c>
      <c r="L2477" s="148" t="s">
        <v>9021</v>
      </c>
    </row>
    <row r="2478" spans="8:12" x14ac:dyDescent="0.25">
      <c r="H2478" s="148" t="s">
        <v>4601</v>
      </c>
      <c r="I2478" s="148" t="s">
        <v>6962</v>
      </c>
      <c r="J2478" s="148" t="s">
        <v>6962</v>
      </c>
      <c r="K2478" s="148">
        <f t="shared" si="68"/>
        <v>0</v>
      </c>
      <c r="L2478" s="148" t="s">
        <v>9021</v>
      </c>
    </row>
    <row r="2479" spans="8:12" x14ac:dyDescent="0.25">
      <c r="H2479" s="148" t="s">
        <v>4601</v>
      </c>
      <c r="I2479" s="148" t="s">
        <v>391</v>
      </c>
      <c r="J2479" s="148" t="s">
        <v>7715</v>
      </c>
      <c r="K2479" s="148">
        <f t="shared" si="68"/>
        <v>650000000000625</v>
      </c>
      <c r="L2479" s="148" t="s">
        <v>9021</v>
      </c>
    </row>
    <row r="2480" spans="8:12" x14ac:dyDescent="0.25">
      <c r="H2480" s="148" t="s">
        <v>4602</v>
      </c>
      <c r="I2480" s="148" t="s">
        <v>6962</v>
      </c>
      <c r="J2480" s="148" t="s">
        <v>6962</v>
      </c>
      <c r="K2480" s="148">
        <f t="shared" si="68"/>
        <v>0</v>
      </c>
      <c r="L2480" s="148" t="s">
        <v>9021</v>
      </c>
    </row>
    <row r="2481" spans="8:12" x14ac:dyDescent="0.25">
      <c r="H2481" s="148" t="s">
        <v>4602</v>
      </c>
      <c r="I2481" s="148" t="s">
        <v>391</v>
      </c>
      <c r="J2481" s="148" t="s">
        <v>7716</v>
      </c>
      <c r="K2481" s="148">
        <f t="shared" si="68"/>
        <v>650000000001700</v>
      </c>
      <c r="L2481" s="148" t="s">
        <v>9021</v>
      </c>
    </row>
    <row r="2482" spans="8:12" x14ac:dyDescent="0.25">
      <c r="H2482" s="148" t="s">
        <v>4603</v>
      </c>
      <c r="I2482" s="148" t="s">
        <v>6962</v>
      </c>
      <c r="J2482" s="148" t="s">
        <v>6962</v>
      </c>
      <c r="K2482" s="148">
        <f t="shared" si="68"/>
        <v>0</v>
      </c>
      <c r="L2482" s="148" t="s">
        <v>9021</v>
      </c>
    </row>
    <row r="2483" spans="8:12" x14ac:dyDescent="0.25">
      <c r="H2483" s="148" t="s">
        <v>4603</v>
      </c>
      <c r="I2483" s="148" t="s">
        <v>391</v>
      </c>
      <c r="J2483" s="148" t="s">
        <v>7717</v>
      </c>
      <c r="K2483" s="148">
        <f t="shared" si="68"/>
        <v>650000000000626</v>
      </c>
      <c r="L2483" s="148" t="s">
        <v>9021</v>
      </c>
    </row>
    <row r="2484" spans="8:12" x14ac:dyDescent="0.25">
      <c r="H2484" s="148" t="s">
        <v>4604</v>
      </c>
      <c r="I2484" s="148" t="s">
        <v>6962</v>
      </c>
      <c r="J2484" s="148" t="s">
        <v>6962</v>
      </c>
      <c r="K2484" s="148">
        <f t="shared" si="68"/>
        <v>0</v>
      </c>
      <c r="L2484" s="148" t="s">
        <v>9021</v>
      </c>
    </row>
    <row r="2485" spans="8:12" x14ac:dyDescent="0.25">
      <c r="H2485" s="148" t="s">
        <v>4604</v>
      </c>
      <c r="I2485" s="148" t="s">
        <v>391</v>
      </c>
      <c r="J2485" s="148" t="s">
        <v>7718</v>
      </c>
      <c r="K2485" s="148">
        <f t="shared" si="68"/>
        <v>650000000001701</v>
      </c>
      <c r="L2485" s="148" t="s">
        <v>9021</v>
      </c>
    </row>
    <row r="2486" spans="8:12" x14ac:dyDescent="0.25">
      <c r="H2486" s="148" t="s">
        <v>4605</v>
      </c>
      <c r="I2486" s="148" t="s">
        <v>6962</v>
      </c>
      <c r="J2486" s="148" t="s">
        <v>6962</v>
      </c>
      <c r="K2486" s="148">
        <f t="shared" si="68"/>
        <v>0</v>
      </c>
      <c r="L2486" s="148" t="s">
        <v>9021</v>
      </c>
    </row>
    <row r="2487" spans="8:12" x14ac:dyDescent="0.25">
      <c r="H2487" s="148" t="s">
        <v>4605</v>
      </c>
      <c r="I2487" s="148" t="s">
        <v>391</v>
      </c>
      <c r="J2487" s="148" t="s">
        <v>7719</v>
      </c>
      <c r="K2487" s="148">
        <f t="shared" si="68"/>
        <v>650000000001702</v>
      </c>
      <c r="L2487" s="148" t="s">
        <v>9021</v>
      </c>
    </row>
    <row r="2488" spans="8:12" x14ac:dyDescent="0.25">
      <c r="H2488" s="148" t="s">
        <v>4606</v>
      </c>
      <c r="I2488" s="148" t="s">
        <v>6962</v>
      </c>
      <c r="J2488" s="148" t="s">
        <v>6962</v>
      </c>
      <c r="K2488" s="148">
        <f t="shared" si="68"/>
        <v>0</v>
      </c>
      <c r="L2488" s="148" t="s">
        <v>9021</v>
      </c>
    </row>
    <row r="2489" spans="8:12" x14ac:dyDescent="0.25">
      <c r="H2489" s="148" t="s">
        <v>4606</v>
      </c>
      <c r="I2489" s="148" t="s">
        <v>391</v>
      </c>
      <c r="J2489" s="148" t="s">
        <v>7720</v>
      </c>
      <c r="K2489" s="148">
        <f t="shared" si="68"/>
        <v>650000000000627</v>
      </c>
      <c r="L2489" s="148" t="s">
        <v>9021</v>
      </c>
    </row>
    <row r="2490" spans="8:12" x14ac:dyDescent="0.25">
      <c r="H2490" s="148" t="s">
        <v>4607</v>
      </c>
      <c r="I2490" s="148" t="s">
        <v>6962</v>
      </c>
      <c r="J2490" s="148" t="s">
        <v>6962</v>
      </c>
      <c r="K2490" s="148">
        <f t="shared" si="68"/>
        <v>0</v>
      </c>
      <c r="L2490" s="148" t="s">
        <v>9021</v>
      </c>
    </row>
    <row r="2491" spans="8:12" x14ac:dyDescent="0.25">
      <c r="H2491" s="148" t="s">
        <v>4607</v>
      </c>
      <c r="I2491" s="148" t="s">
        <v>391</v>
      </c>
      <c r="J2491" s="148" t="s">
        <v>7721</v>
      </c>
      <c r="K2491" s="148">
        <f t="shared" si="68"/>
        <v>650000000001703</v>
      </c>
      <c r="L2491" s="148" t="s">
        <v>9021</v>
      </c>
    </row>
    <row r="2492" spans="8:12" x14ac:dyDescent="0.25">
      <c r="H2492" s="148" t="s">
        <v>4608</v>
      </c>
      <c r="I2492" s="148" t="s">
        <v>6962</v>
      </c>
      <c r="J2492" s="148" t="s">
        <v>6962</v>
      </c>
      <c r="K2492" s="148">
        <f t="shared" si="68"/>
        <v>0</v>
      </c>
      <c r="L2492" s="148" t="s">
        <v>9021</v>
      </c>
    </row>
    <row r="2493" spans="8:12" x14ac:dyDescent="0.25">
      <c r="H2493" s="148" t="s">
        <v>4608</v>
      </c>
      <c r="I2493" s="148" t="s">
        <v>391</v>
      </c>
      <c r="J2493" s="148" t="s">
        <v>7722</v>
      </c>
      <c r="K2493" s="148">
        <f t="shared" si="68"/>
        <v>650000000000628</v>
      </c>
      <c r="L2493" s="148" t="s">
        <v>9021</v>
      </c>
    </row>
    <row r="2494" spans="8:12" x14ac:dyDescent="0.25">
      <c r="H2494" s="148" t="s">
        <v>4609</v>
      </c>
      <c r="I2494" s="148" t="s">
        <v>6962</v>
      </c>
      <c r="J2494" s="148" t="s">
        <v>6962</v>
      </c>
      <c r="K2494" s="148">
        <f t="shared" si="68"/>
        <v>0</v>
      </c>
      <c r="L2494" s="148" t="s">
        <v>9021</v>
      </c>
    </row>
    <row r="2495" spans="8:12" x14ac:dyDescent="0.25">
      <c r="H2495" s="148" t="s">
        <v>4609</v>
      </c>
      <c r="I2495" s="148" t="s">
        <v>391</v>
      </c>
      <c r="J2495" s="148" t="s">
        <v>7723</v>
      </c>
      <c r="K2495" s="148">
        <f t="shared" si="68"/>
        <v>650000000000629</v>
      </c>
      <c r="L2495" s="148" t="s">
        <v>9021</v>
      </c>
    </row>
    <row r="2496" spans="8:12" x14ac:dyDescent="0.25">
      <c r="H2496" s="148" t="s">
        <v>4610</v>
      </c>
      <c r="I2496" s="148" t="s">
        <v>6962</v>
      </c>
      <c r="J2496" s="148" t="s">
        <v>6962</v>
      </c>
      <c r="K2496" s="148">
        <f t="shared" si="68"/>
        <v>0</v>
      </c>
      <c r="L2496" s="148" t="s">
        <v>9021</v>
      </c>
    </row>
    <row r="2497" spans="8:12" x14ac:dyDescent="0.25">
      <c r="H2497" s="148" t="s">
        <v>4610</v>
      </c>
      <c r="I2497" s="148" t="s">
        <v>391</v>
      </c>
      <c r="J2497" s="148" t="s">
        <v>7724</v>
      </c>
      <c r="K2497" s="148">
        <f t="shared" si="68"/>
        <v>650000000000630</v>
      </c>
      <c r="L2497" s="148" t="s">
        <v>9021</v>
      </c>
    </row>
    <row r="2498" spans="8:12" x14ac:dyDescent="0.25">
      <c r="H2498" s="148" t="s">
        <v>4611</v>
      </c>
      <c r="I2498" s="148" t="s">
        <v>6962</v>
      </c>
      <c r="J2498" s="148" t="s">
        <v>6962</v>
      </c>
      <c r="K2498" s="148">
        <f t="shared" si="68"/>
        <v>0</v>
      </c>
      <c r="L2498" s="148" t="s">
        <v>9021</v>
      </c>
    </row>
    <row r="2499" spans="8:12" x14ac:dyDescent="0.25">
      <c r="H2499" s="148" t="s">
        <v>4611</v>
      </c>
      <c r="I2499" s="148" t="s">
        <v>391</v>
      </c>
      <c r="J2499" s="148" t="s">
        <v>7725</v>
      </c>
      <c r="K2499" s="148">
        <f t="shared" ref="K2499:K2562" si="69">+IFERROR(J2499*1,0)</f>
        <v>650000000000631</v>
      </c>
      <c r="L2499" s="148" t="s">
        <v>9021</v>
      </c>
    </row>
    <row r="2500" spans="8:12" x14ac:dyDescent="0.25">
      <c r="H2500" s="148" t="s">
        <v>4612</v>
      </c>
      <c r="I2500" s="148" t="s">
        <v>6962</v>
      </c>
      <c r="J2500" s="148" t="s">
        <v>6962</v>
      </c>
      <c r="K2500" s="148">
        <f t="shared" si="69"/>
        <v>0</v>
      </c>
      <c r="L2500" s="148" t="s">
        <v>9021</v>
      </c>
    </row>
    <row r="2501" spans="8:12" x14ac:dyDescent="0.25">
      <c r="H2501" s="148" t="s">
        <v>4612</v>
      </c>
      <c r="I2501" s="148" t="s">
        <v>391</v>
      </c>
      <c r="J2501" s="148" t="s">
        <v>7726</v>
      </c>
      <c r="K2501" s="148">
        <f t="shared" si="69"/>
        <v>650000000000632</v>
      </c>
      <c r="L2501" s="148" t="s">
        <v>9021</v>
      </c>
    </row>
    <row r="2502" spans="8:12" x14ac:dyDescent="0.25">
      <c r="H2502" s="148" t="s">
        <v>4613</v>
      </c>
      <c r="I2502" s="148" t="s">
        <v>6962</v>
      </c>
      <c r="J2502" s="148" t="s">
        <v>6962</v>
      </c>
      <c r="K2502" s="148">
        <f t="shared" si="69"/>
        <v>0</v>
      </c>
      <c r="L2502" s="148" t="s">
        <v>9021</v>
      </c>
    </row>
    <row r="2503" spans="8:12" x14ac:dyDescent="0.25">
      <c r="H2503" s="148" t="s">
        <v>4613</v>
      </c>
      <c r="I2503" s="148" t="s">
        <v>391</v>
      </c>
      <c r="J2503" s="148" t="s">
        <v>7727</v>
      </c>
      <c r="K2503" s="148">
        <f t="shared" si="69"/>
        <v>650000000001704</v>
      </c>
      <c r="L2503" s="148" t="s">
        <v>9021</v>
      </c>
    </row>
    <row r="2504" spans="8:12" x14ac:dyDescent="0.25">
      <c r="H2504" s="148" t="s">
        <v>4614</v>
      </c>
      <c r="I2504" s="148" t="s">
        <v>6962</v>
      </c>
      <c r="J2504" s="148" t="s">
        <v>6962</v>
      </c>
      <c r="K2504" s="148">
        <f t="shared" si="69"/>
        <v>0</v>
      </c>
      <c r="L2504" s="148" t="s">
        <v>9021</v>
      </c>
    </row>
    <row r="2505" spans="8:12" x14ac:dyDescent="0.25">
      <c r="H2505" s="148" t="s">
        <v>4614</v>
      </c>
      <c r="I2505" s="148" t="s">
        <v>391</v>
      </c>
      <c r="J2505" s="148" t="s">
        <v>7728</v>
      </c>
      <c r="K2505" s="148">
        <f t="shared" si="69"/>
        <v>650000000001705</v>
      </c>
      <c r="L2505" s="148" t="s">
        <v>9021</v>
      </c>
    </row>
    <row r="2506" spans="8:12" x14ac:dyDescent="0.25">
      <c r="H2506" s="148" t="s">
        <v>4615</v>
      </c>
      <c r="I2506" s="148" t="s">
        <v>6962</v>
      </c>
      <c r="J2506" s="148" t="s">
        <v>6962</v>
      </c>
      <c r="K2506" s="148">
        <f t="shared" si="69"/>
        <v>0</v>
      </c>
      <c r="L2506" s="148" t="s">
        <v>9021</v>
      </c>
    </row>
    <row r="2507" spans="8:12" x14ac:dyDescent="0.25">
      <c r="H2507" s="148" t="s">
        <v>4615</v>
      </c>
      <c r="I2507" s="148" t="s">
        <v>391</v>
      </c>
      <c r="J2507" s="148" t="s">
        <v>7729</v>
      </c>
      <c r="K2507" s="148">
        <f t="shared" si="69"/>
        <v>650000000001706</v>
      </c>
      <c r="L2507" s="148" t="s">
        <v>9021</v>
      </c>
    </row>
    <row r="2508" spans="8:12" x14ac:dyDescent="0.25">
      <c r="H2508" s="148" t="s">
        <v>4616</v>
      </c>
      <c r="I2508" s="148" t="s">
        <v>6962</v>
      </c>
      <c r="J2508" s="148" t="s">
        <v>6962</v>
      </c>
      <c r="K2508" s="148">
        <f t="shared" si="69"/>
        <v>0</v>
      </c>
      <c r="L2508" s="148" t="s">
        <v>9021</v>
      </c>
    </row>
    <row r="2509" spans="8:12" x14ac:dyDescent="0.25">
      <c r="H2509" s="148" t="s">
        <v>4616</v>
      </c>
      <c r="I2509" s="148" t="s">
        <v>391</v>
      </c>
      <c r="J2509" s="148" t="s">
        <v>7730</v>
      </c>
      <c r="K2509" s="148">
        <f t="shared" si="69"/>
        <v>650000000001707</v>
      </c>
      <c r="L2509" s="148" t="s">
        <v>9021</v>
      </c>
    </row>
    <row r="2510" spans="8:12" x14ac:dyDescent="0.25">
      <c r="H2510" s="148" t="s">
        <v>4617</v>
      </c>
      <c r="I2510" s="148" t="s">
        <v>6962</v>
      </c>
      <c r="J2510" s="148" t="s">
        <v>6962</v>
      </c>
      <c r="K2510" s="148">
        <f t="shared" si="69"/>
        <v>0</v>
      </c>
      <c r="L2510" s="148" t="s">
        <v>9021</v>
      </c>
    </row>
    <row r="2511" spans="8:12" x14ac:dyDescent="0.25">
      <c r="H2511" s="148" t="s">
        <v>4617</v>
      </c>
      <c r="I2511" s="148" t="s">
        <v>391</v>
      </c>
      <c r="J2511" s="148" t="s">
        <v>7731</v>
      </c>
      <c r="K2511" s="148">
        <f t="shared" si="69"/>
        <v>650000000000633</v>
      </c>
      <c r="L2511" s="148" t="s">
        <v>9021</v>
      </c>
    </row>
    <row r="2512" spans="8:12" x14ac:dyDescent="0.25">
      <c r="H2512" s="148" t="s">
        <v>4618</v>
      </c>
      <c r="I2512" s="148" t="s">
        <v>6962</v>
      </c>
      <c r="J2512" s="148" t="s">
        <v>6962</v>
      </c>
      <c r="K2512" s="148">
        <f t="shared" si="69"/>
        <v>0</v>
      </c>
      <c r="L2512" s="148" t="s">
        <v>9021</v>
      </c>
    </row>
    <row r="2513" spans="8:12" x14ac:dyDescent="0.25">
      <c r="H2513" s="148" t="s">
        <v>4618</v>
      </c>
      <c r="I2513" s="148" t="s">
        <v>391</v>
      </c>
      <c r="J2513" s="148" t="s">
        <v>7732</v>
      </c>
      <c r="K2513" s="148">
        <f t="shared" si="69"/>
        <v>650000000001708</v>
      </c>
      <c r="L2513" s="148" t="s">
        <v>9021</v>
      </c>
    </row>
    <row r="2514" spans="8:12" x14ac:dyDescent="0.25">
      <c r="H2514" s="148" t="s">
        <v>4619</v>
      </c>
      <c r="I2514" s="148" t="s">
        <v>6962</v>
      </c>
      <c r="J2514" s="148" t="s">
        <v>6962</v>
      </c>
      <c r="K2514" s="148">
        <f t="shared" si="69"/>
        <v>0</v>
      </c>
      <c r="L2514" s="148" t="s">
        <v>9021</v>
      </c>
    </row>
    <row r="2515" spans="8:12" x14ac:dyDescent="0.25">
      <c r="H2515" s="148" t="s">
        <v>4619</v>
      </c>
      <c r="I2515" s="148" t="s">
        <v>391</v>
      </c>
      <c r="J2515" s="148" t="s">
        <v>7733</v>
      </c>
      <c r="K2515" s="148">
        <f t="shared" si="69"/>
        <v>650000000000634</v>
      </c>
      <c r="L2515" s="148" t="s">
        <v>9021</v>
      </c>
    </row>
    <row r="2516" spans="8:12" x14ac:dyDescent="0.25">
      <c r="H2516" s="148" t="s">
        <v>4620</v>
      </c>
      <c r="I2516" s="148" t="s">
        <v>6962</v>
      </c>
      <c r="J2516" s="148" t="s">
        <v>6962</v>
      </c>
      <c r="K2516" s="148">
        <f t="shared" si="69"/>
        <v>0</v>
      </c>
      <c r="L2516" s="148" t="s">
        <v>9021</v>
      </c>
    </row>
    <row r="2517" spans="8:12" x14ac:dyDescent="0.25">
      <c r="H2517" s="148" t="s">
        <v>4620</v>
      </c>
      <c r="I2517" s="148" t="s">
        <v>391</v>
      </c>
      <c r="J2517" s="148" t="s">
        <v>7734</v>
      </c>
      <c r="K2517" s="148">
        <f t="shared" si="69"/>
        <v>650000000000635</v>
      </c>
      <c r="L2517" s="148" t="s">
        <v>9021</v>
      </c>
    </row>
    <row r="2518" spans="8:12" x14ac:dyDescent="0.25">
      <c r="H2518" s="148" t="s">
        <v>4621</v>
      </c>
      <c r="I2518" s="148" t="s">
        <v>6962</v>
      </c>
      <c r="J2518" s="148" t="s">
        <v>6962</v>
      </c>
      <c r="K2518" s="148">
        <f t="shared" si="69"/>
        <v>0</v>
      </c>
      <c r="L2518" s="148" t="s">
        <v>9021</v>
      </c>
    </row>
    <row r="2519" spans="8:12" x14ac:dyDescent="0.25">
      <c r="H2519" s="148" t="s">
        <v>4621</v>
      </c>
      <c r="I2519" s="148" t="s">
        <v>391</v>
      </c>
      <c r="J2519" s="148" t="s">
        <v>7735</v>
      </c>
      <c r="K2519" s="148">
        <f t="shared" si="69"/>
        <v>650000000001709</v>
      </c>
      <c r="L2519" s="148" t="s">
        <v>9021</v>
      </c>
    </row>
    <row r="2520" spans="8:12" x14ac:dyDescent="0.25">
      <c r="H2520" s="148" t="s">
        <v>4622</v>
      </c>
      <c r="I2520" s="148" t="s">
        <v>6962</v>
      </c>
      <c r="J2520" s="148" t="s">
        <v>6962</v>
      </c>
      <c r="K2520" s="148">
        <f t="shared" si="69"/>
        <v>0</v>
      </c>
      <c r="L2520" s="148" t="s">
        <v>9021</v>
      </c>
    </row>
    <row r="2521" spans="8:12" x14ac:dyDescent="0.25">
      <c r="H2521" s="148" t="s">
        <v>4622</v>
      </c>
      <c r="I2521" s="148" t="s">
        <v>391</v>
      </c>
      <c r="J2521" s="148" t="s">
        <v>7736</v>
      </c>
      <c r="K2521" s="148">
        <f t="shared" si="69"/>
        <v>650000000000636</v>
      </c>
      <c r="L2521" s="148" t="s">
        <v>9021</v>
      </c>
    </row>
    <row r="2522" spans="8:12" x14ac:dyDescent="0.25">
      <c r="H2522" s="148" t="s">
        <v>4623</v>
      </c>
      <c r="I2522" s="148" t="s">
        <v>6962</v>
      </c>
      <c r="J2522" s="148" t="s">
        <v>6962</v>
      </c>
      <c r="K2522" s="148">
        <f t="shared" si="69"/>
        <v>0</v>
      </c>
      <c r="L2522" s="148" t="s">
        <v>9021</v>
      </c>
    </row>
    <row r="2523" spans="8:12" x14ac:dyDescent="0.25">
      <c r="H2523" s="148" t="s">
        <v>4623</v>
      </c>
      <c r="I2523" s="148" t="s">
        <v>391</v>
      </c>
      <c r="J2523" s="148" t="s">
        <v>7737</v>
      </c>
      <c r="K2523" s="148">
        <f t="shared" si="69"/>
        <v>650000000001710</v>
      </c>
      <c r="L2523" s="148" t="s">
        <v>9021</v>
      </c>
    </row>
    <row r="2524" spans="8:12" x14ac:dyDescent="0.25">
      <c r="H2524" s="148" t="s">
        <v>4624</v>
      </c>
      <c r="I2524" s="148" t="s">
        <v>6962</v>
      </c>
      <c r="J2524" s="148" t="s">
        <v>6962</v>
      </c>
      <c r="K2524" s="148">
        <f t="shared" si="69"/>
        <v>0</v>
      </c>
      <c r="L2524" s="148" t="s">
        <v>9021</v>
      </c>
    </row>
    <row r="2525" spans="8:12" x14ac:dyDescent="0.25">
      <c r="H2525" s="148" t="s">
        <v>4624</v>
      </c>
      <c r="I2525" s="148" t="s">
        <v>391</v>
      </c>
      <c r="J2525" s="148" t="s">
        <v>7738</v>
      </c>
      <c r="K2525" s="148">
        <f t="shared" si="69"/>
        <v>650000000000638</v>
      </c>
      <c r="L2525" s="148" t="s">
        <v>9021</v>
      </c>
    </row>
    <row r="2526" spans="8:12" x14ac:dyDescent="0.25">
      <c r="H2526" s="148" t="s">
        <v>4625</v>
      </c>
      <c r="I2526" s="148" t="s">
        <v>6962</v>
      </c>
      <c r="J2526" s="148" t="s">
        <v>6962</v>
      </c>
      <c r="K2526" s="148">
        <f t="shared" si="69"/>
        <v>0</v>
      </c>
      <c r="L2526" s="148" t="s">
        <v>9021</v>
      </c>
    </row>
    <row r="2527" spans="8:12" x14ac:dyDescent="0.25">
      <c r="H2527" s="148" t="s">
        <v>4625</v>
      </c>
      <c r="I2527" s="148" t="s">
        <v>391</v>
      </c>
      <c r="J2527" s="148" t="s">
        <v>7739</v>
      </c>
      <c r="K2527" s="148">
        <f t="shared" si="69"/>
        <v>650000000001711</v>
      </c>
      <c r="L2527" s="148" t="s">
        <v>9021</v>
      </c>
    </row>
    <row r="2528" spans="8:12" x14ac:dyDescent="0.25">
      <c r="H2528" s="148" t="s">
        <v>6867</v>
      </c>
      <c r="I2528" s="148" t="s">
        <v>6962</v>
      </c>
      <c r="J2528" s="148" t="s">
        <v>6962</v>
      </c>
      <c r="K2528" s="148">
        <f t="shared" si="69"/>
        <v>0</v>
      </c>
      <c r="L2528" s="148" t="s">
        <v>9021</v>
      </c>
    </row>
    <row r="2529" spans="8:12" x14ac:dyDescent="0.25">
      <c r="H2529" s="148" t="s">
        <v>4626</v>
      </c>
      <c r="I2529" s="148" t="s">
        <v>6962</v>
      </c>
      <c r="J2529" s="148" t="s">
        <v>6962</v>
      </c>
      <c r="K2529" s="148">
        <f t="shared" si="69"/>
        <v>0</v>
      </c>
      <c r="L2529" s="148" t="s">
        <v>9021</v>
      </c>
    </row>
    <row r="2530" spans="8:12" x14ac:dyDescent="0.25">
      <c r="H2530" s="148" t="s">
        <v>4626</v>
      </c>
      <c r="I2530" s="148" t="s">
        <v>391</v>
      </c>
      <c r="J2530" s="148" t="s">
        <v>7740</v>
      </c>
      <c r="K2530" s="148">
        <f t="shared" si="69"/>
        <v>650000000000639</v>
      </c>
      <c r="L2530" s="148" t="s">
        <v>9021</v>
      </c>
    </row>
    <row r="2531" spans="8:12" x14ac:dyDescent="0.25">
      <c r="H2531" s="148" t="s">
        <v>4627</v>
      </c>
      <c r="I2531" s="148" t="s">
        <v>6962</v>
      </c>
      <c r="J2531" s="148" t="s">
        <v>6962</v>
      </c>
      <c r="K2531" s="148">
        <f t="shared" si="69"/>
        <v>0</v>
      </c>
      <c r="L2531" s="148" t="s">
        <v>9021</v>
      </c>
    </row>
    <row r="2532" spans="8:12" x14ac:dyDescent="0.25">
      <c r="H2532" s="148" t="s">
        <v>4627</v>
      </c>
      <c r="I2532" s="148" t="s">
        <v>391</v>
      </c>
      <c r="J2532" s="148" t="s">
        <v>7741</v>
      </c>
      <c r="K2532" s="148">
        <f t="shared" si="69"/>
        <v>650000000000640</v>
      </c>
      <c r="L2532" s="148" t="s">
        <v>9021</v>
      </c>
    </row>
    <row r="2533" spans="8:12" x14ac:dyDescent="0.25">
      <c r="H2533" s="148" t="s">
        <v>4628</v>
      </c>
      <c r="I2533" s="148" t="s">
        <v>6962</v>
      </c>
      <c r="J2533" s="148" t="s">
        <v>6962</v>
      </c>
      <c r="K2533" s="148">
        <f t="shared" si="69"/>
        <v>0</v>
      </c>
      <c r="L2533" s="148" t="s">
        <v>9021</v>
      </c>
    </row>
    <row r="2534" spans="8:12" x14ac:dyDescent="0.25">
      <c r="H2534" s="148" t="s">
        <v>4628</v>
      </c>
      <c r="I2534" s="148" t="s">
        <v>391</v>
      </c>
      <c r="J2534" s="148" t="s">
        <v>7742</v>
      </c>
      <c r="K2534" s="148">
        <f t="shared" si="69"/>
        <v>650000000001712</v>
      </c>
      <c r="L2534" s="148" t="s">
        <v>9021</v>
      </c>
    </row>
    <row r="2535" spans="8:12" x14ac:dyDescent="0.25">
      <c r="H2535" s="148" t="s">
        <v>4629</v>
      </c>
      <c r="I2535" s="148" t="s">
        <v>6962</v>
      </c>
      <c r="J2535" s="148" t="s">
        <v>6962</v>
      </c>
      <c r="K2535" s="148">
        <f t="shared" si="69"/>
        <v>0</v>
      </c>
      <c r="L2535" s="148" t="s">
        <v>9021</v>
      </c>
    </row>
    <row r="2536" spans="8:12" x14ac:dyDescent="0.25">
      <c r="H2536" s="148" t="s">
        <v>4629</v>
      </c>
      <c r="I2536" s="148" t="s">
        <v>391</v>
      </c>
      <c r="J2536" s="148" t="s">
        <v>7743</v>
      </c>
      <c r="K2536" s="148">
        <f t="shared" si="69"/>
        <v>650000000000641</v>
      </c>
      <c r="L2536" s="148" t="s">
        <v>9021</v>
      </c>
    </row>
    <row r="2537" spans="8:12" x14ac:dyDescent="0.25">
      <c r="H2537" s="148" t="s">
        <v>4630</v>
      </c>
      <c r="I2537" s="148" t="s">
        <v>6962</v>
      </c>
      <c r="J2537" s="148" t="s">
        <v>6962</v>
      </c>
      <c r="K2537" s="148">
        <f t="shared" si="69"/>
        <v>0</v>
      </c>
      <c r="L2537" s="148" t="s">
        <v>9021</v>
      </c>
    </row>
    <row r="2538" spans="8:12" x14ac:dyDescent="0.25">
      <c r="H2538" s="148" t="s">
        <v>4630</v>
      </c>
      <c r="I2538" s="148" t="s">
        <v>391</v>
      </c>
      <c r="J2538" s="148" t="s">
        <v>7744</v>
      </c>
      <c r="K2538" s="148">
        <f t="shared" si="69"/>
        <v>650000000001713</v>
      </c>
      <c r="L2538" s="148" t="s">
        <v>9021</v>
      </c>
    </row>
    <row r="2539" spans="8:12" x14ac:dyDescent="0.25">
      <c r="H2539" s="148" t="s">
        <v>4631</v>
      </c>
      <c r="I2539" s="148" t="s">
        <v>6962</v>
      </c>
      <c r="J2539" s="148" t="s">
        <v>6962</v>
      </c>
      <c r="K2539" s="148">
        <f t="shared" si="69"/>
        <v>0</v>
      </c>
      <c r="L2539" s="148" t="s">
        <v>9021</v>
      </c>
    </row>
    <row r="2540" spans="8:12" x14ac:dyDescent="0.25">
      <c r="H2540" s="148" t="s">
        <v>4631</v>
      </c>
      <c r="I2540" s="148" t="s">
        <v>391</v>
      </c>
      <c r="J2540" s="148" t="s">
        <v>7745</v>
      </c>
      <c r="K2540" s="148">
        <f t="shared" si="69"/>
        <v>650000000001714</v>
      </c>
      <c r="L2540" s="148" t="s">
        <v>9021</v>
      </c>
    </row>
    <row r="2541" spans="8:12" x14ac:dyDescent="0.25">
      <c r="H2541" s="148" t="s">
        <v>4632</v>
      </c>
      <c r="I2541" s="148" t="s">
        <v>6962</v>
      </c>
      <c r="J2541" s="148" t="s">
        <v>6962</v>
      </c>
      <c r="K2541" s="148">
        <f t="shared" si="69"/>
        <v>0</v>
      </c>
      <c r="L2541" s="148" t="s">
        <v>9021</v>
      </c>
    </row>
    <row r="2542" spans="8:12" x14ac:dyDescent="0.25">
      <c r="H2542" s="148" t="s">
        <v>4632</v>
      </c>
      <c r="I2542" s="148" t="s">
        <v>391</v>
      </c>
      <c r="J2542" s="148" t="s">
        <v>7746</v>
      </c>
      <c r="K2542" s="148">
        <f t="shared" si="69"/>
        <v>650000000001715</v>
      </c>
      <c r="L2542" s="148" t="s">
        <v>9021</v>
      </c>
    </row>
    <row r="2543" spans="8:12" x14ac:dyDescent="0.25">
      <c r="H2543" s="148" t="s">
        <v>4633</v>
      </c>
      <c r="I2543" s="148" t="s">
        <v>6962</v>
      </c>
      <c r="J2543" s="148" t="s">
        <v>6962</v>
      </c>
      <c r="K2543" s="148">
        <f t="shared" si="69"/>
        <v>0</v>
      </c>
      <c r="L2543" s="148" t="s">
        <v>9021</v>
      </c>
    </row>
    <row r="2544" spans="8:12" x14ac:dyDescent="0.25">
      <c r="H2544" s="148" t="s">
        <v>4633</v>
      </c>
      <c r="I2544" s="148" t="s">
        <v>391</v>
      </c>
      <c r="J2544" s="148" t="s">
        <v>7747</v>
      </c>
      <c r="K2544" s="148">
        <f t="shared" si="69"/>
        <v>650000000001716</v>
      </c>
      <c r="L2544" s="148" t="s">
        <v>9021</v>
      </c>
    </row>
    <row r="2545" spans="8:12" x14ac:dyDescent="0.25">
      <c r="H2545" s="148" t="s">
        <v>4634</v>
      </c>
      <c r="I2545" s="148" t="s">
        <v>6962</v>
      </c>
      <c r="J2545" s="148" t="s">
        <v>6962</v>
      </c>
      <c r="K2545" s="148">
        <f t="shared" si="69"/>
        <v>0</v>
      </c>
      <c r="L2545" s="148" t="s">
        <v>9021</v>
      </c>
    </row>
    <row r="2546" spans="8:12" x14ac:dyDescent="0.25">
      <c r="H2546" s="148" t="s">
        <v>4634</v>
      </c>
      <c r="I2546" s="148" t="s">
        <v>391</v>
      </c>
      <c r="J2546" s="148" t="s">
        <v>7748</v>
      </c>
      <c r="K2546" s="148">
        <f t="shared" si="69"/>
        <v>650000000000642</v>
      </c>
      <c r="L2546" s="148" t="s">
        <v>9021</v>
      </c>
    </row>
    <row r="2547" spans="8:12" x14ac:dyDescent="0.25">
      <c r="H2547" s="148" t="s">
        <v>4635</v>
      </c>
      <c r="I2547" s="148" t="s">
        <v>6962</v>
      </c>
      <c r="J2547" s="148" t="s">
        <v>6962</v>
      </c>
      <c r="K2547" s="148">
        <f t="shared" si="69"/>
        <v>0</v>
      </c>
      <c r="L2547" s="148" t="s">
        <v>9021</v>
      </c>
    </row>
    <row r="2548" spans="8:12" x14ac:dyDescent="0.25">
      <c r="H2548" s="148" t="s">
        <v>4635</v>
      </c>
      <c r="I2548" s="148" t="s">
        <v>391</v>
      </c>
      <c r="J2548" s="148" t="s">
        <v>7749</v>
      </c>
      <c r="K2548" s="148">
        <f t="shared" si="69"/>
        <v>650000000001717</v>
      </c>
      <c r="L2548" s="148" t="s">
        <v>9021</v>
      </c>
    </row>
    <row r="2549" spans="8:12" x14ac:dyDescent="0.25">
      <c r="H2549" s="148" t="s">
        <v>4636</v>
      </c>
      <c r="I2549" s="148" t="s">
        <v>6962</v>
      </c>
      <c r="J2549" s="148" t="s">
        <v>6962</v>
      </c>
      <c r="K2549" s="148">
        <f t="shared" si="69"/>
        <v>0</v>
      </c>
      <c r="L2549" s="148" t="s">
        <v>9021</v>
      </c>
    </row>
    <row r="2550" spans="8:12" x14ac:dyDescent="0.25">
      <c r="H2550" s="148" t="s">
        <v>4636</v>
      </c>
      <c r="I2550" s="148" t="s">
        <v>391</v>
      </c>
      <c r="J2550" s="148" t="s">
        <v>7750</v>
      </c>
      <c r="K2550" s="148">
        <f t="shared" si="69"/>
        <v>650000000001718</v>
      </c>
      <c r="L2550" s="148" t="s">
        <v>9021</v>
      </c>
    </row>
    <row r="2551" spans="8:12" x14ac:dyDescent="0.25">
      <c r="H2551" s="148" t="s">
        <v>4637</v>
      </c>
      <c r="I2551" s="148" t="s">
        <v>6962</v>
      </c>
      <c r="J2551" s="148" t="s">
        <v>6962</v>
      </c>
      <c r="K2551" s="148">
        <f t="shared" si="69"/>
        <v>0</v>
      </c>
      <c r="L2551" s="148" t="s">
        <v>9021</v>
      </c>
    </row>
    <row r="2552" spans="8:12" x14ac:dyDescent="0.25">
      <c r="H2552" s="148" t="s">
        <v>4637</v>
      </c>
      <c r="I2552" s="148" t="s">
        <v>391</v>
      </c>
      <c r="J2552" s="148" t="s">
        <v>7751</v>
      </c>
      <c r="K2552" s="148">
        <f t="shared" si="69"/>
        <v>650000000000643</v>
      </c>
      <c r="L2552" s="148" t="s">
        <v>9021</v>
      </c>
    </row>
    <row r="2553" spans="8:12" x14ac:dyDescent="0.25">
      <c r="H2553" s="148" t="s">
        <v>4638</v>
      </c>
      <c r="I2553" s="148" t="s">
        <v>6962</v>
      </c>
      <c r="J2553" s="148" t="s">
        <v>6962</v>
      </c>
      <c r="K2553" s="148">
        <f t="shared" si="69"/>
        <v>0</v>
      </c>
      <c r="L2553" s="148" t="s">
        <v>9021</v>
      </c>
    </row>
    <row r="2554" spans="8:12" x14ac:dyDescent="0.25">
      <c r="H2554" s="148" t="s">
        <v>4638</v>
      </c>
      <c r="I2554" s="148" t="s">
        <v>391</v>
      </c>
      <c r="J2554" s="148" t="s">
        <v>7752</v>
      </c>
      <c r="K2554" s="148">
        <f t="shared" si="69"/>
        <v>650000000000644</v>
      </c>
      <c r="L2554" s="148" t="s">
        <v>9021</v>
      </c>
    </row>
    <row r="2555" spans="8:12" x14ac:dyDescent="0.25">
      <c r="H2555" s="148" t="s">
        <v>6868</v>
      </c>
      <c r="I2555" s="148" t="s">
        <v>6962</v>
      </c>
      <c r="J2555" s="148" t="s">
        <v>6962</v>
      </c>
      <c r="K2555" s="148">
        <f t="shared" si="69"/>
        <v>0</v>
      </c>
      <c r="L2555" s="148" t="s">
        <v>9021</v>
      </c>
    </row>
    <row r="2556" spans="8:12" x14ac:dyDescent="0.25">
      <c r="H2556" s="148" t="s">
        <v>4639</v>
      </c>
      <c r="I2556" s="148" t="s">
        <v>6962</v>
      </c>
      <c r="J2556" s="148" t="s">
        <v>6962</v>
      </c>
      <c r="K2556" s="148">
        <f t="shared" si="69"/>
        <v>0</v>
      </c>
      <c r="L2556" s="148" t="s">
        <v>9021</v>
      </c>
    </row>
    <row r="2557" spans="8:12" x14ac:dyDescent="0.25">
      <c r="H2557" s="148" t="s">
        <v>4639</v>
      </c>
      <c r="I2557" s="148" t="s">
        <v>391</v>
      </c>
      <c r="J2557" s="148" t="s">
        <v>7753</v>
      </c>
      <c r="K2557" s="148">
        <f t="shared" si="69"/>
        <v>650000000000645</v>
      </c>
      <c r="L2557" s="148" t="s">
        <v>9021</v>
      </c>
    </row>
    <row r="2558" spans="8:12" x14ac:dyDescent="0.25">
      <c r="H2558" s="148" t="s">
        <v>4640</v>
      </c>
      <c r="I2558" s="148" t="s">
        <v>6962</v>
      </c>
      <c r="J2558" s="148" t="s">
        <v>6962</v>
      </c>
      <c r="K2558" s="148">
        <f t="shared" si="69"/>
        <v>0</v>
      </c>
      <c r="L2558" s="148" t="s">
        <v>9021</v>
      </c>
    </row>
    <row r="2559" spans="8:12" x14ac:dyDescent="0.25">
      <c r="H2559" s="148" t="s">
        <v>4640</v>
      </c>
      <c r="I2559" s="148" t="s">
        <v>391</v>
      </c>
      <c r="J2559" s="148" t="s">
        <v>7754</v>
      </c>
      <c r="K2559" s="148">
        <f t="shared" si="69"/>
        <v>650000000001719</v>
      </c>
      <c r="L2559" s="148" t="s">
        <v>9021</v>
      </c>
    </row>
    <row r="2560" spans="8:12" x14ac:dyDescent="0.25">
      <c r="H2560" s="148" t="s">
        <v>4641</v>
      </c>
      <c r="I2560" s="148" t="s">
        <v>6962</v>
      </c>
      <c r="J2560" s="148" t="s">
        <v>6962</v>
      </c>
      <c r="K2560" s="148">
        <f t="shared" si="69"/>
        <v>0</v>
      </c>
      <c r="L2560" s="148" t="s">
        <v>9021</v>
      </c>
    </row>
    <row r="2561" spans="8:12" x14ac:dyDescent="0.25">
      <c r="H2561" s="148" t="s">
        <v>4641</v>
      </c>
      <c r="I2561" s="148" t="s">
        <v>391</v>
      </c>
      <c r="J2561" s="148" t="s">
        <v>7755</v>
      </c>
      <c r="K2561" s="148">
        <f t="shared" si="69"/>
        <v>650000000001720</v>
      </c>
      <c r="L2561" s="148" t="s">
        <v>9021</v>
      </c>
    </row>
    <row r="2562" spans="8:12" x14ac:dyDescent="0.25">
      <c r="H2562" s="148" t="s">
        <v>4642</v>
      </c>
      <c r="I2562" s="148" t="s">
        <v>6962</v>
      </c>
      <c r="J2562" s="148" t="s">
        <v>6962</v>
      </c>
      <c r="K2562" s="148">
        <f t="shared" si="69"/>
        <v>0</v>
      </c>
      <c r="L2562" s="148" t="s">
        <v>9021</v>
      </c>
    </row>
    <row r="2563" spans="8:12" x14ac:dyDescent="0.25">
      <c r="H2563" s="148" t="s">
        <v>4642</v>
      </c>
      <c r="I2563" s="148" t="s">
        <v>391</v>
      </c>
      <c r="J2563" s="148" t="s">
        <v>7756</v>
      </c>
      <c r="K2563" s="148">
        <f t="shared" ref="K2563:K2626" si="70">+IFERROR(J2563*1,0)</f>
        <v>650000000000646</v>
      </c>
      <c r="L2563" s="148" t="s">
        <v>9021</v>
      </c>
    </row>
    <row r="2564" spans="8:12" x14ac:dyDescent="0.25">
      <c r="H2564" s="148" t="s">
        <v>4643</v>
      </c>
      <c r="I2564" s="148" t="s">
        <v>6962</v>
      </c>
      <c r="J2564" s="148" t="s">
        <v>6962</v>
      </c>
      <c r="K2564" s="148">
        <f t="shared" si="70"/>
        <v>0</v>
      </c>
      <c r="L2564" s="148" t="s">
        <v>9021</v>
      </c>
    </row>
    <row r="2565" spans="8:12" x14ac:dyDescent="0.25">
      <c r="H2565" s="148" t="s">
        <v>4643</v>
      </c>
      <c r="I2565" s="148" t="s">
        <v>391</v>
      </c>
      <c r="J2565" s="148" t="s">
        <v>7757</v>
      </c>
      <c r="K2565" s="148">
        <f t="shared" si="70"/>
        <v>650000000001721</v>
      </c>
      <c r="L2565" s="148" t="s">
        <v>9021</v>
      </c>
    </row>
    <row r="2566" spans="8:12" x14ac:dyDescent="0.25">
      <c r="H2566" s="148" t="s">
        <v>4644</v>
      </c>
      <c r="I2566" s="148" t="s">
        <v>6962</v>
      </c>
      <c r="J2566" s="148" t="s">
        <v>6962</v>
      </c>
      <c r="K2566" s="148">
        <f t="shared" si="70"/>
        <v>0</v>
      </c>
      <c r="L2566" s="148" t="s">
        <v>9021</v>
      </c>
    </row>
    <row r="2567" spans="8:12" x14ac:dyDescent="0.25">
      <c r="H2567" s="148" t="s">
        <v>4644</v>
      </c>
      <c r="I2567" s="148" t="s">
        <v>391</v>
      </c>
      <c r="J2567" s="148" t="s">
        <v>7758</v>
      </c>
      <c r="K2567" s="148">
        <f t="shared" si="70"/>
        <v>650000000001722</v>
      </c>
      <c r="L2567" s="148" t="s">
        <v>9021</v>
      </c>
    </row>
    <row r="2568" spans="8:12" x14ac:dyDescent="0.25">
      <c r="H2568" s="148" t="s">
        <v>4645</v>
      </c>
      <c r="I2568" s="148" t="s">
        <v>6962</v>
      </c>
      <c r="J2568" s="148" t="s">
        <v>6962</v>
      </c>
      <c r="K2568" s="148">
        <f t="shared" si="70"/>
        <v>0</v>
      </c>
      <c r="L2568" s="148" t="s">
        <v>9021</v>
      </c>
    </row>
    <row r="2569" spans="8:12" x14ac:dyDescent="0.25">
      <c r="H2569" s="148" t="s">
        <v>4645</v>
      </c>
      <c r="I2569" s="148" t="s">
        <v>391</v>
      </c>
      <c r="J2569" s="148" t="s">
        <v>7759</v>
      </c>
      <c r="K2569" s="148">
        <f t="shared" si="70"/>
        <v>650000000000647</v>
      </c>
      <c r="L2569" s="148" t="s">
        <v>9021</v>
      </c>
    </row>
    <row r="2570" spans="8:12" x14ac:dyDescent="0.25">
      <c r="H2570" s="148" t="s">
        <v>4646</v>
      </c>
      <c r="I2570" s="148" t="s">
        <v>6962</v>
      </c>
      <c r="J2570" s="148" t="s">
        <v>6962</v>
      </c>
      <c r="K2570" s="148">
        <f t="shared" si="70"/>
        <v>0</v>
      </c>
      <c r="L2570" s="148" t="s">
        <v>9021</v>
      </c>
    </row>
    <row r="2571" spans="8:12" x14ac:dyDescent="0.25">
      <c r="H2571" s="148" t="s">
        <v>4646</v>
      </c>
      <c r="I2571" s="148" t="s">
        <v>391</v>
      </c>
      <c r="J2571" s="148" t="s">
        <v>7760</v>
      </c>
      <c r="K2571" s="148">
        <f t="shared" si="70"/>
        <v>650000000000648</v>
      </c>
      <c r="L2571" s="148" t="s">
        <v>9021</v>
      </c>
    </row>
    <row r="2572" spans="8:12" x14ac:dyDescent="0.25">
      <c r="H2572" s="148" t="s">
        <v>6869</v>
      </c>
      <c r="I2572" s="148" t="s">
        <v>6962</v>
      </c>
      <c r="J2572" s="148" t="s">
        <v>6962</v>
      </c>
      <c r="K2572" s="148">
        <f t="shared" si="70"/>
        <v>0</v>
      </c>
      <c r="L2572" s="148" t="s">
        <v>9021</v>
      </c>
    </row>
    <row r="2573" spans="8:12" x14ac:dyDescent="0.25">
      <c r="H2573" s="148" t="s">
        <v>4647</v>
      </c>
      <c r="I2573" s="148" t="s">
        <v>6962</v>
      </c>
      <c r="J2573" s="148" t="s">
        <v>6962</v>
      </c>
      <c r="K2573" s="148">
        <f t="shared" si="70"/>
        <v>0</v>
      </c>
      <c r="L2573" s="148" t="s">
        <v>9021</v>
      </c>
    </row>
    <row r="2574" spans="8:12" x14ac:dyDescent="0.25">
      <c r="H2574" s="148" t="s">
        <v>4647</v>
      </c>
      <c r="I2574" s="148" t="s">
        <v>391</v>
      </c>
      <c r="J2574" s="148" t="s">
        <v>7761</v>
      </c>
      <c r="K2574" s="148">
        <f t="shared" si="70"/>
        <v>650000000000649</v>
      </c>
      <c r="L2574" s="148" t="s">
        <v>9021</v>
      </c>
    </row>
    <row r="2575" spans="8:12" x14ac:dyDescent="0.25">
      <c r="H2575" s="148" t="s">
        <v>4648</v>
      </c>
      <c r="I2575" s="148" t="s">
        <v>6962</v>
      </c>
      <c r="J2575" s="148" t="s">
        <v>6962</v>
      </c>
      <c r="K2575" s="148">
        <f t="shared" si="70"/>
        <v>0</v>
      </c>
      <c r="L2575" s="148" t="s">
        <v>9021</v>
      </c>
    </row>
    <row r="2576" spans="8:12" x14ac:dyDescent="0.25">
      <c r="H2576" s="148" t="s">
        <v>4648</v>
      </c>
      <c r="I2576" s="148" t="s">
        <v>391</v>
      </c>
      <c r="J2576" s="148" t="s">
        <v>7762</v>
      </c>
      <c r="K2576" s="148">
        <f t="shared" si="70"/>
        <v>650000000000650</v>
      </c>
      <c r="L2576" s="148" t="s">
        <v>9021</v>
      </c>
    </row>
    <row r="2577" spans="8:12" x14ac:dyDescent="0.25">
      <c r="H2577" s="148" t="s">
        <v>4649</v>
      </c>
      <c r="I2577" s="148" t="s">
        <v>6962</v>
      </c>
      <c r="J2577" s="148" t="s">
        <v>6962</v>
      </c>
      <c r="K2577" s="148">
        <f t="shared" si="70"/>
        <v>0</v>
      </c>
      <c r="L2577" s="148" t="s">
        <v>9021</v>
      </c>
    </row>
    <row r="2578" spans="8:12" x14ac:dyDescent="0.25">
      <c r="H2578" s="148" t="s">
        <v>4649</v>
      </c>
      <c r="I2578" s="148" t="s">
        <v>391</v>
      </c>
      <c r="J2578" s="148" t="s">
        <v>7763</v>
      </c>
      <c r="K2578" s="148">
        <f t="shared" si="70"/>
        <v>650000000000651</v>
      </c>
      <c r="L2578" s="148" t="s">
        <v>9021</v>
      </c>
    </row>
    <row r="2579" spans="8:12" x14ac:dyDescent="0.25">
      <c r="H2579" s="148" t="s">
        <v>4650</v>
      </c>
      <c r="I2579" s="148" t="s">
        <v>6962</v>
      </c>
      <c r="J2579" s="148" t="s">
        <v>6962</v>
      </c>
      <c r="K2579" s="148">
        <f t="shared" si="70"/>
        <v>0</v>
      </c>
      <c r="L2579" s="148" t="s">
        <v>9021</v>
      </c>
    </row>
    <row r="2580" spans="8:12" x14ac:dyDescent="0.25">
      <c r="H2580" s="148" t="s">
        <v>4650</v>
      </c>
      <c r="I2580" s="148" t="s">
        <v>391</v>
      </c>
      <c r="J2580" s="148" t="s">
        <v>7764</v>
      </c>
      <c r="K2580" s="148">
        <f t="shared" si="70"/>
        <v>650000000000652</v>
      </c>
      <c r="L2580" s="148" t="s">
        <v>9021</v>
      </c>
    </row>
    <row r="2581" spans="8:12" x14ac:dyDescent="0.25">
      <c r="H2581" s="148" t="s">
        <v>4651</v>
      </c>
      <c r="I2581" s="148" t="s">
        <v>6962</v>
      </c>
      <c r="J2581" s="148" t="s">
        <v>6962</v>
      </c>
      <c r="K2581" s="148">
        <f t="shared" si="70"/>
        <v>0</v>
      </c>
      <c r="L2581" s="148" t="s">
        <v>9021</v>
      </c>
    </row>
    <row r="2582" spans="8:12" x14ac:dyDescent="0.25">
      <c r="H2582" s="148" t="s">
        <v>4651</v>
      </c>
      <c r="I2582" s="148" t="s">
        <v>391</v>
      </c>
      <c r="J2582" s="148" t="s">
        <v>7765</v>
      </c>
      <c r="K2582" s="148">
        <f t="shared" si="70"/>
        <v>650000000000653</v>
      </c>
      <c r="L2582" s="148" t="s">
        <v>9021</v>
      </c>
    </row>
    <row r="2583" spans="8:12" x14ac:dyDescent="0.25">
      <c r="H2583" s="148" t="s">
        <v>4652</v>
      </c>
      <c r="I2583" s="148" t="s">
        <v>6962</v>
      </c>
      <c r="J2583" s="148" t="s">
        <v>6962</v>
      </c>
      <c r="K2583" s="148">
        <f t="shared" si="70"/>
        <v>0</v>
      </c>
      <c r="L2583" s="148" t="s">
        <v>9021</v>
      </c>
    </row>
    <row r="2584" spans="8:12" x14ac:dyDescent="0.25">
      <c r="H2584" s="148" t="s">
        <v>4652</v>
      </c>
      <c r="I2584" s="148" t="s">
        <v>391</v>
      </c>
      <c r="J2584" s="148" t="s">
        <v>7766</v>
      </c>
      <c r="K2584" s="148">
        <f t="shared" si="70"/>
        <v>650000000000654</v>
      </c>
      <c r="L2584" s="148" t="s">
        <v>9021</v>
      </c>
    </row>
    <row r="2585" spans="8:12" x14ac:dyDescent="0.25">
      <c r="H2585" s="148" t="s">
        <v>4653</v>
      </c>
      <c r="I2585" s="148" t="s">
        <v>6962</v>
      </c>
      <c r="J2585" s="148" t="s">
        <v>6962</v>
      </c>
      <c r="K2585" s="148">
        <f t="shared" si="70"/>
        <v>0</v>
      </c>
      <c r="L2585" s="148" t="s">
        <v>9021</v>
      </c>
    </row>
    <row r="2586" spans="8:12" x14ac:dyDescent="0.25">
      <c r="H2586" s="148" t="s">
        <v>4653</v>
      </c>
      <c r="I2586" s="148" t="s">
        <v>391</v>
      </c>
      <c r="J2586" s="148" t="s">
        <v>7767</v>
      </c>
      <c r="K2586" s="148">
        <f t="shared" si="70"/>
        <v>650000000001723</v>
      </c>
      <c r="L2586" s="148" t="s">
        <v>9021</v>
      </c>
    </row>
    <row r="2587" spans="8:12" x14ac:dyDescent="0.25">
      <c r="H2587" s="148" t="s">
        <v>4654</v>
      </c>
      <c r="I2587" s="148" t="s">
        <v>6962</v>
      </c>
      <c r="J2587" s="148" t="s">
        <v>6962</v>
      </c>
      <c r="K2587" s="148">
        <f t="shared" si="70"/>
        <v>0</v>
      </c>
      <c r="L2587" s="148" t="s">
        <v>9021</v>
      </c>
    </row>
    <row r="2588" spans="8:12" x14ac:dyDescent="0.25">
      <c r="H2588" s="148" t="s">
        <v>4654</v>
      </c>
      <c r="I2588" s="148" t="s">
        <v>391</v>
      </c>
      <c r="J2588" s="148" t="s">
        <v>7768</v>
      </c>
      <c r="K2588" s="148">
        <f t="shared" si="70"/>
        <v>650000000001724</v>
      </c>
      <c r="L2588" s="148" t="s">
        <v>9021</v>
      </c>
    </row>
    <row r="2589" spans="8:12" x14ac:dyDescent="0.25">
      <c r="H2589" s="148" t="s">
        <v>4655</v>
      </c>
      <c r="I2589" s="148" t="s">
        <v>6962</v>
      </c>
      <c r="J2589" s="148" t="s">
        <v>6962</v>
      </c>
      <c r="K2589" s="148">
        <f t="shared" si="70"/>
        <v>0</v>
      </c>
      <c r="L2589" s="148" t="s">
        <v>9021</v>
      </c>
    </row>
    <row r="2590" spans="8:12" x14ac:dyDescent="0.25">
      <c r="H2590" s="148" t="s">
        <v>4655</v>
      </c>
      <c r="I2590" s="148" t="s">
        <v>391</v>
      </c>
      <c r="J2590" s="148" t="s">
        <v>7769</v>
      </c>
      <c r="K2590" s="148">
        <f t="shared" si="70"/>
        <v>650000000000655</v>
      </c>
      <c r="L2590" s="148" t="s">
        <v>9021</v>
      </c>
    </row>
    <row r="2591" spans="8:12" x14ac:dyDescent="0.25">
      <c r="H2591" s="148" t="s">
        <v>4656</v>
      </c>
      <c r="I2591" s="148" t="s">
        <v>6962</v>
      </c>
      <c r="J2591" s="148" t="s">
        <v>6962</v>
      </c>
      <c r="K2591" s="148">
        <f t="shared" si="70"/>
        <v>0</v>
      </c>
      <c r="L2591" s="148" t="s">
        <v>9021</v>
      </c>
    </row>
    <row r="2592" spans="8:12" x14ac:dyDescent="0.25">
      <c r="H2592" s="148" t="s">
        <v>4656</v>
      </c>
      <c r="I2592" s="148" t="s">
        <v>391</v>
      </c>
      <c r="J2592" s="148" t="s">
        <v>7770</v>
      </c>
      <c r="K2592" s="148">
        <f t="shared" si="70"/>
        <v>650000000001725</v>
      </c>
      <c r="L2592" s="148" t="s">
        <v>9021</v>
      </c>
    </row>
    <row r="2593" spans="8:12" x14ac:dyDescent="0.25">
      <c r="H2593" s="148" t="s">
        <v>4657</v>
      </c>
      <c r="I2593" s="148" t="s">
        <v>6962</v>
      </c>
      <c r="J2593" s="148" t="s">
        <v>6962</v>
      </c>
      <c r="K2593" s="148">
        <f t="shared" si="70"/>
        <v>0</v>
      </c>
      <c r="L2593" s="148" t="s">
        <v>9021</v>
      </c>
    </row>
    <row r="2594" spans="8:12" x14ac:dyDescent="0.25">
      <c r="H2594" s="148" t="s">
        <v>4657</v>
      </c>
      <c r="I2594" s="148" t="s">
        <v>391</v>
      </c>
      <c r="J2594" s="148" t="s">
        <v>7771</v>
      </c>
      <c r="K2594" s="148">
        <f t="shared" si="70"/>
        <v>650000000001726</v>
      </c>
      <c r="L2594" s="148" t="s">
        <v>9021</v>
      </c>
    </row>
    <row r="2595" spans="8:12" x14ac:dyDescent="0.25">
      <c r="H2595" s="148" t="s">
        <v>4658</v>
      </c>
      <c r="I2595" s="148" t="s">
        <v>6962</v>
      </c>
      <c r="J2595" s="148" t="s">
        <v>6962</v>
      </c>
      <c r="K2595" s="148">
        <f t="shared" si="70"/>
        <v>0</v>
      </c>
      <c r="L2595" s="148" t="s">
        <v>9021</v>
      </c>
    </row>
    <row r="2596" spans="8:12" x14ac:dyDescent="0.25">
      <c r="H2596" s="148" t="s">
        <v>4658</v>
      </c>
      <c r="I2596" s="148" t="s">
        <v>391</v>
      </c>
      <c r="J2596" s="148" t="s">
        <v>7772</v>
      </c>
      <c r="K2596" s="148">
        <f t="shared" si="70"/>
        <v>650000000001727</v>
      </c>
      <c r="L2596" s="148" t="s">
        <v>9021</v>
      </c>
    </row>
    <row r="2597" spans="8:12" x14ac:dyDescent="0.25">
      <c r="H2597" s="148" t="s">
        <v>4659</v>
      </c>
      <c r="I2597" s="148" t="s">
        <v>6962</v>
      </c>
      <c r="J2597" s="148" t="s">
        <v>6962</v>
      </c>
      <c r="K2597" s="148">
        <f t="shared" si="70"/>
        <v>0</v>
      </c>
      <c r="L2597" s="148" t="s">
        <v>9022</v>
      </c>
    </row>
    <row r="2598" spans="8:12" x14ac:dyDescent="0.25">
      <c r="H2598" s="148" t="s">
        <v>4659</v>
      </c>
      <c r="I2598" s="148" t="s">
        <v>391</v>
      </c>
      <c r="J2598" s="148" t="s">
        <v>7773</v>
      </c>
      <c r="K2598" s="148">
        <f t="shared" si="70"/>
        <v>650000000000656</v>
      </c>
      <c r="L2598" s="148" t="s">
        <v>9022</v>
      </c>
    </row>
    <row r="2599" spans="8:12" x14ac:dyDescent="0.25">
      <c r="H2599" s="148" t="s">
        <v>4660</v>
      </c>
      <c r="I2599" s="148" t="s">
        <v>6962</v>
      </c>
      <c r="J2599" s="148" t="s">
        <v>6962</v>
      </c>
      <c r="K2599" s="148">
        <f t="shared" si="70"/>
        <v>0</v>
      </c>
      <c r="L2599" s="148" t="s">
        <v>9021</v>
      </c>
    </row>
    <row r="2600" spans="8:12" x14ac:dyDescent="0.25">
      <c r="H2600" s="148" t="s">
        <v>4660</v>
      </c>
      <c r="I2600" s="148" t="s">
        <v>391</v>
      </c>
      <c r="J2600" s="148" t="s">
        <v>7774</v>
      </c>
      <c r="K2600" s="148">
        <f t="shared" si="70"/>
        <v>650000000001728</v>
      </c>
      <c r="L2600" s="148" t="s">
        <v>9021</v>
      </c>
    </row>
    <row r="2601" spans="8:12" x14ac:dyDescent="0.25">
      <c r="H2601" s="148" t="s">
        <v>4661</v>
      </c>
      <c r="I2601" s="148" t="s">
        <v>6962</v>
      </c>
      <c r="J2601" s="148" t="s">
        <v>6962</v>
      </c>
      <c r="K2601" s="148">
        <f t="shared" si="70"/>
        <v>0</v>
      </c>
      <c r="L2601" s="148" t="s">
        <v>9021</v>
      </c>
    </row>
    <row r="2602" spans="8:12" x14ac:dyDescent="0.25">
      <c r="H2602" s="148" t="s">
        <v>4661</v>
      </c>
      <c r="I2602" s="148" t="s">
        <v>391</v>
      </c>
      <c r="J2602" s="148" t="s">
        <v>7775</v>
      </c>
      <c r="K2602" s="148">
        <f t="shared" si="70"/>
        <v>650000000001729</v>
      </c>
      <c r="L2602" s="148" t="s">
        <v>9021</v>
      </c>
    </row>
    <row r="2603" spans="8:12" x14ac:dyDescent="0.25">
      <c r="H2603" s="148" t="s">
        <v>4662</v>
      </c>
      <c r="I2603" s="148" t="s">
        <v>6962</v>
      </c>
      <c r="J2603" s="148" t="s">
        <v>6962</v>
      </c>
      <c r="K2603" s="148">
        <f t="shared" si="70"/>
        <v>0</v>
      </c>
      <c r="L2603" s="148" t="s">
        <v>9021</v>
      </c>
    </row>
    <row r="2604" spans="8:12" x14ac:dyDescent="0.25">
      <c r="H2604" s="148" t="s">
        <v>4662</v>
      </c>
      <c r="I2604" s="148" t="s">
        <v>391</v>
      </c>
      <c r="J2604" s="148" t="s">
        <v>7776</v>
      </c>
      <c r="K2604" s="148">
        <f t="shared" si="70"/>
        <v>650000000000657</v>
      </c>
      <c r="L2604" s="148" t="s">
        <v>9021</v>
      </c>
    </row>
    <row r="2605" spans="8:12" x14ac:dyDescent="0.25">
      <c r="H2605" s="148" t="s">
        <v>4663</v>
      </c>
      <c r="I2605" s="148" t="s">
        <v>6962</v>
      </c>
      <c r="J2605" s="148" t="s">
        <v>6962</v>
      </c>
      <c r="K2605" s="148">
        <f t="shared" si="70"/>
        <v>0</v>
      </c>
      <c r="L2605" s="148" t="s">
        <v>9021</v>
      </c>
    </row>
    <row r="2606" spans="8:12" x14ac:dyDescent="0.25">
      <c r="H2606" s="148" t="s">
        <v>4663</v>
      </c>
      <c r="I2606" s="148" t="s">
        <v>391</v>
      </c>
      <c r="J2606" s="148" t="s">
        <v>7777</v>
      </c>
      <c r="K2606" s="148">
        <f t="shared" si="70"/>
        <v>650000000001730</v>
      </c>
      <c r="L2606" s="148" t="s">
        <v>9021</v>
      </c>
    </row>
    <row r="2607" spans="8:12" x14ac:dyDescent="0.25">
      <c r="H2607" s="148" t="s">
        <v>4664</v>
      </c>
      <c r="I2607" s="148" t="s">
        <v>6962</v>
      </c>
      <c r="J2607" s="148" t="s">
        <v>6962</v>
      </c>
      <c r="K2607" s="148">
        <f t="shared" si="70"/>
        <v>0</v>
      </c>
      <c r="L2607" s="148" t="s">
        <v>9021</v>
      </c>
    </row>
    <row r="2608" spans="8:12" x14ac:dyDescent="0.25">
      <c r="H2608" s="148" t="s">
        <v>4664</v>
      </c>
      <c r="I2608" s="148" t="s">
        <v>391</v>
      </c>
      <c r="J2608" s="148" t="s">
        <v>7778</v>
      </c>
      <c r="K2608" s="148">
        <f t="shared" si="70"/>
        <v>650000000001731</v>
      </c>
      <c r="L2608" s="148" t="s">
        <v>9021</v>
      </c>
    </row>
    <row r="2609" spans="8:12" x14ac:dyDescent="0.25">
      <c r="H2609" s="148" t="s">
        <v>4665</v>
      </c>
      <c r="I2609" s="148" t="s">
        <v>6962</v>
      </c>
      <c r="J2609" s="148" t="s">
        <v>6962</v>
      </c>
      <c r="K2609" s="148">
        <f t="shared" si="70"/>
        <v>0</v>
      </c>
      <c r="L2609" s="148" t="s">
        <v>9021</v>
      </c>
    </row>
    <row r="2610" spans="8:12" x14ac:dyDescent="0.25">
      <c r="H2610" s="148" t="s">
        <v>4665</v>
      </c>
      <c r="I2610" s="148" t="s">
        <v>391</v>
      </c>
      <c r="J2610" s="148" t="s">
        <v>7779</v>
      </c>
      <c r="K2610" s="148">
        <f t="shared" si="70"/>
        <v>650000000001732</v>
      </c>
      <c r="L2610" s="148" t="s">
        <v>9021</v>
      </c>
    </row>
    <row r="2611" spans="8:12" x14ac:dyDescent="0.25">
      <c r="H2611" s="148" t="s">
        <v>4666</v>
      </c>
      <c r="I2611" s="148" t="s">
        <v>6962</v>
      </c>
      <c r="J2611" s="148" t="s">
        <v>6962</v>
      </c>
      <c r="K2611" s="148">
        <f t="shared" si="70"/>
        <v>0</v>
      </c>
      <c r="L2611" s="148" t="s">
        <v>9021</v>
      </c>
    </row>
    <row r="2612" spans="8:12" x14ac:dyDescent="0.25">
      <c r="H2612" s="148" t="s">
        <v>4666</v>
      </c>
      <c r="I2612" s="148" t="s">
        <v>391</v>
      </c>
      <c r="J2612" s="148" t="s">
        <v>7780</v>
      </c>
      <c r="K2612" s="148">
        <f t="shared" si="70"/>
        <v>650000000000658</v>
      </c>
      <c r="L2612" s="148" t="s">
        <v>9021</v>
      </c>
    </row>
    <row r="2613" spans="8:12" x14ac:dyDescent="0.25">
      <c r="H2613" s="148" t="s">
        <v>4667</v>
      </c>
      <c r="I2613" s="148" t="s">
        <v>6962</v>
      </c>
      <c r="J2613" s="148" t="s">
        <v>6962</v>
      </c>
      <c r="K2613" s="148">
        <f t="shared" si="70"/>
        <v>0</v>
      </c>
      <c r="L2613" s="148" t="s">
        <v>9021</v>
      </c>
    </row>
    <row r="2614" spans="8:12" x14ac:dyDescent="0.25">
      <c r="H2614" s="148" t="s">
        <v>4667</v>
      </c>
      <c r="I2614" s="148" t="s">
        <v>391</v>
      </c>
      <c r="J2614" s="148" t="s">
        <v>7781</v>
      </c>
      <c r="K2614" s="148">
        <f t="shared" si="70"/>
        <v>650000000000659</v>
      </c>
      <c r="L2614" s="148" t="s">
        <v>9021</v>
      </c>
    </row>
    <row r="2615" spans="8:12" x14ac:dyDescent="0.25">
      <c r="H2615" s="148" t="s">
        <v>4668</v>
      </c>
      <c r="I2615" s="148" t="s">
        <v>6962</v>
      </c>
      <c r="J2615" s="148" t="s">
        <v>6962</v>
      </c>
      <c r="K2615" s="148">
        <f t="shared" si="70"/>
        <v>0</v>
      </c>
      <c r="L2615" s="148" t="s">
        <v>9021</v>
      </c>
    </row>
    <row r="2616" spans="8:12" x14ac:dyDescent="0.25">
      <c r="H2616" s="148" t="s">
        <v>4668</v>
      </c>
      <c r="I2616" s="148" t="s">
        <v>391</v>
      </c>
      <c r="J2616" s="148" t="s">
        <v>7782</v>
      </c>
      <c r="K2616" s="148">
        <f t="shared" si="70"/>
        <v>650000000000660</v>
      </c>
      <c r="L2616" s="148" t="s">
        <v>9021</v>
      </c>
    </row>
    <row r="2617" spans="8:12" x14ac:dyDescent="0.25">
      <c r="H2617" s="148" t="s">
        <v>4669</v>
      </c>
      <c r="I2617" s="148" t="s">
        <v>6962</v>
      </c>
      <c r="J2617" s="148" t="s">
        <v>6962</v>
      </c>
      <c r="K2617" s="148">
        <f t="shared" si="70"/>
        <v>0</v>
      </c>
      <c r="L2617" s="148" t="s">
        <v>9021</v>
      </c>
    </row>
    <row r="2618" spans="8:12" x14ac:dyDescent="0.25">
      <c r="H2618" s="148" t="s">
        <v>4669</v>
      </c>
      <c r="I2618" s="148" t="s">
        <v>391</v>
      </c>
      <c r="J2618" s="148" t="s">
        <v>7783</v>
      </c>
      <c r="K2618" s="148">
        <f t="shared" si="70"/>
        <v>650000000001733</v>
      </c>
      <c r="L2618" s="148" t="s">
        <v>9021</v>
      </c>
    </row>
    <row r="2619" spans="8:12" x14ac:dyDescent="0.25">
      <c r="H2619" s="148" t="s">
        <v>4670</v>
      </c>
      <c r="I2619" s="148" t="s">
        <v>6962</v>
      </c>
      <c r="J2619" s="148" t="s">
        <v>6962</v>
      </c>
      <c r="K2619" s="148">
        <f t="shared" si="70"/>
        <v>0</v>
      </c>
      <c r="L2619" s="148" t="s">
        <v>9021</v>
      </c>
    </row>
    <row r="2620" spans="8:12" x14ac:dyDescent="0.25">
      <c r="H2620" s="148" t="s">
        <v>4670</v>
      </c>
      <c r="I2620" s="148" t="s">
        <v>391</v>
      </c>
      <c r="J2620" s="148" t="s">
        <v>7784</v>
      </c>
      <c r="K2620" s="148">
        <f t="shared" si="70"/>
        <v>650000000001734</v>
      </c>
      <c r="L2620" s="148" t="s">
        <v>9021</v>
      </c>
    </row>
    <row r="2621" spans="8:12" x14ac:dyDescent="0.25">
      <c r="H2621" s="148" t="s">
        <v>4671</v>
      </c>
      <c r="I2621" s="148" t="s">
        <v>6962</v>
      </c>
      <c r="J2621" s="148" t="s">
        <v>6962</v>
      </c>
      <c r="K2621" s="148">
        <f t="shared" si="70"/>
        <v>0</v>
      </c>
      <c r="L2621" s="148" t="s">
        <v>9021</v>
      </c>
    </row>
    <row r="2622" spans="8:12" x14ac:dyDescent="0.25">
      <c r="H2622" s="148" t="s">
        <v>4671</v>
      </c>
      <c r="I2622" s="148" t="s">
        <v>391</v>
      </c>
      <c r="J2622" s="148" t="s">
        <v>7785</v>
      </c>
      <c r="K2622" s="148">
        <f t="shared" si="70"/>
        <v>650000000000661</v>
      </c>
      <c r="L2622" s="148" t="s">
        <v>9021</v>
      </c>
    </row>
    <row r="2623" spans="8:12" x14ac:dyDescent="0.25">
      <c r="H2623" s="148" t="s">
        <v>4672</v>
      </c>
      <c r="I2623" s="148" t="s">
        <v>6962</v>
      </c>
      <c r="J2623" s="148" t="s">
        <v>6962</v>
      </c>
      <c r="K2623" s="148">
        <f t="shared" si="70"/>
        <v>0</v>
      </c>
      <c r="L2623" s="148" t="s">
        <v>9021</v>
      </c>
    </row>
    <row r="2624" spans="8:12" x14ac:dyDescent="0.25">
      <c r="H2624" s="148" t="s">
        <v>4672</v>
      </c>
      <c r="I2624" s="148" t="s">
        <v>391</v>
      </c>
      <c r="J2624" s="148" t="s">
        <v>7786</v>
      </c>
      <c r="K2624" s="148">
        <f t="shared" si="70"/>
        <v>650000000001735</v>
      </c>
      <c r="L2624" s="148" t="s">
        <v>9021</v>
      </c>
    </row>
    <row r="2625" spans="8:12" x14ac:dyDescent="0.25">
      <c r="H2625" s="148" t="s">
        <v>4673</v>
      </c>
      <c r="I2625" s="148" t="s">
        <v>6962</v>
      </c>
      <c r="J2625" s="148" t="s">
        <v>6962</v>
      </c>
      <c r="K2625" s="148">
        <f t="shared" si="70"/>
        <v>0</v>
      </c>
      <c r="L2625" s="148" t="s">
        <v>9021</v>
      </c>
    </row>
    <row r="2626" spans="8:12" x14ac:dyDescent="0.25">
      <c r="H2626" s="148" t="s">
        <v>4673</v>
      </c>
      <c r="I2626" s="148" t="s">
        <v>391</v>
      </c>
      <c r="J2626" s="148" t="s">
        <v>7787</v>
      </c>
      <c r="K2626" s="148">
        <f t="shared" si="70"/>
        <v>650000000000662</v>
      </c>
      <c r="L2626" s="148" t="s">
        <v>9021</v>
      </c>
    </row>
    <row r="2627" spans="8:12" x14ac:dyDescent="0.25">
      <c r="H2627" s="148" t="s">
        <v>4674</v>
      </c>
      <c r="I2627" s="148" t="s">
        <v>6962</v>
      </c>
      <c r="J2627" s="148" t="s">
        <v>6962</v>
      </c>
      <c r="K2627" s="148">
        <f t="shared" ref="K2627:K2690" si="71">+IFERROR(J2627*1,0)</f>
        <v>0</v>
      </c>
      <c r="L2627" s="148" t="s">
        <v>9021</v>
      </c>
    </row>
    <row r="2628" spans="8:12" x14ac:dyDescent="0.25">
      <c r="H2628" s="148" t="s">
        <v>4674</v>
      </c>
      <c r="I2628" s="148" t="s">
        <v>391</v>
      </c>
      <c r="J2628" s="148" t="s">
        <v>7788</v>
      </c>
      <c r="K2628" s="148">
        <f t="shared" si="71"/>
        <v>650000000000663</v>
      </c>
      <c r="L2628" s="148" t="s">
        <v>9021</v>
      </c>
    </row>
    <row r="2629" spans="8:12" x14ac:dyDescent="0.25">
      <c r="H2629" s="148" t="s">
        <v>4675</v>
      </c>
      <c r="I2629" s="148" t="s">
        <v>6962</v>
      </c>
      <c r="J2629" s="148" t="s">
        <v>6962</v>
      </c>
      <c r="K2629" s="148">
        <f t="shared" si="71"/>
        <v>0</v>
      </c>
      <c r="L2629" s="148" t="s">
        <v>9021</v>
      </c>
    </row>
    <row r="2630" spans="8:12" x14ac:dyDescent="0.25">
      <c r="H2630" s="148" t="s">
        <v>4675</v>
      </c>
      <c r="I2630" s="148" t="s">
        <v>391</v>
      </c>
      <c r="J2630" s="148" t="s">
        <v>7789</v>
      </c>
      <c r="K2630" s="148">
        <f t="shared" si="71"/>
        <v>650000000000664</v>
      </c>
      <c r="L2630" s="148" t="s">
        <v>9021</v>
      </c>
    </row>
    <row r="2631" spans="8:12" x14ac:dyDescent="0.25">
      <c r="H2631" s="148" t="s">
        <v>4676</v>
      </c>
      <c r="I2631" s="148" t="s">
        <v>6962</v>
      </c>
      <c r="J2631" s="148" t="s">
        <v>6962</v>
      </c>
      <c r="K2631" s="148">
        <f t="shared" si="71"/>
        <v>0</v>
      </c>
      <c r="L2631" s="148" t="s">
        <v>9021</v>
      </c>
    </row>
    <row r="2632" spans="8:12" x14ac:dyDescent="0.25">
      <c r="H2632" s="148" t="s">
        <v>4676</v>
      </c>
      <c r="I2632" s="148" t="s">
        <v>391</v>
      </c>
      <c r="J2632" s="148" t="s">
        <v>7790</v>
      </c>
      <c r="K2632" s="148">
        <f t="shared" si="71"/>
        <v>650000000000665</v>
      </c>
      <c r="L2632" s="148" t="s">
        <v>9021</v>
      </c>
    </row>
    <row r="2633" spans="8:12" x14ac:dyDescent="0.25">
      <c r="H2633" s="148" t="s">
        <v>4677</v>
      </c>
      <c r="I2633" s="148" t="s">
        <v>6962</v>
      </c>
      <c r="J2633" s="148" t="s">
        <v>6962</v>
      </c>
      <c r="K2633" s="148">
        <f t="shared" si="71"/>
        <v>0</v>
      </c>
      <c r="L2633" s="148" t="s">
        <v>9021</v>
      </c>
    </row>
    <row r="2634" spans="8:12" x14ac:dyDescent="0.25">
      <c r="H2634" s="148" t="s">
        <v>4677</v>
      </c>
      <c r="I2634" s="148" t="s">
        <v>391</v>
      </c>
      <c r="J2634" s="148" t="s">
        <v>7791</v>
      </c>
      <c r="K2634" s="148">
        <f t="shared" si="71"/>
        <v>650000000001736</v>
      </c>
      <c r="L2634" s="148" t="s">
        <v>9021</v>
      </c>
    </row>
    <row r="2635" spans="8:12" x14ac:dyDescent="0.25">
      <c r="H2635" s="148" t="s">
        <v>4678</v>
      </c>
      <c r="I2635" s="148" t="s">
        <v>6962</v>
      </c>
      <c r="J2635" s="148" t="s">
        <v>6962</v>
      </c>
      <c r="K2635" s="148">
        <f t="shared" si="71"/>
        <v>0</v>
      </c>
      <c r="L2635" s="148" t="s">
        <v>9021</v>
      </c>
    </row>
    <row r="2636" spans="8:12" x14ac:dyDescent="0.25">
      <c r="H2636" s="148" t="s">
        <v>4678</v>
      </c>
      <c r="I2636" s="148" t="s">
        <v>391</v>
      </c>
      <c r="J2636" s="148" t="s">
        <v>7792</v>
      </c>
      <c r="K2636" s="148">
        <f t="shared" si="71"/>
        <v>650000000000666</v>
      </c>
      <c r="L2636" s="148" t="s">
        <v>9021</v>
      </c>
    </row>
    <row r="2637" spans="8:12" x14ac:dyDescent="0.25">
      <c r="H2637" s="148" t="s">
        <v>4679</v>
      </c>
      <c r="I2637" s="148" t="s">
        <v>6962</v>
      </c>
      <c r="J2637" s="148" t="s">
        <v>6962</v>
      </c>
      <c r="K2637" s="148">
        <f t="shared" si="71"/>
        <v>0</v>
      </c>
      <c r="L2637" s="148" t="s">
        <v>9021</v>
      </c>
    </row>
    <row r="2638" spans="8:12" x14ac:dyDescent="0.25">
      <c r="H2638" s="148" t="s">
        <v>4679</v>
      </c>
      <c r="I2638" s="148" t="s">
        <v>391</v>
      </c>
      <c r="J2638" s="148" t="s">
        <v>7793</v>
      </c>
      <c r="K2638" s="148">
        <f t="shared" si="71"/>
        <v>650000000000667</v>
      </c>
      <c r="L2638" s="148" t="s">
        <v>9021</v>
      </c>
    </row>
    <row r="2639" spans="8:12" x14ac:dyDescent="0.25">
      <c r="H2639" s="148" t="s">
        <v>4680</v>
      </c>
      <c r="I2639" s="148" t="s">
        <v>6962</v>
      </c>
      <c r="J2639" s="148" t="s">
        <v>6962</v>
      </c>
      <c r="K2639" s="148">
        <f t="shared" si="71"/>
        <v>0</v>
      </c>
      <c r="L2639" s="148" t="s">
        <v>9021</v>
      </c>
    </row>
    <row r="2640" spans="8:12" x14ac:dyDescent="0.25">
      <c r="H2640" s="148" t="s">
        <v>4680</v>
      </c>
      <c r="I2640" s="148" t="s">
        <v>391</v>
      </c>
      <c r="J2640" s="148" t="s">
        <v>7794</v>
      </c>
      <c r="K2640" s="148">
        <f t="shared" si="71"/>
        <v>650000000001737</v>
      </c>
      <c r="L2640" s="148" t="s">
        <v>9021</v>
      </c>
    </row>
    <row r="2641" spans="8:12" x14ac:dyDescent="0.25">
      <c r="H2641" s="148" t="s">
        <v>4681</v>
      </c>
      <c r="I2641" s="148" t="s">
        <v>6962</v>
      </c>
      <c r="J2641" s="148" t="s">
        <v>6962</v>
      </c>
      <c r="K2641" s="148">
        <f t="shared" si="71"/>
        <v>0</v>
      </c>
      <c r="L2641" s="148" t="s">
        <v>9021</v>
      </c>
    </row>
    <row r="2642" spans="8:12" x14ac:dyDescent="0.25">
      <c r="H2642" s="148" t="s">
        <v>4681</v>
      </c>
      <c r="I2642" s="148" t="s">
        <v>391</v>
      </c>
      <c r="J2642" s="148" t="s">
        <v>7795</v>
      </c>
      <c r="K2642" s="148">
        <f t="shared" si="71"/>
        <v>650000000000668</v>
      </c>
      <c r="L2642" s="148" t="s">
        <v>9021</v>
      </c>
    </row>
    <row r="2643" spans="8:12" x14ac:dyDescent="0.25">
      <c r="H2643" s="148" t="s">
        <v>4682</v>
      </c>
      <c r="I2643" s="148" t="s">
        <v>6962</v>
      </c>
      <c r="J2643" s="148" t="s">
        <v>6962</v>
      </c>
      <c r="K2643" s="148">
        <f t="shared" si="71"/>
        <v>0</v>
      </c>
      <c r="L2643" s="148" t="s">
        <v>9021</v>
      </c>
    </row>
    <row r="2644" spans="8:12" x14ac:dyDescent="0.25">
      <c r="H2644" s="148" t="s">
        <v>4682</v>
      </c>
      <c r="I2644" s="148" t="s">
        <v>391</v>
      </c>
      <c r="J2644" s="148" t="s">
        <v>7796</v>
      </c>
      <c r="K2644" s="148">
        <f t="shared" si="71"/>
        <v>650000000001738</v>
      </c>
      <c r="L2644" s="148" t="s">
        <v>9021</v>
      </c>
    </row>
    <row r="2645" spans="8:12" x14ac:dyDescent="0.25">
      <c r="H2645" s="148" t="s">
        <v>6870</v>
      </c>
      <c r="I2645" s="148" t="s">
        <v>6962</v>
      </c>
      <c r="J2645" s="148" t="s">
        <v>6962</v>
      </c>
      <c r="K2645" s="148">
        <f t="shared" si="71"/>
        <v>0</v>
      </c>
      <c r="L2645" s="148" t="s">
        <v>9021</v>
      </c>
    </row>
    <row r="2646" spans="8:12" x14ac:dyDescent="0.25">
      <c r="H2646" s="148" t="s">
        <v>4683</v>
      </c>
      <c r="I2646" s="148" t="s">
        <v>6962</v>
      </c>
      <c r="J2646" s="148" t="s">
        <v>6962</v>
      </c>
      <c r="K2646" s="148">
        <f t="shared" si="71"/>
        <v>0</v>
      </c>
      <c r="L2646" s="148" t="s">
        <v>9021</v>
      </c>
    </row>
    <row r="2647" spans="8:12" x14ac:dyDescent="0.25">
      <c r="H2647" s="148" t="s">
        <v>4683</v>
      </c>
      <c r="I2647" s="148" t="s">
        <v>391</v>
      </c>
      <c r="J2647" s="148" t="s">
        <v>7797</v>
      </c>
      <c r="K2647" s="148">
        <f t="shared" si="71"/>
        <v>650000000001739</v>
      </c>
      <c r="L2647" s="148" t="s">
        <v>9021</v>
      </c>
    </row>
    <row r="2648" spans="8:12" x14ac:dyDescent="0.25">
      <c r="H2648" s="148" t="s">
        <v>4684</v>
      </c>
      <c r="I2648" s="148" t="s">
        <v>6962</v>
      </c>
      <c r="J2648" s="148" t="s">
        <v>6962</v>
      </c>
      <c r="K2648" s="148">
        <f t="shared" si="71"/>
        <v>0</v>
      </c>
      <c r="L2648" s="148" t="s">
        <v>9021</v>
      </c>
    </row>
    <row r="2649" spans="8:12" x14ac:dyDescent="0.25">
      <c r="H2649" s="148" t="s">
        <v>4684</v>
      </c>
      <c r="I2649" s="148" t="s">
        <v>391</v>
      </c>
      <c r="J2649" s="148" t="s">
        <v>7798</v>
      </c>
      <c r="K2649" s="148">
        <f t="shared" si="71"/>
        <v>650000000001740</v>
      </c>
      <c r="L2649" s="148" t="s">
        <v>9021</v>
      </c>
    </row>
    <row r="2650" spans="8:12" x14ac:dyDescent="0.25">
      <c r="H2650" s="148" t="s">
        <v>4685</v>
      </c>
      <c r="I2650" s="148" t="s">
        <v>6962</v>
      </c>
      <c r="J2650" s="148" t="s">
        <v>6962</v>
      </c>
      <c r="K2650" s="148">
        <f t="shared" si="71"/>
        <v>0</v>
      </c>
      <c r="L2650" s="148" t="s">
        <v>9021</v>
      </c>
    </row>
    <row r="2651" spans="8:12" x14ac:dyDescent="0.25">
      <c r="H2651" s="148" t="s">
        <v>4685</v>
      </c>
      <c r="I2651" s="148" t="s">
        <v>391</v>
      </c>
      <c r="J2651" s="148" t="s">
        <v>7799</v>
      </c>
      <c r="K2651" s="148">
        <f t="shared" si="71"/>
        <v>650000000000669</v>
      </c>
      <c r="L2651" s="148" t="s">
        <v>9021</v>
      </c>
    </row>
    <row r="2652" spans="8:12" x14ac:dyDescent="0.25">
      <c r="H2652" s="148" t="s">
        <v>4686</v>
      </c>
      <c r="I2652" s="148" t="s">
        <v>6962</v>
      </c>
      <c r="J2652" s="148" t="s">
        <v>6962</v>
      </c>
      <c r="K2652" s="148">
        <f t="shared" si="71"/>
        <v>0</v>
      </c>
      <c r="L2652" s="148" t="s">
        <v>9021</v>
      </c>
    </row>
    <row r="2653" spans="8:12" x14ac:dyDescent="0.25">
      <c r="H2653" s="148" t="s">
        <v>4686</v>
      </c>
      <c r="I2653" s="148" t="s">
        <v>391</v>
      </c>
      <c r="J2653" s="148" t="s">
        <v>7800</v>
      </c>
      <c r="K2653" s="148">
        <f t="shared" si="71"/>
        <v>650000000001741</v>
      </c>
      <c r="L2653" s="148" t="s">
        <v>9021</v>
      </c>
    </row>
    <row r="2654" spans="8:12" x14ac:dyDescent="0.25">
      <c r="H2654" s="148" t="s">
        <v>4687</v>
      </c>
      <c r="I2654" s="148" t="s">
        <v>6962</v>
      </c>
      <c r="J2654" s="148" t="s">
        <v>6962</v>
      </c>
      <c r="K2654" s="148">
        <f t="shared" si="71"/>
        <v>0</v>
      </c>
      <c r="L2654" s="148" t="s">
        <v>9021</v>
      </c>
    </row>
    <row r="2655" spans="8:12" x14ac:dyDescent="0.25">
      <c r="H2655" s="148" t="s">
        <v>4687</v>
      </c>
      <c r="I2655" s="148" t="s">
        <v>391</v>
      </c>
      <c r="J2655" s="148" t="s">
        <v>7801</v>
      </c>
      <c r="K2655" s="148">
        <f t="shared" si="71"/>
        <v>650000000000670</v>
      </c>
      <c r="L2655" s="148" t="s">
        <v>9021</v>
      </c>
    </row>
    <row r="2656" spans="8:12" x14ac:dyDescent="0.25">
      <c r="H2656" s="148" t="s">
        <v>4688</v>
      </c>
      <c r="I2656" s="148" t="s">
        <v>6962</v>
      </c>
      <c r="J2656" s="148" t="s">
        <v>6962</v>
      </c>
      <c r="K2656" s="148">
        <f t="shared" si="71"/>
        <v>0</v>
      </c>
      <c r="L2656" s="148" t="s">
        <v>9021</v>
      </c>
    </row>
    <row r="2657" spans="8:12" x14ac:dyDescent="0.25">
      <c r="H2657" s="148" t="s">
        <v>4688</v>
      </c>
      <c r="I2657" s="148" t="s">
        <v>391</v>
      </c>
      <c r="J2657" s="148" t="s">
        <v>7802</v>
      </c>
      <c r="K2657" s="148">
        <f t="shared" si="71"/>
        <v>650000000001742</v>
      </c>
      <c r="L2657" s="148" t="s">
        <v>9021</v>
      </c>
    </row>
    <row r="2658" spans="8:12" x14ac:dyDescent="0.25">
      <c r="H2658" s="148" t="s">
        <v>4689</v>
      </c>
      <c r="I2658" s="148" t="s">
        <v>6962</v>
      </c>
      <c r="J2658" s="148" t="s">
        <v>6962</v>
      </c>
      <c r="K2658" s="148">
        <f t="shared" si="71"/>
        <v>0</v>
      </c>
      <c r="L2658" s="148" t="s">
        <v>9021</v>
      </c>
    </row>
    <row r="2659" spans="8:12" x14ac:dyDescent="0.25">
      <c r="H2659" s="148" t="s">
        <v>4689</v>
      </c>
      <c r="I2659" s="148" t="s">
        <v>391</v>
      </c>
      <c r="J2659" s="148" t="s">
        <v>7803</v>
      </c>
      <c r="K2659" s="148">
        <f t="shared" si="71"/>
        <v>650000000001743</v>
      </c>
      <c r="L2659" s="148" t="s">
        <v>9021</v>
      </c>
    </row>
    <row r="2660" spans="8:12" x14ac:dyDescent="0.25">
      <c r="H2660" s="148" t="s">
        <v>4690</v>
      </c>
      <c r="I2660" s="148" t="s">
        <v>6962</v>
      </c>
      <c r="J2660" s="148" t="s">
        <v>6962</v>
      </c>
      <c r="K2660" s="148">
        <f t="shared" si="71"/>
        <v>0</v>
      </c>
      <c r="L2660" s="148" t="s">
        <v>9021</v>
      </c>
    </row>
    <row r="2661" spans="8:12" x14ac:dyDescent="0.25">
      <c r="H2661" s="148" t="s">
        <v>4690</v>
      </c>
      <c r="I2661" s="148" t="s">
        <v>391</v>
      </c>
      <c r="J2661" s="148" t="s">
        <v>7804</v>
      </c>
      <c r="K2661" s="148">
        <f t="shared" si="71"/>
        <v>650000000001744</v>
      </c>
      <c r="L2661" s="148" t="s">
        <v>9021</v>
      </c>
    </row>
    <row r="2662" spans="8:12" x14ac:dyDescent="0.25">
      <c r="H2662" s="148" t="s">
        <v>4691</v>
      </c>
      <c r="I2662" s="148" t="s">
        <v>6962</v>
      </c>
      <c r="J2662" s="148" t="s">
        <v>6962</v>
      </c>
      <c r="K2662" s="148">
        <f t="shared" si="71"/>
        <v>0</v>
      </c>
      <c r="L2662" s="148" t="s">
        <v>9021</v>
      </c>
    </row>
    <row r="2663" spans="8:12" x14ac:dyDescent="0.25">
      <c r="H2663" s="148" t="s">
        <v>4691</v>
      </c>
      <c r="I2663" s="148" t="s">
        <v>391</v>
      </c>
      <c r="J2663" s="148" t="s">
        <v>7805</v>
      </c>
      <c r="K2663" s="148">
        <f t="shared" si="71"/>
        <v>650000000000671</v>
      </c>
      <c r="L2663" s="148" t="s">
        <v>9021</v>
      </c>
    </row>
    <row r="2664" spans="8:12" x14ac:dyDescent="0.25">
      <c r="H2664" s="148" t="s">
        <v>4692</v>
      </c>
      <c r="I2664" s="148" t="s">
        <v>6962</v>
      </c>
      <c r="J2664" s="148" t="s">
        <v>6962</v>
      </c>
      <c r="K2664" s="148">
        <f t="shared" si="71"/>
        <v>0</v>
      </c>
      <c r="L2664" s="148" t="s">
        <v>9021</v>
      </c>
    </row>
    <row r="2665" spans="8:12" x14ac:dyDescent="0.25">
      <c r="H2665" s="148" t="s">
        <v>4692</v>
      </c>
      <c r="I2665" s="148" t="s">
        <v>391</v>
      </c>
      <c r="J2665" s="148" t="s">
        <v>7806</v>
      </c>
      <c r="K2665" s="148">
        <f t="shared" si="71"/>
        <v>650000000000672</v>
      </c>
      <c r="L2665" s="148" t="s">
        <v>9021</v>
      </c>
    </row>
    <row r="2666" spans="8:12" x14ac:dyDescent="0.25">
      <c r="H2666" s="148" t="s">
        <v>4693</v>
      </c>
      <c r="I2666" s="148" t="s">
        <v>6962</v>
      </c>
      <c r="J2666" s="148" t="s">
        <v>6962</v>
      </c>
      <c r="K2666" s="148">
        <f t="shared" si="71"/>
        <v>0</v>
      </c>
      <c r="L2666" s="148" t="s">
        <v>9021</v>
      </c>
    </row>
    <row r="2667" spans="8:12" x14ac:dyDescent="0.25">
      <c r="H2667" s="148" t="s">
        <v>4693</v>
      </c>
      <c r="I2667" s="148" t="s">
        <v>391</v>
      </c>
      <c r="J2667" s="148" t="s">
        <v>7807</v>
      </c>
      <c r="K2667" s="148">
        <f t="shared" si="71"/>
        <v>650000000000673</v>
      </c>
      <c r="L2667" s="148" t="s">
        <v>9021</v>
      </c>
    </row>
    <row r="2668" spans="8:12" x14ac:dyDescent="0.25">
      <c r="H2668" s="148" t="s">
        <v>4694</v>
      </c>
      <c r="I2668" s="148" t="s">
        <v>6962</v>
      </c>
      <c r="J2668" s="148" t="s">
        <v>6962</v>
      </c>
      <c r="K2668" s="148">
        <f t="shared" si="71"/>
        <v>0</v>
      </c>
      <c r="L2668" s="148" t="s">
        <v>9021</v>
      </c>
    </row>
    <row r="2669" spans="8:12" x14ac:dyDescent="0.25">
      <c r="H2669" s="148" t="s">
        <v>4694</v>
      </c>
      <c r="I2669" s="148" t="s">
        <v>391</v>
      </c>
      <c r="J2669" s="148" t="s">
        <v>7808</v>
      </c>
      <c r="K2669" s="148">
        <f t="shared" si="71"/>
        <v>650000000001745</v>
      </c>
      <c r="L2669" s="148" t="s">
        <v>9021</v>
      </c>
    </row>
    <row r="2670" spans="8:12" x14ac:dyDescent="0.25">
      <c r="H2670" s="148" t="s">
        <v>4695</v>
      </c>
      <c r="I2670" s="148" t="s">
        <v>6962</v>
      </c>
      <c r="J2670" s="148" t="s">
        <v>6962</v>
      </c>
      <c r="K2670" s="148">
        <f t="shared" si="71"/>
        <v>0</v>
      </c>
      <c r="L2670" s="148" t="s">
        <v>9021</v>
      </c>
    </row>
    <row r="2671" spans="8:12" x14ac:dyDescent="0.25">
      <c r="H2671" s="148" t="s">
        <v>4695</v>
      </c>
      <c r="I2671" s="148" t="s">
        <v>391</v>
      </c>
      <c r="J2671" s="148" t="s">
        <v>7809</v>
      </c>
      <c r="K2671" s="148">
        <f t="shared" si="71"/>
        <v>650000000000674</v>
      </c>
      <c r="L2671" s="148" t="s">
        <v>9021</v>
      </c>
    </row>
    <row r="2672" spans="8:12" x14ac:dyDescent="0.25">
      <c r="H2672" s="148" t="s">
        <v>4696</v>
      </c>
      <c r="I2672" s="148" t="s">
        <v>6962</v>
      </c>
      <c r="J2672" s="148" t="s">
        <v>6962</v>
      </c>
      <c r="K2672" s="148">
        <f t="shared" si="71"/>
        <v>0</v>
      </c>
      <c r="L2672" s="148" t="s">
        <v>9021</v>
      </c>
    </row>
    <row r="2673" spans="8:12" x14ac:dyDescent="0.25">
      <c r="H2673" s="148" t="s">
        <v>4696</v>
      </c>
      <c r="I2673" s="148" t="s">
        <v>391</v>
      </c>
      <c r="J2673" s="148" t="s">
        <v>7810</v>
      </c>
      <c r="K2673" s="148">
        <f t="shared" si="71"/>
        <v>650000000001746</v>
      </c>
      <c r="L2673" s="148" t="s">
        <v>9021</v>
      </c>
    </row>
    <row r="2674" spans="8:12" x14ac:dyDescent="0.25">
      <c r="H2674" s="148" t="s">
        <v>4697</v>
      </c>
      <c r="I2674" s="148" t="s">
        <v>6962</v>
      </c>
      <c r="J2674" s="148" t="s">
        <v>6962</v>
      </c>
      <c r="K2674" s="148">
        <f t="shared" si="71"/>
        <v>0</v>
      </c>
      <c r="L2674" s="148" t="s">
        <v>9021</v>
      </c>
    </row>
    <row r="2675" spans="8:12" x14ac:dyDescent="0.25">
      <c r="H2675" s="148" t="s">
        <v>4697</v>
      </c>
      <c r="I2675" s="148" t="s">
        <v>391</v>
      </c>
      <c r="J2675" s="148" t="s">
        <v>7811</v>
      </c>
      <c r="K2675" s="148">
        <f t="shared" si="71"/>
        <v>650000000001747</v>
      </c>
      <c r="L2675" s="148" t="s">
        <v>9021</v>
      </c>
    </row>
    <row r="2676" spans="8:12" x14ac:dyDescent="0.25">
      <c r="H2676" s="148" t="s">
        <v>4698</v>
      </c>
      <c r="I2676" s="148" t="s">
        <v>6962</v>
      </c>
      <c r="J2676" s="148" t="s">
        <v>6962</v>
      </c>
      <c r="K2676" s="148">
        <f t="shared" si="71"/>
        <v>0</v>
      </c>
      <c r="L2676" s="148" t="s">
        <v>9021</v>
      </c>
    </row>
    <row r="2677" spans="8:12" x14ac:dyDescent="0.25">
      <c r="H2677" s="148" t="s">
        <v>4698</v>
      </c>
      <c r="I2677" s="148" t="s">
        <v>391</v>
      </c>
      <c r="J2677" s="148" t="s">
        <v>7812</v>
      </c>
      <c r="K2677" s="148">
        <f t="shared" si="71"/>
        <v>650000000000675</v>
      </c>
      <c r="L2677" s="148" t="s">
        <v>9021</v>
      </c>
    </row>
    <row r="2678" spans="8:12" x14ac:dyDescent="0.25">
      <c r="H2678" s="148" t="s">
        <v>4699</v>
      </c>
      <c r="I2678" s="148" t="s">
        <v>6962</v>
      </c>
      <c r="J2678" s="148" t="s">
        <v>6962</v>
      </c>
      <c r="K2678" s="148">
        <f t="shared" si="71"/>
        <v>0</v>
      </c>
      <c r="L2678" s="148" t="s">
        <v>9021</v>
      </c>
    </row>
    <row r="2679" spans="8:12" x14ac:dyDescent="0.25">
      <c r="H2679" s="148" t="s">
        <v>4699</v>
      </c>
      <c r="I2679" s="148" t="s">
        <v>391</v>
      </c>
      <c r="J2679" s="148" t="s">
        <v>7813</v>
      </c>
      <c r="K2679" s="148">
        <f t="shared" si="71"/>
        <v>650000000000676</v>
      </c>
      <c r="L2679" s="148" t="s">
        <v>9021</v>
      </c>
    </row>
    <row r="2680" spans="8:12" x14ac:dyDescent="0.25">
      <c r="H2680" s="148" t="s">
        <v>4700</v>
      </c>
      <c r="I2680" s="148" t="s">
        <v>6962</v>
      </c>
      <c r="J2680" s="148" t="s">
        <v>6962</v>
      </c>
      <c r="K2680" s="148">
        <f t="shared" si="71"/>
        <v>0</v>
      </c>
      <c r="L2680" s="148" t="s">
        <v>9021</v>
      </c>
    </row>
    <row r="2681" spans="8:12" x14ac:dyDescent="0.25">
      <c r="H2681" s="148" t="s">
        <v>4700</v>
      </c>
      <c r="I2681" s="148" t="s">
        <v>391</v>
      </c>
      <c r="J2681" s="148" t="s">
        <v>7814</v>
      </c>
      <c r="K2681" s="148">
        <f t="shared" si="71"/>
        <v>650000000000677</v>
      </c>
      <c r="L2681" s="148" t="s">
        <v>9021</v>
      </c>
    </row>
    <row r="2682" spans="8:12" x14ac:dyDescent="0.25">
      <c r="H2682" s="148" t="s">
        <v>4701</v>
      </c>
      <c r="I2682" s="148" t="s">
        <v>6962</v>
      </c>
      <c r="J2682" s="148" t="s">
        <v>6962</v>
      </c>
      <c r="K2682" s="148">
        <f t="shared" si="71"/>
        <v>0</v>
      </c>
      <c r="L2682" s="148" t="s">
        <v>9021</v>
      </c>
    </row>
    <row r="2683" spans="8:12" x14ac:dyDescent="0.25">
      <c r="H2683" s="148" t="s">
        <v>4701</v>
      </c>
      <c r="I2683" s="148" t="s">
        <v>391</v>
      </c>
      <c r="J2683" s="148" t="s">
        <v>7815</v>
      </c>
      <c r="K2683" s="148">
        <f t="shared" si="71"/>
        <v>650000000000678</v>
      </c>
      <c r="L2683" s="148" t="s">
        <v>9021</v>
      </c>
    </row>
    <row r="2684" spans="8:12" x14ac:dyDescent="0.25">
      <c r="H2684" s="148" t="s">
        <v>4702</v>
      </c>
      <c r="I2684" s="148" t="s">
        <v>6962</v>
      </c>
      <c r="J2684" s="148" t="s">
        <v>6962</v>
      </c>
      <c r="K2684" s="148">
        <f t="shared" si="71"/>
        <v>0</v>
      </c>
      <c r="L2684" s="148" t="s">
        <v>9021</v>
      </c>
    </row>
    <row r="2685" spans="8:12" x14ac:dyDescent="0.25">
      <c r="H2685" s="148" t="s">
        <v>4702</v>
      </c>
      <c r="I2685" s="148" t="s">
        <v>391</v>
      </c>
      <c r="J2685" s="148" t="s">
        <v>7816</v>
      </c>
      <c r="K2685" s="148">
        <f t="shared" si="71"/>
        <v>650000000000679</v>
      </c>
      <c r="L2685" s="148" t="s">
        <v>9021</v>
      </c>
    </row>
    <row r="2686" spans="8:12" x14ac:dyDescent="0.25">
      <c r="H2686" s="148" t="s">
        <v>4703</v>
      </c>
      <c r="I2686" s="148" t="s">
        <v>6962</v>
      </c>
      <c r="J2686" s="148" t="s">
        <v>6962</v>
      </c>
      <c r="K2686" s="148">
        <f t="shared" si="71"/>
        <v>0</v>
      </c>
      <c r="L2686" s="148" t="s">
        <v>9021</v>
      </c>
    </row>
    <row r="2687" spans="8:12" x14ac:dyDescent="0.25">
      <c r="H2687" s="148" t="s">
        <v>4703</v>
      </c>
      <c r="I2687" s="148" t="s">
        <v>391</v>
      </c>
      <c r="J2687" s="148" t="s">
        <v>7817</v>
      </c>
      <c r="K2687" s="148">
        <f t="shared" si="71"/>
        <v>650000000000680</v>
      </c>
      <c r="L2687" s="148" t="s">
        <v>9021</v>
      </c>
    </row>
    <row r="2688" spans="8:12" x14ac:dyDescent="0.25">
      <c r="H2688" s="148" t="s">
        <v>4704</v>
      </c>
      <c r="I2688" s="148" t="s">
        <v>6962</v>
      </c>
      <c r="J2688" s="148" t="s">
        <v>6962</v>
      </c>
      <c r="K2688" s="148">
        <f t="shared" si="71"/>
        <v>0</v>
      </c>
      <c r="L2688" s="148" t="s">
        <v>9021</v>
      </c>
    </row>
    <row r="2689" spans="8:12" x14ac:dyDescent="0.25">
      <c r="H2689" s="148" t="s">
        <v>4704</v>
      </c>
      <c r="I2689" s="148" t="s">
        <v>391</v>
      </c>
      <c r="J2689" s="148" t="s">
        <v>7818</v>
      </c>
      <c r="K2689" s="148">
        <f t="shared" si="71"/>
        <v>650000000000681</v>
      </c>
      <c r="L2689" s="148" t="s">
        <v>9021</v>
      </c>
    </row>
    <row r="2690" spans="8:12" x14ac:dyDescent="0.25">
      <c r="H2690" s="148" t="s">
        <v>4705</v>
      </c>
      <c r="I2690" s="148" t="s">
        <v>6962</v>
      </c>
      <c r="J2690" s="148" t="s">
        <v>6962</v>
      </c>
      <c r="K2690" s="148">
        <f t="shared" si="71"/>
        <v>0</v>
      </c>
      <c r="L2690" s="148" t="s">
        <v>9021</v>
      </c>
    </row>
    <row r="2691" spans="8:12" x14ac:dyDescent="0.25">
      <c r="H2691" s="148" t="s">
        <v>4705</v>
      </c>
      <c r="I2691" s="148" t="s">
        <v>391</v>
      </c>
      <c r="J2691" s="148" t="s">
        <v>7819</v>
      </c>
      <c r="K2691" s="148">
        <f t="shared" ref="K2691:K2754" si="72">+IFERROR(J2691*1,0)</f>
        <v>650000000000682</v>
      </c>
      <c r="L2691" s="148" t="s">
        <v>9021</v>
      </c>
    </row>
    <row r="2692" spans="8:12" x14ac:dyDescent="0.25">
      <c r="H2692" s="148" t="s">
        <v>4706</v>
      </c>
      <c r="I2692" s="148" t="s">
        <v>6962</v>
      </c>
      <c r="J2692" s="148" t="s">
        <v>6962</v>
      </c>
      <c r="K2692" s="148">
        <f t="shared" si="72"/>
        <v>0</v>
      </c>
      <c r="L2692" s="148" t="s">
        <v>9021</v>
      </c>
    </row>
    <row r="2693" spans="8:12" x14ac:dyDescent="0.25">
      <c r="H2693" s="148" t="s">
        <v>4706</v>
      </c>
      <c r="I2693" s="148" t="s">
        <v>391</v>
      </c>
      <c r="J2693" s="148" t="s">
        <v>7820</v>
      </c>
      <c r="K2693" s="148">
        <f t="shared" si="72"/>
        <v>650000000000683</v>
      </c>
      <c r="L2693" s="148" t="s">
        <v>9021</v>
      </c>
    </row>
    <row r="2694" spans="8:12" x14ac:dyDescent="0.25">
      <c r="H2694" s="148" t="s">
        <v>6871</v>
      </c>
      <c r="I2694" s="148" t="s">
        <v>6962</v>
      </c>
      <c r="J2694" s="148" t="s">
        <v>6962</v>
      </c>
      <c r="K2694" s="148">
        <f t="shared" si="72"/>
        <v>0</v>
      </c>
      <c r="L2694" s="148" t="s">
        <v>9021</v>
      </c>
    </row>
    <row r="2695" spans="8:12" x14ac:dyDescent="0.25">
      <c r="H2695" s="148" t="s">
        <v>4707</v>
      </c>
      <c r="I2695" s="148" t="s">
        <v>6962</v>
      </c>
      <c r="J2695" s="148" t="s">
        <v>6962</v>
      </c>
      <c r="K2695" s="148">
        <f t="shared" si="72"/>
        <v>0</v>
      </c>
      <c r="L2695" s="148" t="s">
        <v>9021</v>
      </c>
    </row>
    <row r="2696" spans="8:12" x14ac:dyDescent="0.25">
      <c r="H2696" s="148" t="s">
        <v>4707</v>
      </c>
      <c r="I2696" s="148" t="s">
        <v>391</v>
      </c>
      <c r="J2696" s="148" t="s">
        <v>7821</v>
      </c>
      <c r="K2696" s="148">
        <f t="shared" si="72"/>
        <v>650000000001748</v>
      </c>
      <c r="L2696" s="148" t="s">
        <v>9021</v>
      </c>
    </row>
    <row r="2697" spans="8:12" x14ac:dyDescent="0.25">
      <c r="H2697" s="148" t="s">
        <v>4708</v>
      </c>
      <c r="I2697" s="148" t="s">
        <v>6962</v>
      </c>
      <c r="J2697" s="148" t="s">
        <v>6962</v>
      </c>
      <c r="K2697" s="148">
        <f t="shared" si="72"/>
        <v>0</v>
      </c>
      <c r="L2697" s="148" t="s">
        <v>9021</v>
      </c>
    </row>
    <row r="2698" spans="8:12" x14ac:dyDescent="0.25">
      <c r="H2698" s="148" t="s">
        <v>4708</v>
      </c>
      <c r="I2698" s="148" t="s">
        <v>391</v>
      </c>
      <c r="J2698" s="148" t="s">
        <v>7822</v>
      </c>
      <c r="K2698" s="148">
        <f t="shared" si="72"/>
        <v>650000000000684</v>
      </c>
      <c r="L2698" s="148" t="s">
        <v>9021</v>
      </c>
    </row>
    <row r="2699" spans="8:12" x14ac:dyDescent="0.25">
      <c r="H2699" s="148" t="s">
        <v>4709</v>
      </c>
      <c r="I2699" s="148" t="s">
        <v>6962</v>
      </c>
      <c r="J2699" s="148" t="s">
        <v>6962</v>
      </c>
      <c r="K2699" s="148">
        <f t="shared" si="72"/>
        <v>0</v>
      </c>
      <c r="L2699" s="148" t="s">
        <v>9021</v>
      </c>
    </row>
    <row r="2700" spans="8:12" x14ac:dyDescent="0.25">
      <c r="H2700" s="148" t="s">
        <v>4709</v>
      </c>
      <c r="I2700" s="148" t="s">
        <v>391</v>
      </c>
      <c r="J2700" s="148" t="s">
        <v>7823</v>
      </c>
      <c r="K2700" s="148">
        <f t="shared" si="72"/>
        <v>650000000001749</v>
      </c>
      <c r="L2700" s="148" t="s">
        <v>9021</v>
      </c>
    </row>
    <row r="2701" spans="8:12" x14ac:dyDescent="0.25">
      <c r="H2701" s="148" t="s">
        <v>4710</v>
      </c>
      <c r="I2701" s="148" t="s">
        <v>6962</v>
      </c>
      <c r="J2701" s="148" t="s">
        <v>6962</v>
      </c>
      <c r="K2701" s="148">
        <f t="shared" si="72"/>
        <v>0</v>
      </c>
      <c r="L2701" s="148" t="s">
        <v>9021</v>
      </c>
    </row>
    <row r="2702" spans="8:12" x14ac:dyDescent="0.25">
      <c r="H2702" s="148" t="s">
        <v>4710</v>
      </c>
      <c r="I2702" s="148" t="s">
        <v>391</v>
      </c>
      <c r="J2702" s="148" t="s">
        <v>7824</v>
      </c>
      <c r="K2702" s="148">
        <f t="shared" si="72"/>
        <v>650000000000685</v>
      </c>
      <c r="L2702" s="148" t="s">
        <v>9021</v>
      </c>
    </row>
    <row r="2703" spans="8:12" x14ac:dyDescent="0.25">
      <c r="H2703" s="148" t="s">
        <v>4711</v>
      </c>
      <c r="I2703" s="148" t="s">
        <v>6962</v>
      </c>
      <c r="J2703" s="148" t="s">
        <v>6962</v>
      </c>
      <c r="K2703" s="148">
        <f t="shared" si="72"/>
        <v>0</v>
      </c>
      <c r="L2703" s="148" t="s">
        <v>9021</v>
      </c>
    </row>
    <row r="2704" spans="8:12" x14ac:dyDescent="0.25">
      <c r="H2704" s="148" t="s">
        <v>4711</v>
      </c>
      <c r="I2704" s="148" t="s">
        <v>391</v>
      </c>
      <c r="J2704" s="148" t="s">
        <v>7825</v>
      </c>
      <c r="K2704" s="148">
        <f t="shared" si="72"/>
        <v>650000000000686</v>
      </c>
      <c r="L2704" s="148" t="s">
        <v>9021</v>
      </c>
    </row>
    <row r="2705" spans="8:12" x14ac:dyDescent="0.25">
      <c r="H2705" s="148" t="s">
        <v>4712</v>
      </c>
      <c r="I2705" s="148" t="s">
        <v>6962</v>
      </c>
      <c r="J2705" s="148" t="s">
        <v>6962</v>
      </c>
      <c r="K2705" s="148">
        <f t="shared" si="72"/>
        <v>0</v>
      </c>
      <c r="L2705" s="148" t="s">
        <v>9021</v>
      </c>
    </row>
    <row r="2706" spans="8:12" x14ac:dyDescent="0.25">
      <c r="H2706" s="148" t="s">
        <v>4712</v>
      </c>
      <c r="I2706" s="148" t="s">
        <v>391</v>
      </c>
      <c r="J2706" s="148" t="s">
        <v>7826</v>
      </c>
      <c r="K2706" s="148">
        <f t="shared" si="72"/>
        <v>650000000001750</v>
      </c>
      <c r="L2706" s="148" t="s">
        <v>9021</v>
      </c>
    </row>
    <row r="2707" spans="8:12" x14ac:dyDescent="0.25">
      <c r="H2707" s="148" t="s">
        <v>4713</v>
      </c>
      <c r="I2707" s="148" t="s">
        <v>6962</v>
      </c>
      <c r="J2707" s="148" t="s">
        <v>6962</v>
      </c>
      <c r="K2707" s="148">
        <f t="shared" si="72"/>
        <v>0</v>
      </c>
      <c r="L2707" s="148" t="s">
        <v>9021</v>
      </c>
    </row>
    <row r="2708" spans="8:12" x14ac:dyDescent="0.25">
      <c r="H2708" s="148" t="s">
        <v>4713</v>
      </c>
      <c r="I2708" s="148" t="s">
        <v>391</v>
      </c>
      <c r="J2708" s="148" t="s">
        <v>7827</v>
      </c>
      <c r="K2708" s="148">
        <f t="shared" si="72"/>
        <v>650000000001751</v>
      </c>
      <c r="L2708" s="148" t="s">
        <v>9021</v>
      </c>
    </row>
    <row r="2709" spans="8:12" x14ac:dyDescent="0.25">
      <c r="H2709" s="148" t="s">
        <v>4714</v>
      </c>
      <c r="I2709" s="148" t="s">
        <v>6962</v>
      </c>
      <c r="J2709" s="148" t="s">
        <v>6962</v>
      </c>
      <c r="K2709" s="148">
        <f t="shared" si="72"/>
        <v>0</v>
      </c>
      <c r="L2709" s="148" t="s">
        <v>9021</v>
      </c>
    </row>
    <row r="2710" spans="8:12" x14ac:dyDescent="0.25">
      <c r="H2710" s="148" t="s">
        <v>4714</v>
      </c>
      <c r="I2710" s="148" t="s">
        <v>391</v>
      </c>
      <c r="J2710" s="148" t="s">
        <v>7828</v>
      </c>
      <c r="K2710" s="148">
        <f t="shared" si="72"/>
        <v>650000000001752</v>
      </c>
      <c r="L2710" s="148" t="s">
        <v>9021</v>
      </c>
    </row>
    <row r="2711" spans="8:12" x14ac:dyDescent="0.25">
      <c r="H2711" s="148" t="s">
        <v>4715</v>
      </c>
      <c r="I2711" s="148" t="s">
        <v>6962</v>
      </c>
      <c r="J2711" s="148" t="s">
        <v>6962</v>
      </c>
      <c r="K2711" s="148">
        <f t="shared" si="72"/>
        <v>0</v>
      </c>
      <c r="L2711" s="148" t="s">
        <v>9021</v>
      </c>
    </row>
    <row r="2712" spans="8:12" x14ac:dyDescent="0.25">
      <c r="H2712" s="148" t="s">
        <v>4715</v>
      </c>
      <c r="I2712" s="148" t="s">
        <v>391</v>
      </c>
      <c r="J2712" s="148" t="s">
        <v>7829</v>
      </c>
      <c r="K2712" s="148">
        <f t="shared" si="72"/>
        <v>650000000000687</v>
      </c>
      <c r="L2712" s="148" t="s">
        <v>9021</v>
      </c>
    </row>
    <row r="2713" spans="8:12" x14ac:dyDescent="0.25">
      <c r="H2713" s="148" t="s">
        <v>4716</v>
      </c>
      <c r="I2713" s="148" t="s">
        <v>6962</v>
      </c>
      <c r="J2713" s="148" t="s">
        <v>6962</v>
      </c>
      <c r="K2713" s="148">
        <f t="shared" si="72"/>
        <v>0</v>
      </c>
      <c r="L2713" s="148" t="s">
        <v>9021</v>
      </c>
    </row>
    <row r="2714" spans="8:12" x14ac:dyDescent="0.25">
      <c r="H2714" s="148" t="s">
        <v>4716</v>
      </c>
      <c r="I2714" s="148" t="s">
        <v>391</v>
      </c>
      <c r="J2714" s="148" t="s">
        <v>7830</v>
      </c>
      <c r="K2714" s="148">
        <f t="shared" si="72"/>
        <v>650000000001753</v>
      </c>
      <c r="L2714" s="148" t="s">
        <v>9021</v>
      </c>
    </row>
    <row r="2715" spans="8:12" x14ac:dyDescent="0.25">
      <c r="H2715" s="148" t="s">
        <v>4717</v>
      </c>
      <c r="I2715" s="148" t="s">
        <v>6962</v>
      </c>
      <c r="J2715" s="148" t="s">
        <v>6962</v>
      </c>
      <c r="K2715" s="148">
        <f t="shared" si="72"/>
        <v>0</v>
      </c>
      <c r="L2715" s="148" t="s">
        <v>9021</v>
      </c>
    </row>
    <row r="2716" spans="8:12" x14ac:dyDescent="0.25">
      <c r="H2716" s="148" t="s">
        <v>4717</v>
      </c>
      <c r="I2716" s="148" t="s">
        <v>391</v>
      </c>
      <c r="J2716" s="148" t="s">
        <v>7831</v>
      </c>
      <c r="K2716" s="148">
        <f t="shared" si="72"/>
        <v>650000000001754</v>
      </c>
      <c r="L2716" s="148" t="s">
        <v>9021</v>
      </c>
    </row>
    <row r="2717" spans="8:12" x14ac:dyDescent="0.25">
      <c r="H2717" s="148" t="s">
        <v>4718</v>
      </c>
      <c r="I2717" s="148" t="s">
        <v>6962</v>
      </c>
      <c r="J2717" s="148" t="s">
        <v>6962</v>
      </c>
      <c r="K2717" s="148">
        <f t="shared" si="72"/>
        <v>0</v>
      </c>
      <c r="L2717" s="148" t="s">
        <v>9021</v>
      </c>
    </row>
    <row r="2718" spans="8:12" x14ac:dyDescent="0.25">
      <c r="H2718" s="148" t="s">
        <v>4718</v>
      </c>
      <c r="I2718" s="148" t="s">
        <v>391</v>
      </c>
      <c r="J2718" s="148" t="s">
        <v>7832</v>
      </c>
      <c r="K2718" s="148">
        <f t="shared" si="72"/>
        <v>650000000001755</v>
      </c>
      <c r="L2718" s="148" t="s">
        <v>9021</v>
      </c>
    </row>
    <row r="2719" spans="8:12" x14ac:dyDescent="0.25">
      <c r="H2719" s="148" t="s">
        <v>4719</v>
      </c>
      <c r="I2719" s="148" t="s">
        <v>6962</v>
      </c>
      <c r="J2719" s="148" t="s">
        <v>6962</v>
      </c>
      <c r="K2719" s="148">
        <f t="shared" si="72"/>
        <v>0</v>
      </c>
      <c r="L2719" s="148" t="s">
        <v>9021</v>
      </c>
    </row>
    <row r="2720" spans="8:12" x14ac:dyDescent="0.25">
      <c r="H2720" s="148" t="s">
        <v>4719</v>
      </c>
      <c r="I2720" s="148" t="s">
        <v>391</v>
      </c>
      <c r="J2720" s="148" t="s">
        <v>7833</v>
      </c>
      <c r="K2720" s="148">
        <f t="shared" si="72"/>
        <v>650000000000688</v>
      </c>
      <c r="L2720" s="148" t="s">
        <v>9021</v>
      </c>
    </row>
    <row r="2721" spans="8:12" x14ac:dyDescent="0.25">
      <c r="H2721" s="148" t="s">
        <v>6872</v>
      </c>
      <c r="I2721" s="148" t="s">
        <v>6962</v>
      </c>
      <c r="J2721" s="148" t="s">
        <v>6962</v>
      </c>
      <c r="K2721" s="148">
        <f t="shared" si="72"/>
        <v>0</v>
      </c>
      <c r="L2721" s="148" t="s">
        <v>9021</v>
      </c>
    </row>
    <row r="2722" spans="8:12" x14ac:dyDescent="0.25">
      <c r="H2722" s="148" t="s">
        <v>4720</v>
      </c>
      <c r="I2722" s="148" t="s">
        <v>6962</v>
      </c>
      <c r="J2722" s="148" t="s">
        <v>6962</v>
      </c>
      <c r="K2722" s="148">
        <f t="shared" si="72"/>
        <v>0</v>
      </c>
      <c r="L2722" s="148" t="s">
        <v>9021</v>
      </c>
    </row>
    <row r="2723" spans="8:12" x14ac:dyDescent="0.25">
      <c r="H2723" s="148" t="s">
        <v>4720</v>
      </c>
      <c r="I2723" s="148" t="s">
        <v>391</v>
      </c>
      <c r="J2723" s="148" t="s">
        <v>7834</v>
      </c>
      <c r="K2723" s="148">
        <f t="shared" si="72"/>
        <v>650000000000689</v>
      </c>
      <c r="L2723" s="148" t="s">
        <v>9021</v>
      </c>
    </row>
    <row r="2724" spans="8:12" x14ac:dyDescent="0.25">
      <c r="H2724" s="148" t="s">
        <v>4721</v>
      </c>
      <c r="I2724" s="148" t="s">
        <v>6962</v>
      </c>
      <c r="J2724" s="148" t="s">
        <v>6962</v>
      </c>
      <c r="K2724" s="148">
        <f t="shared" si="72"/>
        <v>0</v>
      </c>
      <c r="L2724" s="148" t="s">
        <v>9021</v>
      </c>
    </row>
    <row r="2725" spans="8:12" x14ac:dyDescent="0.25">
      <c r="H2725" s="148" t="s">
        <v>4721</v>
      </c>
      <c r="I2725" s="148" t="s">
        <v>391</v>
      </c>
      <c r="J2725" s="148" t="s">
        <v>7835</v>
      </c>
      <c r="K2725" s="148">
        <f t="shared" si="72"/>
        <v>650000000000690</v>
      </c>
      <c r="L2725" s="148" t="s">
        <v>9021</v>
      </c>
    </row>
    <row r="2726" spans="8:12" x14ac:dyDescent="0.25">
      <c r="H2726" s="148" t="s">
        <v>4722</v>
      </c>
      <c r="I2726" s="148" t="s">
        <v>6962</v>
      </c>
      <c r="J2726" s="148" t="s">
        <v>6962</v>
      </c>
      <c r="K2726" s="148">
        <f t="shared" si="72"/>
        <v>0</v>
      </c>
      <c r="L2726" s="148" t="s">
        <v>9021</v>
      </c>
    </row>
    <row r="2727" spans="8:12" x14ac:dyDescent="0.25">
      <c r="H2727" s="148" t="s">
        <v>4722</v>
      </c>
      <c r="I2727" s="148" t="s">
        <v>391</v>
      </c>
      <c r="J2727" s="148" t="s">
        <v>7836</v>
      </c>
      <c r="K2727" s="148">
        <f t="shared" si="72"/>
        <v>650000000000691</v>
      </c>
      <c r="L2727" s="148" t="s">
        <v>9021</v>
      </c>
    </row>
    <row r="2728" spans="8:12" x14ac:dyDescent="0.25">
      <c r="H2728" s="148" t="s">
        <v>4723</v>
      </c>
      <c r="I2728" s="148" t="s">
        <v>6962</v>
      </c>
      <c r="J2728" s="148" t="s">
        <v>6962</v>
      </c>
      <c r="K2728" s="148">
        <f t="shared" si="72"/>
        <v>0</v>
      </c>
      <c r="L2728" s="148" t="s">
        <v>9021</v>
      </c>
    </row>
    <row r="2729" spans="8:12" x14ac:dyDescent="0.25">
      <c r="H2729" s="148" t="s">
        <v>4723</v>
      </c>
      <c r="I2729" s="148" t="s">
        <v>391</v>
      </c>
      <c r="J2729" s="148" t="s">
        <v>7837</v>
      </c>
      <c r="K2729" s="148">
        <f t="shared" si="72"/>
        <v>650000000000692</v>
      </c>
      <c r="L2729" s="148" t="s">
        <v>9021</v>
      </c>
    </row>
    <row r="2730" spans="8:12" x14ac:dyDescent="0.25">
      <c r="H2730" s="148" t="s">
        <v>4724</v>
      </c>
      <c r="I2730" s="148" t="s">
        <v>6962</v>
      </c>
      <c r="J2730" s="148" t="s">
        <v>6962</v>
      </c>
      <c r="K2730" s="148">
        <f t="shared" si="72"/>
        <v>0</v>
      </c>
      <c r="L2730" s="148" t="s">
        <v>9021</v>
      </c>
    </row>
    <row r="2731" spans="8:12" x14ac:dyDescent="0.25">
      <c r="H2731" s="148" t="s">
        <v>4724</v>
      </c>
      <c r="I2731" s="148" t="s">
        <v>391</v>
      </c>
      <c r="J2731" s="148" t="s">
        <v>7838</v>
      </c>
      <c r="K2731" s="148">
        <f t="shared" si="72"/>
        <v>650000000000693</v>
      </c>
      <c r="L2731" s="148" t="s">
        <v>9021</v>
      </c>
    </row>
    <row r="2732" spans="8:12" x14ac:dyDescent="0.25">
      <c r="H2732" s="148" t="s">
        <v>4725</v>
      </c>
      <c r="I2732" s="148" t="s">
        <v>6962</v>
      </c>
      <c r="J2732" s="148" t="s">
        <v>6962</v>
      </c>
      <c r="K2732" s="148">
        <f t="shared" si="72"/>
        <v>0</v>
      </c>
      <c r="L2732" s="148" t="s">
        <v>9021</v>
      </c>
    </row>
    <row r="2733" spans="8:12" x14ac:dyDescent="0.25">
      <c r="H2733" s="148" t="s">
        <v>4725</v>
      </c>
      <c r="I2733" s="148" t="s">
        <v>391</v>
      </c>
      <c r="J2733" s="148" t="s">
        <v>7839</v>
      </c>
      <c r="K2733" s="148">
        <f t="shared" si="72"/>
        <v>650000000000694</v>
      </c>
      <c r="L2733" s="148" t="s">
        <v>9021</v>
      </c>
    </row>
    <row r="2734" spans="8:12" x14ac:dyDescent="0.25">
      <c r="H2734" s="148" t="s">
        <v>4726</v>
      </c>
      <c r="I2734" s="148" t="s">
        <v>6962</v>
      </c>
      <c r="J2734" s="148" t="s">
        <v>6962</v>
      </c>
      <c r="K2734" s="148">
        <f t="shared" si="72"/>
        <v>0</v>
      </c>
      <c r="L2734" s="148" t="s">
        <v>9021</v>
      </c>
    </row>
    <row r="2735" spans="8:12" x14ac:dyDescent="0.25">
      <c r="H2735" s="148" t="s">
        <v>4726</v>
      </c>
      <c r="I2735" s="148" t="s">
        <v>391</v>
      </c>
      <c r="J2735" s="148" t="s">
        <v>7840</v>
      </c>
      <c r="K2735" s="148">
        <f t="shared" si="72"/>
        <v>650000000000695</v>
      </c>
      <c r="L2735" s="148" t="s">
        <v>9021</v>
      </c>
    </row>
    <row r="2736" spans="8:12" x14ac:dyDescent="0.25">
      <c r="H2736" s="148" t="s">
        <v>4727</v>
      </c>
      <c r="I2736" s="148" t="s">
        <v>6962</v>
      </c>
      <c r="J2736" s="148" t="s">
        <v>6962</v>
      </c>
      <c r="K2736" s="148">
        <f t="shared" si="72"/>
        <v>0</v>
      </c>
      <c r="L2736" s="148" t="s">
        <v>9021</v>
      </c>
    </row>
    <row r="2737" spans="8:12" x14ac:dyDescent="0.25">
      <c r="H2737" s="148" t="s">
        <v>4727</v>
      </c>
      <c r="I2737" s="148" t="s">
        <v>391</v>
      </c>
      <c r="J2737" s="148" t="s">
        <v>7841</v>
      </c>
      <c r="K2737" s="148">
        <f t="shared" si="72"/>
        <v>650000000000696</v>
      </c>
      <c r="L2737" s="148" t="s">
        <v>9021</v>
      </c>
    </row>
    <row r="2738" spans="8:12" x14ac:dyDescent="0.25">
      <c r="H2738" s="148" t="s">
        <v>4728</v>
      </c>
      <c r="I2738" s="148" t="s">
        <v>6962</v>
      </c>
      <c r="J2738" s="148" t="s">
        <v>6962</v>
      </c>
      <c r="K2738" s="148">
        <f t="shared" si="72"/>
        <v>0</v>
      </c>
      <c r="L2738" s="148" t="s">
        <v>9021</v>
      </c>
    </row>
    <row r="2739" spans="8:12" x14ac:dyDescent="0.25">
      <c r="H2739" s="148" t="s">
        <v>4728</v>
      </c>
      <c r="I2739" s="148" t="s">
        <v>391</v>
      </c>
      <c r="J2739" s="148" t="s">
        <v>7842</v>
      </c>
      <c r="K2739" s="148">
        <f t="shared" si="72"/>
        <v>650000000000697</v>
      </c>
      <c r="L2739" s="148" t="s">
        <v>9021</v>
      </c>
    </row>
    <row r="2740" spans="8:12" x14ac:dyDescent="0.25">
      <c r="H2740" s="148" t="s">
        <v>4729</v>
      </c>
      <c r="I2740" s="148" t="s">
        <v>6962</v>
      </c>
      <c r="J2740" s="148" t="s">
        <v>6962</v>
      </c>
      <c r="K2740" s="148">
        <f t="shared" si="72"/>
        <v>0</v>
      </c>
      <c r="L2740" s="148" t="s">
        <v>9021</v>
      </c>
    </row>
    <row r="2741" spans="8:12" x14ac:dyDescent="0.25">
      <c r="H2741" s="148" t="s">
        <v>4729</v>
      </c>
      <c r="I2741" s="148" t="s">
        <v>391</v>
      </c>
      <c r="J2741" s="148" t="s">
        <v>7843</v>
      </c>
      <c r="K2741" s="148">
        <f t="shared" si="72"/>
        <v>650000000000698</v>
      </c>
      <c r="L2741" s="148" t="s">
        <v>9021</v>
      </c>
    </row>
    <row r="2742" spans="8:12" x14ac:dyDescent="0.25">
      <c r="H2742" s="148" t="s">
        <v>4730</v>
      </c>
      <c r="I2742" s="148" t="s">
        <v>6962</v>
      </c>
      <c r="J2742" s="148" t="s">
        <v>6962</v>
      </c>
      <c r="K2742" s="148">
        <f t="shared" si="72"/>
        <v>0</v>
      </c>
      <c r="L2742" s="148" t="s">
        <v>9021</v>
      </c>
    </row>
    <row r="2743" spans="8:12" x14ac:dyDescent="0.25">
      <c r="H2743" s="148" t="s">
        <v>4730</v>
      </c>
      <c r="I2743" s="148" t="s">
        <v>391</v>
      </c>
      <c r="J2743" s="148" t="s">
        <v>7844</v>
      </c>
      <c r="K2743" s="148">
        <f t="shared" si="72"/>
        <v>650000000001756</v>
      </c>
      <c r="L2743" s="148" t="s">
        <v>9021</v>
      </c>
    </row>
    <row r="2744" spans="8:12" x14ac:dyDescent="0.25">
      <c r="H2744" s="148" t="s">
        <v>4731</v>
      </c>
      <c r="I2744" s="148" t="s">
        <v>6962</v>
      </c>
      <c r="J2744" s="148" t="s">
        <v>6962</v>
      </c>
      <c r="K2744" s="148">
        <f t="shared" si="72"/>
        <v>0</v>
      </c>
      <c r="L2744" s="148" t="s">
        <v>9021</v>
      </c>
    </row>
    <row r="2745" spans="8:12" x14ac:dyDescent="0.25">
      <c r="H2745" s="148" t="s">
        <v>4731</v>
      </c>
      <c r="I2745" s="148" t="s">
        <v>391</v>
      </c>
      <c r="J2745" s="148" t="s">
        <v>7845</v>
      </c>
      <c r="K2745" s="148">
        <f t="shared" si="72"/>
        <v>650000000000699</v>
      </c>
      <c r="L2745" s="148" t="s">
        <v>9021</v>
      </c>
    </row>
    <row r="2746" spans="8:12" x14ac:dyDescent="0.25">
      <c r="H2746" s="148" t="s">
        <v>4732</v>
      </c>
      <c r="I2746" s="148" t="s">
        <v>6962</v>
      </c>
      <c r="J2746" s="148" t="s">
        <v>6962</v>
      </c>
      <c r="K2746" s="148">
        <f t="shared" si="72"/>
        <v>0</v>
      </c>
      <c r="L2746" s="148" t="s">
        <v>9021</v>
      </c>
    </row>
    <row r="2747" spans="8:12" x14ac:dyDescent="0.25">
      <c r="H2747" s="148" t="s">
        <v>4732</v>
      </c>
      <c r="I2747" s="148" t="s">
        <v>391</v>
      </c>
      <c r="J2747" s="148" t="s">
        <v>7846</v>
      </c>
      <c r="K2747" s="148">
        <f t="shared" si="72"/>
        <v>650000000001757</v>
      </c>
      <c r="L2747" s="148" t="s">
        <v>9021</v>
      </c>
    </row>
    <row r="2748" spans="8:12" x14ac:dyDescent="0.25">
      <c r="H2748" s="148" t="s">
        <v>4733</v>
      </c>
      <c r="I2748" s="148" t="s">
        <v>6962</v>
      </c>
      <c r="J2748" s="148" t="s">
        <v>6962</v>
      </c>
      <c r="K2748" s="148">
        <f t="shared" si="72"/>
        <v>0</v>
      </c>
      <c r="L2748" s="148" t="s">
        <v>9021</v>
      </c>
    </row>
    <row r="2749" spans="8:12" x14ac:dyDescent="0.25">
      <c r="H2749" s="148" t="s">
        <v>4733</v>
      </c>
      <c r="I2749" s="148" t="s">
        <v>391</v>
      </c>
      <c r="J2749" s="148" t="s">
        <v>7847</v>
      </c>
      <c r="K2749" s="148">
        <f t="shared" si="72"/>
        <v>650000000000700</v>
      </c>
      <c r="L2749" s="148" t="s">
        <v>9021</v>
      </c>
    </row>
    <row r="2750" spans="8:12" x14ac:dyDescent="0.25">
      <c r="H2750" s="148" t="s">
        <v>4734</v>
      </c>
      <c r="I2750" s="148" t="s">
        <v>6962</v>
      </c>
      <c r="J2750" s="148" t="s">
        <v>6962</v>
      </c>
      <c r="K2750" s="148">
        <f t="shared" si="72"/>
        <v>0</v>
      </c>
      <c r="L2750" s="148" t="s">
        <v>9021</v>
      </c>
    </row>
    <row r="2751" spans="8:12" x14ac:dyDescent="0.25">
      <c r="H2751" s="148" t="s">
        <v>4734</v>
      </c>
      <c r="I2751" s="148" t="s">
        <v>391</v>
      </c>
      <c r="J2751" s="148" t="s">
        <v>7848</v>
      </c>
      <c r="K2751" s="148">
        <f t="shared" si="72"/>
        <v>650000000001758</v>
      </c>
      <c r="L2751" s="148" t="s">
        <v>9021</v>
      </c>
    </row>
    <row r="2752" spans="8:12" x14ac:dyDescent="0.25">
      <c r="H2752" s="148" t="s">
        <v>4735</v>
      </c>
      <c r="I2752" s="148" t="s">
        <v>6962</v>
      </c>
      <c r="J2752" s="148" t="s">
        <v>6962</v>
      </c>
      <c r="K2752" s="148">
        <f t="shared" si="72"/>
        <v>0</v>
      </c>
      <c r="L2752" s="148" t="s">
        <v>9021</v>
      </c>
    </row>
    <row r="2753" spans="8:12" x14ac:dyDescent="0.25">
      <c r="H2753" s="148" t="s">
        <v>4735</v>
      </c>
      <c r="I2753" s="148" t="s">
        <v>391</v>
      </c>
      <c r="J2753" s="148" t="s">
        <v>7849</v>
      </c>
      <c r="K2753" s="148">
        <f t="shared" si="72"/>
        <v>650000000001759</v>
      </c>
      <c r="L2753" s="148" t="s">
        <v>9021</v>
      </c>
    </row>
    <row r="2754" spans="8:12" x14ac:dyDescent="0.25">
      <c r="H2754" s="148" t="s">
        <v>4736</v>
      </c>
      <c r="I2754" s="148" t="s">
        <v>6962</v>
      </c>
      <c r="J2754" s="148" t="s">
        <v>6962</v>
      </c>
      <c r="K2754" s="148">
        <f t="shared" si="72"/>
        <v>0</v>
      </c>
      <c r="L2754" s="148" t="s">
        <v>9021</v>
      </c>
    </row>
    <row r="2755" spans="8:12" x14ac:dyDescent="0.25">
      <c r="H2755" s="148" t="s">
        <v>4736</v>
      </c>
      <c r="I2755" s="148" t="s">
        <v>391</v>
      </c>
      <c r="J2755" s="148" t="s">
        <v>7850</v>
      </c>
      <c r="K2755" s="148">
        <f t="shared" ref="K2755:K2818" si="73">+IFERROR(J2755*1,0)</f>
        <v>650000000000701</v>
      </c>
      <c r="L2755" s="148" t="s">
        <v>9021</v>
      </c>
    </row>
    <row r="2756" spans="8:12" x14ac:dyDescent="0.25">
      <c r="H2756" s="148" t="s">
        <v>4737</v>
      </c>
      <c r="I2756" s="148" t="s">
        <v>6962</v>
      </c>
      <c r="J2756" s="148" t="s">
        <v>6962</v>
      </c>
      <c r="K2756" s="148">
        <f t="shared" si="73"/>
        <v>0</v>
      </c>
      <c r="L2756" s="148" t="s">
        <v>9021</v>
      </c>
    </row>
    <row r="2757" spans="8:12" x14ac:dyDescent="0.25">
      <c r="H2757" s="148" t="s">
        <v>4737</v>
      </c>
      <c r="I2757" s="148" t="s">
        <v>391</v>
      </c>
      <c r="J2757" s="148" t="s">
        <v>7851</v>
      </c>
      <c r="K2757" s="148">
        <f t="shared" si="73"/>
        <v>650000000000702</v>
      </c>
      <c r="L2757" s="148" t="s">
        <v>9021</v>
      </c>
    </row>
    <row r="2758" spans="8:12" x14ac:dyDescent="0.25">
      <c r="H2758" s="148" t="s">
        <v>6873</v>
      </c>
      <c r="I2758" s="148" t="s">
        <v>6962</v>
      </c>
      <c r="J2758" s="148" t="s">
        <v>6962</v>
      </c>
      <c r="K2758" s="148">
        <f t="shared" si="73"/>
        <v>0</v>
      </c>
      <c r="L2758" s="148" t="s">
        <v>9021</v>
      </c>
    </row>
    <row r="2759" spans="8:12" x14ac:dyDescent="0.25">
      <c r="H2759" s="148" t="s">
        <v>4738</v>
      </c>
      <c r="I2759" s="148" t="s">
        <v>6962</v>
      </c>
      <c r="J2759" s="148" t="s">
        <v>6962</v>
      </c>
      <c r="K2759" s="148">
        <f t="shared" si="73"/>
        <v>0</v>
      </c>
      <c r="L2759" s="148" t="s">
        <v>9021</v>
      </c>
    </row>
    <row r="2760" spans="8:12" x14ac:dyDescent="0.25">
      <c r="H2760" s="148" t="s">
        <v>4738</v>
      </c>
      <c r="I2760" s="148" t="s">
        <v>391</v>
      </c>
      <c r="J2760" s="148" t="s">
        <v>7852</v>
      </c>
      <c r="K2760" s="148">
        <f t="shared" si="73"/>
        <v>650000000000703</v>
      </c>
      <c r="L2760" s="148" t="s">
        <v>9021</v>
      </c>
    </row>
    <row r="2761" spans="8:12" x14ac:dyDescent="0.25">
      <c r="H2761" s="148" t="s">
        <v>4739</v>
      </c>
      <c r="I2761" s="148" t="s">
        <v>6962</v>
      </c>
      <c r="J2761" s="148" t="s">
        <v>6962</v>
      </c>
      <c r="K2761" s="148">
        <f t="shared" si="73"/>
        <v>0</v>
      </c>
      <c r="L2761" s="148" t="s">
        <v>9021</v>
      </c>
    </row>
    <row r="2762" spans="8:12" x14ac:dyDescent="0.25">
      <c r="H2762" s="148" t="s">
        <v>4739</v>
      </c>
      <c r="I2762" s="148" t="s">
        <v>391</v>
      </c>
      <c r="J2762" s="148" t="s">
        <v>7853</v>
      </c>
      <c r="K2762" s="148">
        <f t="shared" si="73"/>
        <v>650000000001760</v>
      </c>
      <c r="L2762" s="148" t="s">
        <v>9021</v>
      </c>
    </row>
    <row r="2763" spans="8:12" x14ac:dyDescent="0.25">
      <c r="H2763" s="148" t="s">
        <v>6874</v>
      </c>
      <c r="I2763" s="148" t="s">
        <v>6962</v>
      </c>
      <c r="J2763" s="148" t="s">
        <v>6962</v>
      </c>
      <c r="K2763" s="148">
        <f t="shared" si="73"/>
        <v>0</v>
      </c>
      <c r="L2763" s="148" t="s">
        <v>9021</v>
      </c>
    </row>
    <row r="2764" spans="8:12" x14ac:dyDescent="0.25">
      <c r="H2764" s="148" t="s">
        <v>4740</v>
      </c>
      <c r="I2764" s="148" t="s">
        <v>6962</v>
      </c>
      <c r="J2764" s="148" t="s">
        <v>6962</v>
      </c>
      <c r="K2764" s="148">
        <f t="shared" si="73"/>
        <v>0</v>
      </c>
      <c r="L2764" s="148" t="s">
        <v>9021</v>
      </c>
    </row>
    <row r="2765" spans="8:12" x14ac:dyDescent="0.25">
      <c r="H2765" s="148" t="s">
        <v>4740</v>
      </c>
      <c r="I2765" s="148" t="s">
        <v>391</v>
      </c>
      <c r="J2765" s="148" t="s">
        <v>7854</v>
      </c>
      <c r="K2765" s="148">
        <f t="shared" si="73"/>
        <v>650000000000704</v>
      </c>
      <c r="L2765" s="148" t="s">
        <v>9021</v>
      </c>
    </row>
    <row r="2766" spans="8:12" x14ac:dyDescent="0.25">
      <c r="H2766" s="148" t="s">
        <v>4741</v>
      </c>
      <c r="I2766" s="148" t="s">
        <v>6962</v>
      </c>
      <c r="J2766" s="148" t="s">
        <v>6962</v>
      </c>
      <c r="K2766" s="148">
        <f t="shared" si="73"/>
        <v>0</v>
      </c>
      <c r="L2766" s="148" t="s">
        <v>9021</v>
      </c>
    </row>
    <row r="2767" spans="8:12" x14ac:dyDescent="0.25">
      <c r="H2767" s="148" t="s">
        <v>4741</v>
      </c>
      <c r="I2767" s="148" t="s">
        <v>391</v>
      </c>
      <c r="J2767" s="148" t="s">
        <v>7855</v>
      </c>
      <c r="K2767" s="148">
        <f t="shared" si="73"/>
        <v>650000000000705</v>
      </c>
      <c r="L2767" s="148" t="s">
        <v>9021</v>
      </c>
    </row>
    <row r="2768" spans="8:12" x14ac:dyDescent="0.25">
      <c r="H2768" s="148" t="s">
        <v>4742</v>
      </c>
      <c r="I2768" s="148" t="s">
        <v>6962</v>
      </c>
      <c r="J2768" s="148" t="s">
        <v>6962</v>
      </c>
      <c r="K2768" s="148">
        <f t="shared" si="73"/>
        <v>0</v>
      </c>
      <c r="L2768" s="148" t="s">
        <v>9021</v>
      </c>
    </row>
    <row r="2769" spans="8:12" x14ac:dyDescent="0.25">
      <c r="H2769" s="148" t="s">
        <v>4742</v>
      </c>
      <c r="I2769" s="148" t="s">
        <v>391</v>
      </c>
      <c r="J2769" s="148" t="s">
        <v>7856</v>
      </c>
      <c r="K2769" s="148">
        <f t="shared" si="73"/>
        <v>650000000001761</v>
      </c>
      <c r="L2769" s="148" t="s">
        <v>9021</v>
      </c>
    </row>
    <row r="2770" spans="8:12" x14ac:dyDescent="0.25">
      <c r="H2770" s="148" t="s">
        <v>4743</v>
      </c>
      <c r="I2770" s="148" t="s">
        <v>6962</v>
      </c>
      <c r="J2770" s="148" t="s">
        <v>6962</v>
      </c>
      <c r="K2770" s="148">
        <f t="shared" si="73"/>
        <v>0</v>
      </c>
      <c r="L2770" s="148" t="s">
        <v>9021</v>
      </c>
    </row>
    <row r="2771" spans="8:12" x14ac:dyDescent="0.25">
      <c r="H2771" s="148" t="s">
        <v>4743</v>
      </c>
      <c r="I2771" s="148" t="s">
        <v>391</v>
      </c>
      <c r="J2771" s="148" t="s">
        <v>7857</v>
      </c>
      <c r="K2771" s="148">
        <f t="shared" si="73"/>
        <v>650000000000706</v>
      </c>
      <c r="L2771" s="148" t="s">
        <v>9021</v>
      </c>
    </row>
    <row r="2772" spans="8:12" x14ac:dyDescent="0.25">
      <c r="H2772" s="148" t="s">
        <v>4744</v>
      </c>
      <c r="I2772" s="148" t="s">
        <v>6962</v>
      </c>
      <c r="J2772" s="148" t="s">
        <v>6962</v>
      </c>
      <c r="K2772" s="148">
        <f t="shared" si="73"/>
        <v>0</v>
      </c>
      <c r="L2772" s="148" t="s">
        <v>9021</v>
      </c>
    </row>
    <row r="2773" spans="8:12" x14ac:dyDescent="0.25">
      <c r="H2773" s="148" t="s">
        <v>4744</v>
      </c>
      <c r="I2773" s="148" t="s">
        <v>391</v>
      </c>
      <c r="J2773" s="148" t="s">
        <v>7858</v>
      </c>
      <c r="K2773" s="148">
        <f t="shared" si="73"/>
        <v>650000000000707</v>
      </c>
      <c r="L2773" s="148" t="s">
        <v>9021</v>
      </c>
    </row>
    <row r="2774" spans="8:12" x14ac:dyDescent="0.25">
      <c r="H2774" s="148" t="s">
        <v>4745</v>
      </c>
      <c r="I2774" s="148" t="s">
        <v>6962</v>
      </c>
      <c r="J2774" s="148" t="s">
        <v>6962</v>
      </c>
      <c r="K2774" s="148">
        <f t="shared" si="73"/>
        <v>0</v>
      </c>
      <c r="L2774" s="148" t="s">
        <v>9021</v>
      </c>
    </row>
    <row r="2775" spans="8:12" x14ac:dyDescent="0.25">
      <c r="H2775" s="148" t="s">
        <v>4745</v>
      </c>
      <c r="I2775" s="148" t="s">
        <v>391</v>
      </c>
      <c r="J2775" s="148" t="s">
        <v>7859</v>
      </c>
      <c r="K2775" s="148">
        <f t="shared" si="73"/>
        <v>650000000000708</v>
      </c>
      <c r="L2775" s="148" t="s">
        <v>9021</v>
      </c>
    </row>
    <row r="2776" spans="8:12" x14ac:dyDescent="0.25">
      <c r="H2776" s="148" t="s">
        <v>4746</v>
      </c>
      <c r="I2776" s="148" t="s">
        <v>6962</v>
      </c>
      <c r="J2776" s="148" t="s">
        <v>6962</v>
      </c>
      <c r="K2776" s="148">
        <f t="shared" si="73"/>
        <v>0</v>
      </c>
      <c r="L2776" s="148" t="s">
        <v>9026</v>
      </c>
    </row>
    <row r="2777" spans="8:12" x14ac:dyDescent="0.25">
      <c r="H2777" s="148" t="s">
        <v>4746</v>
      </c>
      <c r="I2777" s="148" t="s">
        <v>391</v>
      </c>
      <c r="J2777" s="148" t="s">
        <v>7860</v>
      </c>
      <c r="K2777" s="148">
        <f t="shared" si="73"/>
        <v>650000000001762</v>
      </c>
      <c r="L2777" s="148" t="s">
        <v>9026</v>
      </c>
    </row>
    <row r="2778" spans="8:12" x14ac:dyDescent="0.25">
      <c r="H2778" s="148" t="s">
        <v>4747</v>
      </c>
      <c r="I2778" s="148" t="s">
        <v>6962</v>
      </c>
      <c r="J2778" s="148" t="s">
        <v>6962</v>
      </c>
      <c r="K2778" s="148">
        <f t="shared" si="73"/>
        <v>0</v>
      </c>
      <c r="L2778" s="148" t="s">
        <v>9025</v>
      </c>
    </row>
    <row r="2779" spans="8:12" x14ac:dyDescent="0.25">
      <c r="H2779" s="148" t="s">
        <v>4747</v>
      </c>
      <c r="I2779" s="148" t="s">
        <v>391</v>
      </c>
      <c r="J2779" s="148" t="s">
        <v>7861</v>
      </c>
      <c r="K2779" s="148">
        <f t="shared" si="73"/>
        <v>650000000000709</v>
      </c>
      <c r="L2779" s="148" t="s">
        <v>9025</v>
      </c>
    </row>
    <row r="2780" spans="8:12" x14ac:dyDescent="0.25">
      <c r="H2780" s="148" t="s">
        <v>4748</v>
      </c>
      <c r="I2780" s="148" t="s">
        <v>6962</v>
      </c>
      <c r="J2780" s="148" t="s">
        <v>6962</v>
      </c>
      <c r="K2780" s="148">
        <f t="shared" si="73"/>
        <v>0</v>
      </c>
      <c r="L2780" s="148" t="s">
        <v>9021</v>
      </c>
    </row>
    <row r="2781" spans="8:12" x14ac:dyDescent="0.25">
      <c r="H2781" s="148" t="s">
        <v>4748</v>
      </c>
      <c r="I2781" s="148" t="s">
        <v>391</v>
      </c>
      <c r="J2781" s="148" t="s">
        <v>7862</v>
      </c>
      <c r="K2781" s="148">
        <f t="shared" si="73"/>
        <v>650000000000710</v>
      </c>
      <c r="L2781" s="148" t="s">
        <v>9021</v>
      </c>
    </row>
    <row r="2782" spans="8:12" x14ac:dyDescent="0.25">
      <c r="H2782" s="148" t="s">
        <v>4749</v>
      </c>
      <c r="I2782" s="148" t="s">
        <v>6962</v>
      </c>
      <c r="J2782" s="148" t="s">
        <v>6962</v>
      </c>
      <c r="K2782" s="148">
        <f t="shared" si="73"/>
        <v>0</v>
      </c>
      <c r="L2782" s="148" t="s">
        <v>9021</v>
      </c>
    </row>
    <row r="2783" spans="8:12" x14ac:dyDescent="0.25">
      <c r="H2783" s="148" t="s">
        <v>4749</v>
      </c>
      <c r="I2783" s="148" t="s">
        <v>391</v>
      </c>
      <c r="J2783" s="148" t="s">
        <v>7863</v>
      </c>
      <c r="K2783" s="148">
        <f t="shared" si="73"/>
        <v>650000000000711</v>
      </c>
      <c r="L2783" s="148" t="s">
        <v>9021</v>
      </c>
    </row>
    <row r="2784" spans="8:12" x14ac:dyDescent="0.25">
      <c r="H2784" s="148" t="s">
        <v>4750</v>
      </c>
      <c r="I2784" s="148" t="s">
        <v>6962</v>
      </c>
      <c r="J2784" s="148" t="s">
        <v>6962</v>
      </c>
      <c r="K2784" s="148">
        <f t="shared" si="73"/>
        <v>0</v>
      </c>
      <c r="L2784" s="148" t="s">
        <v>9021</v>
      </c>
    </row>
    <row r="2785" spans="8:12" x14ac:dyDescent="0.25">
      <c r="H2785" s="148" t="s">
        <v>4750</v>
      </c>
      <c r="I2785" s="148" t="s">
        <v>391</v>
      </c>
      <c r="J2785" s="148" t="s">
        <v>7864</v>
      </c>
      <c r="K2785" s="148">
        <f t="shared" si="73"/>
        <v>650000000001763</v>
      </c>
      <c r="L2785" s="148" t="s">
        <v>9021</v>
      </c>
    </row>
    <row r="2786" spans="8:12" x14ac:dyDescent="0.25">
      <c r="H2786" s="148" t="s">
        <v>4751</v>
      </c>
      <c r="I2786" s="148" t="s">
        <v>6962</v>
      </c>
      <c r="J2786" s="148" t="s">
        <v>6962</v>
      </c>
      <c r="K2786" s="148">
        <f t="shared" si="73"/>
        <v>0</v>
      </c>
      <c r="L2786" s="148" t="s">
        <v>9021</v>
      </c>
    </row>
    <row r="2787" spans="8:12" x14ac:dyDescent="0.25">
      <c r="H2787" s="148" t="s">
        <v>4751</v>
      </c>
      <c r="I2787" s="148" t="s">
        <v>391</v>
      </c>
      <c r="J2787" s="148" t="s">
        <v>7865</v>
      </c>
      <c r="K2787" s="148">
        <f t="shared" si="73"/>
        <v>650000000000712</v>
      </c>
      <c r="L2787" s="148" t="s">
        <v>9021</v>
      </c>
    </row>
    <row r="2788" spans="8:12" x14ac:dyDescent="0.25">
      <c r="H2788" s="148" t="s">
        <v>4752</v>
      </c>
      <c r="I2788" s="148" t="s">
        <v>6962</v>
      </c>
      <c r="J2788" s="148" t="s">
        <v>6962</v>
      </c>
      <c r="K2788" s="148">
        <f t="shared" si="73"/>
        <v>0</v>
      </c>
      <c r="L2788" s="148" t="s">
        <v>9021</v>
      </c>
    </row>
    <row r="2789" spans="8:12" x14ac:dyDescent="0.25">
      <c r="H2789" s="148" t="s">
        <v>4752</v>
      </c>
      <c r="I2789" s="148" t="s">
        <v>391</v>
      </c>
      <c r="J2789" s="148" t="s">
        <v>7866</v>
      </c>
      <c r="K2789" s="148">
        <f t="shared" si="73"/>
        <v>650000000000713</v>
      </c>
      <c r="L2789" s="148" t="s">
        <v>9021</v>
      </c>
    </row>
    <row r="2790" spans="8:12" x14ac:dyDescent="0.25">
      <c r="H2790" s="148" t="s">
        <v>4753</v>
      </c>
      <c r="I2790" s="148" t="s">
        <v>6962</v>
      </c>
      <c r="J2790" s="148" t="s">
        <v>6962</v>
      </c>
      <c r="K2790" s="148">
        <f t="shared" si="73"/>
        <v>0</v>
      </c>
      <c r="L2790" s="148" t="s">
        <v>9021</v>
      </c>
    </row>
    <row r="2791" spans="8:12" x14ac:dyDescent="0.25">
      <c r="H2791" s="148" t="s">
        <v>4753</v>
      </c>
      <c r="I2791" s="148" t="s">
        <v>391</v>
      </c>
      <c r="J2791" s="148" t="s">
        <v>7867</v>
      </c>
      <c r="K2791" s="148">
        <f t="shared" si="73"/>
        <v>650000000001764</v>
      </c>
      <c r="L2791" s="148" t="s">
        <v>9021</v>
      </c>
    </row>
    <row r="2792" spans="8:12" x14ac:dyDescent="0.25">
      <c r="H2792" s="148" t="s">
        <v>4754</v>
      </c>
      <c r="I2792" s="148" t="s">
        <v>6962</v>
      </c>
      <c r="J2792" s="148" t="s">
        <v>6962</v>
      </c>
      <c r="K2792" s="148">
        <f t="shared" si="73"/>
        <v>0</v>
      </c>
      <c r="L2792" s="148" t="s">
        <v>9021</v>
      </c>
    </row>
    <row r="2793" spans="8:12" x14ac:dyDescent="0.25">
      <c r="H2793" s="148" t="s">
        <v>4754</v>
      </c>
      <c r="I2793" s="148" t="s">
        <v>391</v>
      </c>
      <c r="J2793" s="148" t="s">
        <v>7868</v>
      </c>
      <c r="K2793" s="148">
        <f t="shared" si="73"/>
        <v>650000000001765</v>
      </c>
      <c r="L2793" s="148" t="s">
        <v>9021</v>
      </c>
    </row>
    <row r="2794" spans="8:12" x14ac:dyDescent="0.25">
      <c r="H2794" s="148" t="s">
        <v>4755</v>
      </c>
      <c r="I2794" s="148" t="s">
        <v>6962</v>
      </c>
      <c r="J2794" s="148" t="s">
        <v>6962</v>
      </c>
      <c r="K2794" s="148">
        <f t="shared" si="73"/>
        <v>0</v>
      </c>
      <c r="L2794" s="148" t="s">
        <v>9021</v>
      </c>
    </row>
    <row r="2795" spans="8:12" x14ac:dyDescent="0.25">
      <c r="H2795" s="148" t="s">
        <v>4755</v>
      </c>
      <c r="I2795" s="148" t="s">
        <v>391</v>
      </c>
      <c r="J2795" s="148" t="s">
        <v>7869</v>
      </c>
      <c r="K2795" s="148">
        <f t="shared" si="73"/>
        <v>650000000000714</v>
      </c>
      <c r="L2795" s="148" t="s">
        <v>9021</v>
      </c>
    </row>
    <row r="2796" spans="8:12" x14ac:dyDescent="0.25">
      <c r="H2796" s="148" t="s">
        <v>4756</v>
      </c>
      <c r="I2796" s="148" t="s">
        <v>6962</v>
      </c>
      <c r="J2796" s="148" t="s">
        <v>6962</v>
      </c>
      <c r="K2796" s="148">
        <f t="shared" si="73"/>
        <v>0</v>
      </c>
      <c r="L2796" s="148" t="s">
        <v>9021</v>
      </c>
    </row>
    <row r="2797" spans="8:12" x14ac:dyDescent="0.25">
      <c r="H2797" s="148" t="s">
        <v>4756</v>
      </c>
      <c r="I2797" s="148" t="s">
        <v>391</v>
      </c>
      <c r="J2797" s="148" t="s">
        <v>7870</v>
      </c>
      <c r="K2797" s="148">
        <f t="shared" si="73"/>
        <v>650000000000715</v>
      </c>
      <c r="L2797" s="148" t="s">
        <v>9021</v>
      </c>
    </row>
    <row r="2798" spans="8:12" x14ac:dyDescent="0.25">
      <c r="H2798" s="148" t="s">
        <v>4757</v>
      </c>
      <c r="I2798" s="148" t="s">
        <v>6962</v>
      </c>
      <c r="J2798" s="148" t="s">
        <v>6962</v>
      </c>
      <c r="K2798" s="148">
        <f t="shared" si="73"/>
        <v>0</v>
      </c>
      <c r="L2798" s="148" t="s">
        <v>9021</v>
      </c>
    </row>
    <row r="2799" spans="8:12" x14ac:dyDescent="0.25">
      <c r="H2799" s="148" t="s">
        <v>4757</v>
      </c>
      <c r="I2799" s="148" t="s">
        <v>391</v>
      </c>
      <c r="J2799" s="148" t="s">
        <v>7871</v>
      </c>
      <c r="K2799" s="148">
        <f t="shared" si="73"/>
        <v>650000000001766</v>
      </c>
      <c r="L2799" s="148" t="s">
        <v>9021</v>
      </c>
    </row>
    <row r="2800" spans="8:12" x14ac:dyDescent="0.25">
      <c r="H2800" s="148" t="s">
        <v>4758</v>
      </c>
      <c r="I2800" s="148" t="s">
        <v>6962</v>
      </c>
      <c r="J2800" s="148" t="s">
        <v>6962</v>
      </c>
      <c r="K2800" s="148">
        <f t="shared" si="73"/>
        <v>0</v>
      </c>
      <c r="L2800" s="148" t="s">
        <v>9021</v>
      </c>
    </row>
    <row r="2801" spans="8:12" x14ac:dyDescent="0.25">
      <c r="H2801" s="148" t="s">
        <v>4758</v>
      </c>
      <c r="I2801" s="148" t="s">
        <v>391</v>
      </c>
      <c r="J2801" s="148" t="s">
        <v>7872</v>
      </c>
      <c r="K2801" s="148">
        <f t="shared" si="73"/>
        <v>650000000000716</v>
      </c>
      <c r="L2801" s="148" t="s">
        <v>9021</v>
      </c>
    </row>
    <row r="2802" spans="8:12" x14ac:dyDescent="0.25">
      <c r="H2802" s="148" t="s">
        <v>4759</v>
      </c>
      <c r="I2802" s="148" t="s">
        <v>6962</v>
      </c>
      <c r="J2802" s="148" t="s">
        <v>6962</v>
      </c>
      <c r="K2802" s="148">
        <f t="shared" si="73"/>
        <v>0</v>
      </c>
      <c r="L2802" s="148" t="s">
        <v>9021</v>
      </c>
    </row>
    <row r="2803" spans="8:12" x14ac:dyDescent="0.25">
      <c r="H2803" s="148" t="s">
        <v>4759</v>
      </c>
      <c r="I2803" s="148" t="s">
        <v>391</v>
      </c>
      <c r="J2803" s="148" t="s">
        <v>7873</v>
      </c>
      <c r="K2803" s="148">
        <f t="shared" si="73"/>
        <v>650000000000717</v>
      </c>
      <c r="L2803" s="148" t="s">
        <v>9021</v>
      </c>
    </row>
    <row r="2804" spans="8:12" x14ac:dyDescent="0.25">
      <c r="H2804" s="148" t="s">
        <v>4760</v>
      </c>
      <c r="I2804" s="148" t="s">
        <v>6962</v>
      </c>
      <c r="J2804" s="148" t="s">
        <v>6962</v>
      </c>
      <c r="K2804" s="148">
        <f t="shared" si="73"/>
        <v>0</v>
      </c>
      <c r="L2804" s="148" t="s">
        <v>9021</v>
      </c>
    </row>
    <row r="2805" spans="8:12" x14ac:dyDescent="0.25">
      <c r="H2805" s="148" t="s">
        <v>4760</v>
      </c>
      <c r="I2805" s="148" t="s">
        <v>391</v>
      </c>
      <c r="J2805" s="148" t="s">
        <v>7874</v>
      </c>
      <c r="K2805" s="148">
        <f t="shared" si="73"/>
        <v>650000000001767</v>
      </c>
      <c r="L2805" s="148" t="s">
        <v>9021</v>
      </c>
    </row>
    <row r="2806" spans="8:12" x14ac:dyDescent="0.25">
      <c r="H2806" s="148" t="s">
        <v>4761</v>
      </c>
      <c r="I2806" s="148" t="s">
        <v>6962</v>
      </c>
      <c r="J2806" s="148" t="s">
        <v>6962</v>
      </c>
      <c r="K2806" s="148">
        <f t="shared" si="73"/>
        <v>0</v>
      </c>
      <c r="L2806" s="148" t="s">
        <v>9021</v>
      </c>
    </row>
    <row r="2807" spans="8:12" x14ac:dyDescent="0.25">
      <c r="H2807" s="148" t="s">
        <v>4761</v>
      </c>
      <c r="I2807" s="148" t="s">
        <v>391</v>
      </c>
      <c r="J2807" s="148" t="s">
        <v>7875</v>
      </c>
      <c r="K2807" s="148">
        <f t="shared" si="73"/>
        <v>650000000001768</v>
      </c>
      <c r="L2807" s="148" t="s">
        <v>9021</v>
      </c>
    </row>
    <row r="2808" spans="8:12" x14ac:dyDescent="0.25">
      <c r="H2808" s="148" t="s">
        <v>4762</v>
      </c>
      <c r="I2808" s="148" t="s">
        <v>6962</v>
      </c>
      <c r="J2808" s="148" t="s">
        <v>6962</v>
      </c>
      <c r="K2808" s="148">
        <f t="shared" si="73"/>
        <v>0</v>
      </c>
      <c r="L2808" s="148" t="s">
        <v>9021</v>
      </c>
    </row>
    <row r="2809" spans="8:12" x14ac:dyDescent="0.25">
      <c r="H2809" s="148" t="s">
        <v>4762</v>
      </c>
      <c r="I2809" s="148" t="s">
        <v>391</v>
      </c>
      <c r="J2809" s="148" t="s">
        <v>7876</v>
      </c>
      <c r="K2809" s="148">
        <f t="shared" si="73"/>
        <v>650000000000718</v>
      </c>
      <c r="L2809" s="148" t="s">
        <v>9021</v>
      </c>
    </row>
    <row r="2810" spans="8:12" x14ac:dyDescent="0.25">
      <c r="H2810" s="148" t="s">
        <v>4763</v>
      </c>
      <c r="I2810" s="148" t="s">
        <v>6962</v>
      </c>
      <c r="J2810" s="148" t="s">
        <v>6962</v>
      </c>
      <c r="K2810" s="148">
        <f t="shared" si="73"/>
        <v>0</v>
      </c>
      <c r="L2810" s="148" t="s">
        <v>9021</v>
      </c>
    </row>
    <row r="2811" spans="8:12" x14ac:dyDescent="0.25">
      <c r="H2811" s="148" t="s">
        <v>4763</v>
      </c>
      <c r="I2811" s="148" t="s">
        <v>391</v>
      </c>
      <c r="J2811" s="148" t="s">
        <v>7877</v>
      </c>
      <c r="K2811" s="148">
        <f t="shared" si="73"/>
        <v>650000000000719</v>
      </c>
      <c r="L2811" s="148" t="s">
        <v>9021</v>
      </c>
    </row>
    <row r="2812" spans="8:12" x14ac:dyDescent="0.25">
      <c r="H2812" s="148" t="s">
        <v>4764</v>
      </c>
      <c r="I2812" s="148" t="s">
        <v>6962</v>
      </c>
      <c r="J2812" s="148" t="s">
        <v>6962</v>
      </c>
      <c r="K2812" s="148">
        <f t="shared" si="73"/>
        <v>0</v>
      </c>
      <c r="L2812" s="148" t="s">
        <v>9021</v>
      </c>
    </row>
    <row r="2813" spans="8:12" x14ac:dyDescent="0.25">
      <c r="H2813" s="148" t="s">
        <v>4764</v>
      </c>
      <c r="I2813" s="148" t="s">
        <v>391</v>
      </c>
      <c r="J2813" s="148" t="s">
        <v>7878</v>
      </c>
      <c r="K2813" s="148">
        <f t="shared" si="73"/>
        <v>650000000000720</v>
      </c>
      <c r="L2813" s="148" t="s">
        <v>9021</v>
      </c>
    </row>
    <row r="2814" spans="8:12" x14ac:dyDescent="0.25">
      <c r="H2814" s="148" t="s">
        <v>4765</v>
      </c>
      <c r="I2814" s="148" t="s">
        <v>6962</v>
      </c>
      <c r="J2814" s="148" t="s">
        <v>6962</v>
      </c>
      <c r="K2814" s="148">
        <f t="shared" si="73"/>
        <v>0</v>
      </c>
      <c r="L2814" s="148" t="s">
        <v>9021</v>
      </c>
    </row>
    <row r="2815" spans="8:12" x14ac:dyDescent="0.25">
      <c r="H2815" s="148" t="s">
        <v>4765</v>
      </c>
      <c r="I2815" s="148" t="s">
        <v>391</v>
      </c>
      <c r="J2815" s="148" t="s">
        <v>7879</v>
      </c>
      <c r="K2815" s="148">
        <f t="shared" si="73"/>
        <v>650000000000721</v>
      </c>
      <c r="L2815" s="148" t="s">
        <v>9021</v>
      </c>
    </row>
    <row r="2816" spans="8:12" x14ac:dyDescent="0.25">
      <c r="H2816" s="148" t="s">
        <v>4766</v>
      </c>
      <c r="I2816" s="148" t="s">
        <v>6962</v>
      </c>
      <c r="J2816" s="148" t="s">
        <v>6962</v>
      </c>
      <c r="K2816" s="148">
        <f t="shared" si="73"/>
        <v>0</v>
      </c>
      <c r="L2816" s="148" t="s">
        <v>9021</v>
      </c>
    </row>
    <row r="2817" spans="8:12" x14ac:dyDescent="0.25">
      <c r="H2817" s="148" t="s">
        <v>4766</v>
      </c>
      <c r="I2817" s="148" t="s">
        <v>391</v>
      </c>
      <c r="J2817" s="148" t="s">
        <v>7880</v>
      </c>
      <c r="K2817" s="148">
        <f t="shared" si="73"/>
        <v>650000000000722</v>
      </c>
      <c r="L2817" s="148" t="s">
        <v>9021</v>
      </c>
    </row>
    <row r="2818" spans="8:12" x14ac:dyDescent="0.25">
      <c r="H2818" s="148" t="s">
        <v>4767</v>
      </c>
      <c r="I2818" s="148" t="s">
        <v>6962</v>
      </c>
      <c r="J2818" s="148" t="s">
        <v>6962</v>
      </c>
      <c r="K2818" s="148">
        <f t="shared" si="73"/>
        <v>0</v>
      </c>
      <c r="L2818" s="148" t="s">
        <v>9021</v>
      </c>
    </row>
    <row r="2819" spans="8:12" x14ac:dyDescent="0.25">
      <c r="H2819" s="148" t="s">
        <v>4767</v>
      </c>
      <c r="I2819" s="148" t="s">
        <v>391</v>
      </c>
      <c r="J2819" s="148" t="s">
        <v>7881</v>
      </c>
      <c r="K2819" s="148">
        <f t="shared" ref="K2819:K2882" si="74">+IFERROR(J2819*1,0)</f>
        <v>650000000001769</v>
      </c>
      <c r="L2819" s="148" t="s">
        <v>9021</v>
      </c>
    </row>
    <row r="2820" spans="8:12" x14ac:dyDescent="0.25">
      <c r="H2820" s="148" t="s">
        <v>4768</v>
      </c>
      <c r="I2820" s="148" t="s">
        <v>6962</v>
      </c>
      <c r="J2820" s="148" t="s">
        <v>6962</v>
      </c>
      <c r="K2820" s="148">
        <f t="shared" si="74"/>
        <v>0</v>
      </c>
      <c r="L2820" s="148" t="s">
        <v>9021</v>
      </c>
    </row>
    <row r="2821" spans="8:12" x14ac:dyDescent="0.25">
      <c r="H2821" s="148" t="s">
        <v>4768</v>
      </c>
      <c r="I2821" s="148" t="s">
        <v>391</v>
      </c>
      <c r="J2821" s="148" t="s">
        <v>7882</v>
      </c>
      <c r="K2821" s="148">
        <f t="shared" si="74"/>
        <v>650000000001770</v>
      </c>
      <c r="L2821" s="148" t="s">
        <v>9021</v>
      </c>
    </row>
    <row r="2822" spans="8:12" x14ac:dyDescent="0.25">
      <c r="H2822" s="148" t="s">
        <v>4769</v>
      </c>
      <c r="I2822" s="148" t="s">
        <v>6962</v>
      </c>
      <c r="J2822" s="148" t="s">
        <v>6962</v>
      </c>
      <c r="K2822" s="148">
        <f t="shared" si="74"/>
        <v>0</v>
      </c>
      <c r="L2822" s="148" t="s">
        <v>9021</v>
      </c>
    </row>
    <row r="2823" spans="8:12" x14ac:dyDescent="0.25">
      <c r="H2823" s="148" t="s">
        <v>4769</v>
      </c>
      <c r="I2823" s="148" t="s">
        <v>391</v>
      </c>
      <c r="J2823" s="148" t="s">
        <v>7883</v>
      </c>
      <c r="K2823" s="148">
        <f t="shared" si="74"/>
        <v>650000000000723</v>
      </c>
      <c r="L2823" s="148" t="s">
        <v>9021</v>
      </c>
    </row>
    <row r="2824" spans="8:12" x14ac:dyDescent="0.25">
      <c r="H2824" s="148" t="s">
        <v>4770</v>
      </c>
      <c r="I2824" s="148" t="s">
        <v>6962</v>
      </c>
      <c r="J2824" s="148" t="s">
        <v>6962</v>
      </c>
      <c r="K2824" s="148">
        <f t="shared" si="74"/>
        <v>0</v>
      </c>
      <c r="L2824" s="148" t="s">
        <v>9021</v>
      </c>
    </row>
    <row r="2825" spans="8:12" x14ac:dyDescent="0.25">
      <c r="H2825" s="148" t="s">
        <v>4770</v>
      </c>
      <c r="I2825" s="148" t="s">
        <v>391</v>
      </c>
      <c r="J2825" s="148" t="s">
        <v>7884</v>
      </c>
      <c r="K2825" s="148">
        <f t="shared" si="74"/>
        <v>650000000001771</v>
      </c>
      <c r="L2825" s="148" t="s">
        <v>9021</v>
      </c>
    </row>
    <row r="2826" spans="8:12" x14ac:dyDescent="0.25">
      <c r="H2826" s="148" t="s">
        <v>4771</v>
      </c>
      <c r="I2826" s="148" t="s">
        <v>6962</v>
      </c>
      <c r="J2826" s="148" t="s">
        <v>6962</v>
      </c>
      <c r="K2826" s="148">
        <f t="shared" si="74"/>
        <v>0</v>
      </c>
      <c r="L2826" s="148" t="s">
        <v>9021</v>
      </c>
    </row>
    <row r="2827" spans="8:12" x14ac:dyDescent="0.25">
      <c r="H2827" s="148" t="s">
        <v>4771</v>
      </c>
      <c r="I2827" s="148" t="s">
        <v>391</v>
      </c>
      <c r="J2827" s="148" t="s">
        <v>7885</v>
      </c>
      <c r="K2827" s="148">
        <f t="shared" si="74"/>
        <v>650000000001772</v>
      </c>
      <c r="L2827" s="148" t="s">
        <v>9021</v>
      </c>
    </row>
    <row r="2828" spans="8:12" x14ac:dyDescent="0.25">
      <c r="H2828" s="148" t="s">
        <v>4772</v>
      </c>
      <c r="I2828" s="148" t="s">
        <v>6962</v>
      </c>
      <c r="J2828" s="148" t="s">
        <v>6962</v>
      </c>
      <c r="K2828" s="148">
        <f t="shared" si="74"/>
        <v>0</v>
      </c>
      <c r="L2828" s="148" t="s">
        <v>9021</v>
      </c>
    </row>
    <row r="2829" spans="8:12" x14ac:dyDescent="0.25">
      <c r="H2829" s="148" t="s">
        <v>4772</v>
      </c>
      <c r="I2829" s="148" t="s">
        <v>391</v>
      </c>
      <c r="J2829" s="148" t="s">
        <v>7886</v>
      </c>
      <c r="K2829" s="148">
        <f t="shared" si="74"/>
        <v>650000000000724</v>
      </c>
      <c r="L2829" s="148" t="s">
        <v>9021</v>
      </c>
    </row>
    <row r="2830" spans="8:12" x14ac:dyDescent="0.25">
      <c r="H2830" s="148" t="s">
        <v>4773</v>
      </c>
      <c r="I2830" s="148" t="s">
        <v>6962</v>
      </c>
      <c r="J2830" s="148" t="s">
        <v>6962</v>
      </c>
      <c r="K2830" s="148">
        <f t="shared" si="74"/>
        <v>0</v>
      </c>
      <c r="L2830" s="148" t="s">
        <v>9021</v>
      </c>
    </row>
    <row r="2831" spans="8:12" x14ac:dyDescent="0.25">
      <c r="H2831" s="148" t="s">
        <v>4773</v>
      </c>
      <c r="I2831" s="148" t="s">
        <v>391</v>
      </c>
      <c r="J2831" s="148" t="s">
        <v>7887</v>
      </c>
      <c r="K2831" s="148">
        <f t="shared" si="74"/>
        <v>650000000000725</v>
      </c>
      <c r="L2831" s="148" t="s">
        <v>9021</v>
      </c>
    </row>
    <row r="2832" spans="8:12" x14ac:dyDescent="0.25">
      <c r="H2832" s="148" t="s">
        <v>4774</v>
      </c>
      <c r="I2832" s="148" t="s">
        <v>6962</v>
      </c>
      <c r="J2832" s="148" t="s">
        <v>6962</v>
      </c>
      <c r="K2832" s="148">
        <f t="shared" si="74"/>
        <v>0</v>
      </c>
      <c r="L2832" s="148" t="s">
        <v>9021</v>
      </c>
    </row>
    <row r="2833" spans="8:12" x14ac:dyDescent="0.25">
      <c r="H2833" s="148" t="s">
        <v>4774</v>
      </c>
      <c r="I2833" s="148" t="s">
        <v>391</v>
      </c>
      <c r="J2833" s="148" t="s">
        <v>7888</v>
      </c>
      <c r="K2833" s="148">
        <f t="shared" si="74"/>
        <v>650000000000726</v>
      </c>
      <c r="L2833" s="148" t="s">
        <v>9021</v>
      </c>
    </row>
    <row r="2834" spans="8:12" x14ac:dyDescent="0.25">
      <c r="H2834" s="148" t="s">
        <v>4775</v>
      </c>
      <c r="I2834" s="148" t="s">
        <v>6962</v>
      </c>
      <c r="J2834" s="148" t="s">
        <v>6962</v>
      </c>
      <c r="K2834" s="148">
        <f t="shared" si="74"/>
        <v>0</v>
      </c>
      <c r="L2834" s="148" t="s">
        <v>9021</v>
      </c>
    </row>
    <row r="2835" spans="8:12" x14ac:dyDescent="0.25">
      <c r="H2835" s="148" t="s">
        <v>4775</v>
      </c>
      <c r="I2835" s="148" t="s">
        <v>391</v>
      </c>
      <c r="J2835" s="148" t="s">
        <v>7889</v>
      </c>
      <c r="K2835" s="148">
        <f t="shared" si="74"/>
        <v>650000000000727</v>
      </c>
      <c r="L2835" s="148" t="s">
        <v>9021</v>
      </c>
    </row>
    <row r="2836" spans="8:12" x14ac:dyDescent="0.25">
      <c r="H2836" s="148" t="s">
        <v>4776</v>
      </c>
      <c r="I2836" s="148" t="s">
        <v>6962</v>
      </c>
      <c r="J2836" s="148" t="s">
        <v>6962</v>
      </c>
      <c r="K2836" s="148">
        <f t="shared" si="74"/>
        <v>0</v>
      </c>
      <c r="L2836" s="148" t="s">
        <v>9021</v>
      </c>
    </row>
    <row r="2837" spans="8:12" x14ac:dyDescent="0.25">
      <c r="H2837" s="148" t="s">
        <v>4776</v>
      </c>
      <c r="I2837" s="148" t="s">
        <v>391</v>
      </c>
      <c r="J2837" s="148" t="s">
        <v>7890</v>
      </c>
      <c r="K2837" s="148">
        <f t="shared" si="74"/>
        <v>650000000001773</v>
      </c>
      <c r="L2837" s="148" t="s">
        <v>9021</v>
      </c>
    </row>
    <row r="2838" spans="8:12" x14ac:dyDescent="0.25">
      <c r="H2838" s="148" t="s">
        <v>4777</v>
      </c>
      <c r="I2838" s="148" t="s">
        <v>6962</v>
      </c>
      <c r="J2838" s="148" t="s">
        <v>6962</v>
      </c>
      <c r="K2838" s="148">
        <f t="shared" si="74"/>
        <v>0</v>
      </c>
      <c r="L2838" s="148" t="s">
        <v>9021</v>
      </c>
    </row>
    <row r="2839" spans="8:12" x14ac:dyDescent="0.25">
      <c r="H2839" s="148" t="s">
        <v>4777</v>
      </c>
      <c r="I2839" s="148" t="s">
        <v>391</v>
      </c>
      <c r="J2839" s="148" t="s">
        <v>7891</v>
      </c>
      <c r="K2839" s="148">
        <f t="shared" si="74"/>
        <v>650000000000728</v>
      </c>
      <c r="L2839" s="148" t="s">
        <v>9021</v>
      </c>
    </row>
    <row r="2840" spans="8:12" x14ac:dyDescent="0.25">
      <c r="H2840" s="148" t="s">
        <v>4778</v>
      </c>
      <c r="I2840" s="148" t="s">
        <v>6962</v>
      </c>
      <c r="J2840" s="148" t="s">
        <v>6962</v>
      </c>
      <c r="K2840" s="148">
        <f t="shared" si="74"/>
        <v>0</v>
      </c>
      <c r="L2840" s="148" t="s">
        <v>9021</v>
      </c>
    </row>
    <row r="2841" spans="8:12" x14ac:dyDescent="0.25">
      <c r="H2841" s="148" t="s">
        <v>4778</v>
      </c>
      <c r="I2841" s="148" t="s">
        <v>391</v>
      </c>
      <c r="J2841" s="148" t="s">
        <v>7892</v>
      </c>
      <c r="K2841" s="148">
        <f t="shared" si="74"/>
        <v>650000000000729</v>
      </c>
      <c r="L2841" s="148" t="s">
        <v>9021</v>
      </c>
    </row>
    <row r="2842" spans="8:12" x14ac:dyDescent="0.25">
      <c r="H2842" s="148" t="s">
        <v>4779</v>
      </c>
      <c r="I2842" s="148" t="s">
        <v>6962</v>
      </c>
      <c r="J2842" s="148" t="s">
        <v>6962</v>
      </c>
      <c r="K2842" s="148">
        <f t="shared" si="74"/>
        <v>0</v>
      </c>
      <c r="L2842" s="148" t="s">
        <v>9021</v>
      </c>
    </row>
    <row r="2843" spans="8:12" x14ac:dyDescent="0.25">
      <c r="H2843" s="148" t="s">
        <v>4779</v>
      </c>
      <c r="I2843" s="148" t="s">
        <v>391</v>
      </c>
      <c r="J2843" s="148" t="s">
        <v>7893</v>
      </c>
      <c r="K2843" s="148">
        <f t="shared" si="74"/>
        <v>650000000001774</v>
      </c>
      <c r="L2843" s="148" t="s">
        <v>9021</v>
      </c>
    </row>
    <row r="2844" spans="8:12" x14ac:dyDescent="0.25">
      <c r="H2844" s="148" t="s">
        <v>6875</v>
      </c>
      <c r="I2844" s="148" t="s">
        <v>6962</v>
      </c>
      <c r="J2844" s="148" t="s">
        <v>6962</v>
      </c>
      <c r="K2844" s="148">
        <f t="shared" si="74"/>
        <v>0</v>
      </c>
      <c r="L2844" s="148" t="s">
        <v>9021</v>
      </c>
    </row>
    <row r="2845" spans="8:12" x14ac:dyDescent="0.25">
      <c r="H2845" s="148" t="s">
        <v>4780</v>
      </c>
      <c r="I2845" s="148" t="s">
        <v>6962</v>
      </c>
      <c r="J2845" s="148" t="s">
        <v>6962</v>
      </c>
      <c r="K2845" s="148">
        <f t="shared" si="74"/>
        <v>0</v>
      </c>
      <c r="L2845" s="148" t="s">
        <v>9021</v>
      </c>
    </row>
    <row r="2846" spans="8:12" x14ac:dyDescent="0.25">
      <c r="H2846" s="148" t="s">
        <v>4780</v>
      </c>
      <c r="I2846" s="148" t="s">
        <v>391</v>
      </c>
      <c r="J2846" s="148" t="s">
        <v>7894</v>
      </c>
      <c r="K2846" s="148">
        <f t="shared" si="74"/>
        <v>650000000001775</v>
      </c>
      <c r="L2846" s="148" t="s">
        <v>9021</v>
      </c>
    </row>
    <row r="2847" spans="8:12" x14ac:dyDescent="0.25">
      <c r="H2847" s="148" t="s">
        <v>4781</v>
      </c>
      <c r="I2847" s="148" t="s">
        <v>6962</v>
      </c>
      <c r="J2847" s="148" t="s">
        <v>6962</v>
      </c>
      <c r="K2847" s="148">
        <f t="shared" si="74"/>
        <v>0</v>
      </c>
      <c r="L2847" s="148" t="s">
        <v>9021</v>
      </c>
    </row>
    <row r="2848" spans="8:12" x14ac:dyDescent="0.25">
      <c r="H2848" s="148" t="s">
        <v>4781</v>
      </c>
      <c r="I2848" s="148" t="s">
        <v>391</v>
      </c>
      <c r="J2848" s="148" t="s">
        <v>7895</v>
      </c>
      <c r="K2848" s="148">
        <f t="shared" si="74"/>
        <v>650000000001776</v>
      </c>
      <c r="L2848" s="148" t="s">
        <v>9021</v>
      </c>
    </row>
    <row r="2849" spans="8:12" x14ac:dyDescent="0.25">
      <c r="H2849" s="148" t="s">
        <v>4782</v>
      </c>
      <c r="I2849" s="148" t="s">
        <v>6962</v>
      </c>
      <c r="J2849" s="148" t="s">
        <v>6962</v>
      </c>
      <c r="K2849" s="148">
        <f t="shared" si="74"/>
        <v>0</v>
      </c>
      <c r="L2849" s="148" t="s">
        <v>9021</v>
      </c>
    </row>
    <row r="2850" spans="8:12" x14ac:dyDescent="0.25">
      <c r="H2850" s="148" t="s">
        <v>4782</v>
      </c>
      <c r="I2850" s="148" t="s">
        <v>391</v>
      </c>
      <c r="J2850" s="148" t="s">
        <v>7896</v>
      </c>
      <c r="K2850" s="148">
        <f t="shared" si="74"/>
        <v>650000000001777</v>
      </c>
      <c r="L2850" s="148" t="s">
        <v>9021</v>
      </c>
    </row>
    <row r="2851" spans="8:12" x14ac:dyDescent="0.25">
      <c r="H2851" s="148" t="s">
        <v>4783</v>
      </c>
      <c r="I2851" s="148" t="s">
        <v>6962</v>
      </c>
      <c r="J2851" s="148" t="s">
        <v>6962</v>
      </c>
      <c r="K2851" s="148">
        <f t="shared" si="74"/>
        <v>0</v>
      </c>
      <c r="L2851" s="148" t="s">
        <v>9021</v>
      </c>
    </row>
    <row r="2852" spans="8:12" x14ac:dyDescent="0.25">
      <c r="H2852" s="148" t="s">
        <v>4783</v>
      </c>
      <c r="I2852" s="148" t="s">
        <v>391</v>
      </c>
      <c r="J2852" s="148" t="s">
        <v>7897</v>
      </c>
      <c r="K2852" s="148">
        <f t="shared" si="74"/>
        <v>650000000000731</v>
      </c>
      <c r="L2852" s="148" t="s">
        <v>9021</v>
      </c>
    </row>
    <row r="2853" spans="8:12" x14ac:dyDescent="0.25">
      <c r="H2853" s="148" t="s">
        <v>6876</v>
      </c>
      <c r="I2853" s="148" t="s">
        <v>6962</v>
      </c>
      <c r="J2853" s="148" t="s">
        <v>6962</v>
      </c>
      <c r="K2853" s="148">
        <f t="shared" si="74"/>
        <v>0</v>
      </c>
      <c r="L2853" s="148" t="s">
        <v>9021</v>
      </c>
    </row>
    <row r="2854" spans="8:12" x14ac:dyDescent="0.25">
      <c r="H2854" s="148" t="s">
        <v>4784</v>
      </c>
      <c r="I2854" s="148" t="s">
        <v>6962</v>
      </c>
      <c r="J2854" s="148" t="s">
        <v>6962</v>
      </c>
      <c r="K2854" s="148">
        <f t="shared" si="74"/>
        <v>0</v>
      </c>
      <c r="L2854" s="148" t="s">
        <v>9021</v>
      </c>
    </row>
    <row r="2855" spans="8:12" x14ac:dyDescent="0.25">
      <c r="H2855" s="148" t="s">
        <v>4784</v>
      </c>
      <c r="I2855" s="148" t="s">
        <v>391</v>
      </c>
      <c r="J2855" s="148" t="s">
        <v>7898</v>
      </c>
      <c r="K2855" s="148">
        <f t="shared" si="74"/>
        <v>650000000001778</v>
      </c>
      <c r="L2855" s="148" t="s">
        <v>9021</v>
      </c>
    </row>
    <row r="2856" spans="8:12" x14ac:dyDescent="0.25">
      <c r="H2856" s="148" t="s">
        <v>4785</v>
      </c>
      <c r="I2856" s="148" t="s">
        <v>6962</v>
      </c>
      <c r="J2856" s="148" t="s">
        <v>6962</v>
      </c>
      <c r="K2856" s="148">
        <f t="shared" si="74"/>
        <v>0</v>
      </c>
      <c r="L2856" s="148" t="s">
        <v>9021</v>
      </c>
    </row>
    <row r="2857" spans="8:12" x14ac:dyDescent="0.25">
      <c r="H2857" s="148" t="s">
        <v>4785</v>
      </c>
      <c r="I2857" s="148" t="s">
        <v>391</v>
      </c>
      <c r="J2857" s="148" t="s">
        <v>7899</v>
      </c>
      <c r="K2857" s="148">
        <f t="shared" si="74"/>
        <v>650000000001779</v>
      </c>
      <c r="L2857" s="148" t="s">
        <v>9021</v>
      </c>
    </row>
    <row r="2858" spans="8:12" x14ac:dyDescent="0.25">
      <c r="H2858" s="148" t="s">
        <v>4786</v>
      </c>
      <c r="I2858" s="148" t="s">
        <v>6962</v>
      </c>
      <c r="J2858" s="148" t="s">
        <v>6962</v>
      </c>
      <c r="K2858" s="148">
        <f t="shared" si="74"/>
        <v>0</v>
      </c>
      <c r="L2858" s="148" t="s">
        <v>9021</v>
      </c>
    </row>
    <row r="2859" spans="8:12" x14ac:dyDescent="0.25">
      <c r="H2859" s="148" t="s">
        <v>4786</v>
      </c>
      <c r="I2859" s="148" t="s">
        <v>391</v>
      </c>
      <c r="J2859" s="148" t="s">
        <v>7900</v>
      </c>
      <c r="K2859" s="148">
        <f t="shared" si="74"/>
        <v>650000000001780</v>
      </c>
      <c r="L2859" s="148" t="s">
        <v>9021</v>
      </c>
    </row>
    <row r="2860" spans="8:12" x14ac:dyDescent="0.25">
      <c r="H2860" s="148" t="s">
        <v>4787</v>
      </c>
      <c r="I2860" s="148" t="s">
        <v>6962</v>
      </c>
      <c r="J2860" s="148" t="s">
        <v>6962</v>
      </c>
      <c r="K2860" s="148">
        <f t="shared" si="74"/>
        <v>0</v>
      </c>
      <c r="L2860" s="148" t="s">
        <v>9021</v>
      </c>
    </row>
    <row r="2861" spans="8:12" x14ac:dyDescent="0.25">
      <c r="H2861" s="148" t="s">
        <v>4787</v>
      </c>
      <c r="I2861" s="148" t="s">
        <v>391</v>
      </c>
      <c r="J2861" s="148" t="s">
        <v>7901</v>
      </c>
      <c r="K2861" s="148">
        <f t="shared" si="74"/>
        <v>650000000000732</v>
      </c>
      <c r="L2861" s="148" t="s">
        <v>9021</v>
      </c>
    </row>
    <row r="2862" spans="8:12" x14ac:dyDescent="0.25">
      <c r="H2862" s="148" t="s">
        <v>4788</v>
      </c>
      <c r="I2862" s="148" t="s">
        <v>6962</v>
      </c>
      <c r="J2862" s="148" t="s">
        <v>6962</v>
      </c>
      <c r="K2862" s="148">
        <f t="shared" si="74"/>
        <v>0</v>
      </c>
      <c r="L2862" s="148" t="s">
        <v>9021</v>
      </c>
    </row>
    <row r="2863" spans="8:12" x14ac:dyDescent="0.25">
      <c r="H2863" s="148" t="s">
        <v>4788</v>
      </c>
      <c r="I2863" s="148" t="s">
        <v>391</v>
      </c>
      <c r="J2863" s="148" t="s">
        <v>7902</v>
      </c>
      <c r="K2863" s="148">
        <f t="shared" si="74"/>
        <v>650000000001781</v>
      </c>
      <c r="L2863" s="148" t="s">
        <v>9021</v>
      </c>
    </row>
    <row r="2864" spans="8:12" x14ac:dyDescent="0.25">
      <c r="H2864" s="148" t="s">
        <v>4789</v>
      </c>
      <c r="I2864" s="148" t="s">
        <v>6962</v>
      </c>
      <c r="J2864" s="148" t="s">
        <v>6962</v>
      </c>
      <c r="K2864" s="148">
        <f t="shared" si="74"/>
        <v>0</v>
      </c>
      <c r="L2864" s="148" t="s">
        <v>9021</v>
      </c>
    </row>
    <row r="2865" spans="8:12" x14ac:dyDescent="0.25">
      <c r="H2865" s="148" t="s">
        <v>4789</v>
      </c>
      <c r="I2865" s="148" t="s">
        <v>391</v>
      </c>
      <c r="J2865" s="148" t="s">
        <v>7903</v>
      </c>
      <c r="K2865" s="148">
        <f t="shared" si="74"/>
        <v>650000000001782</v>
      </c>
      <c r="L2865" s="148" t="s">
        <v>9021</v>
      </c>
    </row>
    <row r="2866" spans="8:12" x14ac:dyDescent="0.25">
      <c r="H2866" s="148" t="s">
        <v>4790</v>
      </c>
      <c r="I2866" s="148" t="s">
        <v>6962</v>
      </c>
      <c r="J2866" s="148" t="s">
        <v>6962</v>
      </c>
      <c r="K2866" s="148">
        <f t="shared" si="74"/>
        <v>0</v>
      </c>
      <c r="L2866" s="148" t="s">
        <v>9021</v>
      </c>
    </row>
    <row r="2867" spans="8:12" x14ac:dyDescent="0.25">
      <c r="H2867" s="148" t="s">
        <v>4790</v>
      </c>
      <c r="I2867" s="148" t="s">
        <v>391</v>
      </c>
      <c r="J2867" s="148" t="s">
        <v>7904</v>
      </c>
      <c r="K2867" s="148">
        <f t="shared" si="74"/>
        <v>650000000000733</v>
      </c>
      <c r="L2867" s="148" t="s">
        <v>9021</v>
      </c>
    </row>
    <row r="2868" spans="8:12" x14ac:dyDescent="0.25">
      <c r="H2868" s="148" t="s">
        <v>4791</v>
      </c>
      <c r="I2868" s="148" t="s">
        <v>6962</v>
      </c>
      <c r="J2868" s="148" t="s">
        <v>6962</v>
      </c>
      <c r="K2868" s="148">
        <f t="shared" si="74"/>
        <v>0</v>
      </c>
      <c r="L2868" s="148" t="s">
        <v>9021</v>
      </c>
    </row>
    <row r="2869" spans="8:12" x14ac:dyDescent="0.25">
      <c r="H2869" s="148" t="s">
        <v>4791</v>
      </c>
      <c r="I2869" s="148" t="s">
        <v>391</v>
      </c>
      <c r="J2869" s="148" t="s">
        <v>7905</v>
      </c>
      <c r="K2869" s="148">
        <f t="shared" si="74"/>
        <v>650000000001783</v>
      </c>
      <c r="L2869" s="148" t="s">
        <v>9021</v>
      </c>
    </row>
    <row r="2870" spans="8:12" x14ac:dyDescent="0.25">
      <c r="H2870" s="148" t="s">
        <v>4792</v>
      </c>
      <c r="I2870" s="148" t="s">
        <v>6962</v>
      </c>
      <c r="J2870" s="148" t="s">
        <v>6962</v>
      </c>
      <c r="K2870" s="148">
        <f t="shared" si="74"/>
        <v>0</v>
      </c>
      <c r="L2870" s="148" t="s">
        <v>9021</v>
      </c>
    </row>
    <row r="2871" spans="8:12" x14ac:dyDescent="0.25">
      <c r="H2871" s="148" t="s">
        <v>4792</v>
      </c>
      <c r="I2871" s="148" t="s">
        <v>391</v>
      </c>
      <c r="J2871" s="148" t="s">
        <v>7906</v>
      </c>
      <c r="K2871" s="148">
        <f t="shared" si="74"/>
        <v>650000000000734</v>
      </c>
      <c r="L2871" s="148" t="s">
        <v>9021</v>
      </c>
    </row>
    <row r="2872" spans="8:12" x14ac:dyDescent="0.25">
      <c r="H2872" s="148" t="s">
        <v>4793</v>
      </c>
      <c r="I2872" s="148" t="s">
        <v>6962</v>
      </c>
      <c r="J2872" s="148" t="s">
        <v>6962</v>
      </c>
      <c r="K2872" s="148">
        <f t="shared" si="74"/>
        <v>0</v>
      </c>
      <c r="L2872" s="148" t="s">
        <v>9021</v>
      </c>
    </row>
    <row r="2873" spans="8:12" x14ac:dyDescent="0.25">
      <c r="H2873" s="148" t="s">
        <v>4793</v>
      </c>
      <c r="I2873" s="148" t="s">
        <v>391</v>
      </c>
      <c r="J2873" s="148" t="s">
        <v>7907</v>
      </c>
      <c r="K2873" s="148">
        <f t="shared" si="74"/>
        <v>650000000000735</v>
      </c>
      <c r="L2873" s="148" t="s">
        <v>9021</v>
      </c>
    </row>
    <row r="2874" spans="8:12" x14ac:dyDescent="0.25">
      <c r="H2874" s="148" t="s">
        <v>4794</v>
      </c>
      <c r="I2874" s="148" t="s">
        <v>6962</v>
      </c>
      <c r="J2874" s="148" t="s">
        <v>6962</v>
      </c>
      <c r="K2874" s="148">
        <f t="shared" si="74"/>
        <v>0</v>
      </c>
      <c r="L2874" s="148" t="s">
        <v>9021</v>
      </c>
    </row>
    <row r="2875" spans="8:12" x14ac:dyDescent="0.25">
      <c r="H2875" s="148" t="s">
        <v>4794</v>
      </c>
      <c r="I2875" s="148" t="s">
        <v>391</v>
      </c>
      <c r="J2875" s="148" t="s">
        <v>7908</v>
      </c>
      <c r="K2875" s="148">
        <f t="shared" si="74"/>
        <v>650000000000736</v>
      </c>
      <c r="L2875" s="148" t="s">
        <v>9021</v>
      </c>
    </row>
    <row r="2876" spans="8:12" x14ac:dyDescent="0.25">
      <c r="H2876" s="148" t="s">
        <v>4795</v>
      </c>
      <c r="I2876" s="148" t="s">
        <v>6962</v>
      </c>
      <c r="J2876" s="148" t="s">
        <v>6962</v>
      </c>
      <c r="K2876" s="148">
        <f t="shared" si="74"/>
        <v>0</v>
      </c>
      <c r="L2876" s="148" t="s">
        <v>9021</v>
      </c>
    </row>
    <row r="2877" spans="8:12" x14ac:dyDescent="0.25">
      <c r="H2877" s="148" t="s">
        <v>4795</v>
      </c>
      <c r="I2877" s="148" t="s">
        <v>391</v>
      </c>
      <c r="J2877" s="148" t="s">
        <v>7909</v>
      </c>
      <c r="K2877" s="148">
        <f t="shared" si="74"/>
        <v>650000000001784</v>
      </c>
      <c r="L2877" s="148" t="s">
        <v>9021</v>
      </c>
    </row>
    <row r="2878" spans="8:12" x14ac:dyDescent="0.25">
      <c r="H2878" s="148" t="s">
        <v>4796</v>
      </c>
      <c r="I2878" s="148" t="s">
        <v>6962</v>
      </c>
      <c r="J2878" s="148" t="s">
        <v>6962</v>
      </c>
      <c r="K2878" s="148">
        <f t="shared" si="74"/>
        <v>0</v>
      </c>
      <c r="L2878" s="148" t="s">
        <v>9021</v>
      </c>
    </row>
    <row r="2879" spans="8:12" x14ac:dyDescent="0.25">
      <c r="H2879" s="148" t="s">
        <v>4796</v>
      </c>
      <c r="I2879" s="148" t="s">
        <v>391</v>
      </c>
      <c r="J2879" s="148" t="s">
        <v>7910</v>
      </c>
      <c r="K2879" s="148">
        <f t="shared" si="74"/>
        <v>650000000000737</v>
      </c>
      <c r="L2879" s="148" t="s">
        <v>9021</v>
      </c>
    </row>
    <row r="2880" spans="8:12" x14ac:dyDescent="0.25">
      <c r="H2880" s="148" t="s">
        <v>4797</v>
      </c>
      <c r="I2880" s="148" t="s">
        <v>6962</v>
      </c>
      <c r="J2880" s="148" t="s">
        <v>6962</v>
      </c>
      <c r="K2880" s="148">
        <f t="shared" si="74"/>
        <v>0</v>
      </c>
      <c r="L2880" s="148" t="s">
        <v>9021</v>
      </c>
    </row>
    <row r="2881" spans="8:12" x14ac:dyDescent="0.25">
      <c r="H2881" s="148" t="s">
        <v>4797</v>
      </c>
      <c r="I2881" s="148" t="s">
        <v>391</v>
      </c>
      <c r="J2881" s="148" t="s">
        <v>7911</v>
      </c>
      <c r="K2881" s="148">
        <f t="shared" si="74"/>
        <v>650000000001785</v>
      </c>
      <c r="L2881" s="148" t="s">
        <v>9021</v>
      </c>
    </row>
    <row r="2882" spans="8:12" x14ac:dyDescent="0.25">
      <c r="H2882" s="148" t="s">
        <v>4798</v>
      </c>
      <c r="I2882" s="148" t="s">
        <v>6962</v>
      </c>
      <c r="J2882" s="148" t="s">
        <v>6962</v>
      </c>
      <c r="K2882" s="148">
        <f t="shared" si="74"/>
        <v>0</v>
      </c>
      <c r="L2882" s="148" t="s">
        <v>9026</v>
      </c>
    </row>
    <row r="2883" spans="8:12" x14ac:dyDescent="0.25">
      <c r="H2883" s="148" t="s">
        <v>4798</v>
      </c>
      <c r="I2883" s="148" t="s">
        <v>391</v>
      </c>
      <c r="J2883" s="148" t="s">
        <v>7912</v>
      </c>
      <c r="K2883" s="148">
        <f t="shared" ref="K2883:K2946" si="75">+IFERROR(J2883*1,0)</f>
        <v>650000000001786</v>
      </c>
      <c r="L2883" s="148" t="s">
        <v>9026</v>
      </c>
    </row>
    <row r="2884" spans="8:12" x14ac:dyDescent="0.25">
      <c r="H2884" s="148" t="s">
        <v>4799</v>
      </c>
      <c r="I2884" s="148" t="s">
        <v>6962</v>
      </c>
      <c r="J2884" s="148" t="s">
        <v>6962</v>
      </c>
      <c r="K2884" s="148">
        <f t="shared" si="75"/>
        <v>0</v>
      </c>
      <c r="L2884" s="148" t="s">
        <v>9025</v>
      </c>
    </row>
    <row r="2885" spans="8:12" x14ac:dyDescent="0.25">
      <c r="H2885" s="148" t="s">
        <v>4799</v>
      </c>
      <c r="I2885" s="148" t="s">
        <v>391</v>
      </c>
      <c r="J2885" s="148" t="s">
        <v>7913</v>
      </c>
      <c r="K2885" s="148">
        <f t="shared" si="75"/>
        <v>650000000000738</v>
      </c>
      <c r="L2885" s="148" t="s">
        <v>9025</v>
      </c>
    </row>
    <row r="2886" spans="8:12" x14ac:dyDescent="0.25">
      <c r="H2886" s="148" t="s">
        <v>4800</v>
      </c>
      <c r="I2886" s="148" t="s">
        <v>6962</v>
      </c>
      <c r="J2886" s="148" t="s">
        <v>6962</v>
      </c>
      <c r="K2886" s="148">
        <f t="shared" si="75"/>
        <v>0</v>
      </c>
      <c r="L2886" s="148" t="s">
        <v>9021</v>
      </c>
    </row>
    <row r="2887" spans="8:12" x14ac:dyDescent="0.25">
      <c r="H2887" s="148" t="s">
        <v>4800</v>
      </c>
      <c r="I2887" s="148" t="s">
        <v>391</v>
      </c>
      <c r="J2887" s="148" t="s">
        <v>7914</v>
      </c>
      <c r="K2887" s="148">
        <f t="shared" si="75"/>
        <v>650000000000739</v>
      </c>
      <c r="L2887" s="148" t="s">
        <v>9021</v>
      </c>
    </row>
    <row r="2888" spans="8:12" x14ac:dyDescent="0.25">
      <c r="H2888" s="148" t="s">
        <v>4801</v>
      </c>
      <c r="I2888" s="148" t="s">
        <v>6962</v>
      </c>
      <c r="J2888" s="148" t="s">
        <v>6962</v>
      </c>
      <c r="K2888" s="148">
        <f t="shared" si="75"/>
        <v>0</v>
      </c>
      <c r="L2888" s="148" t="s">
        <v>9021</v>
      </c>
    </row>
    <row r="2889" spans="8:12" x14ac:dyDescent="0.25">
      <c r="H2889" s="148" t="s">
        <v>4801</v>
      </c>
      <c r="I2889" s="148" t="s">
        <v>391</v>
      </c>
      <c r="J2889" s="148" t="s">
        <v>7915</v>
      </c>
      <c r="K2889" s="148">
        <f t="shared" si="75"/>
        <v>650000000000740</v>
      </c>
      <c r="L2889" s="148" t="s">
        <v>9021</v>
      </c>
    </row>
    <row r="2890" spans="8:12" x14ac:dyDescent="0.25">
      <c r="H2890" s="148" t="s">
        <v>4802</v>
      </c>
      <c r="I2890" s="148" t="s">
        <v>6962</v>
      </c>
      <c r="J2890" s="148" t="s">
        <v>6962</v>
      </c>
      <c r="K2890" s="148">
        <f t="shared" si="75"/>
        <v>0</v>
      </c>
      <c r="L2890" s="148" t="s">
        <v>9021</v>
      </c>
    </row>
    <row r="2891" spans="8:12" x14ac:dyDescent="0.25">
      <c r="H2891" s="148" t="s">
        <v>4802</v>
      </c>
      <c r="I2891" s="148" t="s">
        <v>391</v>
      </c>
      <c r="J2891" s="148" t="s">
        <v>7916</v>
      </c>
      <c r="K2891" s="148">
        <f t="shared" si="75"/>
        <v>650000000001787</v>
      </c>
      <c r="L2891" s="148" t="s">
        <v>9021</v>
      </c>
    </row>
    <row r="2892" spans="8:12" x14ac:dyDescent="0.25">
      <c r="H2892" s="148" t="s">
        <v>4803</v>
      </c>
      <c r="I2892" s="148" t="s">
        <v>6962</v>
      </c>
      <c r="J2892" s="148" t="s">
        <v>6962</v>
      </c>
      <c r="K2892" s="148">
        <f t="shared" si="75"/>
        <v>0</v>
      </c>
      <c r="L2892" s="148" t="s">
        <v>9021</v>
      </c>
    </row>
    <row r="2893" spans="8:12" x14ac:dyDescent="0.25">
      <c r="H2893" s="148" t="s">
        <v>4803</v>
      </c>
      <c r="I2893" s="148" t="s">
        <v>391</v>
      </c>
      <c r="J2893" s="148" t="s">
        <v>7917</v>
      </c>
      <c r="K2893" s="148">
        <f t="shared" si="75"/>
        <v>650000000001788</v>
      </c>
      <c r="L2893" s="148" t="s">
        <v>9021</v>
      </c>
    </row>
    <row r="2894" spans="8:12" x14ac:dyDescent="0.25">
      <c r="H2894" s="148" t="s">
        <v>4804</v>
      </c>
      <c r="I2894" s="148" t="s">
        <v>6962</v>
      </c>
      <c r="J2894" s="148" t="s">
        <v>6962</v>
      </c>
      <c r="K2894" s="148">
        <f t="shared" si="75"/>
        <v>0</v>
      </c>
      <c r="L2894" s="148" t="s">
        <v>9021</v>
      </c>
    </row>
    <row r="2895" spans="8:12" x14ac:dyDescent="0.25">
      <c r="H2895" s="148" t="s">
        <v>4804</v>
      </c>
      <c r="I2895" s="148" t="s">
        <v>391</v>
      </c>
      <c r="J2895" s="148" t="s">
        <v>7918</v>
      </c>
      <c r="K2895" s="148">
        <f t="shared" si="75"/>
        <v>650000000001789</v>
      </c>
      <c r="L2895" s="148" t="s">
        <v>9021</v>
      </c>
    </row>
    <row r="2896" spans="8:12" x14ac:dyDescent="0.25">
      <c r="H2896" s="148" t="s">
        <v>6877</v>
      </c>
      <c r="I2896" s="148" t="s">
        <v>6962</v>
      </c>
      <c r="J2896" s="148" t="s">
        <v>6962</v>
      </c>
      <c r="K2896" s="148">
        <f t="shared" si="75"/>
        <v>0</v>
      </c>
      <c r="L2896" s="148" t="s">
        <v>9021</v>
      </c>
    </row>
    <row r="2897" spans="8:12" x14ac:dyDescent="0.25">
      <c r="H2897" s="148" t="s">
        <v>4805</v>
      </c>
      <c r="I2897" s="148" t="s">
        <v>6962</v>
      </c>
      <c r="J2897" s="148" t="s">
        <v>6962</v>
      </c>
      <c r="K2897" s="148">
        <f t="shared" si="75"/>
        <v>0</v>
      </c>
      <c r="L2897" s="148" t="s">
        <v>9021</v>
      </c>
    </row>
    <row r="2898" spans="8:12" x14ac:dyDescent="0.25">
      <c r="H2898" s="148" t="s">
        <v>4805</v>
      </c>
      <c r="I2898" s="148" t="s">
        <v>391</v>
      </c>
      <c r="J2898" s="148" t="s">
        <v>7919</v>
      </c>
      <c r="K2898" s="148">
        <f t="shared" si="75"/>
        <v>650000000000741</v>
      </c>
      <c r="L2898" s="148" t="s">
        <v>9021</v>
      </c>
    </row>
    <row r="2899" spans="8:12" x14ac:dyDescent="0.25">
      <c r="H2899" s="148" t="s">
        <v>4806</v>
      </c>
      <c r="I2899" s="148" t="s">
        <v>6962</v>
      </c>
      <c r="J2899" s="148" t="s">
        <v>6962</v>
      </c>
      <c r="K2899" s="148">
        <f t="shared" si="75"/>
        <v>0</v>
      </c>
      <c r="L2899" s="148" t="s">
        <v>9021</v>
      </c>
    </row>
    <row r="2900" spans="8:12" x14ac:dyDescent="0.25">
      <c r="H2900" s="148" t="s">
        <v>4806</v>
      </c>
      <c r="I2900" s="148" t="s">
        <v>391</v>
      </c>
      <c r="J2900" s="148" t="s">
        <v>7920</v>
      </c>
      <c r="K2900" s="148">
        <f t="shared" si="75"/>
        <v>650000000000742</v>
      </c>
      <c r="L2900" s="148" t="s">
        <v>9021</v>
      </c>
    </row>
    <row r="2901" spans="8:12" x14ac:dyDescent="0.25">
      <c r="H2901" s="148" t="s">
        <v>4807</v>
      </c>
      <c r="I2901" s="148" t="s">
        <v>6962</v>
      </c>
      <c r="J2901" s="148" t="s">
        <v>6962</v>
      </c>
      <c r="K2901" s="148">
        <f t="shared" si="75"/>
        <v>0</v>
      </c>
      <c r="L2901" s="148" t="s">
        <v>9021</v>
      </c>
    </row>
    <row r="2902" spans="8:12" x14ac:dyDescent="0.25">
      <c r="H2902" s="148" t="s">
        <v>4807</v>
      </c>
      <c r="I2902" s="148" t="s">
        <v>391</v>
      </c>
      <c r="J2902" s="148" t="s">
        <v>7921</v>
      </c>
      <c r="K2902" s="148">
        <f t="shared" si="75"/>
        <v>650000000000743</v>
      </c>
      <c r="L2902" s="148" t="s">
        <v>9021</v>
      </c>
    </row>
    <row r="2903" spans="8:12" x14ac:dyDescent="0.25">
      <c r="H2903" s="148" t="s">
        <v>4808</v>
      </c>
      <c r="I2903" s="148" t="s">
        <v>6962</v>
      </c>
      <c r="J2903" s="148" t="s">
        <v>6962</v>
      </c>
      <c r="K2903" s="148">
        <f t="shared" si="75"/>
        <v>0</v>
      </c>
      <c r="L2903" s="148" t="s">
        <v>9021</v>
      </c>
    </row>
    <row r="2904" spans="8:12" x14ac:dyDescent="0.25">
      <c r="H2904" s="148" t="s">
        <v>4808</v>
      </c>
      <c r="I2904" s="148" t="s">
        <v>391</v>
      </c>
      <c r="J2904" s="148" t="s">
        <v>7922</v>
      </c>
      <c r="K2904" s="148">
        <f t="shared" si="75"/>
        <v>650000000000744</v>
      </c>
      <c r="L2904" s="148" t="s">
        <v>9021</v>
      </c>
    </row>
    <row r="2905" spans="8:12" x14ac:dyDescent="0.25">
      <c r="H2905" s="148" t="s">
        <v>4809</v>
      </c>
      <c r="I2905" s="148" t="s">
        <v>6962</v>
      </c>
      <c r="J2905" s="148" t="s">
        <v>6962</v>
      </c>
      <c r="K2905" s="148">
        <f t="shared" si="75"/>
        <v>0</v>
      </c>
      <c r="L2905" s="148" t="s">
        <v>9021</v>
      </c>
    </row>
    <row r="2906" spans="8:12" x14ac:dyDescent="0.25">
      <c r="H2906" s="148" t="s">
        <v>4809</v>
      </c>
      <c r="I2906" s="148" t="s">
        <v>391</v>
      </c>
      <c r="J2906" s="148" t="s">
        <v>7923</v>
      </c>
      <c r="K2906" s="148">
        <f t="shared" si="75"/>
        <v>650000000001790</v>
      </c>
      <c r="L2906" s="148" t="s">
        <v>9021</v>
      </c>
    </row>
    <row r="2907" spans="8:12" x14ac:dyDescent="0.25">
      <c r="H2907" s="148" t="s">
        <v>4810</v>
      </c>
      <c r="I2907" s="148" t="s">
        <v>6962</v>
      </c>
      <c r="J2907" s="148" t="s">
        <v>6962</v>
      </c>
      <c r="K2907" s="148">
        <f t="shared" si="75"/>
        <v>0</v>
      </c>
      <c r="L2907" s="148" t="s">
        <v>9021</v>
      </c>
    </row>
    <row r="2908" spans="8:12" x14ac:dyDescent="0.25">
      <c r="H2908" s="148" t="s">
        <v>4810</v>
      </c>
      <c r="I2908" s="148" t="s">
        <v>391</v>
      </c>
      <c r="J2908" s="148" t="s">
        <v>7924</v>
      </c>
      <c r="K2908" s="148">
        <f t="shared" si="75"/>
        <v>650000000001791</v>
      </c>
      <c r="L2908" s="148" t="s">
        <v>9021</v>
      </c>
    </row>
    <row r="2909" spans="8:12" x14ac:dyDescent="0.25">
      <c r="H2909" s="148" t="s">
        <v>4811</v>
      </c>
      <c r="I2909" s="148" t="s">
        <v>6962</v>
      </c>
      <c r="J2909" s="148" t="s">
        <v>6962</v>
      </c>
      <c r="K2909" s="148">
        <f t="shared" si="75"/>
        <v>0</v>
      </c>
      <c r="L2909" s="148" t="s">
        <v>9021</v>
      </c>
    </row>
    <row r="2910" spans="8:12" x14ac:dyDescent="0.25">
      <c r="H2910" s="148" t="s">
        <v>4811</v>
      </c>
      <c r="I2910" s="148" t="s">
        <v>391</v>
      </c>
      <c r="J2910" s="148" t="s">
        <v>7925</v>
      </c>
      <c r="K2910" s="148">
        <f t="shared" si="75"/>
        <v>650000000001792</v>
      </c>
      <c r="L2910" s="148" t="s">
        <v>9021</v>
      </c>
    </row>
    <row r="2911" spans="8:12" x14ac:dyDescent="0.25">
      <c r="H2911" s="148" t="s">
        <v>4812</v>
      </c>
      <c r="I2911" s="148" t="s">
        <v>6962</v>
      </c>
      <c r="J2911" s="148" t="s">
        <v>6962</v>
      </c>
      <c r="K2911" s="148">
        <f t="shared" si="75"/>
        <v>0</v>
      </c>
      <c r="L2911" s="148" t="s">
        <v>9021</v>
      </c>
    </row>
    <row r="2912" spans="8:12" x14ac:dyDescent="0.25">
      <c r="H2912" s="148" t="s">
        <v>4812</v>
      </c>
      <c r="I2912" s="148" t="s">
        <v>391</v>
      </c>
      <c r="J2912" s="148" t="s">
        <v>7926</v>
      </c>
      <c r="K2912" s="148">
        <f t="shared" si="75"/>
        <v>650000000001793</v>
      </c>
      <c r="L2912" s="148" t="s">
        <v>9021</v>
      </c>
    </row>
    <row r="2913" spans="8:12" x14ac:dyDescent="0.25">
      <c r="H2913" s="148" t="s">
        <v>4813</v>
      </c>
      <c r="I2913" s="148" t="s">
        <v>6962</v>
      </c>
      <c r="J2913" s="148" t="s">
        <v>6962</v>
      </c>
      <c r="K2913" s="148">
        <f t="shared" si="75"/>
        <v>0</v>
      </c>
      <c r="L2913" s="148" t="s">
        <v>9021</v>
      </c>
    </row>
    <row r="2914" spans="8:12" x14ac:dyDescent="0.25">
      <c r="H2914" s="148" t="s">
        <v>4813</v>
      </c>
      <c r="I2914" s="148" t="s">
        <v>391</v>
      </c>
      <c r="J2914" s="148" t="s">
        <v>7927</v>
      </c>
      <c r="K2914" s="148">
        <f t="shared" si="75"/>
        <v>650000000001794</v>
      </c>
      <c r="L2914" s="148" t="s">
        <v>9021</v>
      </c>
    </row>
    <row r="2915" spans="8:12" x14ac:dyDescent="0.25">
      <c r="H2915" s="148" t="s">
        <v>4814</v>
      </c>
      <c r="I2915" s="148" t="s">
        <v>6962</v>
      </c>
      <c r="J2915" s="148" t="s">
        <v>6962</v>
      </c>
      <c r="K2915" s="148">
        <f t="shared" si="75"/>
        <v>0</v>
      </c>
      <c r="L2915" s="148" t="s">
        <v>9021</v>
      </c>
    </row>
    <row r="2916" spans="8:12" x14ac:dyDescent="0.25">
      <c r="H2916" s="148" t="s">
        <v>4814</v>
      </c>
      <c r="I2916" s="148" t="s">
        <v>391</v>
      </c>
      <c r="J2916" s="148" t="s">
        <v>7928</v>
      </c>
      <c r="K2916" s="148">
        <f t="shared" si="75"/>
        <v>650000000000745</v>
      </c>
      <c r="L2916" s="148" t="s">
        <v>9021</v>
      </c>
    </row>
    <row r="2917" spans="8:12" x14ac:dyDescent="0.25">
      <c r="H2917" s="148" t="s">
        <v>6878</v>
      </c>
      <c r="I2917" s="148" t="s">
        <v>6962</v>
      </c>
      <c r="J2917" s="148" t="s">
        <v>6962</v>
      </c>
      <c r="K2917" s="148">
        <f t="shared" si="75"/>
        <v>0</v>
      </c>
      <c r="L2917" s="148" t="s">
        <v>9021</v>
      </c>
    </row>
    <row r="2918" spans="8:12" x14ac:dyDescent="0.25">
      <c r="H2918" s="148" t="s">
        <v>4815</v>
      </c>
      <c r="I2918" s="148" t="s">
        <v>6962</v>
      </c>
      <c r="J2918" s="148" t="s">
        <v>6962</v>
      </c>
      <c r="K2918" s="148">
        <f t="shared" si="75"/>
        <v>0</v>
      </c>
      <c r="L2918" s="148" t="s">
        <v>9021</v>
      </c>
    </row>
    <row r="2919" spans="8:12" x14ac:dyDescent="0.25">
      <c r="H2919" s="148" t="s">
        <v>4815</v>
      </c>
      <c r="I2919" s="148" t="s">
        <v>391</v>
      </c>
      <c r="J2919" s="148" t="s">
        <v>7929</v>
      </c>
      <c r="K2919" s="148">
        <f t="shared" si="75"/>
        <v>650000000001795</v>
      </c>
      <c r="L2919" s="148" t="s">
        <v>9021</v>
      </c>
    </row>
    <row r="2920" spans="8:12" x14ac:dyDescent="0.25">
      <c r="H2920" s="148" t="s">
        <v>4816</v>
      </c>
      <c r="I2920" s="148" t="s">
        <v>6962</v>
      </c>
      <c r="J2920" s="148" t="s">
        <v>6962</v>
      </c>
      <c r="K2920" s="148">
        <f t="shared" si="75"/>
        <v>0</v>
      </c>
      <c r="L2920" s="148" t="s">
        <v>9021</v>
      </c>
    </row>
    <row r="2921" spans="8:12" x14ac:dyDescent="0.25">
      <c r="H2921" s="148" t="s">
        <v>4816</v>
      </c>
      <c r="I2921" s="148" t="s">
        <v>391</v>
      </c>
      <c r="J2921" s="148" t="s">
        <v>7930</v>
      </c>
      <c r="K2921" s="148">
        <f t="shared" si="75"/>
        <v>650000000001796</v>
      </c>
      <c r="L2921" s="148" t="s">
        <v>9021</v>
      </c>
    </row>
    <row r="2922" spans="8:12" x14ac:dyDescent="0.25">
      <c r="H2922" s="148" t="s">
        <v>4817</v>
      </c>
      <c r="I2922" s="148" t="s">
        <v>6962</v>
      </c>
      <c r="J2922" s="148" t="s">
        <v>6962</v>
      </c>
      <c r="K2922" s="148">
        <f t="shared" si="75"/>
        <v>0</v>
      </c>
      <c r="L2922" s="148" t="s">
        <v>9021</v>
      </c>
    </row>
    <row r="2923" spans="8:12" x14ac:dyDescent="0.25">
      <c r="H2923" s="148" t="s">
        <v>4817</v>
      </c>
      <c r="I2923" s="148" t="s">
        <v>391</v>
      </c>
      <c r="J2923" s="148" t="s">
        <v>7931</v>
      </c>
      <c r="K2923" s="148">
        <f t="shared" si="75"/>
        <v>650000000000746</v>
      </c>
      <c r="L2923" s="148" t="s">
        <v>9021</v>
      </c>
    </row>
    <row r="2924" spans="8:12" x14ac:dyDescent="0.25">
      <c r="H2924" s="148" t="s">
        <v>4818</v>
      </c>
      <c r="I2924" s="148" t="s">
        <v>6962</v>
      </c>
      <c r="J2924" s="148" t="s">
        <v>6962</v>
      </c>
      <c r="K2924" s="148">
        <f t="shared" si="75"/>
        <v>0</v>
      </c>
      <c r="L2924" s="148" t="s">
        <v>9021</v>
      </c>
    </row>
    <row r="2925" spans="8:12" x14ac:dyDescent="0.25">
      <c r="H2925" s="148" t="s">
        <v>4818</v>
      </c>
      <c r="I2925" s="148" t="s">
        <v>391</v>
      </c>
      <c r="J2925" s="148" t="s">
        <v>7932</v>
      </c>
      <c r="K2925" s="148">
        <f t="shared" si="75"/>
        <v>650000000001797</v>
      </c>
      <c r="L2925" s="148" t="s">
        <v>9021</v>
      </c>
    </row>
    <row r="2926" spans="8:12" x14ac:dyDescent="0.25">
      <c r="H2926" s="148" t="s">
        <v>4819</v>
      </c>
      <c r="I2926" s="148" t="s">
        <v>6962</v>
      </c>
      <c r="J2926" s="148" t="s">
        <v>6962</v>
      </c>
      <c r="K2926" s="148">
        <f t="shared" si="75"/>
        <v>0</v>
      </c>
      <c r="L2926" s="148" t="s">
        <v>9021</v>
      </c>
    </row>
    <row r="2927" spans="8:12" x14ac:dyDescent="0.25">
      <c r="H2927" s="148" t="s">
        <v>4819</v>
      </c>
      <c r="I2927" s="148" t="s">
        <v>391</v>
      </c>
      <c r="J2927" s="148" t="s">
        <v>7933</v>
      </c>
      <c r="K2927" s="148">
        <f t="shared" si="75"/>
        <v>650000000000747</v>
      </c>
      <c r="L2927" s="148" t="s">
        <v>9021</v>
      </c>
    </row>
    <row r="2928" spans="8:12" x14ac:dyDescent="0.25">
      <c r="H2928" s="148" t="s">
        <v>4820</v>
      </c>
      <c r="I2928" s="148" t="s">
        <v>6962</v>
      </c>
      <c r="J2928" s="148" t="s">
        <v>6962</v>
      </c>
      <c r="K2928" s="148">
        <f t="shared" si="75"/>
        <v>0</v>
      </c>
      <c r="L2928" s="148" t="s">
        <v>9021</v>
      </c>
    </row>
    <row r="2929" spans="8:12" x14ac:dyDescent="0.25">
      <c r="H2929" s="148" t="s">
        <v>4820</v>
      </c>
      <c r="I2929" s="148" t="s">
        <v>391</v>
      </c>
      <c r="J2929" s="148" t="s">
        <v>7934</v>
      </c>
      <c r="K2929" s="148">
        <f t="shared" si="75"/>
        <v>650000000000748</v>
      </c>
      <c r="L2929" s="148" t="s">
        <v>9021</v>
      </c>
    </row>
    <row r="2930" spans="8:12" x14ac:dyDescent="0.25">
      <c r="H2930" s="148" t="s">
        <v>4821</v>
      </c>
      <c r="I2930" s="148" t="s">
        <v>6962</v>
      </c>
      <c r="J2930" s="148" t="s">
        <v>6962</v>
      </c>
      <c r="K2930" s="148">
        <f t="shared" si="75"/>
        <v>0</v>
      </c>
      <c r="L2930" s="148" t="s">
        <v>9021</v>
      </c>
    </row>
    <row r="2931" spans="8:12" x14ac:dyDescent="0.25">
      <c r="H2931" s="148" t="s">
        <v>4821</v>
      </c>
      <c r="I2931" s="148" t="s">
        <v>391</v>
      </c>
      <c r="J2931" s="148" t="s">
        <v>7935</v>
      </c>
      <c r="K2931" s="148">
        <f t="shared" si="75"/>
        <v>650000000000749</v>
      </c>
      <c r="L2931" s="148" t="s">
        <v>9021</v>
      </c>
    </row>
    <row r="2932" spans="8:12" x14ac:dyDescent="0.25">
      <c r="H2932" s="148" t="s">
        <v>4822</v>
      </c>
      <c r="I2932" s="148" t="s">
        <v>6962</v>
      </c>
      <c r="J2932" s="148" t="s">
        <v>6962</v>
      </c>
      <c r="K2932" s="148">
        <f t="shared" si="75"/>
        <v>0</v>
      </c>
      <c r="L2932" s="148" t="s">
        <v>9021</v>
      </c>
    </row>
    <row r="2933" spans="8:12" x14ac:dyDescent="0.25">
      <c r="H2933" s="148" t="s">
        <v>4822</v>
      </c>
      <c r="I2933" s="148" t="s">
        <v>391</v>
      </c>
      <c r="J2933" s="148" t="s">
        <v>7936</v>
      </c>
      <c r="K2933" s="148">
        <f t="shared" si="75"/>
        <v>650000000001798</v>
      </c>
      <c r="L2933" s="148" t="s">
        <v>9021</v>
      </c>
    </row>
    <row r="2934" spans="8:12" x14ac:dyDescent="0.25">
      <c r="H2934" s="148" t="s">
        <v>4823</v>
      </c>
      <c r="I2934" s="148" t="s">
        <v>6962</v>
      </c>
      <c r="J2934" s="148" t="s">
        <v>6962</v>
      </c>
      <c r="K2934" s="148">
        <f t="shared" si="75"/>
        <v>0</v>
      </c>
      <c r="L2934" s="148" t="s">
        <v>9021</v>
      </c>
    </row>
    <row r="2935" spans="8:12" x14ac:dyDescent="0.25">
      <c r="H2935" s="148" t="s">
        <v>4823</v>
      </c>
      <c r="I2935" s="148" t="s">
        <v>391</v>
      </c>
      <c r="J2935" s="148" t="s">
        <v>7937</v>
      </c>
      <c r="K2935" s="148">
        <f t="shared" si="75"/>
        <v>650000000000750</v>
      </c>
      <c r="L2935" s="148" t="s">
        <v>9021</v>
      </c>
    </row>
    <row r="2936" spans="8:12" x14ac:dyDescent="0.25">
      <c r="H2936" s="148" t="s">
        <v>4824</v>
      </c>
      <c r="I2936" s="148" t="s">
        <v>6962</v>
      </c>
      <c r="J2936" s="148" t="s">
        <v>6962</v>
      </c>
      <c r="K2936" s="148">
        <f t="shared" si="75"/>
        <v>0</v>
      </c>
      <c r="L2936" s="148" t="s">
        <v>9021</v>
      </c>
    </row>
    <row r="2937" spans="8:12" x14ac:dyDescent="0.25">
      <c r="H2937" s="148" t="s">
        <v>4824</v>
      </c>
      <c r="I2937" s="148" t="s">
        <v>391</v>
      </c>
      <c r="J2937" s="148" t="s">
        <v>7938</v>
      </c>
      <c r="K2937" s="148">
        <f t="shared" si="75"/>
        <v>650000000000751</v>
      </c>
      <c r="L2937" s="148" t="s">
        <v>9021</v>
      </c>
    </row>
    <row r="2938" spans="8:12" x14ac:dyDescent="0.25">
      <c r="H2938" s="148" t="s">
        <v>4825</v>
      </c>
      <c r="I2938" s="148" t="s">
        <v>6962</v>
      </c>
      <c r="J2938" s="148" t="s">
        <v>6962</v>
      </c>
      <c r="K2938" s="148">
        <f t="shared" si="75"/>
        <v>0</v>
      </c>
      <c r="L2938" s="148" t="s">
        <v>9021</v>
      </c>
    </row>
    <row r="2939" spans="8:12" x14ac:dyDescent="0.25">
      <c r="H2939" s="148" t="s">
        <v>4825</v>
      </c>
      <c r="I2939" s="148" t="s">
        <v>391</v>
      </c>
      <c r="J2939" s="148" t="s">
        <v>7939</v>
      </c>
      <c r="K2939" s="148">
        <f t="shared" si="75"/>
        <v>650000000001799</v>
      </c>
      <c r="L2939" s="148" t="s">
        <v>9021</v>
      </c>
    </row>
    <row r="2940" spans="8:12" x14ac:dyDescent="0.25">
      <c r="H2940" s="148" t="s">
        <v>4826</v>
      </c>
      <c r="I2940" s="148" t="s">
        <v>6962</v>
      </c>
      <c r="J2940" s="148" t="s">
        <v>6962</v>
      </c>
      <c r="K2940" s="148">
        <f t="shared" si="75"/>
        <v>0</v>
      </c>
      <c r="L2940" s="148" t="s">
        <v>9021</v>
      </c>
    </row>
    <row r="2941" spans="8:12" x14ac:dyDescent="0.25">
      <c r="H2941" s="148" t="s">
        <v>4826</v>
      </c>
      <c r="I2941" s="148" t="s">
        <v>391</v>
      </c>
      <c r="J2941" s="148" t="s">
        <v>7940</v>
      </c>
      <c r="K2941" s="148">
        <f t="shared" si="75"/>
        <v>650000000001800</v>
      </c>
      <c r="L2941" s="148" t="s">
        <v>9021</v>
      </c>
    </row>
    <row r="2942" spans="8:12" x14ac:dyDescent="0.25">
      <c r="H2942" s="148" t="s">
        <v>4827</v>
      </c>
      <c r="I2942" s="148" t="s">
        <v>6962</v>
      </c>
      <c r="J2942" s="148" t="s">
        <v>6962</v>
      </c>
      <c r="K2942" s="148">
        <f t="shared" si="75"/>
        <v>0</v>
      </c>
      <c r="L2942" s="148" t="s">
        <v>9021</v>
      </c>
    </row>
    <row r="2943" spans="8:12" x14ac:dyDescent="0.25">
      <c r="H2943" s="148" t="s">
        <v>4827</v>
      </c>
      <c r="I2943" s="148" t="s">
        <v>391</v>
      </c>
      <c r="J2943" s="148" t="s">
        <v>7941</v>
      </c>
      <c r="K2943" s="148">
        <f t="shared" si="75"/>
        <v>650000000000752</v>
      </c>
      <c r="L2943" s="148" t="s">
        <v>9021</v>
      </c>
    </row>
    <row r="2944" spans="8:12" x14ac:dyDescent="0.25">
      <c r="H2944" s="148" t="s">
        <v>4828</v>
      </c>
      <c r="I2944" s="148" t="s">
        <v>6962</v>
      </c>
      <c r="J2944" s="148" t="s">
        <v>6962</v>
      </c>
      <c r="K2944" s="148">
        <f t="shared" si="75"/>
        <v>0</v>
      </c>
      <c r="L2944" s="148" t="s">
        <v>9021</v>
      </c>
    </row>
    <row r="2945" spans="8:12" x14ac:dyDescent="0.25">
      <c r="H2945" s="148" t="s">
        <v>4828</v>
      </c>
      <c r="I2945" s="148" t="s">
        <v>391</v>
      </c>
      <c r="J2945" s="148" t="s">
        <v>7942</v>
      </c>
      <c r="K2945" s="148">
        <f t="shared" si="75"/>
        <v>650000000001801</v>
      </c>
      <c r="L2945" s="148" t="s">
        <v>9021</v>
      </c>
    </row>
    <row r="2946" spans="8:12" x14ac:dyDescent="0.25">
      <c r="H2946" s="148" t="s">
        <v>4829</v>
      </c>
      <c r="I2946" s="148" t="s">
        <v>6962</v>
      </c>
      <c r="J2946" s="148" t="s">
        <v>6962</v>
      </c>
      <c r="K2946" s="148">
        <f t="shared" si="75"/>
        <v>0</v>
      </c>
      <c r="L2946" s="148" t="s">
        <v>9021</v>
      </c>
    </row>
    <row r="2947" spans="8:12" x14ac:dyDescent="0.25">
      <c r="H2947" s="148" t="s">
        <v>4829</v>
      </c>
      <c r="I2947" s="148" t="s">
        <v>391</v>
      </c>
      <c r="J2947" s="148" t="s">
        <v>7943</v>
      </c>
      <c r="K2947" s="148">
        <f t="shared" ref="K2947:K3010" si="76">+IFERROR(J2947*1,0)</f>
        <v>650000000000753</v>
      </c>
      <c r="L2947" s="148" t="s">
        <v>9021</v>
      </c>
    </row>
    <row r="2948" spans="8:12" x14ac:dyDescent="0.25">
      <c r="H2948" s="148" t="s">
        <v>4830</v>
      </c>
      <c r="I2948" s="148" t="s">
        <v>6962</v>
      </c>
      <c r="J2948" s="148" t="s">
        <v>6962</v>
      </c>
      <c r="K2948" s="148">
        <f t="shared" si="76"/>
        <v>0</v>
      </c>
      <c r="L2948" s="148" t="s">
        <v>9021</v>
      </c>
    </row>
    <row r="2949" spans="8:12" x14ac:dyDescent="0.25">
      <c r="H2949" s="148" t="s">
        <v>4830</v>
      </c>
      <c r="I2949" s="148" t="s">
        <v>391</v>
      </c>
      <c r="J2949" s="148" t="s">
        <v>7944</v>
      </c>
      <c r="K2949" s="148">
        <f t="shared" si="76"/>
        <v>650000000001802</v>
      </c>
      <c r="L2949" s="148" t="s">
        <v>9021</v>
      </c>
    </row>
    <row r="2950" spans="8:12" x14ac:dyDescent="0.25">
      <c r="H2950" s="148" t="s">
        <v>4831</v>
      </c>
      <c r="I2950" s="148" t="s">
        <v>6962</v>
      </c>
      <c r="J2950" s="148" t="s">
        <v>6962</v>
      </c>
      <c r="K2950" s="148">
        <f t="shared" si="76"/>
        <v>0</v>
      </c>
      <c r="L2950" s="148" t="s">
        <v>9021</v>
      </c>
    </row>
    <row r="2951" spans="8:12" x14ac:dyDescent="0.25">
      <c r="H2951" s="148" t="s">
        <v>4831</v>
      </c>
      <c r="I2951" s="148" t="s">
        <v>391</v>
      </c>
      <c r="J2951" s="148" t="s">
        <v>7945</v>
      </c>
      <c r="K2951" s="148">
        <f t="shared" si="76"/>
        <v>650000000000754</v>
      </c>
      <c r="L2951" s="148" t="s">
        <v>9021</v>
      </c>
    </row>
    <row r="2952" spans="8:12" x14ac:dyDescent="0.25">
      <c r="H2952" s="148" t="s">
        <v>4832</v>
      </c>
      <c r="I2952" s="148" t="s">
        <v>6962</v>
      </c>
      <c r="J2952" s="148" t="s">
        <v>6962</v>
      </c>
      <c r="K2952" s="148">
        <f t="shared" si="76"/>
        <v>0</v>
      </c>
      <c r="L2952" s="148" t="s">
        <v>9021</v>
      </c>
    </row>
    <row r="2953" spans="8:12" x14ac:dyDescent="0.25">
      <c r="H2953" s="148" t="s">
        <v>4832</v>
      </c>
      <c r="I2953" s="148" t="s">
        <v>391</v>
      </c>
      <c r="J2953" s="148" t="s">
        <v>7946</v>
      </c>
      <c r="K2953" s="148">
        <f t="shared" si="76"/>
        <v>650000000000755</v>
      </c>
      <c r="L2953" s="148" t="s">
        <v>9021</v>
      </c>
    </row>
    <row r="2954" spans="8:12" x14ac:dyDescent="0.25">
      <c r="H2954" s="148" t="s">
        <v>4833</v>
      </c>
      <c r="I2954" s="148" t="s">
        <v>6962</v>
      </c>
      <c r="J2954" s="148" t="s">
        <v>6962</v>
      </c>
      <c r="K2954" s="148">
        <f t="shared" si="76"/>
        <v>0</v>
      </c>
      <c r="L2954" s="148" t="s">
        <v>9021</v>
      </c>
    </row>
    <row r="2955" spans="8:12" x14ac:dyDescent="0.25">
      <c r="H2955" s="148" t="s">
        <v>4833</v>
      </c>
      <c r="I2955" s="148" t="s">
        <v>391</v>
      </c>
      <c r="J2955" s="148" t="s">
        <v>7947</v>
      </c>
      <c r="K2955" s="148">
        <f t="shared" si="76"/>
        <v>650000000001803</v>
      </c>
      <c r="L2955" s="148" t="s">
        <v>9021</v>
      </c>
    </row>
    <row r="2956" spans="8:12" x14ac:dyDescent="0.25">
      <c r="H2956" s="148" t="s">
        <v>4834</v>
      </c>
      <c r="I2956" s="148" t="s">
        <v>6962</v>
      </c>
      <c r="J2956" s="148" t="s">
        <v>6962</v>
      </c>
      <c r="K2956" s="148">
        <f t="shared" si="76"/>
        <v>0</v>
      </c>
      <c r="L2956" s="148" t="s">
        <v>9021</v>
      </c>
    </row>
    <row r="2957" spans="8:12" x14ac:dyDescent="0.25">
      <c r="H2957" s="148" t="s">
        <v>4834</v>
      </c>
      <c r="I2957" s="148" t="s">
        <v>391</v>
      </c>
      <c r="J2957" s="148" t="s">
        <v>7948</v>
      </c>
      <c r="K2957" s="148">
        <f t="shared" si="76"/>
        <v>650000000001804</v>
      </c>
      <c r="L2957" s="148" t="s">
        <v>9021</v>
      </c>
    </row>
    <row r="2958" spans="8:12" x14ac:dyDescent="0.25">
      <c r="H2958" s="148" t="s">
        <v>4835</v>
      </c>
      <c r="I2958" s="148" t="s">
        <v>6962</v>
      </c>
      <c r="J2958" s="148" t="s">
        <v>6962</v>
      </c>
      <c r="K2958" s="148">
        <f t="shared" si="76"/>
        <v>0</v>
      </c>
      <c r="L2958" s="148" t="s">
        <v>9021</v>
      </c>
    </row>
    <row r="2959" spans="8:12" x14ac:dyDescent="0.25">
      <c r="H2959" s="148" t="s">
        <v>4835</v>
      </c>
      <c r="I2959" s="148" t="s">
        <v>391</v>
      </c>
      <c r="J2959" s="148" t="s">
        <v>7949</v>
      </c>
      <c r="K2959" s="148">
        <f t="shared" si="76"/>
        <v>650000000001805</v>
      </c>
      <c r="L2959" s="148" t="s">
        <v>9021</v>
      </c>
    </row>
    <row r="2960" spans="8:12" x14ac:dyDescent="0.25">
      <c r="H2960" s="148" t="s">
        <v>4836</v>
      </c>
      <c r="I2960" s="148" t="s">
        <v>6962</v>
      </c>
      <c r="J2960" s="148" t="s">
        <v>6962</v>
      </c>
      <c r="K2960" s="148">
        <f t="shared" si="76"/>
        <v>0</v>
      </c>
      <c r="L2960" s="148" t="s">
        <v>9021</v>
      </c>
    </row>
    <row r="2961" spans="8:12" x14ac:dyDescent="0.25">
      <c r="H2961" s="148" t="s">
        <v>4836</v>
      </c>
      <c r="I2961" s="148" t="s">
        <v>391</v>
      </c>
      <c r="J2961" s="148" t="s">
        <v>7950</v>
      </c>
      <c r="K2961" s="148">
        <f t="shared" si="76"/>
        <v>650000000000756</v>
      </c>
      <c r="L2961" s="148" t="s">
        <v>9021</v>
      </c>
    </row>
    <row r="2962" spans="8:12" x14ac:dyDescent="0.25">
      <c r="H2962" s="148" t="s">
        <v>6879</v>
      </c>
      <c r="I2962" s="148" t="s">
        <v>6962</v>
      </c>
      <c r="J2962" s="148" t="s">
        <v>6962</v>
      </c>
      <c r="K2962" s="148">
        <f t="shared" si="76"/>
        <v>0</v>
      </c>
      <c r="L2962" s="148" t="s">
        <v>9021</v>
      </c>
    </row>
    <row r="2963" spans="8:12" x14ac:dyDescent="0.25">
      <c r="H2963" s="148" t="s">
        <v>4837</v>
      </c>
      <c r="I2963" s="148" t="s">
        <v>6962</v>
      </c>
      <c r="J2963" s="148" t="s">
        <v>6962</v>
      </c>
      <c r="K2963" s="148">
        <f t="shared" si="76"/>
        <v>0</v>
      </c>
      <c r="L2963" s="148" t="s">
        <v>9021</v>
      </c>
    </row>
    <row r="2964" spans="8:12" x14ac:dyDescent="0.25">
      <c r="H2964" s="148" t="s">
        <v>4837</v>
      </c>
      <c r="I2964" s="148" t="s">
        <v>391</v>
      </c>
      <c r="J2964" s="148" t="s">
        <v>7951</v>
      </c>
      <c r="K2964" s="148">
        <f t="shared" si="76"/>
        <v>650000000000757</v>
      </c>
      <c r="L2964" s="148" t="s">
        <v>9021</v>
      </c>
    </row>
    <row r="2965" spans="8:12" x14ac:dyDescent="0.25">
      <c r="H2965" s="148" t="s">
        <v>4838</v>
      </c>
      <c r="I2965" s="148" t="s">
        <v>6962</v>
      </c>
      <c r="J2965" s="148" t="s">
        <v>6962</v>
      </c>
      <c r="K2965" s="148">
        <f t="shared" si="76"/>
        <v>0</v>
      </c>
      <c r="L2965" s="148" t="s">
        <v>9026</v>
      </c>
    </row>
    <row r="2966" spans="8:12" x14ac:dyDescent="0.25">
      <c r="H2966" s="148" t="s">
        <v>4838</v>
      </c>
      <c r="I2966" s="148" t="s">
        <v>391</v>
      </c>
      <c r="J2966" s="148" t="s">
        <v>7952</v>
      </c>
      <c r="K2966" s="148">
        <f t="shared" si="76"/>
        <v>650000000001806</v>
      </c>
      <c r="L2966" s="148" t="s">
        <v>9026</v>
      </c>
    </row>
    <row r="2967" spans="8:12" x14ac:dyDescent="0.25">
      <c r="H2967" s="148" t="s">
        <v>4839</v>
      </c>
      <c r="I2967" s="148" t="s">
        <v>6962</v>
      </c>
      <c r="J2967" s="148" t="s">
        <v>6962</v>
      </c>
      <c r="K2967" s="148">
        <f t="shared" si="76"/>
        <v>0</v>
      </c>
      <c r="L2967" s="148" t="s">
        <v>9025</v>
      </c>
    </row>
    <row r="2968" spans="8:12" x14ac:dyDescent="0.25">
      <c r="H2968" s="148" t="s">
        <v>4839</v>
      </c>
      <c r="I2968" s="148" t="s">
        <v>391</v>
      </c>
      <c r="J2968" s="148" t="s">
        <v>7953</v>
      </c>
      <c r="K2968" s="148">
        <f t="shared" si="76"/>
        <v>650000000000758</v>
      </c>
      <c r="L2968" s="148" t="s">
        <v>9025</v>
      </c>
    </row>
    <row r="2969" spans="8:12" x14ac:dyDescent="0.25">
      <c r="H2969" s="148" t="s">
        <v>4840</v>
      </c>
      <c r="I2969" s="148" t="s">
        <v>6962</v>
      </c>
      <c r="J2969" s="148" t="s">
        <v>6962</v>
      </c>
      <c r="K2969" s="148">
        <f t="shared" si="76"/>
        <v>0</v>
      </c>
      <c r="L2969" s="148" t="s">
        <v>9021</v>
      </c>
    </row>
    <row r="2970" spans="8:12" x14ac:dyDescent="0.25">
      <c r="H2970" s="148" t="s">
        <v>4840</v>
      </c>
      <c r="I2970" s="148" t="s">
        <v>391</v>
      </c>
      <c r="J2970" s="148" t="s">
        <v>7954</v>
      </c>
      <c r="K2970" s="148">
        <f t="shared" si="76"/>
        <v>650000000000759</v>
      </c>
      <c r="L2970" s="148" t="s">
        <v>9021</v>
      </c>
    </row>
    <row r="2971" spans="8:12" x14ac:dyDescent="0.25">
      <c r="H2971" s="148" t="s">
        <v>4841</v>
      </c>
      <c r="I2971" s="148" t="s">
        <v>6962</v>
      </c>
      <c r="J2971" s="148" t="s">
        <v>6962</v>
      </c>
      <c r="K2971" s="148">
        <f t="shared" si="76"/>
        <v>0</v>
      </c>
      <c r="L2971" s="148" t="s">
        <v>9021</v>
      </c>
    </row>
    <row r="2972" spans="8:12" x14ac:dyDescent="0.25">
      <c r="H2972" s="148" t="s">
        <v>4841</v>
      </c>
      <c r="I2972" s="148" t="s">
        <v>391</v>
      </c>
      <c r="J2972" s="148" t="s">
        <v>7955</v>
      </c>
      <c r="K2972" s="148">
        <f t="shared" si="76"/>
        <v>650000000001807</v>
      </c>
      <c r="L2972" s="148" t="s">
        <v>9021</v>
      </c>
    </row>
    <row r="2973" spans="8:12" x14ac:dyDescent="0.25">
      <c r="H2973" s="148" t="s">
        <v>4842</v>
      </c>
      <c r="I2973" s="148" t="s">
        <v>6962</v>
      </c>
      <c r="J2973" s="148" t="s">
        <v>6962</v>
      </c>
      <c r="K2973" s="148">
        <f t="shared" si="76"/>
        <v>0</v>
      </c>
      <c r="L2973" s="148" t="s">
        <v>9021</v>
      </c>
    </row>
    <row r="2974" spans="8:12" x14ac:dyDescent="0.25">
      <c r="H2974" s="148" t="s">
        <v>4842</v>
      </c>
      <c r="I2974" s="148" t="s">
        <v>391</v>
      </c>
      <c r="J2974" s="148" t="s">
        <v>7956</v>
      </c>
      <c r="K2974" s="148">
        <f t="shared" si="76"/>
        <v>650000000001808</v>
      </c>
      <c r="L2974" s="148" t="s">
        <v>9021</v>
      </c>
    </row>
    <row r="2975" spans="8:12" x14ac:dyDescent="0.25">
      <c r="H2975" s="148" t="s">
        <v>4843</v>
      </c>
      <c r="I2975" s="148" t="s">
        <v>6962</v>
      </c>
      <c r="J2975" s="148" t="s">
        <v>6962</v>
      </c>
      <c r="K2975" s="148">
        <f t="shared" si="76"/>
        <v>0</v>
      </c>
      <c r="L2975" s="148" t="s">
        <v>9021</v>
      </c>
    </row>
    <row r="2976" spans="8:12" x14ac:dyDescent="0.25">
      <c r="H2976" s="148" t="s">
        <v>4843</v>
      </c>
      <c r="I2976" s="148" t="s">
        <v>391</v>
      </c>
      <c r="J2976" s="148" t="s">
        <v>7957</v>
      </c>
      <c r="K2976" s="148">
        <f t="shared" si="76"/>
        <v>650000000001809</v>
      </c>
      <c r="L2976" s="148" t="s">
        <v>9021</v>
      </c>
    </row>
    <row r="2977" spans="8:12" x14ac:dyDescent="0.25">
      <c r="H2977" s="148" t="s">
        <v>4844</v>
      </c>
      <c r="I2977" s="148" t="s">
        <v>6962</v>
      </c>
      <c r="J2977" s="148" t="s">
        <v>6962</v>
      </c>
      <c r="K2977" s="148">
        <f t="shared" si="76"/>
        <v>0</v>
      </c>
      <c r="L2977" s="148" t="s">
        <v>9021</v>
      </c>
    </row>
    <row r="2978" spans="8:12" x14ac:dyDescent="0.25">
      <c r="H2978" s="148" t="s">
        <v>4844</v>
      </c>
      <c r="I2978" s="148" t="s">
        <v>391</v>
      </c>
      <c r="J2978" s="148" t="s">
        <v>7958</v>
      </c>
      <c r="K2978" s="148">
        <f t="shared" si="76"/>
        <v>650000000000760</v>
      </c>
      <c r="L2978" s="148" t="s">
        <v>9021</v>
      </c>
    </row>
    <row r="2979" spans="8:12" x14ac:dyDescent="0.25">
      <c r="H2979" s="148" t="s">
        <v>4845</v>
      </c>
      <c r="I2979" s="148" t="s">
        <v>6962</v>
      </c>
      <c r="J2979" s="148" t="s">
        <v>6962</v>
      </c>
      <c r="K2979" s="148">
        <f t="shared" si="76"/>
        <v>0</v>
      </c>
      <c r="L2979" s="148" t="s">
        <v>9021</v>
      </c>
    </row>
    <row r="2980" spans="8:12" x14ac:dyDescent="0.25">
      <c r="H2980" s="148" t="s">
        <v>4845</v>
      </c>
      <c r="I2980" s="148" t="s">
        <v>391</v>
      </c>
      <c r="J2980" s="148" t="s">
        <v>7959</v>
      </c>
      <c r="K2980" s="148">
        <f t="shared" si="76"/>
        <v>650000000001810</v>
      </c>
      <c r="L2980" s="148" t="s">
        <v>9021</v>
      </c>
    </row>
    <row r="2981" spans="8:12" x14ac:dyDescent="0.25">
      <c r="H2981" s="148" t="s">
        <v>4846</v>
      </c>
      <c r="I2981" s="148" t="s">
        <v>6962</v>
      </c>
      <c r="J2981" s="148" t="s">
        <v>6962</v>
      </c>
      <c r="K2981" s="148">
        <f t="shared" si="76"/>
        <v>0</v>
      </c>
      <c r="L2981" s="148" t="s">
        <v>9021</v>
      </c>
    </row>
    <row r="2982" spans="8:12" x14ac:dyDescent="0.25">
      <c r="H2982" s="148" t="s">
        <v>4846</v>
      </c>
      <c r="I2982" s="148" t="s">
        <v>391</v>
      </c>
      <c r="J2982" s="148" t="s">
        <v>7960</v>
      </c>
      <c r="K2982" s="148">
        <f t="shared" si="76"/>
        <v>650000000000761</v>
      </c>
      <c r="L2982" s="148" t="s">
        <v>9021</v>
      </c>
    </row>
    <row r="2983" spans="8:12" x14ac:dyDescent="0.25">
      <c r="H2983" s="148" t="s">
        <v>4847</v>
      </c>
      <c r="I2983" s="148" t="s">
        <v>6962</v>
      </c>
      <c r="J2983" s="148" t="s">
        <v>6962</v>
      </c>
      <c r="K2983" s="148">
        <f t="shared" si="76"/>
        <v>0</v>
      </c>
      <c r="L2983" s="148" t="s">
        <v>9021</v>
      </c>
    </row>
    <row r="2984" spans="8:12" x14ac:dyDescent="0.25">
      <c r="H2984" s="148" t="s">
        <v>4847</v>
      </c>
      <c r="I2984" s="148" t="s">
        <v>391</v>
      </c>
      <c r="J2984" s="148" t="s">
        <v>7961</v>
      </c>
      <c r="K2984" s="148">
        <f t="shared" si="76"/>
        <v>650000000001811</v>
      </c>
      <c r="L2984" s="148" t="s">
        <v>9021</v>
      </c>
    </row>
    <row r="2985" spans="8:12" x14ac:dyDescent="0.25">
      <c r="H2985" s="148" t="s">
        <v>4848</v>
      </c>
      <c r="I2985" s="148" t="s">
        <v>6962</v>
      </c>
      <c r="J2985" s="148" t="s">
        <v>6962</v>
      </c>
      <c r="K2985" s="148">
        <f t="shared" si="76"/>
        <v>0</v>
      </c>
      <c r="L2985" s="148" t="s">
        <v>9021</v>
      </c>
    </row>
    <row r="2986" spans="8:12" x14ac:dyDescent="0.25">
      <c r="H2986" s="148" t="s">
        <v>4848</v>
      </c>
      <c r="I2986" s="148" t="s">
        <v>391</v>
      </c>
      <c r="J2986" s="148" t="s">
        <v>7962</v>
      </c>
      <c r="K2986" s="148">
        <f t="shared" si="76"/>
        <v>650000000000762</v>
      </c>
      <c r="L2986" s="148" t="s">
        <v>9021</v>
      </c>
    </row>
    <row r="2987" spans="8:12" x14ac:dyDescent="0.25">
      <c r="H2987" s="148" t="s">
        <v>4849</v>
      </c>
      <c r="I2987" s="148" t="s">
        <v>6962</v>
      </c>
      <c r="J2987" s="148" t="s">
        <v>6962</v>
      </c>
      <c r="K2987" s="148">
        <f t="shared" si="76"/>
        <v>0</v>
      </c>
      <c r="L2987" s="148" t="s">
        <v>9021</v>
      </c>
    </row>
    <row r="2988" spans="8:12" x14ac:dyDescent="0.25">
      <c r="H2988" s="148" t="s">
        <v>4849</v>
      </c>
      <c r="I2988" s="148" t="s">
        <v>391</v>
      </c>
      <c r="J2988" s="148" t="s">
        <v>7963</v>
      </c>
      <c r="K2988" s="148">
        <f t="shared" si="76"/>
        <v>650000000000763</v>
      </c>
      <c r="L2988" s="148" t="s">
        <v>9021</v>
      </c>
    </row>
    <row r="2989" spans="8:12" x14ac:dyDescent="0.25">
      <c r="H2989" s="148" t="s">
        <v>4850</v>
      </c>
      <c r="I2989" s="148" t="s">
        <v>6962</v>
      </c>
      <c r="J2989" s="148" t="s">
        <v>6962</v>
      </c>
      <c r="K2989" s="148">
        <f t="shared" si="76"/>
        <v>0</v>
      </c>
      <c r="L2989" s="148" t="s">
        <v>9021</v>
      </c>
    </row>
    <row r="2990" spans="8:12" x14ac:dyDescent="0.25">
      <c r="H2990" s="148" t="s">
        <v>4850</v>
      </c>
      <c r="I2990" s="148" t="s">
        <v>391</v>
      </c>
      <c r="J2990" s="148" t="s">
        <v>7964</v>
      </c>
      <c r="K2990" s="148">
        <f t="shared" si="76"/>
        <v>650000000000764</v>
      </c>
      <c r="L2990" s="148" t="s">
        <v>9021</v>
      </c>
    </row>
    <row r="2991" spans="8:12" x14ac:dyDescent="0.25">
      <c r="H2991" s="148" t="s">
        <v>4851</v>
      </c>
      <c r="I2991" s="148" t="s">
        <v>6962</v>
      </c>
      <c r="J2991" s="148" t="s">
        <v>6962</v>
      </c>
      <c r="K2991" s="148">
        <f t="shared" si="76"/>
        <v>0</v>
      </c>
      <c r="L2991" s="148" t="s">
        <v>9021</v>
      </c>
    </row>
    <row r="2992" spans="8:12" x14ac:dyDescent="0.25">
      <c r="H2992" s="148" t="s">
        <v>4851</v>
      </c>
      <c r="I2992" s="148" t="s">
        <v>391</v>
      </c>
      <c r="J2992" s="148" t="s">
        <v>7965</v>
      </c>
      <c r="K2992" s="148">
        <f t="shared" si="76"/>
        <v>650000000000765</v>
      </c>
      <c r="L2992" s="148" t="s">
        <v>9021</v>
      </c>
    </row>
    <row r="2993" spans="8:12" x14ac:dyDescent="0.25">
      <c r="H2993" s="148" t="s">
        <v>4852</v>
      </c>
      <c r="I2993" s="148" t="s">
        <v>6962</v>
      </c>
      <c r="J2993" s="148" t="s">
        <v>6962</v>
      </c>
      <c r="K2993" s="148">
        <f t="shared" si="76"/>
        <v>0</v>
      </c>
      <c r="L2993" s="148" t="s">
        <v>9021</v>
      </c>
    </row>
    <row r="2994" spans="8:12" x14ac:dyDescent="0.25">
      <c r="H2994" s="148" t="s">
        <v>4852</v>
      </c>
      <c r="I2994" s="148" t="s">
        <v>391</v>
      </c>
      <c r="J2994" s="148" t="s">
        <v>7966</v>
      </c>
      <c r="K2994" s="148">
        <f t="shared" si="76"/>
        <v>650000000000766</v>
      </c>
      <c r="L2994" s="148" t="s">
        <v>9021</v>
      </c>
    </row>
    <row r="2995" spans="8:12" x14ac:dyDescent="0.25">
      <c r="H2995" s="148" t="s">
        <v>4853</v>
      </c>
      <c r="I2995" s="148" t="s">
        <v>6962</v>
      </c>
      <c r="J2995" s="148" t="s">
        <v>6962</v>
      </c>
      <c r="K2995" s="148">
        <f t="shared" si="76"/>
        <v>0</v>
      </c>
      <c r="L2995" s="148" t="s">
        <v>9021</v>
      </c>
    </row>
    <row r="2996" spans="8:12" x14ac:dyDescent="0.25">
      <c r="H2996" s="148" t="s">
        <v>4853</v>
      </c>
      <c r="I2996" s="148" t="s">
        <v>391</v>
      </c>
      <c r="J2996" s="148" t="s">
        <v>7967</v>
      </c>
      <c r="K2996" s="148">
        <f t="shared" si="76"/>
        <v>650000000000767</v>
      </c>
      <c r="L2996" s="148" t="s">
        <v>9021</v>
      </c>
    </row>
    <row r="2997" spans="8:12" x14ac:dyDescent="0.25">
      <c r="H2997" s="148" t="s">
        <v>4854</v>
      </c>
      <c r="I2997" s="148" t="s">
        <v>6962</v>
      </c>
      <c r="J2997" s="148" t="s">
        <v>6962</v>
      </c>
      <c r="K2997" s="148">
        <f t="shared" si="76"/>
        <v>0</v>
      </c>
      <c r="L2997" s="148" t="s">
        <v>9021</v>
      </c>
    </row>
    <row r="2998" spans="8:12" x14ac:dyDescent="0.25">
      <c r="H2998" s="148" t="s">
        <v>4854</v>
      </c>
      <c r="I2998" s="148" t="s">
        <v>391</v>
      </c>
      <c r="J2998" s="148" t="s">
        <v>7968</v>
      </c>
      <c r="K2998" s="148">
        <f t="shared" si="76"/>
        <v>650000000000768</v>
      </c>
      <c r="L2998" s="148" t="s">
        <v>9021</v>
      </c>
    </row>
    <row r="2999" spans="8:12" x14ac:dyDescent="0.25">
      <c r="H2999" s="148" t="s">
        <v>4855</v>
      </c>
      <c r="I2999" s="148" t="s">
        <v>6962</v>
      </c>
      <c r="J2999" s="148" t="s">
        <v>6962</v>
      </c>
      <c r="K2999" s="148">
        <f t="shared" si="76"/>
        <v>0</v>
      </c>
      <c r="L2999" s="148" t="s">
        <v>9021</v>
      </c>
    </row>
    <row r="3000" spans="8:12" x14ac:dyDescent="0.25">
      <c r="H3000" s="148" t="s">
        <v>4855</v>
      </c>
      <c r="I3000" s="148" t="s">
        <v>391</v>
      </c>
      <c r="J3000" s="148" t="s">
        <v>7969</v>
      </c>
      <c r="K3000" s="148">
        <f t="shared" si="76"/>
        <v>650000000000769</v>
      </c>
      <c r="L3000" s="148" t="s">
        <v>9021</v>
      </c>
    </row>
    <row r="3001" spans="8:12" x14ac:dyDescent="0.25">
      <c r="H3001" s="148" t="s">
        <v>4856</v>
      </c>
      <c r="I3001" s="148" t="s">
        <v>6962</v>
      </c>
      <c r="J3001" s="148" t="s">
        <v>6962</v>
      </c>
      <c r="K3001" s="148">
        <f t="shared" si="76"/>
        <v>0</v>
      </c>
      <c r="L3001" s="148" t="s">
        <v>9021</v>
      </c>
    </row>
    <row r="3002" spans="8:12" x14ac:dyDescent="0.25">
      <c r="H3002" s="148" t="s">
        <v>4856</v>
      </c>
      <c r="I3002" s="148" t="s">
        <v>391</v>
      </c>
      <c r="J3002" s="148" t="s">
        <v>7970</v>
      </c>
      <c r="K3002" s="148">
        <f t="shared" si="76"/>
        <v>650000000000770</v>
      </c>
      <c r="L3002" s="148" t="s">
        <v>9021</v>
      </c>
    </row>
    <row r="3003" spans="8:12" x14ac:dyDescent="0.25">
      <c r="H3003" s="148" t="s">
        <v>4857</v>
      </c>
      <c r="I3003" s="148" t="s">
        <v>6962</v>
      </c>
      <c r="J3003" s="148" t="s">
        <v>6962</v>
      </c>
      <c r="K3003" s="148">
        <f t="shared" si="76"/>
        <v>0</v>
      </c>
      <c r="L3003" s="148" t="s">
        <v>9021</v>
      </c>
    </row>
    <row r="3004" spans="8:12" x14ac:dyDescent="0.25">
      <c r="H3004" s="148" t="s">
        <v>4857</v>
      </c>
      <c r="I3004" s="148" t="s">
        <v>391</v>
      </c>
      <c r="J3004" s="148" t="s">
        <v>7971</v>
      </c>
      <c r="K3004" s="148">
        <f t="shared" si="76"/>
        <v>650000000000771</v>
      </c>
      <c r="L3004" s="148" t="s">
        <v>9021</v>
      </c>
    </row>
    <row r="3005" spans="8:12" x14ac:dyDescent="0.25">
      <c r="H3005" s="148" t="s">
        <v>4858</v>
      </c>
      <c r="I3005" s="148" t="s">
        <v>6962</v>
      </c>
      <c r="J3005" s="148" t="s">
        <v>6962</v>
      </c>
      <c r="K3005" s="148">
        <f t="shared" si="76"/>
        <v>0</v>
      </c>
      <c r="L3005" s="148" t="s">
        <v>9021</v>
      </c>
    </row>
    <row r="3006" spans="8:12" x14ac:dyDescent="0.25">
      <c r="H3006" s="148" t="s">
        <v>4858</v>
      </c>
      <c r="I3006" s="148" t="s">
        <v>391</v>
      </c>
      <c r="J3006" s="148" t="s">
        <v>7972</v>
      </c>
      <c r="K3006" s="148">
        <f t="shared" si="76"/>
        <v>650000000000772</v>
      </c>
      <c r="L3006" s="148" t="s">
        <v>9021</v>
      </c>
    </row>
    <row r="3007" spans="8:12" x14ac:dyDescent="0.25">
      <c r="H3007" s="148" t="s">
        <v>4859</v>
      </c>
      <c r="I3007" s="148" t="s">
        <v>6962</v>
      </c>
      <c r="J3007" s="148" t="s">
        <v>6962</v>
      </c>
      <c r="K3007" s="148">
        <f t="shared" si="76"/>
        <v>0</v>
      </c>
      <c r="L3007" s="148" t="s">
        <v>9021</v>
      </c>
    </row>
    <row r="3008" spans="8:12" x14ac:dyDescent="0.25">
      <c r="H3008" s="148" t="s">
        <v>4859</v>
      </c>
      <c r="I3008" s="148" t="s">
        <v>391</v>
      </c>
      <c r="J3008" s="148" t="s">
        <v>7973</v>
      </c>
      <c r="K3008" s="148">
        <f t="shared" si="76"/>
        <v>650000000000773</v>
      </c>
      <c r="L3008" s="148" t="s">
        <v>9021</v>
      </c>
    </row>
    <row r="3009" spans="8:12" x14ac:dyDescent="0.25">
      <c r="H3009" s="148" t="s">
        <v>4860</v>
      </c>
      <c r="I3009" s="148" t="s">
        <v>6962</v>
      </c>
      <c r="J3009" s="148" t="s">
        <v>6962</v>
      </c>
      <c r="K3009" s="148">
        <f t="shared" si="76"/>
        <v>0</v>
      </c>
      <c r="L3009" s="148" t="s">
        <v>9021</v>
      </c>
    </row>
    <row r="3010" spans="8:12" x14ac:dyDescent="0.25">
      <c r="H3010" s="148" t="s">
        <v>4860</v>
      </c>
      <c r="I3010" s="148" t="s">
        <v>391</v>
      </c>
      <c r="J3010" s="148" t="s">
        <v>7974</v>
      </c>
      <c r="K3010" s="148">
        <f t="shared" si="76"/>
        <v>650000000000774</v>
      </c>
      <c r="L3010" s="148" t="s">
        <v>9021</v>
      </c>
    </row>
    <row r="3011" spans="8:12" x14ac:dyDescent="0.25">
      <c r="H3011" s="148" t="s">
        <v>4861</v>
      </c>
      <c r="I3011" s="148" t="s">
        <v>6962</v>
      </c>
      <c r="J3011" s="148" t="s">
        <v>6962</v>
      </c>
      <c r="K3011" s="148">
        <f t="shared" ref="K3011:K3074" si="77">+IFERROR(J3011*1,0)</f>
        <v>0</v>
      </c>
      <c r="L3011" s="148" t="s">
        <v>9021</v>
      </c>
    </row>
    <row r="3012" spans="8:12" x14ac:dyDescent="0.25">
      <c r="H3012" s="148" t="s">
        <v>4861</v>
      </c>
      <c r="I3012" s="148" t="s">
        <v>391</v>
      </c>
      <c r="J3012" s="148" t="s">
        <v>7975</v>
      </c>
      <c r="K3012" s="148">
        <f t="shared" si="77"/>
        <v>650000000001812</v>
      </c>
      <c r="L3012" s="148" t="s">
        <v>9021</v>
      </c>
    </row>
    <row r="3013" spans="8:12" x14ac:dyDescent="0.25">
      <c r="H3013" s="148" t="s">
        <v>4862</v>
      </c>
      <c r="I3013" s="148" t="s">
        <v>6962</v>
      </c>
      <c r="J3013" s="148" t="s">
        <v>6962</v>
      </c>
      <c r="K3013" s="148">
        <f t="shared" si="77"/>
        <v>0</v>
      </c>
      <c r="L3013" s="148" t="s">
        <v>9021</v>
      </c>
    </row>
    <row r="3014" spans="8:12" x14ac:dyDescent="0.25">
      <c r="H3014" s="148" t="s">
        <v>4862</v>
      </c>
      <c r="I3014" s="148" t="s">
        <v>391</v>
      </c>
      <c r="J3014" s="148" t="s">
        <v>7976</v>
      </c>
      <c r="K3014" s="148">
        <f t="shared" si="77"/>
        <v>650000000001813</v>
      </c>
      <c r="L3014" s="148" t="s">
        <v>9021</v>
      </c>
    </row>
    <row r="3015" spans="8:12" x14ac:dyDescent="0.25">
      <c r="H3015" s="148" t="s">
        <v>4863</v>
      </c>
      <c r="I3015" s="148" t="s">
        <v>6962</v>
      </c>
      <c r="J3015" s="148" t="s">
        <v>6962</v>
      </c>
      <c r="K3015" s="148">
        <f t="shared" si="77"/>
        <v>0</v>
      </c>
      <c r="L3015" s="148" t="s">
        <v>9021</v>
      </c>
    </row>
    <row r="3016" spans="8:12" x14ac:dyDescent="0.25">
      <c r="H3016" s="148" t="s">
        <v>4863</v>
      </c>
      <c r="I3016" s="148" t="s">
        <v>391</v>
      </c>
      <c r="J3016" s="148" t="s">
        <v>7977</v>
      </c>
      <c r="K3016" s="148">
        <f t="shared" si="77"/>
        <v>650000000001814</v>
      </c>
      <c r="L3016" s="148" t="s">
        <v>9021</v>
      </c>
    </row>
    <row r="3017" spans="8:12" x14ac:dyDescent="0.25">
      <c r="H3017" s="148" t="s">
        <v>6880</v>
      </c>
      <c r="I3017" s="148" t="s">
        <v>6962</v>
      </c>
      <c r="J3017" s="148" t="s">
        <v>6962</v>
      </c>
      <c r="K3017" s="148">
        <f t="shared" si="77"/>
        <v>0</v>
      </c>
      <c r="L3017" s="148" t="s">
        <v>9021</v>
      </c>
    </row>
    <row r="3018" spans="8:12" x14ac:dyDescent="0.25">
      <c r="H3018" s="148" t="s">
        <v>4864</v>
      </c>
      <c r="I3018" s="148" t="s">
        <v>6962</v>
      </c>
      <c r="J3018" s="148" t="s">
        <v>6962</v>
      </c>
      <c r="K3018" s="148">
        <f t="shared" si="77"/>
        <v>0</v>
      </c>
      <c r="L3018" s="148" t="s">
        <v>9021</v>
      </c>
    </row>
    <row r="3019" spans="8:12" x14ac:dyDescent="0.25">
      <c r="H3019" s="148" t="s">
        <v>4864</v>
      </c>
      <c r="I3019" s="148" t="s">
        <v>391</v>
      </c>
      <c r="J3019" s="148" t="s">
        <v>7978</v>
      </c>
      <c r="K3019" s="148">
        <f t="shared" si="77"/>
        <v>650000000001815</v>
      </c>
      <c r="L3019" s="148" t="s">
        <v>9021</v>
      </c>
    </row>
    <row r="3020" spans="8:12" x14ac:dyDescent="0.25">
      <c r="H3020" s="148" t="s">
        <v>6881</v>
      </c>
      <c r="I3020" s="148" t="s">
        <v>6962</v>
      </c>
      <c r="J3020" s="148" t="s">
        <v>6962</v>
      </c>
      <c r="K3020" s="148">
        <f t="shared" si="77"/>
        <v>0</v>
      </c>
      <c r="L3020" s="148" t="s">
        <v>9021</v>
      </c>
    </row>
    <row r="3021" spans="8:12" x14ac:dyDescent="0.25">
      <c r="H3021" s="148" t="s">
        <v>4865</v>
      </c>
      <c r="I3021" s="148" t="s">
        <v>6962</v>
      </c>
      <c r="J3021" s="148" t="s">
        <v>6962</v>
      </c>
      <c r="K3021" s="148">
        <f t="shared" si="77"/>
        <v>0</v>
      </c>
      <c r="L3021" s="148" t="s">
        <v>9021</v>
      </c>
    </row>
    <row r="3022" spans="8:12" x14ac:dyDescent="0.25">
      <c r="H3022" s="148" t="s">
        <v>4865</v>
      </c>
      <c r="I3022" s="148" t="s">
        <v>391</v>
      </c>
      <c r="J3022" s="148" t="s">
        <v>7979</v>
      </c>
      <c r="K3022" s="148">
        <f t="shared" si="77"/>
        <v>650000000000775</v>
      </c>
      <c r="L3022" s="148" t="s">
        <v>9021</v>
      </c>
    </row>
    <row r="3023" spans="8:12" x14ac:dyDescent="0.25">
      <c r="H3023" s="148" t="s">
        <v>4866</v>
      </c>
      <c r="I3023" s="148" t="s">
        <v>6962</v>
      </c>
      <c r="J3023" s="148" t="s">
        <v>6962</v>
      </c>
      <c r="K3023" s="148">
        <f t="shared" si="77"/>
        <v>0</v>
      </c>
      <c r="L3023" s="148" t="s">
        <v>9021</v>
      </c>
    </row>
    <row r="3024" spans="8:12" x14ac:dyDescent="0.25">
      <c r="H3024" s="148" t="s">
        <v>4866</v>
      </c>
      <c r="I3024" s="148" t="s">
        <v>391</v>
      </c>
      <c r="J3024" s="148" t="s">
        <v>7980</v>
      </c>
      <c r="K3024" s="148">
        <f t="shared" si="77"/>
        <v>650000000000776</v>
      </c>
      <c r="L3024" s="148" t="s">
        <v>9021</v>
      </c>
    </row>
    <row r="3025" spans="8:12" x14ac:dyDescent="0.25">
      <c r="H3025" s="148" t="s">
        <v>4867</v>
      </c>
      <c r="I3025" s="148" t="s">
        <v>6962</v>
      </c>
      <c r="J3025" s="148" t="s">
        <v>6962</v>
      </c>
      <c r="K3025" s="148">
        <f t="shared" si="77"/>
        <v>0</v>
      </c>
      <c r="L3025" s="148" t="s">
        <v>9021</v>
      </c>
    </row>
    <row r="3026" spans="8:12" x14ac:dyDescent="0.25">
      <c r="H3026" s="148" t="s">
        <v>4867</v>
      </c>
      <c r="I3026" s="148" t="s">
        <v>391</v>
      </c>
      <c r="J3026" s="148" t="s">
        <v>7981</v>
      </c>
      <c r="K3026" s="148">
        <f t="shared" si="77"/>
        <v>650000000000777</v>
      </c>
      <c r="L3026" s="148" t="s">
        <v>9021</v>
      </c>
    </row>
    <row r="3027" spans="8:12" x14ac:dyDescent="0.25">
      <c r="H3027" s="148" t="s">
        <v>4868</v>
      </c>
      <c r="I3027" s="148" t="s">
        <v>6962</v>
      </c>
      <c r="J3027" s="148" t="s">
        <v>6962</v>
      </c>
      <c r="K3027" s="148">
        <f t="shared" si="77"/>
        <v>0</v>
      </c>
      <c r="L3027" s="148" t="s">
        <v>9021</v>
      </c>
    </row>
    <row r="3028" spans="8:12" x14ac:dyDescent="0.25">
      <c r="H3028" s="148" t="s">
        <v>4868</v>
      </c>
      <c r="I3028" s="148" t="s">
        <v>391</v>
      </c>
      <c r="J3028" s="148" t="s">
        <v>7982</v>
      </c>
      <c r="K3028" s="148">
        <f t="shared" si="77"/>
        <v>650000000001816</v>
      </c>
      <c r="L3028" s="148" t="s">
        <v>9021</v>
      </c>
    </row>
    <row r="3029" spans="8:12" x14ac:dyDescent="0.25">
      <c r="H3029" s="148" t="s">
        <v>4869</v>
      </c>
      <c r="I3029" s="148" t="s">
        <v>6962</v>
      </c>
      <c r="J3029" s="148" t="s">
        <v>6962</v>
      </c>
      <c r="K3029" s="148">
        <f t="shared" si="77"/>
        <v>0</v>
      </c>
      <c r="L3029" s="148" t="s">
        <v>9021</v>
      </c>
    </row>
    <row r="3030" spans="8:12" x14ac:dyDescent="0.25">
      <c r="H3030" s="148" t="s">
        <v>4869</v>
      </c>
      <c r="I3030" s="148" t="s">
        <v>391</v>
      </c>
      <c r="J3030" s="148" t="s">
        <v>7983</v>
      </c>
      <c r="K3030" s="148">
        <f t="shared" si="77"/>
        <v>650000000000778</v>
      </c>
      <c r="L3030" s="148" t="s">
        <v>9021</v>
      </c>
    </row>
    <row r="3031" spans="8:12" x14ac:dyDescent="0.25">
      <c r="H3031" s="148" t="s">
        <v>4870</v>
      </c>
      <c r="I3031" s="148" t="s">
        <v>6962</v>
      </c>
      <c r="J3031" s="148" t="s">
        <v>6962</v>
      </c>
      <c r="K3031" s="148">
        <f t="shared" si="77"/>
        <v>0</v>
      </c>
      <c r="L3031" s="148" t="s">
        <v>9021</v>
      </c>
    </row>
    <row r="3032" spans="8:12" x14ac:dyDescent="0.25">
      <c r="H3032" s="148" t="s">
        <v>4870</v>
      </c>
      <c r="I3032" s="148" t="s">
        <v>391</v>
      </c>
      <c r="J3032" s="148" t="s">
        <v>7984</v>
      </c>
      <c r="K3032" s="148">
        <f t="shared" si="77"/>
        <v>650000000000779</v>
      </c>
      <c r="L3032" s="148" t="s">
        <v>9021</v>
      </c>
    </row>
    <row r="3033" spans="8:12" x14ac:dyDescent="0.25">
      <c r="H3033" s="148" t="s">
        <v>4871</v>
      </c>
      <c r="I3033" s="148" t="s">
        <v>6962</v>
      </c>
      <c r="J3033" s="148" t="s">
        <v>6962</v>
      </c>
      <c r="K3033" s="148">
        <f t="shared" si="77"/>
        <v>0</v>
      </c>
      <c r="L3033" s="148" t="s">
        <v>9021</v>
      </c>
    </row>
    <row r="3034" spans="8:12" x14ac:dyDescent="0.25">
      <c r="H3034" s="148" t="s">
        <v>4871</v>
      </c>
      <c r="I3034" s="148" t="s">
        <v>391</v>
      </c>
      <c r="J3034" s="148" t="s">
        <v>7985</v>
      </c>
      <c r="K3034" s="148">
        <f t="shared" si="77"/>
        <v>650000000000780</v>
      </c>
      <c r="L3034" s="148" t="s">
        <v>9021</v>
      </c>
    </row>
    <row r="3035" spans="8:12" x14ac:dyDescent="0.25">
      <c r="H3035" s="148" t="s">
        <v>4872</v>
      </c>
      <c r="I3035" s="148" t="s">
        <v>6962</v>
      </c>
      <c r="J3035" s="148" t="s">
        <v>6962</v>
      </c>
      <c r="K3035" s="148">
        <f t="shared" si="77"/>
        <v>0</v>
      </c>
      <c r="L3035" s="148" t="s">
        <v>9021</v>
      </c>
    </row>
    <row r="3036" spans="8:12" x14ac:dyDescent="0.25">
      <c r="H3036" s="148" t="s">
        <v>4872</v>
      </c>
      <c r="I3036" s="148" t="s">
        <v>391</v>
      </c>
      <c r="J3036" s="148" t="s">
        <v>7986</v>
      </c>
      <c r="K3036" s="148">
        <f t="shared" si="77"/>
        <v>650000000000781</v>
      </c>
      <c r="L3036" s="148" t="s">
        <v>9021</v>
      </c>
    </row>
    <row r="3037" spans="8:12" x14ac:dyDescent="0.25">
      <c r="H3037" s="148" t="s">
        <v>4873</v>
      </c>
      <c r="I3037" s="148" t="s">
        <v>6962</v>
      </c>
      <c r="J3037" s="148" t="s">
        <v>6962</v>
      </c>
      <c r="K3037" s="148">
        <f t="shared" si="77"/>
        <v>0</v>
      </c>
      <c r="L3037" s="148" t="s">
        <v>9021</v>
      </c>
    </row>
    <row r="3038" spans="8:12" x14ac:dyDescent="0.25">
      <c r="H3038" s="148" t="s">
        <v>4873</v>
      </c>
      <c r="I3038" s="148" t="s">
        <v>391</v>
      </c>
      <c r="J3038" s="148" t="s">
        <v>7987</v>
      </c>
      <c r="K3038" s="148">
        <f t="shared" si="77"/>
        <v>650000000000782</v>
      </c>
      <c r="L3038" s="148" t="s">
        <v>9021</v>
      </c>
    </row>
    <row r="3039" spans="8:12" x14ac:dyDescent="0.25">
      <c r="H3039" s="148" t="s">
        <v>4874</v>
      </c>
      <c r="I3039" s="148" t="s">
        <v>6962</v>
      </c>
      <c r="J3039" s="148" t="s">
        <v>6962</v>
      </c>
      <c r="K3039" s="148">
        <f t="shared" si="77"/>
        <v>0</v>
      </c>
      <c r="L3039" s="148" t="s">
        <v>9021</v>
      </c>
    </row>
    <row r="3040" spans="8:12" x14ac:dyDescent="0.25">
      <c r="H3040" s="148" t="s">
        <v>4874</v>
      </c>
      <c r="I3040" s="148" t="s">
        <v>391</v>
      </c>
      <c r="J3040" s="148" t="s">
        <v>7988</v>
      </c>
      <c r="K3040" s="148">
        <f t="shared" si="77"/>
        <v>650000000000783</v>
      </c>
      <c r="L3040" s="148" t="s">
        <v>9021</v>
      </c>
    </row>
    <row r="3041" spans="8:12" x14ac:dyDescent="0.25">
      <c r="H3041" s="148" t="s">
        <v>4875</v>
      </c>
      <c r="I3041" s="148" t="s">
        <v>6962</v>
      </c>
      <c r="J3041" s="148" t="s">
        <v>6962</v>
      </c>
      <c r="K3041" s="148">
        <f t="shared" si="77"/>
        <v>0</v>
      </c>
      <c r="L3041" s="148" t="s">
        <v>9021</v>
      </c>
    </row>
    <row r="3042" spans="8:12" x14ac:dyDescent="0.25">
      <c r="H3042" s="148" t="s">
        <v>4875</v>
      </c>
      <c r="I3042" s="148" t="s">
        <v>391</v>
      </c>
      <c r="J3042" s="148" t="s">
        <v>7989</v>
      </c>
      <c r="K3042" s="148">
        <f t="shared" si="77"/>
        <v>650000000000784</v>
      </c>
      <c r="L3042" s="148" t="s">
        <v>9021</v>
      </c>
    </row>
    <row r="3043" spans="8:12" x14ac:dyDescent="0.25">
      <c r="H3043" s="148" t="s">
        <v>4876</v>
      </c>
      <c r="I3043" s="148" t="s">
        <v>6962</v>
      </c>
      <c r="J3043" s="148" t="s">
        <v>6962</v>
      </c>
      <c r="K3043" s="148">
        <f t="shared" si="77"/>
        <v>0</v>
      </c>
      <c r="L3043" s="148" t="s">
        <v>9021</v>
      </c>
    </row>
    <row r="3044" spans="8:12" x14ac:dyDescent="0.25">
      <c r="H3044" s="148" t="s">
        <v>4876</v>
      </c>
      <c r="I3044" s="148" t="s">
        <v>391</v>
      </c>
      <c r="J3044" s="148" t="s">
        <v>7990</v>
      </c>
      <c r="K3044" s="148">
        <f t="shared" si="77"/>
        <v>650000000000785</v>
      </c>
      <c r="L3044" s="148" t="s">
        <v>9021</v>
      </c>
    </row>
    <row r="3045" spans="8:12" x14ac:dyDescent="0.25">
      <c r="H3045" s="148" t="s">
        <v>4877</v>
      </c>
      <c r="I3045" s="148" t="s">
        <v>6962</v>
      </c>
      <c r="J3045" s="148" t="s">
        <v>6962</v>
      </c>
      <c r="K3045" s="148">
        <f t="shared" si="77"/>
        <v>0</v>
      </c>
      <c r="L3045" s="148" t="s">
        <v>9021</v>
      </c>
    </row>
    <row r="3046" spans="8:12" x14ac:dyDescent="0.25">
      <c r="H3046" s="148" t="s">
        <v>4877</v>
      </c>
      <c r="I3046" s="148" t="s">
        <v>391</v>
      </c>
      <c r="J3046" s="148" t="s">
        <v>7991</v>
      </c>
      <c r="K3046" s="148">
        <f t="shared" si="77"/>
        <v>650000000000786</v>
      </c>
      <c r="L3046" s="148" t="s">
        <v>9021</v>
      </c>
    </row>
    <row r="3047" spans="8:12" x14ac:dyDescent="0.25">
      <c r="H3047" s="148" t="s">
        <v>6882</v>
      </c>
      <c r="I3047" s="148" t="s">
        <v>6962</v>
      </c>
      <c r="J3047" s="148" t="s">
        <v>6962</v>
      </c>
      <c r="K3047" s="148">
        <f t="shared" si="77"/>
        <v>0</v>
      </c>
      <c r="L3047" s="148" t="s">
        <v>9021</v>
      </c>
    </row>
    <row r="3048" spans="8:12" x14ac:dyDescent="0.25">
      <c r="H3048" s="148" t="s">
        <v>4878</v>
      </c>
      <c r="I3048" s="148" t="s">
        <v>6962</v>
      </c>
      <c r="J3048" s="148" t="s">
        <v>6962</v>
      </c>
      <c r="K3048" s="148">
        <f t="shared" si="77"/>
        <v>0</v>
      </c>
      <c r="L3048" s="148" t="s">
        <v>9021</v>
      </c>
    </row>
    <row r="3049" spans="8:12" x14ac:dyDescent="0.25">
      <c r="H3049" s="148" t="s">
        <v>4878</v>
      </c>
      <c r="I3049" s="148" t="s">
        <v>391</v>
      </c>
      <c r="J3049" s="148" t="s">
        <v>7992</v>
      </c>
      <c r="K3049" s="148">
        <f t="shared" si="77"/>
        <v>650000000001817</v>
      </c>
      <c r="L3049" s="148" t="s">
        <v>9021</v>
      </c>
    </row>
    <row r="3050" spans="8:12" x14ac:dyDescent="0.25">
      <c r="H3050" s="148" t="s">
        <v>4879</v>
      </c>
      <c r="I3050" s="148" t="s">
        <v>6962</v>
      </c>
      <c r="J3050" s="148" t="s">
        <v>6962</v>
      </c>
      <c r="K3050" s="148">
        <f t="shared" si="77"/>
        <v>0</v>
      </c>
      <c r="L3050" s="148" t="s">
        <v>9021</v>
      </c>
    </row>
    <row r="3051" spans="8:12" x14ac:dyDescent="0.25">
      <c r="H3051" s="148" t="s">
        <v>4879</v>
      </c>
      <c r="I3051" s="148" t="s">
        <v>391</v>
      </c>
      <c r="J3051" s="148" t="s">
        <v>7993</v>
      </c>
      <c r="K3051" s="148">
        <f t="shared" si="77"/>
        <v>650000000000787</v>
      </c>
      <c r="L3051" s="148" t="s">
        <v>9021</v>
      </c>
    </row>
    <row r="3052" spans="8:12" x14ac:dyDescent="0.25">
      <c r="H3052" s="148" t="s">
        <v>4880</v>
      </c>
      <c r="I3052" s="148" t="s">
        <v>6962</v>
      </c>
      <c r="J3052" s="148" t="s">
        <v>6962</v>
      </c>
      <c r="K3052" s="148">
        <f t="shared" si="77"/>
        <v>0</v>
      </c>
      <c r="L3052" s="148" t="s">
        <v>9021</v>
      </c>
    </row>
    <row r="3053" spans="8:12" x14ac:dyDescent="0.25">
      <c r="H3053" s="148" t="s">
        <v>4880</v>
      </c>
      <c r="I3053" s="148" t="s">
        <v>391</v>
      </c>
      <c r="J3053" s="148" t="s">
        <v>7994</v>
      </c>
      <c r="K3053" s="148">
        <f t="shared" si="77"/>
        <v>650000000000788</v>
      </c>
      <c r="L3053" s="148" t="s">
        <v>9021</v>
      </c>
    </row>
    <row r="3054" spans="8:12" x14ac:dyDescent="0.25">
      <c r="H3054" s="148" t="s">
        <v>4881</v>
      </c>
      <c r="I3054" s="148" t="s">
        <v>6962</v>
      </c>
      <c r="J3054" s="148" t="s">
        <v>6962</v>
      </c>
      <c r="K3054" s="148">
        <f t="shared" si="77"/>
        <v>0</v>
      </c>
      <c r="L3054" s="148" t="s">
        <v>9021</v>
      </c>
    </row>
    <row r="3055" spans="8:12" x14ac:dyDescent="0.25">
      <c r="H3055" s="148" t="s">
        <v>4881</v>
      </c>
      <c r="I3055" s="148" t="s">
        <v>391</v>
      </c>
      <c r="J3055" s="148" t="s">
        <v>7995</v>
      </c>
      <c r="K3055" s="148">
        <f t="shared" si="77"/>
        <v>650000000000789</v>
      </c>
      <c r="L3055" s="148" t="s">
        <v>9021</v>
      </c>
    </row>
    <row r="3056" spans="8:12" x14ac:dyDescent="0.25">
      <c r="H3056" s="148" t="s">
        <v>4882</v>
      </c>
      <c r="I3056" s="148" t="s">
        <v>6962</v>
      </c>
      <c r="J3056" s="148" t="s">
        <v>6962</v>
      </c>
      <c r="K3056" s="148">
        <f t="shared" si="77"/>
        <v>0</v>
      </c>
      <c r="L3056" s="148" t="s">
        <v>9021</v>
      </c>
    </row>
    <row r="3057" spans="8:12" x14ac:dyDescent="0.25">
      <c r="H3057" s="148" t="s">
        <v>4882</v>
      </c>
      <c r="I3057" s="148" t="s">
        <v>391</v>
      </c>
      <c r="J3057" s="148" t="s">
        <v>7996</v>
      </c>
      <c r="K3057" s="148">
        <f t="shared" si="77"/>
        <v>650000000001818</v>
      </c>
      <c r="L3057" s="148" t="s">
        <v>9021</v>
      </c>
    </row>
    <row r="3058" spans="8:12" x14ac:dyDescent="0.25">
      <c r="H3058" s="148" t="s">
        <v>4883</v>
      </c>
      <c r="I3058" s="148" t="s">
        <v>6962</v>
      </c>
      <c r="J3058" s="148" t="s">
        <v>6962</v>
      </c>
      <c r="K3058" s="148">
        <f t="shared" si="77"/>
        <v>0</v>
      </c>
      <c r="L3058" s="148" t="s">
        <v>9021</v>
      </c>
    </row>
    <row r="3059" spans="8:12" x14ac:dyDescent="0.25">
      <c r="H3059" s="148" t="s">
        <v>4883</v>
      </c>
      <c r="I3059" s="148" t="s">
        <v>391</v>
      </c>
      <c r="J3059" s="148" t="s">
        <v>7997</v>
      </c>
      <c r="K3059" s="148">
        <f t="shared" si="77"/>
        <v>650000000000790</v>
      </c>
      <c r="L3059" s="148" t="s">
        <v>9021</v>
      </c>
    </row>
    <row r="3060" spans="8:12" x14ac:dyDescent="0.25">
      <c r="H3060" s="148" t="s">
        <v>4884</v>
      </c>
      <c r="I3060" s="148" t="s">
        <v>6962</v>
      </c>
      <c r="J3060" s="148" t="s">
        <v>6962</v>
      </c>
      <c r="K3060" s="148">
        <f t="shared" si="77"/>
        <v>0</v>
      </c>
      <c r="L3060" s="148" t="s">
        <v>9021</v>
      </c>
    </row>
    <row r="3061" spans="8:12" x14ac:dyDescent="0.25">
      <c r="H3061" s="148" t="s">
        <v>4884</v>
      </c>
      <c r="I3061" s="148" t="s">
        <v>391</v>
      </c>
      <c r="J3061" s="148" t="s">
        <v>7998</v>
      </c>
      <c r="K3061" s="148">
        <f t="shared" si="77"/>
        <v>650000000000791</v>
      </c>
      <c r="L3061" s="148" t="s">
        <v>9021</v>
      </c>
    </row>
    <row r="3062" spans="8:12" x14ac:dyDescent="0.25">
      <c r="H3062" s="148" t="s">
        <v>4885</v>
      </c>
      <c r="I3062" s="148" t="s">
        <v>6962</v>
      </c>
      <c r="J3062" s="148" t="s">
        <v>6962</v>
      </c>
      <c r="K3062" s="148">
        <f t="shared" si="77"/>
        <v>0</v>
      </c>
      <c r="L3062" s="148" t="s">
        <v>9021</v>
      </c>
    </row>
    <row r="3063" spans="8:12" x14ac:dyDescent="0.25">
      <c r="H3063" s="148" t="s">
        <v>4885</v>
      </c>
      <c r="I3063" s="148" t="s">
        <v>391</v>
      </c>
      <c r="J3063" s="148" t="s">
        <v>7999</v>
      </c>
      <c r="K3063" s="148">
        <f t="shared" si="77"/>
        <v>650000000000792</v>
      </c>
      <c r="L3063" s="148" t="s">
        <v>9021</v>
      </c>
    </row>
    <row r="3064" spans="8:12" x14ac:dyDescent="0.25">
      <c r="H3064" s="148" t="s">
        <v>4886</v>
      </c>
      <c r="I3064" s="148" t="s">
        <v>6962</v>
      </c>
      <c r="J3064" s="148" t="s">
        <v>6962</v>
      </c>
      <c r="K3064" s="148">
        <f t="shared" si="77"/>
        <v>0</v>
      </c>
      <c r="L3064" s="148" t="s">
        <v>9021</v>
      </c>
    </row>
    <row r="3065" spans="8:12" x14ac:dyDescent="0.25">
      <c r="H3065" s="148" t="s">
        <v>4886</v>
      </c>
      <c r="I3065" s="148" t="s">
        <v>391</v>
      </c>
      <c r="J3065" s="148" t="s">
        <v>8000</v>
      </c>
      <c r="K3065" s="148">
        <f t="shared" si="77"/>
        <v>650000000000793</v>
      </c>
      <c r="L3065" s="148" t="s">
        <v>9021</v>
      </c>
    </row>
    <row r="3066" spans="8:12" x14ac:dyDescent="0.25">
      <c r="H3066" s="148" t="s">
        <v>4887</v>
      </c>
      <c r="I3066" s="148" t="s">
        <v>6962</v>
      </c>
      <c r="J3066" s="148" t="s">
        <v>6962</v>
      </c>
      <c r="K3066" s="148">
        <f t="shared" si="77"/>
        <v>0</v>
      </c>
      <c r="L3066" s="148" t="s">
        <v>9021</v>
      </c>
    </row>
    <row r="3067" spans="8:12" x14ac:dyDescent="0.25">
      <c r="H3067" s="148" t="s">
        <v>4887</v>
      </c>
      <c r="I3067" s="148" t="s">
        <v>391</v>
      </c>
      <c r="J3067" s="148" t="s">
        <v>8001</v>
      </c>
      <c r="K3067" s="148">
        <f t="shared" si="77"/>
        <v>650000000001819</v>
      </c>
      <c r="L3067" s="148" t="s">
        <v>9021</v>
      </c>
    </row>
    <row r="3068" spans="8:12" x14ac:dyDescent="0.25">
      <c r="H3068" s="148" t="s">
        <v>4888</v>
      </c>
      <c r="I3068" s="148" t="s">
        <v>6962</v>
      </c>
      <c r="J3068" s="148" t="s">
        <v>6962</v>
      </c>
      <c r="K3068" s="148">
        <f t="shared" si="77"/>
        <v>0</v>
      </c>
      <c r="L3068" s="148" t="s">
        <v>9021</v>
      </c>
    </row>
    <row r="3069" spans="8:12" x14ac:dyDescent="0.25">
      <c r="H3069" s="148" t="s">
        <v>4888</v>
      </c>
      <c r="I3069" s="148" t="s">
        <v>391</v>
      </c>
      <c r="J3069" s="148" t="s">
        <v>8002</v>
      </c>
      <c r="K3069" s="148">
        <f t="shared" si="77"/>
        <v>650000000000794</v>
      </c>
      <c r="L3069" s="148" t="s">
        <v>9021</v>
      </c>
    </row>
    <row r="3070" spans="8:12" x14ac:dyDescent="0.25">
      <c r="H3070" s="148" t="s">
        <v>4889</v>
      </c>
      <c r="I3070" s="148" t="s">
        <v>6962</v>
      </c>
      <c r="J3070" s="148" t="s">
        <v>6962</v>
      </c>
      <c r="K3070" s="148">
        <f t="shared" si="77"/>
        <v>0</v>
      </c>
      <c r="L3070" s="148" t="s">
        <v>9021</v>
      </c>
    </row>
    <row r="3071" spans="8:12" x14ac:dyDescent="0.25">
      <c r="H3071" s="148" t="s">
        <v>4889</v>
      </c>
      <c r="I3071" s="148" t="s">
        <v>391</v>
      </c>
      <c r="J3071" s="148" t="s">
        <v>8003</v>
      </c>
      <c r="K3071" s="148">
        <f t="shared" si="77"/>
        <v>650000000001820</v>
      </c>
      <c r="L3071" s="148" t="s">
        <v>9021</v>
      </c>
    </row>
    <row r="3072" spans="8:12" x14ac:dyDescent="0.25">
      <c r="H3072" s="148" t="s">
        <v>4890</v>
      </c>
      <c r="I3072" s="148" t="s">
        <v>6962</v>
      </c>
      <c r="J3072" s="148" t="s">
        <v>6962</v>
      </c>
      <c r="K3072" s="148">
        <f t="shared" si="77"/>
        <v>0</v>
      </c>
      <c r="L3072" s="148" t="s">
        <v>9021</v>
      </c>
    </row>
    <row r="3073" spans="8:12" x14ac:dyDescent="0.25">
      <c r="H3073" s="148" t="s">
        <v>4890</v>
      </c>
      <c r="I3073" s="148" t="s">
        <v>391</v>
      </c>
      <c r="J3073" s="148" t="s">
        <v>8004</v>
      </c>
      <c r="K3073" s="148">
        <f t="shared" si="77"/>
        <v>650000000001821</v>
      </c>
      <c r="L3073" s="148" t="s">
        <v>9021</v>
      </c>
    </row>
    <row r="3074" spans="8:12" x14ac:dyDescent="0.25">
      <c r="H3074" s="148" t="s">
        <v>4891</v>
      </c>
      <c r="I3074" s="148" t="s">
        <v>6962</v>
      </c>
      <c r="J3074" s="148" t="s">
        <v>6962</v>
      </c>
      <c r="K3074" s="148">
        <f t="shared" si="77"/>
        <v>0</v>
      </c>
      <c r="L3074" s="148" t="s">
        <v>9021</v>
      </c>
    </row>
    <row r="3075" spans="8:12" x14ac:dyDescent="0.25">
      <c r="H3075" s="148" t="s">
        <v>4891</v>
      </c>
      <c r="I3075" s="148" t="s">
        <v>391</v>
      </c>
      <c r="J3075" s="148" t="s">
        <v>8005</v>
      </c>
      <c r="K3075" s="148">
        <f t="shared" ref="K3075:K3138" si="78">+IFERROR(J3075*1,0)</f>
        <v>650000000000795</v>
      </c>
      <c r="L3075" s="148" t="s">
        <v>9021</v>
      </c>
    </row>
    <row r="3076" spans="8:12" x14ac:dyDescent="0.25">
      <c r="H3076" s="148" t="s">
        <v>6883</v>
      </c>
      <c r="I3076" s="148" t="s">
        <v>6962</v>
      </c>
      <c r="J3076" s="148" t="s">
        <v>6962</v>
      </c>
      <c r="K3076" s="148">
        <f t="shared" si="78"/>
        <v>0</v>
      </c>
      <c r="L3076" s="148" t="s">
        <v>9021</v>
      </c>
    </row>
    <row r="3077" spans="8:12" x14ac:dyDescent="0.25">
      <c r="H3077" s="148" t="s">
        <v>4892</v>
      </c>
      <c r="I3077" s="148" t="s">
        <v>6962</v>
      </c>
      <c r="J3077" s="148" t="s">
        <v>6962</v>
      </c>
      <c r="K3077" s="148">
        <f t="shared" si="78"/>
        <v>0</v>
      </c>
      <c r="L3077" s="148" t="s">
        <v>9021</v>
      </c>
    </row>
    <row r="3078" spans="8:12" x14ac:dyDescent="0.25">
      <c r="H3078" s="148" t="s">
        <v>4892</v>
      </c>
      <c r="I3078" s="148" t="s">
        <v>391</v>
      </c>
      <c r="J3078" s="148" t="s">
        <v>8006</v>
      </c>
      <c r="K3078" s="148">
        <f t="shared" si="78"/>
        <v>650000000001822</v>
      </c>
      <c r="L3078" s="148" t="s">
        <v>9021</v>
      </c>
    </row>
    <row r="3079" spans="8:12" x14ac:dyDescent="0.25">
      <c r="H3079" s="148" t="s">
        <v>4893</v>
      </c>
      <c r="I3079" s="148" t="s">
        <v>6962</v>
      </c>
      <c r="J3079" s="148" t="s">
        <v>6962</v>
      </c>
      <c r="K3079" s="148">
        <f t="shared" si="78"/>
        <v>0</v>
      </c>
      <c r="L3079" s="148" t="s">
        <v>9021</v>
      </c>
    </row>
    <row r="3080" spans="8:12" x14ac:dyDescent="0.25">
      <c r="H3080" s="148" t="s">
        <v>4893</v>
      </c>
      <c r="I3080" s="148" t="s">
        <v>391</v>
      </c>
      <c r="J3080" s="148" t="s">
        <v>8007</v>
      </c>
      <c r="K3080" s="148">
        <f t="shared" si="78"/>
        <v>650000000001823</v>
      </c>
      <c r="L3080" s="148" t="s">
        <v>9021</v>
      </c>
    </row>
    <row r="3081" spans="8:12" x14ac:dyDescent="0.25">
      <c r="H3081" s="148" t="s">
        <v>4894</v>
      </c>
      <c r="I3081" s="148" t="s">
        <v>6962</v>
      </c>
      <c r="J3081" s="148" t="s">
        <v>6962</v>
      </c>
      <c r="K3081" s="148">
        <f t="shared" si="78"/>
        <v>0</v>
      </c>
      <c r="L3081" s="148" t="s">
        <v>9021</v>
      </c>
    </row>
    <row r="3082" spans="8:12" x14ac:dyDescent="0.25">
      <c r="H3082" s="148" t="s">
        <v>4894</v>
      </c>
      <c r="I3082" s="148" t="s">
        <v>391</v>
      </c>
      <c r="J3082" s="148" t="s">
        <v>8008</v>
      </c>
      <c r="K3082" s="148">
        <f t="shared" si="78"/>
        <v>650000000000796</v>
      </c>
      <c r="L3082" s="148" t="s">
        <v>9021</v>
      </c>
    </row>
    <row r="3083" spans="8:12" x14ac:dyDescent="0.25">
      <c r="H3083" s="148" t="s">
        <v>4895</v>
      </c>
      <c r="I3083" s="148" t="s">
        <v>6962</v>
      </c>
      <c r="J3083" s="148" t="s">
        <v>6962</v>
      </c>
      <c r="K3083" s="148">
        <f t="shared" si="78"/>
        <v>0</v>
      </c>
      <c r="L3083" s="148" t="s">
        <v>9021</v>
      </c>
    </row>
    <row r="3084" spans="8:12" x14ac:dyDescent="0.25">
      <c r="H3084" s="148" t="s">
        <v>4895</v>
      </c>
      <c r="I3084" s="148" t="s">
        <v>391</v>
      </c>
      <c r="J3084" s="148" t="s">
        <v>8009</v>
      </c>
      <c r="K3084" s="148">
        <f t="shared" si="78"/>
        <v>650000000000797</v>
      </c>
      <c r="L3084" s="148" t="s">
        <v>9021</v>
      </c>
    </row>
    <row r="3085" spans="8:12" x14ac:dyDescent="0.25">
      <c r="H3085" s="148" t="s">
        <v>4896</v>
      </c>
      <c r="I3085" s="148" t="s">
        <v>6962</v>
      </c>
      <c r="J3085" s="148" t="s">
        <v>6962</v>
      </c>
      <c r="K3085" s="148">
        <f t="shared" si="78"/>
        <v>0</v>
      </c>
      <c r="L3085" s="148" t="s">
        <v>9021</v>
      </c>
    </row>
    <row r="3086" spans="8:12" x14ac:dyDescent="0.25">
      <c r="H3086" s="148" t="s">
        <v>4896</v>
      </c>
      <c r="I3086" s="148" t="s">
        <v>391</v>
      </c>
      <c r="J3086" s="148" t="s">
        <v>8010</v>
      </c>
      <c r="K3086" s="148">
        <f t="shared" si="78"/>
        <v>650000000000798</v>
      </c>
      <c r="L3086" s="148" t="s">
        <v>9021</v>
      </c>
    </row>
    <row r="3087" spans="8:12" x14ac:dyDescent="0.25">
      <c r="H3087" s="148" t="s">
        <v>4897</v>
      </c>
      <c r="I3087" s="148" t="s">
        <v>6962</v>
      </c>
      <c r="J3087" s="148" t="s">
        <v>6962</v>
      </c>
      <c r="K3087" s="148">
        <f t="shared" si="78"/>
        <v>0</v>
      </c>
      <c r="L3087" s="148" t="s">
        <v>9021</v>
      </c>
    </row>
    <row r="3088" spans="8:12" x14ac:dyDescent="0.25">
      <c r="H3088" s="148" t="s">
        <v>4897</v>
      </c>
      <c r="I3088" s="148" t="s">
        <v>391</v>
      </c>
      <c r="J3088" s="148" t="s">
        <v>8011</v>
      </c>
      <c r="K3088" s="148">
        <f t="shared" si="78"/>
        <v>650000000001824</v>
      </c>
      <c r="L3088" s="148" t="s">
        <v>9021</v>
      </c>
    </row>
    <row r="3089" spans="8:12" x14ac:dyDescent="0.25">
      <c r="H3089" s="148" t="s">
        <v>4898</v>
      </c>
      <c r="I3089" s="148" t="s">
        <v>6962</v>
      </c>
      <c r="J3089" s="148" t="s">
        <v>6962</v>
      </c>
      <c r="K3089" s="148">
        <f t="shared" si="78"/>
        <v>0</v>
      </c>
      <c r="L3089" s="148" t="s">
        <v>9021</v>
      </c>
    </row>
    <row r="3090" spans="8:12" x14ac:dyDescent="0.25">
      <c r="H3090" s="148" t="s">
        <v>4898</v>
      </c>
      <c r="I3090" s="148" t="s">
        <v>391</v>
      </c>
      <c r="J3090" s="148" t="s">
        <v>8012</v>
      </c>
      <c r="K3090" s="148">
        <f t="shared" si="78"/>
        <v>650000000001825</v>
      </c>
      <c r="L3090" s="148" t="s">
        <v>9021</v>
      </c>
    </row>
    <row r="3091" spans="8:12" x14ac:dyDescent="0.25">
      <c r="H3091" s="148" t="s">
        <v>4899</v>
      </c>
      <c r="I3091" s="148" t="s">
        <v>6962</v>
      </c>
      <c r="J3091" s="148" t="s">
        <v>6962</v>
      </c>
      <c r="K3091" s="148">
        <f t="shared" si="78"/>
        <v>0</v>
      </c>
      <c r="L3091" s="148" t="s">
        <v>9021</v>
      </c>
    </row>
    <row r="3092" spans="8:12" x14ac:dyDescent="0.25">
      <c r="H3092" s="148" t="s">
        <v>4899</v>
      </c>
      <c r="I3092" s="148" t="s">
        <v>391</v>
      </c>
      <c r="J3092" s="148" t="s">
        <v>8013</v>
      </c>
      <c r="K3092" s="148">
        <f t="shared" si="78"/>
        <v>650000000001826</v>
      </c>
      <c r="L3092" s="148" t="s">
        <v>9021</v>
      </c>
    </row>
    <row r="3093" spans="8:12" x14ac:dyDescent="0.25">
      <c r="H3093" s="148" t="s">
        <v>4900</v>
      </c>
      <c r="I3093" s="148" t="s">
        <v>6962</v>
      </c>
      <c r="J3093" s="148" t="s">
        <v>6962</v>
      </c>
      <c r="K3093" s="148">
        <f t="shared" si="78"/>
        <v>0</v>
      </c>
      <c r="L3093" s="148" t="s">
        <v>9021</v>
      </c>
    </row>
    <row r="3094" spans="8:12" x14ac:dyDescent="0.25">
      <c r="H3094" s="148" t="s">
        <v>4900</v>
      </c>
      <c r="I3094" s="148" t="s">
        <v>391</v>
      </c>
      <c r="J3094" s="148" t="s">
        <v>8014</v>
      </c>
      <c r="K3094" s="148">
        <f t="shared" si="78"/>
        <v>650000000001827</v>
      </c>
      <c r="L3094" s="148" t="s">
        <v>9021</v>
      </c>
    </row>
    <row r="3095" spans="8:12" x14ac:dyDescent="0.25">
      <c r="H3095" s="148" t="s">
        <v>4901</v>
      </c>
      <c r="I3095" s="148" t="s">
        <v>6962</v>
      </c>
      <c r="J3095" s="148" t="s">
        <v>6962</v>
      </c>
      <c r="K3095" s="148">
        <f t="shared" si="78"/>
        <v>0</v>
      </c>
      <c r="L3095" s="148" t="s">
        <v>9021</v>
      </c>
    </row>
    <row r="3096" spans="8:12" x14ac:dyDescent="0.25">
      <c r="H3096" s="148" t="s">
        <v>4901</v>
      </c>
      <c r="I3096" s="148" t="s">
        <v>391</v>
      </c>
      <c r="J3096" s="148" t="s">
        <v>8015</v>
      </c>
      <c r="K3096" s="148">
        <f t="shared" si="78"/>
        <v>650000000001828</v>
      </c>
      <c r="L3096" s="148" t="s">
        <v>9021</v>
      </c>
    </row>
    <row r="3097" spans="8:12" x14ac:dyDescent="0.25">
      <c r="H3097" s="148" t="s">
        <v>6884</v>
      </c>
      <c r="I3097" s="148" t="s">
        <v>6962</v>
      </c>
      <c r="J3097" s="148" t="s">
        <v>6962</v>
      </c>
      <c r="K3097" s="148">
        <f t="shared" si="78"/>
        <v>0</v>
      </c>
      <c r="L3097" s="148" t="s">
        <v>9021</v>
      </c>
    </row>
    <row r="3098" spans="8:12" x14ac:dyDescent="0.25">
      <c r="H3098" s="148" t="s">
        <v>4902</v>
      </c>
      <c r="I3098" s="148" t="s">
        <v>6962</v>
      </c>
      <c r="J3098" s="148" t="s">
        <v>6962</v>
      </c>
      <c r="K3098" s="148">
        <f t="shared" si="78"/>
        <v>0</v>
      </c>
      <c r="L3098" s="148" t="s">
        <v>9021</v>
      </c>
    </row>
    <row r="3099" spans="8:12" x14ac:dyDescent="0.25">
      <c r="H3099" s="148" t="s">
        <v>4902</v>
      </c>
      <c r="I3099" s="148" t="s">
        <v>391</v>
      </c>
      <c r="J3099" s="148" t="s">
        <v>8016</v>
      </c>
      <c r="K3099" s="148">
        <f t="shared" si="78"/>
        <v>650000000000799</v>
      </c>
      <c r="L3099" s="148" t="s">
        <v>9021</v>
      </c>
    </row>
    <row r="3100" spans="8:12" x14ac:dyDescent="0.25">
      <c r="H3100" s="148" t="s">
        <v>4903</v>
      </c>
      <c r="I3100" s="148" t="s">
        <v>6962</v>
      </c>
      <c r="J3100" s="148" t="s">
        <v>6962</v>
      </c>
      <c r="K3100" s="148">
        <f t="shared" si="78"/>
        <v>0</v>
      </c>
      <c r="L3100" s="148" t="s">
        <v>9021</v>
      </c>
    </row>
    <row r="3101" spans="8:12" x14ac:dyDescent="0.25">
      <c r="H3101" s="148" t="s">
        <v>4903</v>
      </c>
      <c r="I3101" s="148" t="s">
        <v>391</v>
      </c>
      <c r="J3101" s="148" t="s">
        <v>8017</v>
      </c>
      <c r="K3101" s="148">
        <f t="shared" si="78"/>
        <v>650000000001829</v>
      </c>
      <c r="L3101" s="148" t="s">
        <v>9021</v>
      </c>
    </row>
    <row r="3102" spans="8:12" x14ac:dyDescent="0.25">
      <c r="H3102" s="148" t="s">
        <v>4904</v>
      </c>
      <c r="I3102" s="148" t="s">
        <v>6962</v>
      </c>
      <c r="J3102" s="148" t="s">
        <v>6962</v>
      </c>
      <c r="K3102" s="148">
        <f t="shared" si="78"/>
        <v>0</v>
      </c>
      <c r="L3102" s="148" t="s">
        <v>9021</v>
      </c>
    </row>
    <row r="3103" spans="8:12" x14ac:dyDescent="0.25">
      <c r="H3103" s="148" t="s">
        <v>4904</v>
      </c>
      <c r="I3103" s="148" t="s">
        <v>391</v>
      </c>
      <c r="J3103" s="148" t="s">
        <v>8018</v>
      </c>
      <c r="K3103" s="148">
        <f t="shared" si="78"/>
        <v>650000000000800</v>
      </c>
      <c r="L3103" s="148" t="s">
        <v>9021</v>
      </c>
    </row>
    <row r="3104" spans="8:12" x14ac:dyDescent="0.25">
      <c r="H3104" s="148" t="s">
        <v>4905</v>
      </c>
      <c r="I3104" s="148" t="s">
        <v>6962</v>
      </c>
      <c r="J3104" s="148" t="s">
        <v>6962</v>
      </c>
      <c r="K3104" s="148">
        <f t="shared" si="78"/>
        <v>0</v>
      </c>
      <c r="L3104" s="148" t="s">
        <v>9021</v>
      </c>
    </row>
    <row r="3105" spans="8:12" x14ac:dyDescent="0.25">
      <c r="H3105" s="148" t="s">
        <v>4905</v>
      </c>
      <c r="I3105" s="148" t="s">
        <v>391</v>
      </c>
      <c r="J3105" s="148" t="s">
        <v>8019</v>
      </c>
      <c r="K3105" s="148">
        <f t="shared" si="78"/>
        <v>650000000001830</v>
      </c>
      <c r="L3105" s="148" t="s">
        <v>9021</v>
      </c>
    </row>
    <row r="3106" spans="8:12" x14ac:dyDescent="0.25">
      <c r="H3106" s="148" t="s">
        <v>6885</v>
      </c>
      <c r="I3106" s="148" t="s">
        <v>6962</v>
      </c>
      <c r="J3106" s="148" t="s">
        <v>6962</v>
      </c>
      <c r="K3106" s="148">
        <f t="shared" si="78"/>
        <v>0</v>
      </c>
      <c r="L3106" s="148" t="s">
        <v>9021</v>
      </c>
    </row>
    <row r="3107" spans="8:12" x14ac:dyDescent="0.25">
      <c r="H3107" s="148" t="s">
        <v>4906</v>
      </c>
      <c r="I3107" s="148" t="s">
        <v>6962</v>
      </c>
      <c r="J3107" s="148" t="s">
        <v>6962</v>
      </c>
      <c r="K3107" s="148">
        <f t="shared" si="78"/>
        <v>0</v>
      </c>
      <c r="L3107" s="148" t="s">
        <v>9021</v>
      </c>
    </row>
    <row r="3108" spans="8:12" x14ac:dyDescent="0.25">
      <c r="H3108" s="148" t="s">
        <v>4906</v>
      </c>
      <c r="I3108" s="148" t="s">
        <v>391</v>
      </c>
      <c r="J3108" s="148" t="s">
        <v>8020</v>
      </c>
      <c r="K3108" s="148">
        <f t="shared" si="78"/>
        <v>650000000000801</v>
      </c>
      <c r="L3108" s="148" t="s">
        <v>9021</v>
      </c>
    </row>
    <row r="3109" spans="8:12" x14ac:dyDescent="0.25">
      <c r="H3109" s="148" t="s">
        <v>4907</v>
      </c>
      <c r="I3109" s="148" t="s">
        <v>6962</v>
      </c>
      <c r="J3109" s="148" t="s">
        <v>6962</v>
      </c>
      <c r="K3109" s="148">
        <f t="shared" si="78"/>
        <v>0</v>
      </c>
      <c r="L3109" s="148" t="s">
        <v>9021</v>
      </c>
    </row>
    <row r="3110" spans="8:12" x14ac:dyDescent="0.25">
      <c r="H3110" s="148" t="s">
        <v>4907</v>
      </c>
      <c r="I3110" s="148" t="s">
        <v>391</v>
      </c>
      <c r="J3110" s="148" t="s">
        <v>8021</v>
      </c>
      <c r="K3110" s="148">
        <f t="shared" si="78"/>
        <v>650000000000802</v>
      </c>
      <c r="L3110" s="148" t="s">
        <v>9021</v>
      </c>
    </row>
    <row r="3111" spans="8:12" x14ac:dyDescent="0.25">
      <c r="H3111" s="148" t="s">
        <v>4908</v>
      </c>
      <c r="I3111" s="148" t="s">
        <v>6962</v>
      </c>
      <c r="J3111" s="148" t="s">
        <v>6962</v>
      </c>
      <c r="K3111" s="148">
        <f t="shared" si="78"/>
        <v>0</v>
      </c>
      <c r="L3111" s="148" t="s">
        <v>9021</v>
      </c>
    </row>
    <row r="3112" spans="8:12" x14ac:dyDescent="0.25">
      <c r="H3112" s="148" t="s">
        <v>4908</v>
      </c>
      <c r="I3112" s="148" t="s">
        <v>391</v>
      </c>
      <c r="J3112" s="148" t="s">
        <v>8022</v>
      </c>
      <c r="K3112" s="148">
        <f t="shared" si="78"/>
        <v>650000000000803</v>
      </c>
      <c r="L3112" s="148" t="s">
        <v>9021</v>
      </c>
    </row>
    <row r="3113" spans="8:12" x14ac:dyDescent="0.25">
      <c r="H3113" s="148" t="s">
        <v>4909</v>
      </c>
      <c r="I3113" s="148" t="s">
        <v>6962</v>
      </c>
      <c r="J3113" s="148" t="s">
        <v>6962</v>
      </c>
      <c r="K3113" s="148">
        <f t="shared" si="78"/>
        <v>0</v>
      </c>
      <c r="L3113" s="148" t="s">
        <v>9021</v>
      </c>
    </row>
    <row r="3114" spans="8:12" x14ac:dyDescent="0.25">
      <c r="H3114" s="148" t="s">
        <v>4909</v>
      </c>
      <c r="I3114" s="148" t="s">
        <v>391</v>
      </c>
      <c r="J3114" s="148" t="s">
        <v>8023</v>
      </c>
      <c r="K3114" s="148">
        <f t="shared" si="78"/>
        <v>650000000001831</v>
      </c>
      <c r="L3114" s="148" t="s">
        <v>9021</v>
      </c>
    </row>
    <row r="3115" spans="8:12" x14ac:dyDescent="0.25">
      <c r="H3115" s="148" t="s">
        <v>4910</v>
      </c>
      <c r="I3115" s="148" t="s">
        <v>6962</v>
      </c>
      <c r="J3115" s="148" t="s">
        <v>6962</v>
      </c>
      <c r="K3115" s="148">
        <f t="shared" si="78"/>
        <v>0</v>
      </c>
      <c r="L3115" s="148" t="s">
        <v>9021</v>
      </c>
    </row>
    <row r="3116" spans="8:12" x14ac:dyDescent="0.25">
      <c r="H3116" s="148" t="s">
        <v>4910</v>
      </c>
      <c r="I3116" s="148" t="s">
        <v>391</v>
      </c>
      <c r="J3116" s="148" t="s">
        <v>8024</v>
      </c>
      <c r="K3116" s="148">
        <f t="shared" si="78"/>
        <v>650000000000804</v>
      </c>
      <c r="L3116" s="148" t="s">
        <v>9021</v>
      </c>
    </row>
    <row r="3117" spans="8:12" x14ac:dyDescent="0.25">
      <c r="H3117" s="148" t="s">
        <v>4911</v>
      </c>
      <c r="I3117" s="148" t="s">
        <v>6962</v>
      </c>
      <c r="J3117" s="148" t="s">
        <v>6962</v>
      </c>
      <c r="K3117" s="148">
        <f t="shared" si="78"/>
        <v>0</v>
      </c>
      <c r="L3117" s="148" t="s">
        <v>9021</v>
      </c>
    </row>
    <row r="3118" spans="8:12" x14ac:dyDescent="0.25">
      <c r="H3118" s="148" t="s">
        <v>4911</v>
      </c>
      <c r="I3118" s="148" t="s">
        <v>391</v>
      </c>
      <c r="J3118" s="148" t="s">
        <v>8025</v>
      </c>
      <c r="K3118" s="148">
        <f t="shared" si="78"/>
        <v>650000000001832</v>
      </c>
      <c r="L3118" s="148" t="s">
        <v>9021</v>
      </c>
    </row>
    <row r="3119" spans="8:12" x14ac:dyDescent="0.25">
      <c r="H3119" s="148" t="s">
        <v>4912</v>
      </c>
      <c r="I3119" s="148" t="s">
        <v>6962</v>
      </c>
      <c r="J3119" s="148" t="s">
        <v>6962</v>
      </c>
      <c r="K3119" s="148">
        <f t="shared" si="78"/>
        <v>0</v>
      </c>
      <c r="L3119" s="148" t="s">
        <v>9021</v>
      </c>
    </row>
    <row r="3120" spans="8:12" x14ac:dyDescent="0.25">
      <c r="H3120" s="148" t="s">
        <v>4912</v>
      </c>
      <c r="I3120" s="148" t="s">
        <v>391</v>
      </c>
      <c r="J3120" s="148" t="s">
        <v>8026</v>
      </c>
      <c r="K3120" s="148">
        <f t="shared" si="78"/>
        <v>650000000000805</v>
      </c>
      <c r="L3120" s="148" t="s">
        <v>9021</v>
      </c>
    </row>
    <row r="3121" spans="8:12" x14ac:dyDescent="0.25">
      <c r="H3121" s="148" t="s">
        <v>4913</v>
      </c>
      <c r="I3121" s="148" t="s">
        <v>6962</v>
      </c>
      <c r="J3121" s="148" t="s">
        <v>6962</v>
      </c>
      <c r="K3121" s="148">
        <f t="shared" si="78"/>
        <v>0</v>
      </c>
      <c r="L3121" s="148" t="s">
        <v>9021</v>
      </c>
    </row>
    <row r="3122" spans="8:12" x14ac:dyDescent="0.25">
      <c r="H3122" s="148" t="s">
        <v>4913</v>
      </c>
      <c r="I3122" s="148" t="s">
        <v>391</v>
      </c>
      <c r="J3122" s="148" t="s">
        <v>8027</v>
      </c>
      <c r="K3122" s="148">
        <f t="shared" si="78"/>
        <v>650000000000806</v>
      </c>
      <c r="L3122" s="148" t="s">
        <v>9021</v>
      </c>
    </row>
    <row r="3123" spans="8:12" x14ac:dyDescent="0.25">
      <c r="H3123" s="148" t="s">
        <v>4914</v>
      </c>
      <c r="I3123" s="148" t="s">
        <v>6962</v>
      </c>
      <c r="J3123" s="148" t="s">
        <v>6962</v>
      </c>
      <c r="K3123" s="148">
        <f t="shared" si="78"/>
        <v>0</v>
      </c>
      <c r="L3123" s="148" t="s">
        <v>9021</v>
      </c>
    </row>
    <row r="3124" spans="8:12" x14ac:dyDescent="0.25">
      <c r="H3124" s="148" t="s">
        <v>4914</v>
      </c>
      <c r="I3124" s="148" t="s">
        <v>391</v>
      </c>
      <c r="J3124" s="148" t="s">
        <v>8028</v>
      </c>
      <c r="K3124" s="148">
        <f t="shared" si="78"/>
        <v>650000000001833</v>
      </c>
      <c r="L3124" s="148" t="s">
        <v>9021</v>
      </c>
    </row>
    <row r="3125" spans="8:12" x14ac:dyDescent="0.25">
      <c r="H3125" s="148" t="s">
        <v>4915</v>
      </c>
      <c r="I3125" s="148" t="s">
        <v>6962</v>
      </c>
      <c r="J3125" s="148" t="s">
        <v>6962</v>
      </c>
      <c r="K3125" s="148">
        <f t="shared" si="78"/>
        <v>0</v>
      </c>
      <c r="L3125" s="148" t="s">
        <v>9021</v>
      </c>
    </row>
    <row r="3126" spans="8:12" x14ac:dyDescent="0.25">
      <c r="H3126" s="148" t="s">
        <v>4915</v>
      </c>
      <c r="I3126" s="148" t="s">
        <v>391</v>
      </c>
      <c r="J3126" s="148" t="s">
        <v>8029</v>
      </c>
      <c r="K3126" s="148">
        <f t="shared" si="78"/>
        <v>650000000001834</v>
      </c>
      <c r="L3126" s="148" t="s">
        <v>9021</v>
      </c>
    </row>
    <row r="3127" spans="8:12" x14ac:dyDescent="0.25">
      <c r="H3127" s="148" t="s">
        <v>4916</v>
      </c>
      <c r="I3127" s="148" t="s">
        <v>6962</v>
      </c>
      <c r="J3127" s="148" t="s">
        <v>6962</v>
      </c>
      <c r="K3127" s="148">
        <f t="shared" si="78"/>
        <v>0</v>
      </c>
      <c r="L3127" s="148" t="s">
        <v>9021</v>
      </c>
    </row>
    <row r="3128" spans="8:12" x14ac:dyDescent="0.25">
      <c r="H3128" s="148" t="s">
        <v>4916</v>
      </c>
      <c r="I3128" s="148" t="s">
        <v>391</v>
      </c>
      <c r="J3128" s="148" t="s">
        <v>8030</v>
      </c>
      <c r="K3128" s="148">
        <f t="shared" si="78"/>
        <v>650000000001835</v>
      </c>
      <c r="L3128" s="148" t="s">
        <v>9021</v>
      </c>
    </row>
    <row r="3129" spans="8:12" x14ac:dyDescent="0.25">
      <c r="H3129" s="148" t="s">
        <v>4917</v>
      </c>
      <c r="I3129" s="148" t="s">
        <v>6962</v>
      </c>
      <c r="J3129" s="148" t="s">
        <v>6962</v>
      </c>
      <c r="K3129" s="148">
        <f t="shared" si="78"/>
        <v>0</v>
      </c>
      <c r="L3129" s="148" t="s">
        <v>9021</v>
      </c>
    </row>
    <row r="3130" spans="8:12" x14ac:dyDescent="0.25">
      <c r="H3130" s="148" t="s">
        <v>4917</v>
      </c>
      <c r="I3130" s="148" t="s">
        <v>391</v>
      </c>
      <c r="J3130" s="148" t="s">
        <v>8031</v>
      </c>
      <c r="K3130" s="148">
        <f t="shared" si="78"/>
        <v>650000000000807</v>
      </c>
      <c r="L3130" s="148" t="s">
        <v>9021</v>
      </c>
    </row>
    <row r="3131" spans="8:12" x14ac:dyDescent="0.25">
      <c r="H3131" s="148" t="s">
        <v>4918</v>
      </c>
      <c r="I3131" s="148" t="s">
        <v>6962</v>
      </c>
      <c r="J3131" s="148" t="s">
        <v>6962</v>
      </c>
      <c r="K3131" s="148">
        <f t="shared" si="78"/>
        <v>0</v>
      </c>
      <c r="L3131" s="148" t="s">
        <v>9021</v>
      </c>
    </row>
    <row r="3132" spans="8:12" x14ac:dyDescent="0.25">
      <c r="H3132" s="148" t="s">
        <v>4918</v>
      </c>
      <c r="I3132" s="148" t="s">
        <v>391</v>
      </c>
      <c r="J3132" s="148" t="s">
        <v>8032</v>
      </c>
      <c r="K3132" s="148">
        <f t="shared" si="78"/>
        <v>650000000000808</v>
      </c>
      <c r="L3132" s="148" t="s">
        <v>9021</v>
      </c>
    </row>
    <row r="3133" spans="8:12" x14ac:dyDescent="0.25">
      <c r="H3133" s="148" t="s">
        <v>4919</v>
      </c>
      <c r="I3133" s="148" t="s">
        <v>6962</v>
      </c>
      <c r="J3133" s="148" t="s">
        <v>6962</v>
      </c>
      <c r="K3133" s="148">
        <f t="shared" si="78"/>
        <v>0</v>
      </c>
      <c r="L3133" s="148" t="s">
        <v>9021</v>
      </c>
    </row>
    <row r="3134" spans="8:12" x14ac:dyDescent="0.25">
      <c r="H3134" s="148" t="s">
        <v>4919</v>
      </c>
      <c r="I3134" s="148" t="s">
        <v>391</v>
      </c>
      <c r="J3134" s="148" t="s">
        <v>8033</v>
      </c>
      <c r="K3134" s="148">
        <f t="shared" si="78"/>
        <v>650000000000809</v>
      </c>
      <c r="L3134" s="148" t="s">
        <v>9021</v>
      </c>
    </row>
    <row r="3135" spans="8:12" x14ac:dyDescent="0.25">
      <c r="H3135" s="148" t="s">
        <v>4920</v>
      </c>
      <c r="I3135" s="148" t="s">
        <v>6962</v>
      </c>
      <c r="J3135" s="148" t="s">
        <v>6962</v>
      </c>
      <c r="K3135" s="148">
        <f t="shared" si="78"/>
        <v>0</v>
      </c>
      <c r="L3135" s="148" t="s">
        <v>9021</v>
      </c>
    </row>
    <row r="3136" spans="8:12" x14ac:dyDescent="0.25">
      <c r="H3136" s="148" t="s">
        <v>4920</v>
      </c>
      <c r="I3136" s="148" t="s">
        <v>391</v>
      </c>
      <c r="J3136" s="148" t="s">
        <v>8034</v>
      </c>
      <c r="K3136" s="148">
        <f t="shared" si="78"/>
        <v>650000000000810</v>
      </c>
      <c r="L3136" s="148" t="s">
        <v>9021</v>
      </c>
    </row>
    <row r="3137" spans="8:12" x14ac:dyDescent="0.25">
      <c r="H3137" s="148" t="s">
        <v>4921</v>
      </c>
      <c r="I3137" s="148" t="s">
        <v>6962</v>
      </c>
      <c r="J3137" s="148" t="s">
        <v>6962</v>
      </c>
      <c r="K3137" s="148">
        <f t="shared" si="78"/>
        <v>0</v>
      </c>
      <c r="L3137" s="148" t="s">
        <v>9021</v>
      </c>
    </row>
    <row r="3138" spans="8:12" x14ac:dyDescent="0.25">
      <c r="H3138" s="148" t="s">
        <v>4921</v>
      </c>
      <c r="I3138" s="148" t="s">
        <v>391</v>
      </c>
      <c r="J3138" s="148" t="s">
        <v>8035</v>
      </c>
      <c r="K3138" s="148">
        <f t="shared" si="78"/>
        <v>650000000001836</v>
      </c>
      <c r="L3138" s="148" t="s">
        <v>9021</v>
      </c>
    </row>
    <row r="3139" spans="8:12" x14ac:dyDescent="0.25">
      <c r="H3139" s="148" t="s">
        <v>4922</v>
      </c>
      <c r="I3139" s="148" t="s">
        <v>6962</v>
      </c>
      <c r="J3139" s="148" t="s">
        <v>6962</v>
      </c>
      <c r="K3139" s="148">
        <f t="shared" ref="K3139:K3202" si="79">+IFERROR(J3139*1,0)</f>
        <v>0</v>
      </c>
      <c r="L3139" s="148" t="s">
        <v>9021</v>
      </c>
    </row>
    <row r="3140" spans="8:12" x14ac:dyDescent="0.25">
      <c r="H3140" s="148" t="s">
        <v>4922</v>
      </c>
      <c r="I3140" s="148" t="s">
        <v>391</v>
      </c>
      <c r="J3140" s="148" t="s">
        <v>8036</v>
      </c>
      <c r="K3140" s="148">
        <f t="shared" si="79"/>
        <v>650000000000811</v>
      </c>
      <c r="L3140" s="148" t="s">
        <v>9021</v>
      </c>
    </row>
    <row r="3141" spans="8:12" x14ac:dyDescent="0.25">
      <c r="H3141" s="148" t="s">
        <v>4923</v>
      </c>
      <c r="I3141" s="148" t="s">
        <v>6962</v>
      </c>
      <c r="J3141" s="148" t="s">
        <v>6962</v>
      </c>
      <c r="K3141" s="148">
        <f t="shared" si="79"/>
        <v>0</v>
      </c>
      <c r="L3141" s="148" t="s">
        <v>9021</v>
      </c>
    </row>
    <row r="3142" spans="8:12" x14ac:dyDescent="0.25">
      <c r="H3142" s="148" t="s">
        <v>4923</v>
      </c>
      <c r="I3142" s="148" t="s">
        <v>391</v>
      </c>
      <c r="J3142" s="148" t="s">
        <v>8037</v>
      </c>
      <c r="K3142" s="148">
        <f t="shared" si="79"/>
        <v>650000000001837</v>
      </c>
      <c r="L3142" s="148" t="s">
        <v>9021</v>
      </c>
    </row>
    <row r="3143" spans="8:12" x14ac:dyDescent="0.25">
      <c r="H3143" s="148" t="s">
        <v>4924</v>
      </c>
      <c r="I3143" s="148" t="s">
        <v>6962</v>
      </c>
      <c r="J3143" s="148" t="s">
        <v>6962</v>
      </c>
      <c r="K3143" s="148">
        <f t="shared" si="79"/>
        <v>0</v>
      </c>
      <c r="L3143" s="148" t="s">
        <v>9021</v>
      </c>
    </row>
    <row r="3144" spans="8:12" x14ac:dyDescent="0.25">
      <c r="H3144" s="148" t="s">
        <v>4924</v>
      </c>
      <c r="I3144" s="148" t="s">
        <v>391</v>
      </c>
      <c r="J3144" s="148" t="s">
        <v>8038</v>
      </c>
      <c r="K3144" s="148">
        <f t="shared" si="79"/>
        <v>650000000000812</v>
      </c>
      <c r="L3144" s="148" t="s">
        <v>9021</v>
      </c>
    </row>
    <row r="3145" spans="8:12" x14ac:dyDescent="0.25">
      <c r="H3145" s="148" t="s">
        <v>6886</v>
      </c>
      <c r="I3145" s="148" t="s">
        <v>6962</v>
      </c>
      <c r="J3145" s="148" t="s">
        <v>6962</v>
      </c>
      <c r="K3145" s="148">
        <f t="shared" si="79"/>
        <v>0</v>
      </c>
      <c r="L3145" s="148" t="s">
        <v>9021</v>
      </c>
    </row>
    <row r="3146" spans="8:12" x14ac:dyDescent="0.25">
      <c r="H3146" s="148" t="s">
        <v>4925</v>
      </c>
      <c r="I3146" s="148" t="s">
        <v>6962</v>
      </c>
      <c r="J3146" s="148" t="s">
        <v>6962</v>
      </c>
      <c r="K3146" s="148">
        <f t="shared" si="79"/>
        <v>0</v>
      </c>
      <c r="L3146" s="148" t="s">
        <v>9021</v>
      </c>
    </row>
    <row r="3147" spans="8:12" x14ac:dyDescent="0.25">
      <c r="H3147" s="148" t="s">
        <v>4925</v>
      </c>
      <c r="I3147" s="148" t="s">
        <v>391</v>
      </c>
      <c r="J3147" s="148" t="s">
        <v>8039</v>
      </c>
      <c r="K3147" s="148">
        <f t="shared" si="79"/>
        <v>650000000000813</v>
      </c>
      <c r="L3147" s="148" t="s">
        <v>9021</v>
      </c>
    </row>
    <row r="3148" spans="8:12" x14ac:dyDescent="0.25">
      <c r="H3148" s="148" t="s">
        <v>4926</v>
      </c>
      <c r="I3148" s="148" t="s">
        <v>6962</v>
      </c>
      <c r="J3148" s="148" t="s">
        <v>6962</v>
      </c>
      <c r="K3148" s="148">
        <f t="shared" si="79"/>
        <v>0</v>
      </c>
      <c r="L3148" s="148" t="s">
        <v>9021</v>
      </c>
    </row>
    <row r="3149" spans="8:12" x14ac:dyDescent="0.25">
      <c r="H3149" s="148" t="s">
        <v>4926</v>
      </c>
      <c r="I3149" s="148" t="s">
        <v>391</v>
      </c>
      <c r="J3149" s="148" t="s">
        <v>8040</v>
      </c>
      <c r="K3149" s="148">
        <f t="shared" si="79"/>
        <v>650000000000814</v>
      </c>
      <c r="L3149" s="148" t="s">
        <v>9021</v>
      </c>
    </row>
    <row r="3150" spans="8:12" x14ac:dyDescent="0.25">
      <c r="H3150" s="148" t="s">
        <v>4927</v>
      </c>
      <c r="I3150" s="148" t="s">
        <v>6962</v>
      </c>
      <c r="J3150" s="148" t="s">
        <v>6962</v>
      </c>
      <c r="K3150" s="148">
        <f t="shared" si="79"/>
        <v>0</v>
      </c>
      <c r="L3150" s="148" t="s">
        <v>9021</v>
      </c>
    </row>
    <row r="3151" spans="8:12" x14ac:dyDescent="0.25">
      <c r="H3151" s="148" t="s">
        <v>4927</v>
      </c>
      <c r="I3151" s="148" t="s">
        <v>391</v>
      </c>
      <c r="J3151" s="148" t="s">
        <v>8041</v>
      </c>
      <c r="K3151" s="148">
        <f t="shared" si="79"/>
        <v>650000000001838</v>
      </c>
      <c r="L3151" s="148" t="s">
        <v>9021</v>
      </c>
    </row>
    <row r="3152" spans="8:12" x14ac:dyDescent="0.25">
      <c r="H3152" s="148" t="s">
        <v>4928</v>
      </c>
      <c r="I3152" s="148" t="s">
        <v>6962</v>
      </c>
      <c r="J3152" s="148" t="s">
        <v>6962</v>
      </c>
      <c r="K3152" s="148">
        <f t="shared" si="79"/>
        <v>0</v>
      </c>
      <c r="L3152" s="148" t="s">
        <v>9021</v>
      </c>
    </row>
    <row r="3153" spans="8:12" x14ac:dyDescent="0.25">
      <c r="H3153" s="148" t="s">
        <v>4928</v>
      </c>
      <c r="I3153" s="148" t="s">
        <v>391</v>
      </c>
      <c r="J3153" s="148" t="s">
        <v>8042</v>
      </c>
      <c r="K3153" s="148">
        <f t="shared" si="79"/>
        <v>650000000001839</v>
      </c>
      <c r="L3153" s="148" t="s">
        <v>9021</v>
      </c>
    </row>
    <row r="3154" spans="8:12" x14ac:dyDescent="0.25">
      <c r="H3154" s="148" t="s">
        <v>4929</v>
      </c>
      <c r="I3154" s="148" t="s">
        <v>6962</v>
      </c>
      <c r="J3154" s="148" t="s">
        <v>6962</v>
      </c>
      <c r="K3154" s="148">
        <f t="shared" si="79"/>
        <v>0</v>
      </c>
      <c r="L3154" s="148" t="s">
        <v>9021</v>
      </c>
    </row>
    <row r="3155" spans="8:12" x14ac:dyDescent="0.25">
      <c r="H3155" s="148" t="s">
        <v>4929</v>
      </c>
      <c r="I3155" s="148" t="s">
        <v>391</v>
      </c>
      <c r="J3155" s="148" t="s">
        <v>8043</v>
      </c>
      <c r="K3155" s="148">
        <f t="shared" si="79"/>
        <v>650000000001840</v>
      </c>
      <c r="L3155" s="148" t="s">
        <v>9021</v>
      </c>
    </row>
    <row r="3156" spans="8:12" x14ac:dyDescent="0.25">
      <c r="H3156" s="148" t="s">
        <v>4930</v>
      </c>
      <c r="I3156" s="148" t="s">
        <v>6962</v>
      </c>
      <c r="J3156" s="148" t="s">
        <v>6962</v>
      </c>
      <c r="K3156" s="148">
        <f t="shared" si="79"/>
        <v>0</v>
      </c>
      <c r="L3156" s="148" t="s">
        <v>9021</v>
      </c>
    </row>
    <row r="3157" spans="8:12" x14ac:dyDescent="0.25">
      <c r="H3157" s="148" t="s">
        <v>4930</v>
      </c>
      <c r="I3157" s="148" t="s">
        <v>391</v>
      </c>
      <c r="J3157" s="148" t="s">
        <v>8044</v>
      </c>
      <c r="K3157" s="148">
        <f t="shared" si="79"/>
        <v>650000000001841</v>
      </c>
      <c r="L3157" s="148" t="s">
        <v>9021</v>
      </c>
    </row>
    <row r="3158" spans="8:12" x14ac:dyDescent="0.25">
      <c r="H3158" s="148" t="s">
        <v>4931</v>
      </c>
      <c r="I3158" s="148" t="s">
        <v>6962</v>
      </c>
      <c r="J3158" s="148" t="s">
        <v>6962</v>
      </c>
      <c r="K3158" s="148">
        <f t="shared" si="79"/>
        <v>0</v>
      </c>
      <c r="L3158" s="148" t="s">
        <v>9021</v>
      </c>
    </row>
    <row r="3159" spans="8:12" x14ac:dyDescent="0.25">
      <c r="H3159" s="148" t="s">
        <v>4931</v>
      </c>
      <c r="I3159" s="148" t="s">
        <v>391</v>
      </c>
      <c r="J3159" s="148" t="s">
        <v>8045</v>
      </c>
      <c r="K3159" s="148">
        <f t="shared" si="79"/>
        <v>650000000000815</v>
      </c>
      <c r="L3159" s="148" t="s">
        <v>9021</v>
      </c>
    </row>
    <row r="3160" spans="8:12" x14ac:dyDescent="0.25">
      <c r="H3160" s="148" t="s">
        <v>4932</v>
      </c>
      <c r="I3160" s="148" t="s">
        <v>6962</v>
      </c>
      <c r="J3160" s="148" t="s">
        <v>6962</v>
      </c>
      <c r="K3160" s="148">
        <f t="shared" si="79"/>
        <v>0</v>
      </c>
      <c r="L3160" s="148" t="s">
        <v>9021</v>
      </c>
    </row>
    <row r="3161" spans="8:12" x14ac:dyDescent="0.25">
      <c r="H3161" s="148" t="s">
        <v>4932</v>
      </c>
      <c r="I3161" s="148" t="s">
        <v>391</v>
      </c>
      <c r="J3161" s="148" t="s">
        <v>8046</v>
      </c>
      <c r="K3161" s="148">
        <f t="shared" si="79"/>
        <v>650000000000816</v>
      </c>
      <c r="L3161" s="148" t="s">
        <v>9021</v>
      </c>
    </row>
    <row r="3162" spans="8:12" x14ac:dyDescent="0.25">
      <c r="H3162" s="148" t="s">
        <v>4933</v>
      </c>
      <c r="I3162" s="148" t="s">
        <v>6962</v>
      </c>
      <c r="J3162" s="148" t="s">
        <v>6962</v>
      </c>
      <c r="K3162" s="148">
        <f t="shared" si="79"/>
        <v>0</v>
      </c>
      <c r="L3162" s="148" t="s">
        <v>9021</v>
      </c>
    </row>
    <row r="3163" spans="8:12" x14ac:dyDescent="0.25">
      <c r="H3163" s="148" t="s">
        <v>4933</v>
      </c>
      <c r="I3163" s="148" t="s">
        <v>391</v>
      </c>
      <c r="J3163" s="148" t="s">
        <v>8047</v>
      </c>
      <c r="K3163" s="148">
        <f t="shared" si="79"/>
        <v>650000000001842</v>
      </c>
      <c r="L3163" s="148" t="s">
        <v>9021</v>
      </c>
    </row>
    <row r="3164" spans="8:12" x14ac:dyDescent="0.25">
      <c r="H3164" s="148" t="s">
        <v>4934</v>
      </c>
      <c r="I3164" s="148" t="s">
        <v>6962</v>
      </c>
      <c r="J3164" s="148" t="s">
        <v>6962</v>
      </c>
      <c r="K3164" s="148">
        <f t="shared" si="79"/>
        <v>0</v>
      </c>
      <c r="L3164" s="148" t="s">
        <v>9021</v>
      </c>
    </row>
    <row r="3165" spans="8:12" x14ac:dyDescent="0.25">
      <c r="H3165" s="148" t="s">
        <v>4934</v>
      </c>
      <c r="I3165" s="148" t="s">
        <v>391</v>
      </c>
      <c r="J3165" s="148" t="s">
        <v>8048</v>
      </c>
      <c r="K3165" s="148">
        <f t="shared" si="79"/>
        <v>650000000001843</v>
      </c>
      <c r="L3165" s="148" t="s">
        <v>9021</v>
      </c>
    </row>
    <row r="3166" spans="8:12" x14ac:dyDescent="0.25">
      <c r="H3166" s="148" t="s">
        <v>4935</v>
      </c>
      <c r="I3166" s="148" t="s">
        <v>6962</v>
      </c>
      <c r="J3166" s="148" t="s">
        <v>6962</v>
      </c>
      <c r="K3166" s="148">
        <f t="shared" si="79"/>
        <v>0</v>
      </c>
      <c r="L3166" s="148" t="s">
        <v>9021</v>
      </c>
    </row>
    <row r="3167" spans="8:12" x14ac:dyDescent="0.25">
      <c r="H3167" s="148" t="s">
        <v>4935</v>
      </c>
      <c r="I3167" s="148" t="s">
        <v>391</v>
      </c>
      <c r="J3167" s="148" t="s">
        <v>8049</v>
      </c>
      <c r="K3167" s="148">
        <f t="shared" si="79"/>
        <v>650000000001844</v>
      </c>
      <c r="L3167" s="148" t="s">
        <v>9021</v>
      </c>
    </row>
    <row r="3168" spans="8:12" x14ac:dyDescent="0.25">
      <c r="H3168" s="148" t="s">
        <v>4936</v>
      </c>
      <c r="I3168" s="148" t="s">
        <v>6962</v>
      </c>
      <c r="J3168" s="148" t="s">
        <v>6962</v>
      </c>
      <c r="K3168" s="148">
        <f t="shared" si="79"/>
        <v>0</v>
      </c>
      <c r="L3168" s="148" t="s">
        <v>9021</v>
      </c>
    </row>
    <row r="3169" spans="8:12" x14ac:dyDescent="0.25">
      <c r="H3169" s="148" t="s">
        <v>4936</v>
      </c>
      <c r="I3169" s="148" t="s">
        <v>391</v>
      </c>
      <c r="J3169" s="148" t="s">
        <v>8050</v>
      </c>
      <c r="K3169" s="148">
        <f t="shared" si="79"/>
        <v>650000000001845</v>
      </c>
      <c r="L3169" s="148" t="s">
        <v>9021</v>
      </c>
    </row>
    <row r="3170" spans="8:12" x14ac:dyDescent="0.25">
      <c r="H3170" s="148" t="s">
        <v>4937</v>
      </c>
      <c r="I3170" s="148" t="s">
        <v>6962</v>
      </c>
      <c r="J3170" s="148" t="s">
        <v>6962</v>
      </c>
      <c r="K3170" s="148">
        <f t="shared" si="79"/>
        <v>0</v>
      </c>
      <c r="L3170" s="148" t="s">
        <v>9021</v>
      </c>
    </row>
    <row r="3171" spans="8:12" x14ac:dyDescent="0.25">
      <c r="H3171" s="148" t="s">
        <v>4937</v>
      </c>
      <c r="I3171" s="148" t="s">
        <v>391</v>
      </c>
      <c r="J3171" s="148" t="s">
        <v>8051</v>
      </c>
      <c r="K3171" s="148">
        <f t="shared" si="79"/>
        <v>650000000000817</v>
      </c>
      <c r="L3171" s="148" t="s">
        <v>9021</v>
      </c>
    </row>
    <row r="3172" spans="8:12" x14ac:dyDescent="0.25">
      <c r="H3172" s="148" t="s">
        <v>4938</v>
      </c>
      <c r="I3172" s="148" t="s">
        <v>6962</v>
      </c>
      <c r="J3172" s="148" t="s">
        <v>6962</v>
      </c>
      <c r="K3172" s="148">
        <f t="shared" si="79"/>
        <v>0</v>
      </c>
      <c r="L3172" s="148" t="s">
        <v>9026</v>
      </c>
    </row>
    <row r="3173" spans="8:12" x14ac:dyDescent="0.25">
      <c r="H3173" s="148" t="s">
        <v>4938</v>
      </c>
      <c r="I3173" s="148" t="s">
        <v>391</v>
      </c>
      <c r="J3173" s="148" t="s">
        <v>8052</v>
      </c>
      <c r="K3173" s="148">
        <f t="shared" si="79"/>
        <v>650000000001846</v>
      </c>
      <c r="L3173" s="148" t="s">
        <v>9026</v>
      </c>
    </row>
    <row r="3174" spans="8:12" x14ac:dyDescent="0.25">
      <c r="H3174" s="148" t="s">
        <v>4939</v>
      </c>
      <c r="I3174" s="148" t="s">
        <v>6962</v>
      </c>
      <c r="J3174" s="148" t="s">
        <v>6962</v>
      </c>
      <c r="K3174" s="148">
        <f t="shared" si="79"/>
        <v>0</v>
      </c>
      <c r="L3174" s="148" t="s">
        <v>9025</v>
      </c>
    </row>
    <row r="3175" spans="8:12" x14ac:dyDescent="0.25">
      <c r="H3175" s="148" t="s">
        <v>4939</v>
      </c>
      <c r="I3175" s="148" t="s">
        <v>391</v>
      </c>
      <c r="J3175" s="148" t="s">
        <v>8053</v>
      </c>
      <c r="K3175" s="148">
        <f t="shared" si="79"/>
        <v>650000000000818</v>
      </c>
      <c r="L3175" s="148" t="s">
        <v>9025</v>
      </c>
    </row>
    <row r="3176" spans="8:12" x14ac:dyDescent="0.25">
      <c r="H3176" s="148" t="s">
        <v>4940</v>
      </c>
      <c r="I3176" s="148" t="s">
        <v>6962</v>
      </c>
      <c r="J3176" s="148" t="s">
        <v>6962</v>
      </c>
      <c r="K3176" s="148">
        <f t="shared" si="79"/>
        <v>0</v>
      </c>
      <c r="L3176" s="148" t="s">
        <v>9021</v>
      </c>
    </row>
    <row r="3177" spans="8:12" x14ac:dyDescent="0.25">
      <c r="H3177" s="148" t="s">
        <v>4940</v>
      </c>
      <c r="I3177" s="148" t="s">
        <v>391</v>
      </c>
      <c r="J3177" s="148" t="s">
        <v>8054</v>
      </c>
      <c r="K3177" s="148">
        <f t="shared" si="79"/>
        <v>650000000001847</v>
      </c>
      <c r="L3177" s="148" t="s">
        <v>9021</v>
      </c>
    </row>
    <row r="3178" spans="8:12" x14ac:dyDescent="0.25">
      <c r="H3178" s="148" t="s">
        <v>4941</v>
      </c>
      <c r="I3178" s="148" t="s">
        <v>6962</v>
      </c>
      <c r="J3178" s="148" t="s">
        <v>6962</v>
      </c>
      <c r="K3178" s="148">
        <f t="shared" si="79"/>
        <v>0</v>
      </c>
      <c r="L3178" s="148" t="s">
        <v>9021</v>
      </c>
    </row>
    <row r="3179" spans="8:12" x14ac:dyDescent="0.25">
      <c r="H3179" s="148" t="s">
        <v>4941</v>
      </c>
      <c r="I3179" s="148" t="s">
        <v>391</v>
      </c>
      <c r="J3179" s="148" t="s">
        <v>8055</v>
      </c>
      <c r="K3179" s="148">
        <f t="shared" si="79"/>
        <v>650000000000819</v>
      </c>
      <c r="L3179" s="148" t="s">
        <v>9021</v>
      </c>
    </row>
    <row r="3180" spans="8:12" x14ac:dyDescent="0.25">
      <c r="H3180" s="148" t="s">
        <v>4942</v>
      </c>
      <c r="I3180" s="148" t="s">
        <v>6962</v>
      </c>
      <c r="J3180" s="148" t="s">
        <v>6962</v>
      </c>
      <c r="K3180" s="148">
        <f t="shared" si="79"/>
        <v>0</v>
      </c>
      <c r="L3180" s="148" t="s">
        <v>9021</v>
      </c>
    </row>
    <row r="3181" spans="8:12" x14ac:dyDescent="0.25">
      <c r="H3181" s="148" t="s">
        <v>4942</v>
      </c>
      <c r="I3181" s="148" t="s">
        <v>391</v>
      </c>
      <c r="J3181" s="148" t="s">
        <v>8056</v>
      </c>
      <c r="K3181" s="148">
        <f t="shared" si="79"/>
        <v>650000000001848</v>
      </c>
      <c r="L3181" s="148" t="s">
        <v>9021</v>
      </c>
    </row>
    <row r="3182" spans="8:12" x14ac:dyDescent="0.25">
      <c r="H3182" s="148" t="s">
        <v>4943</v>
      </c>
      <c r="I3182" s="148" t="s">
        <v>6962</v>
      </c>
      <c r="J3182" s="148" t="s">
        <v>6962</v>
      </c>
      <c r="K3182" s="148">
        <f t="shared" si="79"/>
        <v>0</v>
      </c>
      <c r="L3182" s="148" t="s">
        <v>9021</v>
      </c>
    </row>
    <row r="3183" spans="8:12" x14ac:dyDescent="0.25">
      <c r="H3183" s="148" t="s">
        <v>4943</v>
      </c>
      <c r="I3183" s="148" t="s">
        <v>391</v>
      </c>
      <c r="J3183" s="148" t="s">
        <v>8057</v>
      </c>
      <c r="K3183" s="148">
        <f t="shared" si="79"/>
        <v>650000000000820</v>
      </c>
      <c r="L3183" s="148" t="s">
        <v>9021</v>
      </c>
    </row>
    <row r="3184" spans="8:12" x14ac:dyDescent="0.25">
      <c r="H3184" s="148" t="s">
        <v>4944</v>
      </c>
      <c r="I3184" s="148" t="s">
        <v>6962</v>
      </c>
      <c r="J3184" s="148" t="s">
        <v>6962</v>
      </c>
      <c r="K3184" s="148">
        <f t="shared" si="79"/>
        <v>0</v>
      </c>
      <c r="L3184" s="148" t="s">
        <v>9021</v>
      </c>
    </row>
    <row r="3185" spans="8:12" x14ac:dyDescent="0.25">
      <c r="H3185" s="148" t="s">
        <v>4944</v>
      </c>
      <c r="I3185" s="148" t="s">
        <v>391</v>
      </c>
      <c r="J3185" s="148" t="s">
        <v>8058</v>
      </c>
      <c r="K3185" s="148">
        <f t="shared" si="79"/>
        <v>650000000001849</v>
      </c>
      <c r="L3185" s="148" t="s">
        <v>9021</v>
      </c>
    </row>
    <row r="3186" spans="8:12" x14ac:dyDescent="0.25">
      <c r="H3186" s="148" t="s">
        <v>6887</v>
      </c>
      <c r="I3186" s="148" t="s">
        <v>6962</v>
      </c>
      <c r="J3186" s="148" t="s">
        <v>6962</v>
      </c>
      <c r="K3186" s="148">
        <f t="shared" si="79"/>
        <v>0</v>
      </c>
      <c r="L3186" s="148" t="s">
        <v>9021</v>
      </c>
    </row>
    <row r="3187" spans="8:12" x14ac:dyDescent="0.25">
      <c r="H3187" s="148" t="s">
        <v>4945</v>
      </c>
      <c r="I3187" s="148" t="s">
        <v>6962</v>
      </c>
      <c r="J3187" s="148" t="s">
        <v>6962</v>
      </c>
      <c r="K3187" s="148">
        <f t="shared" si="79"/>
        <v>0</v>
      </c>
      <c r="L3187" s="148" t="s">
        <v>9021</v>
      </c>
    </row>
    <row r="3188" spans="8:12" x14ac:dyDescent="0.25">
      <c r="H3188" s="148" t="s">
        <v>4945</v>
      </c>
      <c r="I3188" s="148" t="s">
        <v>391</v>
      </c>
      <c r="J3188" s="148" t="s">
        <v>8059</v>
      </c>
      <c r="K3188" s="148">
        <f t="shared" si="79"/>
        <v>650000000001850</v>
      </c>
      <c r="L3188" s="148" t="s">
        <v>9021</v>
      </c>
    </row>
    <row r="3189" spans="8:12" x14ac:dyDescent="0.25">
      <c r="H3189" s="148" t="s">
        <v>4946</v>
      </c>
      <c r="I3189" s="148" t="s">
        <v>6962</v>
      </c>
      <c r="J3189" s="148" t="s">
        <v>6962</v>
      </c>
      <c r="K3189" s="148">
        <f t="shared" si="79"/>
        <v>0</v>
      </c>
      <c r="L3189" s="148" t="s">
        <v>9021</v>
      </c>
    </row>
    <row r="3190" spans="8:12" x14ac:dyDescent="0.25">
      <c r="H3190" s="148" t="s">
        <v>4946</v>
      </c>
      <c r="I3190" s="148" t="s">
        <v>391</v>
      </c>
      <c r="J3190" s="148" t="s">
        <v>8060</v>
      </c>
      <c r="K3190" s="148">
        <f t="shared" si="79"/>
        <v>650000000000821</v>
      </c>
      <c r="L3190" s="148" t="s">
        <v>9021</v>
      </c>
    </row>
    <row r="3191" spans="8:12" x14ac:dyDescent="0.25">
      <c r="H3191" s="148" t="s">
        <v>4947</v>
      </c>
      <c r="I3191" s="148" t="s">
        <v>6962</v>
      </c>
      <c r="J3191" s="148" t="s">
        <v>6962</v>
      </c>
      <c r="K3191" s="148">
        <f t="shared" si="79"/>
        <v>0</v>
      </c>
      <c r="L3191" s="148" t="s">
        <v>9026</v>
      </c>
    </row>
    <row r="3192" spans="8:12" x14ac:dyDescent="0.25">
      <c r="H3192" s="148" t="s">
        <v>4947</v>
      </c>
      <c r="I3192" s="148" t="s">
        <v>391</v>
      </c>
      <c r="J3192" s="148" t="s">
        <v>8061</v>
      </c>
      <c r="K3192" s="148">
        <f t="shared" si="79"/>
        <v>650000000000822</v>
      </c>
      <c r="L3192" s="148" t="s">
        <v>9026</v>
      </c>
    </row>
    <row r="3193" spans="8:12" x14ac:dyDescent="0.25">
      <c r="H3193" s="148" t="s">
        <v>4948</v>
      </c>
      <c r="I3193" s="148" t="s">
        <v>6962</v>
      </c>
      <c r="J3193" s="148" t="s">
        <v>6962</v>
      </c>
      <c r="K3193" s="148">
        <f t="shared" si="79"/>
        <v>0</v>
      </c>
      <c r="L3193" s="148" t="s">
        <v>9025</v>
      </c>
    </row>
    <row r="3194" spans="8:12" x14ac:dyDescent="0.25">
      <c r="H3194" s="148" t="s">
        <v>4948</v>
      </c>
      <c r="I3194" s="148" t="s">
        <v>391</v>
      </c>
      <c r="J3194" s="148" t="s">
        <v>8062</v>
      </c>
      <c r="K3194" s="148">
        <f t="shared" si="79"/>
        <v>650000000000823</v>
      </c>
      <c r="L3194" s="148" t="s">
        <v>9025</v>
      </c>
    </row>
    <row r="3195" spans="8:12" x14ac:dyDescent="0.25">
      <c r="H3195" s="148" t="s">
        <v>4949</v>
      </c>
      <c r="I3195" s="148" t="s">
        <v>6962</v>
      </c>
      <c r="J3195" s="148" t="s">
        <v>6962</v>
      </c>
      <c r="K3195" s="148">
        <f t="shared" si="79"/>
        <v>0</v>
      </c>
      <c r="L3195" s="148" t="s">
        <v>9021</v>
      </c>
    </row>
    <row r="3196" spans="8:12" x14ac:dyDescent="0.25">
      <c r="H3196" s="148" t="s">
        <v>4949</v>
      </c>
      <c r="I3196" s="148" t="s">
        <v>391</v>
      </c>
      <c r="J3196" s="148" t="s">
        <v>8063</v>
      </c>
      <c r="K3196" s="148">
        <f t="shared" si="79"/>
        <v>650000000000824</v>
      </c>
      <c r="L3196" s="148" t="s">
        <v>9021</v>
      </c>
    </row>
    <row r="3197" spans="8:12" x14ac:dyDescent="0.25">
      <c r="H3197" s="148" t="s">
        <v>4950</v>
      </c>
      <c r="I3197" s="148" t="s">
        <v>6962</v>
      </c>
      <c r="J3197" s="148" t="s">
        <v>6962</v>
      </c>
      <c r="K3197" s="148">
        <f t="shared" si="79"/>
        <v>0</v>
      </c>
      <c r="L3197" s="148" t="s">
        <v>9021</v>
      </c>
    </row>
    <row r="3198" spans="8:12" x14ac:dyDescent="0.25">
      <c r="H3198" s="148" t="s">
        <v>4950</v>
      </c>
      <c r="I3198" s="148" t="s">
        <v>391</v>
      </c>
      <c r="J3198" s="148" t="s">
        <v>8064</v>
      </c>
      <c r="K3198" s="148">
        <f t="shared" si="79"/>
        <v>650000000001851</v>
      </c>
      <c r="L3198" s="148" t="s">
        <v>9021</v>
      </c>
    </row>
    <row r="3199" spans="8:12" x14ac:dyDescent="0.25">
      <c r="H3199" s="148" t="s">
        <v>6888</v>
      </c>
      <c r="I3199" s="148" t="s">
        <v>6962</v>
      </c>
      <c r="J3199" s="148" t="s">
        <v>6962</v>
      </c>
      <c r="K3199" s="148">
        <f t="shared" si="79"/>
        <v>0</v>
      </c>
      <c r="L3199" s="148" t="s">
        <v>9021</v>
      </c>
    </row>
    <row r="3200" spans="8:12" x14ac:dyDescent="0.25">
      <c r="H3200" s="148" t="s">
        <v>4951</v>
      </c>
      <c r="I3200" s="148" t="s">
        <v>6962</v>
      </c>
      <c r="J3200" s="148" t="s">
        <v>6962</v>
      </c>
      <c r="K3200" s="148">
        <f t="shared" si="79"/>
        <v>0</v>
      </c>
      <c r="L3200" s="148" t="s">
        <v>9021</v>
      </c>
    </row>
    <row r="3201" spans="8:12" x14ac:dyDescent="0.25">
      <c r="H3201" s="148" t="s">
        <v>4951</v>
      </c>
      <c r="I3201" s="148" t="s">
        <v>391</v>
      </c>
      <c r="J3201" s="148" t="s">
        <v>8065</v>
      </c>
      <c r="K3201" s="148">
        <f t="shared" si="79"/>
        <v>650000000000825</v>
      </c>
      <c r="L3201" s="148" t="s">
        <v>9021</v>
      </c>
    </row>
    <row r="3202" spans="8:12" x14ac:dyDescent="0.25">
      <c r="H3202" s="148" t="s">
        <v>4952</v>
      </c>
      <c r="I3202" s="148" t="s">
        <v>6962</v>
      </c>
      <c r="J3202" s="148" t="s">
        <v>6962</v>
      </c>
      <c r="K3202" s="148">
        <f t="shared" si="79"/>
        <v>0</v>
      </c>
      <c r="L3202" s="148" t="s">
        <v>9021</v>
      </c>
    </row>
    <row r="3203" spans="8:12" x14ac:dyDescent="0.25">
      <c r="H3203" s="148" t="s">
        <v>4952</v>
      </c>
      <c r="I3203" s="148" t="s">
        <v>391</v>
      </c>
      <c r="J3203" s="148" t="s">
        <v>8066</v>
      </c>
      <c r="K3203" s="148">
        <f t="shared" ref="K3203:K3266" si="80">+IFERROR(J3203*1,0)</f>
        <v>650000000000826</v>
      </c>
      <c r="L3203" s="148" t="s">
        <v>9021</v>
      </c>
    </row>
    <row r="3204" spans="8:12" x14ac:dyDescent="0.25">
      <c r="H3204" s="148" t="s">
        <v>4953</v>
      </c>
      <c r="I3204" s="148" t="s">
        <v>6962</v>
      </c>
      <c r="J3204" s="148" t="s">
        <v>6962</v>
      </c>
      <c r="K3204" s="148">
        <f t="shared" si="80"/>
        <v>0</v>
      </c>
      <c r="L3204" s="148" t="s">
        <v>9021</v>
      </c>
    </row>
    <row r="3205" spans="8:12" x14ac:dyDescent="0.25">
      <c r="H3205" s="148" t="s">
        <v>4953</v>
      </c>
      <c r="I3205" s="148" t="s">
        <v>391</v>
      </c>
      <c r="J3205" s="148" t="s">
        <v>8067</v>
      </c>
      <c r="K3205" s="148">
        <f t="shared" si="80"/>
        <v>650000000000827</v>
      </c>
      <c r="L3205" s="148" t="s">
        <v>9021</v>
      </c>
    </row>
    <row r="3206" spans="8:12" x14ac:dyDescent="0.25">
      <c r="H3206" s="148" t="s">
        <v>4954</v>
      </c>
      <c r="I3206" s="148" t="s">
        <v>6962</v>
      </c>
      <c r="J3206" s="148" t="s">
        <v>6962</v>
      </c>
      <c r="K3206" s="148">
        <f t="shared" si="80"/>
        <v>0</v>
      </c>
      <c r="L3206" s="148" t="s">
        <v>9021</v>
      </c>
    </row>
    <row r="3207" spans="8:12" x14ac:dyDescent="0.25">
      <c r="H3207" s="148" t="s">
        <v>4954</v>
      </c>
      <c r="I3207" s="148" t="s">
        <v>391</v>
      </c>
      <c r="J3207" s="148" t="s">
        <v>8068</v>
      </c>
      <c r="K3207" s="148">
        <f t="shared" si="80"/>
        <v>650000000000828</v>
      </c>
      <c r="L3207" s="148" t="s">
        <v>9021</v>
      </c>
    </row>
    <row r="3208" spans="8:12" x14ac:dyDescent="0.25">
      <c r="H3208" s="148" t="s">
        <v>4955</v>
      </c>
      <c r="I3208" s="148" t="s">
        <v>6962</v>
      </c>
      <c r="J3208" s="148" t="s">
        <v>6962</v>
      </c>
      <c r="K3208" s="148">
        <f t="shared" si="80"/>
        <v>0</v>
      </c>
      <c r="L3208" s="148" t="s">
        <v>9021</v>
      </c>
    </row>
    <row r="3209" spans="8:12" x14ac:dyDescent="0.25">
      <c r="H3209" s="148" t="s">
        <v>4955</v>
      </c>
      <c r="I3209" s="148" t="s">
        <v>391</v>
      </c>
      <c r="J3209" s="148" t="s">
        <v>8069</v>
      </c>
      <c r="K3209" s="148">
        <f t="shared" si="80"/>
        <v>650000000001852</v>
      </c>
      <c r="L3209" s="148" t="s">
        <v>9021</v>
      </c>
    </row>
    <row r="3210" spans="8:12" x14ac:dyDescent="0.25">
      <c r="H3210" s="148" t="s">
        <v>6889</v>
      </c>
      <c r="I3210" s="148" t="s">
        <v>6962</v>
      </c>
      <c r="J3210" s="148" t="s">
        <v>6962</v>
      </c>
      <c r="K3210" s="148">
        <f t="shared" si="80"/>
        <v>0</v>
      </c>
      <c r="L3210" s="148" t="s">
        <v>9021</v>
      </c>
    </row>
    <row r="3211" spans="8:12" x14ac:dyDescent="0.25">
      <c r="H3211" s="148" t="s">
        <v>4956</v>
      </c>
      <c r="I3211" s="148" t="s">
        <v>6962</v>
      </c>
      <c r="J3211" s="148" t="s">
        <v>6962</v>
      </c>
      <c r="K3211" s="148">
        <f t="shared" si="80"/>
        <v>0</v>
      </c>
      <c r="L3211" s="148" t="s">
        <v>9021</v>
      </c>
    </row>
    <row r="3212" spans="8:12" x14ac:dyDescent="0.25">
      <c r="H3212" s="148" t="s">
        <v>4956</v>
      </c>
      <c r="I3212" s="148" t="s">
        <v>391</v>
      </c>
      <c r="J3212" s="148" t="s">
        <v>8070</v>
      </c>
      <c r="K3212" s="148">
        <f t="shared" si="80"/>
        <v>650000000000829</v>
      </c>
      <c r="L3212" s="148" t="s">
        <v>9021</v>
      </c>
    </row>
    <row r="3213" spans="8:12" x14ac:dyDescent="0.25">
      <c r="H3213" s="148" t="s">
        <v>4957</v>
      </c>
      <c r="I3213" s="148" t="s">
        <v>6962</v>
      </c>
      <c r="J3213" s="148" t="s">
        <v>6962</v>
      </c>
      <c r="K3213" s="148">
        <f t="shared" si="80"/>
        <v>0</v>
      </c>
      <c r="L3213" s="148" t="s">
        <v>9021</v>
      </c>
    </row>
    <row r="3214" spans="8:12" x14ac:dyDescent="0.25">
      <c r="H3214" s="148" t="s">
        <v>4957</v>
      </c>
      <c r="I3214" s="148" t="s">
        <v>391</v>
      </c>
      <c r="J3214" s="148" t="s">
        <v>8071</v>
      </c>
      <c r="K3214" s="148">
        <f t="shared" si="80"/>
        <v>650000000000830</v>
      </c>
      <c r="L3214" s="148" t="s">
        <v>9021</v>
      </c>
    </row>
    <row r="3215" spans="8:12" x14ac:dyDescent="0.25">
      <c r="H3215" s="148" t="s">
        <v>4958</v>
      </c>
      <c r="I3215" s="148" t="s">
        <v>6962</v>
      </c>
      <c r="J3215" s="148" t="s">
        <v>6962</v>
      </c>
      <c r="K3215" s="148">
        <f t="shared" si="80"/>
        <v>0</v>
      </c>
      <c r="L3215" s="148" t="s">
        <v>9021</v>
      </c>
    </row>
    <row r="3216" spans="8:12" x14ac:dyDescent="0.25">
      <c r="H3216" s="148" t="s">
        <v>4958</v>
      </c>
      <c r="I3216" s="148" t="s">
        <v>391</v>
      </c>
      <c r="J3216" s="148" t="s">
        <v>8072</v>
      </c>
      <c r="K3216" s="148">
        <f t="shared" si="80"/>
        <v>650000000000831</v>
      </c>
      <c r="L3216" s="148" t="s">
        <v>9021</v>
      </c>
    </row>
    <row r="3217" spans="8:12" x14ac:dyDescent="0.25">
      <c r="H3217" s="148" t="s">
        <v>4959</v>
      </c>
      <c r="I3217" s="148" t="s">
        <v>6962</v>
      </c>
      <c r="J3217" s="148" t="s">
        <v>6962</v>
      </c>
      <c r="K3217" s="148">
        <f t="shared" si="80"/>
        <v>0</v>
      </c>
      <c r="L3217" s="148" t="s">
        <v>9021</v>
      </c>
    </row>
    <row r="3218" spans="8:12" x14ac:dyDescent="0.25">
      <c r="H3218" s="148" t="s">
        <v>4959</v>
      </c>
      <c r="I3218" s="148" t="s">
        <v>391</v>
      </c>
      <c r="J3218" s="148" t="s">
        <v>8073</v>
      </c>
      <c r="K3218" s="148">
        <f t="shared" si="80"/>
        <v>650000000001853</v>
      </c>
      <c r="L3218" s="148" t="s">
        <v>9021</v>
      </c>
    </row>
    <row r="3219" spans="8:12" x14ac:dyDescent="0.25">
      <c r="H3219" s="148" t="s">
        <v>4960</v>
      </c>
      <c r="I3219" s="148" t="s">
        <v>6962</v>
      </c>
      <c r="J3219" s="148" t="s">
        <v>6962</v>
      </c>
      <c r="K3219" s="148">
        <f t="shared" si="80"/>
        <v>0</v>
      </c>
      <c r="L3219" s="148" t="s">
        <v>9021</v>
      </c>
    </row>
    <row r="3220" spans="8:12" x14ac:dyDescent="0.25">
      <c r="H3220" s="148" t="s">
        <v>4960</v>
      </c>
      <c r="I3220" s="148" t="s">
        <v>391</v>
      </c>
      <c r="J3220" s="148" t="s">
        <v>8074</v>
      </c>
      <c r="K3220" s="148">
        <f t="shared" si="80"/>
        <v>650000000000832</v>
      </c>
      <c r="L3220" s="148" t="s">
        <v>9021</v>
      </c>
    </row>
    <row r="3221" spans="8:12" x14ac:dyDescent="0.25">
      <c r="H3221" s="148" t="s">
        <v>4961</v>
      </c>
      <c r="I3221" s="148" t="s">
        <v>6962</v>
      </c>
      <c r="J3221" s="148" t="s">
        <v>6962</v>
      </c>
      <c r="K3221" s="148">
        <f t="shared" si="80"/>
        <v>0</v>
      </c>
      <c r="L3221" s="148" t="s">
        <v>9021</v>
      </c>
    </row>
    <row r="3222" spans="8:12" x14ac:dyDescent="0.25">
      <c r="H3222" s="148" t="s">
        <v>4961</v>
      </c>
      <c r="I3222" s="148" t="s">
        <v>391</v>
      </c>
      <c r="J3222" s="148" t="s">
        <v>8075</v>
      </c>
      <c r="K3222" s="148">
        <f t="shared" si="80"/>
        <v>650000000000833</v>
      </c>
      <c r="L3222" s="148" t="s">
        <v>9021</v>
      </c>
    </row>
    <row r="3223" spans="8:12" x14ac:dyDescent="0.25">
      <c r="H3223" s="148" t="s">
        <v>4962</v>
      </c>
      <c r="I3223" s="148" t="s">
        <v>6962</v>
      </c>
      <c r="J3223" s="148" t="s">
        <v>6962</v>
      </c>
      <c r="K3223" s="148">
        <f t="shared" si="80"/>
        <v>0</v>
      </c>
      <c r="L3223" s="148" t="s">
        <v>9021</v>
      </c>
    </row>
    <row r="3224" spans="8:12" x14ac:dyDescent="0.25">
      <c r="H3224" s="148" t="s">
        <v>4962</v>
      </c>
      <c r="I3224" s="148" t="s">
        <v>391</v>
      </c>
      <c r="J3224" s="148" t="s">
        <v>8076</v>
      </c>
      <c r="K3224" s="148">
        <f t="shared" si="80"/>
        <v>650000000000834</v>
      </c>
      <c r="L3224" s="148" t="s">
        <v>9021</v>
      </c>
    </row>
    <row r="3225" spans="8:12" x14ac:dyDescent="0.25">
      <c r="H3225" s="148" t="s">
        <v>4963</v>
      </c>
      <c r="I3225" s="148" t="s">
        <v>6962</v>
      </c>
      <c r="J3225" s="148" t="s">
        <v>6962</v>
      </c>
      <c r="K3225" s="148">
        <f t="shared" si="80"/>
        <v>0</v>
      </c>
      <c r="L3225" s="148" t="s">
        <v>9021</v>
      </c>
    </row>
    <row r="3226" spans="8:12" x14ac:dyDescent="0.25">
      <c r="H3226" s="148" t="s">
        <v>4963</v>
      </c>
      <c r="I3226" s="148" t="s">
        <v>391</v>
      </c>
      <c r="J3226" s="148" t="s">
        <v>8077</v>
      </c>
      <c r="K3226" s="148">
        <f t="shared" si="80"/>
        <v>650000000000835</v>
      </c>
      <c r="L3226" s="148" t="s">
        <v>9021</v>
      </c>
    </row>
    <row r="3227" spans="8:12" x14ac:dyDescent="0.25">
      <c r="H3227" s="148" t="s">
        <v>4964</v>
      </c>
      <c r="I3227" s="148" t="s">
        <v>6962</v>
      </c>
      <c r="J3227" s="148" t="s">
        <v>6962</v>
      </c>
      <c r="K3227" s="148">
        <f t="shared" si="80"/>
        <v>0</v>
      </c>
      <c r="L3227" s="148" t="s">
        <v>9021</v>
      </c>
    </row>
    <row r="3228" spans="8:12" x14ac:dyDescent="0.25">
      <c r="H3228" s="148" t="s">
        <v>4964</v>
      </c>
      <c r="I3228" s="148" t="s">
        <v>391</v>
      </c>
      <c r="J3228" s="148" t="s">
        <v>8078</v>
      </c>
      <c r="K3228" s="148">
        <f t="shared" si="80"/>
        <v>650000000000836</v>
      </c>
      <c r="L3228" s="148" t="s">
        <v>9021</v>
      </c>
    </row>
    <row r="3229" spans="8:12" x14ac:dyDescent="0.25">
      <c r="H3229" s="148" t="s">
        <v>4965</v>
      </c>
      <c r="I3229" s="148" t="s">
        <v>6962</v>
      </c>
      <c r="J3229" s="148" t="s">
        <v>6962</v>
      </c>
      <c r="K3229" s="148">
        <f t="shared" si="80"/>
        <v>0</v>
      </c>
      <c r="L3229" s="148" t="s">
        <v>9021</v>
      </c>
    </row>
    <row r="3230" spans="8:12" x14ac:dyDescent="0.25">
      <c r="H3230" s="148" t="s">
        <v>4965</v>
      </c>
      <c r="I3230" s="148" t="s">
        <v>391</v>
      </c>
      <c r="J3230" s="148" t="s">
        <v>8079</v>
      </c>
      <c r="K3230" s="148">
        <f t="shared" si="80"/>
        <v>650000000001854</v>
      </c>
      <c r="L3230" s="148" t="s">
        <v>9021</v>
      </c>
    </row>
    <row r="3231" spans="8:12" x14ac:dyDescent="0.25">
      <c r="H3231" s="148" t="s">
        <v>4966</v>
      </c>
      <c r="I3231" s="148" t="s">
        <v>6962</v>
      </c>
      <c r="J3231" s="148" t="s">
        <v>6962</v>
      </c>
      <c r="K3231" s="148">
        <f t="shared" si="80"/>
        <v>0</v>
      </c>
      <c r="L3231" s="148" t="s">
        <v>9021</v>
      </c>
    </row>
    <row r="3232" spans="8:12" x14ac:dyDescent="0.25">
      <c r="H3232" s="148" t="s">
        <v>4966</v>
      </c>
      <c r="I3232" s="148" t="s">
        <v>391</v>
      </c>
      <c r="J3232" s="148" t="s">
        <v>8080</v>
      </c>
      <c r="K3232" s="148">
        <f t="shared" si="80"/>
        <v>650000000000837</v>
      </c>
      <c r="L3232" s="148" t="s">
        <v>9021</v>
      </c>
    </row>
    <row r="3233" spans="8:12" x14ac:dyDescent="0.25">
      <c r="H3233" s="148" t="s">
        <v>4967</v>
      </c>
      <c r="I3233" s="148" t="s">
        <v>6962</v>
      </c>
      <c r="J3233" s="148" t="s">
        <v>6962</v>
      </c>
      <c r="K3233" s="148">
        <f t="shared" si="80"/>
        <v>0</v>
      </c>
      <c r="L3233" s="148" t="s">
        <v>9021</v>
      </c>
    </row>
    <row r="3234" spans="8:12" x14ac:dyDescent="0.25">
      <c r="H3234" s="148" t="s">
        <v>4967</v>
      </c>
      <c r="I3234" s="148" t="s">
        <v>391</v>
      </c>
      <c r="J3234" s="148" t="s">
        <v>8081</v>
      </c>
      <c r="K3234" s="148">
        <f t="shared" si="80"/>
        <v>650000000000838</v>
      </c>
      <c r="L3234" s="148" t="s">
        <v>9021</v>
      </c>
    </row>
    <row r="3235" spans="8:12" x14ac:dyDescent="0.25">
      <c r="H3235" s="148" t="s">
        <v>4968</v>
      </c>
      <c r="I3235" s="148" t="s">
        <v>6962</v>
      </c>
      <c r="J3235" s="148" t="s">
        <v>6962</v>
      </c>
      <c r="K3235" s="148">
        <f t="shared" si="80"/>
        <v>0</v>
      </c>
      <c r="L3235" s="148" t="s">
        <v>9021</v>
      </c>
    </row>
    <row r="3236" spans="8:12" x14ac:dyDescent="0.25">
      <c r="H3236" s="148" t="s">
        <v>4968</v>
      </c>
      <c r="I3236" s="148" t="s">
        <v>391</v>
      </c>
      <c r="J3236" s="148" t="s">
        <v>8082</v>
      </c>
      <c r="K3236" s="148">
        <f t="shared" si="80"/>
        <v>650000000001855</v>
      </c>
      <c r="L3236" s="148" t="s">
        <v>9021</v>
      </c>
    </row>
    <row r="3237" spans="8:12" x14ac:dyDescent="0.25">
      <c r="H3237" s="148" t="s">
        <v>4969</v>
      </c>
      <c r="I3237" s="148" t="s">
        <v>6962</v>
      </c>
      <c r="J3237" s="148" t="s">
        <v>6962</v>
      </c>
      <c r="K3237" s="148">
        <f t="shared" si="80"/>
        <v>0</v>
      </c>
      <c r="L3237" s="148" t="s">
        <v>9021</v>
      </c>
    </row>
    <row r="3238" spans="8:12" x14ac:dyDescent="0.25">
      <c r="H3238" s="148" t="s">
        <v>4969</v>
      </c>
      <c r="I3238" s="148" t="s">
        <v>391</v>
      </c>
      <c r="J3238" s="148" t="s">
        <v>8083</v>
      </c>
      <c r="K3238" s="148">
        <f t="shared" si="80"/>
        <v>650000000001856</v>
      </c>
      <c r="L3238" s="148" t="s">
        <v>9021</v>
      </c>
    </row>
    <row r="3239" spans="8:12" x14ac:dyDescent="0.25">
      <c r="H3239" s="148" t="s">
        <v>4970</v>
      </c>
      <c r="I3239" s="148" t="s">
        <v>6962</v>
      </c>
      <c r="J3239" s="148" t="s">
        <v>6962</v>
      </c>
      <c r="K3239" s="148">
        <f t="shared" si="80"/>
        <v>0</v>
      </c>
      <c r="L3239" s="148" t="s">
        <v>9021</v>
      </c>
    </row>
    <row r="3240" spans="8:12" x14ac:dyDescent="0.25">
      <c r="H3240" s="148" t="s">
        <v>4970</v>
      </c>
      <c r="I3240" s="148" t="s">
        <v>391</v>
      </c>
      <c r="J3240" s="148" t="s">
        <v>8084</v>
      </c>
      <c r="K3240" s="148">
        <f t="shared" si="80"/>
        <v>650000000000839</v>
      </c>
      <c r="L3240" s="148" t="s">
        <v>9021</v>
      </c>
    </row>
    <row r="3241" spans="8:12" x14ac:dyDescent="0.25">
      <c r="H3241" s="148" t="s">
        <v>4971</v>
      </c>
      <c r="I3241" s="148" t="s">
        <v>6962</v>
      </c>
      <c r="J3241" s="148" t="s">
        <v>6962</v>
      </c>
      <c r="K3241" s="148">
        <f t="shared" si="80"/>
        <v>0</v>
      </c>
      <c r="L3241" s="148" t="s">
        <v>9021</v>
      </c>
    </row>
    <row r="3242" spans="8:12" x14ac:dyDescent="0.25">
      <c r="H3242" s="148" t="s">
        <v>4971</v>
      </c>
      <c r="I3242" s="148" t="s">
        <v>391</v>
      </c>
      <c r="J3242" s="148" t="s">
        <v>8085</v>
      </c>
      <c r="K3242" s="148">
        <f t="shared" si="80"/>
        <v>650000000000840</v>
      </c>
      <c r="L3242" s="148" t="s">
        <v>9021</v>
      </c>
    </row>
    <row r="3243" spans="8:12" x14ac:dyDescent="0.25">
      <c r="H3243" s="148" t="s">
        <v>4972</v>
      </c>
      <c r="I3243" s="148" t="s">
        <v>6962</v>
      </c>
      <c r="J3243" s="148" t="s">
        <v>6962</v>
      </c>
      <c r="K3243" s="148">
        <f t="shared" si="80"/>
        <v>0</v>
      </c>
      <c r="L3243" s="148" t="s">
        <v>9021</v>
      </c>
    </row>
    <row r="3244" spans="8:12" x14ac:dyDescent="0.25">
      <c r="H3244" s="148" t="s">
        <v>4972</v>
      </c>
      <c r="I3244" s="148" t="s">
        <v>391</v>
      </c>
      <c r="J3244" s="148" t="s">
        <v>8086</v>
      </c>
      <c r="K3244" s="148">
        <f t="shared" si="80"/>
        <v>650000000001857</v>
      </c>
      <c r="L3244" s="148" t="s">
        <v>9021</v>
      </c>
    </row>
    <row r="3245" spans="8:12" x14ac:dyDescent="0.25">
      <c r="H3245" s="148" t="s">
        <v>4973</v>
      </c>
      <c r="I3245" s="148" t="s">
        <v>6962</v>
      </c>
      <c r="J3245" s="148" t="s">
        <v>6962</v>
      </c>
      <c r="K3245" s="148">
        <f t="shared" si="80"/>
        <v>0</v>
      </c>
      <c r="L3245" s="148" t="s">
        <v>9021</v>
      </c>
    </row>
    <row r="3246" spans="8:12" x14ac:dyDescent="0.25">
      <c r="H3246" s="148" t="s">
        <v>4973</v>
      </c>
      <c r="I3246" s="148" t="s">
        <v>391</v>
      </c>
      <c r="J3246" s="148" t="s">
        <v>8087</v>
      </c>
      <c r="K3246" s="148">
        <f t="shared" si="80"/>
        <v>650000000000841</v>
      </c>
      <c r="L3246" s="148" t="s">
        <v>9021</v>
      </c>
    </row>
    <row r="3247" spans="8:12" x14ac:dyDescent="0.25">
      <c r="H3247" s="148" t="s">
        <v>4974</v>
      </c>
      <c r="I3247" s="148" t="s">
        <v>6962</v>
      </c>
      <c r="J3247" s="148" t="s">
        <v>6962</v>
      </c>
      <c r="K3247" s="148">
        <f t="shared" si="80"/>
        <v>0</v>
      </c>
      <c r="L3247" s="148" t="s">
        <v>9021</v>
      </c>
    </row>
    <row r="3248" spans="8:12" x14ac:dyDescent="0.25">
      <c r="H3248" s="148" t="s">
        <v>4974</v>
      </c>
      <c r="I3248" s="148" t="s">
        <v>391</v>
      </c>
      <c r="J3248" s="148" t="s">
        <v>8088</v>
      </c>
      <c r="K3248" s="148">
        <f t="shared" si="80"/>
        <v>650000000000842</v>
      </c>
      <c r="L3248" s="148" t="s">
        <v>9021</v>
      </c>
    </row>
    <row r="3249" spans="8:12" x14ac:dyDescent="0.25">
      <c r="H3249" s="148" t="s">
        <v>4975</v>
      </c>
      <c r="I3249" s="148" t="s">
        <v>6962</v>
      </c>
      <c r="J3249" s="148" t="s">
        <v>6962</v>
      </c>
      <c r="K3249" s="148">
        <f t="shared" si="80"/>
        <v>0</v>
      </c>
      <c r="L3249" s="148" t="s">
        <v>9021</v>
      </c>
    </row>
    <row r="3250" spans="8:12" x14ac:dyDescent="0.25">
      <c r="H3250" s="148" t="s">
        <v>4975</v>
      </c>
      <c r="I3250" s="148" t="s">
        <v>391</v>
      </c>
      <c r="J3250" s="148" t="s">
        <v>8089</v>
      </c>
      <c r="K3250" s="148">
        <f t="shared" si="80"/>
        <v>650000000000843</v>
      </c>
      <c r="L3250" s="148" t="s">
        <v>9021</v>
      </c>
    </row>
    <row r="3251" spans="8:12" x14ac:dyDescent="0.25">
      <c r="H3251" s="148" t="s">
        <v>4976</v>
      </c>
      <c r="I3251" s="148" t="s">
        <v>6962</v>
      </c>
      <c r="J3251" s="148" t="s">
        <v>6962</v>
      </c>
      <c r="K3251" s="148">
        <f t="shared" si="80"/>
        <v>0</v>
      </c>
      <c r="L3251" s="148" t="s">
        <v>9021</v>
      </c>
    </row>
    <row r="3252" spans="8:12" x14ac:dyDescent="0.25">
      <c r="H3252" s="148" t="s">
        <v>4976</v>
      </c>
      <c r="I3252" s="148" t="s">
        <v>391</v>
      </c>
      <c r="J3252" s="148" t="s">
        <v>8090</v>
      </c>
      <c r="K3252" s="148">
        <f t="shared" si="80"/>
        <v>650000000000844</v>
      </c>
      <c r="L3252" s="148" t="s">
        <v>9021</v>
      </c>
    </row>
    <row r="3253" spans="8:12" x14ac:dyDescent="0.25">
      <c r="H3253" s="148" t="s">
        <v>4977</v>
      </c>
      <c r="I3253" s="148" t="s">
        <v>6962</v>
      </c>
      <c r="J3253" s="148" t="s">
        <v>6962</v>
      </c>
      <c r="K3253" s="148">
        <f t="shared" si="80"/>
        <v>0</v>
      </c>
      <c r="L3253" s="148" t="s">
        <v>9021</v>
      </c>
    </row>
    <row r="3254" spans="8:12" x14ac:dyDescent="0.25">
      <c r="H3254" s="148" t="s">
        <v>4977</v>
      </c>
      <c r="I3254" s="148" t="s">
        <v>391</v>
      </c>
      <c r="J3254" s="148" t="s">
        <v>8091</v>
      </c>
      <c r="K3254" s="148">
        <f t="shared" si="80"/>
        <v>650000000000845</v>
      </c>
      <c r="L3254" s="148" t="s">
        <v>9021</v>
      </c>
    </row>
    <row r="3255" spans="8:12" x14ac:dyDescent="0.25">
      <c r="H3255" s="148" t="s">
        <v>4978</v>
      </c>
      <c r="I3255" s="148" t="s">
        <v>6962</v>
      </c>
      <c r="J3255" s="148" t="s">
        <v>6962</v>
      </c>
      <c r="K3255" s="148">
        <f t="shared" si="80"/>
        <v>0</v>
      </c>
      <c r="L3255" s="148" t="s">
        <v>9021</v>
      </c>
    </row>
    <row r="3256" spans="8:12" x14ac:dyDescent="0.25">
      <c r="H3256" s="148" t="s">
        <v>4978</v>
      </c>
      <c r="I3256" s="148" t="s">
        <v>391</v>
      </c>
      <c r="J3256" s="148" t="s">
        <v>8092</v>
      </c>
      <c r="K3256" s="148">
        <f t="shared" si="80"/>
        <v>650000000001858</v>
      </c>
      <c r="L3256" s="148" t="s">
        <v>9021</v>
      </c>
    </row>
    <row r="3257" spans="8:12" x14ac:dyDescent="0.25">
      <c r="H3257" s="148" t="s">
        <v>4979</v>
      </c>
      <c r="I3257" s="148" t="s">
        <v>6962</v>
      </c>
      <c r="J3257" s="148" t="s">
        <v>6962</v>
      </c>
      <c r="K3257" s="148">
        <f t="shared" si="80"/>
        <v>0</v>
      </c>
      <c r="L3257" s="148" t="s">
        <v>9021</v>
      </c>
    </row>
    <row r="3258" spans="8:12" x14ac:dyDescent="0.25">
      <c r="H3258" s="148" t="s">
        <v>4979</v>
      </c>
      <c r="I3258" s="148" t="s">
        <v>391</v>
      </c>
      <c r="J3258" s="148" t="s">
        <v>8093</v>
      </c>
      <c r="K3258" s="148">
        <f t="shared" si="80"/>
        <v>650000000000846</v>
      </c>
      <c r="L3258" s="148" t="s">
        <v>9021</v>
      </c>
    </row>
    <row r="3259" spans="8:12" x14ac:dyDescent="0.25">
      <c r="H3259" s="148" t="s">
        <v>4980</v>
      </c>
      <c r="I3259" s="148" t="s">
        <v>6962</v>
      </c>
      <c r="J3259" s="148" t="s">
        <v>6962</v>
      </c>
      <c r="K3259" s="148">
        <f t="shared" si="80"/>
        <v>0</v>
      </c>
      <c r="L3259" s="148" t="s">
        <v>9021</v>
      </c>
    </row>
    <row r="3260" spans="8:12" x14ac:dyDescent="0.25">
      <c r="H3260" s="148" t="s">
        <v>4980</v>
      </c>
      <c r="I3260" s="148" t="s">
        <v>391</v>
      </c>
      <c r="J3260" s="148" t="s">
        <v>8094</v>
      </c>
      <c r="K3260" s="148">
        <f t="shared" si="80"/>
        <v>650000000001859</v>
      </c>
      <c r="L3260" s="148" t="s">
        <v>9021</v>
      </c>
    </row>
    <row r="3261" spans="8:12" x14ac:dyDescent="0.25">
      <c r="H3261" s="148" t="s">
        <v>4981</v>
      </c>
      <c r="I3261" s="148" t="s">
        <v>6962</v>
      </c>
      <c r="J3261" s="148" t="s">
        <v>6962</v>
      </c>
      <c r="K3261" s="148">
        <f t="shared" si="80"/>
        <v>0</v>
      </c>
      <c r="L3261" s="148" t="s">
        <v>9021</v>
      </c>
    </row>
    <row r="3262" spans="8:12" x14ac:dyDescent="0.25">
      <c r="H3262" s="148" t="s">
        <v>4981</v>
      </c>
      <c r="I3262" s="148" t="s">
        <v>391</v>
      </c>
      <c r="J3262" s="148" t="s">
        <v>8095</v>
      </c>
      <c r="K3262" s="148">
        <f t="shared" si="80"/>
        <v>650000000001860</v>
      </c>
      <c r="L3262" s="148" t="s">
        <v>9021</v>
      </c>
    </row>
    <row r="3263" spans="8:12" x14ac:dyDescent="0.25">
      <c r="H3263" s="148" t="s">
        <v>4982</v>
      </c>
      <c r="I3263" s="148" t="s">
        <v>6962</v>
      </c>
      <c r="J3263" s="148" t="s">
        <v>6962</v>
      </c>
      <c r="K3263" s="148">
        <f t="shared" si="80"/>
        <v>0</v>
      </c>
      <c r="L3263" s="148" t="s">
        <v>9021</v>
      </c>
    </row>
    <row r="3264" spans="8:12" x14ac:dyDescent="0.25">
      <c r="H3264" s="148" t="s">
        <v>4982</v>
      </c>
      <c r="I3264" s="148" t="s">
        <v>391</v>
      </c>
      <c r="J3264" s="148" t="s">
        <v>8096</v>
      </c>
      <c r="K3264" s="148">
        <f t="shared" si="80"/>
        <v>650000000001861</v>
      </c>
      <c r="L3264" s="148" t="s">
        <v>9021</v>
      </c>
    </row>
    <row r="3265" spans="8:12" x14ac:dyDescent="0.25">
      <c r="H3265" s="148" t="s">
        <v>4983</v>
      </c>
      <c r="I3265" s="148" t="s">
        <v>6962</v>
      </c>
      <c r="J3265" s="148" t="s">
        <v>6962</v>
      </c>
      <c r="K3265" s="148">
        <f t="shared" si="80"/>
        <v>0</v>
      </c>
      <c r="L3265" s="148" t="s">
        <v>9021</v>
      </c>
    </row>
    <row r="3266" spans="8:12" x14ac:dyDescent="0.25">
      <c r="H3266" s="148" t="s">
        <v>4983</v>
      </c>
      <c r="I3266" s="148" t="s">
        <v>391</v>
      </c>
      <c r="J3266" s="148" t="s">
        <v>8097</v>
      </c>
      <c r="K3266" s="148">
        <f t="shared" si="80"/>
        <v>650000000000847</v>
      </c>
      <c r="L3266" s="148" t="s">
        <v>9021</v>
      </c>
    </row>
    <row r="3267" spans="8:12" x14ac:dyDescent="0.25">
      <c r="H3267" s="148" t="s">
        <v>4984</v>
      </c>
      <c r="I3267" s="148" t="s">
        <v>6962</v>
      </c>
      <c r="J3267" s="148" t="s">
        <v>6962</v>
      </c>
      <c r="K3267" s="148">
        <f t="shared" ref="K3267:K3330" si="81">+IFERROR(J3267*1,0)</f>
        <v>0</v>
      </c>
      <c r="L3267" s="148" t="s">
        <v>9021</v>
      </c>
    </row>
    <row r="3268" spans="8:12" x14ac:dyDescent="0.25">
      <c r="H3268" s="148" t="s">
        <v>4984</v>
      </c>
      <c r="I3268" s="148" t="s">
        <v>391</v>
      </c>
      <c r="J3268" s="148" t="s">
        <v>8098</v>
      </c>
      <c r="K3268" s="148">
        <f t="shared" si="81"/>
        <v>650000000000848</v>
      </c>
      <c r="L3268" s="148" t="s">
        <v>9021</v>
      </c>
    </row>
    <row r="3269" spans="8:12" x14ac:dyDescent="0.25">
      <c r="H3269" s="148" t="s">
        <v>4985</v>
      </c>
      <c r="I3269" s="148" t="s">
        <v>6962</v>
      </c>
      <c r="J3269" s="148" t="s">
        <v>6962</v>
      </c>
      <c r="K3269" s="148">
        <f t="shared" si="81"/>
        <v>0</v>
      </c>
      <c r="L3269" s="148" t="s">
        <v>9021</v>
      </c>
    </row>
    <row r="3270" spans="8:12" x14ac:dyDescent="0.25">
      <c r="H3270" s="148" t="s">
        <v>4985</v>
      </c>
      <c r="I3270" s="148" t="s">
        <v>391</v>
      </c>
      <c r="J3270" s="148" t="s">
        <v>8099</v>
      </c>
      <c r="K3270" s="148">
        <f t="shared" si="81"/>
        <v>650000000000849</v>
      </c>
      <c r="L3270" s="148" t="s">
        <v>9021</v>
      </c>
    </row>
    <row r="3271" spans="8:12" x14ac:dyDescent="0.25">
      <c r="H3271" s="148" t="s">
        <v>4986</v>
      </c>
      <c r="I3271" s="148" t="s">
        <v>6962</v>
      </c>
      <c r="J3271" s="148" t="s">
        <v>6962</v>
      </c>
      <c r="K3271" s="148">
        <f t="shared" si="81"/>
        <v>0</v>
      </c>
      <c r="L3271" s="148" t="s">
        <v>9021</v>
      </c>
    </row>
    <row r="3272" spans="8:12" x14ac:dyDescent="0.25">
      <c r="H3272" s="148" t="s">
        <v>4986</v>
      </c>
      <c r="I3272" s="148" t="s">
        <v>391</v>
      </c>
      <c r="J3272" s="148" t="s">
        <v>8100</v>
      </c>
      <c r="K3272" s="148">
        <f t="shared" si="81"/>
        <v>650000000000850</v>
      </c>
      <c r="L3272" s="148" t="s">
        <v>9021</v>
      </c>
    </row>
    <row r="3273" spans="8:12" x14ac:dyDescent="0.25">
      <c r="H3273" s="148" t="s">
        <v>4987</v>
      </c>
      <c r="I3273" s="148" t="s">
        <v>6962</v>
      </c>
      <c r="J3273" s="148" t="s">
        <v>6962</v>
      </c>
      <c r="K3273" s="148">
        <f t="shared" si="81"/>
        <v>0</v>
      </c>
      <c r="L3273" s="148" t="s">
        <v>9021</v>
      </c>
    </row>
    <row r="3274" spans="8:12" x14ac:dyDescent="0.25">
      <c r="H3274" s="148" t="s">
        <v>4987</v>
      </c>
      <c r="I3274" s="148" t="s">
        <v>391</v>
      </c>
      <c r="J3274" s="148" t="s">
        <v>8101</v>
      </c>
      <c r="K3274" s="148">
        <f t="shared" si="81"/>
        <v>650000000000851</v>
      </c>
      <c r="L3274" s="148" t="s">
        <v>9021</v>
      </c>
    </row>
    <row r="3275" spans="8:12" x14ac:dyDescent="0.25">
      <c r="H3275" s="148" t="s">
        <v>4988</v>
      </c>
      <c r="I3275" s="148" t="s">
        <v>6962</v>
      </c>
      <c r="J3275" s="148" t="s">
        <v>6962</v>
      </c>
      <c r="K3275" s="148">
        <f t="shared" si="81"/>
        <v>0</v>
      </c>
      <c r="L3275" s="148" t="s">
        <v>9021</v>
      </c>
    </row>
    <row r="3276" spans="8:12" x14ac:dyDescent="0.25">
      <c r="H3276" s="148" t="s">
        <v>4988</v>
      </c>
      <c r="I3276" s="148" t="s">
        <v>391</v>
      </c>
      <c r="J3276" s="148" t="s">
        <v>8102</v>
      </c>
      <c r="K3276" s="148">
        <f t="shared" si="81"/>
        <v>650000000000852</v>
      </c>
      <c r="L3276" s="148" t="s">
        <v>9021</v>
      </c>
    </row>
    <row r="3277" spans="8:12" x14ac:dyDescent="0.25">
      <c r="H3277" s="148" t="s">
        <v>4989</v>
      </c>
      <c r="I3277" s="148" t="s">
        <v>6962</v>
      </c>
      <c r="J3277" s="148" t="s">
        <v>6962</v>
      </c>
      <c r="K3277" s="148">
        <f t="shared" si="81"/>
        <v>0</v>
      </c>
      <c r="L3277" s="148" t="s">
        <v>9021</v>
      </c>
    </row>
    <row r="3278" spans="8:12" x14ac:dyDescent="0.25">
      <c r="H3278" s="148" t="s">
        <v>4989</v>
      </c>
      <c r="I3278" s="148" t="s">
        <v>391</v>
      </c>
      <c r="J3278" s="148" t="s">
        <v>8103</v>
      </c>
      <c r="K3278" s="148">
        <f t="shared" si="81"/>
        <v>650000000001862</v>
      </c>
      <c r="L3278" s="148" t="s">
        <v>9021</v>
      </c>
    </row>
    <row r="3279" spans="8:12" x14ac:dyDescent="0.25">
      <c r="H3279" s="148" t="s">
        <v>4990</v>
      </c>
      <c r="I3279" s="148" t="s">
        <v>6962</v>
      </c>
      <c r="J3279" s="148" t="s">
        <v>6962</v>
      </c>
      <c r="K3279" s="148">
        <f t="shared" si="81"/>
        <v>0</v>
      </c>
      <c r="L3279" s="148" t="s">
        <v>9021</v>
      </c>
    </row>
    <row r="3280" spans="8:12" x14ac:dyDescent="0.25">
      <c r="H3280" s="148" t="s">
        <v>4990</v>
      </c>
      <c r="I3280" s="148" t="s">
        <v>391</v>
      </c>
      <c r="J3280" s="148" t="s">
        <v>8104</v>
      </c>
      <c r="K3280" s="148">
        <f t="shared" si="81"/>
        <v>650000000000853</v>
      </c>
      <c r="L3280" s="148" t="s">
        <v>9021</v>
      </c>
    </row>
    <row r="3281" spans="8:12" x14ac:dyDescent="0.25">
      <c r="H3281" s="148" t="s">
        <v>4991</v>
      </c>
      <c r="I3281" s="148" t="s">
        <v>6962</v>
      </c>
      <c r="J3281" s="148" t="s">
        <v>6962</v>
      </c>
      <c r="K3281" s="148">
        <f t="shared" si="81"/>
        <v>0</v>
      </c>
      <c r="L3281" s="148" t="s">
        <v>9021</v>
      </c>
    </row>
    <row r="3282" spans="8:12" x14ac:dyDescent="0.25">
      <c r="H3282" s="148" t="s">
        <v>4991</v>
      </c>
      <c r="I3282" s="148" t="s">
        <v>391</v>
      </c>
      <c r="J3282" s="148" t="s">
        <v>8105</v>
      </c>
      <c r="K3282" s="148">
        <f t="shared" si="81"/>
        <v>650000000000854</v>
      </c>
      <c r="L3282" s="148" t="s">
        <v>9021</v>
      </c>
    </row>
    <row r="3283" spans="8:12" x14ac:dyDescent="0.25">
      <c r="H3283" s="148" t="s">
        <v>4992</v>
      </c>
      <c r="I3283" s="148" t="s">
        <v>6962</v>
      </c>
      <c r="J3283" s="148" t="s">
        <v>6962</v>
      </c>
      <c r="K3283" s="148">
        <f t="shared" si="81"/>
        <v>0</v>
      </c>
      <c r="L3283" s="148" t="s">
        <v>9021</v>
      </c>
    </row>
    <row r="3284" spans="8:12" x14ac:dyDescent="0.25">
      <c r="H3284" s="148" t="s">
        <v>4992</v>
      </c>
      <c r="I3284" s="148" t="s">
        <v>391</v>
      </c>
      <c r="J3284" s="148" t="s">
        <v>8106</v>
      </c>
      <c r="K3284" s="148">
        <f t="shared" si="81"/>
        <v>650000000001863</v>
      </c>
      <c r="L3284" s="148" t="s">
        <v>9021</v>
      </c>
    </row>
    <row r="3285" spans="8:12" x14ac:dyDescent="0.25">
      <c r="H3285" s="148" t="s">
        <v>4993</v>
      </c>
      <c r="I3285" s="148" t="s">
        <v>6962</v>
      </c>
      <c r="J3285" s="148" t="s">
        <v>6962</v>
      </c>
      <c r="K3285" s="148">
        <f t="shared" si="81"/>
        <v>0</v>
      </c>
      <c r="L3285" s="148" t="s">
        <v>9021</v>
      </c>
    </row>
    <row r="3286" spans="8:12" x14ac:dyDescent="0.25">
      <c r="H3286" s="148" t="s">
        <v>4993</v>
      </c>
      <c r="I3286" s="148" t="s">
        <v>391</v>
      </c>
      <c r="J3286" s="148" t="s">
        <v>8107</v>
      </c>
      <c r="K3286" s="148">
        <f t="shared" si="81"/>
        <v>650000000000855</v>
      </c>
      <c r="L3286" s="148" t="s">
        <v>9021</v>
      </c>
    </row>
    <row r="3287" spans="8:12" x14ac:dyDescent="0.25">
      <c r="H3287" s="148" t="s">
        <v>4994</v>
      </c>
      <c r="I3287" s="148" t="s">
        <v>6962</v>
      </c>
      <c r="J3287" s="148" t="s">
        <v>6962</v>
      </c>
      <c r="K3287" s="148">
        <f t="shared" si="81"/>
        <v>0</v>
      </c>
      <c r="L3287" s="148" t="s">
        <v>9021</v>
      </c>
    </row>
    <row r="3288" spans="8:12" x14ac:dyDescent="0.25">
      <c r="H3288" s="148" t="s">
        <v>4994</v>
      </c>
      <c r="I3288" s="148" t="s">
        <v>391</v>
      </c>
      <c r="J3288" s="148" t="s">
        <v>8108</v>
      </c>
      <c r="K3288" s="148">
        <f t="shared" si="81"/>
        <v>650000000001864</v>
      </c>
      <c r="L3288" s="148" t="s">
        <v>9021</v>
      </c>
    </row>
    <row r="3289" spans="8:12" x14ac:dyDescent="0.25">
      <c r="H3289" s="148" t="s">
        <v>4995</v>
      </c>
      <c r="I3289" s="148" t="s">
        <v>6962</v>
      </c>
      <c r="J3289" s="148" t="s">
        <v>6962</v>
      </c>
      <c r="K3289" s="148">
        <f t="shared" si="81"/>
        <v>0</v>
      </c>
      <c r="L3289" s="148" t="s">
        <v>9021</v>
      </c>
    </row>
    <row r="3290" spans="8:12" x14ac:dyDescent="0.25">
      <c r="H3290" s="148" t="s">
        <v>4995</v>
      </c>
      <c r="I3290" s="148" t="s">
        <v>391</v>
      </c>
      <c r="J3290" s="148" t="s">
        <v>8109</v>
      </c>
      <c r="K3290" s="148">
        <f t="shared" si="81"/>
        <v>650000000000856</v>
      </c>
      <c r="L3290" s="148" t="s">
        <v>9021</v>
      </c>
    </row>
    <row r="3291" spans="8:12" x14ac:dyDescent="0.25">
      <c r="H3291" s="148" t="s">
        <v>4996</v>
      </c>
      <c r="I3291" s="148" t="s">
        <v>6962</v>
      </c>
      <c r="J3291" s="148" t="s">
        <v>6962</v>
      </c>
      <c r="K3291" s="148">
        <f t="shared" si="81"/>
        <v>0</v>
      </c>
      <c r="L3291" s="148" t="s">
        <v>9021</v>
      </c>
    </row>
    <row r="3292" spans="8:12" x14ac:dyDescent="0.25">
      <c r="H3292" s="148" t="s">
        <v>4996</v>
      </c>
      <c r="I3292" s="148" t="s">
        <v>391</v>
      </c>
      <c r="J3292" s="148" t="s">
        <v>8110</v>
      </c>
      <c r="K3292" s="148">
        <f t="shared" si="81"/>
        <v>650000000000857</v>
      </c>
      <c r="L3292" s="148" t="s">
        <v>9021</v>
      </c>
    </row>
    <row r="3293" spans="8:12" x14ac:dyDescent="0.25">
      <c r="H3293" s="148" t="s">
        <v>4997</v>
      </c>
      <c r="I3293" s="148" t="s">
        <v>6962</v>
      </c>
      <c r="J3293" s="148" t="s">
        <v>6962</v>
      </c>
      <c r="K3293" s="148">
        <f t="shared" si="81"/>
        <v>0</v>
      </c>
      <c r="L3293" s="148" t="s">
        <v>9021</v>
      </c>
    </row>
    <row r="3294" spans="8:12" x14ac:dyDescent="0.25">
      <c r="H3294" s="148" t="s">
        <v>4997</v>
      </c>
      <c r="I3294" s="148" t="s">
        <v>391</v>
      </c>
      <c r="J3294" s="148" t="s">
        <v>8111</v>
      </c>
      <c r="K3294" s="148">
        <f t="shared" si="81"/>
        <v>650000000001865</v>
      </c>
      <c r="L3294" s="148" t="s">
        <v>9021</v>
      </c>
    </row>
    <row r="3295" spans="8:12" x14ac:dyDescent="0.25">
      <c r="H3295" s="148" t="s">
        <v>4998</v>
      </c>
      <c r="I3295" s="148" t="s">
        <v>6962</v>
      </c>
      <c r="J3295" s="148" t="s">
        <v>6962</v>
      </c>
      <c r="K3295" s="148">
        <f t="shared" si="81"/>
        <v>0</v>
      </c>
      <c r="L3295" s="148" t="s">
        <v>9021</v>
      </c>
    </row>
    <row r="3296" spans="8:12" x14ac:dyDescent="0.25">
      <c r="H3296" s="148" t="s">
        <v>4998</v>
      </c>
      <c r="I3296" s="148" t="s">
        <v>391</v>
      </c>
      <c r="J3296" s="148" t="s">
        <v>8112</v>
      </c>
      <c r="K3296" s="148">
        <f t="shared" si="81"/>
        <v>650000000001866</v>
      </c>
      <c r="L3296" s="148" t="s">
        <v>9021</v>
      </c>
    </row>
    <row r="3297" spans="8:12" x14ac:dyDescent="0.25">
      <c r="H3297" s="148" t="s">
        <v>4999</v>
      </c>
      <c r="I3297" s="148" t="s">
        <v>6962</v>
      </c>
      <c r="J3297" s="148" t="s">
        <v>6962</v>
      </c>
      <c r="K3297" s="148">
        <f t="shared" si="81"/>
        <v>0</v>
      </c>
      <c r="L3297" s="148" t="s">
        <v>9021</v>
      </c>
    </row>
    <row r="3298" spans="8:12" x14ac:dyDescent="0.25">
      <c r="H3298" s="148" t="s">
        <v>4999</v>
      </c>
      <c r="I3298" s="148" t="s">
        <v>391</v>
      </c>
      <c r="J3298" s="148" t="s">
        <v>8113</v>
      </c>
      <c r="K3298" s="148">
        <f t="shared" si="81"/>
        <v>650000000000858</v>
      </c>
      <c r="L3298" s="148" t="s">
        <v>9021</v>
      </c>
    </row>
    <row r="3299" spans="8:12" x14ac:dyDescent="0.25">
      <c r="H3299" s="148" t="s">
        <v>5000</v>
      </c>
      <c r="I3299" s="148" t="s">
        <v>6962</v>
      </c>
      <c r="J3299" s="148" t="s">
        <v>6962</v>
      </c>
      <c r="K3299" s="148">
        <f t="shared" si="81"/>
        <v>0</v>
      </c>
      <c r="L3299" s="148" t="s">
        <v>9021</v>
      </c>
    </row>
    <row r="3300" spans="8:12" x14ac:dyDescent="0.25">
      <c r="H3300" s="148" t="s">
        <v>5000</v>
      </c>
      <c r="I3300" s="148" t="s">
        <v>391</v>
      </c>
      <c r="J3300" s="148" t="s">
        <v>8114</v>
      </c>
      <c r="K3300" s="148">
        <f t="shared" si="81"/>
        <v>650000000000859</v>
      </c>
      <c r="L3300" s="148" t="s">
        <v>9021</v>
      </c>
    </row>
    <row r="3301" spans="8:12" x14ac:dyDescent="0.25">
      <c r="H3301" s="148" t="s">
        <v>5001</v>
      </c>
      <c r="I3301" s="148" t="s">
        <v>6962</v>
      </c>
      <c r="J3301" s="148" t="s">
        <v>6962</v>
      </c>
      <c r="K3301" s="148">
        <f t="shared" si="81"/>
        <v>0</v>
      </c>
      <c r="L3301" s="148" t="s">
        <v>9021</v>
      </c>
    </row>
    <row r="3302" spans="8:12" x14ac:dyDescent="0.25">
      <c r="H3302" s="148" t="s">
        <v>5001</v>
      </c>
      <c r="I3302" s="148" t="s">
        <v>391</v>
      </c>
      <c r="J3302" s="148" t="s">
        <v>8115</v>
      </c>
      <c r="K3302" s="148">
        <f t="shared" si="81"/>
        <v>650000000000860</v>
      </c>
      <c r="L3302" s="148" t="s">
        <v>9021</v>
      </c>
    </row>
    <row r="3303" spans="8:12" x14ac:dyDescent="0.25">
      <c r="H3303" s="148" t="s">
        <v>5002</v>
      </c>
      <c r="I3303" s="148" t="s">
        <v>6962</v>
      </c>
      <c r="J3303" s="148" t="s">
        <v>6962</v>
      </c>
      <c r="K3303" s="148">
        <f t="shared" si="81"/>
        <v>0</v>
      </c>
      <c r="L3303" s="148" t="s">
        <v>9021</v>
      </c>
    </row>
    <row r="3304" spans="8:12" x14ac:dyDescent="0.25">
      <c r="H3304" s="148" t="s">
        <v>5002</v>
      </c>
      <c r="I3304" s="148" t="s">
        <v>391</v>
      </c>
      <c r="J3304" s="148" t="s">
        <v>8116</v>
      </c>
      <c r="K3304" s="148">
        <f t="shared" si="81"/>
        <v>650000000000861</v>
      </c>
      <c r="L3304" s="148" t="s">
        <v>9021</v>
      </c>
    </row>
    <row r="3305" spans="8:12" x14ac:dyDescent="0.25">
      <c r="H3305" s="148" t="s">
        <v>5003</v>
      </c>
      <c r="I3305" s="148" t="s">
        <v>6962</v>
      </c>
      <c r="J3305" s="148" t="s">
        <v>6962</v>
      </c>
      <c r="K3305" s="148">
        <f t="shared" si="81"/>
        <v>0</v>
      </c>
      <c r="L3305" s="148" t="s">
        <v>9021</v>
      </c>
    </row>
    <row r="3306" spans="8:12" x14ac:dyDescent="0.25">
      <c r="H3306" s="148" t="s">
        <v>5003</v>
      </c>
      <c r="I3306" s="148" t="s">
        <v>391</v>
      </c>
      <c r="J3306" s="148" t="s">
        <v>8117</v>
      </c>
      <c r="K3306" s="148">
        <f t="shared" si="81"/>
        <v>650000000001867</v>
      </c>
      <c r="L3306" s="148" t="s">
        <v>9021</v>
      </c>
    </row>
    <row r="3307" spans="8:12" x14ac:dyDescent="0.25">
      <c r="H3307" s="148" t="s">
        <v>5004</v>
      </c>
      <c r="I3307" s="148" t="s">
        <v>6962</v>
      </c>
      <c r="J3307" s="148" t="s">
        <v>6962</v>
      </c>
      <c r="K3307" s="148">
        <f t="shared" si="81"/>
        <v>0</v>
      </c>
      <c r="L3307" s="148" t="s">
        <v>9021</v>
      </c>
    </row>
    <row r="3308" spans="8:12" x14ac:dyDescent="0.25">
      <c r="H3308" s="148" t="s">
        <v>5004</v>
      </c>
      <c r="I3308" s="148" t="s">
        <v>391</v>
      </c>
      <c r="J3308" s="148" t="s">
        <v>8118</v>
      </c>
      <c r="K3308" s="148">
        <f t="shared" si="81"/>
        <v>650000000001868</v>
      </c>
      <c r="L3308" s="148" t="s">
        <v>9021</v>
      </c>
    </row>
    <row r="3309" spans="8:12" x14ac:dyDescent="0.25">
      <c r="H3309" s="148" t="s">
        <v>5005</v>
      </c>
      <c r="I3309" s="148" t="s">
        <v>6962</v>
      </c>
      <c r="J3309" s="148" t="s">
        <v>6962</v>
      </c>
      <c r="K3309" s="148">
        <f t="shared" si="81"/>
        <v>0</v>
      </c>
      <c r="L3309" s="148" t="s">
        <v>9021</v>
      </c>
    </row>
    <row r="3310" spans="8:12" x14ac:dyDescent="0.25">
      <c r="H3310" s="148" t="s">
        <v>5005</v>
      </c>
      <c r="I3310" s="148" t="s">
        <v>391</v>
      </c>
      <c r="J3310" s="148" t="s">
        <v>8119</v>
      </c>
      <c r="K3310" s="148">
        <f t="shared" si="81"/>
        <v>650000000000862</v>
      </c>
      <c r="L3310" s="148" t="s">
        <v>9021</v>
      </c>
    </row>
    <row r="3311" spans="8:12" x14ac:dyDescent="0.25">
      <c r="H3311" s="148" t="s">
        <v>5006</v>
      </c>
      <c r="I3311" s="148" t="s">
        <v>6962</v>
      </c>
      <c r="J3311" s="148" t="s">
        <v>6962</v>
      </c>
      <c r="K3311" s="148">
        <f t="shared" si="81"/>
        <v>0</v>
      </c>
      <c r="L3311" s="148" t="s">
        <v>9021</v>
      </c>
    </row>
    <row r="3312" spans="8:12" x14ac:dyDescent="0.25">
      <c r="H3312" s="148" t="s">
        <v>5006</v>
      </c>
      <c r="I3312" s="148" t="s">
        <v>391</v>
      </c>
      <c r="J3312" s="148" t="s">
        <v>8120</v>
      </c>
      <c r="K3312" s="148">
        <f t="shared" si="81"/>
        <v>650000000000863</v>
      </c>
      <c r="L3312" s="148" t="s">
        <v>9021</v>
      </c>
    </row>
    <row r="3313" spans="8:12" x14ac:dyDescent="0.25">
      <c r="H3313" s="148" t="s">
        <v>5007</v>
      </c>
      <c r="I3313" s="148" t="s">
        <v>6962</v>
      </c>
      <c r="J3313" s="148" t="s">
        <v>6962</v>
      </c>
      <c r="K3313" s="148">
        <f t="shared" si="81"/>
        <v>0</v>
      </c>
      <c r="L3313" s="148" t="s">
        <v>9021</v>
      </c>
    </row>
    <row r="3314" spans="8:12" x14ac:dyDescent="0.25">
      <c r="H3314" s="148" t="s">
        <v>5007</v>
      </c>
      <c r="I3314" s="148" t="s">
        <v>391</v>
      </c>
      <c r="J3314" s="148" t="s">
        <v>8121</v>
      </c>
      <c r="K3314" s="148">
        <f t="shared" si="81"/>
        <v>650000000000864</v>
      </c>
      <c r="L3314" s="148" t="s">
        <v>9021</v>
      </c>
    </row>
    <row r="3315" spans="8:12" x14ac:dyDescent="0.25">
      <c r="H3315" s="148" t="s">
        <v>5008</v>
      </c>
      <c r="I3315" s="148" t="s">
        <v>6962</v>
      </c>
      <c r="J3315" s="148" t="s">
        <v>6962</v>
      </c>
      <c r="K3315" s="148">
        <f t="shared" si="81"/>
        <v>0</v>
      </c>
      <c r="L3315" s="148" t="s">
        <v>9021</v>
      </c>
    </row>
    <row r="3316" spans="8:12" x14ac:dyDescent="0.25">
      <c r="H3316" s="148" t="s">
        <v>5008</v>
      </c>
      <c r="I3316" s="148" t="s">
        <v>391</v>
      </c>
      <c r="J3316" s="148" t="s">
        <v>8122</v>
      </c>
      <c r="K3316" s="148">
        <f t="shared" si="81"/>
        <v>650000000000865</v>
      </c>
      <c r="L3316" s="148" t="s">
        <v>9021</v>
      </c>
    </row>
    <row r="3317" spans="8:12" x14ac:dyDescent="0.25">
      <c r="H3317" s="148" t="s">
        <v>5009</v>
      </c>
      <c r="I3317" s="148" t="s">
        <v>6962</v>
      </c>
      <c r="J3317" s="148" t="s">
        <v>6962</v>
      </c>
      <c r="K3317" s="148">
        <f t="shared" si="81"/>
        <v>0</v>
      </c>
      <c r="L3317" s="148" t="s">
        <v>9021</v>
      </c>
    </row>
    <row r="3318" spans="8:12" x14ac:dyDescent="0.25">
      <c r="H3318" s="148" t="s">
        <v>5009</v>
      </c>
      <c r="I3318" s="148" t="s">
        <v>391</v>
      </c>
      <c r="J3318" s="148" t="s">
        <v>8123</v>
      </c>
      <c r="K3318" s="148">
        <f t="shared" si="81"/>
        <v>650000000001869</v>
      </c>
      <c r="L3318" s="148" t="s">
        <v>9021</v>
      </c>
    </row>
    <row r="3319" spans="8:12" x14ac:dyDescent="0.25">
      <c r="H3319" s="148" t="s">
        <v>6890</v>
      </c>
      <c r="I3319" s="148" t="s">
        <v>6962</v>
      </c>
      <c r="J3319" s="148" t="s">
        <v>6962</v>
      </c>
      <c r="K3319" s="148">
        <f t="shared" si="81"/>
        <v>0</v>
      </c>
      <c r="L3319" s="148" t="s">
        <v>9021</v>
      </c>
    </row>
    <row r="3320" spans="8:12" x14ac:dyDescent="0.25">
      <c r="H3320" s="148" t="s">
        <v>5010</v>
      </c>
      <c r="I3320" s="148" t="s">
        <v>6962</v>
      </c>
      <c r="J3320" s="148" t="s">
        <v>6962</v>
      </c>
      <c r="K3320" s="148">
        <f t="shared" si="81"/>
        <v>0</v>
      </c>
      <c r="L3320" s="148" t="s">
        <v>9021</v>
      </c>
    </row>
    <row r="3321" spans="8:12" x14ac:dyDescent="0.25">
      <c r="H3321" s="148" t="s">
        <v>5010</v>
      </c>
      <c r="I3321" s="148" t="s">
        <v>391</v>
      </c>
      <c r="J3321" s="148" t="s">
        <v>8124</v>
      </c>
      <c r="K3321" s="148">
        <f t="shared" si="81"/>
        <v>650000000001870</v>
      </c>
      <c r="L3321" s="148" t="s">
        <v>9021</v>
      </c>
    </row>
    <row r="3322" spans="8:12" x14ac:dyDescent="0.25">
      <c r="H3322" s="148" t="s">
        <v>5011</v>
      </c>
      <c r="I3322" s="148" t="s">
        <v>6962</v>
      </c>
      <c r="J3322" s="148" t="s">
        <v>6962</v>
      </c>
      <c r="K3322" s="148">
        <f t="shared" si="81"/>
        <v>0</v>
      </c>
      <c r="L3322" s="148" t="s">
        <v>9021</v>
      </c>
    </row>
    <row r="3323" spans="8:12" x14ac:dyDescent="0.25">
      <c r="H3323" s="148" t="s">
        <v>5011</v>
      </c>
      <c r="I3323" s="148" t="s">
        <v>391</v>
      </c>
      <c r="J3323" s="148" t="s">
        <v>8125</v>
      </c>
      <c r="K3323" s="148">
        <f t="shared" si="81"/>
        <v>650000000001871</v>
      </c>
      <c r="L3323" s="148" t="s">
        <v>9021</v>
      </c>
    </row>
    <row r="3324" spans="8:12" x14ac:dyDescent="0.25">
      <c r="H3324" s="148" t="s">
        <v>5012</v>
      </c>
      <c r="I3324" s="148" t="s">
        <v>6962</v>
      </c>
      <c r="J3324" s="148" t="s">
        <v>6962</v>
      </c>
      <c r="K3324" s="148">
        <f t="shared" si="81"/>
        <v>0</v>
      </c>
      <c r="L3324" s="148" t="s">
        <v>9021</v>
      </c>
    </row>
    <row r="3325" spans="8:12" x14ac:dyDescent="0.25">
      <c r="H3325" s="148" t="s">
        <v>5012</v>
      </c>
      <c r="I3325" s="148" t="s">
        <v>391</v>
      </c>
      <c r="J3325" s="148" t="s">
        <v>8126</v>
      </c>
      <c r="K3325" s="148">
        <f t="shared" si="81"/>
        <v>650000000000866</v>
      </c>
      <c r="L3325" s="148" t="s">
        <v>9021</v>
      </c>
    </row>
    <row r="3326" spans="8:12" x14ac:dyDescent="0.25">
      <c r="H3326" s="148" t="s">
        <v>5013</v>
      </c>
      <c r="I3326" s="148" t="s">
        <v>6962</v>
      </c>
      <c r="J3326" s="148" t="s">
        <v>6962</v>
      </c>
      <c r="K3326" s="148">
        <f t="shared" si="81"/>
        <v>0</v>
      </c>
      <c r="L3326" s="148" t="s">
        <v>9021</v>
      </c>
    </row>
    <row r="3327" spans="8:12" x14ac:dyDescent="0.25">
      <c r="H3327" s="148" t="s">
        <v>5013</v>
      </c>
      <c r="I3327" s="148" t="s">
        <v>391</v>
      </c>
      <c r="J3327" s="148" t="s">
        <v>8127</v>
      </c>
      <c r="K3327" s="148">
        <f t="shared" si="81"/>
        <v>650000000000867</v>
      </c>
      <c r="L3327" s="148" t="s">
        <v>9021</v>
      </c>
    </row>
    <row r="3328" spans="8:12" x14ac:dyDescent="0.25">
      <c r="H3328" s="148" t="s">
        <v>5014</v>
      </c>
      <c r="I3328" s="148" t="s">
        <v>6962</v>
      </c>
      <c r="J3328" s="148" t="s">
        <v>6962</v>
      </c>
      <c r="K3328" s="148">
        <f t="shared" si="81"/>
        <v>0</v>
      </c>
      <c r="L3328" s="148" t="s">
        <v>9021</v>
      </c>
    </row>
    <row r="3329" spans="8:12" x14ac:dyDescent="0.25">
      <c r="H3329" s="148" t="s">
        <v>5014</v>
      </c>
      <c r="I3329" s="148" t="s">
        <v>391</v>
      </c>
      <c r="J3329" s="148" t="s">
        <v>8128</v>
      </c>
      <c r="K3329" s="148">
        <f t="shared" si="81"/>
        <v>650000000001872</v>
      </c>
      <c r="L3329" s="148" t="s">
        <v>9021</v>
      </c>
    </row>
    <row r="3330" spans="8:12" x14ac:dyDescent="0.25">
      <c r="H3330" s="148" t="s">
        <v>5015</v>
      </c>
      <c r="I3330" s="148" t="s">
        <v>6962</v>
      </c>
      <c r="J3330" s="148" t="s">
        <v>6962</v>
      </c>
      <c r="K3330" s="148">
        <f t="shared" si="81"/>
        <v>0</v>
      </c>
      <c r="L3330" s="148" t="s">
        <v>9021</v>
      </c>
    </row>
    <row r="3331" spans="8:12" x14ac:dyDescent="0.25">
      <c r="H3331" s="148" t="s">
        <v>5015</v>
      </c>
      <c r="I3331" s="148" t="s">
        <v>391</v>
      </c>
      <c r="J3331" s="148" t="s">
        <v>8129</v>
      </c>
      <c r="K3331" s="148">
        <f t="shared" ref="K3331:K3394" si="82">+IFERROR(J3331*1,0)</f>
        <v>650000000001873</v>
      </c>
      <c r="L3331" s="148" t="s">
        <v>9021</v>
      </c>
    </row>
    <row r="3332" spans="8:12" x14ac:dyDescent="0.25">
      <c r="H3332" s="148" t="s">
        <v>5016</v>
      </c>
      <c r="I3332" s="148" t="s">
        <v>6962</v>
      </c>
      <c r="J3332" s="148" t="s">
        <v>6962</v>
      </c>
      <c r="K3332" s="148">
        <f t="shared" si="82"/>
        <v>0</v>
      </c>
      <c r="L3332" s="148" t="s">
        <v>9021</v>
      </c>
    </row>
    <row r="3333" spans="8:12" x14ac:dyDescent="0.25">
      <c r="H3333" s="148" t="s">
        <v>5016</v>
      </c>
      <c r="I3333" s="148" t="s">
        <v>391</v>
      </c>
      <c r="J3333" s="148" t="s">
        <v>8130</v>
      </c>
      <c r="K3333" s="148">
        <f t="shared" si="82"/>
        <v>650000000001874</v>
      </c>
      <c r="L3333" s="148" t="s">
        <v>9021</v>
      </c>
    </row>
    <row r="3334" spans="8:12" x14ac:dyDescent="0.25">
      <c r="H3334" s="148" t="s">
        <v>5017</v>
      </c>
      <c r="I3334" s="148" t="s">
        <v>6962</v>
      </c>
      <c r="J3334" s="148" t="s">
        <v>6962</v>
      </c>
      <c r="K3334" s="148">
        <f t="shared" si="82"/>
        <v>0</v>
      </c>
      <c r="L3334" s="148" t="s">
        <v>9021</v>
      </c>
    </row>
    <row r="3335" spans="8:12" x14ac:dyDescent="0.25">
      <c r="H3335" s="148" t="s">
        <v>5017</v>
      </c>
      <c r="I3335" s="148" t="s">
        <v>391</v>
      </c>
      <c r="J3335" s="148" t="s">
        <v>8131</v>
      </c>
      <c r="K3335" s="148">
        <f t="shared" si="82"/>
        <v>650000000000868</v>
      </c>
      <c r="L3335" s="148" t="s">
        <v>9021</v>
      </c>
    </row>
    <row r="3336" spans="8:12" x14ac:dyDescent="0.25">
      <c r="H3336" s="148" t="s">
        <v>5018</v>
      </c>
      <c r="I3336" s="148" t="s">
        <v>6962</v>
      </c>
      <c r="J3336" s="148" t="s">
        <v>6962</v>
      </c>
      <c r="K3336" s="148">
        <f t="shared" si="82"/>
        <v>0</v>
      </c>
      <c r="L3336" s="148" t="s">
        <v>9021</v>
      </c>
    </row>
    <row r="3337" spans="8:12" x14ac:dyDescent="0.25">
      <c r="H3337" s="148" t="s">
        <v>5018</v>
      </c>
      <c r="I3337" s="148" t="s">
        <v>391</v>
      </c>
      <c r="J3337" s="148" t="s">
        <v>8132</v>
      </c>
      <c r="K3337" s="148">
        <f t="shared" si="82"/>
        <v>650000000000869</v>
      </c>
      <c r="L3337" s="148" t="s">
        <v>9021</v>
      </c>
    </row>
    <row r="3338" spans="8:12" x14ac:dyDescent="0.25">
      <c r="H3338" s="148" t="s">
        <v>5019</v>
      </c>
      <c r="I3338" s="148" t="s">
        <v>6962</v>
      </c>
      <c r="J3338" s="148" t="s">
        <v>6962</v>
      </c>
      <c r="K3338" s="148">
        <f t="shared" si="82"/>
        <v>0</v>
      </c>
      <c r="L3338" s="148" t="s">
        <v>9021</v>
      </c>
    </row>
    <row r="3339" spans="8:12" x14ac:dyDescent="0.25">
      <c r="H3339" s="148" t="s">
        <v>5019</v>
      </c>
      <c r="I3339" s="148" t="s">
        <v>391</v>
      </c>
      <c r="J3339" s="148" t="s">
        <v>8133</v>
      </c>
      <c r="K3339" s="148">
        <f t="shared" si="82"/>
        <v>650000000001875</v>
      </c>
      <c r="L3339" s="148" t="s">
        <v>9021</v>
      </c>
    </row>
    <row r="3340" spans="8:12" x14ac:dyDescent="0.25">
      <c r="H3340" s="148" t="s">
        <v>5020</v>
      </c>
      <c r="I3340" s="148" t="s">
        <v>6962</v>
      </c>
      <c r="J3340" s="148" t="s">
        <v>6962</v>
      </c>
      <c r="K3340" s="148">
        <f t="shared" si="82"/>
        <v>0</v>
      </c>
      <c r="L3340" s="148" t="s">
        <v>9021</v>
      </c>
    </row>
    <row r="3341" spans="8:12" x14ac:dyDescent="0.25">
      <c r="H3341" s="148" t="s">
        <v>5020</v>
      </c>
      <c r="I3341" s="148" t="s">
        <v>391</v>
      </c>
      <c r="J3341" s="148" t="s">
        <v>8134</v>
      </c>
      <c r="K3341" s="148">
        <f t="shared" si="82"/>
        <v>650000000001876</v>
      </c>
      <c r="L3341" s="148" t="s">
        <v>9021</v>
      </c>
    </row>
    <row r="3342" spans="8:12" x14ac:dyDescent="0.25">
      <c r="H3342" s="148" t="s">
        <v>5021</v>
      </c>
      <c r="I3342" s="148" t="s">
        <v>6962</v>
      </c>
      <c r="J3342" s="148" t="s">
        <v>6962</v>
      </c>
      <c r="K3342" s="148">
        <f t="shared" si="82"/>
        <v>0</v>
      </c>
      <c r="L3342" s="148" t="s">
        <v>9021</v>
      </c>
    </row>
    <row r="3343" spans="8:12" x14ac:dyDescent="0.25">
      <c r="H3343" s="148" t="s">
        <v>5021</v>
      </c>
      <c r="I3343" s="148" t="s">
        <v>391</v>
      </c>
      <c r="J3343" s="148" t="s">
        <v>8135</v>
      </c>
      <c r="K3343" s="148">
        <f t="shared" si="82"/>
        <v>650000000000870</v>
      </c>
      <c r="L3343" s="148" t="s">
        <v>9021</v>
      </c>
    </row>
    <row r="3344" spans="8:12" x14ac:dyDescent="0.25">
      <c r="H3344" s="148" t="s">
        <v>5022</v>
      </c>
      <c r="I3344" s="148" t="s">
        <v>6962</v>
      </c>
      <c r="J3344" s="148" t="s">
        <v>6962</v>
      </c>
      <c r="K3344" s="148">
        <f t="shared" si="82"/>
        <v>0</v>
      </c>
      <c r="L3344" s="148" t="s">
        <v>9021</v>
      </c>
    </row>
    <row r="3345" spans="8:12" x14ac:dyDescent="0.25">
      <c r="H3345" s="148" t="s">
        <v>5022</v>
      </c>
      <c r="I3345" s="148" t="s">
        <v>391</v>
      </c>
      <c r="J3345" s="148" t="s">
        <v>8136</v>
      </c>
      <c r="K3345" s="148">
        <f t="shared" si="82"/>
        <v>650000000000871</v>
      </c>
      <c r="L3345" s="148" t="s">
        <v>9021</v>
      </c>
    </row>
    <row r="3346" spans="8:12" x14ac:dyDescent="0.25">
      <c r="H3346" s="148" t="s">
        <v>5023</v>
      </c>
      <c r="I3346" s="148" t="s">
        <v>6962</v>
      </c>
      <c r="J3346" s="148" t="s">
        <v>6962</v>
      </c>
      <c r="K3346" s="148">
        <f t="shared" si="82"/>
        <v>0</v>
      </c>
      <c r="L3346" s="148" t="s">
        <v>9021</v>
      </c>
    </row>
    <row r="3347" spans="8:12" x14ac:dyDescent="0.25">
      <c r="H3347" s="148" t="s">
        <v>5023</v>
      </c>
      <c r="I3347" s="148" t="s">
        <v>391</v>
      </c>
      <c r="J3347" s="148" t="s">
        <v>8137</v>
      </c>
      <c r="K3347" s="148">
        <f t="shared" si="82"/>
        <v>650000000001877</v>
      </c>
      <c r="L3347" s="148" t="s">
        <v>9021</v>
      </c>
    </row>
    <row r="3348" spans="8:12" x14ac:dyDescent="0.25">
      <c r="H3348" s="148" t="s">
        <v>5024</v>
      </c>
      <c r="I3348" s="148" t="s">
        <v>6962</v>
      </c>
      <c r="J3348" s="148" t="s">
        <v>6962</v>
      </c>
      <c r="K3348" s="148">
        <f t="shared" si="82"/>
        <v>0</v>
      </c>
      <c r="L3348" s="148" t="s">
        <v>9021</v>
      </c>
    </row>
    <row r="3349" spans="8:12" x14ac:dyDescent="0.25">
      <c r="H3349" s="148" t="s">
        <v>5024</v>
      </c>
      <c r="I3349" s="148" t="s">
        <v>391</v>
      </c>
      <c r="J3349" s="148" t="s">
        <v>8138</v>
      </c>
      <c r="K3349" s="148">
        <f t="shared" si="82"/>
        <v>650000000001878</v>
      </c>
      <c r="L3349" s="148" t="s">
        <v>9021</v>
      </c>
    </row>
    <row r="3350" spans="8:12" x14ac:dyDescent="0.25">
      <c r="H3350" s="148" t="s">
        <v>5025</v>
      </c>
      <c r="I3350" s="148" t="s">
        <v>6962</v>
      </c>
      <c r="J3350" s="148" t="s">
        <v>6962</v>
      </c>
      <c r="K3350" s="148">
        <f t="shared" si="82"/>
        <v>0</v>
      </c>
      <c r="L3350" s="148" t="s">
        <v>9026</v>
      </c>
    </row>
    <row r="3351" spans="8:12" x14ac:dyDescent="0.25">
      <c r="H3351" s="148" t="s">
        <v>5025</v>
      </c>
      <c r="I3351" s="148" t="s">
        <v>391</v>
      </c>
      <c r="J3351" s="148" t="s">
        <v>8139</v>
      </c>
      <c r="K3351" s="148">
        <f t="shared" si="82"/>
        <v>650000000001879</v>
      </c>
      <c r="L3351" s="148" t="s">
        <v>9026</v>
      </c>
    </row>
    <row r="3352" spans="8:12" x14ac:dyDescent="0.25">
      <c r="H3352" s="148" t="s">
        <v>5026</v>
      </c>
      <c r="I3352" s="148" t="s">
        <v>6962</v>
      </c>
      <c r="J3352" s="148" t="s">
        <v>6962</v>
      </c>
      <c r="K3352" s="148">
        <f t="shared" si="82"/>
        <v>0</v>
      </c>
      <c r="L3352" s="148" t="s">
        <v>9021</v>
      </c>
    </row>
    <row r="3353" spans="8:12" x14ac:dyDescent="0.25">
      <c r="H3353" s="148" t="s">
        <v>5026</v>
      </c>
      <c r="I3353" s="148" t="s">
        <v>391</v>
      </c>
      <c r="J3353" s="148" t="s">
        <v>8140</v>
      </c>
      <c r="K3353" s="148">
        <f t="shared" si="82"/>
        <v>650000000000872</v>
      </c>
      <c r="L3353" s="148" t="s">
        <v>9021</v>
      </c>
    </row>
    <row r="3354" spans="8:12" x14ac:dyDescent="0.25">
      <c r="H3354" s="148" t="s">
        <v>5027</v>
      </c>
      <c r="I3354" s="148" t="s">
        <v>6962</v>
      </c>
      <c r="J3354" s="148" t="s">
        <v>6962</v>
      </c>
      <c r="K3354" s="148">
        <f t="shared" si="82"/>
        <v>0</v>
      </c>
      <c r="L3354" s="148" t="s">
        <v>9021</v>
      </c>
    </row>
    <row r="3355" spans="8:12" x14ac:dyDescent="0.25">
      <c r="H3355" s="148" t="s">
        <v>5027</v>
      </c>
      <c r="I3355" s="148" t="s">
        <v>391</v>
      </c>
      <c r="J3355" s="148" t="s">
        <v>8141</v>
      </c>
      <c r="K3355" s="148">
        <f t="shared" si="82"/>
        <v>650000000000873</v>
      </c>
      <c r="L3355" s="148" t="s">
        <v>9021</v>
      </c>
    </row>
    <row r="3356" spans="8:12" x14ac:dyDescent="0.25">
      <c r="H3356" s="148" t="s">
        <v>5028</v>
      </c>
      <c r="I3356" s="148" t="s">
        <v>6962</v>
      </c>
      <c r="J3356" s="148" t="s">
        <v>6962</v>
      </c>
      <c r="K3356" s="148">
        <f t="shared" si="82"/>
        <v>0</v>
      </c>
      <c r="L3356" s="148" t="s">
        <v>9021</v>
      </c>
    </row>
    <row r="3357" spans="8:12" x14ac:dyDescent="0.25">
      <c r="H3357" s="148" t="s">
        <v>5028</v>
      </c>
      <c r="I3357" s="148" t="s">
        <v>391</v>
      </c>
      <c r="J3357" s="148" t="s">
        <v>8142</v>
      </c>
      <c r="K3357" s="148">
        <f t="shared" si="82"/>
        <v>650000000000874</v>
      </c>
      <c r="L3357" s="148" t="s">
        <v>9021</v>
      </c>
    </row>
    <row r="3358" spans="8:12" x14ac:dyDescent="0.25">
      <c r="H3358" s="148" t="s">
        <v>5029</v>
      </c>
      <c r="I3358" s="148" t="s">
        <v>6962</v>
      </c>
      <c r="J3358" s="148" t="s">
        <v>6962</v>
      </c>
      <c r="K3358" s="148">
        <f t="shared" si="82"/>
        <v>0</v>
      </c>
      <c r="L3358" s="148" t="s">
        <v>9021</v>
      </c>
    </row>
    <row r="3359" spans="8:12" x14ac:dyDescent="0.25">
      <c r="H3359" s="148" t="s">
        <v>5029</v>
      </c>
      <c r="I3359" s="148" t="s">
        <v>391</v>
      </c>
      <c r="J3359" s="148" t="s">
        <v>8143</v>
      </c>
      <c r="K3359" s="148">
        <f t="shared" si="82"/>
        <v>650000000001880</v>
      </c>
      <c r="L3359" s="148" t="s">
        <v>9021</v>
      </c>
    </row>
    <row r="3360" spans="8:12" x14ac:dyDescent="0.25">
      <c r="H3360" s="148" t="s">
        <v>5030</v>
      </c>
      <c r="I3360" s="148" t="s">
        <v>6962</v>
      </c>
      <c r="J3360" s="148" t="s">
        <v>6962</v>
      </c>
      <c r="K3360" s="148">
        <f t="shared" si="82"/>
        <v>0</v>
      </c>
      <c r="L3360" s="148" t="s">
        <v>9021</v>
      </c>
    </row>
    <row r="3361" spans="8:12" x14ac:dyDescent="0.25">
      <c r="H3361" s="148" t="s">
        <v>5030</v>
      </c>
      <c r="I3361" s="148" t="s">
        <v>391</v>
      </c>
      <c r="J3361" s="148" t="s">
        <v>8144</v>
      </c>
      <c r="K3361" s="148">
        <f t="shared" si="82"/>
        <v>650000000000875</v>
      </c>
      <c r="L3361" s="148" t="s">
        <v>9021</v>
      </c>
    </row>
    <row r="3362" spans="8:12" x14ac:dyDescent="0.25">
      <c r="H3362" s="148" t="s">
        <v>5031</v>
      </c>
      <c r="I3362" s="148" t="s">
        <v>6962</v>
      </c>
      <c r="J3362" s="148" t="s">
        <v>6962</v>
      </c>
      <c r="K3362" s="148">
        <f t="shared" si="82"/>
        <v>0</v>
      </c>
      <c r="L3362" s="148" t="s">
        <v>9021</v>
      </c>
    </row>
    <row r="3363" spans="8:12" x14ac:dyDescent="0.25">
      <c r="H3363" s="148" t="s">
        <v>5031</v>
      </c>
      <c r="I3363" s="148" t="s">
        <v>391</v>
      </c>
      <c r="J3363" s="148" t="s">
        <v>8145</v>
      </c>
      <c r="K3363" s="148">
        <f t="shared" si="82"/>
        <v>650000000000876</v>
      </c>
      <c r="L3363" s="148" t="s">
        <v>9021</v>
      </c>
    </row>
    <row r="3364" spans="8:12" x14ac:dyDescent="0.25">
      <c r="H3364" s="148" t="s">
        <v>5032</v>
      </c>
      <c r="I3364" s="148" t="s">
        <v>6962</v>
      </c>
      <c r="J3364" s="148" t="s">
        <v>6962</v>
      </c>
      <c r="K3364" s="148">
        <f t="shared" si="82"/>
        <v>0</v>
      </c>
      <c r="L3364" s="148" t="s">
        <v>9021</v>
      </c>
    </row>
    <row r="3365" spans="8:12" x14ac:dyDescent="0.25">
      <c r="H3365" s="148" t="s">
        <v>5032</v>
      </c>
      <c r="I3365" s="148" t="s">
        <v>391</v>
      </c>
      <c r="J3365" s="148" t="s">
        <v>8146</v>
      </c>
      <c r="K3365" s="148">
        <f t="shared" si="82"/>
        <v>650000000000877</v>
      </c>
      <c r="L3365" s="148" t="s">
        <v>9021</v>
      </c>
    </row>
    <row r="3366" spans="8:12" x14ac:dyDescent="0.25">
      <c r="H3366" s="148" t="s">
        <v>5033</v>
      </c>
      <c r="I3366" s="148" t="s">
        <v>6962</v>
      </c>
      <c r="J3366" s="148" t="s">
        <v>6962</v>
      </c>
      <c r="K3366" s="148">
        <f t="shared" si="82"/>
        <v>0</v>
      </c>
      <c r="L3366" s="148" t="s">
        <v>9021</v>
      </c>
    </row>
    <row r="3367" spans="8:12" x14ac:dyDescent="0.25">
      <c r="H3367" s="148" t="s">
        <v>5033</v>
      </c>
      <c r="I3367" s="148" t="s">
        <v>391</v>
      </c>
      <c r="J3367" s="148" t="s">
        <v>8147</v>
      </c>
      <c r="K3367" s="148">
        <f t="shared" si="82"/>
        <v>650000000000878</v>
      </c>
      <c r="L3367" s="148" t="s">
        <v>9021</v>
      </c>
    </row>
    <row r="3368" spans="8:12" x14ac:dyDescent="0.25">
      <c r="H3368" s="148" t="s">
        <v>6891</v>
      </c>
      <c r="I3368" s="148" t="s">
        <v>6962</v>
      </c>
      <c r="J3368" s="148" t="s">
        <v>6962</v>
      </c>
      <c r="K3368" s="148">
        <f t="shared" si="82"/>
        <v>0</v>
      </c>
      <c r="L3368" s="148" t="s">
        <v>9021</v>
      </c>
    </row>
    <row r="3369" spans="8:12" x14ac:dyDescent="0.25">
      <c r="H3369" s="148" t="s">
        <v>5034</v>
      </c>
      <c r="I3369" s="148" t="s">
        <v>6962</v>
      </c>
      <c r="J3369" s="148" t="s">
        <v>6962</v>
      </c>
      <c r="K3369" s="148">
        <f t="shared" si="82"/>
        <v>0</v>
      </c>
      <c r="L3369" s="148" t="s">
        <v>9021</v>
      </c>
    </row>
    <row r="3370" spans="8:12" x14ac:dyDescent="0.25">
      <c r="H3370" s="148" t="s">
        <v>5034</v>
      </c>
      <c r="I3370" s="148" t="s">
        <v>391</v>
      </c>
      <c r="J3370" s="148" t="s">
        <v>8148</v>
      </c>
      <c r="K3370" s="148">
        <f t="shared" si="82"/>
        <v>650000000000879</v>
      </c>
      <c r="L3370" s="148" t="s">
        <v>9021</v>
      </c>
    </row>
    <row r="3371" spans="8:12" x14ac:dyDescent="0.25">
      <c r="H3371" s="148" t="s">
        <v>5035</v>
      </c>
      <c r="I3371" s="148" t="s">
        <v>6962</v>
      </c>
      <c r="J3371" s="148" t="s">
        <v>6962</v>
      </c>
      <c r="K3371" s="148">
        <f t="shared" si="82"/>
        <v>0</v>
      </c>
      <c r="L3371" s="148" t="s">
        <v>9021</v>
      </c>
    </row>
    <row r="3372" spans="8:12" x14ac:dyDescent="0.25">
      <c r="H3372" s="148" t="s">
        <v>5035</v>
      </c>
      <c r="I3372" s="148" t="s">
        <v>391</v>
      </c>
      <c r="J3372" s="148" t="s">
        <v>8149</v>
      </c>
      <c r="K3372" s="148">
        <f t="shared" si="82"/>
        <v>650000000000880</v>
      </c>
      <c r="L3372" s="148" t="s">
        <v>9021</v>
      </c>
    </row>
    <row r="3373" spans="8:12" x14ac:dyDescent="0.25">
      <c r="H3373" s="148" t="s">
        <v>5036</v>
      </c>
      <c r="I3373" s="148" t="s">
        <v>6962</v>
      </c>
      <c r="J3373" s="148" t="s">
        <v>6962</v>
      </c>
      <c r="K3373" s="148">
        <f t="shared" si="82"/>
        <v>0</v>
      </c>
      <c r="L3373" s="148" t="s">
        <v>9021</v>
      </c>
    </row>
    <row r="3374" spans="8:12" x14ac:dyDescent="0.25">
      <c r="H3374" s="148" t="s">
        <v>5036</v>
      </c>
      <c r="I3374" s="148" t="s">
        <v>391</v>
      </c>
      <c r="J3374" s="148" t="s">
        <v>8150</v>
      </c>
      <c r="K3374" s="148">
        <f t="shared" si="82"/>
        <v>650000000000881</v>
      </c>
      <c r="L3374" s="148" t="s">
        <v>9021</v>
      </c>
    </row>
    <row r="3375" spans="8:12" x14ac:dyDescent="0.25">
      <c r="H3375" s="148" t="s">
        <v>5037</v>
      </c>
      <c r="I3375" s="148" t="s">
        <v>6962</v>
      </c>
      <c r="J3375" s="148" t="s">
        <v>6962</v>
      </c>
      <c r="K3375" s="148">
        <f t="shared" si="82"/>
        <v>0</v>
      </c>
      <c r="L3375" s="148" t="s">
        <v>9021</v>
      </c>
    </row>
    <row r="3376" spans="8:12" x14ac:dyDescent="0.25">
      <c r="H3376" s="148" t="s">
        <v>5037</v>
      </c>
      <c r="I3376" s="148" t="s">
        <v>391</v>
      </c>
      <c r="J3376" s="148" t="s">
        <v>8151</v>
      </c>
      <c r="K3376" s="148">
        <f t="shared" si="82"/>
        <v>650000000001881</v>
      </c>
      <c r="L3376" s="148" t="s">
        <v>9021</v>
      </c>
    </row>
    <row r="3377" spans="8:12" x14ac:dyDescent="0.25">
      <c r="H3377" s="148" t="s">
        <v>5038</v>
      </c>
      <c r="I3377" s="148" t="s">
        <v>6962</v>
      </c>
      <c r="J3377" s="148" t="s">
        <v>6962</v>
      </c>
      <c r="K3377" s="148">
        <f t="shared" si="82"/>
        <v>0</v>
      </c>
      <c r="L3377" s="148" t="s">
        <v>9021</v>
      </c>
    </row>
    <row r="3378" spans="8:12" x14ac:dyDescent="0.25">
      <c r="H3378" s="148" t="s">
        <v>5038</v>
      </c>
      <c r="I3378" s="148" t="s">
        <v>391</v>
      </c>
      <c r="J3378" s="148" t="s">
        <v>8152</v>
      </c>
      <c r="K3378" s="148">
        <f t="shared" si="82"/>
        <v>650000000001882</v>
      </c>
      <c r="L3378" s="148" t="s">
        <v>9021</v>
      </c>
    </row>
    <row r="3379" spans="8:12" x14ac:dyDescent="0.25">
      <c r="H3379" s="148" t="s">
        <v>5039</v>
      </c>
      <c r="I3379" s="148" t="s">
        <v>6962</v>
      </c>
      <c r="J3379" s="148" t="s">
        <v>6962</v>
      </c>
      <c r="K3379" s="148">
        <f t="shared" si="82"/>
        <v>0</v>
      </c>
      <c r="L3379" s="148" t="s">
        <v>9021</v>
      </c>
    </row>
    <row r="3380" spans="8:12" x14ac:dyDescent="0.25">
      <c r="H3380" s="148" t="s">
        <v>5039</v>
      </c>
      <c r="I3380" s="148" t="s">
        <v>391</v>
      </c>
      <c r="J3380" s="148" t="s">
        <v>8153</v>
      </c>
      <c r="K3380" s="148">
        <f t="shared" si="82"/>
        <v>650000000000882</v>
      </c>
      <c r="L3380" s="148" t="s">
        <v>9021</v>
      </c>
    </row>
    <row r="3381" spans="8:12" x14ac:dyDescent="0.25">
      <c r="H3381" s="148" t="s">
        <v>5040</v>
      </c>
      <c r="I3381" s="148" t="s">
        <v>6962</v>
      </c>
      <c r="J3381" s="148" t="s">
        <v>6962</v>
      </c>
      <c r="K3381" s="148">
        <f t="shared" si="82"/>
        <v>0</v>
      </c>
      <c r="L3381" s="148" t="s">
        <v>9021</v>
      </c>
    </row>
    <row r="3382" spans="8:12" x14ac:dyDescent="0.25">
      <c r="H3382" s="148" t="s">
        <v>5040</v>
      </c>
      <c r="I3382" s="148" t="s">
        <v>391</v>
      </c>
      <c r="J3382" s="148" t="s">
        <v>8154</v>
      </c>
      <c r="K3382" s="148">
        <f t="shared" si="82"/>
        <v>650000000001883</v>
      </c>
      <c r="L3382" s="148" t="s">
        <v>9021</v>
      </c>
    </row>
    <row r="3383" spans="8:12" x14ac:dyDescent="0.25">
      <c r="H3383" s="148" t="s">
        <v>5041</v>
      </c>
      <c r="I3383" s="148" t="s">
        <v>6962</v>
      </c>
      <c r="J3383" s="148" t="s">
        <v>6962</v>
      </c>
      <c r="K3383" s="148">
        <f t="shared" si="82"/>
        <v>0</v>
      </c>
      <c r="L3383" s="148" t="s">
        <v>9021</v>
      </c>
    </row>
    <row r="3384" spans="8:12" x14ac:dyDescent="0.25">
      <c r="H3384" s="148" t="s">
        <v>5041</v>
      </c>
      <c r="I3384" s="148" t="s">
        <v>391</v>
      </c>
      <c r="J3384" s="148" t="s">
        <v>8155</v>
      </c>
      <c r="K3384" s="148">
        <f t="shared" si="82"/>
        <v>650000000000883</v>
      </c>
      <c r="L3384" s="148" t="s">
        <v>9021</v>
      </c>
    </row>
    <row r="3385" spans="8:12" x14ac:dyDescent="0.25">
      <c r="H3385" s="148" t="s">
        <v>5042</v>
      </c>
      <c r="I3385" s="148" t="s">
        <v>6962</v>
      </c>
      <c r="J3385" s="148" t="s">
        <v>6962</v>
      </c>
      <c r="K3385" s="148">
        <f t="shared" si="82"/>
        <v>0</v>
      </c>
      <c r="L3385" s="148" t="s">
        <v>9021</v>
      </c>
    </row>
    <row r="3386" spans="8:12" x14ac:dyDescent="0.25">
      <c r="H3386" s="148" t="s">
        <v>5042</v>
      </c>
      <c r="I3386" s="148" t="s">
        <v>391</v>
      </c>
      <c r="J3386" s="148" t="s">
        <v>8156</v>
      </c>
      <c r="K3386" s="148">
        <f t="shared" si="82"/>
        <v>650000000000884</v>
      </c>
      <c r="L3386" s="148" t="s">
        <v>9021</v>
      </c>
    </row>
    <row r="3387" spans="8:12" x14ac:dyDescent="0.25">
      <c r="H3387" s="148" t="s">
        <v>5043</v>
      </c>
      <c r="I3387" s="148" t="s">
        <v>6962</v>
      </c>
      <c r="J3387" s="148" t="s">
        <v>6962</v>
      </c>
      <c r="K3387" s="148">
        <f t="shared" si="82"/>
        <v>0</v>
      </c>
      <c r="L3387" s="148" t="s">
        <v>9021</v>
      </c>
    </row>
    <row r="3388" spans="8:12" x14ac:dyDescent="0.25">
      <c r="H3388" s="148" t="s">
        <v>5043</v>
      </c>
      <c r="I3388" s="148" t="s">
        <v>391</v>
      </c>
      <c r="J3388" s="148" t="s">
        <v>8157</v>
      </c>
      <c r="K3388" s="148">
        <f t="shared" si="82"/>
        <v>650000000001884</v>
      </c>
      <c r="L3388" s="148" t="s">
        <v>9021</v>
      </c>
    </row>
    <row r="3389" spans="8:12" x14ac:dyDescent="0.25">
      <c r="H3389" s="148" t="s">
        <v>5044</v>
      </c>
      <c r="I3389" s="148" t="s">
        <v>6962</v>
      </c>
      <c r="J3389" s="148" t="s">
        <v>6962</v>
      </c>
      <c r="K3389" s="148">
        <f t="shared" si="82"/>
        <v>0</v>
      </c>
      <c r="L3389" s="148" t="s">
        <v>9021</v>
      </c>
    </row>
    <row r="3390" spans="8:12" x14ac:dyDescent="0.25">
      <c r="H3390" s="148" t="s">
        <v>5044</v>
      </c>
      <c r="I3390" s="148" t="s">
        <v>391</v>
      </c>
      <c r="J3390" s="148" t="s">
        <v>8158</v>
      </c>
      <c r="K3390" s="148">
        <f t="shared" si="82"/>
        <v>650000000000885</v>
      </c>
      <c r="L3390" s="148" t="s">
        <v>9021</v>
      </c>
    </row>
    <row r="3391" spans="8:12" x14ac:dyDescent="0.25">
      <c r="H3391" s="148" t="s">
        <v>5045</v>
      </c>
      <c r="I3391" s="148" t="s">
        <v>6962</v>
      </c>
      <c r="J3391" s="148" t="s">
        <v>6962</v>
      </c>
      <c r="K3391" s="148">
        <f t="shared" si="82"/>
        <v>0</v>
      </c>
      <c r="L3391" s="148" t="s">
        <v>9021</v>
      </c>
    </row>
    <row r="3392" spans="8:12" x14ac:dyDescent="0.25">
      <c r="H3392" s="148" t="s">
        <v>5045</v>
      </c>
      <c r="I3392" s="148" t="s">
        <v>391</v>
      </c>
      <c r="J3392" s="148" t="s">
        <v>8159</v>
      </c>
      <c r="K3392" s="148">
        <f t="shared" si="82"/>
        <v>650000000001885</v>
      </c>
      <c r="L3392" s="148" t="s">
        <v>9021</v>
      </c>
    </row>
    <row r="3393" spans="8:12" x14ac:dyDescent="0.25">
      <c r="H3393" s="148" t="s">
        <v>5046</v>
      </c>
      <c r="I3393" s="148" t="s">
        <v>6962</v>
      </c>
      <c r="J3393" s="148" t="s">
        <v>6962</v>
      </c>
      <c r="K3393" s="148">
        <f t="shared" si="82"/>
        <v>0</v>
      </c>
      <c r="L3393" s="148" t="s">
        <v>9021</v>
      </c>
    </row>
    <row r="3394" spans="8:12" x14ac:dyDescent="0.25">
      <c r="H3394" s="148" t="s">
        <v>5046</v>
      </c>
      <c r="I3394" s="148" t="s">
        <v>391</v>
      </c>
      <c r="J3394" s="148" t="s">
        <v>8160</v>
      </c>
      <c r="K3394" s="148">
        <f t="shared" si="82"/>
        <v>650000000000886</v>
      </c>
      <c r="L3394" s="148" t="s">
        <v>9021</v>
      </c>
    </row>
    <row r="3395" spans="8:12" x14ac:dyDescent="0.25">
      <c r="H3395" s="148" t="s">
        <v>6892</v>
      </c>
      <c r="I3395" s="148" t="s">
        <v>6962</v>
      </c>
      <c r="J3395" s="148" t="s">
        <v>6962</v>
      </c>
      <c r="K3395" s="148">
        <f t="shared" ref="K3395:K3458" si="83">+IFERROR(J3395*1,0)</f>
        <v>0</v>
      </c>
      <c r="L3395" s="148" t="s">
        <v>9021</v>
      </c>
    </row>
    <row r="3396" spans="8:12" x14ac:dyDescent="0.25">
      <c r="H3396" s="148" t="s">
        <v>5047</v>
      </c>
      <c r="I3396" s="148" t="s">
        <v>6962</v>
      </c>
      <c r="J3396" s="148" t="s">
        <v>6962</v>
      </c>
      <c r="K3396" s="148">
        <f t="shared" si="83"/>
        <v>0</v>
      </c>
      <c r="L3396" s="148" t="s">
        <v>9021</v>
      </c>
    </row>
    <row r="3397" spans="8:12" x14ac:dyDescent="0.25">
      <c r="H3397" s="148" t="s">
        <v>5047</v>
      </c>
      <c r="I3397" s="148" t="s">
        <v>391</v>
      </c>
      <c r="J3397" s="148" t="s">
        <v>8161</v>
      </c>
      <c r="K3397" s="148">
        <f t="shared" si="83"/>
        <v>650000000001886</v>
      </c>
      <c r="L3397" s="148" t="s">
        <v>9021</v>
      </c>
    </row>
    <row r="3398" spans="8:12" x14ac:dyDescent="0.25">
      <c r="H3398" s="148" t="s">
        <v>5048</v>
      </c>
      <c r="I3398" s="148" t="s">
        <v>6962</v>
      </c>
      <c r="J3398" s="148" t="s">
        <v>6962</v>
      </c>
      <c r="K3398" s="148">
        <f t="shared" si="83"/>
        <v>0</v>
      </c>
      <c r="L3398" s="148" t="s">
        <v>9021</v>
      </c>
    </row>
    <row r="3399" spans="8:12" x14ac:dyDescent="0.25">
      <c r="H3399" s="148" t="s">
        <v>5048</v>
      </c>
      <c r="I3399" s="148" t="s">
        <v>391</v>
      </c>
      <c r="J3399" s="148" t="s">
        <v>8162</v>
      </c>
      <c r="K3399" s="148">
        <f t="shared" si="83"/>
        <v>650000000001887</v>
      </c>
      <c r="L3399" s="148" t="s">
        <v>9021</v>
      </c>
    </row>
    <row r="3400" spans="8:12" x14ac:dyDescent="0.25">
      <c r="H3400" s="148" t="s">
        <v>5049</v>
      </c>
      <c r="I3400" s="148" t="s">
        <v>6962</v>
      </c>
      <c r="J3400" s="148" t="s">
        <v>6962</v>
      </c>
      <c r="K3400" s="148">
        <f t="shared" si="83"/>
        <v>0</v>
      </c>
      <c r="L3400" s="148" t="s">
        <v>9021</v>
      </c>
    </row>
    <row r="3401" spans="8:12" x14ac:dyDescent="0.25">
      <c r="H3401" s="148" t="s">
        <v>5049</v>
      </c>
      <c r="I3401" s="148" t="s">
        <v>391</v>
      </c>
      <c r="J3401" s="148" t="s">
        <v>8163</v>
      </c>
      <c r="K3401" s="148">
        <f t="shared" si="83"/>
        <v>650000000000887</v>
      </c>
      <c r="L3401" s="148" t="s">
        <v>9021</v>
      </c>
    </row>
    <row r="3402" spans="8:12" x14ac:dyDescent="0.25">
      <c r="H3402" s="148" t="s">
        <v>5050</v>
      </c>
      <c r="I3402" s="148" t="s">
        <v>6962</v>
      </c>
      <c r="J3402" s="148" t="s">
        <v>6962</v>
      </c>
      <c r="K3402" s="148">
        <f t="shared" si="83"/>
        <v>0</v>
      </c>
      <c r="L3402" s="148" t="s">
        <v>9021</v>
      </c>
    </row>
    <row r="3403" spans="8:12" x14ac:dyDescent="0.25">
      <c r="H3403" s="148" t="s">
        <v>5050</v>
      </c>
      <c r="I3403" s="148" t="s">
        <v>391</v>
      </c>
      <c r="J3403" s="148" t="s">
        <v>8164</v>
      </c>
      <c r="K3403" s="148">
        <f t="shared" si="83"/>
        <v>650000000000888</v>
      </c>
      <c r="L3403" s="148" t="s">
        <v>9021</v>
      </c>
    </row>
    <row r="3404" spans="8:12" x14ac:dyDescent="0.25">
      <c r="H3404" s="148" t="s">
        <v>5051</v>
      </c>
      <c r="I3404" s="148" t="s">
        <v>6962</v>
      </c>
      <c r="J3404" s="148" t="s">
        <v>6962</v>
      </c>
      <c r="K3404" s="148">
        <f t="shared" si="83"/>
        <v>0</v>
      </c>
      <c r="L3404" s="148" t="s">
        <v>9021</v>
      </c>
    </row>
    <row r="3405" spans="8:12" x14ac:dyDescent="0.25">
      <c r="H3405" s="148" t="s">
        <v>5051</v>
      </c>
      <c r="I3405" s="148" t="s">
        <v>391</v>
      </c>
      <c r="J3405" s="148" t="s">
        <v>8165</v>
      </c>
      <c r="K3405" s="148">
        <f t="shared" si="83"/>
        <v>650000000000889</v>
      </c>
      <c r="L3405" s="148" t="s">
        <v>9021</v>
      </c>
    </row>
    <row r="3406" spans="8:12" x14ac:dyDescent="0.25">
      <c r="H3406" s="148" t="s">
        <v>5052</v>
      </c>
      <c r="I3406" s="148" t="s">
        <v>6962</v>
      </c>
      <c r="J3406" s="148" t="s">
        <v>6962</v>
      </c>
      <c r="K3406" s="148">
        <f t="shared" si="83"/>
        <v>0</v>
      </c>
      <c r="L3406" s="148" t="s">
        <v>9021</v>
      </c>
    </row>
    <row r="3407" spans="8:12" x14ac:dyDescent="0.25">
      <c r="H3407" s="148" t="s">
        <v>5052</v>
      </c>
      <c r="I3407" s="148" t="s">
        <v>391</v>
      </c>
      <c r="J3407" s="148" t="s">
        <v>8166</v>
      </c>
      <c r="K3407" s="148">
        <f t="shared" si="83"/>
        <v>650000000000890</v>
      </c>
      <c r="L3407" s="148" t="s">
        <v>9021</v>
      </c>
    </row>
    <row r="3408" spans="8:12" x14ac:dyDescent="0.25">
      <c r="H3408" s="148" t="s">
        <v>5053</v>
      </c>
      <c r="I3408" s="148" t="s">
        <v>6962</v>
      </c>
      <c r="J3408" s="148" t="s">
        <v>6962</v>
      </c>
      <c r="K3408" s="148">
        <f t="shared" si="83"/>
        <v>0</v>
      </c>
      <c r="L3408" s="148" t="s">
        <v>9021</v>
      </c>
    </row>
    <row r="3409" spans="8:12" x14ac:dyDescent="0.25">
      <c r="H3409" s="148" t="s">
        <v>5053</v>
      </c>
      <c r="I3409" s="148" t="s">
        <v>391</v>
      </c>
      <c r="J3409" s="148" t="s">
        <v>8167</v>
      </c>
      <c r="K3409" s="148">
        <f t="shared" si="83"/>
        <v>650000000000891</v>
      </c>
      <c r="L3409" s="148" t="s">
        <v>9021</v>
      </c>
    </row>
    <row r="3410" spans="8:12" x14ac:dyDescent="0.25">
      <c r="H3410" s="148" t="s">
        <v>5054</v>
      </c>
      <c r="I3410" s="148" t="s">
        <v>6962</v>
      </c>
      <c r="J3410" s="148" t="s">
        <v>6962</v>
      </c>
      <c r="K3410" s="148">
        <f t="shared" si="83"/>
        <v>0</v>
      </c>
      <c r="L3410" s="148" t="s">
        <v>9021</v>
      </c>
    </row>
    <row r="3411" spans="8:12" x14ac:dyDescent="0.25">
      <c r="H3411" s="148" t="s">
        <v>5054</v>
      </c>
      <c r="I3411" s="148" t="s">
        <v>391</v>
      </c>
      <c r="J3411" s="148" t="s">
        <v>8168</v>
      </c>
      <c r="K3411" s="148">
        <f t="shared" si="83"/>
        <v>650000000000892</v>
      </c>
      <c r="L3411" s="148" t="s">
        <v>9021</v>
      </c>
    </row>
    <row r="3412" spans="8:12" x14ac:dyDescent="0.25">
      <c r="H3412" s="148" t="s">
        <v>5055</v>
      </c>
      <c r="I3412" s="148" t="s">
        <v>6962</v>
      </c>
      <c r="J3412" s="148" t="s">
        <v>6962</v>
      </c>
      <c r="K3412" s="148">
        <f t="shared" si="83"/>
        <v>0</v>
      </c>
      <c r="L3412" s="148" t="s">
        <v>9021</v>
      </c>
    </row>
    <row r="3413" spans="8:12" x14ac:dyDescent="0.25">
      <c r="H3413" s="148" t="s">
        <v>5055</v>
      </c>
      <c r="I3413" s="148" t="s">
        <v>391</v>
      </c>
      <c r="J3413" s="148" t="s">
        <v>8169</v>
      </c>
      <c r="K3413" s="148">
        <f t="shared" si="83"/>
        <v>650000000000893</v>
      </c>
      <c r="L3413" s="148" t="s">
        <v>9021</v>
      </c>
    </row>
    <row r="3414" spans="8:12" x14ac:dyDescent="0.25">
      <c r="H3414" s="148" t="s">
        <v>5056</v>
      </c>
      <c r="I3414" s="148" t="s">
        <v>6962</v>
      </c>
      <c r="J3414" s="148" t="s">
        <v>6962</v>
      </c>
      <c r="K3414" s="148">
        <f t="shared" si="83"/>
        <v>0</v>
      </c>
      <c r="L3414" s="148" t="s">
        <v>9021</v>
      </c>
    </row>
    <row r="3415" spans="8:12" x14ac:dyDescent="0.25">
      <c r="H3415" s="148" t="s">
        <v>5056</v>
      </c>
      <c r="I3415" s="148" t="s">
        <v>391</v>
      </c>
      <c r="J3415" s="148" t="s">
        <v>8170</v>
      </c>
      <c r="K3415" s="148">
        <f t="shared" si="83"/>
        <v>650000000001888</v>
      </c>
      <c r="L3415" s="148" t="s">
        <v>9021</v>
      </c>
    </row>
    <row r="3416" spans="8:12" x14ac:dyDescent="0.25">
      <c r="H3416" s="148" t="s">
        <v>5057</v>
      </c>
      <c r="I3416" s="148" t="s">
        <v>6962</v>
      </c>
      <c r="J3416" s="148" t="s">
        <v>6962</v>
      </c>
      <c r="K3416" s="148">
        <f t="shared" si="83"/>
        <v>0</v>
      </c>
      <c r="L3416" s="148" t="s">
        <v>9021</v>
      </c>
    </row>
    <row r="3417" spans="8:12" x14ac:dyDescent="0.25">
      <c r="H3417" s="148" t="s">
        <v>5057</v>
      </c>
      <c r="I3417" s="148" t="s">
        <v>391</v>
      </c>
      <c r="J3417" s="148" t="s">
        <v>8171</v>
      </c>
      <c r="K3417" s="148">
        <f t="shared" si="83"/>
        <v>650000000000894</v>
      </c>
      <c r="L3417" s="148" t="s">
        <v>9021</v>
      </c>
    </row>
    <row r="3418" spans="8:12" x14ac:dyDescent="0.25">
      <c r="H3418" s="148" t="s">
        <v>5058</v>
      </c>
      <c r="I3418" s="148" t="s">
        <v>6962</v>
      </c>
      <c r="J3418" s="148" t="s">
        <v>6962</v>
      </c>
      <c r="K3418" s="148">
        <f t="shared" si="83"/>
        <v>0</v>
      </c>
      <c r="L3418" s="148" t="s">
        <v>9021</v>
      </c>
    </row>
    <row r="3419" spans="8:12" x14ac:dyDescent="0.25">
      <c r="H3419" s="148" t="s">
        <v>5058</v>
      </c>
      <c r="I3419" s="148" t="s">
        <v>391</v>
      </c>
      <c r="J3419" s="148" t="s">
        <v>8172</v>
      </c>
      <c r="K3419" s="148">
        <f t="shared" si="83"/>
        <v>650000000000895</v>
      </c>
      <c r="L3419" s="148" t="s">
        <v>9021</v>
      </c>
    </row>
    <row r="3420" spans="8:12" x14ac:dyDescent="0.25">
      <c r="H3420" s="148" t="s">
        <v>5059</v>
      </c>
      <c r="I3420" s="148" t="s">
        <v>6962</v>
      </c>
      <c r="J3420" s="148" t="s">
        <v>6962</v>
      </c>
      <c r="K3420" s="148">
        <f t="shared" si="83"/>
        <v>0</v>
      </c>
      <c r="L3420" s="148" t="s">
        <v>9021</v>
      </c>
    </row>
    <row r="3421" spans="8:12" x14ac:dyDescent="0.25">
      <c r="H3421" s="148" t="s">
        <v>5059</v>
      </c>
      <c r="I3421" s="148" t="s">
        <v>391</v>
      </c>
      <c r="J3421" s="148" t="s">
        <v>8173</v>
      </c>
      <c r="K3421" s="148">
        <f t="shared" si="83"/>
        <v>650000000001889</v>
      </c>
      <c r="L3421" s="148" t="s">
        <v>9021</v>
      </c>
    </row>
    <row r="3422" spans="8:12" x14ac:dyDescent="0.25">
      <c r="H3422" s="148" t="s">
        <v>5060</v>
      </c>
      <c r="I3422" s="148" t="s">
        <v>6962</v>
      </c>
      <c r="J3422" s="148" t="s">
        <v>6962</v>
      </c>
      <c r="K3422" s="148">
        <f t="shared" si="83"/>
        <v>0</v>
      </c>
      <c r="L3422" s="148" t="s">
        <v>9021</v>
      </c>
    </row>
    <row r="3423" spans="8:12" x14ac:dyDescent="0.25">
      <c r="H3423" s="148" t="s">
        <v>5060</v>
      </c>
      <c r="I3423" s="148" t="s">
        <v>391</v>
      </c>
      <c r="J3423" s="148" t="s">
        <v>8174</v>
      </c>
      <c r="K3423" s="148">
        <f t="shared" si="83"/>
        <v>650000000000896</v>
      </c>
      <c r="L3423" s="148" t="s">
        <v>9021</v>
      </c>
    </row>
    <row r="3424" spans="8:12" x14ac:dyDescent="0.25">
      <c r="H3424" s="148" t="s">
        <v>5061</v>
      </c>
      <c r="I3424" s="148" t="s">
        <v>6962</v>
      </c>
      <c r="J3424" s="148" t="s">
        <v>6962</v>
      </c>
      <c r="K3424" s="148">
        <f t="shared" si="83"/>
        <v>0</v>
      </c>
      <c r="L3424" s="148" t="s">
        <v>9021</v>
      </c>
    </row>
    <row r="3425" spans="8:12" x14ac:dyDescent="0.25">
      <c r="H3425" s="148" t="s">
        <v>5061</v>
      </c>
      <c r="I3425" s="148" t="s">
        <v>391</v>
      </c>
      <c r="J3425" s="148" t="s">
        <v>8175</v>
      </c>
      <c r="K3425" s="148">
        <f t="shared" si="83"/>
        <v>650000000000897</v>
      </c>
      <c r="L3425" s="148" t="s">
        <v>9021</v>
      </c>
    </row>
    <row r="3426" spans="8:12" x14ac:dyDescent="0.25">
      <c r="H3426" s="148" t="s">
        <v>5062</v>
      </c>
      <c r="I3426" s="148" t="s">
        <v>6962</v>
      </c>
      <c r="J3426" s="148" t="s">
        <v>6962</v>
      </c>
      <c r="K3426" s="148">
        <f t="shared" si="83"/>
        <v>0</v>
      </c>
      <c r="L3426" s="148" t="s">
        <v>9021</v>
      </c>
    </row>
    <row r="3427" spans="8:12" x14ac:dyDescent="0.25">
      <c r="H3427" s="148" t="s">
        <v>5062</v>
      </c>
      <c r="I3427" s="148" t="s">
        <v>391</v>
      </c>
      <c r="J3427" s="148" t="s">
        <v>8176</v>
      </c>
      <c r="K3427" s="148">
        <f t="shared" si="83"/>
        <v>650000000001890</v>
      </c>
      <c r="L3427" s="148" t="s">
        <v>9021</v>
      </c>
    </row>
    <row r="3428" spans="8:12" x14ac:dyDescent="0.25">
      <c r="H3428" s="148" t="s">
        <v>5063</v>
      </c>
      <c r="I3428" s="148" t="s">
        <v>6962</v>
      </c>
      <c r="J3428" s="148" t="s">
        <v>6962</v>
      </c>
      <c r="K3428" s="148">
        <f t="shared" si="83"/>
        <v>0</v>
      </c>
      <c r="L3428" s="148" t="s">
        <v>9021</v>
      </c>
    </row>
    <row r="3429" spans="8:12" x14ac:dyDescent="0.25">
      <c r="H3429" s="148" t="s">
        <v>5063</v>
      </c>
      <c r="I3429" s="148" t="s">
        <v>391</v>
      </c>
      <c r="J3429" s="148" t="s">
        <v>8177</v>
      </c>
      <c r="K3429" s="148">
        <f t="shared" si="83"/>
        <v>650000000001891</v>
      </c>
      <c r="L3429" s="148" t="s">
        <v>9021</v>
      </c>
    </row>
    <row r="3430" spans="8:12" x14ac:dyDescent="0.25">
      <c r="H3430" s="148" t="s">
        <v>5064</v>
      </c>
      <c r="I3430" s="148" t="s">
        <v>6962</v>
      </c>
      <c r="J3430" s="148" t="s">
        <v>6962</v>
      </c>
      <c r="K3430" s="148">
        <f t="shared" si="83"/>
        <v>0</v>
      </c>
      <c r="L3430" s="148" t="s">
        <v>9021</v>
      </c>
    </row>
    <row r="3431" spans="8:12" x14ac:dyDescent="0.25">
      <c r="H3431" s="148" t="s">
        <v>5064</v>
      </c>
      <c r="I3431" s="148" t="s">
        <v>391</v>
      </c>
      <c r="J3431" s="148" t="s">
        <v>8178</v>
      </c>
      <c r="K3431" s="148">
        <f t="shared" si="83"/>
        <v>650000000000898</v>
      </c>
      <c r="L3431" s="148" t="s">
        <v>9021</v>
      </c>
    </row>
    <row r="3432" spans="8:12" x14ac:dyDescent="0.25">
      <c r="H3432" s="148" t="s">
        <v>5065</v>
      </c>
      <c r="I3432" s="148" t="s">
        <v>6962</v>
      </c>
      <c r="J3432" s="148" t="s">
        <v>6962</v>
      </c>
      <c r="K3432" s="148">
        <f t="shared" si="83"/>
        <v>0</v>
      </c>
      <c r="L3432" s="148" t="s">
        <v>9021</v>
      </c>
    </row>
    <row r="3433" spans="8:12" x14ac:dyDescent="0.25">
      <c r="H3433" s="148" t="s">
        <v>5065</v>
      </c>
      <c r="I3433" s="148" t="s">
        <v>391</v>
      </c>
      <c r="J3433" s="148" t="s">
        <v>8179</v>
      </c>
      <c r="K3433" s="148">
        <f t="shared" si="83"/>
        <v>650000000001892</v>
      </c>
      <c r="L3433" s="148" t="s">
        <v>9021</v>
      </c>
    </row>
    <row r="3434" spans="8:12" x14ac:dyDescent="0.25">
      <c r="H3434" s="148" t="s">
        <v>5066</v>
      </c>
      <c r="I3434" s="148" t="s">
        <v>6962</v>
      </c>
      <c r="J3434" s="148" t="s">
        <v>6962</v>
      </c>
      <c r="K3434" s="148">
        <f t="shared" si="83"/>
        <v>0</v>
      </c>
      <c r="L3434" s="148" t="s">
        <v>9021</v>
      </c>
    </row>
    <row r="3435" spans="8:12" x14ac:dyDescent="0.25">
      <c r="H3435" s="148" t="s">
        <v>5066</v>
      </c>
      <c r="I3435" s="148" t="s">
        <v>391</v>
      </c>
      <c r="J3435" s="148" t="s">
        <v>8180</v>
      </c>
      <c r="K3435" s="148">
        <f t="shared" si="83"/>
        <v>650000000000899</v>
      </c>
      <c r="L3435" s="148" t="s">
        <v>9021</v>
      </c>
    </row>
    <row r="3436" spans="8:12" x14ac:dyDescent="0.25">
      <c r="H3436" s="148" t="s">
        <v>5067</v>
      </c>
      <c r="I3436" s="148" t="s">
        <v>6962</v>
      </c>
      <c r="J3436" s="148" t="s">
        <v>6962</v>
      </c>
      <c r="K3436" s="148">
        <f t="shared" si="83"/>
        <v>0</v>
      </c>
      <c r="L3436" s="148" t="s">
        <v>9021</v>
      </c>
    </row>
    <row r="3437" spans="8:12" x14ac:dyDescent="0.25">
      <c r="H3437" s="148" t="s">
        <v>5067</v>
      </c>
      <c r="I3437" s="148" t="s">
        <v>391</v>
      </c>
      <c r="J3437" s="148" t="s">
        <v>8181</v>
      </c>
      <c r="K3437" s="148">
        <f t="shared" si="83"/>
        <v>650000000000900</v>
      </c>
      <c r="L3437" s="148" t="s">
        <v>9021</v>
      </c>
    </row>
    <row r="3438" spans="8:12" x14ac:dyDescent="0.25">
      <c r="H3438" s="148" t="s">
        <v>5068</v>
      </c>
      <c r="I3438" s="148" t="s">
        <v>6962</v>
      </c>
      <c r="J3438" s="148" t="s">
        <v>6962</v>
      </c>
      <c r="K3438" s="148">
        <f t="shared" si="83"/>
        <v>0</v>
      </c>
      <c r="L3438" s="148" t="s">
        <v>9021</v>
      </c>
    </row>
    <row r="3439" spans="8:12" x14ac:dyDescent="0.25">
      <c r="H3439" s="148" t="s">
        <v>5068</v>
      </c>
      <c r="I3439" s="148" t="s">
        <v>391</v>
      </c>
      <c r="J3439" s="148" t="s">
        <v>8182</v>
      </c>
      <c r="K3439" s="148">
        <f t="shared" si="83"/>
        <v>650000000001893</v>
      </c>
      <c r="L3439" s="148" t="s">
        <v>9021</v>
      </c>
    </row>
    <row r="3440" spans="8:12" x14ac:dyDescent="0.25">
      <c r="H3440" s="148" t="s">
        <v>5069</v>
      </c>
      <c r="I3440" s="148" t="s">
        <v>6962</v>
      </c>
      <c r="J3440" s="148" t="s">
        <v>6962</v>
      </c>
      <c r="K3440" s="148">
        <f t="shared" si="83"/>
        <v>0</v>
      </c>
      <c r="L3440" s="148" t="s">
        <v>9021</v>
      </c>
    </row>
    <row r="3441" spans="8:12" x14ac:dyDescent="0.25">
      <c r="H3441" s="148" t="s">
        <v>5069</v>
      </c>
      <c r="I3441" s="148" t="s">
        <v>391</v>
      </c>
      <c r="J3441" s="148" t="s">
        <v>8183</v>
      </c>
      <c r="K3441" s="148">
        <f t="shared" si="83"/>
        <v>650000000000901</v>
      </c>
      <c r="L3441" s="148" t="s">
        <v>9021</v>
      </c>
    </row>
    <row r="3442" spans="8:12" x14ac:dyDescent="0.25">
      <c r="H3442" s="148" t="s">
        <v>5070</v>
      </c>
      <c r="I3442" s="148" t="s">
        <v>6962</v>
      </c>
      <c r="J3442" s="148" t="s">
        <v>6962</v>
      </c>
      <c r="K3442" s="148">
        <f t="shared" si="83"/>
        <v>0</v>
      </c>
      <c r="L3442" s="148" t="s">
        <v>9021</v>
      </c>
    </row>
    <row r="3443" spans="8:12" x14ac:dyDescent="0.25">
      <c r="H3443" s="148" t="s">
        <v>5070</v>
      </c>
      <c r="I3443" s="148" t="s">
        <v>391</v>
      </c>
      <c r="J3443" s="148" t="s">
        <v>8184</v>
      </c>
      <c r="K3443" s="148">
        <f t="shared" si="83"/>
        <v>650000000000902</v>
      </c>
      <c r="L3443" s="148" t="s">
        <v>9021</v>
      </c>
    </row>
    <row r="3444" spans="8:12" x14ac:dyDescent="0.25">
      <c r="H3444" s="148" t="s">
        <v>5071</v>
      </c>
      <c r="I3444" s="148" t="s">
        <v>6962</v>
      </c>
      <c r="J3444" s="148" t="s">
        <v>6962</v>
      </c>
      <c r="K3444" s="148">
        <f t="shared" si="83"/>
        <v>0</v>
      </c>
      <c r="L3444" s="148" t="s">
        <v>9021</v>
      </c>
    </row>
    <row r="3445" spans="8:12" x14ac:dyDescent="0.25">
      <c r="H3445" s="148" t="s">
        <v>5071</v>
      </c>
      <c r="I3445" s="148" t="s">
        <v>391</v>
      </c>
      <c r="J3445" s="148" t="s">
        <v>8185</v>
      </c>
      <c r="K3445" s="148">
        <f t="shared" si="83"/>
        <v>650000000000903</v>
      </c>
      <c r="L3445" s="148" t="s">
        <v>9021</v>
      </c>
    </row>
    <row r="3446" spans="8:12" x14ac:dyDescent="0.25">
      <c r="H3446" s="148" t="s">
        <v>5072</v>
      </c>
      <c r="I3446" s="148" t="s">
        <v>6962</v>
      </c>
      <c r="J3446" s="148" t="s">
        <v>6962</v>
      </c>
      <c r="K3446" s="148">
        <f t="shared" si="83"/>
        <v>0</v>
      </c>
      <c r="L3446" s="148" t="s">
        <v>9021</v>
      </c>
    </row>
    <row r="3447" spans="8:12" x14ac:dyDescent="0.25">
      <c r="H3447" s="148" t="s">
        <v>5072</v>
      </c>
      <c r="I3447" s="148" t="s">
        <v>391</v>
      </c>
      <c r="J3447" s="148" t="s">
        <v>8186</v>
      </c>
      <c r="K3447" s="148">
        <f t="shared" si="83"/>
        <v>650000000000904</v>
      </c>
      <c r="L3447" s="148" t="s">
        <v>9021</v>
      </c>
    </row>
    <row r="3448" spans="8:12" x14ac:dyDescent="0.25">
      <c r="H3448" s="148" t="s">
        <v>5073</v>
      </c>
      <c r="I3448" s="148" t="s">
        <v>6962</v>
      </c>
      <c r="J3448" s="148" t="s">
        <v>6962</v>
      </c>
      <c r="K3448" s="148">
        <f t="shared" si="83"/>
        <v>0</v>
      </c>
      <c r="L3448" s="148" t="s">
        <v>9021</v>
      </c>
    </row>
    <row r="3449" spans="8:12" x14ac:dyDescent="0.25">
      <c r="H3449" s="148" t="s">
        <v>5073</v>
      </c>
      <c r="I3449" s="148" t="s">
        <v>391</v>
      </c>
      <c r="J3449" s="148" t="s">
        <v>8187</v>
      </c>
      <c r="K3449" s="148">
        <f t="shared" si="83"/>
        <v>650000000000905</v>
      </c>
      <c r="L3449" s="148" t="s">
        <v>9021</v>
      </c>
    </row>
    <row r="3450" spans="8:12" x14ac:dyDescent="0.25">
      <c r="H3450" s="148" t="s">
        <v>5074</v>
      </c>
      <c r="I3450" s="148" t="s">
        <v>6962</v>
      </c>
      <c r="J3450" s="148" t="s">
        <v>6962</v>
      </c>
      <c r="K3450" s="148">
        <f t="shared" si="83"/>
        <v>0</v>
      </c>
      <c r="L3450" s="148" t="s">
        <v>9021</v>
      </c>
    </row>
    <row r="3451" spans="8:12" x14ac:dyDescent="0.25">
      <c r="H3451" s="148" t="s">
        <v>5074</v>
      </c>
      <c r="I3451" s="148" t="s">
        <v>391</v>
      </c>
      <c r="J3451" s="148" t="s">
        <v>8188</v>
      </c>
      <c r="K3451" s="148">
        <f t="shared" si="83"/>
        <v>650000000001894</v>
      </c>
      <c r="L3451" s="148" t="s">
        <v>9021</v>
      </c>
    </row>
    <row r="3452" spans="8:12" x14ac:dyDescent="0.25">
      <c r="H3452" s="148" t="s">
        <v>5075</v>
      </c>
      <c r="I3452" s="148" t="s">
        <v>6962</v>
      </c>
      <c r="J3452" s="148" t="s">
        <v>6962</v>
      </c>
      <c r="K3452" s="148">
        <f t="shared" si="83"/>
        <v>0</v>
      </c>
      <c r="L3452" s="148" t="s">
        <v>9021</v>
      </c>
    </row>
    <row r="3453" spans="8:12" x14ac:dyDescent="0.25">
      <c r="H3453" s="148" t="s">
        <v>5075</v>
      </c>
      <c r="I3453" s="148" t="s">
        <v>391</v>
      </c>
      <c r="J3453" s="148" t="s">
        <v>8189</v>
      </c>
      <c r="K3453" s="148">
        <f t="shared" si="83"/>
        <v>650000000000906</v>
      </c>
      <c r="L3453" s="148" t="s">
        <v>9021</v>
      </c>
    </row>
    <row r="3454" spans="8:12" x14ac:dyDescent="0.25">
      <c r="H3454" s="148" t="s">
        <v>5076</v>
      </c>
      <c r="I3454" s="148" t="s">
        <v>6962</v>
      </c>
      <c r="J3454" s="148" t="s">
        <v>6962</v>
      </c>
      <c r="K3454" s="148">
        <f t="shared" si="83"/>
        <v>0</v>
      </c>
      <c r="L3454" s="148" t="s">
        <v>9021</v>
      </c>
    </row>
    <row r="3455" spans="8:12" x14ac:dyDescent="0.25">
      <c r="H3455" s="148" t="s">
        <v>5076</v>
      </c>
      <c r="I3455" s="148" t="s">
        <v>391</v>
      </c>
      <c r="J3455" s="148" t="s">
        <v>8190</v>
      </c>
      <c r="K3455" s="148">
        <f t="shared" si="83"/>
        <v>650000000000907</v>
      </c>
      <c r="L3455" s="148" t="s">
        <v>9021</v>
      </c>
    </row>
    <row r="3456" spans="8:12" x14ac:dyDescent="0.25">
      <c r="H3456" s="148" t="s">
        <v>5077</v>
      </c>
      <c r="I3456" s="148" t="s">
        <v>6962</v>
      </c>
      <c r="J3456" s="148" t="s">
        <v>6962</v>
      </c>
      <c r="K3456" s="148">
        <f t="shared" si="83"/>
        <v>0</v>
      </c>
      <c r="L3456" s="148" t="s">
        <v>9021</v>
      </c>
    </row>
    <row r="3457" spans="8:12" x14ac:dyDescent="0.25">
      <c r="H3457" s="148" t="s">
        <v>5077</v>
      </c>
      <c r="I3457" s="148" t="s">
        <v>391</v>
      </c>
      <c r="J3457" s="148" t="s">
        <v>8191</v>
      </c>
      <c r="K3457" s="148">
        <f t="shared" si="83"/>
        <v>650000000000908</v>
      </c>
      <c r="L3457" s="148" t="s">
        <v>9021</v>
      </c>
    </row>
    <row r="3458" spans="8:12" x14ac:dyDescent="0.25">
      <c r="H3458" s="148" t="s">
        <v>5078</v>
      </c>
      <c r="I3458" s="148" t="s">
        <v>6962</v>
      </c>
      <c r="J3458" s="148" t="s">
        <v>6962</v>
      </c>
      <c r="K3458" s="148">
        <f t="shared" si="83"/>
        <v>0</v>
      </c>
      <c r="L3458" s="148" t="s">
        <v>9021</v>
      </c>
    </row>
    <row r="3459" spans="8:12" x14ac:dyDescent="0.25">
      <c r="H3459" s="148" t="s">
        <v>5078</v>
      </c>
      <c r="I3459" s="148" t="s">
        <v>391</v>
      </c>
      <c r="J3459" s="148" t="s">
        <v>8192</v>
      </c>
      <c r="K3459" s="148">
        <f t="shared" ref="K3459:K3522" si="84">+IFERROR(J3459*1,0)</f>
        <v>650000000000909</v>
      </c>
      <c r="L3459" s="148" t="s">
        <v>9021</v>
      </c>
    </row>
    <row r="3460" spans="8:12" x14ac:dyDescent="0.25">
      <c r="H3460" s="148" t="s">
        <v>5079</v>
      </c>
      <c r="I3460" s="148" t="s">
        <v>6962</v>
      </c>
      <c r="J3460" s="148" t="s">
        <v>6962</v>
      </c>
      <c r="K3460" s="148">
        <f t="shared" si="84"/>
        <v>0</v>
      </c>
      <c r="L3460" s="148" t="s">
        <v>9021</v>
      </c>
    </row>
    <row r="3461" spans="8:12" x14ac:dyDescent="0.25">
      <c r="H3461" s="148" t="s">
        <v>5079</v>
      </c>
      <c r="I3461" s="148" t="s">
        <v>391</v>
      </c>
      <c r="J3461" s="148" t="s">
        <v>8193</v>
      </c>
      <c r="K3461" s="148">
        <f t="shared" si="84"/>
        <v>650000000000910</v>
      </c>
      <c r="L3461" s="148" t="s">
        <v>9021</v>
      </c>
    </row>
    <row r="3462" spans="8:12" x14ac:dyDescent="0.25">
      <c r="H3462" s="148" t="s">
        <v>5080</v>
      </c>
      <c r="I3462" s="148" t="s">
        <v>6962</v>
      </c>
      <c r="J3462" s="148" t="s">
        <v>6962</v>
      </c>
      <c r="K3462" s="148">
        <f t="shared" si="84"/>
        <v>0</v>
      </c>
      <c r="L3462" s="148" t="s">
        <v>9021</v>
      </c>
    </row>
    <row r="3463" spans="8:12" x14ac:dyDescent="0.25">
      <c r="H3463" s="148" t="s">
        <v>5080</v>
      </c>
      <c r="I3463" s="148" t="s">
        <v>391</v>
      </c>
      <c r="J3463" s="148" t="s">
        <v>8194</v>
      </c>
      <c r="K3463" s="148">
        <f t="shared" si="84"/>
        <v>650000000000911</v>
      </c>
      <c r="L3463" s="148" t="s">
        <v>9021</v>
      </c>
    </row>
    <row r="3464" spans="8:12" x14ac:dyDescent="0.25">
      <c r="H3464" s="148" t="s">
        <v>5081</v>
      </c>
      <c r="I3464" s="148" t="s">
        <v>6962</v>
      </c>
      <c r="J3464" s="148" t="s">
        <v>6962</v>
      </c>
      <c r="K3464" s="148">
        <f t="shared" si="84"/>
        <v>0</v>
      </c>
      <c r="L3464" s="148" t="s">
        <v>9021</v>
      </c>
    </row>
    <row r="3465" spans="8:12" x14ac:dyDescent="0.25">
      <c r="H3465" s="148" t="s">
        <v>5081</v>
      </c>
      <c r="I3465" s="148" t="s">
        <v>391</v>
      </c>
      <c r="J3465" s="148" t="s">
        <v>8195</v>
      </c>
      <c r="K3465" s="148">
        <f t="shared" si="84"/>
        <v>650000000000912</v>
      </c>
      <c r="L3465" s="148" t="s">
        <v>9021</v>
      </c>
    </row>
    <row r="3466" spans="8:12" x14ac:dyDescent="0.25">
      <c r="H3466" s="148" t="s">
        <v>5082</v>
      </c>
      <c r="I3466" s="148" t="s">
        <v>6962</v>
      </c>
      <c r="J3466" s="148" t="s">
        <v>6962</v>
      </c>
      <c r="K3466" s="148">
        <f t="shared" si="84"/>
        <v>0</v>
      </c>
      <c r="L3466" s="148" t="s">
        <v>9021</v>
      </c>
    </row>
    <row r="3467" spans="8:12" x14ac:dyDescent="0.25">
      <c r="H3467" s="148" t="s">
        <v>5082</v>
      </c>
      <c r="I3467" s="148" t="s">
        <v>391</v>
      </c>
      <c r="J3467" s="148" t="s">
        <v>8196</v>
      </c>
      <c r="K3467" s="148">
        <f t="shared" si="84"/>
        <v>650000000000913</v>
      </c>
      <c r="L3467" s="148" t="s">
        <v>9021</v>
      </c>
    </row>
    <row r="3468" spans="8:12" x14ac:dyDescent="0.25">
      <c r="H3468" s="148" t="s">
        <v>5083</v>
      </c>
      <c r="I3468" s="148" t="s">
        <v>6962</v>
      </c>
      <c r="J3468" s="148" t="s">
        <v>6962</v>
      </c>
      <c r="K3468" s="148">
        <f t="shared" si="84"/>
        <v>0</v>
      </c>
      <c r="L3468" s="148" t="s">
        <v>9021</v>
      </c>
    </row>
    <row r="3469" spans="8:12" x14ac:dyDescent="0.25">
      <c r="H3469" s="148" t="s">
        <v>5083</v>
      </c>
      <c r="I3469" s="148" t="s">
        <v>391</v>
      </c>
      <c r="J3469" s="148" t="s">
        <v>8197</v>
      </c>
      <c r="K3469" s="148">
        <f t="shared" si="84"/>
        <v>650000000000914</v>
      </c>
      <c r="L3469" s="148" t="s">
        <v>9021</v>
      </c>
    </row>
    <row r="3470" spans="8:12" x14ac:dyDescent="0.25">
      <c r="H3470" s="148" t="s">
        <v>5084</v>
      </c>
      <c r="I3470" s="148" t="s">
        <v>6962</v>
      </c>
      <c r="J3470" s="148" t="s">
        <v>6962</v>
      </c>
      <c r="K3470" s="148">
        <f t="shared" si="84"/>
        <v>0</v>
      </c>
      <c r="L3470" s="148" t="s">
        <v>9021</v>
      </c>
    </row>
    <row r="3471" spans="8:12" x14ac:dyDescent="0.25">
      <c r="H3471" s="148" t="s">
        <v>5084</v>
      </c>
      <c r="I3471" s="148" t="s">
        <v>391</v>
      </c>
      <c r="J3471" s="148" t="s">
        <v>8198</v>
      </c>
      <c r="K3471" s="148">
        <f t="shared" si="84"/>
        <v>650000000000915</v>
      </c>
      <c r="L3471" s="148" t="s">
        <v>9021</v>
      </c>
    </row>
    <row r="3472" spans="8:12" x14ac:dyDescent="0.25">
      <c r="H3472" s="148" t="s">
        <v>5085</v>
      </c>
      <c r="I3472" s="148" t="s">
        <v>6962</v>
      </c>
      <c r="J3472" s="148" t="s">
        <v>6962</v>
      </c>
      <c r="K3472" s="148">
        <f t="shared" si="84"/>
        <v>0</v>
      </c>
      <c r="L3472" s="148" t="s">
        <v>9021</v>
      </c>
    </row>
    <row r="3473" spans="8:12" x14ac:dyDescent="0.25">
      <c r="H3473" s="148" t="s">
        <v>5085</v>
      </c>
      <c r="I3473" s="148" t="s">
        <v>391</v>
      </c>
      <c r="J3473" s="148" t="s">
        <v>8199</v>
      </c>
      <c r="K3473" s="148">
        <f t="shared" si="84"/>
        <v>650000000001895</v>
      </c>
      <c r="L3473" s="148" t="s">
        <v>9021</v>
      </c>
    </row>
    <row r="3474" spans="8:12" x14ac:dyDescent="0.25">
      <c r="H3474" s="148" t="s">
        <v>5086</v>
      </c>
      <c r="I3474" s="148" t="s">
        <v>6962</v>
      </c>
      <c r="J3474" s="148" t="s">
        <v>6962</v>
      </c>
      <c r="K3474" s="148">
        <f t="shared" si="84"/>
        <v>0</v>
      </c>
      <c r="L3474" s="148" t="s">
        <v>9021</v>
      </c>
    </row>
    <row r="3475" spans="8:12" x14ac:dyDescent="0.25">
      <c r="H3475" s="148" t="s">
        <v>5086</v>
      </c>
      <c r="I3475" s="148" t="s">
        <v>391</v>
      </c>
      <c r="J3475" s="148" t="s">
        <v>8200</v>
      </c>
      <c r="K3475" s="148">
        <f t="shared" si="84"/>
        <v>650000000000916</v>
      </c>
      <c r="L3475" s="148" t="s">
        <v>9021</v>
      </c>
    </row>
    <row r="3476" spans="8:12" x14ac:dyDescent="0.25">
      <c r="H3476" s="148" t="s">
        <v>5087</v>
      </c>
      <c r="I3476" s="148" t="s">
        <v>6962</v>
      </c>
      <c r="J3476" s="148" t="s">
        <v>6962</v>
      </c>
      <c r="K3476" s="148">
        <f t="shared" si="84"/>
        <v>0</v>
      </c>
      <c r="L3476" s="148" t="s">
        <v>9021</v>
      </c>
    </row>
    <row r="3477" spans="8:12" x14ac:dyDescent="0.25">
      <c r="H3477" s="148" t="s">
        <v>5087</v>
      </c>
      <c r="I3477" s="148" t="s">
        <v>391</v>
      </c>
      <c r="J3477" s="148" t="s">
        <v>8201</v>
      </c>
      <c r="K3477" s="148">
        <f t="shared" si="84"/>
        <v>650000000000917</v>
      </c>
      <c r="L3477" s="148" t="s">
        <v>9021</v>
      </c>
    </row>
    <row r="3478" spans="8:12" x14ac:dyDescent="0.25">
      <c r="H3478" s="148" t="s">
        <v>5088</v>
      </c>
      <c r="I3478" s="148" t="s">
        <v>6962</v>
      </c>
      <c r="J3478" s="148" t="s">
        <v>6962</v>
      </c>
      <c r="K3478" s="148">
        <f t="shared" si="84"/>
        <v>0</v>
      </c>
      <c r="L3478" s="148" t="s">
        <v>9021</v>
      </c>
    </row>
    <row r="3479" spans="8:12" x14ac:dyDescent="0.25">
      <c r="H3479" s="148" t="s">
        <v>5088</v>
      </c>
      <c r="I3479" s="148" t="s">
        <v>391</v>
      </c>
      <c r="J3479" s="148" t="s">
        <v>8202</v>
      </c>
      <c r="K3479" s="148">
        <f t="shared" si="84"/>
        <v>650000000000918</v>
      </c>
      <c r="L3479" s="148" t="s">
        <v>9021</v>
      </c>
    </row>
    <row r="3480" spans="8:12" x14ac:dyDescent="0.25">
      <c r="H3480" s="148" t="s">
        <v>5089</v>
      </c>
      <c r="I3480" s="148" t="s">
        <v>6962</v>
      </c>
      <c r="J3480" s="148" t="s">
        <v>6962</v>
      </c>
      <c r="K3480" s="148">
        <f t="shared" si="84"/>
        <v>0</v>
      </c>
      <c r="L3480" s="148" t="s">
        <v>9021</v>
      </c>
    </row>
    <row r="3481" spans="8:12" x14ac:dyDescent="0.25">
      <c r="H3481" s="148" t="s">
        <v>5089</v>
      </c>
      <c r="I3481" s="148" t="s">
        <v>391</v>
      </c>
      <c r="J3481" s="148" t="s">
        <v>8203</v>
      </c>
      <c r="K3481" s="148">
        <f t="shared" si="84"/>
        <v>650000000000919</v>
      </c>
      <c r="L3481" s="148" t="s">
        <v>9021</v>
      </c>
    </row>
    <row r="3482" spans="8:12" x14ac:dyDescent="0.25">
      <c r="H3482" s="148" t="s">
        <v>5090</v>
      </c>
      <c r="I3482" s="148" t="s">
        <v>6962</v>
      </c>
      <c r="J3482" s="148" t="s">
        <v>6962</v>
      </c>
      <c r="K3482" s="148">
        <f t="shared" si="84"/>
        <v>0</v>
      </c>
      <c r="L3482" s="148" t="s">
        <v>9021</v>
      </c>
    </row>
    <row r="3483" spans="8:12" x14ac:dyDescent="0.25">
      <c r="H3483" s="148" t="s">
        <v>5090</v>
      </c>
      <c r="I3483" s="148" t="s">
        <v>391</v>
      </c>
      <c r="J3483" s="148" t="s">
        <v>8204</v>
      </c>
      <c r="K3483" s="148">
        <f t="shared" si="84"/>
        <v>650000000001896</v>
      </c>
      <c r="L3483" s="148" t="s">
        <v>9021</v>
      </c>
    </row>
    <row r="3484" spans="8:12" x14ac:dyDescent="0.25">
      <c r="H3484" s="148" t="s">
        <v>5091</v>
      </c>
      <c r="I3484" s="148" t="s">
        <v>6962</v>
      </c>
      <c r="J3484" s="148" t="s">
        <v>6962</v>
      </c>
      <c r="K3484" s="148">
        <f t="shared" si="84"/>
        <v>0</v>
      </c>
      <c r="L3484" s="148" t="s">
        <v>9021</v>
      </c>
    </row>
    <row r="3485" spans="8:12" x14ac:dyDescent="0.25">
      <c r="H3485" s="148" t="s">
        <v>5091</v>
      </c>
      <c r="I3485" s="148" t="s">
        <v>391</v>
      </c>
      <c r="J3485" s="148" t="s">
        <v>8205</v>
      </c>
      <c r="K3485" s="148">
        <f t="shared" si="84"/>
        <v>650000000000920</v>
      </c>
      <c r="L3485" s="148" t="s">
        <v>9021</v>
      </c>
    </row>
    <row r="3486" spans="8:12" x14ac:dyDescent="0.25">
      <c r="H3486" s="148" t="s">
        <v>5092</v>
      </c>
      <c r="I3486" s="148" t="s">
        <v>6962</v>
      </c>
      <c r="J3486" s="148" t="s">
        <v>6962</v>
      </c>
      <c r="K3486" s="148">
        <f t="shared" si="84"/>
        <v>0</v>
      </c>
      <c r="L3486" s="148" t="s">
        <v>9021</v>
      </c>
    </row>
    <row r="3487" spans="8:12" x14ac:dyDescent="0.25">
      <c r="H3487" s="148" t="s">
        <v>5092</v>
      </c>
      <c r="I3487" s="148" t="s">
        <v>391</v>
      </c>
      <c r="J3487" s="148" t="s">
        <v>8206</v>
      </c>
      <c r="K3487" s="148">
        <f t="shared" si="84"/>
        <v>650000000000921</v>
      </c>
      <c r="L3487" s="148" t="s">
        <v>9021</v>
      </c>
    </row>
    <row r="3488" spans="8:12" x14ac:dyDescent="0.25">
      <c r="H3488" s="148" t="s">
        <v>5093</v>
      </c>
      <c r="I3488" s="148" t="s">
        <v>6962</v>
      </c>
      <c r="J3488" s="148" t="s">
        <v>6962</v>
      </c>
      <c r="K3488" s="148">
        <f t="shared" si="84"/>
        <v>0</v>
      </c>
      <c r="L3488" s="148" t="s">
        <v>9021</v>
      </c>
    </row>
    <row r="3489" spans="8:12" x14ac:dyDescent="0.25">
      <c r="H3489" s="148" t="s">
        <v>5093</v>
      </c>
      <c r="I3489" s="148" t="s">
        <v>391</v>
      </c>
      <c r="J3489" s="148" t="s">
        <v>8207</v>
      </c>
      <c r="K3489" s="148">
        <f t="shared" si="84"/>
        <v>650000000001897</v>
      </c>
      <c r="L3489" s="148" t="s">
        <v>9021</v>
      </c>
    </row>
    <row r="3490" spans="8:12" x14ac:dyDescent="0.25">
      <c r="H3490" s="148" t="s">
        <v>6893</v>
      </c>
      <c r="I3490" s="148" t="s">
        <v>6962</v>
      </c>
      <c r="J3490" s="148" t="s">
        <v>6962</v>
      </c>
      <c r="K3490" s="148">
        <f t="shared" si="84"/>
        <v>0</v>
      </c>
      <c r="L3490" s="148" t="s">
        <v>9021</v>
      </c>
    </row>
    <row r="3491" spans="8:12" x14ac:dyDescent="0.25">
      <c r="H3491" s="148" t="s">
        <v>6894</v>
      </c>
      <c r="I3491" s="148" t="s">
        <v>6962</v>
      </c>
      <c r="J3491" s="148" t="s">
        <v>6962</v>
      </c>
      <c r="K3491" s="148">
        <f t="shared" si="84"/>
        <v>0</v>
      </c>
      <c r="L3491" s="148" t="s">
        <v>9021</v>
      </c>
    </row>
    <row r="3492" spans="8:12" x14ac:dyDescent="0.25">
      <c r="H3492" s="148" t="s">
        <v>5094</v>
      </c>
      <c r="I3492" s="148" t="s">
        <v>6962</v>
      </c>
      <c r="J3492" s="148" t="s">
        <v>6962</v>
      </c>
      <c r="K3492" s="148">
        <f t="shared" si="84"/>
        <v>0</v>
      </c>
      <c r="L3492" s="148" t="s">
        <v>9021</v>
      </c>
    </row>
    <row r="3493" spans="8:12" x14ac:dyDescent="0.25">
      <c r="H3493" s="148" t="s">
        <v>5094</v>
      </c>
      <c r="I3493" s="148" t="s">
        <v>391</v>
      </c>
      <c r="J3493" s="148" t="s">
        <v>8208</v>
      </c>
      <c r="K3493" s="148">
        <f t="shared" si="84"/>
        <v>650000000001898</v>
      </c>
      <c r="L3493" s="148" t="s">
        <v>9021</v>
      </c>
    </row>
    <row r="3494" spans="8:12" x14ac:dyDescent="0.25">
      <c r="H3494" s="148" t="s">
        <v>5095</v>
      </c>
      <c r="I3494" s="148" t="s">
        <v>6962</v>
      </c>
      <c r="J3494" s="148" t="s">
        <v>6962</v>
      </c>
      <c r="K3494" s="148">
        <f t="shared" si="84"/>
        <v>0</v>
      </c>
      <c r="L3494" s="148" t="s">
        <v>9021</v>
      </c>
    </row>
    <row r="3495" spans="8:12" x14ac:dyDescent="0.25">
      <c r="H3495" s="148" t="s">
        <v>5095</v>
      </c>
      <c r="I3495" s="148" t="s">
        <v>391</v>
      </c>
      <c r="J3495" s="148" t="s">
        <v>8209</v>
      </c>
      <c r="K3495" s="148">
        <f t="shared" si="84"/>
        <v>650000000001899</v>
      </c>
      <c r="L3495" s="148" t="s">
        <v>9021</v>
      </c>
    </row>
    <row r="3496" spans="8:12" x14ac:dyDescent="0.25">
      <c r="H3496" s="148" t="s">
        <v>5096</v>
      </c>
      <c r="I3496" s="148" t="s">
        <v>6962</v>
      </c>
      <c r="J3496" s="148" t="s">
        <v>6962</v>
      </c>
      <c r="K3496" s="148">
        <f t="shared" si="84"/>
        <v>0</v>
      </c>
      <c r="L3496" s="148" t="s">
        <v>9021</v>
      </c>
    </row>
    <row r="3497" spans="8:12" x14ac:dyDescent="0.25">
      <c r="H3497" s="148" t="s">
        <v>5096</v>
      </c>
      <c r="I3497" s="148" t="s">
        <v>391</v>
      </c>
      <c r="J3497" s="148" t="s">
        <v>8210</v>
      </c>
      <c r="K3497" s="148">
        <f t="shared" si="84"/>
        <v>650000000000922</v>
      </c>
      <c r="L3497" s="148" t="s">
        <v>9021</v>
      </c>
    </row>
    <row r="3498" spans="8:12" x14ac:dyDescent="0.25">
      <c r="H3498" s="148" t="s">
        <v>5097</v>
      </c>
      <c r="I3498" s="148" t="s">
        <v>6962</v>
      </c>
      <c r="J3498" s="148" t="s">
        <v>6962</v>
      </c>
      <c r="K3498" s="148">
        <f t="shared" si="84"/>
        <v>0</v>
      </c>
      <c r="L3498" s="148" t="s">
        <v>9021</v>
      </c>
    </row>
    <row r="3499" spans="8:12" x14ac:dyDescent="0.25">
      <c r="H3499" s="148" t="s">
        <v>5097</v>
      </c>
      <c r="I3499" s="148" t="s">
        <v>391</v>
      </c>
      <c r="J3499" s="148" t="s">
        <v>8211</v>
      </c>
      <c r="K3499" s="148">
        <f t="shared" si="84"/>
        <v>650000000000923</v>
      </c>
      <c r="L3499" s="148" t="s">
        <v>9021</v>
      </c>
    </row>
    <row r="3500" spans="8:12" x14ac:dyDescent="0.25">
      <c r="H3500" s="148" t="s">
        <v>5098</v>
      </c>
      <c r="I3500" s="148" t="s">
        <v>6962</v>
      </c>
      <c r="J3500" s="148" t="s">
        <v>6962</v>
      </c>
      <c r="K3500" s="148">
        <f t="shared" si="84"/>
        <v>0</v>
      </c>
      <c r="L3500" s="148" t="s">
        <v>9021</v>
      </c>
    </row>
    <row r="3501" spans="8:12" x14ac:dyDescent="0.25">
      <c r="H3501" s="148" t="s">
        <v>5098</v>
      </c>
      <c r="I3501" s="148" t="s">
        <v>391</v>
      </c>
      <c r="J3501" s="148" t="s">
        <v>8212</v>
      </c>
      <c r="K3501" s="148">
        <f t="shared" si="84"/>
        <v>650000000000924</v>
      </c>
      <c r="L3501" s="148" t="s">
        <v>9021</v>
      </c>
    </row>
    <row r="3502" spans="8:12" x14ac:dyDescent="0.25">
      <c r="H3502" s="148" t="s">
        <v>5099</v>
      </c>
      <c r="I3502" s="148" t="s">
        <v>6962</v>
      </c>
      <c r="J3502" s="148" t="s">
        <v>6962</v>
      </c>
      <c r="K3502" s="148">
        <f t="shared" si="84"/>
        <v>0</v>
      </c>
      <c r="L3502" s="148" t="s">
        <v>9021</v>
      </c>
    </row>
    <row r="3503" spans="8:12" x14ac:dyDescent="0.25">
      <c r="H3503" s="148" t="s">
        <v>5099</v>
      </c>
      <c r="I3503" s="148" t="s">
        <v>391</v>
      </c>
      <c r="J3503" s="148" t="s">
        <v>8213</v>
      </c>
      <c r="K3503" s="148">
        <f t="shared" si="84"/>
        <v>650000000000925</v>
      </c>
      <c r="L3503" s="148" t="s">
        <v>9021</v>
      </c>
    </row>
    <row r="3504" spans="8:12" x14ac:dyDescent="0.25">
      <c r="H3504" s="148" t="s">
        <v>5100</v>
      </c>
      <c r="I3504" s="148" t="s">
        <v>6962</v>
      </c>
      <c r="J3504" s="148" t="s">
        <v>6962</v>
      </c>
      <c r="K3504" s="148">
        <f t="shared" si="84"/>
        <v>0</v>
      </c>
      <c r="L3504" s="148" t="s">
        <v>9021</v>
      </c>
    </row>
    <row r="3505" spans="8:12" x14ac:dyDescent="0.25">
      <c r="H3505" s="148" t="s">
        <v>5100</v>
      </c>
      <c r="I3505" s="148" t="s">
        <v>391</v>
      </c>
      <c r="J3505" s="148" t="s">
        <v>8214</v>
      </c>
      <c r="K3505" s="148">
        <f t="shared" si="84"/>
        <v>650000000000926</v>
      </c>
      <c r="L3505" s="148" t="s">
        <v>9021</v>
      </c>
    </row>
    <row r="3506" spans="8:12" x14ac:dyDescent="0.25">
      <c r="H3506" s="148" t="s">
        <v>5101</v>
      </c>
      <c r="I3506" s="148" t="s">
        <v>6962</v>
      </c>
      <c r="J3506" s="148" t="s">
        <v>6962</v>
      </c>
      <c r="K3506" s="148">
        <f t="shared" si="84"/>
        <v>0</v>
      </c>
      <c r="L3506" s="148" t="s">
        <v>9021</v>
      </c>
    </row>
    <row r="3507" spans="8:12" x14ac:dyDescent="0.25">
      <c r="H3507" s="148" t="s">
        <v>5101</v>
      </c>
      <c r="I3507" s="148" t="s">
        <v>391</v>
      </c>
      <c r="J3507" s="148" t="s">
        <v>8215</v>
      </c>
      <c r="K3507" s="148">
        <f t="shared" si="84"/>
        <v>650000000000927</v>
      </c>
      <c r="L3507" s="148" t="s">
        <v>9021</v>
      </c>
    </row>
    <row r="3508" spans="8:12" x14ac:dyDescent="0.25">
      <c r="H3508" s="148" t="s">
        <v>5102</v>
      </c>
      <c r="I3508" s="148" t="s">
        <v>6962</v>
      </c>
      <c r="J3508" s="148" t="s">
        <v>6962</v>
      </c>
      <c r="K3508" s="148">
        <f t="shared" si="84"/>
        <v>0</v>
      </c>
      <c r="L3508" s="148" t="s">
        <v>9021</v>
      </c>
    </row>
    <row r="3509" spans="8:12" x14ac:dyDescent="0.25">
      <c r="H3509" s="148" t="s">
        <v>5102</v>
      </c>
      <c r="I3509" s="148" t="s">
        <v>391</v>
      </c>
      <c r="J3509" s="148" t="s">
        <v>8216</v>
      </c>
      <c r="K3509" s="148">
        <f t="shared" si="84"/>
        <v>650000000000928</v>
      </c>
      <c r="L3509" s="148" t="s">
        <v>9021</v>
      </c>
    </row>
    <row r="3510" spans="8:12" x14ac:dyDescent="0.25">
      <c r="H3510" s="148" t="s">
        <v>5103</v>
      </c>
      <c r="I3510" s="148" t="s">
        <v>6962</v>
      </c>
      <c r="J3510" s="148" t="s">
        <v>6962</v>
      </c>
      <c r="K3510" s="148">
        <f t="shared" si="84"/>
        <v>0</v>
      </c>
      <c r="L3510" s="148" t="s">
        <v>9021</v>
      </c>
    </row>
    <row r="3511" spans="8:12" x14ac:dyDescent="0.25">
      <c r="H3511" s="148" t="s">
        <v>5103</v>
      </c>
      <c r="I3511" s="148" t="s">
        <v>391</v>
      </c>
      <c r="J3511" s="148" t="s">
        <v>8217</v>
      </c>
      <c r="K3511" s="148">
        <f t="shared" si="84"/>
        <v>650000000000929</v>
      </c>
      <c r="L3511" s="148" t="s">
        <v>9021</v>
      </c>
    </row>
    <row r="3512" spans="8:12" x14ac:dyDescent="0.25">
      <c r="H3512" s="148" t="s">
        <v>5104</v>
      </c>
      <c r="I3512" s="148" t="s">
        <v>6962</v>
      </c>
      <c r="J3512" s="148" t="s">
        <v>6962</v>
      </c>
      <c r="K3512" s="148">
        <f t="shared" si="84"/>
        <v>0</v>
      </c>
      <c r="L3512" s="148" t="s">
        <v>9021</v>
      </c>
    </row>
    <row r="3513" spans="8:12" x14ac:dyDescent="0.25">
      <c r="H3513" s="148" t="s">
        <v>5104</v>
      </c>
      <c r="I3513" s="148" t="s">
        <v>391</v>
      </c>
      <c r="J3513" s="148" t="s">
        <v>8218</v>
      </c>
      <c r="K3513" s="148">
        <f t="shared" si="84"/>
        <v>650000000001900</v>
      </c>
      <c r="L3513" s="148" t="s">
        <v>9021</v>
      </c>
    </row>
    <row r="3514" spans="8:12" x14ac:dyDescent="0.25">
      <c r="H3514" s="148" t="s">
        <v>5105</v>
      </c>
      <c r="I3514" s="148" t="s">
        <v>6962</v>
      </c>
      <c r="J3514" s="148" t="s">
        <v>6962</v>
      </c>
      <c r="K3514" s="148">
        <f t="shared" si="84"/>
        <v>0</v>
      </c>
      <c r="L3514" s="148" t="s">
        <v>9021</v>
      </c>
    </row>
    <row r="3515" spans="8:12" x14ac:dyDescent="0.25">
      <c r="H3515" s="148" t="s">
        <v>5105</v>
      </c>
      <c r="I3515" s="148" t="s">
        <v>391</v>
      </c>
      <c r="J3515" s="148" t="s">
        <v>8219</v>
      </c>
      <c r="K3515" s="148">
        <f t="shared" si="84"/>
        <v>650000000000930</v>
      </c>
      <c r="L3515" s="148" t="s">
        <v>9021</v>
      </c>
    </row>
    <row r="3516" spans="8:12" x14ac:dyDescent="0.25">
      <c r="H3516" s="148" t="s">
        <v>5106</v>
      </c>
      <c r="I3516" s="148" t="s">
        <v>6962</v>
      </c>
      <c r="J3516" s="148" t="s">
        <v>6962</v>
      </c>
      <c r="K3516" s="148">
        <f t="shared" si="84"/>
        <v>0</v>
      </c>
      <c r="L3516" s="148" t="s">
        <v>9021</v>
      </c>
    </row>
    <row r="3517" spans="8:12" x14ac:dyDescent="0.25">
      <c r="H3517" s="148" t="s">
        <v>5106</v>
      </c>
      <c r="I3517" s="148" t="s">
        <v>391</v>
      </c>
      <c r="J3517" s="148" t="s">
        <v>8220</v>
      </c>
      <c r="K3517" s="148">
        <f t="shared" si="84"/>
        <v>650000000000931</v>
      </c>
      <c r="L3517" s="148" t="s">
        <v>9021</v>
      </c>
    </row>
    <row r="3518" spans="8:12" x14ac:dyDescent="0.25">
      <c r="H3518" s="148" t="s">
        <v>5107</v>
      </c>
      <c r="I3518" s="148" t="s">
        <v>6962</v>
      </c>
      <c r="J3518" s="148" t="s">
        <v>6962</v>
      </c>
      <c r="K3518" s="148">
        <f t="shared" si="84"/>
        <v>0</v>
      </c>
      <c r="L3518" s="148" t="s">
        <v>9021</v>
      </c>
    </row>
    <row r="3519" spans="8:12" x14ac:dyDescent="0.25">
      <c r="H3519" s="148" t="s">
        <v>5107</v>
      </c>
      <c r="I3519" s="148" t="s">
        <v>391</v>
      </c>
      <c r="J3519" s="148" t="s">
        <v>8221</v>
      </c>
      <c r="K3519" s="148">
        <f t="shared" si="84"/>
        <v>650000000000932</v>
      </c>
      <c r="L3519" s="148" t="s">
        <v>9021</v>
      </c>
    </row>
    <row r="3520" spans="8:12" x14ac:dyDescent="0.25">
      <c r="H3520" s="148" t="s">
        <v>5108</v>
      </c>
      <c r="I3520" s="148" t="s">
        <v>6962</v>
      </c>
      <c r="J3520" s="148" t="s">
        <v>6962</v>
      </c>
      <c r="K3520" s="148">
        <f t="shared" si="84"/>
        <v>0</v>
      </c>
      <c r="L3520" s="148" t="s">
        <v>9021</v>
      </c>
    </row>
    <row r="3521" spans="8:12" x14ac:dyDescent="0.25">
      <c r="H3521" s="148" t="s">
        <v>5108</v>
      </c>
      <c r="I3521" s="148" t="s">
        <v>391</v>
      </c>
      <c r="J3521" s="148" t="s">
        <v>8222</v>
      </c>
      <c r="K3521" s="148">
        <f t="shared" si="84"/>
        <v>650000000000933</v>
      </c>
      <c r="L3521" s="148" t="s">
        <v>9021</v>
      </c>
    </row>
    <row r="3522" spans="8:12" x14ac:dyDescent="0.25">
      <c r="H3522" s="148" t="s">
        <v>5109</v>
      </c>
      <c r="I3522" s="148" t="s">
        <v>6962</v>
      </c>
      <c r="J3522" s="148" t="s">
        <v>6962</v>
      </c>
      <c r="K3522" s="148">
        <f t="shared" si="84"/>
        <v>0</v>
      </c>
      <c r="L3522" s="148" t="s">
        <v>9021</v>
      </c>
    </row>
    <row r="3523" spans="8:12" x14ac:dyDescent="0.25">
      <c r="H3523" s="148" t="s">
        <v>5109</v>
      </c>
      <c r="I3523" s="148" t="s">
        <v>391</v>
      </c>
      <c r="J3523" s="148" t="s">
        <v>8223</v>
      </c>
      <c r="K3523" s="148">
        <f t="shared" ref="K3523:K3586" si="85">+IFERROR(J3523*1,0)</f>
        <v>650000000000934</v>
      </c>
      <c r="L3523" s="148" t="s">
        <v>9021</v>
      </c>
    </row>
    <row r="3524" spans="8:12" x14ac:dyDescent="0.25">
      <c r="H3524" s="148" t="s">
        <v>5110</v>
      </c>
      <c r="I3524" s="148" t="s">
        <v>6962</v>
      </c>
      <c r="J3524" s="148" t="s">
        <v>6962</v>
      </c>
      <c r="K3524" s="148">
        <f t="shared" si="85"/>
        <v>0</v>
      </c>
      <c r="L3524" s="148" t="s">
        <v>9021</v>
      </c>
    </row>
    <row r="3525" spans="8:12" x14ac:dyDescent="0.25">
      <c r="H3525" s="148" t="s">
        <v>5110</v>
      </c>
      <c r="I3525" s="148" t="s">
        <v>391</v>
      </c>
      <c r="J3525" s="148" t="s">
        <v>8224</v>
      </c>
      <c r="K3525" s="148">
        <f t="shared" si="85"/>
        <v>650000000000935</v>
      </c>
      <c r="L3525" s="148" t="s">
        <v>9021</v>
      </c>
    </row>
    <row r="3526" spans="8:12" x14ac:dyDescent="0.25">
      <c r="H3526" s="148" t="s">
        <v>5111</v>
      </c>
      <c r="I3526" s="148" t="s">
        <v>6962</v>
      </c>
      <c r="J3526" s="148" t="s">
        <v>6962</v>
      </c>
      <c r="K3526" s="148">
        <f t="shared" si="85"/>
        <v>0</v>
      </c>
      <c r="L3526" s="148" t="s">
        <v>9021</v>
      </c>
    </row>
    <row r="3527" spans="8:12" x14ac:dyDescent="0.25">
      <c r="H3527" s="148" t="s">
        <v>5111</v>
      </c>
      <c r="I3527" s="148" t="s">
        <v>391</v>
      </c>
      <c r="J3527" s="148" t="s">
        <v>8225</v>
      </c>
      <c r="K3527" s="148">
        <f t="shared" si="85"/>
        <v>650000000001901</v>
      </c>
      <c r="L3527" s="148" t="s">
        <v>9021</v>
      </c>
    </row>
    <row r="3528" spans="8:12" x14ac:dyDescent="0.25">
      <c r="H3528" s="148" t="s">
        <v>5112</v>
      </c>
      <c r="I3528" s="148" t="s">
        <v>6962</v>
      </c>
      <c r="J3528" s="148" t="s">
        <v>6962</v>
      </c>
      <c r="K3528" s="148">
        <f t="shared" si="85"/>
        <v>0</v>
      </c>
      <c r="L3528" s="148" t="s">
        <v>9021</v>
      </c>
    </row>
    <row r="3529" spans="8:12" x14ac:dyDescent="0.25">
      <c r="H3529" s="148" t="s">
        <v>5112</v>
      </c>
      <c r="I3529" s="148" t="s">
        <v>391</v>
      </c>
      <c r="J3529" s="148" t="s">
        <v>8226</v>
      </c>
      <c r="K3529" s="148">
        <f t="shared" si="85"/>
        <v>650000000000936</v>
      </c>
      <c r="L3529" s="148" t="s">
        <v>9021</v>
      </c>
    </row>
    <row r="3530" spans="8:12" x14ac:dyDescent="0.25">
      <c r="H3530" s="148" t="s">
        <v>5113</v>
      </c>
      <c r="I3530" s="148" t="s">
        <v>6962</v>
      </c>
      <c r="J3530" s="148" t="s">
        <v>6962</v>
      </c>
      <c r="K3530" s="148">
        <f t="shared" si="85"/>
        <v>0</v>
      </c>
      <c r="L3530" s="148" t="s">
        <v>9021</v>
      </c>
    </row>
    <row r="3531" spans="8:12" x14ac:dyDescent="0.25">
      <c r="H3531" s="148" t="s">
        <v>5113</v>
      </c>
      <c r="I3531" s="148" t="s">
        <v>391</v>
      </c>
      <c r="J3531" s="148" t="s">
        <v>8227</v>
      </c>
      <c r="K3531" s="148">
        <f t="shared" si="85"/>
        <v>650000000001902</v>
      </c>
      <c r="L3531" s="148" t="s">
        <v>9021</v>
      </c>
    </row>
    <row r="3532" spans="8:12" x14ac:dyDescent="0.25">
      <c r="H3532" s="148" t="s">
        <v>6895</v>
      </c>
      <c r="I3532" s="148" t="s">
        <v>6962</v>
      </c>
      <c r="J3532" s="148" t="s">
        <v>6962</v>
      </c>
      <c r="K3532" s="148">
        <f t="shared" si="85"/>
        <v>0</v>
      </c>
      <c r="L3532" s="148" t="s">
        <v>9021</v>
      </c>
    </row>
    <row r="3533" spans="8:12" x14ac:dyDescent="0.25">
      <c r="H3533" s="148" t="s">
        <v>5114</v>
      </c>
      <c r="I3533" s="148" t="s">
        <v>6962</v>
      </c>
      <c r="J3533" s="148" t="s">
        <v>6962</v>
      </c>
      <c r="K3533" s="148">
        <f t="shared" si="85"/>
        <v>0</v>
      </c>
      <c r="L3533" s="148" t="s">
        <v>9021</v>
      </c>
    </row>
    <row r="3534" spans="8:12" x14ac:dyDescent="0.25">
      <c r="H3534" s="148" t="s">
        <v>5114</v>
      </c>
      <c r="I3534" s="148" t="s">
        <v>391</v>
      </c>
      <c r="J3534" s="148" t="s">
        <v>8228</v>
      </c>
      <c r="K3534" s="148">
        <f t="shared" si="85"/>
        <v>650000000001903</v>
      </c>
      <c r="L3534" s="148" t="s">
        <v>9021</v>
      </c>
    </row>
    <row r="3535" spans="8:12" x14ac:dyDescent="0.25">
      <c r="H3535" s="148" t="s">
        <v>5115</v>
      </c>
      <c r="I3535" s="148" t="s">
        <v>6962</v>
      </c>
      <c r="J3535" s="148" t="s">
        <v>6962</v>
      </c>
      <c r="K3535" s="148">
        <f t="shared" si="85"/>
        <v>0</v>
      </c>
      <c r="L3535" s="148" t="s">
        <v>9021</v>
      </c>
    </row>
    <row r="3536" spans="8:12" x14ac:dyDescent="0.25">
      <c r="H3536" s="148" t="s">
        <v>5115</v>
      </c>
      <c r="I3536" s="148" t="s">
        <v>391</v>
      </c>
      <c r="J3536" s="148" t="s">
        <v>8229</v>
      </c>
      <c r="K3536" s="148">
        <f t="shared" si="85"/>
        <v>650000000000937</v>
      </c>
      <c r="L3536" s="148" t="s">
        <v>9021</v>
      </c>
    </row>
    <row r="3537" spans="8:12" x14ac:dyDescent="0.25">
      <c r="H3537" s="148" t="s">
        <v>5116</v>
      </c>
      <c r="I3537" s="148" t="s">
        <v>6962</v>
      </c>
      <c r="J3537" s="148" t="s">
        <v>6962</v>
      </c>
      <c r="K3537" s="148">
        <f t="shared" si="85"/>
        <v>0</v>
      </c>
      <c r="L3537" s="148" t="s">
        <v>9021</v>
      </c>
    </row>
    <row r="3538" spans="8:12" x14ac:dyDescent="0.25">
      <c r="H3538" s="148" t="s">
        <v>5116</v>
      </c>
      <c r="I3538" s="148" t="s">
        <v>391</v>
      </c>
      <c r="J3538" s="148" t="s">
        <v>8230</v>
      </c>
      <c r="K3538" s="148">
        <f t="shared" si="85"/>
        <v>650000000000938</v>
      </c>
      <c r="L3538" s="148" t="s">
        <v>9021</v>
      </c>
    </row>
    <row r="3539" spans="8:12" x14ac:dyDescent="0.25">
      <c r="H3539" s="148" t="s">
        <v>5117</v>
      </c>
      <c r="I3539" s="148" t="s">
        <v>6962</v>
      </c>
      <c r="J3539" s="148" t="s">
        <v>6962</v>
      </c>
      <c r="K3539" s="148">
        <f t="shared" si="85"/>
        <v>0</v>
      </c>
      <c r="L3539" s="148" t="s">
        <v>9021</v>
      </c>
    </row>
    <row r="3540" spans="8:12" x14ac:dyDescent="0.25">
      <c r="H3540" s="148" t="s">
        <v>5117</v>
      </c>
      <c r="I3540" s="148" t="s">
        <v>391</v>
      </c>
      <c r="J3540" s="148" t="s">
        <v>8231</v>
      </c>
      <c r="K3540" s="148">
        <f t="shared" si="85"/>
        <v>650000000000939</v>
      </c>
      <c r="L3540" s="148" t="s">
        <v>9021</v>
      </c>
    </row>
    <row r="3541" spans="8:12" x14ac:dyDescent="0.25">
      <c r="H3541" s="148" t="s">
        <v>5118</v>
      </c>
      <c r="I3541" s="148" t="s">
        <v>6962</v>
      </c>
      <c r="J3541" s="148" t="s">
        <v>6962</v>
      </c>
      <c r="K3541" s="148">
        <f t="shared" si="85"/>
        <v>0</v>
      </c>
      <c r="L3541" s="148" t="s">
        <v>9021</v>
      </c>
    </row>
    <row r="3542" spans="8:12" x14ac:dyDescent="0.25">
      <c r="H3542" s="148" t="s">
        <v>5118</v>
      </c>
      <c r="I3542" s="148" t="s">
        <v>391</v>
      </c>
      <c r="J3542" s="148" t="s">
        <v>8232</v>
      </c>
      <c r="K3542" s="148">
        <f t="shared" si="85"/>
        <v>650000000000940</v>
      </c>
      <c r="L3542" s="148" t="s">
        <v>9021</v>
      </c>
    </row>
    <row r="3543" spans="8:12" x14ac:dyDescent="0.25">
      <c r="H3543" s="148" t="s">
        <v>5119</v>
      </c>
      <c r="I3543" s="148" t="s">
        <v>6962</v>
      </c>
      <c r="J3543" s="148" t="s">
        <v>6962</v>
      </c>
      <c r="K3543" s="148">
        <f t="shared" si="85"/>
        <v>0</v>
      </c>
      <c r="L3543" s="148" t="s">
        <v>9021</v>
      </c>
    </row>
    <row r="3544" spans="8:12" x14ac:dyDescent="0.25">
      <c r="H3544" s="148" t="s">
        <v>5119</v>
      </c>
      <c r="I3544" s="148" t="s">
        <v>391</v>
      </c>
      <c r="J3544" s="148" t="s">
        <v>8233</v>
      </c>
      <c r="K3544" s="148">
        <f t="shared" si="85"/>
        <v>650000000000941</v>
      </c>
      <c r="L3544" s="148" t="s">
        <v>9021</v>
      </c>
    </row>
    <row r="3545" spans="8:12" x14ac:dyDescent="0.25">
      <c r="H3545" s="148" t="s">
        <v>5120</v>
      </c>
      <c r="I3545" s="148" t="s">
        <v>6962</v>
      </c>
      <c r="J3545" s="148" t="s">
        <v>6962</v>
      </c>
      <c r="K3545" s="148">
        <f t="shared" si="85"/>
        <v>0</v>
      </c>
      <c r="L3545" s="148" t="s">
        <v>9021</v>
      </c>
    </row>
    <row r="3546" spans="8:12" x14ac:dyDescent="0.25">
      <c r="H3546" s="148" t="s">
        <v>5120</v>
      </c>
      <c r="I3546" s="148" t="s">
        <v>391</v>
      </c>
      <c r="J3546" s="148" t="s">
        <v>8234</v>
      </c>
      <c r="K3546" s="148">
        <f t="shared" si="85"/>
        <v>650000000000942</v>
      </c>
      <c r="L3546" s="148" t="s">
        <v>9021</v>
      </c>
    </row>
    <row r="3547" spans="8:12" x14ac:dyDescent="0.25">
      <c r="H3547" s="148" t="s">
        <v>5121</v>
      </c>
      <c r="I3547" s="148" t="s">
        <v>6962</v>
      </c>
      <c r="J3547" s="148" t="s">
        <v>6962</v>
      </c>
      <c r="K3547" s="148">
        <f t="shared" si="85"/>
        <v>0</v>
      </c>
      <c r="L3547" s="148" t="s">
        <v>9021</v>
      </c>
    </row>
    <row r="3548" spans="8:12" x14ac:dyDescent="0.25">
      <c r="H3548" s="148" t="s">
        <v>5121</v>
      </c>
      <c r="I3548" s="148" t="s">
        <v>391</v>
      </c>
      <c r="J3548" s="148" t="s">
        <v>8235</v>
      </c>
      <c r="K3548" s="148">
        <f t="shared" si="85"/>
        <v>650000000001904</v>
      </c>
      <c r="L3548" s="148" t="s">
        <v>9021</v>
      </c>
    </row>
    <row r="3549" spans="8:12" x14ac:dyDescent="0.25">
      <c r="H3549" s="148" t="s">
        <v>5122</v>
      </c>
      <c r="I3549" s="148" t="s">
        <v>6962</v>
      </c>
      <c r="J3549" s="148" t="s">
        <v>6962</v>
      </c>
      <c r="K3549" s="148">
        <f t="shared" si="85"/>
        <v>0</v>
      </c>
      <c r="L3549" s="148" t="s">
        <v>9021</v>
      </c>
    </row>
    <row r="3550" spans="8:12" x14ac:dyDescent="0.25">
      <c r="H3550" s="148" t="s">
        <v>5122</v>
      </c>
      <c r="I3550" s="148" t="s">
        <v>391</v>
      </c>
      <c r="J3550" s="148" t="s">
        <v>8236</v>
      </c>
      <c r="K3550" s="148">
        <f t="shared" si="85"/>
        <v>650000000001905</v>
      </c>
      <c r="L3550" s="148" t="s">
        <v>9021</v>
      </c>
    </row>
    <row r="3551" spans="8:12" x14ac:dyDescent="0.25">
      <c r="H3551" s="148" t="s">
        <v>5123</v>
      </c>
      <c r="I3551" s="148" t="s">
        <v>6962</v>
      </c>
      <c r="J3551" s="148" t="s">
        <v>6962</v>
      </c>
      <c r="K3551" s="148">
        <f t="shared" si="85"/>
        <v>0</v>
      </c>
      <c r="L3551" s="148" t="s">
        <v>9021</v>
      </c>
    </row>
    <row r="3552" spans="8:12" x14ac:dyDescent="0.25">
      <c r="H3552" s="148" t="s">
        <v>5123</v>
      </c>
      <c r="I3552" s="148" t="s">
        <v>391</v>
      </c>
      <c r="J3552" s="148" t="s">
        <v>8237</v>
      </c>
      <c r="K3552" s="148">
        <f t="shared" si="85"/>
        <v>650000000000943</v>
      </c>
      <c r="L3552" s="148" t="s">
        <v>9021</v>
      </c>
    </row>
    <row r="3553" spans="8:12" x14ac:dyDescent="0.25">
      <c r="H3553" s="148" t="s">
        <v>5124</v>
      </c>
      <c r="I3553" s="148" t="s">
        <v>6962</v>
      </c>
      <c r="J3553" s="148" t="s">
        <v>6962</v>
      </c>
      <c r="K3553" s="148">
        <f t="shared" si="85"/>
        <v>0</v>
      </c>
      <c r="L3553" s="148" t="s">
        <v>9021</v>
      </c>
    </row>
    <row r="3554" spans="8:12" x14ac:dyDescent="0.25">
      <c r="H3554" s="148" t="s">
        <v>5124</v>
      </c>
      <c r="I3554" s="148" t="s">
        <v>391</v>
      </c>
      <c r="J3554" s="148" t="s">
        <v>8238</v>
      </c>
      <c r="K3554" s="148">
        <f t="shared" si="85"/>
        <v>650000000000944</v>
      </c>
      <c r="L3554" s="148" t="s">
        <v>9021</v>
      </c>
    </row>
    <row r="3555" spans="8:12" x14ac:dyDescent="0.25">
      <c r="H3555" s="148" t="s">
        <v>5125</v>
      </c>
      <c r="I3555" s="148" t="s">
        <v>6962</v>
      </c>
      <c r="J3555" s="148" t="s">
        <v>6962</v>
      </c>
      <c r="K3555" s="148">
        <f t="shared" si="85"/>
        <v>0</v>
      </c>
      <c r="L3555" s="148" t="s">
        <v>9021</v>
      </c>
    </row>
    <row r="3556" spans="8:12" x14ac:dyDescent="0.25">
      <c r="H3556" s="148" t="s">
        <v>5125</v>
      </c>
      <c r="I3556" s="148" t="s">
        <v>391</v>
      </c>
      <c r="J3556" s="148" t="s">
        <v>8239</v>
      </c>
      <c r="K3556" s="148">
        <f t="shared" si="85"/>
        <v>650000000000945</v>
      </c>
      <c r="L3556" s="148" t="s">
        <v>9021</v>
      </c>
    </row>
    <row r="3557" spans="8:12" x14ac:dyDescent="0.25">
      <c r="H3557" s="148" t="s">
        <v>5126</v>
      </c>
      <c r="I3557" s="148" t="s">
        <v>6962</v>
      </c>
      <c r="J3557" s="148" t="s">
        <v>6962</v>
      </c>
      <c r="K3557" s="148">
        <f t="shared" si="85"/>
        <v>0</v>
      </c>
      <c r="L3557" s="148" t="s">
        <v>9021</v>
      </c>
    </row>
    <row r="3558" spans="8:12" x14ac:dyDescent="0.25">
      <c r="H3558" s="148" t="s">
        <v>5126</v>
      </c>
      <c r="I3558" s="148" t="s">
        <v>391</v>
      </c>
      <c r="J3558" s="148" t="s">
        <v>8240</v>
      </c>
      <c r="K3558" s="148">
        <f t="shared" si="85"/>
        <v>650000000000946</v>
      </c>
      <c r="L3558" s="148" t="s">
        <v>9021</v>
      </c>
    </row>
    <row r="3559" spans="8:12" x14ac:dyDescent="0.25">
      <c r="H3559" s="148" t="s">
        <v>5127</v>
      </c>
      <c r="I3559" s="148" t="s">
        <v>6962</v>
      </c>
      <c r="J3559" s="148" t="s">
        <v>6962</v>
      </c>
      <c r="K3559" s="148">
        <f t="shared" si="85"/>
        <v>0</v>
      </c>
      <c r="L3559" s="148" t="s">
        <v>9021</v>
      </c>
    </row>
    <row r="3560" spans="8:12" x14ac:dyDescent="0.25">
      <c r="H3560" s="148" t="s">
        <v>5127</v>
      </c>
      <c r="I3560" s="148" t="s">
        <v>391</v>
      </c>
      <c r="J3560" s="148" t="s">
        <v>8241</v>
      </c>
      <c r="K3560" s="148">
        <f t="shared" si="85"/>
        <v>650000000000947</v>
      </c>
      <c r="L3560" s="148" t="s">
        <v>9021</v>
      </c>
    </row>
    <row r="3561" spans="8:12" x14ac:dyDescent="0.25">
      <c r="H3561" s="148" t="s">
        <v>5128</v>
      </c>
      <c r="I3561" s="148" t="s">
        <v>6962</v>
      </c>
      <c r="J3561" s="148" t="s">
        <v>6962</v>
      </c>
      <c r="K3561" s="148">
        <f t="shared" si="85"/>
        <v>0</v>
      </c>
      <c r="L3561" s="148" t="s">
        <v>9021</v>
      </c>
    </row>
    <row r="3562" spans="8:12" x14ac:dyDescent="0.25">
      <c r="H3562" s="148" t="s">
        <v>5128</v>
      </c>
      <c r="I3562" s="148" t="s">
        <v>391</v>
      </c>
      <c r="J3562" s="148" t="s">
        <v>8242</v>
      </c>
      <c r="K3562" s="148">
        <f t="shared" si="85"/>
        <v>650000000000948</v>
      </c>
      <c r="L3562" s="148" t="s">
        <v>9021</v>
      </c>
    </row>
    <row r="3563" spans="8:12" x14ac:dyDescent="0.25">
      <c r="H3563" s="148" t="s">
        <v>5129</v>
      </c>
      <c r="I3563" s="148" t="s">
        <v>6962</v>
      </c>
      <c r="J3563" s="148" t="s">
        <v>6962</v>
      </c>
      <c r="K3563" s="148">
        <f t="shared" si="85"/>
        <v>0</v>
      </c>
      <c r="L3563" s="148" t="s">
        <v>9021</v>
      </c>
    </row>
    <row r="3564" spans="8:12" x14ac:dyDescent="0.25">
      <c r="H3564" s="148" t="s">
        <v>5129</v>
      </c>
      <c r="I3564" s="148" t="s">
        <v>391</v>
      </c>
      <c r="J3564" s="148" t="s">
        <v>8243</v>
      </c>
      <c r="K3564" s="148">
        <f t="shared" si="85"/>
        <v>650000000000949</v>
      </c>
      <c r="L3564" s="148" t="s">
        <v>9021</v>
      </c>
    </row>
    <row r="3565" spans="8:12" x14ac:dyDescent="0.25">
      <c r="H3565" s="148" t="s">
        <v>5130</v>
      </c>
      <c r="I3565" s="148" t="s">
        <v>6962</v>
      </c>
      <c r="J3565" s="148" t="s">
        <v>6962</v>
      </c>
      <c r="K3565" s="148">
        <f t="shared" si="85"/>
        <v>0</v>
      </c>
      <c r="L3565" s="148" t="s">
        <v>9021</v>
      </c>
    </row>
    <row r="3566" spans="8:12" x14ac:dyDescent="0.25">
      <c r="H3566" s="148" t="s">
        <v>5130</v>
      </c>
      <c r="I3566" s="148" t="s">
        <v>391</v>
      </c>
      <c r="J3566" s="148" t="s">
        <v>8244</v>
      </c>
      <c r="K3566" s="148">
        <f t="shared" si="85"/>
        <v>650000000001906</v>
      </c>
      <c r="L3566" s="148" t="s">
        <v>9021</v>
      </c>
    </row>
    <row r="3567" spans="8:12" x14ac:dyDescent="0.25">
      <c r="H3567" s="148" t="s">
        <v>5131</v>
      </c>
      <c r="I3567" s="148" t="s">
        <v>6962</v>
      </c>
      <c r="J3567" s="148" t="s">
        <v>6962</v>
      </c>
      <c r="K3567" s="148">
        <f t="shared" si="85"/>
        <v>0</v>
      </c>
      <c r="L3567" s="148" t="s">
        <v>9021</v>
      </c>
    </row>
    <row r="3568" spans="8:12" x14ac:dyDescent="0.25">
      <c r="H3568" s="148" t="s">
        <v>5131</v>
      </c>
      <c r="I3568" s="148" t="s">
        <v>391</v>
      </c>
      <c r="J3568" s="148" t="s">
        <v>8245</v>
      </c>
      <c r="K3568" s="148">
        <f t="shared" si="85"/>
        <v>650000000000950</v>
      </c>
      <c r="L3568" s="148" t="s">
        <v>9021</v>
      </c>
    </row>
    <row r="3569" spans="8:12" x14ac:dyDescent="0.25">
      <c r="H3569" s="148" t="s">
        <v>5132</v>
      </c>
      <c r="I3569" s="148" t="s">
        <v>6962</v>
      </c>
      <c r="J3569" s="148" t="s">
        <v>6962</v>
      </c>
      <c r="K3569" s="148">
        <f t="shared" si="85"/>
        <v>0</v>
      </c>
      <c r="L3569" s="148" t="s">
        <v>9021</v>
      </c>
    </row>
    <row r="3570" spans="8:12" x14ac:dyDescent="0.25">
      <c r="H3570" s="148" t="s">
        <v>5132</v>
      </c>
      <c r="I3570" s="148" t="s">
        <v>391</v>
      </c>
      <c r="J3570" s="148" t="s">
        <v>8246</v>
      </c>
      <c r="K3570" s="148">
        <f t="shared" si="85"/>
        <v>650000000001907</v>
      </c>
      <c r="L3570" s="148" t="s">
        <v>9021</v>
      </c>
    </row>
    <row r="3571" spans="8:12" x14ac:dyDescent="0.25">
      <c r="H3571" s="148" t="s">
        <v>5133</v>
      </c>
      <c r="I3571" s="148" t="s">
        <v>6962</v>
      </c>
      <c r="J3571" s="148" t="s">
        <v>6962</v>
      </c>
      <c r="K3571" s="148">
        <f t="shared" si="85"/>
        <v>0</v>
      </c>
      <c r="L3571" s="148" t="s">
        <v>9021</v>
      </c>
    </row>
    <row r="3572" spans="8:12" x14ac:dyDescent="0.25">
      <c r="H3572" s="148" t="s">
        <v>5133</v>
      </c>
      <c r="I3572" s="148" t="s">
        <v>391</v>
      </c>
      <c r="J3572" s="148" t="s">
        <v>8247</v>
      </c>
      <c r="K3572" s="148">
        <f t="shared" si="85"/>
        <v>650000000001908</v>
      </c>
      <c r="L3572" s="148" t="s">
        <v>9021</v>
      </c>
    </row>
    <row r="3573" spans="8:12" x14ac:dyDescent="0.25">
      <c r="H3573" s="148" t="s">
        <v>5134</v>
      </c>
      <c r="I3573" s="148" t="s">
        <v>6962</v>
      </c>
      <c r="J3573" s="148" t="s">
        <v>6962</v>
      </c>
      <c r="K3573" s="148">
        <f t="shared" si="85"/>
        <v>0</v>
      </c>
      <c r="L3573" s="148" t="s">
        <v>9021</v>
      </c>
    </row>
    <row r="3574" spans="8:12" x14ac:dyDescent="0.25">
      <c r="H3574" s="148" t="s">
        <v>5134</v>
      </c>
      <c r="I3574" s="148" t="s">
        <v>391</v>
      </c>
      <c r="J3574" s="148" t="s">
        <v>8248</v>
      </c>
      <c r="K3574" s="148">
        <f t="shared" si="85"/>
        <v>650000000000951</v>
      </c>
      <c r="L3574" s="148" t="s">
        <v>9021</v>
      </c>
    </row>
    <row r="3575" spans="8:12" x14ac:dyDescent="0.25">
      <c r="H3575" s="148" t="s">
        <v>5135</v>
      </c>
      <c r="I3575" s="148" t="s">
        <v>6962</v>
      </c>
      <c r="J3575" s="148" t="s">
        <v>6962</v>
      </c>
      <c r="K3575" s="148">
        <f t="shared" si="85"/>
        <v>0</v>
      </c>
      <c r="L3575" s="148" t="s">
        <v>9021</v>
      </c>
    </row>
    <row r="3576" spans="8:12" x14ac:dyDescent="0.25">
      <c r="H3576" s="148" t="s">
        <v>5135</v>
      </c>
      <c r="I3576" s="148" t="s">
        <v>391</v>
      </c>
      <c r="J3576" s="148" t="s">
        <v>8249</v>
      </c>
      <c r="K3576" s="148">
        <f t="shared" si="85"/>
        <v>650000000000952</v>
      </c>
      <c r="L3576" s="148" t="s">
        <v>9021</v>
      </c>
    </row>
    <row r="3577" spans="8:12" x14ac:dyDescent="0.25">
      <c r="H3577" s="148" t="s">
        <v>5136</v>
      </c>
      <c r="I3577" s="148" t="s">
        <v>6962</v>
      </c>
      <c r="J3577" s="148" t="s">
        <v>6962</v>
      </c>
      <c r="K3577" s="148">
        <f t="shared" si="85"/>
        <v>0</v>
      </c>
      <c r="L3577" s="148" t="s">
        <v>9021</v>
      </c>
    </row>
    <row r="3578" spans="8:12" x14ac:dyDescent="0.25">
      <c r="H3578" s="148" t="s">
        <v>5136</v>
      </c>
      <c r="I3578" s="148" t="s">
        <v>391</v>
      </c>
      <c r="J3578" s="148" t="s">
        <v>8250</v>
      </c>
      <c r="K3578" s="148">
        <f t="shared" si="85"/>
        <v>650000000000953</v>
      </c>
      <c r="L3578" s="148" t="s">
        <v>9021</v>
      </c>
    </row>
    <row r="3579" spans="8:12" x14ac:dyDescent="0.25">
      <c r="H3579" s="148" t="s">
        <v>5137</v>
      </c>
      <c r="I3579" s="148" t="s">
        <v>6962</v>
      </c>
      <c r="J3579" s="148" t="s">
        <v>6962</v>
      </c>
      <c r="K3579" s="148">
        <f t="shared" si="85"/>
        <v>0</v>
      </c>
      <c r="L3579" s="148" t="s">
        <v>9021</v>
      </c>
    </row>
    <row r="3580" spans="8:12" x14ac:dyDescent="0.25">
      <c r="H3580" s="148" t="s">
        <v>5137</v>
      </c>
      <c r="I3580" s="148" t="s">
        <v>391</v>
      </c>
      <c r="J3580" s="148" t="s">
        <v>8251</v>
      </c>
      <c r="K3580" s="148">
        <f t="shared" si="85"/>
        <v>650000000000954</v>
      </c>
      <c r="L3580" s="148" t="s">
        <v>9021</v>
      </c>
    </row>
    <row r="3581" spans="8:12" x14ac:dyDescent="0.25">
      <c r="H3581" s="148" t="s">
        <v>5138</v>
      </c>
      <c r="I3581" s="148" t="s">
        <v>6962</v>
      </c>
      <c r="J3581" s="148" t="s">
        <v>6962</v>
      </c>
      <c r="K3581" s="148">
        <f t="shared" si="85"/>
        <v>0</v>
      </c>
      <c r="L3581" s="148" t="s">
        <v>9021</v>
      </c>
    </row>
    <row r="3582" spans="8:12" x14ac:dyDescent="0.25">
      <c r="H3582" s="148" t="s">
        <v>5138</v>
      </c>
      <c r="I3582" s="148" t="s">
        <v>391</v>
      </c>
      <c r="J3582" s="148" t="s">
        <v>8252</v>
      </c>
      <c r="K3582" s="148">
        <f t="shared" si="85"/>
        <v>650000000001909</v>
      </c>
      <c r="L3582" s="148" t="s">
        <v>9021</v>
      </c>
    </row>
    <row r="3583" spans="8:12" x14ac:dyDescent="0.25">
      <c r="H3583" s="148" t="s">
        <v>5139</v>
      </c>
      <c r="I3583" s="148" t="s">
        <v>6962</v>
      </c>
      <c r="J3583" s="148" t="s">
        <v>6962</v>
      </c>
      <c r="K3583" s="148">
        <f t="shared" si="85"/>
        <v>0</v>
      </c>
      <c r="L3583" s="148" t="s">
        <v>9021</v>
      </c>
    </row>
    <row r="3584" spans="8:12" x14ac:dyDescent="0.25">
      <c r="H3584" s="148" t="s">
        <v>5139</v>
      </c>
      <c r="I3584" s="148" t="s">
        <v>391</v>
      </c>
      <c r="J3584" s="148" t="s">
        <v>8253</v>
      </c>
      <c r="K3584" s="148">
        <f t="shared" si="85"/>
        <v>650000000001910</v>
      </c>
      <c r="L3584" s="148" t="s">
        <v>9021</v>
      </c>
    </row>
    <row r="3585" spans="8:12" x14ac:dyDescent="0.25">
      <c r="H3585" s="148" t="s">
        <v>5140</v>
      </c>
      <c r="I3585" s="148" t="s">
        <v>6962</v>
      </c>
      <c r="J3585" s="148" t="s">
        <v>6962</v>
      </c>
      <c r="K3585" s="148">
        <f t="shared" si="85"/>
        <v>0</v>
      </c>
      <c r="L3585" s="148" t="s">
        <v>9021</v>
      </c>
    </row>
    <row r="3586" spans="8:12" x14ac:dyDescent="0.25">
      <c r="H3586" s="148" t="s">
        <v>5140</v>
      </c>
      <c r="I3586" s="148" t="s">
        <v>391</v>
      </c>
      <c r="J3586" s="148" t="s">
        <v>8254</v>
      </c>
      <c r="K3586" s="148">
        <f t="shared" si="85"/>
        <v>650000000001911</v>
      </c>
      <c r="L3586" s="148" t="s">
        <v>9021</v>
      </c>
    </row>
    <row r="3587" spans="8:12" x14ac:dyDescent="0.25">
      <c r="H3587" s="148" t="s">
        <v>5141</v>
      </c>
      <c r="I3587" s="148" t="s">
        <v>6962</v>
      </c>
      <c r="J3587" s="148" t="s">
        <v>6962</v>
      </c>
      <c r="K3587" s="148">
        <f t="shared" ref="K3587:K3650" si="86">+IFERROR(J3587*1,0)</f>
        <v>0</v>
      </c>
      <c r="L3587" s="148" t="s">
        <v>9021</v>
      </c>
    </row>
    <row r="3588" spans="8:12" x14ac:dyDescent="0.25">
      <c r="H3588" s="148" t="s">
        <v>5141</v>
      </c>
      <c r="I3588" s="148" t="s">
        <v>391</v>
      </c>
      <c r="J3588" s="148" t="s">
        <v>8255</v>
      </c>
      <c r="K3588" s="148">
        <f t="shared" si="86"/>
        <v>650000000001912</v>
      </c>
      <c r="L3588" s="148" t="s">
        <v>9021</v>
      </c>
    </row>
    <row r="3589" spans="8:12" x14ac:dyDescent="0.25">
      <c r="H3589" s="148" t="s">
        <v>5142</v>
      </c>
      <c r="I3589" s="148" t="s">
        <v>6962</v>
      </c>
      <c r="J3589" s="148" t="s">
        <v>6962</v>
      </c>
      <c r="K3589" s="148">
        <f t="shared" si="86"/>
        <v>0</v>
      </c>
      <c r="L3589" s="148" t="s">
        <v>9021</v>
      </c>
    </row>
    <row r="3590" spans="8:12" x14ac:dyDescent="0.25">
      <c r="H3590" s="148" t="s">
        <v>5142</v>
      </c>
      <c r="I3590" s="148" t="s">
        <v>391</v>
      </c>
      <c r="J3590" s="148" t="s">
        <v>8256</v>
      </c>
      <c r="K3590" s="148">
        <f t="shared" si="86"/>
        <v>650000000001913</v>
      </c>
      <c r="L3590" s="148" t="s">
        <v>9021</v>
      </c>
    </row>
    <row r="3591" spans="8:12" x14ac:dyDescent="0.25">
      <c r="H3591" s="148" t="s">
        <v>5143</v>
      </c>
      <c r="I3591" s="148" t="s">
        <v>6962</v>
      </c>
      <c r="J3591" s="148" t="s">
        <v>6962</v>
      </c>
      <c r="K3591" s="148">
        <f t="shared" si="86"/>
        <v>0</v>
      </c>
      <c r="L3591" s="148" t="s">
        <v>9021</v>
      </c>
    </row>
    <row r="3592" spans="8:12" x14ac:dyDescent="0.25">
      <c r="H3592" s="148" t="s">
        <v>5143</v>
      </c>
      <c r="I3592" s="148" t="s">
        <v>391</v>
      </c>
      <c r="J3592" s="148" t="s">
        <v>8257</v>
      </c>
      <c r="K3592" s="148">
        <f t="shared" si="86"/>
        <v>650000000000955</v>
      </c>
      <c r="L3592" s="148" t="s">
        <v>9021</v>
      </c>
    </row>
    <row r="3593" spans="8:12" x14ac:dyDescent="0.25">
      <c r="H3593" s="148" t="s">
        <v>5144</v>
      </c>
      <c r="I3593" s="148" t="s">
        <v>6962</v>
      </c>
      <c r="J3593" s="148" t="s">
        <v>6962</v>
      </c>
      <c r="K3593" s="148">
        <f t="shared" si="86"/>
        <v>0</v>
      </c>
      <c r="L3593" s="148" t="s">
        <v>9021</v>
      </c>
    </row>
    <row r="3594" spans="8:12" x14ac:dyDescent="0.25">
      <c r="H3594" s="148" t="s">
        <v>5144</v>
      </c>
      <c r="I3594" s="148" t="s">
        <v>391</v>
      </c>
      <c r="J3594" s="148" t="s">
        <v>8258</v>
      </c>
      <c r="K3594" s="148">
        <f t="shared" si="86"/>
        <v>650000000000956</v>
      </c>
      <c r="L3594" s="148" t="s">
        <v>9021</v>
      </c>
    </row>
    <row r="3595" spans="8:12" x14ac:dyDescent="0.25">
      <c r="H3595" s="148" t="s">
        <v>5145</v>
      </c>
      <c r="I3595" s="148" t="s">
        <v>6962</v>
      </c>
      <c r="J3595" s="148" t="s">
        <v>6962</v>
      </c>
      <c r="K3595" s="148">
        <f t="shared" si="86"/>
        <v>0</v>
      </c>
      <c r="L3595" s="148" t="s">
        <v>9021</v>
      </c>
    </row>
    <row r="3596" spans="8:12" x14ac:dyDescent="0.25">
      <c r="H3596" s="148" t="s">
        <v>5145</v>
      </c>
      <c r="I3596" s="148" t="s">
        <v>391</v>
      </c>
      <c r="J3596" s="148" t="s">
        <v>8259</v>
      </c>
      <c r="K3596" s="148">
        <f t="shared" si="86"/>
        <v>650000000001914</v>
      </c>
      <c r="L3596" s="148" t="s">
        <v>9021</v>
      </c>
    </row>
    <row r="3597" spans="8:12" x14ac:dyDescent="0.25">
      <c r="H3597" s="148" t="s">
        <v>5146</v>
      </c>
      <c r="I3597" s="148" t="s">
        <v>6962</v>
      </c>
      <c r="J3597" s="148" t="s">
        <v>6962</v>
      </c>
      <c r="K3597" s="148">
        <f t="shared" si="86"/>
        <v>0</v>
      </c>
      <c r="L3597" s="148" t="s">
        <v>9021</v>
      </c>
    </row>
    <row r="3598" spans="8:12" x14ac:dyDescent="0.25">
      <c r="H3598" s="148" t="s">
        <v>5146</v>
      </c>
      <c r="I3598" s="148" t="s">
        <v>391</v>
      </c>
      <c r="J3598" s="148" t="s">
        <v>8260</v>
      </c>
      <c r="K3598" s="148">
        <f t="shared" si="86"/>
        <v>650000000001915</v>
      </c>
      <c r="L3598" s="148" t="s">
        <v>9021</v>
      </c>
    </row>
    <row r="3599" spans="8:12" x14ac:dyDescent="0.25">
      <c r="H3599" s="148" t="s">
        <v>5147</v>
      </c>
      <c r="I3599" s="148" t="s">
        <v>6962</v>
      </c>
      <c r="J3599" s="148" t="s">
        <v>6962</v>
      </c>
      <c r="K3599" s="148">
        <f t="shared" si="86"/>
        <v>0</v>
      </c>
      <c r="L3599" s="148" t="s">
        <v>9021</v>
      </c>
    </row>
    <row r="3600" spans="8:12" x14ac:dyDescent="0.25">
      <c r="H3600" s="148" t="s">
        <v>5147</v>
      </c>
      <c r="I3600" s="148" t="s">
        <v>391</v>
      </c>
      <c r="J3600" s="148" t="s">
        <v>8261</v>
      </c>
      <c r="K3600" s="148">
        <f t="shared" si="86"/>
        <v>650000000001916</v>
      </c>
      <c r="L3600" s="148" t="s">
        <v>9021</v>
      </c>
    </row>
    <row r="3601" spans="8:12" x14ac:dyDescent="0.25">
      <c r="H3601" s="148" t="s">
        <v>5148</v>
      </c>
      <c r="I3601" s="148" t="s">
        <v>6962</v>
      </c>
      <c r="J3601" s="148" t="s">
        <v>6962</v>
      </c>
      <c r="K3601" s="148">
        <f t="shared" si="86"/>
        <v>0</v>
      </c>
      <c r="L3601" s="148" t="s">
        <v>9021</v>
      </c>
    </row>
    <row r="3602" spans="8:12" x14ac:dyDescent="0.25">
      <c r="H3602" s="148" t="s">
        <v>5148</v>
      </c>
      <c r="I3602" s="148" t="s">
        <v>391</v>
      </c>
      <c r="J3602" s="148" t="s">
        <v>8262</v>
      </c>
      <c r="K3602" s="148">
        <f t="shared" si="86"/>
        <v>650000000001917</v>
      </c>
      <c r="L3602" s="148" t="s">
        <v>9021</v>
      </c>
    </row>
    <row r="3603" spans="8:12" x14ac:dyDescent="0.25">
      <c r="H3603" s="148" t="s">
        <v>5149</v>
      </c>
      <c r="I3603" s="148" t="s">
        <v>6962</v>
      </c>
      <c r="J3603" s="148" t="s">
        <v>6962</v>
      </c>
      <c r="K3603" s="148">
        <f t="shared" si="86"/>
        <v>0</v>
      </c>
      <c r="L3603" s="148" t="s">
        <v>9021</v>
      </c>
    </row>
    <row r="3604" spans="8:12" x14ac:dyDescent="0.25">
      <c r="H3604" s="148" t="s">
        <v>5149</v>
      </c>
      <c r="I3604" s="148" t="s">
        <v>391</v>
      </c>
      <c r="J3604" s="148" t="s">
        <v>8263</v>
      </c>
      <c r="K3604" s="148">
        <f t="shared" si="86"/>
        <v>650000000000957</v>
      </c>
      <c r="L3604" s="148" t="s">
        <v>9021</v>
      </c>
    </row>
    <row r="3605" spans="8:12" x14ac:dyDescent="0.25">
      <c r="H3605" s="148" t="s">
        <v>5150</v>
      </c>
      <c r="I3605" s="148" t="s">
        <v>6962</v>
      </c>
      <c r="J3605" s="148" t="s">
        <v>6962</v>
      </c>
      <c r="K3605" s="148">
        <f t="shared" si="86"/>
        <v>0</v>
      </c>
      <c r="L3605" s="148" t="s">
        <v>9021</v>
      </c>
    </row>
    <row r="3606" spans="8:12" x14ac:dyDescent="0.25">
      <c r="H3606" s="148" t="s">
        <v>5150</v>
      </c>
      <c r="I3606" s="148" t="s">
        <v>391</v>
      </c>
      <c r="J3606" s="148" t="s">
        <v>8264</v>
      </c>
      <c r="K3606" s="148">
        <f t="shared" si="86"/>
        <v>650000000001918</v>
      </c>
      <c r="L3606" s="148" t="s">
        <v>9021</v>
      </c>
    </row>
    <row r="3607" spans="8:12" x14ac:dyDescent="0.25">
      <c r="H3607" s="148" t="s">
        <v>5151</v>
      </c>
      <c r="I3607" s="148" t="s">
        <v>6962</v>
      </c>
      <c r="J3607" s="148" t="s">
        <v>6962</v>
      </c>
      <c r="K3607" s="148">
        <f t="shared" si="86"/>
        <v>0</v>
      </c>
      <c r="L3607" s="148" t="s">
        <v>9021</v>
      </c>
    </row>
    <row r="3608" spans="8:12" x14ac:dyDescent="0.25">
      <c r="H3608" s="148" t="s">
        <v>5151</v>
      </c>
      <c r="I3608" s="148" t="s">
        <v>391</v>
      </c>
      <c r="J3608" s="148" t="s">
        <v>8265</v>
      </c>
      <c r="K3608" s="148">
        <f t="shared" si="86"/>
        <v>650000000000958</v>
      </c>
      <c r="L3608" s="148" t="s">
        <v>9021</v>
      </c>
    </row>
    <row r="3609" spans="8:12" x14ac:dyDescent="0.25">
      <c r="H3609" s="148" t="s">
        <v>5152</v>
      </c>
      <c r="I3609" s="148" t="s">
        <v>6962</v>
      </c>
      <c r="J3609" s="148" t="s">
        <v>6962</v>
      </c>
      <c r="K3609" s="148">
        <f t="shared" si="86"/>
        <v>0</v>
      </c>
      <c r="L3609" s="148" t="s">
        <v>9021</v>
      </c>
    </row>
    <row r="3610" spans="8:12" x14ac:dyDescent="0.25">
      <c r="H3610" s="148" t="s">
        <v>5152</v>
      </c>
      <c r="I3610" s="148" t="s">
        <v>391</v>
      </c>
      <c r="J3610" s="148" t="s">
        <v>8266</v>
      </c>
      <c r="K3610" s="148">
        <f t="shared" si="86"/>
        <v>650000000000959</v>
      </c>
      <c r="L3610" s="148" t="s">
        <v>9021</v>
      </c>
    </row>
    <row r="3611" spans="8:12" x14ac:dyDescent="0.25">
      <c r="H3611" s="148" t="s">
        <v>5153</v>
      </c>
      <c r="I3611" s="148" t="s">
        <v>6962</v>
      </c>
      <c r="J3611" s="148" t="s">
        <v>6962</v>
      </c>
      <c r="K3611" s="148">
        <f t="shared" si="86"/>
        <v>0</v>
      </c>
      <c r="L3611" s="148" t="s">
        <v>9021</v>
      </c>
    </row>
    <row r="3612" spans="8:12" x14ac:dyDescent="0.25">
      <c r="H3612" s="148" t="s">
        <v>5153</v>
      </c>
      <c r="I3612" s="148" t="s">
        <v>391</v>
      </c>
      <c r="J3612" s="148" t="s">
        <v>8267</v>
      </c>
      <c r="K3612" s="148">
        <f t="shared" si="86"/>
        <v>650000000001919</v>
      </c>
      <c r="L3612" s="148" t="s">
        <v>9021</v>
      </c>
    </row>
    <row r="3613" spans="8:12" x14ac:dyDescent="0.25">
      <c r="H3613" s="148" t="s">
        <v>5154</v>
      </c>
      <c r="I3613" s="148" t="s">
        <v>6962</v>
      </c>
      <c r="J3613" s="148" t="s">
        <v>6962</v>
      </c>
      <c r="K3613" s="148">
        <f t="shared" si="86"/>
        <v>0</v>
      </c>
      <c r="L3613" s="148" t="s">
        <v>9021</v>
      </c>
    </row>
    <row r="3614" spans="8:12" x14ac:dyDescent="0.25">
      <c r="H3614" s="148" t="s">
        <v>5154</v>
      </c>
      <c r="I3614" s="148" t="s">
        <v>391</v>
      </c>
      <c r="J3614" s="148" t="s">
        <v>8268</v>
      </c>
      <c r="K3614" s="148">
        <f t="shared" si="86"/>
        <v>650000000000960</v>
      </c>
      <c r="L3614" s="148" t="s">
        <v>9021</v>
      </c>
    </row>
    <row r="3615" spans="8:12" x14ac:dyDescent="0.25">
      <c r="H3615" s="148" t="s">
        <v>5155</v>
      </c>
      <c r="I3615" s="148" t="s">
        <v>6962</v>
      </c>
      <c r="J3615" s="148" t="s">
        <v>6962</v>
      </c>
      <c r="K3615" s="148">
        <f t="shared" si="86"/>
        <v>0</v>
      </c>
      <c r="L3615" s="148" t="s">
        <v>9021</v>
      </c>
    </row>
    <row r="3616" spans="8:12" x14ac:dyDescent="0.25">
      <c r="H3616" s="148" t="s">
        <v>5155</v>
      </c>
      <c r="I3616" s="148" t="s">
        <v>391</v>
      </c>
      <c r="J3616" s="148" t="s">
        <v>8269</v>
      </c>
      <c r="K3616" s="148">
        <f t="shared" si="86"/>
        <v>650000000000961</v>
      </c>
      <c r="L3616" s="148" t="s">
        <v>9021</v>
      </c>
    </row>
    <row r="3617" spans="8:12" x14ac:dyDescent="0.25">
      <c r="H3617" s="148" t="s">
        <v>5156</v>
      </c>
      <c r="I3617" s="148" t="s">
        <v>6962</v>
      </c>
      <c r="J3617" s="148" t="s">
        <v>6962</v>
      </c>
      <c r="K3617" s="148">
        <f t="shared" si="86"/>
        <v>0</v>
      </c>
      <c r="L3617" s="148" t="s">
        <v>9021</v>
      </c>
    </row>
    <row r="3618" spans="8:12" x14ac:dyDescent="0.25">
      <c r="H3618" s="148" t="s">
        <v>5156</v>
      </c>
      <c r="I3618" s="148" t="s">
        <v>391</v>
      </c>
      <c r="J3618" s="148" t="s">
        <v>8270</v>
      </c>
      <c r="K3618" s="148">
        <f t="shared" si="86"/>
        <v>650000000000962</v>
      </c>
      <c r="L3618" s="148" t="s">
        <v>9021</v>
      </c>
    </row>
    <row r="3619" spans="8:12" x14ac:dyDescent="0.25">
      <c r="H3619" s="148" t="s">
        <v>5157</v>
      </c>
      <c r="I3619" s="148" t="s">
        <v>6962</v>
      </c>
      <c r="J3619" s="148" t="s">
        <v>6962</v>
      </c>
      <c r="K3619" s="148">
        <f t="shared" si="86"/>
        <v>0</v>
      </c>
      <c r="L3619" s="148" t="s">
        <v>9021</v>
      </c>
    </row>
    <row r="3620" spans="8:12" x14ac:dyDescent="0.25">
      <c r="H3620" s="148" t="s">
        <v>5157</v>
      </c>
      <c r="I3620" s="148" t="s">
        <v>391</v>
      </c>
      <c r="J3620" s="148" t="s">
        <v>8271</v>
      </c>
      <c r="K3620" s="148">
        <f t="shared" si="86"/>
        <v>650000000001920</v>
      </c>
      <c r="L3620" s="148" t="s">
        <v>9021</v>
      </c>
    </row>
    <row r="3621" spans="8:12" x14ac:dyDescent="0.25">
      <c r="H3621" s="148" t="s">
        <v>5158</v>
      </c>
      <c r="I3621" s="148" t="s">
        <v>6962</v>
      </c>
      <c r="J3621" s="148" t="s">
        <v>6962</v>
      </c>
      <c r="K3621" s="148">
        <f t="shared" si="86"/>
        <v>0</v>
      </c>
      <c r="L3621" s="148" t="s">
        <v>9021</v>
      </c>
    </row>
    <row r="3622" spans="8:12" x14ac:dyDescent="0.25">
      <c r="H3622" s="148" t="s">
        <v>5158</v>
      </c>
      <c r="I3622" s="148" t="s">
        <v>391</v>
      </c>
      <c r="J3622" s="148" t="s">
        <v>8272</v>
      </c>
      <c r="K3622" s="148">
        <f t="shared" si="86"/>
        <v>650000000000963</v>
      </c>
      <c r="L3622" s="148" t="s">
        <v>9021</v>
      </c>
    </row>
    <row r="3623" spans="8:12" x14ac:dyDescent="0.25">
      <c r="H3623" s="148" t="s">
        <v>5159</v>
      </c>
      <c r="I3623" s="148" t="s">
        <v>6962</v>
      </c>
      <c r="J3623" s="148" t="s">
        <v>6962</v>
      </c>
      <c r="K3623" s="148">
        <f t="shared" si="86"/>
        <v>0</v>
      </c>
      <c r="L3623" s="148" t="s">
        <v>9021</v>
      </c>
    </row>
    <row r="3624" spans="8:12" x14ac:dyDescent="0.25">
      <c r="H3624" s="148" t="s">
        <v>5159</v>
      </c>
      <c r="I3624" s="148" t="s">
        <v>391</v>
      </c>
      <c r="J3624" s="148" t="s">
        <v>8273</v>
      </c>
      <c r="K3624" s="148">
        <f t="shared" si="86"/>
        <v>650000000000964</v>
      </c>
      <c r="L3624" s="148" t="s">
        <v>9021</v>
      </c>
    </row>
    <row r="3625" spans="8:12" x14ac:dyDescent="0.25">
      <c r="H3625" s="148" t="s">
        <v>5160</v>
      </c>
      <c r="I3625" s="148" t="s">
        <v>6962</v>
      </c>
      <c r="J3625" s="148" t="s">
        <v>6962</v>
      </c>
      <c r="K3625" s="148">
        <f t="shared" si="86"/>
        <v>0</v>
      </c>
      <c r="L3625" s="148" t="s">
        <v>9021</v>
      </c>
    </row>
    <row r="3626" spans="8:12" x14ac:dyDescent="0.25">
      <c r="H3626" s="148" t="s">
        <v>5160</v>
      </c>
      <c r="I3626" s="148" t="s">
        <v>391</v>
      </c>
      <c r="J3626" s="148" t="s">
        <v>8274</v>
      </c>
      <c r="K3626" s="148">
        <f t="shared" si="86"/>
        <v>650000000000965</v>
      </c>
      <c r="L3626" s="148" t="s">
        <v>9021</v>
      </c>
    </row>
    <row r="3627" spans="8:12" x14ac:dyDescent="0.25">
      <c r="H3627" s="148" t="s">
        <v>5161</v>
      </c>
      <c r="I3627" s="148" t="s">
        <v>6962</v>
      </c>
      <c r="J3627" s="148" t="s">
        <v>6962</v>
      </c>
      <c r="K3627" s="148">
        <f t="shared" si="86"/>
        <v>0</v>
      </c>
      <c r="L3627" s="148" t="s">
        <v>9021</v>
      </c>
    </row>
    <row r="3628" spans="8:12" x14ac:dyDescent="0.25">
      <c r="H3628" s="148" t="s">
        <v>5161</v>
      </c>
      <c r="I3628" s="148" t="s">
        <v>391</v>
      </c>
      <c r="J3628" s="148" t="s">
        <v>8275</v>
      </c>
      <c r="K3628" s="148">
        <f t="shared" si="86"/>
        <v>650000000000966</v>
      </c>
      <c r="L3628" s="148" t="s">
        <v>9021</v>
      </c>
    </row>
    <row r="3629" spans="8:12" x14ac:dyDescent="0.25">
      <c r="H3629" s="148" t="s">
        <v>5162</v>
      </c>
      <c r="I3629" s="148" t="s">
        <v>6962</v>
      </c>
      <c r="J3629" s="148" t="s">
        <v>6962</v>
      </c>
      <c r="K3629" s="148">
        <f t="shared" si="86"/>
        <v>0</v>
      </c>
      <c r="L3629" s="148" t="s">
        <v>9021</v>
      </c>
    </row>
    <row r="3630" spans="8:12" x14ac:dyDescent="0.25">
      <c r="H3630" s="148" t="s">
        <v>5162</v>
      </c>
      <c r="I3630" s="148" t="s">
        <v>391</v>
      </c>
      <c r="J3630" s="148" t="s">
        <v>8276</v>
      </c>
      <c r="K3630" s="148">
        <f t="shared" si="86"/>
        <v>650000000000967</v>
      </c>
      <c r="L3630" s="148" t="s">
        <v>9021</v>
      </c>
    </row>
    <row r="3631" spans="8:12" x14ac:dyDescent="0.25">
      <c r="H3631" s="148" t="s">
        <v>5163</v>
      </c>
      <c r="I3631" s="148" t="s">
        <v>6962</v>
      </c>
      <c r="J3631" s="148" t="s">
        <v>6962</v>
      </c>
      <c r="K3631" s="148">
        <f t="shared" si="86"/>
        <v>0</v>
      </c>
      <c r="L3631" s="148" t="s">
        <v>9021</v>
      </c>
    </row>
    <row r="3632" spans="8:12" x14ac:dyDescent="0.25">
      <c r="H3632" s="148" t="s">
        <v>5163</v>
      </c>
      <c r="I3632" s="148" t="s">
        <v>391</v>
      </c>
      <c r="J3632" s="148" t="s">
        <v>8277</v>
      </c>
      <c r="K3632" s="148">
        <f t="shared" si="86"/>
        <v>650000000000968</v>
      </c>
      <c r="L3632" s="148" t="s">
        <v>9021</v>
      </c>
    </row>
    <row r="3633" spans="8:12" x14ac:dyDescent="0.25">
      <c r="H3633" s="148" t="s">
        <v>5164</v>
      </c>
      <c r="I3633" s="148" t="s">
        <v>6962</v>
      </c>
      <c r="J3633" s="148" t="s">
        <v>6962</v>
      </c>
      <c r="K3633" s="148">
        <f t="shared" si="86"/>
        <v>0</v>
      </c>
      <c r="L3633" s="148" t="s">
        <v>9021</v>
      </c>
    </row>
    <row r="3634" spans="8:12" x14ac:dyDescent="0.25">
      <c r="H3634" s="148" t="s">
        <v>5164</v>
      </c>
      <c r="I3634" s="148" t="s">
        <v>391</v>
      </c>
      <c r="J3634" s="148" t="s">
        <v>8278</v>
      </c>
      <c r="K3634" s="148">
        <f t="shared" si="86"/>
        <v>650000000000969</v>
      </c>
      <c r="L3634" s="148" t="s">
        <v>9021</v>
      </c>
    </row>
    <row r="3635" spans="8:12" x14ac:dyDescent="0.25">
      <c r="H3635" s="148" t="s">
        <v>5165</v>
      </c>
      <c r="I3635" s="148" t="s">
        <v>6962</v>
      </c>
      <c r="J3635" s="148" t="s">
        <v>6962</v>
      </c>
      <c r="K3635" s="148">
        <f t="shared" si="86"/>
        <v>0</v>
      </c>
      <c r="L3635" s="148" t="s">
        <v>9021</v>
      </c>
    </row>
    <row r="3636" spans="8:12" x14ac:dyDescent="0.25">
      <c r="H3636" s="148" t="s">
        <v>5165</v>
      </c>
      <c r="I3636" s="148" t="s">
        <v>391</v>
      </c>
      <c r="J3636" s="148" t="s">
        <v>8279</v>
      </c>
      <c r="K3636" s="148">
        <f t="shared" si="86"/>
        <v>650000000000970</v>
      </c>
      <c r="L3636" s="148" t="s">
        <v>9021</v>
      </c>
    </row>
    <row r="3637" spans="8:12" x14ac:dyDescent="0.25">
      <c r="H3637" s="148" t="s">
        <v>5166</v>
      </c>
      <c r="I3637" s="148" t="s">
        <v>6962</v>
      </c>
      <c r="J3637" s="148" t="s">
        <v>6962</v>
      </c>
      <c r="K3637" s="148">
        <f t="shared" si="86"/>
        <v>0</v>
      </c>
      <c r="L3637" s="148" t="s">
        <v>9021</v>
      </c>
    </row>
    <row r="3638" spans="8:12" x14ac:dyDescent="0.25">
      <c r="H3638" s="148" t="s">
        <v>5166</v>
      </c>
      <c r="I3638" s="148" t="s">
        <v>391</v>
      </c>
      <c r="J3638" s="148" t="s">
        <v>8280</v>
      </c>
      <c r="K3638" s="148">
        <f t="shared" si="86"/>
        <v>650000000000971</v>
      </c>
      <c r="L3638" s="148" t="s">
        <v>9021</v>
      </c>
    </row>
    <row r="3639" spans="8:12" x14ac:dyDescent="0.25">
      <c r="H3639" s="148" t="s">
        <v>5167</v>
      </c>
      <c r="I3639" s="148" t="s">
        <v>6962</v>
      </c>
      <c r="J3639" s="148" t="s">
        <v>6962</v>
      </c>
      <c r="K3639" s="148">
        <f t="shared" si="86"/>
        <v>0</v>
      </c>
      <c r="L3639" s="148" t="s">
        <v>9021</v>
      </c>
    </row>
    <row r="3640" spans="8:12" x14ac:dyDescent="0.25">
      <c r="H3640" s="148" t="s">
        <v>5167</v>
      </c>
      <c r="I3640" s="148" t="s">
        <v>391</v>
      </c>
      <c r="J3640" s="148" t="s">
        <v>8281</v>
      </c>
      <c r="K3640" s="148">
        <f t="shared" si="86"/>
        <v>650000000000972</v>
      </c>
      <c r="L3640" s="148" t="s">
        <v>9021</v>
      </c>
    </row>
    <row r="3641" spans="8:12" x14ac:dyDescent="0.25">
      <c r="H3641" s="148" t="s">
        <v>5168</v>
      </c>
      <c r="I3641" s="148" t="s">
        <v>6962</v>
      </c>
      <c r="J3641" s="148" t="s">
        <v>6962</v>
      </c>
      <c r="K3641" s="148">
        <f t="shared" si="86"/>
        <v>0</v>
      </c>
      <c r="L3641" s="148" t="s">
        <v>9021</v>
      </c>
    </row>
    <row r="3642" spans="8:12" x14ac:dyDescent="0.25">
      <c r="H3642" s="148" t="s">
        <v>5168</v>
      </c>
      <c r="I3642" s="148" t="s">
        <v>391</v>
      </c>
      <c r="J3642" s="148" t="s">
        <v>8282</v>
      </c>
      <c r="K3642" s="148">
        <f t="shared" si="86"/>
        <v>650000000000973</v>
      </c>
      <c r="L3642" s="148" t="s">
        <v>9021</v>
      </c>
    </row>
    <row r="3643" spans="8:12" x14ac:dyDescent="0.25">
      <c r="H3643" s="148" t="s">
        <v>5169</v>
      </c>
      <c r="I3643" s="148" t="s">
        <v>6962</v>
      </c>
      <c r="J3643" s="148" t="s">
        <v>6962</v>
      </c>
      <c r="K3643" s="148">
        <f t="shared" si="86"/>
        <v>0</v>
      </c>
      <c r="L3643" s="148" t="s">
        <v>9021</v>
      </c>
    </row>
    <row r="3644" spans="8:12" x14ac:dyDescent="0.25">
      <c r="H3644" s="148" t="s">
        <v>5169</v>
      </c>
      <c r="I3644" s="148" t="s">
        <v>391</v>
      </c>
      <c r="J3644" s="148" t="s">
        <v>8283</v>
      </c>
      <c r="K3644" s="148">
        <f t="shared" si="86"/>
        <v>650000000000974</v>
      </c>
      <c r="L3644" s="148" t="s">
        <v>9021</v>
      </c>
    </row>
    <row r="3645" spans="8:12" x14ac:dyDescent="0.25">
      <c r="H3645" s="148" t="s">
        <v>5170</v>
      </c>
      <c r="I3645" s="148" t="s">
        <v>6962</v>
      </c>
      <c r="J3645" s="148" t="s">
        <v>6962</v>
      </c>
      <c r="K3645" s="148">
        <f t="shared" si="86"/>
        <v>0</v>
      </c>
      <c r="L3645" s="148" t="s">
        <v>9021</v>
      </c>
    </row>
    <row r="3646" spans="8:12" x14ac:dyDescent="0.25">
      <c r="H3646" s="148" t="s">
        <v>5170</v>
      </c>
      <c r="I3646" s="148" t="s">
        <v>391</v>
      </c>
      <c r="J3646" s="148" t="s">
        <v>8284</v>
      </c>
      <c r="K3646" s="148">
        <f t="shared" si="86"/>
        <v>650000000000975</v>
      </c>
      <c r="L3646" s="148" t="s">
        <v>9021</v>
      </c>
    </row>
    <row r="3647" spans="8:12" x14ac:dyDescent="0.25">
      <c r="H3647" s="148" t="s">
        <v>6896</v>
      </c>
      <c r="I3647" s="148" t="s">
        <v>6962</v>
      </c>
      <c r="J3647" s="148" t="s">
        <v>6962</v>
      </c>
      <c r="K3647" s="148">
        <f t="shared" si="86"/>
        <v>0</v>
      </c>
      <c r="L3647" s="148" t="s">
        <v>9021</v>
      </c>
    </row>
    <row r="3648" spans="8:12" x14ac:dyDescent="0.25">
      <c r="H3648" s="148" t="s">
        <v>5171</v>
      </c>
      <c r="I3648" s="148" t="s">
        <v>6962</v>
      </c>
      <c r="J3648" s="148" t="s">
        <v>6962</v>
      </c>
      <c r="K3648" s="148">
        <f t="shared" si="86"/>
        <v>0</v>
      </c>
      <c r="L3648" s="148" t="s">
        <v>9021</v>
      </c>
    </row>
    <row r="3649" spans="8:12" x14ac:dyDescent="0.25">
      <c r="H3649" s="148" t="s">
        <v>5171</v>
      </c>
      <c r="I3649" s="148" t="s">
        <v>391</v>
      </c>
      <c r="J3649" s="148" t="s">
        <v>8285</v>
      </c>
      <c r="K3649" s="148">
        <f t="shared" si="86"/>
        <v>650000000000976</v>
      </c>
      <c r="L3649" s="148" t="s">
        <v>9021</v>
      </c>
    </row>
    <row r="3650" spans="8:12" x14ac:dyDescent="0.25">
      <c r="H3650" s="148" t="s">
        <v>5172</v>
      </c>
      <c r="I3650" s="148" t="s">
        <v>6962</v>
      </c>
      <c r="J3650" s="148" t="s">
        <v>6962</v>
      </c>
      <c r="K3650" s="148">
        <f t="shared" si="86"/>
        <v>0</v>
      </c>
      <c r="L3650" s="148" t="s">
        <v>9021</v>
      </c>
    </row>
    <row r="3651" spans="8:12" x14ac:dyDescent="0.25">
      <c r="H3651" s="148" t="s">
        <v>5172</v>
      </c>
      <c r="I3651" s="148" t="s">
        <v>391</v>
      </c>
      <c r="J3651" s="148" t="s">
        <v>8286</v>
      </c>
      <c r="K3651" s="148">
        <f t="shared" ref="K3651:K3714" si="87">+IFERROR(J3651*1,0)</f>
        <v>650000000000977</v>
      </c>
      <c r="L3651" s="148" t="s">
        <v>9021</v>
      </c>
    </row>
    <row r="3652" spans="8:12" x14ac:dyDescent="0.25">
      <c r="H3652" s="148" t="s">
        <v>5173</v>
      </c>
      <c r="I3652" s="148" t="s">
        <v>6962</v>
      </c>
      <c r="J3652" s="148" t="s">
        <v>6962</v>
      </c>
      <c r="K3652" s="148">
        <f t="shared" si="87"/>
        <v>0</v>
      </c>
      <c r="L3652" s="148" t="s">
        <v>9021</v>
      </c>
    </row>
    <row r="3653" spans="8:12" x14ac:dyDescent="0.25">
      <c r="H3653" s="148" t="s">
        <v>5173</v>
      </c>
      <c r="I3653" s="148" t="s">
        <v>391</v>
      </c>
      <c r="J3653" s="148" t="s">
        <v>8287</v>
      </c>
      <c r="K3653" s="148">
        <f t="shared" si="87"/>
        <v>650000000001921</v>
      </c>
      <c r="L3653" s="148" t="s">
        <v>9021</v>
      </c>
    </row>
    <row r="3654" spans="8:12" x14ac:dyDescent="0.25">
      <c r="H3654" s="148" t="s">
        <v>5174</v>
      </c>
      <c r="I3654" s="148" t="s">
        <v>6962</v>
      </c>
      <c r="J3654" s="148" t="s">
        <v>6962</v>
      </c>
      <c r="K3654" s="148">
        <f t="shared" si="87"/>
        <v>0</v>
      </c>
      <c r="L3654" s="148" t="s">
        <v>9021</v>
      </c>
    </row>
    <row r="3655" spans="8:12" x14ac:dyDescent="0.25">
      <c r="H3655" s="148" t="s">
        <v>5174</v>
      </c>
      <c r="I3655" s="148" t="s">
        <v>391</v>
      </c>
      <c r="J3655" s="148" t="s">
        <v>8288</v>
      </c>
      <c r="K3655" s="148">
        <f t="shared" si="87"/>
        <v>650000000000978</v>
      </c>
      <c r="L3655" s="148" t="s">
        <v>9021</v>
      </c>
    </row>
    <row r="3656" spans="8:12" x14ac:dyDescent="0.25">
      <c r="H3656" s="148" t="s">
        <v>5175</v>
      </c>
      <c r="I3656" s="148" t="s">
        <v>6962</v>
      </c>
      <c r="J3656" s="148" t="s">
        <v>6962</v>
      </c>
      <c r="K3656" s="148">
        <f t="shared" si="87"/>
        <v>0</v>
      </c>
      <c r="L3656" s="148" t="s">
        <v>9026</v>
      </c>
    </row>
    <row r="3657" spans="8:12" x14ac:dyDescent="0.25">
      <c r="H3657" s="148" t="s">
        <v>5175</v>
      </c>
      <c r="I3657" s="148" t="s">
        <v>391</v>
      </c>
      <c r="J3657" s="148" t="s">
        <v>8289</v>
      </c>
      <c r="K3657" s="148">
        <f t="shared" si="87"/>
        <v>650000000000979</v>
      </c>
      <c r="L3657" s="148" t="s">
        <v>9026</v>
      </c>
    </row>
    <row r="3658" spans="8:12" x14ac:dyDescent="0.25">
      <c r="H3658" s="148" t="s">
        <v>5176</v>
      </c>
      <c r="I3658" s="148" t="s">
        <v>6962</v>
      </c>
      <c r="J3658" s="148" t="s">
        <v>6962</v>
      </c>
      <c r="K3658" s="148">
        <f t="shared" si="87"/>
        <v>0</v>
      </c>
      <c r="L3658" s="148" t="s">
        <v>9025</v>
      </c>
    </row>
    <row r="3659" spans="8:12" x14ac:dyDescent="0.25">
      <c r="H3659" s="148" t="s">
        <v>5176</v>
      </c>
      <c r="I3659" s="148" t="s">
        <v>391</v>
      </c>
      <c r="J3659" s="148" t="s">
        <v>8290</v>
      </c>
      <c r="K3659" s="148">
        <f t="shared" si="87"/>
        <v>650000000000980</v>
      </c>
      <c r="L3659" s="148" t="s">
        <v>9025</v>
      </c>
    </row>
    <row r="3660" spans="8:12" x14ac:dyDescent="0.25">
      <c r="H3660" s="148" t="s">
        <v>5177</v>
      </c>
      <c r="I3660" s="148" t="s">
        <v>6962</v>
      </c>
      <c r="J3660" s="148" t="s">
        <v>6962</v>
      </c>
      <c r="K3660" s="148">
        <f t="shared" si="87"/>
        <v>0</v>
      </c>
      <c r="L3660" s="148" t="s">
        <v>9021</v>
      </c>
    </row>
    <row r="3661" spans="8:12" x14ac:dyDescent="0.25">
      <c r="H3661" s="148" t="s">
        <v>5177</v>
      </c>
      <c r="I3661" s="148" t="s">
        <v>391</v>
      </c>
      <c r="J3661" s="148" t="s">
        <v>8291</v>
      </c>
      <c r="K3661" s="148">
        <f t="shared" si="87"/>
        <v>650000000000981</v>
      </c>
      <c r="L3661" s="148" t="s">
        <v>9021</v>
      </c>
    </row>
    <row r="3662" spans="8:12" x14ac:dyDescent="0.25">
      <c r="H3662" s="148" t="s">
        <v>5178</v>
      </c>
      <c r="I3662" s="148" t="s">
        <v>6962</v>
      </c>
      <c r="J3662" s="148" t="s">
        <v>6962</v>
      </c>
      <c r="K3662" s="148">
        <f t="shared" si="87"/>
        <v>0</v>
      </c>
      <c r="L3662" s="148" t="s">
        <v>9021</v>
      </c>
    </row>
    <row r="3663" spans="8:12" x14ac:dyDescent="0.25">
      <c r="H3663" s="148" t="s">
        <v>5178</v>
      </c>
      <c r="I3663" s="148" t="s">
        <v>391</v>
      </c>
      <c r="J3663" s="148" t="s">
        <v>8292</v>
      </c>
      <c r="K3663" s="148">
        <f t="shared" si="87"/>
        <v>650000000000982</v>
      </c>
      <c r="L3663" s="148" t="s">
        <v>9021</v>
      </c>
    </row>
    <row r="3664" spans="8:12" x14ac:dyDescent="0.25">
      <c r="H3664" s="148" t="s">
        <v>5179</v>
      </c>
      <c r="I3664" s="148" t="s">
        <v>6962</v>
      </c>
      <c r="J3664" s="148" t="s">
        <v>6962</v>
      </c>
      <c r="K3664" s="148">
        <f t="shared" si="87"/>
        <v>0</v>
      </c>
      <c r="L3664" s="148" t="s">
        <v>9021</v>
      </c>
    </row>
    <row r="3665" spans="8:12" x14ac:dyDescent="0.25">
      <c r="H3665" s="148" t="s">
        <v>5179</v>
      </c>
      <c r="I3665" s="148" t="s">
        <v>391</v>
      </c>
      <c r="J3665" s="148" t="s">
        <v>8293</v>
      </c>
      <c r="K3665" s="148">
        <f t="shared" si="87"/>
        <v>650000000000983</v>
      </c>
      <c r="L3665" s="148" t="s">
        <v>9021</v>
      </c>
    </row>
    <row r="3666" spans="8:12" x14ac:dyDescent="0.25">
      <c r="H3666" s="148" t="s">
        <v>5180</v>
      </c>
      <c r="I3666" s="148" t="s">
        <v>6962</v>
      </c>
      <c r="J3666" s="148" t="s">
        <v>6962</v>
      </c>
      <c r="K3666" s="148">
        <f t="shared" si="87"/>
        <v>0</v>
      </c>
      <c r="L3666" s="148" t="s">
        <v>9021</v>
      </c>
    </row>
    <row r="3667" spans="8:12" x14ac:dyDescent="0.25">
      <c r="H3667" s="148" t="s">
        <v>5180</v>
      </c>
      <c r="I3667" s="148" t="s">
        <v>391</v>
      </c>
      <c r="J3667" s="148" t="s">
        <v>8294</v>
      </c>
      <c r="K3667" s="148">
        <f t="shared" si="87"/>
        <v>650000000001922</v>
      </c>
      <c r="L3667" s="148" t="s">
        <v>9021</v>
      </c>
    </row>
    <row r="3668" spans="8:12" x14ac:dyDescent="0.25">
      <c r="H3668" s="148" t="s">
        <v>6897</v>
      </c>
      <c r="I3668" s="148" t="s">
        <v>6962</v>
      </c>
      <c r="J3668" s="148" t="s">
        <v>6962</v>
      </c>
      <c r="K3668" s="148">
        <f t="shared" si="87"/>
        <v>0</v>
      </c>
      <c r="L3668" s="148" t="s">
        <v>9021</v>
      </c>
    </row>
    <row r="3669" spans="8:12" x14ac:dyDescent="0.25">
      <c r="H3669" s="148" t="s">
        <v>5181</v>
      </c>
      <c r="I3669" s="148" t="s">
        <v>6962</v>
      </c>
      <c r="J3669" s="148" t="s">
        <v>6962</v>
      </c>
      <c r="K3669" s="148">
        <f t="shared" si="87"/>
        <v>0</v>
      </c>
      <c r="L3669" s="148" t="s">
        <v>9021</v>
      </c>
    </row>
    <row r="3670" spans="8:12" x14ac:dyDescent="0.25">
      <c r="H3670" s="148" t="s">
        <v>5181</v>
      </c>
      <c r="I3670" s="148" t="s">
        <v>391</v>
      </c>
      <c r="J3670" s="148" t="s">
        <v>8295</v>
      </c>
      <c r="K3670" s="148">
        <f t="shared" si="87"/>
        <v>650000000000984</v>
      </c>
      <c r="L3670" s="148" t="s">
        <v>9021</v>
      </c>
    </row>
    <row r="3671" spans="8:12" x14ac:dyDescent="0.25">
      <c r="H3671" s="148" t="s">
        <v>5182</v>
      </c>
      <c r="I3671" s="148" t="s">
        <v>6962</v>
      </c>
      <c r="J3671" s="148" t="s">
        <v>6962</v>
      </c>
      <c r="K3671" s="148">
        <f t="shared" si="87"/>
        <v>0</v>
      </c>
      <c r="L3671" s="148" t="s">
        <v>9021</v>
      </c>
    </row>
    <row r="3672" spans="8:12" x14ac:dyDescent="0.25">
      <c r="H3672" s="148" t="s">
        <v>5182</v>
      </c>
      <c r="I3672" s="148" t="s">
        <v>391</v>
      </c>
      <c r="J3672" s="148" t="s">
        <v>8296</v>
      </c>
      <c r="K3672" s="148">
        <f t="shared" si="87"/>
        <v>650000000001923</v>
      </c>
      <c r="L3672" s="148" t="s">
        <v>9021</v>
      </c>
    </row>
    <row r="3673" spans="8:12" x14ac:dyDescent="0.25">
      <c r="H3673" s="148" t="s">
        <v>5183</v>
      </c>
      <c r="I3673" s="148" t="s">
        <v>6962</v>
      </c>
      <c r="J3673" s="148" t="s">
        <v>6962</v>
      </c>
      <c r="K3673" s="148">
        <f t="shared" si="87"/>
        <v>0</v>
      </c>
      <c r="L3673" s="148" t="s">
        <v>9021</v>
      </c>
    </row>
    <row r="3674" spans="8:12" x14ac:dyDescent="0.25">
      <c r="H3674" s="148" t="s">
        <v>5183</v>
      </c>
      <c r="I3674" s="148" t="s">
        <v>391</v>
      </c>
      <c r="J3674" s="148" t="s">
        <v>8297</v>
      </c>
      <c r="K3674" s="148">
        <f t="shared" si="87"/>
        <v>650000000001924</v>
      </c>
      <c r="L3674" s="148" t="s">
        <v>9021</v>
      </c>
    </row>
    <row r="3675" spans="8:12" x14ac:dyDescent="0.25">
      <c r="H3675" s="148" t="s">
        <v>5184</v>
      </c>
      <c r="I3675" s="148" t="s">
        <v>6962</v>
      </c>
      <c r="J3675" s="148" t="s">
        <v>6962</v>
      </c>
      <c r="K3675" s="148">
        <f t="shared" si="87"/>
        <v>0</v>
      </c>
      <c r="L3675" s="148" t="s">
        <v>9021</v>
      </c>
    </row>
    <row r="3676" spans="8:12" x14ac:dyDescent="0.25">
      <c r="H3676" s="148" t="s">
        <v>5184</v>
      </c>
      <c r="I3676" s="148" t="s">
        <v>391</v>
      </c>
      <c r="J3676" s="148" t="s">
        <v>8298</v>
      </c>
      <c r="K3676" s="148">
        <f t="shared" si="87"/>
        <v>650000000000985</v>
      </c>
      <c r="L3676" s="148" t="s">
        <v>9021</v>
      </c>
    </row>
    <row r="3677" spans="8:12" x14ac:dyDescent="0.25">
      <c r="H3677" s="148" t="s">
        <v>5185</v>
      </c>
      <c r="I3677" s="148" t="s">
        <v>6962</v>
      </c>
      <c r="J3677" s="148" t="s">
        <v>6962</v>
      </c>
      <c r="K3677" s="148">
        <f t="shared" si="87"/>
        <v>0</v>
      </c>
      <c r="L3677" s="148" t="s">
        <v>9021</v>
      </c>
    </row>
    <row r="3678" spans="8:12" x14ac:dyDescent="0.25">
      <c r="H3678" s="148" t="s">
        <v>5185</v>
      </c>
      <c r="I3678" s="148" t="s">
        <v>391</v>
      </c>
      <c r="J3678" s="148" t="s">
        <v>8299</v>
      </c>
      <c r="K3678" s="148">
        <f t="shared" si="87"/>
        <v>650000000000986</v>
      </c>
      <c r="L3678" s="148" t="s">
        <v>9021</v>
      </c>
    </row>
    <row r="3679" spans="8:12" x14ac:dyDescent="0.25">
      <c r="H3679" s="148" t="s">
        <v>6898</v>
      </c>
      <c r="I3679" s="148" t="s">
        <v>6962</v>
      </c>
      <c r="J3679" s="148" t="s">
        <v>6962</v>
      </c>
      <c r="K3679" s="148">
        <f t="shared" si="87"/>
        <v>0</v>
      </c>
      <c r="L3679" s="148" t="s">
        <v>9021</v>
      </c>
    </row>
    <row r="3680" spans="8:12" x14ac:dyDescent="0.25">
      <c r="H3680" s="148" t="s">
        <v>5186</v>
      </c>
      <c r="I3680" s="148" t="s">
        <v>6962</v>
      </c>
      <c r="J3680" s="148" t="s">
        <v>6962</v>
      </c>
      <c r="K3680" s="148">
        <f t="shared" si="87"/>
        <v>0</v>
      </c>
      <c r="L3680" s="148" t="s">
        <v>9021</v>
      </c>
    </row>
    <row r="3681" spans="8:12" x14ac:dyDescent="0.25">
      <c r="H3681" s="148" t="s">
        <v>5186</v>
      </c>
      <c r="I3681" s="148" t="s">
        <v>391</v>
      </c>
      <c r="J3681" s="148" t="s">
        <v>8300</v>
      </c>
      <c r="K3681" s="148">
        <f t="shared" si="87"/>
        <v>650000000000987</v>
      </c>
      <c r="L3681" s="148" t="s">
        <v>9021</v>
      </c>
    </row>
    <row r="3682" spans="8:12" x14ac:dyDescent="0.25">
      <c r="H3682" s="148" t="s">
        <v>6899</v>
      </c>
      <c r="I3682" s="148" t="s">
        <v>6962</v>
      </c>
      <c r="J3682" s="148" t="s">
        <v>6962</v>
      </c>
      <c r="K3682" s="148">
        <f t="shared" si="87"/>
        <v>0</v>
      </c>
      <c r="L3682" s="148" t="s">
        <v>9021</v>
      </c>
    </row>
    <row r="3683" spans="8:12" x14ac:dyDescent="0.25">
      <c r="H3683" s="148" t="s">
        <v>5187</v>
      </c>
      <c r="I3683" s="148" t="s">
        <v>6962</v>
      </c>
      <c r="J3683" s="148" t="s">
        <v>6962</v>
      </c>
      <c r="K3683" s="148">
        <f t="shared" si="87"/>
        <v>0</v>
      </c>
      <c r="L3683" s="148" t="s">
        <v>9021</v>
      </c>
    </row>
    <row r="3684" spans="8:12" x14ac:dyDescent="0.25">
      <c r="H3684" s="148" t="s">
        <v>5187</v>
      </c>
      <c r="I3684" s="148" t="s">
        <v>391</v>
      </c>
      <c r="J3684" s="148" t="s">
        <v>8301</v>
      </c>
      <c r="K3684" s="148">
        <f t="shared" si="87"/>
        <v>650000000001925</v>
      </c>
      <c r="L3684" s="148" t="s">
        <v>9021</v>
      </c>
    </row>
    <row r="3685" spans="8:12" x14ac:dyDescent="0.25">
      <c r="H3685" s="148" t="s">
        <v>5188</v>
      </c>
      <c r="I3685" s="148" t="s">
        <v>6962</v>
      </c>
      <c r="J3685" s="148" t="s">
        <v>6962</v>
      </c>
      <c r="K3685" s="148">
        <f t="shared" si="87"/>
        <v>0</v>
      </c>
      <c r="L3685" s="148" t="s">
        <v>9021</v>
      </c>
    </row>
    <row r="3686" spans="8:12" x14ac:dyDescent="0.25">
      <c r="H3686" s="148" t="s">
        <v>5188</v>
      </c>
      <c r="I3686" s="148" t="s">
        <v>391</v>
      </c>
      <c r="J3686" s="148" t="s">
        <v>8302</v>
      </c>
      <c r="K3686" s="148">
        <f t="shared" si="87"/>
        <v>650000000001926</v>
      </c>
      <c r="L3686" s="148" t="s">
        <v>9021</v>
      </c>
    </row>
    <row r="3687" spans="8:12" x14ac:dyDescent="0.25">
      <c r="H3687" s="148" t="s">
        <v>5189</v>
      </c>
      <c r="I3687" s="148" t="s">
        <v>6962</v>
      </c>
      <c r="J3687" s="148" t="s">
        <v>6962</v>
      </c>
      <c r="K3687" s="148">
        <f t="shared" si="87"/>
        <v>0</v>
      </c>
      <c r="L3687" s="148" t="s">
        <v>9021</v>
      </c>
    </row>
    <row r="3688" spans="8:12" x14ac:dyDescent="0.25">
      <c r="H3688" s="148" t="s">
        <v>5189</v>
      </c>
      <c r="I3688" s="148" t="s">
        <v>391</v>
      </c>
      <c r="J3688" s="148" t="s">
        <v>8303</v>
      </c>
      <c r="K3688" s="148">
        <f t="shared" si="87"/>
        <v>650000000001927</v>
      </c>
      <c r="L3688" s="148" t="s">
        <v>9021</v>
      </c>
    </row>
    <row r="3689" spans="8:12" x14ac:dyDescent="0.25">
      <c r="H3689" s="148" t="s">
        <v>5190</v>
      </c>
      <c r="I3689" s="148" t="s">
        <v>6962</v>
      </c>
      <c r="J3689" s="148" t="s">
        <v>6962</v>
      </c>
      <c r="K3689" s="148">
        <f t="shared" si="87"/>
        <v>0</v>
      </c>
      <c r="L3689" s="148" t="s">
        <v>9021</v>
      </c>
    </row>
    <row r="3690" spans="8:12" x14ac:dyDescent="0.25">
      <c r="H3690" s="148" t="s">
        <v>5190</v>
      </c>
      <c r="I3690" s="148" t="s">
        <v>391</v>
      </c>
      <c r="J3690" s="148" t="s">
        <v>8304</v>
      </c>
      <c r="K3690" s="148">
        <f t="shared" si="87"/>
        <v>650000000001928</v>
      </c>
      <c r="L3690" s="148" t="s">
        <v>9021</v>
      </c>
    </row>
    <row r="3691" spans="8:12" x14ac:dyDescent="0.25">
      <c r="H3691" s="148" t="s">
        <v>5191</v>
      </c>
      <c r="I3691" s="148" t="s">
        <v>6962</v>
      </c>
      <c r="J3691" s="148" t="s">
        <v>6962</v>
      </c>
      <c r="K3691" s="148">
        <f t="shared" si="87"/>
        <v>0</v>
      </c>
      <c r="L3691" s="148" t="s">
        <v>9021</v>
      </c>
    </row>
    <row r="3692" spans="8:12" x14ac:dyDescent="0.25">
      <c r="H3692" s="148" t="s">
        <v>5191</v>
      </c>
      <c r="I3692" s="148" t="s">
        <v>391</v>
      </c>
      <c r="J3692" s="148" t="s">
        <v>8305</v>
      </c>
      <c r="K3692" s="148">
        <f t="shared" si="87"/>
        <v>650000000000988</v>
      </c>
      <c r="L3692" s="148" t="s">
        <v>9021</v>
      </c>
    </row>
    <row r="3693" spans="8:12" x14ac:dyDescent="0.25">
      <c r="H3693" s="148" t="s">
        <v>5192</v>
      </c>
      <c r="I3693" s="148" t="s">
        <v>6962</v>
      </c>
      <c r="J3693" s="148" t="s">
        <v>6962</v>
      </c>
      <c r="K3693" s="148">
        <f t="shared" si="87"/>
        <v>0</v>
      </c>
      <c r="L3693" s="148" t="s">
        <v>9021</v>
      </c>
    </row>
    <row r="3694" spans="8:12" x14ac:dyDescent="0.25">
      <c r="H3694" s="148" t="s">
        <v>5192</v>
      </c>
      <c r="I3694" s="148" t="s">
        <v>391</v>
      </c>
      <c r="J3694" s="148" t="s">
        <v>8306</v>
      </c>
      <c r="K3694" s="148">
        <f t="shared" si="87"/>
        <v>650000000000989</v>
      </c>
      <c r="L3694" s="148" t="s">
        <v>9021</v>
      </c>
    </row>
    <row r="3695" spans="8:12" x14ac:dyDescent="0.25">
      <c r="H3695" s="148" t="s">
        <v>5193</v>
      </c>
      <c r="I3695" s="148" t="s">
        <v>6962</v>
      </c>
      <c r="J3695" s="148" t="s">
        <v>6962</v>
      </c>
      <c r="K3695" s="148">
        <f t="shared" si="87"/>
        <v>0</v>
      </c>
      <c r="L3695" s="148" t="s">
        <v>9021</v>
      </c>
    </row>
    <row r="3696" spans="8:12" x14ac:dyDescent="0.25">
      <c r="H3696" s="148" t="s">
        <v>5193</v>
      </c>
      <c r="I3696" s="148" t="s">
        <v>391</v>
      </c>
      <c r="J3696" s="148" t="s">
        <v>8307</v>
      </c>
      <c r="K3696" s="148">
        <f t="shared" si="87"/>
        <v>650000000000990</v>
      </c>
      <c r="L3696" s="148" t="s">
        <v>9021</v>
      </c>
    </row>
    <row r="3697" spans="8:12" x14ac:dyDescent="0.25">
      <c r="H3697" s="148" t="s">
        <v>5194</v>
      </c>
      <c r="I3697" s="148" t="s">
        <v>6962</v>
      </c>
      <c r="J3697" s="148" t="s">
        <v>6962</v>
      </c>
      <c r="K3697" s="148">
        <f t="shared" si="87"/>
        <v>0</v>
      </c>
      <c r="L3697" s="148" t="s">
        <v>9021</v>
      </c>
    </row>
    <row r="3698" spans="8:12" x14ac:dyDescent="0.25">
      <c r="H3698" s="148" t="s">
        <v>5194</v>
      </c>
      <c r="I3698" s="148" t="s">
        <v>391</v>
      </c>
      <c r="J3698" s="148" t="s">
        <v>8308</v>
      </c>
      <c r="K3698" s="148">
        <f t="shared" si="87"/>
        <v>650000000000991</v>
      </c>
      <c r="L3698" s="148" t="s">
        <v>9021</v>
      </c>
    </row>
    <row r="3699" spans="8:12" x14ac:dyDescent="0.25">
      <c r="H3699" s="148" t="s">
        <v>5195</v>
      </c>
      <c r="I3699" s="148" t="s">
        <v>6962</v>
      </c>
      <c r="J3699" s="148" t="s">
        <v>6962</v>
      </c>
      <c r="K3699" s="148">
        <f t="shared" si="87"/>
        <v>0</v>
      </c>
      <c r="L3699" s="148" t="s">
        <v>9021</v>
      </c>
    </row>
    <row r="3700" spans="8:12" x14ac:dyDescent="0.25">
      <c r="H3700" s="148" t="s">
        <v>5195</v>
      </c>
      <c r="I3700" s="148" t="s">
        <v>391</v>
      </c>
      <c r="J3700" s="148" t="s">
        <v>8309</v>
      </c>
      <c r="K3700" s="148">
        <f t="shared" si="87"/>
        <v>650000000000992</v>
      </c>
      <c r="L3700" s="148" t="s">
        <v>9021</v>
      </c>
    </row>
    <row r="3701" spans="8:12" x14ac:dyDescent="0.25">
      <c r="H3701" s="148" t="s">
        <v>5196</v>
      </c>
      <c r="I3701" s="148" t="s">
        <v>6962</v>
      </c>
      <c r="J3701" s="148" t="s">
        <v>6962</v>
      </c>
      <c r="K3701" s="148">
        <f t="shared" si="87"/>
        <v>0</v>
      </c>
      <c r="L3701" s="148" t="s">
        <v>9021</v>
      </c>
    </row>
    <row r="3702" spans="8:12" x14ac:dyDescent="0.25">
      <c r="H3702" s="148" t="s">
        <v>5196</v>
      </c>
      <c r="I3702" s="148" t="s">
        <v>391</v>
      </c>
      <c r="J3702" s="148" t="s">
        <v>8310</v>
      </c>
      <c r="K3702" s="148">
        <f t="shared" si="87"/>
        <v>650000000001929</v>
      </c>
      <c r="L3702" s="148" t="s">
        <v>9021</v>
      </c>
    </row>
    <row r="3703" spans="8:12" x14ac:dyDescent="0.25">
      <c r="H3703" s="148" t="s">
        <v>5197</v>
      </c>
      <c r="I3703" s="148" t="s">
        <v>6962</v>
      </c>
      <c r="J3703" s="148" t="s">
        <v>6962</v>
      </c>
      <c r="K3703" s="148">
        <f t="shared" si="87"/>
        <v>0</v>
      </c>
      <c r="L3703" s="148" t="s">
        <v>9021</v>
      </c>
    </row>
    <row r="3704" spans="8:12" x14ac:dyDescent="0.25">
      <c r="H3704" s="148" t="s">
        <v>5197</v>
      </c>
      <c r="I3704" s="148" t="s">
        <v>391</v>
      </c>
      <c r="J3704" s="148" t="s">
        <v>8311</v>
      </c>
      <c r="K3704" s="148">
        <f t="shared" si="87"/>
        <v>650000000000993</v>
      </c>
      <c r="L3704" s="148" t="s">
        <v>9021</v>
      </c>
    </row>
    <row r="3705" spans="8:12" x14ac:dyDescent="0.25">
      <c r="H3705" s="148" t="s">
        <v>5198</v>
      </c>
      <c r="I3705" s="148" t="s">
        <v>6962</v>
      </c>
      <c r="J3705" s="148" t="s">
        <v>6962</v>
      </c>
      <c r="K3705" s="148">
        <f t="shared" si="87"/>
        <v>0</v>
      </c>
      <c r="L3705" s="148" t="s">
        <v>9021</v>
      </c>
    </row>
    <row r="3706" spans="8:12" x14ac:dyDescent="0.25">
      <c r="H3706" s="148" t="s">
        <v>5198</v>
      </c>
      <c r="I3706" s="148" t="s">
        <v>391</v>
      </c>
      <c r="J3706" s="148" t="s">
        <v>8312</v>
      </c>
      <c r="K3706" s="148">
        <f t="shared" si="87"/>
        <v>650000000000994</v>
      </c>
      <c r="L3706" s="148" t="s">
        <v>9021</v>
      </c>
    </row>
    <row r="3707" spans="8:12" x14ac:dyDescent="0.25">
      <c r="H3707" s="148" t="s">
        <v>5199</v>
      </c>
      <c r="I3707" s="148" t="s">
        <v>6962</v>
      </c>
      <c r="J3707" s="148" t="s">
        <v>6962</v>
      </c>
      <c r="K3707" s="148">
        <f t="shared" si="87"/>
        <v>0</v>
      </c>
      <c r="L3707" s="148" t="s">
        <v>9021</v>
      </c>
    </row>
    <row r="3708" spans="8:12" x14ac:dyDescent="0.25">
      <c r="H3708" s="148" t="s">
        <v>5199</v>
      </c>
      <c r="I3708" s="148" t="s">
        <v>391</v>
      </c>
      <c r="J3708" s="148" t="s">
        <v>8313</v>
      </c>
      <c r="K3708" s="148">
        <f t="shared" si="87"/>
        <v>650000000000995</v>
      </c>
      <c r="L3708" s="148" t="s">
        <v>9021</v>
      </c>
    </row>
    <row r="3709" spans="8:12" x14ac:dyDescent="0.25">
      <c r="H3709" s="148" t="s">
        <v>5200</v>
      </c>
      <c r="I3709" s="148" t="s">
        <v>6962</v>
      </c>
      <c r="J3709" s="148" t="s">
        <v>6962</v>
      </c>
      <c r="K3709" s="148">
        <f t="shared" si="87"/>
        <v>0</v>
      </c>
      <c r="L3709" s="148" t="s">
        <v>9021</v>
      </c>
    </row>
    <row r="3710" spans="8:12" x14ac:dyDescent="0.25">
      <c r="H3710" s="148" t="s">
        <v>5200</v>
      </c>
      <c r="I3710" s="148" t="s">
        <v>391</v>
      </c>
      <c r="J3710" s="148" t="s">
        <v>8314</v>
      </c>
      <c r="K3710" s="148">
        <f t="shared" si="87"/>
        <v>650000000001930</v>
      </c>
      <c r="L3710" s="148" t="s">
        <v>9021</v>
      </c>
    </row>
    <row r="3711" spans="8:12" x14ac:dyDescent="0.25">
      <c r="H3711" s="148" t="s">
        <v>5201</v>
      </c>
      <c r="I3711" s="148" t="s">
        <v>6962</v>
      </c>
      <c r="J3711" s="148" t="s">
        <v>6962</v>
      </c>
      <c r="K3711" s="148">
        <f t="shared" si="87"/>
        <v>0</v>
      </c>
      <c r="L3711" s="148" t="s">
        <v>9021</v>
      </c>
    </row>
    <row r="3712" spans="8:12" x14ac:dyDescent="0.25">
      <c r="H3712" s="148" t="s">
        <v>5201</v>
      </c>
      <c r="I3712" s="148" t="s">
        <v>391</v>
      </c>
      <c r="J3712" s="148" t="s">
        <v>8315</v>
      </c>
      <c r="K3712" s="148">
        <f t="shared" si="87"/>
        <v>650000000001931</v>
      </c>
      <c r="L3712" s="148" t="s">
        <v>9021</v>
      </c>
    </row>
    <row r="3713" spans="8:12" x14ac:dyDescent="0.25">
      <c r="H3713" s="148" t="s">
        <v>5202</v>
      </c>
      <c r="I3713" s="148" t="s">
        <v>6962</v>
      </c>
      <c r="J3713" s="148" t="s">
        <v>6962</v>
      </c>
      <c r="K3713" s="148">
        <f t="shared" si="87"/>
        <v>0</v>
      </c>
      <c r="L3713" s="148" t="s">
        <v>9021</v>
      </c>
    </row>
    <row r="3714" spans="8:12" x14ac:dyDescent="0.25">
      <c r="H3714" s="148" t="s">
        <v>5202</v>
      </c>
      <c r="I3714" s="148" t="s">
        <v>391</v>
      </c>
      <c r="J3714" s="148" t="s">
        <v>8316</v>
      </c>
      <c r="K3714" s="148">
        <f t="shared" si="87"/>
        <v>650000000000996</v>
      </c>
      <c r="L3714" s="148" t="s">
        <v>9021</v>
      </c>
    </row>
    <row r="3715" spans="8:12" x14ac:dyDescent="0.25">
      <c r="H3715" s="148" t="s">
        <v>6900</v>
      </c>
      <c r="I3715" s="148" t="s">
        <v>6962</v>
      </c>
      <c r="J3715" s="148" t="s">
        <v>6962</v>
      </c>
      <c r="K3715" s="148">
        <f t="shared" ref="K3715:K3778" si="88">+IFERROR(J3715*1,0)</f>
        <v>0</v>
      </c>
      <c r="L3715" s="148" t="s">
        <v>9021</v>
      </c>
    </row>
    <row r="3716" spans="8:12" x14ac:dyDescent="0.25">
      <c r="H3716" s="148" t="s">
        <v>5203</v>
      </c>
      <c r="I3716" s="148" t="s">
        <v>6962</v>
      </c>
      <c r="J3716" s="148" t="s">
        <v>6962</v>
      </c>
      <c r="K3716" s="148">
        <f t="shared" si="88"/>
        <v>0</v>
      </c>
      <c r="L3716" s="148" t="s">
        <v>9021</v>
      </c>
    </row>
    <row r="3717" spans="8:12" x14ac:dyDescent="0.25">
      <c r="H3717" s="148" t="s">
        <v>5203</v>
      </c>
      <c r="I3717" s="148" t="s">
        <v>391</v>
      </c>
      <c r="J3717" s="148" t="s">
        <v>8317</v>
      </c>
      <c r="K3717" s="148">
        <f t="shared" si="88"/>
        <v>650000000000997</v>
      </c>
      <c r="L3717" s="148" t="s">
        <v>9021</v>
      </c>
    </row>
    <row r="3718" spans="8:12" x14ac:dyDescent="0.25">
      <c r="H3718" s="148" t="s">
        <v>5204</v>
      </c>
      <c r="I3718" s="148" t="s">
        <v>6962</v>
      </c>
      <c r="J3718" s="148" t="s">
        <v>6962</v>
      </c>
      <c r="K3718" s="148">
        <f t="shared" si="88"/>
        <v>0</v>
      </c>
      <c r="L3718" s="148" t="s">
        <v>9021</v>
      </c>
    </row>
    <row r="3719" spans="8:12" x14ac:dyDescent="0.25">
      <c r="H3719" s="148" t="s">
        <v>5204</v>
      </c>
      <c r="I3719" s="148" t="s">
        <v>391</v>
      </c>
      <c r="J3719" s="148" t="s">
        <v>8318</v>
      </c>
      <c r="K3719" s="148">
        <f t="shared" si="88"/>
        <v>650000000001932</v>
      </c>
      <c r="L3719" s="148" t="s">
        <v>9021</v>
      </c>
    </row>
    <row r="3720" spans="8:12" x14ac:dyDescent="0.25">
      <c r="H3720" s="148" t="s">
        <v>5205</v>
      </c>
      <c r="I3720" s="148" t="s">
        <v>6962</v>
      </c>
      <c r="J3720" s="148" t="s">
        <v>6962</v>
      </c>
      <c r="K3720" s="148">
        <f t="shared" si="88"/>
        <v>0</v>
      </c>
      <c r="L3720" s="148" t="s">
        <v>9021</v>
      </c>
    </row>
    <row r="3721" spans="8:12" x14ac:dyDescent="0.25">
      <c r="H3721" s="148" t="s">
        <v>5205</v>
      </c>
      <c r="I3721" s="148" t="s">
        <v>391</v>
      </c>
      <c r="J3721" s="148" t="s">
        <v>8319</v>
      </c>
      <c r="K3721" s="148">
        <f t="shared" si="88"/>
        <v>650000000000998</v>
      </c>
      <c r="L3721" s="148" t="s">
        <v>9021</v>
      </c>
    </row>
    <row r="3722" spans="8:12" x14ac:dyDescent="0.25">
      <c r="H3722" s="148" t="s">
        <v>5206</v>
      </c>
      <c r="I3722" s="148" t="s">
        <v>6962</v>
      </c>
      <c r="J3722" s="148" t="s">
        <v>6962</v>
      </c>
      <c r="K3722" s="148">
        <f t="shared" si="88"/>
        <v>0</v>
      </c>
      <c r="L3722" s="148" t="s">
        <v>9021</v>
      </c>
    </row>
    <row r="3723" spans="8:12" x14ac:dyDescent="0.25">
      <c r="H3723" s="148" t="s">
        <v>5206</v>
      </c>
      <c r="I3723" s="148" t="s">
        <v>391</v>
      </c>
      <c r="J3723" s="148" t="s">
        <v>8320</v>
      </c>
      <c r="K3723" s="148">
        <f t="shared" si="88"/>
        <v>650000000000999</v>
      </c>
      <c r="L3723" s="148" t="s">
        <v>9021</v>
      </c>
    </row>
    <row r="3724" spans="8:12" x14ac:dyDescent="0.25">
      <c r="H3724" s="148" t="s">
        <v>5207</v>
      </c>
      <c r="I3724" s="148" t="s">
        <v>6962</v>
      </c>
      <c r="J3724" s="148" t="s">
        <v>6962</v>
      </c>
      <c r="K3724" s="148">
        <f t="shared" si="88"/>
        <v>0</v>
      </c>
      <c r="L3724" s="148" t="s">
        <v>9021</v>
      </c>
    </row>
    <row r="3725" spans="8:12" x14ac:dyDescent="0.25">
      <c r="H3725" s="148" t="s">
        <v>5207</v>
      </c>
      <c r="I3725" s="148" t="s">
        <v>391</v>
      </c>
      <c r="J3725" s="148" t="s">
        <v>8321</v>
      </c>
      <c r="K3725" s="148">
        <f t="shared" si="88"/>
        <v>650000000001000</v>
      </c>
      <c r="L3725" s="148" t="s">
        <v>9021</v>
      </c>
    </row>
    <row r="3726" spans="8:12" x14ac:dyDescent="0.25">
      <c r="H3726" s="148" t="s">
        <v>5208</v>
      </c>
      <c r="I3726" s="148" t="s">
        <v>6962</v>
      </c>
      <c r="J3726" s="148" t="s">
        <v>6962</v>
      </c>
      <c r="K3726" s="148">
        <f t="shared" si="88"/>
        <v>0</v>
      </c>
      <c r="L3726" s="148" t="s">
        <v>9021</v>
      </c>
    </row>
    <row r="3727" spans="8:12" x14ac:dyDescent="0.25">
      <c r="H3727" s="148" t="s">
        <v>5208</v>
      </c>
      <c r="I3727" s="148" t="s">
        <v>391</v>
      </c>
      <c r="J3727" s="148" t="s">
        <v>8322</v>
      </c>
      <c r="K3727" s="148">
        <f t="shared" si="88"/>
        <v>650000000001001</v>
      </c>
      <c r="L3727" s="148" t="s">
        <v>9021</v>
      </c>
    </row>
    <row r="3728" spans="8:12" x14ac:dyDescent="0.25">
      <c r="H3728" s="148" t="s">
        <v>5209</v>
      </c>
      <c r="I3728" s="148" t="s">
        <v>6962</v>
      </c>
      <c r="J3728" s="148" t="s">
        <v>6962</v>
      </c>
      <c r="K3728" s="148">
        <f t="shared" si="88"/>
        <v>0</v>
      </c>
      <c r="L3728" s="148" t="s">
        <v>9021</v>
      </c>
    </row>
    <row r="3729" spans="8:12" x14ac:dyDescent="0.25">
      <c r="H3729" s="148" t="s">
        <v>5209</v>
      </c>
      <c r="I3729" s="148" t="s">
        <v>391</v>
      </c>
      <c r="J3729" s="148" t="s">
        <v>8323</v>
      </c>
      <c r="K3729" s="148">
        <f t="shared" si="88"/>
        <v>650000000001933</v>
      </c>
      <c r="L3729" s="148" t="s">
        <v>9021</v>
      </c>
    </row>
    <row r="3730" spans="8:12" x14ac:dyDescent="0.25">
      <c r="H3730" s="148" t="s">
        <v>5210</v>
      </c>
      <c r="I3730" s="148" t="s">
        <v>6962</v>
      </c>
      <c r="J3730" s="148" t="s">
        <v>6962</v>
      </c>
      <c r="K3730" s="148">
        <f t="shared" si="88"/>
        <v>0</v>
      </c>
      <c r="L3730" s="148" t="s">
        <v>9021</v>
      </c>
    </row>
    <row r="3731" spans="8:12" x14ac:dyDescent="0.25">
      <c r="H3731" s="148" t="s">
        <v>5210</v>
      </c>
      <c r="I3731" s="148" t="s">
        <v>391</v>
      </c>
      <c r="J3731" s="148" t="s">
        <v>8324</v>
      </c>
      <c r="K3731" s="148">
        <f t="shared" si="88"/>
        <v>650000000001002</v>
      </c>
      <c r="L3731" s="148" t="s">
        <v>9021</v>
      </c>
    </row>
    <row r="3732" spans="8:12" x14ac:dyDescent="0.25">
      <c r="H3732" s="148" t="s">
        <v>5211</v>
      </c>
      <c r="I3732" s="148" t="s">
        <v>6962</v>
      </c>
      <c r="J3732" s="148" t="s">
        <v>6962</v>
      </c>
      <c r="K3732" s="148">
        <f t="shared" si="88"/>
        <v>0</v>
      </c>
      <c r="L3732" s="148" t="s">
        <v>9021</v>
      </c>
    </row>
    <row r="3733" spans="8:12" x14ac:dyDescent="0.25">
      <c r="H3733" s="148" t="s">
        <v>5211</v>
      </c>
      <c r="I3733" s="148" t="s">
        <v>391</v>
      </c>
      <c r="J3733" s="148" t="s">
        <v>8325</v>
      </c>
      <c r="K3733" s="148">
        <f t="shared" si="88"/>
        <v>650000000001003</v>
      </c>
      <c r="L3733" s="148" t="s">
        <v>9021</v>
      </c>
    </row>
    <row r="3734" spans="8:12" x14ac:dyDescent="0.25">
      <c r="H3734" s="148" t="s">
        <v>5212</v>
      </c>
      <c r="I3734" s="148" t="s">
        <v>6962</v>
      </c>
      <c r="J3734" s="148" t="s">
        <v>6962</v>
      </c>
      <c r="K3734" s="148">
        <f t="shared" si="88"/>
        <v>0</v>
      </c>
      <c r="L3734" s="148" t="s">
        <v>9021</v>
      </c>
    </row>
    <row r="3735" spans="8:12" x14ac:dyDescent="0.25">
      <c r="H3735" s="148" t="s">
        <v>5212</v>
      </c>
      <c r="I3735" s="148" t="s">
        <v>391</v>
      </c>
      <c r="J3735" s="148" t="s">
        <v>8326</v>
      </c>
      <c r="K3735" s="148">
        <f t="shared" si="88"/>
        <v>650000000001934</v>
      </c>
      <c r="L3735" s="148" t="s">
        <v>9021</v>
      </c>
    </row>
    <row r="3736" spans="8:12" x14ac:dyDescent="0.25">
      <c r="H3736" s="148" t="s">
        <v>5213</v>
      </c>
      <c r="I3736" s="148" t="s">
        <v>6962</v>
      </c>
      <c r="J3736" s="148" t="s">
        <v>6962</v>
      </c>
      <c r="K3736" s="148">
        <f t="shared" si="88"/>
        <v>0</v>
      </c>
      <c r="L3736" s="148" t="s">
        <v>9021</v>
      </c>
    </row>
    <row r="3737" spans="8:12" x14ac:dyDescent="0.25">
      <c r="H3737" s="148" t="s">
        <v>5213</v>
      </c>
      <c r="I3737" s="148" t="s">
        <v>391</v>
      </c>
      <c r="J3737" s="148" t="s">
        <v>8327</v>
      </c>
      <c r="K3737" s="148">
        <f t="shared" si="88"/>
        <v>650000000001004</v>
      </c>
      <c r="L3737" s="148" t="s">
        <v>9021</v>
      </c>
    </row>
    <row r="3738" spans="8:12" x14ac:dyDescent="0.25">
      <c r="H3738" s="148" t="s">
        <v>5214</v>
      </c>
      <c r="I3738" s="148" t="s">
        <v>6962</v>
      </c>
      <c r="J3738" s="148" t="s">
        <v>6962</v>
      </c>
      <c r="K3738" s="148">
        <f t="shared" si="88"/>
        <v>0</v>
      </c>
      <c r="L3738" s="148" t="s">
        <v>9021</v>
      </c>
    </row>
    <row r="3739" spans="8:12" x14ac:dyDescent="0.25">
      <c r="H3739" s="148" t="s">
        <v>5214</v>
      </c>
      <c r="I3739" s="148" t="s">
        <v>391</v>
      </c>
      <c r="J3739" s="148" t="s">
        <v>8328</v>
      </c>
      <c r="K3739" s="148">
        <f t="shared" si="88"/>
        <v>650000000001935</v>
      </c>
      <c r="L3739" s="148" t="s">
        <v>9021</v>
      </c>
    </row>
    <row r="3740" spans="8:12" x14ac:dyDescent="0.25">
      <c r="H3740" s="148" t="s">
        <v>5215</v>
      </c>
      <c r="I3740" s="148" t="s">
        <v>6962</v>
      </c>
      <c r="J3740" s="148" t="s">
        <v>6962</v>
      </c>
      <c r="K3740" s="148">
        <f t="shared" si="88"/>
        <v>0</v>
      </c>
      <c r="L3740" s="148" t="s">
        <v>9021</v>
      </c>
    </row>
    <row r="3741" spans="8:12" x14ac:dyDescent="0.25">
      <c r="H3741" s="148" t="s">
        <v>5215</v>
      </c>
      <c r="I3741" s="148" t="s">
        <v>391</v>
      </c>
      <c r="J3741" s="148" t="s">
        <v>8329</v>
      </c>
      <c r="K3741" s="148">
        <f t="shared" si="88"/>
        <v>650000000001936</v>
      </c>
      <c r="L3741" s="148" t="s">
        <v>9021</v>
      </c>
    </row>
    <row r="3742" spans="8:12" x14ac:dyDescent="0.25">
      <c r="H3742" s="148" t="s">
        <v>5216</v>
      </c>
      <c r="I3742" s="148" t="s">
        <v>6962</v>
      </c>
      <c r="J3742" s="148" t="s">
        <v>6962</v>
      </c>
      <c r="K3742" s="148">
        <f t="shared" si="88"/>
        <v>0</v>
      </c>
      <c r="L3742" s="148" t="s">
        <v>9021</v>
      </c>
    </row>
    <row r="3743" spans="8:12" x14ac:dyDescent="0.25">
      <c r="H3743" s="148" t="s">
        <v>5216</v>
      </c>
      <c r="I3743" s="148" t="s">
        <v>391</v>
      </c>
      <c r="J3743" s="148" t="s">
        <v>8330</v>
      </c>
      <c r="K3743" s="148">
        <f t="shared" si="88"/>
        <v>650000000001005</v>
      </c>
      <c r="L3743" s="148" t="s">
        <v>9021</v>
      </c>
    </row>
    <row r="3744" spans="8:12" x14ac:dyDescent="0.25">
      <c r="H3744" s="148" t="s">
        <v>5217</v>
      </c>
      <c r="I3744" s="148" t="s">
        <v>6962</v>
      </c>
      <c r="J3744" s="148" t="s">
        <v>6962</v>
      </c>
      <c r="K3744" s="148">
        <f t="shared" si="88"/>
        <v>0</v>
      </c>
      <c r="L3744" s="148" t="s">
        <v>9021</v>
      </c>
    </row>
    <row r="3745" spans="8:12" x14ac:dyDescent="0.25">
      <c r="H3745" s="148" t="s">
        <v>5217</v>
      </c>
      <c r="I3745" s="148" t="s">
        <v>391</v>
      </c>
      <c r="J3745" s="148" t="s">
        <v>8331</v>
      </c>
      <c r="K3745" s="148">
        <f t="shared" si="88"/>
        <v>650000000001937</v>
      </c>
      <c r="L3745" s="148" t="s">
        <v>9021</v>
      </c>
    </row>
    <row r="3746" spans="8:12" x14ac:dyDescent="0.25">
      <c r="H3746" s="148" t="s">
        <v>5218</v>
      </c>
      <c r="I3746" s="148" t="s">
        <v>6962</v>
      </c>
      <c r="J3746" s="148" t="s">
        <v>6962</v>
      </c>
      <c r="K3746" s="148">
        <f t="shared" si="88"/>
        <v>0</v>
      </c>
      <c r="L3746" s="148" t="s">
        <v>9021</v>
      </c>
    </row>
    <row r="3747" spans="8:12" x14ac:dyDescent="0.25">
      <c r="H3747" s="148" t="s">
        <v>5218</v>
      </c>
      <c r="I3747" s="148" t="s">
        <v>391</v>
      </c>
      <c r="J3747" s="148" t="s">
        <v>8332</v>
      </c>
      <c r="K3747" s="148">
        <f t="shared" si="88"/>
        <v>650000000001006</v>
      </c>
      <c r="L3747" s="148" t="s">
        <v>9021</v>
      </c>
    </row>
    <row r="3748" spans="8:12" x14ac:dyDescent="0.25">
      <c r="H3748" s="148" t="s">
        <v>5219</v>
      </c>
      <c r="I3748" s="148" t="s">
        <v>6962</v>
      </c>
      <c r="J3748" s="148" t="s">
        <v>6962</v>
      </c>
      <c r="K3748" s="148">
        <f t="shared" si="88"/>
        <v>0</v>
      </c>
      <c r="L3748" s="148" t="s">
        <v>9021</v>
      </c>
    </row>
    <row r="3749" spans="8:12" x14ac:dyDescent="0.25">
      <c r="H3749" s="148" t="s">
        <v>5219</v>
      </c>
      <c r="I3749" s="148" t="s">
        <v>391</v>
      </c>
      <c r="J3749" s="148" t="s">
        <v>8333</v>
      </c>
      <c r="K3749" s="148">
        <f t="shared" si="88"/>
        <v>650000000001938</v>
      </c>
      <c r="L3749" s="148" t="s">
        <v>9021</v>
      </c>
    </row>
    <row r="3750" spans="8:12" x14ac:dyDescent="0.25">
      <c r="H3750" s="148" t="s">
        <v>5220</v>
      </c>
      <c r="I3750" s="148" t="s">
        <v>6962</v>
      </c>
      <c r="J3750" s="148" t="s">
        <v>6962</v>
      </c>
      <c r="K3750" s="148">
        <f t="shared" si="88"/>
        <v>0</v>
      </c>
      <c r="L3750" s="148" t="s">
        <v>9021</v>
      </c>
    </row>
    <row r="3751" spans="8:12" x14ac:dyDescent="0.25">
      <c r="H3751" s="148" t="s">
        <v>5220</v>
      </c>
      <c r="I3751" s="148" t="s">
        <v>391</v>
      </c>
      <c r="J3751" s="148" t="s">
        <v>8334</v>
      </c>
      <c r="K3751" s="148">
        <f t="shared" si="88"/>
        <v>650000000001939</v>
      </c>
      <c r="L3751" s="148" t="s">
        <v>9021</v>
      </c>
    </row>
    <row r="3752" spans="8:12" x14ac:dyDescent="0.25">
      <c r="H3752" s="148" t="s">
        <v>5221</v>
      </c>
      <c r="I3752" s="148" t="s">
        <v>6962</v>
      </c>
      <c r="J3752" s="148" t="s">
        <v>6962</v>
      </c>
      <c r="K3752" s="148">
        <f t="shared" si="88"/>
        <v>0</v>
      </c>
      <c r="L3752" s="148" t="s">
        <v>9021</v>
      </c>
    </row>
    <row r="3753" spans="8:12" x14ac:dyDescent="0.25">
      <c r="H3753" s="148" t="s">
        <v>5221</v>
      </c>
      <c r="I3753" s="148" t="s">
        <v>391</v>
      </c>
      <c r="J3753" s="148" t="s">
        <v>8335</v>
      </c>
      <c r="K3753" s="148">
        <f t="shared" si="88"/>
        <v>650000000001007</v>
      </c>
      <c r="L3753" s="148" t="s">
        <v>9021</v>
      </c>
    </row>
    <row r="3754" spans="8:12" x14ac:dyDescent="0.25">
      <c r="H3754" s="148" t="s">
        <v>5222</v>
      </c>
      <c r="I3754" s="148" t="s">
        <v>6962</v>
      </c>
      <c r="J3754" s="148" t="s">
        <v>6962</v>
      </c>
      <c r="K3754" s="148">
        <f t="shared" si="88"/>
        <v>0</v>
      </c>
      <c r="L3754" s="148" t="s">
        <v>9021</v>
      </c>
    </row>
    <row r="3755" spans="8:12" x14ac:dyDescent="0.25">
      <c r="H3755" s="148" t="s">
        <v>5222</v>
      </c>
      <c r="I3755" s="148" t="s">
        <v>391</v>
      </c>
      <c r="J3755" s="148" t="s">
        <v>8336</v>
      </c>
      <c r="K3755" s="148">
        <f t="shared" si="88"/>
        <v>650000000001008</v>
      </c>
      <c r="L3755" s="148" t="s">
        <v>9021</v>
      </c>
    </row>
    <row r="3756" spans="8:12" x14ac:dyDescent="0.25">
      <c r="H3756" s="148" t="s">
        <v>5223</v>
      </c>
      <c r="I3756" s="148" t="s">
        <v>6962</v>
      </c>
      <c r="J3756" s="148" t="s">
        <v>6962</v>
      </c>
      <c r="K3756" s="148">
        <f t="shared" si="88"/>
        <v>0</v>
      </c>
      <c r="L3756" s="148" t="s">
        <v>9021</v>
      </c>
    </row>
    <row r="3757" spans="8:12" x14ac:dyDescent="0.25">
      <c r="H3757" s="148" t="s">
        <v>5223</v>
      </c>
      <c r="I3757" s="148" t="s">
        <v>391</v>
      </c>
      <c r="J3757" s="148" t="s">
        <v>8337</v>
      </c>
      <c r="K3757" s="148">
        <f t="shared" si="88"/>
        <v>650000000001940</v>
      </c>
      <c r="L3757" s="148" t="s">
        <v>9021</v>
      </c>
    </row>
    <row r="3758" spans="8:12" x14ac:dyDescent="0.25">
      <c r="H3758" s="148" t="s">
        <v>5224</v>
      </c>
      <c r="I3758" s="148" t="s">
        <v>6962</v>
      </c>
      <c r="J3758" s="148" t="s">
        <v>6962</v>
      </c>
      <c r="K3758" s="148">
        <f t="shared" si="88"/>
        <v>0</v>
      </c>
      <c r="L3758" s="148" t="s">
        <v>9021</v>
      </c>
    </row>
    <row r="3759" spans="8:12" x14ac:dyDescent="0.25">
      <c r="H3759" s="148" t="s">
        <v>5224</v>
      </c>
      <c r="I3759" s="148" t="s">
        <v>391</v>
      </c>
      <c r="J3759" s="148" t="s">
        <v>8338</v>
      </c>
      <c r="K3759" s="148">
        <f t="shared" si="88"/>
        <v>650000000001941</v>
      </c>
      <c r="L3759" s="148" t="s">
        <v>9021</v>
      </c>
    </row>
    <row r="3760" spans="8:12" x14ac:dyDescent="0.25">
      <c r="H3760" s="148" t="s">
        <v>5225</v>
      </c>
      <c r="I3760" s="148" t="s">
        <v>6962</v>
      </c>
      <c r="J3760" s="148" t="s">
        <v>6962</v>
      </c>
      <c r="K3760" s="148">
        <f t="shared" si="88"/>
        <v>0</v>
      </c>
      <c r="L3760" s="148" t="s">
        <v>9021</v>
      </c>
    </row>
    <row r="3761" spans="8:12" x14ac:dyDescent="0.25">
      <c r="H3761" s="148" t="s">
        <v>5225</v>
      </c>
      <c r="I3761" s="148" t="s">
        <v>391</v>
      </c>
      <c r="J3761" s="148" t="s">
        <v>8339</v>
      </c>
      <c r="K3761" s="148">
        <f t="shared" si="88"/>
        <v>650000000001009</v>
      </c>
      <c r="L3761" s="148" t="s">
        <v>9021</v>
      </c>
    </row>
    <row r="3762" spans="8:12" x14ac:dyDescent="0.25">
      <c r="H3762" s="148" t="s">
        <v>6901</v>
      </c>
      <c r="I3762" s="148" t="s">
        <v>6962</v>
      </c>
      <c r="J3762" s="148" t="s">
        <v>6962</v>
      </c>
      <c r="K3762" s="148">
        <f t="shared" si="88"/>
        <v>0</v>
      </c>
      <c r="L3762" s="148" t="s">
        <v>9021</v>
      </c>
    </row>
    <row r="3763" spans="8:12" x14ac:dyDescent="0.25">
      <c r="H3763" s="148" t="s">
        <v>5226</v>
      </c>
      <c r="I3763" s="148" t="s">
        <v>6962</v>
      </c>
      <c r="J3763" s="148" t="s">
        <v>6962</v>
      </c>
      <c r="K3763" s="148">
        <f t="shared" si="88"/>
        <v>0</v>
      </c>
      <c r="L3763" s="148" t="s">
        <v>9021</v>
      </c>
    </row>
    <row r="3764" spans="8:12" x14ac:dyDescent="0.25">
      <c r="H3764" s="148" t="s">
        <v>5226</v>
      </c>
      <c r="I3764" s="148" t="s">
        <v>391</v>
      </c>
      <c r="J3764" s="148" t="s">
        <v>8340</v>
      </c>
      <c r="K3764" s="148">
        <f t="shared" si="88"/>
        <v>650000000001010</v>
      </c>
      <c r="L3764" s="148" t="s">
        <v>9021</v>
      </c>
    </row>
    <row r="3765" spans="8:12" x14ac:dyDescent="0.25">
      <c r="H3765" s="148" t="s">
        <v>5227</v>
      </c>
      <c r="I3765" s="148" t="s">
        <v>6962</v>
      </c>
      <c r="J3765" s="148" t="s">
        <v>6962</v>
      </c>
      <c r="K3765" s="148">
        <f t="shared" si="88"/>
        <v>0</v>
      </c>
      <c r="L3765" s="148" t="s">
        <v>9021</v>
      </c>
    </row>
    <row r="3766" spans="8:12" x14ac:dyDescent="0.25">
      <c r="H3766" s="148" t="s">
        <v>5227</v>
      </c>
      <c r="I3766" s="148" t="s">
        <v>391</v>
      </c>
      <c r="J3766" s="148" t="s">
        <v>8341</v>
      </c>
      <c r="K3766" s="148">
        <f t="shared" si="88"/>
        <v>650000000001011</v>
      </c>
      <c r="L3766" s="148" t="s">
        <v>9021</v>
      </c>
    </row>
    <row r="3767" spans="8:12" x14ac:dyDescent="0.25">
      <c r="H3767" s="148" t="s">
        <v>5228</v>
      </c>
      <c r="I3767" s="148" t="s">
        <v>6962</v>
      </c>
      <c r="J3767" s="148" t="s">
        <v>6962</v>
      </c>
      <c r="K3767" s="148">
        <f t="shared" si="88"/>
        <v>0</v>
      </c>
      <c r="L3767" s="148" t="s">
        <v>9021</v>
      </c>
    </row>
    <row r="3768" spans="8:12" x14ac:dyDescent="0.25">
      <c r="H3768" s="148" t="s">
        <v>5228</v>
      </c>
      <c r="I3768" s="148" t="s">
        <v>391</v>
      </c>
      <c r="J3768" s="148" t="s">
        <v>8342</v>
      </c>
      <c r="K3768" s="148">
        <f t="shared" si="88"/>
        <v>650000000001942</v>
      </c>
      <c r="L3768" s="148" t="s">
        <v>9021</v>
      </c>
    </row>
    <row r="3769" spans="8:12" x14ac:dyDescent="0.25">
      <c r="H3769" s="148" t="s">
        <v>5229</v>
      </c>
      <c r="I3769" s="148" t="s">
        <v>6962</v>
      </c>
      <c r="J3769" s="148" t="s">
        <v>6962</v>
      </c>
      <c r="K3769" s="148">
        <f t="shared" si="88"/>
        <v>0</v>
      </c>
      <c r="L3769" s="148" t="s">
        <v>9021</v>
      </c>
    </row>
    <row r="3770" spans="8:12" x14ac:dyDescent="0.25">
      <c r="H3770" s="148" t="s">
        <v>5229</v>
      </c>
      <c r="I3770" s="148" t="s">
        <v>391</v>
      </c>
      <c r="J3770" s="148" t="s">
        <v>8343</v>
      </c>
      <c r="K3770" s="148">
        <f t="shared" si="88"/>
        <v>650000000001012</v>
      </c>
      <c r="L3770" s="148" t="s">
        <v>9021</v>
      </c>
    </row>
    <row r="3771" spans="8:12" x14ac:dyDescent="0.25">
      <c r="H3771" s="148" t="s">
        <v>5230</v>
      </c>
      <c r="I3771" s="148" t="s">
        <v>6962</v>
      </c>
      <c r="J3771" s="148" t="s">
        <v>6962</v>
      </c>
      <c r="K3771" s="148">
        <f t="shared" si="88"/>
        <v>0</v>
      </c>
      <c r="L3771" s="148" t="s">
        <v>9021</v>
      </c>
    </row>
    <row r="3772" spans="8:12" x14ac:dyDescent="0.25">
      <c r="H3772" s="148" t="s">
        <v>5230</v>
      </c>
      <c r="I3772" s="148" t="s">
        <v>391</v>
      </c>
      <c r="J3772" s="148" t="s">
        <v>8344</v>
      </c>
      <c r="K3772" s="148">
        <f t="shared" si="88"/>
        <v>650000000001013</v>
      </c>
      <c r="L3772" s="148" t="s">
        <v>9021</v>
      </c>
    </row>
    <row r="3773" spans="8:12" x14ac:dyDescent="0.25">
      <c r="H3773" s="148" t="s">
        <v>5231</v>
      </c>
      <c r="I3773" s="148" t="s">
        <v>6962</v>
      </c>
      <c r="J3773" s="148" t="s">
        <v>6962</v>
      </c>
      <c r="K3773" s="148">
        <f t="shared" si="88"/>
        <v>0</v>
      </c>
      <c r="L3773" s="148" t="s">
        <v>9021</v>
      </c>
    </row>
    <row r="3774" spans="8:12" x14ac:dyDescent="0.25">
      <c r="H3774" s="148" t="s">
        <v>5231</v>
      </c>
      <c r="I3774" s="148" t="s">
        <v>391</v>
      </c>
      <c r="J3774" s="148" t="s">
        <v>8345</v>
      </c>
      <c r="K3774" s="148">
        <f t="shared" si="88"/>
        <v>650000000001943</v>
      </c>
      <c r="L3774" s="148" t="s">
        <v>9021</v>
      </c>
    </row>
    <row r="3775" spans="8:12" x14ac:dyDescent="0.25">
      <c r="H3775" s="148" t="s">
        <v>5232</v>
      </c>
      <c r="I3775" s="148" t="s">
        <v>6962</v>
      </c>
      <c r="J3775" s="148" t="s">
        <v>6962</v>
      </c>
      <c r="K3775" s="148">
        <f t="shared" si="88"/>
        <v>0</v>
      </c>
      <c r="L3775" s="148" t="s">
        <v>9021</v>
      </c>
    </row>
    <row r="3776" spans="8:12" x14ac:dyDescent="0.25">
      <c r="H3776" s="148" t="s">
        <v>5232</v>
      </c>
      <c r="I3776" s="148" t="s">
        <v>391</v>
      </c>
      <c r="J3776" s="148" t="s">
        <v>8346</v>
      </c>
      <c r="K3776" s="148">
        <f t="shared" si="88"/>
        <v>650000000001014</v>
      </c>
      <c r="L3776" s="148" t="s">
        <v>9021</v>
      </c>
    </row>
    <row r="3777" spans="8:12" x14ac:dyDescent="0.25">
      <c r="H3777" s="148" t="s">
        <v>5233</v>
      </c>
      <c r="I3777" s="148" t="s">
        <v>6962</v>
      </c>
      <c r="J3777" s="148" t="s">
        <v>6962</v>
      </c>
      <c r="K3777" s="148">
        <f t="shared" si="88"/>
        <v>0</v>
      </c>
      <c r="L3777" s="148" t="s">
        <v>9021</v>
      </c>
    </row>
    <row r="3778" spans="8:12" x14ac:dyDescent="0.25">
      <c r="H3778" s="148" t="s">
        <v>5233</v>
      </c>
      <c r="I3778" s="148" t="s">
        <v>391</v>
      </c>
      <c r="J3778" s="148" t="s">
        <v>8347</v>
      </c>
      <c r="K3778" s="148">
        <f t="shared" si="88"/>
        <v>650000000001944</v>
      </c>
      <c r="L3778" s="148" t="s">
        <v>9021</v>
      </c>
    </row>
    <row r="3779" spans="8:12" x14ac:dyDescent="0.25">
      <c r="H3779" s="148" t="s">
        <v>5234</v>
      </c>
      <c r="I3779" s="148" t="s">
        <v>6962</v>
      </c>
      <c r="J3779" s="148" t="s">
        <v>6962</v>
      </c>
      <c r="K3779" s="148">
        <f t="shared" ref="K3779:K3842" si="89">+IFERROR(J3779*1,0)</f>
        <v>0</v>
      </c>
      <c r="L3779" s="148" t="s">
        <v>9021</v>
      </c>
    </row>
    <row r="3780" spans="8:12" x14ac:dyDescent="0.25">
      <c r="H3780" s="148" t="s">
        <v>5234</v>
      </c>
      <c r="I3780" s="148" t="s">
        <v>391</v>
      </c>
      <c r="J3780" s="148" t="s">
        <v>8348</v>
      </c>
      <c r="K3780" s="148">
        <f t="shared" si="89"/>
        <v>650000000001945</v>
      </c>
      <c r="L3780" s="148" t="s">
        <v>9021</v>
      </c>
    </row>
    <row r="3781" spans="8:12" x14ac:dyDescent="0.25">
      <c r="H3781" s="148" t="s">
        <v>5235</v>
      </c>
      <c r="I3781" s="148" t="s">
        <v>6962</v>
      </c>
      <c r="J3781" s="148" t="s">
        <v>6962</v>
      </c>
      <c r="K3781" s="148">
        <f t="shared" si="89"/>
        <v>0</v>
      </c>
      <c r="L3781" s="148" t="s">
        <v>9021</v>
      </c>
    </row>
    <row r="3782" spans="8:12" x14ac:dyDescent="0.25">
      <c r="H3782" s="148" t="s">
        <v>5235</v>
      </c>
      <c r="I3782" s="148" t="s">
        <v>391</v>
      </c>
      <c r="J3782" s="148" t="s">
        <v>8349</v>
      </c>
      <c r="K3782" s="148">
        <f t="shared" si="89"/>
        <v>650000000001015</v>
      </c>
      <c r="L3782" s="148" t="s">
        <v>9021</v>
      </c>
    </row>
    <row r="3783" spans="8:12" x14ac:dyDescent="0.25">
      <c r="H3783" s="148" t="s">
        <v>5236</v>
      </c>
      <c r="I3783" s="148" t="s">
        <v>6962</v>
      </c>
      <c r="J3783" s="148" t="s">
        <v>6962</v>
      </c>
      <c r="K3783" s="148">
        <f t="shared" si="89"/>
        <v>0</v>
      </c>
      <c r="L3783" s="148" t="s">
        <v>9021</v>
      </c>
    </row>
    <row r="3784" spans="8:12" x14ac:dyDescent="0.25">
      <c r="H3784" s="148" t="s">
        <v>5236</v>
      </c>
      <c r="I3784" s="148" t="s">
        <v>391</v>
      </c>
      <c r="J3784" s="148" t="s">
        <v>8350</v>
      </c>
      <c r="K3784" s="148">
        <f t="shared" si="89"/>
        <v>650000000001946</v>
      </c>
      <c r="L3784" s="148" t="s">
        <v>9021</v>
      </c>
    </row>
    <row r="3785" spans="8:12" x14ac:dyDescent="0.25">
      <c r="H3785" s="148" t="s">
        <v>5237</v>
      </c>
      <c r="I3785" s="148" t="s">
        <v>6962</v>
      </c>
      <c r="J3785" s="148" t="s">
        <v>6962</v>
      </c>
      <c r="K3785" s="148">
        <f t="shared" si="89"/>
        <v>0</v>
      </c>
      <c r="L3785" s="148" t="s">
        <v>9021</v>
      </c>
    </row>
    <row r="3786" spans="8:12" x14ac:dyDescent="0.25">
      <c r="H3786" s="148" t="s">
        <v>5237</v>
      </c>
      <c r="I3786" s="148" t="s">
        <v>391</v>
      </c>
      <c r="J3786" s="148" t="s">
        <v>8351</v>
      </c>
      <c r="K3786" s="148">
        <f t="shared" si="89"/>
        <v>650000000001016</v>
      </c>
      <c r="L3786" s="148" t="s">
        <v>9021</v>
      </c>
    </row>
    <row r="3787" spans="8:12" x14ac:dyDescent="0.25">
      <c r="H3787" s="148" t="s">
        <v>5238</v>
      </c>
      <c r="I3787" s="148" t="s">
        <v>6962</v>
      </c>
      <c r="J3787" s="148" t="s">
        <v>6962</v>
      </c>
      <c r="K3787" s="148">
        <f t="shared" si="89"/>
        <v>0</v>
      </c>
      <c r="L3787" s="148" t="s">
        <v>9021</v>
      </c>
    </row>
    <row r="3788" spans="8:12" x14ac:dyDescent="0.25">
      <c r="H3788" s="148" t="s">
        <v>5238</v>
      </c>
      <c r="I3788" s="148" t="s">
        <v>391</v>
      </c>
      <c r="J3788" s="148" t="s">
        <v>8352</v>
      </c>
      <c r="K3788" s="148">
        <f t="shared" si="89"/>
        <v>650000000001017</v>
      </c>
      <c r="L3788" s="148" t="s">
        <v>9021</v>
      </c>
    </row>
    <row r="3789" spans="8:12" x14ac:dyDescent="0.25">
      <c r="H3789" s="148" t="s">
        <v>6902</v>
      </c>
      <c r="I3789" s="148" t="s">
        <v>6962</v>
      </c>
      <c r="J3789" s="148" t="s">
        <v>6962</v>
      </c>
      <c r="K3789" s="148">
        <f t="shared" si="89"/>
        <v>0</v>
      </c>
      <c r="L3789" s="148" t="s">
        <v>9021</v>
      </c>
    </row>
    <row r="3790" spans="8:12" x14ac:dyDescent="0.25">
      <c r="H3790" s="148" t="s">
        <v>5239</v>
      </c>
      <c r="I3790" s="148" t="s">
        <v>6962</v>
      </c>
      <c r="J3790" s="148" t="s">
        <v>6962</v>
      </c>
      <c r="K3790" s="148">
        <f t="shared" si="89"/>
        <v>0</v>
      </c>
      <c r="L3790" s="148" t="s">
        <v>9021</v>
      </c>
    </row>
    <row r="3791" spans="8:12" x14ac:dyDescent="0.25">
      <c r="H3791" s="148" t="s">
        <v>5239</v>
      </c>
      <c r="I3791" s="148" t="s">
        <v>391</v>
      </c>
      <c r="J3791" s="148" t="s">
        <v>8353</v>
      </c>
      <c r="K3791" s="148">
        <f t="shared" si="89"/>
        <v>650000000001947</v>
      </c>
      <c r="L3791" s="148" t="s">
        <v>9021</v>
      </c>
    </row>
    <row r="3792" spans="8:12" x14ac:dyDescent="0.25">
      <c r="H3792" s="148" t="s">
        <v>6903</v>
      </c>
      <c r="I3792" s="148" t="s">
        <v>6962</v>
      </c>
      <c r="J3792" s="148" t="s">
        <v>6962</v>
      </c>
      <c r="K3792" s="148">
        <f t="shared" si="89"/>
        <v>0</v>
      </c>
      <c r="L3792" s="148" t="s">
        <v>9021</v>
      </c>
    </row>
    <row r="3793" spans="8:12" x14ac:dyDescent="0.25">
      <c r="H3793" s="148" t="s">
        <v>5240</v>
      </c>
      <c r="I3793" s="148" t="s">
        <v>6962</v>
      </c>
      <c r="J3793" s="148" t="s">
        <v>6962</v>
      </c>
      <c r="K3793" s="148">
        <f t="shared" si="89"/>
        <v>0</v>
      </c>
      <c r="L3793" s="148" t="s">
        <v>9021</v>
      </c>
    </row>
    <row r="3794" spans="8:12" x14ac:dyDescent="0.25">
      <c r="H3794" s="148" t="s">
        <v>5240</v>
      </c>
      <c r="I3794" s="148" t="s">
        <v>391</v>
      </c>
      <c r="J3794" s="148" t="s">
        <v>8354</v>
      </c>
      <c r="K3794" s="148">
        <f t="shared" si="89"/>
        <v>650000000001018</v>
      </c>
      <c r="L3794" s="148" t="s">
        <v>9021</v>
      </c>
    </row>
    <row r="3795" spans="8:12" x14ac:dyDescent="0.25">
      <c r="H3795" s="148" t="s">
        <v>5241</v>
      </c>
      <c r="I3795" s="148" t="s">
        <v>6962</v>
      </c>
      <c r="J3795" s="148" t="s">
        <v>6962</v>
      </c>
      <c r="K3795" s="148">
        <f t="shared" si="89"/>
        <v>0</v>
      </c>
      <c r="L3795" s="148" t="s">
        <v>9021</v>
      </c>
    </row>
    <row r="3796" spans="8:12" x14ac:dyDescent="0.25">
      <c r="H3796" s="148" t="s">
        <v>5241</v>
      </c>
      <c r="I3796" s="148" t="s">
        <v>391</v>
      </c>
      <c r="J3796" s="148" t="s">
        <v>8355</v>
      </c>
      <c r="K3796" s="148">
        <f t="shared" si="89"/>
        <v>650000000001019</v>
      </c>
      <c r="L3796" s="148" t="s">
        <v>9021</v>
      </c>
    </row>
    <row r="3797" spans="8:12" x14ac:dyDescent="0.25">
      <c r="H3797" s="148" t="s">
        <v>5242</v>
      </c>
      <c r="I3797" s="148" t="s">
        <v>6962</v>
      </c>
      <c r="J3797" s="148" t="s">
        <v>6962</v>
      </c>
      <c r="K3797" s="148">
        <f t="shared" si="89"/>
        <v>0</v>
      </c>
      <c r="L3797" s="148" t="s">
        <v>9021</v>
      </c>
    </row>
    <row r="3798" spans="8:12" x14ac:dyDescent="0.25">
      <c r="H3798" s="148" t="s">
        <v>5242</v>
      </c>
      <c r="I3798" s="148" t="s">
        <v>391</v>
      </c>
      <c r="J3798" s="148" t="s">
        <v>8356</v>
      </c>
      <c r="K3798" s="148">
        <f t="shared" si="89"/>
        <v>650000000001020</v>
      </c>
      <c r="L3798" s="148" t="s">
        <v>9021</v>
      </c>
    </row>
    <row r="3799" spans="8:12" x14ac:dyDescent="0.25">
      <c r="H3799" s="148" t="s">
        <v>5243</v>
      </c>
      <c r="I3799" s="148" t="s">
        <v>6962</v>
      </c>
      <c r="J3799" s="148" t="s">
        <v>6962</v>
      </c>
      <c r="K3799" s="148">
        <f t="shared" si="89"/>
        <v>0</v>
      </c>
      <c r="L3799" s="148" t="s">
        <v>9021</v>
      </c>
    </row>
    <row r="3800" spans="8:12" x14ac:dyDescent="0.25">
      <c r="H3800" s="148" t="s">
        <v>5243</v>
      </c>
      <c r="I3800" s="148" t="s">
        <v>391</v>
      </c>
      <c r="J3800" s="148" t="s">
        <v>8357</v>
      </c>
      <c r="K3800" s="148">
        <f t="shared" si="89"/>
        <v>650000000001021</v>
      </c>
      <c r="L3800" s="148" t="s">
        <v>9021</v>
      </c>
    </row>
    <row r="3801" spans="8:12" x14ac:dyDescent="0.25">
      <c r="H3801" s="148" t="s">
        <v>5244</v>
      </c>
      <c r="I3801" s="148" t="s">
        <v>6962</v>
      </c>
      <c r="J3801" s="148" t="s">
        <v>6962</v>
      </c>
      <c r="K3801" s="148">
        <f t="shared" si="89"/>
        <v>0</v>
      </c>
      <c r="L3801" s="148" t="s">
        <v>9021</v>
      </c>
    </row>
    <row r="3802" spans="8:12" x14ac:dyDescent="0.25">
      <c r="H3802" s="148" t="s">
        <v>5244</v>
      </c>
      <c r="I3802" s="148" t="s">
        <v>391</v>
      </c>
      <c r="J3802" s="148" t="s">
        <v>8358</v>
      </c>
      <c r="K3802" s="148">
        <f t="shared" si="89"/>
        <v>650000000001022</v>
      </c>
      <c r="L3802" s="148" t="s">
        <v>9021</v>
      </c>
    </row>
    <row r="3803" spans="8:12" x14ac:dyDescent="0.25">
      <c r="H3803" s="148" t="s">
        <v>5245</v>
      </c>
      <c r="I3803" s="148" t="s">
        <v>6962</v>
      </c>
      <c r="J3803" s="148" t="s">
        <v>6962</v>
      </c>
      <c r="K3803" s="148">
        <f t="shared" si="89"/>
        <v>0</v>
      </c>
      <c r="L3803" s="148" t="s">
        <v>9026</v>
      </c>
    </row>
    <row r="3804" spans="8:12" x14ac:dyDescent="0.25">
      <c r="H3804" s="148" t="s">
        <v>5245</v>
      </c>
      <c r="I3804" s="148" t="s">
        <v>391</v>
      </c>
      <c r="J3804" s="148" t="s">
        <v>8359</v>
      </c>
      <c r="K3804" s="148">
        <f t="shared" si="89"/>
        <v>650000000001023</v>
      </c>
      <c r="L3804" s="148" t="s">
        <v>9026</v>
      </c>
    </row>
    <row r="3805" spans="8:12" x14ac:dyDescent="0.25">
      <c r="H3805" s="148" t="s">
        <v>5246</v>
      </c>
      <c r="I3805" s="148" t="s">
        <v>6962</v>
      </c>
      <c r="J3805" s="148" t="s">
        <v>6962</v>
      </c>
      <c r="K3805" s="148">
        <f t="shared" si="89"/>
        <v>0</v>
      </c>
      <c r="L3805" s="148" t="s">
        <v>9025</v>
      </c>
    </row>
    <row r="3806" spans="8:12" x14ac:dyDescent="0.25">
      <c r="H3806" s="148" t="s">
        <v>5246</v>
      </c>
      <c r="I3806" s="148" t="s">
        <v>391</v>
      </c>
      <c r="J3806" s="148" t="s">
        <v>8360</v>
      </c>
      <c r="K3806" s="148">
        <f t="shared" si="89"/>
        <v>650000000001024</v>
      </c>
      <c r="L3806" s="148" t="s">
        <v>9025</v>
      </c>
    </row>
    <row r="3807" spans="8:12" x14ac:dyDescent="0.25">
      <c r="H3807" s="148" t="s">
        <v>5247</v>
      </c>
      <c r="I3807" s="148" t="s">
        <v>6962</v>
      </c>
      <c r="J3807" s="148" t="s">
        <v>6962</v>
      </c>
      <c r="K3807" s="148">
        <f t="shared" si="89"/>
        <v>0</v>
      </c>
      <c r="L3807" s="148" t="s">
        <v>9021</v>
      </c>
    </row>
    <row r="3808" spans="8:12" x14ac:dyDescent="0.25">
      <c r="H3808" s="148" t="s">
        <v>5247</v>
      </c>
      <c r="I3808" s="148" t="s">
        <v>391</v>
      </c>
      <c r="J3808" s="148" t="s">
        <v>8361</v>
      </c>
      <c r="K3808" s="148">
        <f t="shared" si="89"/>
        <v>650000000001025</v>
      </c>
      <c r="L3808" s="148" t="s">
        <v>9021</v>
      </c>
    </row>
    <row r="3809" spans="8:12" x14ac:dyDescent="0.25">
      <c r="H3809" s="148" t="s">
        <v>5248</v>
      </c>
      <c r="I3809" s="148" t="s">
        <v>6962</v>
      </c>
      <c r="J3809" s="148" t="s">
        <v>6962</v>
      </c>
      <c r="K3809" s="148">
        <f t="shared" si="89"/>
        <v>0</v>
      </c>
      <c r="L3809" s="148" t="s">
        <v>9021</v>
      </c>
    </row>
    <row r="3810" spans="8:12" x14ac:dyDescent="0.25">
      <c r="H3810" s="148" t="s">
        <v>5248</v>
      </c>
      <c r="I3810" s="148" t="s">
        <v>391</v>
      </c>
      <c r="J3810" s="148" t="s">
        <v>8362</v>
      </c>
      <c r="K3810" s="148">
        <f t="shared" si="89"/>
        <v>650000000001026</v>
      </c>
      <c r="L3810" s="148" t="s">
        <v>9021</v>
      </c>
    </row>
    <row r="3811" spans="8:12" x14ac:dyDescent="0.25">
      <c r="H3811" s="148" t="s">
        <v>5249</v>
      </c>
      <c r="I3811" s="148" t="s">
        <v>6962</v>
      </c>
      <c r="J3811" s="148" t="s">
        <v>6962</v>
      </c>
      <c r="K3811" s="148">
        <f t="shared" si="89"/>
        <v>0</v>
      </c>
      <c r="L3811" s="148" t="s">
        <v>9021</v>
      </c>
    </row>
    <row r="3812" spans="8:12" x14ac:dyDescent="0.25">
      <c r="H3812" s="148" t="s">
        <v>5249</v>
      </c>
      <c r="I3812" s="148" t="s">
        <v>391</v>
      </c>
      <c r="J3812" s="148" t="s">
        <v>8363</v>
      </c>
      <c r="K3812" s="148">
        <f t="shared" si="89"/>
        <v>650000000001948</v>
      </c>
      <c r="L3812" s="148" t="s">
        <v>9021</v>
      </c>
    </row>
    <row r="3813" spans="8:12" x14ac:dyDescent="0.25">
      <c r="H3813" s="148" t="s">
        <v>6904</v>
      </c>
      <c r="I3813" s="148" t="s">
        <v>6962</v>
      </c>
      <c r="J3813" s="148" t="s">
        <v>6962</v>
      </c>
      <c r="K3813" s="148">
        <f t="shared" si="89"/>
        <v>0</v>
      </c>
      <c r="L3813" s="148" t="s">
        <v>9021</v>
      </c>
    </row>
    <row r="3814" spans="8:12" x14ac:dyDescent="0.25">
      <c r="H3814" s="148" t="s">
        <v>5250</v>
      </c>
      <c r="I3814" s="148" t="s">
        <v>6962</v>
      </c>
      <c r="J3814" s="148" t="s">
        <v>6962</v>
      </c>
      <c r="K3814" s="148">
        <f t="shared" si="89"/>
        <v>0</v>
      </c>
      <c r="L3814" s="148" t="s">
        <v>9021</v>
      </c>
    </row>
    <row r="3815" spans="8:12" x14ac:dyDescent="0.25">
      <c r="H3815" s="148" t="s">
        <v>5250</v>
      </c>
      <c r="I3815" s="148" t="s">
        <v>391</v>
      </c>
      <c r="J3815" s="148" t="s">
        <v>8364</v>
      </c>
      <c r="K3815" s="148">
        <f t="shared" si="89"/>
        <v>650000000001949</v>
      </c>
      <c r="L3815" s="148" t="s">
        <v>9021</v>
      </c>
    </row>
    <row r="3816" spans="8:12" x14ac:dyDescent="0.25">
      <c r="H3816" s="148" t="s">
        <v>5251</v>
      </c>
      <c r="I3816" s="148" t="s">
        <v>6962</v>
      </c>
      <c r="J3816" s="148" t="s">
        <v>6962</v>
      </c>
      <c r="K3816" s="148">
        <f t="shared" si="89"/>
        <v>0</v>
      </c>
      <c r="L3816" s="148" t="s">
        <v>9021</v>
      </c>
    </row>
    <row r="3817" spans="8:12" x14ac:dyDescent="0.25">
      <c r="H3817" s="148" t="s">
        <v>5251</v>
      </c>
      <c r="I3817" s="148" t="s">
        <v>391</v>
      </c>
      <c r="J3817" s="148" t="s">
        <v>8365</v>
      </c>
      <c r="K3817" s="148">
        <f t="shared" si="89"/>
        <v>650000000001027</v>
      </c>
      <c r="L3817" s="148" t="s">
        <v>9021</v>
      </c>
    </row>
    <row r="3818" spans="8:12" x14ac:dyDescent="0.25">
      <c r="H3818" s="148" t="s">
        <v>5252</v>
      </c>
      <c r="I3818" s="148" t="s">
        <v>6962</v>
      </c>
      <c r="J3818" s="148" t="s">
        <v>6962</v>
      </c>
      <c r="K3818" s="148">
        <f t="shared" si="89"/>
        <v>0</v>
      </c>
      <c r="L3818" s="148" t="s">
        <v>9021</v>
      </c>
    </row>
    <row r="3819" spans="8:12" x14ac:dyDescent="0.25">
      <c r="H3819" s="148" t="s">
        <v>5252</v>
      </c>
      <c r="I3819" s="148" t="s">
        <v>391</v>
      </c>
      <c r="J3819" s="148" t="s">
        <v>8366</v>
      </c>
      <c r="K3819" s="148">
        <f t="shared" si="89"/>
        <v>650000000001028</v>
      </c>
      <c r="L3819" s="148" t="s">
        <v>9021</v>
      </c>
    </row>
    <row r="3820" spans="8:12" x14ac:dyDescent="0.25">
      <c r="H3820" s="148" t="s">
        <v>5253</v>
      </c>
      <c r="I3820" s="148" t="s">
        <v>6962</v>
      </c>
      <c r="J3820" s="148" t="s">
        <v>6962</v>
      </c>
      <c r="K3820" s="148">
        <f t="shared" si="89"/>
        <v>0</v>
      </c>
      <c r="L3820" s="148" t="s">
        <v>9021</v>
      </c>
    </row>
    <row r="3821" spans="8:12" x14ac:dyDescent="0.25">
      <c r="H3821" s="148" t="s">
        <v>5253</v>
      </c>
      <c r="I3821" s="148" t="s">
        <v>391</v>
      </c>
      <c r="J3821" s="148" t="s">
        <v>8367</v>
      </c>
      <c r="K3821" s="148">
        <f t="shared" si="89"/>
        <v>650000000001029</v>
      </c>
      <c r="L3821" s="148" t="s">
        <v>9021</v>
      </c>
    </row>
    <row r="3822" spans="8:12" x14ac:dyDescent="0.25">
      <c r="H3822" s="148" t="s">
        <v>5254</v>
      </c>
      <c r="I3822" s="148" t="s">
        <v>6962</v>
      </c>
      <c r="J3822" s="148" t="s">
        <v>6962</v>
      </c>
      <c r="K3822" s="148">
        <f t="shared" si="89"/>
        <v>0</v>
      </c>
      <c r="L3822" s="148" t="s">
        <v>9021</v>
      </c>
    </row>
    <row r="3823" spans="8:12" x14ac:dyDescent="0.25">
      <c r="H3823" s="148" t="s">
        <v>5254</v>
      </c>
      <c r="I3823" s="148" t="s">
        <v>391</v>
      </c>
      <c r="J3823" s="148" t="s">
        <v>8368</v>
      </c>
      <c r="K3823" s="148">
        <f t="shared" si="89"/>
        <v>650000000001030</v>
      </c>
      <c r="L3823" s="148" t="s">
        <v>9021</v>
      </c>
    </row>
    <row r="3824" spans="8:12" x14ac:dyDescent="0.25">
      <c r="H3824" s="148" t="s">
        <v>5255</v>
      </c>
      <c r="I3824" s="148" t="s">
        <v>6962</v>
      </c>
      <c r="J3824" s="148" t="s">
        <v>6962</v>
      </c>
      <c r="K3824" s="148">
        <f t="shared" si="89"/>
        <v>0</v>
      </c>
      <c r="L3824" s="148" t="s">
        <v>9021</v>
      </c>
    </row>
    <row r="3825" spans="8:12" x14ac:dyDescent="0.25">
      <c r="H3825" s="148" t="s">
        <v>5255</v>
      </c>
      <c r="I3825" s="148" t="s">
        <v>391</v>
      </c>
      <c r="J3825" s="148" t="s">
        <v>8369</v>
      </c>
      <c r="K3825" s="148">
        <f t="shared" si="89"/>
        <v>650000000001031</v>
      </c>
      <c r="L3825" s="148" t="s">
        <v>9021</v>
      </c>
    </row>
    <row r="3826" spans="8:12" x14ac:dyDescent="0.25">
      <c r="H3826" s="148" t="s">
        <v>5256</v>
      </c>
      <c r="I3826" s="148" t="s">
        <v>6962</v>
      </c>
      <c r="J3826" s="148" t="s">
        <v>6962</v>
      </c>
      <c r="K3826" s="148">
        <f t="shared" si="89"/>
        <v>0</v>
      </c>
      <c r="L3826" s="148" t="s">
        <v>9021</v>
      </c>
    </row>
    <row r="3827" spans="8:12" x14ac:dyDescent="0.25">
      <c r="H3827" s="148" t="s">
        <v>5256</v>
      </c>
      <c r="I3827" s="148" t="s">
        <v>391</v>
      </c>
      <c r="J3827" s="148" t="s">
        <v>8370</v>
      </c>
      <c r="K3827" s="148">
        <f t="shared" si="89"/>
        <v>650000000001032</v>
      </c>
      <c r="L3827" s="148" t="s">
        <v>9021</v>
      </c>
    </row>
    <row r="3828" spans="8:12" x14ac:dyDescent="0.25">
      <c r="H3828" s="148" t="s">
        <v>5257</v>
      </c>
      <c r="I3828" s="148" t="s">
        <v>6962</v>
      </c>
      <c r="J3828" s="148" t="s">
        <v>6962</v>
      </c>
      <c r="K3828" s="148">
        <f t="shared" si="89"/>
        <v>0</v>
      </c>
      <c r="L3828" s="148" t="s">
        <v>9021</v>
      </c>
    </row>
    <row r="3829" spans="8:12" x14ac:dyDescent="0.25">
      <c r="H3829" s="148" t="s">
        <v>5257</v>
      </c>
      <c r="I3829" s="148" t="s">
        <v>391</v>
      </c>
      <c r="J3829" s="148" t="s">
        <v>8371</v>
      </c>
      <c r="K3829" s="148">
        <f t="shared" si="89"/>
        <v>650000000001033</v>
      </c>
      <c r="L3829" s="148" t="s">
        <v>9021</v>
      </c>
    </row>
    <row r="3830" spans="8:12" x14ac:dyDescent="0.25">
      <c r="H3830" s="148" t="s">
        <v>5258</v>
      </c>
      <c r="I3830" s="148" t="s">
        <v>6962</v>
      </c>
      <c r="J3830" s="148" t="s">
        <v>6962</v>
      </c>
      <c r="K3830" s="148">
        <f t="shared" si="89"/>
        <v>0</v>
      </c>
      <c r="L3830" s="148" t="s">
        <v>9021</v>
      </c>
    </row>
    <row r="3831" spans="8:12" x14ac:dyDescent="0.25">
      <c r="H3831" s="148" t="s">
        <v>5258</v>
      </c>
      <c r="I3831" s="148" t="s">
        <v>391</v>
      </c>
      <c r="J3831" s="148" t="s">
        <v>8372</v>
      </c>
      <c r="K3831" s="148">
        <f t="shared" si="89"/>
        <v>650000000001034</v>
      </c>
      <c r="L3831" s="148" t="s">
        <v>9021</v>
      </c>
    </row>
    <row r="3832" spans="8:12" x14ac:dyDescent="0.25">
      <c r="H3832" s="148" t="s">
        <v>5259</v>
      </c>
      <c r="I3832" s="148" t="s">
        <v>6962</v>
      </c>
      <c r="J3832" s="148" t="s">
        <v>6962</v>
      </c>
      <c r="K3832" s="148">
        <f t="shared" si="89"/>
        <v>0</v>
      </c>
      <c r="L3832" s="148" t="s">
        <v>9021</v>
      </c>
    </row>
    <row r="3833" spans="8:12" x14ac:dyDescent="0.25">
      <c r="H3833" s="148" t="s">
        <v>5259</v>
      </c>
      <c r="I3833" s="148" t="s">
        <v>391</v>
      </c>
      <c r="J3833" s="148" t="s">
        <v>8373</v>
      </c>
      <c r="K3833" s="148">
        <f t="shared" si="89"/>
        <v>650000000001035</v>
      </c>
      <c r="L3833" s="148" t="s">
        <v>9021</v>
      </c>
    </row>
    <row r="3834" spans="8:12" x14ac:dyDescent="0.25">
      <c r="H3834" s="148" t="s">
        <v>5260</v>
      </c>
      <c r="I3834" s="148" t="s">
        <v>6962</v>
      </c>
      <c r="J3834" s="148" t="s">
        <v>6962</v>
      </c>
      <c r="K3834" s="148">
        <f t="shared" si="89"/>
        <v>0</v>
      </c>
      <c r="L3834" s="148" t="s">
        <v>9021</v>
      </c>
    </row>
    <row r="3835" spans="8:12" x14ac:dyDescent="0.25">
      <c r="H3835" s="148" t="s">
        <v>5260</v>
      </c>
      <c r="I3835" s="148" t="s">
        <v>391</v>
      </c>
      <c r="J3835" s="148" t="s">
        <v>8374</v>
      </c>
      <c r="K3835" s="148">
        <f t="shared" si="89"/>
        <v>650000000001950</v>
      </c>
      <c r="L3835" s="148" t="s">
        <v>9021</v>
      </c>
    </row>
    <row r="3836" spans="8:12" x14ac:dyDescent="0.25">
      <c r="H3836" s="148" t="s">
        <v>5261</v>
      </c>
      <c r="I3836" s="148" t="s">
        <v>6962</v>
      </c>
      <c r="J3836" s="148" t="s">
        <v>6962</v>
      </c>
      <c r="K3836" s="148">
        <f t="shared" si="89"/>
        <v>0</v>
      </c>
      <c r="L3836" s="148" t="s">
        <v>9021</v>
      </c>
    </row>
    <row r="3837" spans="8:12" x14ac:dyDescent="0.25">
      <c r="H3837" s="148" t="s">
        <v>5261</v>
      </c>
      <c r="I3837" s="148" t="s">
        <v>391</v>
      </c>
      <c r="J3837" s="148" t="s">
        <v>8375</v>
      </c>
      <c r="K3837" s="148">
        <f t="shared" si="89"/>
        <v>650000000001036</v>
      </c>
      <c r="L3837" s="148" t="s">
        <v>9021</v>
      </c>
    </row>
    <row r="3838" spans="8:12" x14ac:dyDescent="0.25">
      <c r="H3838" s="148" t="s">
        <v>5262</v>
      </c>
      <c r="I3838" s="148" t="s">
        <v>6962</v>
      </c>
      <c r="J3838" s="148" t="s">
        <v>6962</v>
      </c>
      <c r="K3838" s="148">
        <f t="shared" si="89"/>
        <v>0</v>
      </c>
      <c r="L3838" s="148" t="s">
        <v>9021</v>
      </c>
    </row>
    <row r="3839" spans="8:12" x14ac:dyDescent="0.25">
      <c r="H3839" s="148" t="s">
        <v>5262</v>
      </c>
      <c r="I3839" s="148" t="s">
        <v>391</v>
      </c>
      <c r="J3839" s="148" t="s">
        <v>8376</v>
      </c>
      <c r="K3839" s="148">
        <f t="shared" si="89"/>
        <v>650000000001037</v>
      </c>
      <c r="L3839" s="148" t="s">
        <v>9021</v>
      </c>
    </row>
    <row r="3840" spans="8:12" x14ac:dyDescent="0.25">
      <c r="H3840" s="148" t="s">
        <v>6905</v>
      </c>
      <c r="I3840" s="148" t="s">
        <v>6962</v>
      </c>
      <c r="J3840" s="148" t="s">
        <v>6962</v>
      </c>
      <c r="K3840" s="148">
        <f t="shared" si="89"/>
        <v>0</v>
      </c>
      <c r="L3840" s="148" t="s">
        <v>9021</v>
      </c>
    </row>
    <row r="3841" spans="8:12" x14ac:dyDescent="0.25">
      <c r="H3841" s="148" t="s">
        <v>5263</v>
      </c>
      <c r="I3841" s="148" t="s">
        <v>6962</v>
      </c>
      <c r="J3841" s="148" t="s">
        <v>6962</v>
      </c>
      <c r="K3841" s="148">
        <f t="shared" si="89"/>
        <v>0</v>
      </c>
      <c r="L3841" s="148" t="s">
        <v>9021</v>
      </c>
    </row>
    <row r="3842" spans="8:12" x14ac:dyDescent="0.25">
      <c r="H3842" s="148" t="s">
        <v>5263</v>
      </c>
      <c r="I3842" s="148" t="s">
        <v>391</v>
      </c>
      <c r="J3842" s="148" t="s">
        <v>8377</v>
      </c>
      <c r="K3842" s="148">
        <f t="shared" si="89"/>
        <v>650000000001951</v>
      </c>
      <c r="L3842" s="148" t="s">
        <v>9021</v>
      </c>
    </row>
    <row r="3843" spans="8:12" x14ac:dyDescent="0.25">
      <c r="H3843" s="148" t="s">
        <v>5264</v>
      </c>
      <c r="I3843" s="148" t="s">
        <v>6962</v>
      </c>
      <c r="J3843" s="148" t="s">
        <v>6962</v>
      </c>
      <c r="K3843" s="148">
        <f t="shared" ref="K3843:K3906" si="90">+IFERROR(J3843*1,0)</f>
        <v>0</v>
      </c>
      <c r="L3843" s="148" t="s">
        <v>9021</v>
      </c>
    </row>
    <row r="3844" spans="8:12" x14ac:dyDescent="0.25">
      <c r="H3844" s="148" t="s">
        <v>5264</v>
      </c>
      <c r="I3844" s="148" t="s">
        <v>391</v>
      </c>
      <c r="J3844" s="148" t="s">
        <v>8378</v>
      </c>
      <c r="K3844" s="148">
        <f t="shared" si="90"/>
        <v>650000000001952</v>
      </c>
      <c r="L3844" s="148" t="s">
        <v>9021</v>
      </c>
    </row>
    <row r="3845" spans="8:12" x14ac:dyDescent="0.25">
      <c r="H3845" s="148" t="s">
        <v>5265</v>
      </c>
      <c r="I3845" s="148" t="s">
        <v>6962</v>
      </c>
      <c r="J3845" s="148" t="s">
        <v>6962</v>
      </c>
      <c r="K3845" s="148">
        <f t="shared" si="90"/>
        <v>0</v>
      </c>
      <c r="L3845" s="148" t="s">
        <v>9021</v>
      </c>
    </row>
    <row r="3846" spans="8:12" x14ac:dyDescent="0.25">
      <c r="H3846" s="148" t="s">
        <v>5265</v>
      </c>
      <c r="I3846" s="148" t="s">
        <v>391</v>
      </c>
      <c r="J3846" s="148" t="s">
        <v>8379</v>
      </c>
      <c r="K3846" s="148">
        <f t="shared" si="90"/>
        <v>650000000001953</v>
      </c>
      <c r="L3846" s="148" t="s">
        <v>9021</v>
      </c>
    </row>
    <row r="3847" spans="8:12" x14ac:dyDescent="0.25">
      <c r="H3847" s="148" t="s">
        <v>5266</v>
      </c>
      <c r="I3847" s="148" t="s">
        <v>6962</v>
      </c>
      <c r="J3847" s="148" t="s">
        <v>6962</v>
      </c>
      <c r="K3847" s="148">
        <f t="shared" si="90"/>
        <v>0</v>
      </c>
      <c r="L3847" s="148" t="s">
        <v>9021</v>
      </c>
    </row>
    <row r="3848" spans="8:12" x14ac:dyDescent="0.25">
      <c r="H3848" s="148" t="s">
        <v>5266</v>
      </c>
      <c r="I3848" s="148" t="s">
        <v>391</v>
      </c>
      <c r="J3848" s="148" t="s">
        <v>8380</v>
      </c>
      <c r="K3848" s="148">
        <f t="shared" si="90"/>
        <v>650000000001954</v>
      </c>
      <c r="L3848" s="148" t="s">
        <v>9021</v>
      </c>
    </row>
    <row r="3849" spans="8:12" x14ac:dyDescent="0.25">
      <c r="H3849" s="148" t="s">
        <v>6906</v>
      </c>
      <c r="I3849" s="148" t="s">
        <v>6962</v>
      </c>
      <c r="J3849" s="148" t="s">
        <v>6962</v>
      </c>
      <c r="K3849" s="148">
        <f t="shared" si="90"/>
        <v>0</v>
      </c>
      <c r="L3849" s="148" t="s">
        <v>9021</v>
      </c>
    </row>
    <row r="3850" spans="8:12" x14ac:dyDescent="0.25">
      <c r="H3850" s="148" t="s">
        <v>5267</v>
      </c>
      <c r="I3850" s="148" t="s">
        <v>6962</v>
      </c>
      <c r="J3850" s="148" t="s">
        <v>6962</v>
      </c>
      <c r="K3850" s="148">
        <f t="shared" si="90"/>
        <v>0</v>
      </c>
      <c r="L3850" s="148" t="s">
        <v>9021</v>
      </c>
    </row>
    <row r="3851" spans="8:12" x14ac:dyDescent="0.25">
      <c r="H3851" s="148" t="s">
        <v>5267</v>
      </c>
      <c r="I3851" s="148" t="s">
        <v>391</v>
      </c>
      <c r="J3851" s="148" t="s">
        <v>8381</v>
      </c>
      <c r="K3851" s="148">
        <f t="shared" si="90"/>
        <v>650000000001955</v>
      </c>
      <c r="L3851" s="148" t="s">
        <v>9021</v>
      </c>
    </row>
    <row r="3852" spans="8:12" x14ac:dyDescent="0.25">
      <c r="H3852" s="148" t="s">
        <v>6907</v>
      </c>
      <c r="I3852" s="148" t="s">
        <v>6962</v>
      </c>
      <c r="J3852" s="148" t="s">
        <v>6962</v>
      </c>
      <c r="K3852" s="148">
        <f t="shared" si="90"/>
        <v>0</v>
      </c>
      <c r="L3852" s="148" t="s">
        <v>9021</v>
      </c>
    </row>
    <row r="3853" spans="8:12" x14ac:dyDescent="0.25">
      <c r="H3853" s="148" t="s">
        <v>5268</v>
      </c>
      <c r="I3853" s="148" t="s">
        <v>6962</v>
      </c>
      <c r="J3853" s="148" t="s">
        <v>6962</v>
      </c>
      <c r="K3853" s="148">
        <f t="shared" si="90"/>
        <v>0</v>
      </c>
      <c r="L3853" s="148" t="s">
        <v>9021</v>
      </c>
    </row>
    <row r="3854" spans="8:12" x14ac:dyDescent="0.25">
      <c r="H3854" s="148" t="s">
        <v>5268</v>
      </c>
      <c r="I3854" s="148" t="s">
        <v>391</v>
      </c>
      <c r="J3854" s="148" t="s">
        <v>8382</v>
      </c>
      <c r="K3854" s="148">
        <f t="shared" si="90"/>
        <v>650000000001956</v>
      </c>
      <c r="L3854" s="148" t="s">
        <v>9021</v>
      </c>
    </row>
    <row r="3855" spans="8:12" x14ac:dyDescent="0.25">
      <c r="H3855" s="148" t="s">
        <v>5269</v>
      </c>
      <c r="I3855" s="148" t="s">
        <v>6962</v>
      </c>
      <c r="J3855" s="148" t="s">
        <v>6962</v>
      </c>
      <c r="K3855" s="148">
        <f t="shared" si="90"/>
        <v>0</v>
      </c>
      <c r="L3855" s="148" t="s">
        <v>9021</v>
      </c>
    </row>
    <row r="3856" spans="8:12" x14ac:dyDescent="0.25">
      <c r="H3856" s="148" t="s">
        <v>5269</v>
      </c>
      <c r="I3856" s="148" t="s">
        <v>391</v>
      </c>
      <c r="J3856" s="148" t="s">
        <v>8383</v>
      </c>
      <c r="K3856" s="148">
        <f t="shared" si="90"/>
        <v>650000000001038</v>
      </c>
      <c r="L3856" s="148" t="s">
        <v>9021</v>
      </c>
    </row>
    <row r="3857" spans="8:12" x14ac:dyDescent="0.25">
      <c r="H3857" s="148" t="s">
        <v>5270</v>
      </c>
      <c r="I3857" s="148" t="s">
        <v>6962</v>
      </c>
      <c r="J3857" s="148" t="s">
        <v>6962</v>
      </c>
      <c r="K3857" s="148">
        <f t="shared" si="90"/>
        <v>0</v>
      </c>
      <c r="L3857" s="148" t="s">
        <v>9021</v>
      </c>
    </row>
    <row r="3858" spans="8:12" x14ac:dyDescent="0.25">
      <c r="H3858" s="148" t="s">
        <v>5270</v>
      </c>
      <c r="I3858" s="148" t="s">
        <v>391</v>
      </c>
      <c r="J3858" s="148" t="s">
        <v>8384</v>
      </c>
      <c r="K3858" s="148">
        <f t="shared" si="90"/>
        <v>650000000001957</v>
      </c>
      <c r="L3858" s="148" t="s">
        <v>9021</v>
      </c>
    </row>
    <row r="3859" spans="8:12" x14ac:dyDescent="0.25">
      <c r="H3859" s="148" t="s">
        <v>5271</v>
      </c>
      <c r="I3859" s="148" t="s">
        <v>6962</v>
      </c>
      <c r="J3859" s="148" t="s">
        <v>6962</v>
      </c>
      <c r="K3859" s="148">
        <f t="shared" si="90"/>
        <v>0</v>
      </c>
      <c r="L3859" s="148" t="s">
        <v>9021</v>
      </c>
    </row>
    <row r="3860" spans="8:12" x14ac:dyDescent="0.25">
      <c r="H3860" s="148" t="s">
        <v>5271</v>
      </c>
      <c r="I3860" s="148" t="s">
        <v>391</v>
      </c>
      <c r="J3860" s="148" t="s">
        <v>8385</v>
      </c>
      <c r="K3860" s="148">
        <f t="shared" si="90"/>
        <v>650000000001039</v>
      </c>
      <c r="L3860" s="148" t="s">
        <v>9021</v>
      </c>
    </row>
    <row r="3861" spans="8:12" x14ac:dyDescent="0.25">
      <c r="H3861" s="148" t="s">
        <v>5272</v>
      </c>
      <c r="I3861" s="148" t="s">
        <v>6962</v>
      </c>
      <c r="J3861" s="148" t="s">
        <v>6962</v>
      </c>
      <c r="K3861" s="148">
        <f t="shared" si="90"/>
        <v>0</v>
      </c>
      <c r="L3861" s="148" t="s">
        <v>9021</v>
      </c>
    </row>
    <row r="3862" spans="8:12" x14ac:dyDescent="0.25">
      <c r="H3862" s="148" t="s">
        <v>5272</v>
      </c>
      <c r="I3862" s="148" t="s">
        <v>391</v>
      </c>
      <c r="J3862" s="148" t="s">
        <v>8386</v>
      </c>
      <c r="K3862" s="148">
        <f t="shared" si="90"/>
        <v>650000000001040</v>
      </c>
      <c r="L3862" s="148" t="s">
        <v>9021</v>
      </c>
    </row>
    <row r="3863" spans="8:12" x14ac:dyDescent="0.25">
      <c r="H3863" s="148" t="s">
        <v>5273</v>
      </c>
      <c r="I3863" s="148" t="s">
        <v>6962</v>
      </c>
      <c r="J3863" s="148" t="s">
        <v>6962</v>
      </c>
      <c r="K3863" s="148">
        <f t="shared" si="90"/>
        <v>0</v>
      </c>
      <c r="L3863" s="148" t="s">
        <v>9021</v>
      </c>
    </row>
    <row r="3864" spans="8:12" x14ac:dyDescent="0.25">
      <c r="H3864" s="148" t="s">
        <v>5273</v>
      </c>
      <c r="I3864" s="148" t="s">
        <v>391</v>
      </c>
      <c r="J3864" s="148" t="s">
        <v>8387</v>
      </c>
      <c r="K3864" s="148">
        <f t="shared" si="90"/>
        <v>650000000001958</v>
      </c>
      <c r="L3864" s="148" t="s">
        <v>9021</v>
      </c>
    </row>
    <row r="3865" spans="8:12" x14ac:dyDescent="0.25">
      <c r="H3865" s="148" t="s">
        <v>6908</v>
      </c>
      <c r="I3865" s="148" t="s">
        <v>6962</v>
      </c>
      <c r="J3865" s="148" t="s">
        <v>6962</v>
      </c>
      <c r="K3865" s="148">
        <f t="shared" si="90"/>
        <v>0</v>
      </c>
      <c r="L3865" s="148" t="s">
        <v>9021</v>
      </c>
    </row>
    <row r="3866" spans="8:12" x14ac:dyDescent="0.25">
      <c r="H3866" s="148" t="s">
        <v>5274</v>
      </c>
      <c r="I3866" s="148" t="s">
        <v>6962</v>
      </c>
      <c r="J3866" s="148" t="s">
        <v>6962</v>
      </c>
      <c r="K3866" s="148">
        <f t="shared" si="90"/>
        <v>0</v>
      </c>
      <c r="L3866" s="148" t="s">
        <v>9021</v>
      </c>
    </row>
    <row r="3867" spans="8:12" x14ac:dyDescent="0.25">
      <c r="H3867" s="148" t="s">
        <v>5274</v>
      </c>
      <c r="I3867" s="148" t="s">
        <v>391</v>
      </c>
      <c r="J3867" s="148" t="s">
        <v>8388</v>
      </c>
      <c r="K3867" s="148">
        <f t="shared" si="90"/>
        <v>650000000001041</v>
      </c>
      <c r="L3867" s="148" t="s">
        <v>9021</v>
      </c>
    </row>
    <row r="3868" spans="8:12" x14ac:dyDescent="0.25">
      <c r="H3868" s="148" t="s">
        <v>5275</v>
      </c>
      <c r="I3868" s="148" t="s">
        <v>6962</v>
      </c>
      <c r="J3868" s="148" t="s">
        <v>6962</v>
      </c>
      <c r="K3868" s="148">
        <f t="shared" si="90"/>
        <v>0</v>
      </c>
      <c r="L3868" s="148" t="s">
        <v>9021</v>
      </c>
    </row>
    <row r="3869" spans="8:12" x14ac:dyDescent="0.25">
      <c r="H3869" s="148" t="s">
        <v>5275</v>
      </c>
      <c r="I3869" s="148" t="s">
        <v>391</v>
      </c>
      <c r="J3869" s="148" t="s">
        <v>8389</v>
      </c>
      <c r="K3869" s="148">
        <f t="shared" si="90"/>
        <v>650000000001042</v>
      </c>
      <c r="L3869" s="148" t="s">
        <v>9021</v>
      </c>
    </row>
    <row r="3870" spans="8:12" x14ac:dyDescent="0.25">
      <c r="H3870" s="148" t="s">
        <v>5276</v>
      </c>
      <c r="I3870" s="148" t="s">
        <v>6962</v>
      </c>
      <c r="J3870" s="148" t="s">
        <v>6962</v>
      </c>
      <c r="K3870" s="148">
        <f t="shared" si="90"/>
        <v>0</v>
      </c>
      <c r="L3870" s="148" t="s">
        <v>9021</v>
      </c>
    </row>
    <row r="3871" spans="8:12" x14ac:dyDescent="0.25">
      <c r="H3871" s="148" t="s">
        <v>5276</v>
      </c>
      <c r="I3871" s="148" t="s">
        <v>391</v>
      </c>
      <c r="J3871" s="148" t="s">
        <v>8390</v>
      </c>
      <c r="K3871" s="148">
        <f t="shared" si="90"/>
        <v>650000000001959</v>
      </c>
      <c r="L3871" s="148" t="s">
        <v>9021</v>
      </c>
    </row>
    <row r="3872" spans="8:12" x14ac:dyDescent="0.25">
      <c r="H3872" s="148" t="s">
        <v>5277</v>
      </c>
      <c r="I3872" s="148" t="s">
        <v>6962</v>
      </c>
      <c r="J3872" s="148" t="s">
        <v>6962</v>
      </c>
      <c r="K3872" s="148">
        <f t="shared" si="90"/>
        <v>0</v>
      </c>
      <c r="L3872" s="148" t="s">
        <v>9021</v>
      </c>
    </row>
    <row r="3873" spans="8:12" x14ac:dyDescent="0.25">
      <c r="H3873" s="148" t="s">
        <v>5277</v>
      </c>
      <c r="I3873" s="148" t="s">
        <v>391</v>
      </c>
      <c r="J3873" s="148" t="s">
        <v>8391</v>
      </c>
      <c r="K3873" s="148">
        <f t="shared" si="90"/>
        <v>650000000001043</v>
      </c>
      <c r="L3873" s="148" t="s">
        <v>9021</v>
      </c>
    </row>
    <row r="3874" spans="8:12" x14ac:dyDescent="0.25">
      <c r="H3874" s="148" t="s">
        <v>5278</v>
      </c>
      <c r="I3874" s="148" t="s">
        <v>6962</v>
      </c>
      <c r="J3874" s="148" t="s">
        <v>6962</v>
      </c>
      <c r="K3874" s="148">
        <f t="shared" si="90"/>
        <v>0</v>
      </c>
      <c r="L3874" s="148" t="s">
        <v>9021</v>
      </c>
    </row>
    <row r="3875" spans="8:12" x14ac:dyDescent="0.25">
      <c r="H3875" s="148" t="s">
        <v>5278</v>
      </c>
      <c r="I3875" s="148" t="s">
        <v>391</v>
      </c>
      <c r="J3875" s="148" t="s">
        <v>8392</v>
      </c>
      <c r="K3875" s="148">
        <f t="shared" si="90"/>
        <v>650000000001044</v>
      </c>
      <c r="L3875" s="148" t="s">
        <v>9021</v>
      </c>
    </row>
    <row r="3876" spans="8:12" x14ac:dyDescent="0.25">
      <c r="H3876" s="148" t="s">
        <v>5279</v>
      </c>
      <c r="I3876" s="148" t="s">
        <v>6962</v>
      </c>
      <c r="J3876" s="148" t="s">
        <v>6962</v>
      </c>
      <c r="K3876" s="148">
        <f t="shared" si="90"/>
        <v>0</v>
      </c>
      <c r="L3876" s="148" t="s">
        <v>9021</v>
      </c>
    </row>
    <row r="3877" spans="8:12" x14ac:dyDescent="0.25">
      <c r="H3877" s="148" t="s">
        <v>5279</v>
      </c>
      <c r="I3877" s="148" t="s">
        <v>391</v>
      </c>
      <c r="J3877" s="148" t="s">
        <v>8393</v>
      </c>
      <c r="K3877" s="148">
        <f t="shared" si="90"/>
        <v>650000000001960</v>
      </c>
      <c r="L3877" s="148" t="s">
        <v>9021</v>
      </c>
    </row>
    <row r="3878" spans="8:12" x14ac:dyDescent="0.25">
      <c r="H3878" s="148" t="s">
        <v>5280</v>
      </c>
      <c r="I3878" s="148" t="s">
        <v>6962</v>
      </c>
      <c r="J3878" s="148" t="s">
        <v>6962</v>
      </c>
      <c r="K3878" s="148">
        <f t="shared" si="90"/>
        <v>0</v>
      </c>
      <c r="L3878" s="148" t="s">
        <v>9021</v>
      </c>
    </row>
    <row r="3879" spans="8:12" x14ac:dyDescent="0.25">
      <c r="H3879" s="148" t="s">
        <v>5280</v>
      </c>
      <c r="I3879" s="148" t="s">
        <v>391</v>
      </c>
      <c r="J3879" s="148" t="s">
        <v>8394</v>
      </c>
      <c r="K3879" s="148">
        <f t="shared" si="90"/>
        <v>650000000001045</v>
      </c>
      <c r="L3879" s="148" t="s">
        <v>9021</v>
      </c>
    </row>
    <row r="3880" spans="8:12" x14ac:dyDescent="0.25">
      <c r="H3880" s="148" t="s">
        <v>5281</v>
      </c>
      <c r="I3880" s="148" t="s">
        <v>6962</v>
      </c>
      <c r="J3880" s="148" t="s">
        <v>6962</v>
      </c>
      <c r="K3880" s="148">
        <f t="shared" si="90"/>
        <v>0</v>
      </c>
      <c r="L3880" s="148" t="s">
        <v>9021</v>
      </c>
    </row>
    <row r="3881" spans="8:12" x14ac:dyDescent="0.25">
      <c r="H3881" s="148" t="s">
        <v>5281</v>
      </c>
      <c r="I3881" s="148" t="s">
        <v>391</v>
      </c>
      <c r="J3881" s="148" t="s">
        <v>8395</v>
      </c>
      <c r="K3881" s="148">
        <f t="shared" si="90"/>
        <v>650000000001961</v>
      </c>
      <c r="L3881" s="148" t="s">
        <v>9021</v>
      </c>
    </row>
    <row r="3882" spans="8:12" x14ac:dyDescent="0.25">
      <c r="H3882" s="148" t="s">
        <v>5282</v>
      </c>
      <c r="I3882" s="148" t="s">
        <v>6962</v>
      </c>
      <c r="J3882" s="148" t="s">
        <v>6962</v>
      </c>
      <c r="K3882" s="148">
        <f t="shared" si="90"/>
        <v>0</v>
      </c>
      <c r="L3882" s="148" t="s">
        <v>9021</v>
      </c>
    </row>
    <row r="3883" spans="8:12" x14ac:dyDescent="0.25">
      <c r="H3883" s="148" t="s">
        <v>5282</v>
      </c>
      <c r="I3883" s="148" t="s">
        <v>391</v>
      </c>
      <c r="J3883" s="148" t="s">
        <v>8396</v>
      </c>
      <c r="K3883" s="148">
        <f t="shared" si="90"/>
        <v>650000000001046</v>
      </c>
      <c r="L3883" s="148" t="s">
        <v>9021</v>
      </c>
    </row>
    <row r="3884" spans="8:12" x14ac:dyDescent="0.25">
      <c r="H3884" s="148" t="s">
        <v>5283</v>
      </c>
      <c r="I3884" s="148" t="s">
        <v>6962</v>
      </c>
      <c r="J3884" s="148" t="s">
        <v>6962</v>
      </c>
      <c r="K3884" s="148">
        <f t="shared" si="90"/>
        <v>0</v>
      </c>
      <c r="L3884" s="148" t="s">
        <v>9021</v>
      </c>
    </row>
    <row r="3885" spans="8:12" x14ac:dyDescent="0.25">
      <c r="H3885" s="148" t="s">
        <v>5283</v>
      </c>
      <c r="I3885" s="148" t="s">
        <v>391</v>
      </c>
      <c r="J3885" s="148" t="s">
        <v>8397</v>
      </c>
      <c r="K3885" s="148">
        <f t="shared" si="90"/>
        <v>650000000001047</v>
      </c>
      <c r="L3885" s="148" t="s">
        <v>9021</v>
      </c>
    </row>
    <row r="3886" spans="8:12" x14ac:dyDescent="0.25">
      <c r="H3886" s="148" t="s">
        <v>6909</v>
      </c>
      <c r="I3886" s="148" t="s">
        <v>6962</v>
      </c>
      <c r="J3886" s="148" t="s">
        <v>6962</v>
      </c>
      <c r="K3886" s="148">
        <f t="shared" si="90"/>
        <v>0</v>
      </c>
      <c r="L3886" s="148" t="s">
        <v>9021</v>
      </c>
    </row>
    <row r="3887" spans="8:12" x14ac:dyDescent="0.25">
      <c r="H3887" s="148" t="s">
        <v>5284</v>
      </c>
      <c r="I3887" s="148" t="s">
        <v>6962</v>
      </c>
      <c r="J3887" s="148" t="s">
        <v>6962</v>
      </c>
      <c r="K3887" s="148">
        <f t="shared" si="90"/>
        <v>0</v>
      </c>
      <c r="L3887" s="148" t="s">
        <v>9021</v>
      </c>
    </row>
    <row r="3888" spans="8:12" x14ac:dyDescent="0.25">
      <c r="H3888" s="148" t="s">
        <v>5284</v>
      </c>
      <c r="I3888" s="148" t="s">
        <v>391</v>
      </c>
      <c r="J3888" s="148" t="s">
        <v>8398</v>
      </c>
      <c r="K3888" s="148">
        <f t="shared" si="90"/>
        <v>650000000001048</v>
      </c>
      <c r="L3888" s="148" t="s">
        <v>9021</v>
      </c>
    </row>
    <row r="3889" spans="8:12" x14ac:dyDescent="0.25">
      <c r="H3889" s="148" t="s">
        <v>5285</v>
      </c>
      <c r="I3889" s="148" t="s">
        <v>6962</v>
      </c>
      <c r="J3889" s="148" t="s">
        <v>6962</v>
      </c>
      <c r="K3889" s="148">
        <f t="shared" si="90"/>
        <v>0</v>
      </c>
      <c r="L3889" s="148" t="s">
        <v>9021</v>
      </c>
    </row>
    <row r="3890" spans="8:12" x14ac:dyDescent="0.25">
      <c r="H3890" s="148" t="s">
        <v>5285</v>
      </c>
      <c r="I3890" s="148" t="s">
        <v>391</v>
      </c>
      <c r="J3890" s="148" t="s">
        <v>8399</v>
      </c>
      <c r="K3890" s="148">
        <f t="shared" si="90"/>
        <v>650000000001049</v>
      </c>
      <c r="L3890" s="148" t="s">
        <v>9021</v>
      </c>
    </row>
    <row r="3891" spans="8:12" x14ac:dyDescent="0.25">
      <c r="H3891" s="148" t="s">
        <v>5286</v>
      </c>
      <c r="I3891" s="148" t="s">
        <v>6962</v>
      </c>
      <c r="J3891" s="148" t="s">
        <v>6962</v>
      </c>
      <c r="K3891" s="148">
        <f t="shared" si="90"/>
        <v>0</v>
      </c>
      <c r="L3891" s="148" t="s">
        <v>9021</v>
      </c>
    </row>
    <row r="3892" spans="8:12" x14ac:dyDescent="0.25">
      <c r="H3892" s="148" t="s">
        <v>5286</v>
      </c>
      <c r="I3892" s="148" t="s">
        <v>391</v>
      </c>
      <c r="J3892" s="148" t="s">
        <v>8400</v>
      </c>
      <c r="K3892" s="148">
        <f t="shared" si="90"/>
        <v>650000000001962</v>
      </c>
      <c r="L3892" s="148" t="s">
        <v>9021</v>
      </c>
    </row>
    <row r="3893" spans="8:12" x14ac:dyDescent="0.25">
      <c r="H3893" s="148" t="s">
        <v>5287</v>
      </c>
      <c r="I3893" s="148" t="s">
        <v>6962</v>
      </c>
      <c r="J3893" s="148" t="s">
        <v>6962</v>
      </c>
      <c r="K3893" s="148">
        <f t="shared" si="90"/>
        <v>0</v>
      </c>
      <c r="L3893" s="148" t="s">
        <v>9021</v>
      </c>
    </row>
    <row r="3894" spans="8:12" x14ac:dyDescent="0.25">
      <c r="H3894" s="148" t="s">
        <v>5287</v>
      </c>
      <c r="I3894" s="148" t="s">
        <v>391</v>
      </c>
      <c r="J3894" s="148" t="s">
        <v>8401</v>
      </c>
      <c r="K3894" s="148">
        <f t="shared" si="90"/>
        <v>650000000001963</v>
      </c>
      <c r="L3894" s="148" t="s">
        <v>9021</v>
      </c>
    </row>
    <row r="3895" spans="8:12" x14ac:dyDescent="0.25">
      <c r="H3895" s="148" t="s">
        <v>6910</v>
      </c>
      <c r="I3895" s="148" t="s">
        <v>6962</v>
      </c>
      <c r="J3895" s="148" t="s">
        <v>6962</v>
      </c>
      <c r="K3895" s="148">
        <f t="shared" si="90"/>
        <v>0</v>
      </c>
      <c r="L3895" s="148" t="s">
        <v>9021</v>
      </c>
    </row>
    <row r="3896" spans="8:12" x14ac:dyDescent="0.25">
      <c r="H3896" s="148" t="s">
        <v>5288</v>
      </c>
      <c r="I3896" s="148" t="s">
        <v>6962</v>
      </c>
      <c r="J3896" s="148" t="s">
        <v>6962</v>
      </c>
      <c r="K3896" s="148">
        <f t="shared" si="90"/>
        <v>0</v>
      </c>
      <c r="L3896" s="148" t="s">
        <v>9021</v>
      </c>
    </row>
    <row r="3897" spans="8:12" x14ac:dyDescent="0.25">
      <c r="H3897" s="148" t="s">
        <v>5288</v>
      </c>
      <c r="I3897" s="148" t="s">
        <v>391</v>
      </c>
      <c r="J3897" s="148" t="s">
        <v>8402</v>
      </c>
      <c r="K3897" s="148">
        <f t="shared" si="90"/>
        <v>650000000001964</v>
      </c>
      <c r="L3897" s="148" t="s">
        <v>9021</v>
      </c>
    </row>
    <row r="3898" spans="8:12" x14ac:dyDescent="0.25">
      <c r="H3898" s="148" t="s">
        <v>6911</v>
      </c>
      <c r="I3898" s="148" t="s">
        <v>6962</v>
      </c>
      <c r="J3898" s="148" t="s">
        <v>6962</v>
      </c>
      <c r="K3898" s="148">
        <f t="shared" si="90"/>
        <v>0</v>
      </c>
      <c r="L3898" s="148" t="s">
        <v>9021</v>
      </c>
    </row>
    <row r="3899" spans="8:12" x14ac:dyDescent="0.25">
      <c r="H3899" s="148" t="s">
        <v>5289</v>
      </c>
      <c r="I3899" s="148" t="s">
        <v>6962</v>
      </c>
      <c r="J3899" s="148" t="s">
        <v>6962</v>
      </c>
      <c r="K3899" s="148">
        <f t="shared" si="90"/>
        <v>0</v>
      </c>
      <c r="L3899" s="148" t="s">
        <v>9021</v>
      </c>
    </row>
    <row r="3900" spans="8:12" x14ac:dyDescent="0.25">
      <c r="H3900" s="148" t="s">
        <v>5289</v>
      </c>
      <c r="I3900" s="148" t="s">
        <v>391</v>
      </c>
      <c r="J3900" s="148" t="s">
        <v>8403</v>
      </c>
      <c r="K3900" s="148">
        <f t="shared" si="90"/>
        <v>650000000001050</v>
      </c>
      <c r="L3900" s="148" t="s">
        <v>9021</v>
      </c>
    </row>
    <row r="3901" spans="8:12" x14ac:dyDescent="0.25">
      <c r="H3901" s="148" t="s">
        <v>5290</v>
      </c>
      <c r="I3901" s="148" t="s">
        <v>6962</v>
      </c>
      <c r="J3901" s="148" t="s">
        <v>6962</v>
      </c>
      <c r="K3901" s="148">
        <f t="shared" si="90"/>
        <v>0</v>
      </c>
      <c r="L3901" s="148" t="s">
        <v>9021</v>
      </c>
    </row>
    <row r="3902" spans="8:12" x14ac:dyDescent="0.25">
      <c r="H3902" s="148" t="s">
        <v>5290</v>
      </c>
      <c r="I3902" s="148" t="s">
        <v>391</v>
      </c>
      <c r="J3902" s="148" t="s">
        <v>8404</v>
      </c>
      <c r="K3902" s="148">
        <f t="shared" si="90"/>
        <v>650000000001965</v>
      </c>
      <c r="L3902" s="148" t="s">
        <v>9021</v>
      </c>
    </row>
    <row r="3903" spans="8:12" x14ac:dyDescent="0.25">
      <c r="H3903" s="148" t="s">
        <v>5291</v>
      </c>
      <c r="I3903" s="148" t="s">
        <v>6962</v>
      </c>
      <c r="J3903" s="148" t="s">
        <v>6962</v>
      </c>
      <c r="K3903" s="148">
        <f t="shared" si="90"/>
        <v>0</v>
      </c>
      <c r="L3903" s="148" t="s">
        <v>9021</v>
      </c>
    </row>
    <row r="3904" spans="8:12" x14ac:dyDescent="0.25">
      <c r="H3904" s="148" t="s">
        <v>5291</v>
      </c>
      <c r="I3904" s="148" t="s">
        <v>391</v>
      </c>
      <c r="J3904" s="148" t="s">
        <v>8405</v>
      </c>
      <c r="K3904" s="148">
        <f t="shared" si="90"/>
        <v>650000000001966</v>
      </c>
      <c r="L3904" s="148" t="s">
        <v>9021</v>
      </c>
    </row>
    <row r="3905" spans="8:12" x14ac:dyDescent="0.25">
      <c r="H3905" s="148" t="s">
        <v>5292</v>
      </c>
      <c r="I3905" s="148" t="s">
        <v>6962</v>
      </c>
      <c r="J3905" s="148" t="s">
        <v>6962</v>
      </c>
      <c r="K3905" s="148">
        <f t="shared" si="90"/>
        <v>0</v>
      </c>
      <c r="L3905" s="148" t="s">
        <v>9021</v>
      </c>
    </row>
    <row r="3906" spans="8:12" x14ac:dyDescent="0.25">
      <c r="H3906" s="148" t="s">
        <v>5292</v>
      </c>
      <c r="I3906" s="148" t="s">
        <v>391</v>
      </c>
      <c r="J3906" s="148" t="s">
        <v>8406</v>
      </c>
      <c r="K3906" s="148">
        <f t="shared" si="90"/>
        <v>650000000001967</v>
      </c>
      <c r="L3906" s="148" t="s">
        <v>9021</v>
      </c>
    </row>
    <row r="3907" spans="8:12" x14ac:dyDescent="0.25">
      <c r="H3907" s="148" t="s">
        <v>5293</v>
      </c>
      <c r="I3907" s="148" t="s">
        <v>6962</v>
      </c>
      <c r="J3907" s="148" t="s">
        <v>6962</v>
      </c>
      <c r="K3907" s="148">
        <f t="shared" ref="K3907:K3970" si="91">+IFERROR(J3907*1,0)</f>
        <v>0</v>
      </c>
      <c r="L3907" s="148" t="s">
        <v>9021</v>
      </c>
    </row>
    <row r="3908" spans="8:12" x14ac:dyDescent="0.25">
      <c r="H3908" s="148" t="s">
        <v>5293</v>
      </c>
      <c r="I3908" s="148" t="s">
        <v>391</v>
      </c>
      <c r="J3908" s="148" t="s">
        <v>8407</v>
      </c>
      <c r="K3908" s="148">
        <f t="shared" si="91"/>
        <v>650000000001968</v>
      </c>
      <c r="L3908" s="148" t="s">
        <v>9021</v>
      </c>
    </row>
    <row r="3909" spans="8:12" x14ac:dyDescent="0.25">
      <c r="H3909" s="148" t="s">
        <v>5294</v>
      </c>
      <c r="I3909" s="148" t="s">
        <v>6962</v>
      </c>
      <c r="J3909" s="148" t="s">
        <v>6962</v>
      </c>
      <c r="K3909" s="148">
        <f t="shared" si="91"/>
        <v>0</v>
      </c>
      <c r="L3909" s="148" t="s">
        <v>9021</v>
      </c>
    </row>
    <row r="3910" spans="8:12" x14ac:dyDescent="0.25">
      <c r="H3910" s="148" t="s">
        <v>5294</v>
      </c>
      <c r="I3910" s="148" t="s">
        <v>391</v>
      </c>
      <c r="J3910" s="148" t="s">
        <v>8408</v>
      </c>
      <c r="K3910" s="148">
        <f t="shared" si="91"/>
        <v>650000000001051</v>
      </c>
      <c r="L3910" s="148" t="s">
        <v>9021</v>
      </c>
    </row>
    <row r="3911" spans="8:12" x14ac:dyDescent="0.25">
      <c r="H3911" s="148" t="s">
        <v>5295</v>
      </c>
      <c r="I3911" s="148" t="s">
        <v>6962</v>
      </c>
      <c r="J3911" s="148" t="s">
        <v>6962</v>
      </c>
      <c r="K3911" s="148">
        <f t="shared" si="91"/>
        <v>0</v>
      </c>
      <c r="L3911" s="148" t="s">
        <v>9021</v>
      </c>
    </row>
    <row r="3912" spans="8:12" x14ac:dyDescent="0.25">
      <c r="H3912" s="148" t="s">
        <v>5295</v>
      </c>
      <c r="I3912" s="148" t="s">
        <v>391</v>
      </c>
      <c r="J3912" s="148" t="s">
        <v>8409</v>
      </c>
      <c r="K3912" s="148">
        <f t="shared" si="91"/>
        <v>650000000001052</v>
      </c>
      <c r="L3912" s="148" t="s">
        <v>9021</v>
      </c>
    </row>
    <row r="3913" spans="8:12" x14ac:dyDescent="0.25">
      <c r="H3913" s="148" t="s">
        <v>5296</v>
      </c>
      <c r="I3913" s="148" t="s">
        <v>6962</v>
      </c>
      <c r="J3913" s="148" t="s">
        <v>6962</v>
      </c>
      <c r="K3913" s="148">
        <f t="shared" si="91"/>
        <v>0</v>
      </c>
      <c r="L3913" s="148" t="s">
        <v>9021</v>
      </c>
    </row>
    <row r="3914" spans="8:12" x14ac:dyDescent="0.25">
      <c r="H3914" s="148" t="s">
        <v>5296</v>
      </c>
      <c r="I3914" s="148" t="s">
        <v>391</v>
      </c>
      <c r="J3914" s="148" t="s">
        <v>8410</v>
      </c>
      <c r="K3914" s="148">
        <f t="shared" si="91"/>
        <v>650000000001969</v>
      </c>
      <c r="L3914" s="148" t="s">
        <v>9021</v>
      </c>
    </row>
    <row r="3915" spans="8:12" x14ac:dyDescent="0.25">
      <c r="H3915" s="148" t="s">
        <v>5297</v>
      </c>
      <c r="I3915" s="148" t="s">
        <v>6962</v>
      </c>
      <c r="J3915" s="148" t="s">
        <v>6962</v>
      </c>
      <c r="K3915" s="148">
        <f t="shared" si="91"/>
        <v>0</v>
      </c>
      <c r="L3915" s="148" t="s">
        <v>9021</v>
      </c>
    </row>
    <row r="3916" spans="8:12" x14ac:dyDescent="0.25">
      <c r="H3916" s="148" t="s">
        <v>5297</v>
      </c>
      <c r="I3916" s="148" t="s">
        <v>391</v>
      </c>
      <c r="J3916" s="148" t="s">
        <v>8411</v>
      </c>
      <c r="K3916" s="148">
        <f t="shared" si="91"/>
        <v>650000000001053</v>
      </c>
      <c r="L3916" s="148" t="s">
        <v>9021</v>
      </c>
    </row>
    <row r="3917" spans="8:12" x14ac:dyDescent="0.25">
      <c r="H3917" s="148" t="s">
        <v>5298</v>
      </c>
      <c r="I3917" s="148" t="s">
        <v>6962</v>
      </c>
      <c r="J3917" s="148" t="s">
        <v>6962</v>
      </c>
      <c r="K3917" s="148">
        <f t="shared" si="91"/>
        <v>0</v>
      </c>
      <c r="L3917" s="148" t="s">
        <v>9021</v>
      </c>
    </row>
    <row r="3918" spans="8:12" x14ac:dyDescent="0.25">
      <c r="H3918" s="148" t="s">
        <v>5298</v>
      </c>
      <c r="I3918" s="148" t="s">
        <v>391</v>
      </c>
      <c r="J3918" s="148" t="s">
        <v>8412</v>
      </c>
      <c r="K3918" s="148">
        <f t="shared" si="91"/>
        <v>650000000001054</v>
      </c>
      <c r="L3918" s="148" t="s">
        <v>9021</v>
      </c>
    </row>
    <row r="3919" spans="8:12" x14ac:dyDescent="0.25">
      <c r="H3919" s="148" t="s">
        <v>5299</v>
      </c>
      <c r="I3919" s="148" t="s">
        <v>6962</v>
      </c>
      <c r="J3919" s="148" t="s">
        <v>6962</v>
      </c>
      <c r="K3919" s="148">
        <f t="shared" si="91"/>
        <v>0</v>
      </c>
      <c r="L3919" s="148" t="s">
        <v>9021</v>
      </c>
    </row>
    <row r="3920" spans="8:12" x14ac:dyDescent="0.25">
      <c r="H3920" s="148" t="s">
        <v>5299</v>
      </c>
      <c r="I3920" s="148" t="s">
        <v>391</v>
      </c>
      <c r="J3920" s="148" t="s">
        <v>8413</v>
      </c>
      <c r="K3920" s="148">
        <f t="shared" si="91"/>
        <v>650000000001970</v>
      </c>
      <c r="L3920" s="148" t="s">
        <v>9021</v>
      </c>
    </row>
    <row r="3921" spans="8:12" x14ac:dyDescent="0.25">
      <c r="H3921" s="148" t="s">
        <v>5300</v>
      </c>
      <c r="I3921" s="148" t="s">
        <v>6962</v>
      </c>
      <c r="J3921" s="148" t="s">
        <v>6962</v>
      </c>
      <c r="K3921" s="148">
        <f t="shared" si="91"/>
        <v>0</v>
      </c>
      <c r="L3921" s="148" t="s">
        <v>9021</v>
      </c>
    </row>
    <row r="3922" spans="8:12" x14ac:dyDescent="0.25">
      <c r="H3922" s="148" t="s">
        <v>5300</v>
      </c>
      <c r="I3922" s="148" t="s">
        <v>391</v>
      </c>
      <c r="J3922" s="148" t="s">
        <v>8414</v>
      </c>
      <c r="K3922" s="148">
        <f t="shared" si="91"/>
        <v>650000000001971</v>
      </c>
      <c r="L3922" s="148" t="s">
        <v>9021</v>
      </c>
    </row>
    <row r="3923" spans="8:12" x14ac:dyDescent="0.25">
      <c r="H3923" s="148" t="s">
        <v>5301</v>
      </c>
      <c r="I3923" s="148" t="s">
        <v>6962</v>
      </c>
      <c r="J3923" s="148" t="s">
        <v>6962</v>
      </c>
      <c r="K3923" s="148">
        <f t="shared" si="91"/>
        <v>0</v>
      </c>
      <c r="L3923" s="148" t="s">
        <v>9021</v>
      </c>
    </row>
    <row r="3924" spans="8:12" x14ac:dyDescent="0.25">
      <c r="H3924" s="148" t="s">
        <v>5301</v>
      </c>
      <c r="I3924" s="148" t="s">
        <v>391</v>
      </c>
      <c r="J3924" s="148" t="s">
        <v>8415</v>
      </c>
      <c r="K3924" s="148">
        <f t="shared" si="91"/>
        <v>650000000001055</v>
      </c>
      <c r="L3924" s="148" t="s">
        <v>9021</v>
      </c>
    </row>
    <row r="3925" spans="8:12" x14ac:dyDescent="0.25">
      <c r="H3925" s="148" t="s">
        <v>5302</v>
      </c>
      <c r="I3925" s="148" t="s">
        <v>6962</v>
      </c>
      <c r="J3925" s="148" t="s">
        <v>6962</v>
      </c>
      <c r="K3925" s="148">
        <f t="shared" si="91"/>
        <v>0</v>
      </c>
      <c r="L3925" s="148" t="s">
        <v>9021</v>
      </c>
    </row>
    <row r="3926" spans="8:12" x14ac:dyDescent="0.25">
      <c r="H3926" s="148" t="s">
        <v>5302</v>
      </c>
      <c r="I3926" s="148" t="s">
        <v>391</v>
      </c>
      <c r="J3926" s="148" t="s">
        <v>8416</v>
      </c>
      <c r="K3926" s="148">
        <f t="shared" si="91"/>
        <v>650000000001056</v>
      </c>
      <c r="L3926" s="148" t="s">
        <v>9021</v>
      </c>
    </row>
    <row r="3927" spans="8:12" x14ac:dyDescent="0.25">
      <c r="H3927" s="148" t="s">
        <v>5303</v>
      </c>
      <c r="I3927" s="148" t="s">
        <v>6962</v>
      </c>
      <c r="J3927" s="148" t="s">
        <v>6962</v>
      </c>
      <c r="K3927" s="148">
        <f t="shared" si="91"/>
        <v>0</v>
      </c>
      <c r="L3927" s="148" t="s">
        <v>9021</v>
      </c>
    </row>
    <row r="3928" spans="8:12" x14ac:dyDescent="0.25">
      <c r="H3928" s="148" t="s">
        <v>5303</v>
      </c>
      <c r="I3928" s="148" t="s">
        <v>391</v>
      </c>
      <c r="J3928" s="148" t="s">
        <v>8417</v>
      </c>
      <c r="K3928" s="148">
        <f t="shared" si="91"/>
        <v>650000000001057</v>
      </c>
      <c r="L3928" s="148" t="s">
        <v>9021</v>
      </c>
    </row>
    <row r="3929" spans="8:12" x14ac:dyDescent="0.25">
      <c r="H3929" s="148" t="s">
        <v>5304</v>
      </c>
      <c r="I3929" s="148" t="s">
        <v>6962</v>
      </c>
      <c r="J3929" s="148" t="s">
        <v>6962</v>
      </c>
      <c r="K3929" s="148">
        <f t="shared" si="91"/>
        <v>0</v>
      </c>
      <c r="L3929" s="148" t="s">
        <v>9021</v>
      </c>
    </row>
    <row r="3930" spans="8:12" x14ac:dyDescent="0.25">
      <c r="H3930" s="148" t="s">
        <v>5304</v>
      </c>
      <c r="I3930" s="148" t="s">
        <v>391</v>
      </c>
      <c r="J3930" s="148" t="s">
        <v>8418</v>
      </c>
      <c r="K3930" s="148">
        <f t="shared" si="91"/>
        <v>650000000001058</v>
      </c>
      <c r="L3930" s="148" t="s">
        <v>9021</v>
      </c>
    </row>
    <row r="3931" spans="8:12" x14ac:dyDescent="0.25">
      <c r="H3931" s="148" t="s">
        <v>5305</v>
      </c>
      <c r="I3931" s="148" t="s">
        <v>6962</v>
      </c>
      <c r="J3931" s="148" t="s">
        <v>6962</v>
      </c>
      <c r="K3931" s="148">
        <f t="shared" si="91"/>
        <v>0</v>
      </c>
      <c r="L3931" s="148" t="s">
        <v>9021</v>
      </c>
    </row>
    <row r="3932" spans="8:12" x14ac:dyDescent="0.25">
      <c r="H3932" s="148" t="s">
        <v>5305</v>
      </c>
      <c r="I3932" s="148" t="s">
        <v>391</v>
      </c>
      <c r="J3932" s="148" t="s">
        <v>8419</v>
      </c>
      <c r="K3932" s="148">
        <f t="shared" si="91"/>
        <v>650000000001059</v>
      </c>
      <c r="L3932" s="148" t="s">
        <v>9021</v>
      </c>
    </row>
    <row r="3933" spans="8:12" x14ac:dyDescent="0.25">
      <c r="H3933" s="148" t="s">
        <v>5306</v>
      </c>
      <c r="I3933" s="148" t="s">
        <v>6962</v>
      </c>
      <c r="J3933" s="148" t="s">
        <v>6962</v>
      </c>
      <c r="K3933" s="148">
        <f t="shared" si="91"/>
        <v>0</v>
      </c>
      <c r="L3933" s="148" t="s">
        <v>9021</v>
      </c>
    </row>
    <row r="3934" spans="8:12" x14ac:dyDescent="0.25">
      <c r="H3934" s="148" t="s">
        <v>5306</v>
      </c>
      <c r="I3934" s="148" t="s">
        <v>391</v>
      </c>
      <c r="J3934" s="148" t="s">
        <v>8420</v>
      </c>
      <c r="K3934" s="148">
        <f t="shared" si="91"/>
        <v>650000000001060</v>
      </c>
      <c r="L3934" s="148" t="s">
        <v>9021</v>
      </c>
    </row>
    <row r="3935" spans="8:12" x14ac:dyDescent="0.25">
      <c r="H3935" s="148" t="s">
        <v>5307</v>
      </c>
      <c r="I3935" s="148" t="s">
        <v>6962</v>
      </c>
      <c r="J3935" s="148" t="s">
        <v>6962</v>
      </c>
      <c r="K3935" s="148">
        <f t="shared" si="91"/>
        <v>0</v>
      </c>
      <c r="L3935" s="148" t="s">
        <v>9021</v>
      </c>
    </row>
    <row r="3936" spans="8:12" x14ac:dyDescent="0.25">
      <c r="H3936" s="148" t="s">
        <v>5307</v>
      </c>
      <c r="I3936" s="148" t="s">
        <v>391</v>
      </c>
      <c r="J3936" s="148" t="s">
        <v>8421</v>
      </c>
      <c r="K3936" s="148">
        <f t="shared" si="91"/>
        <v>650000000001061</v>
      </c>
      <c r="L3936" s="148" t="s">
        <v>9021</v>
      </c>
    </row>
    <row r="3937" spans="8:12" x14ac:dyDescent="0.25">
      <c r="H3937" s="148" t="s">
        <v>5308</v>
      </c>
      <c r="I3937" s="148" t="s">
        <v>6962</v>
      </c>
      <c r="J3937" s="148" t="s">
        <v>6962</v>
      </c>
      <c r="K3937" s="148">
        <f t="shared" si="91"/>
        <v>0</v>
      </c>
      <c r="L3937" s="148" t="s">
        <v>9021</v>
      </c>
    </row>
    <row r="3938" spans="8:12" x14ac:dyDescent="0.25">
      <c r="H3938" s="148" t="s">
        <v>5308</v>
      </c>
      <c r="I3938" s="148" t="s">
        <v>391</v>
      </c>
      <c r="J3938" s="148" t="s">
        <v>8422</v>
      </c>
      <c r="K3938" s="148">
        <f t="shared" si="91"/>
        <v>650000000001062</v>
      </c>
      <c r="L3938" s="148" t="s">
        <v>9021</v>
      </c>
    </row>
    <row r="3939" spans="8:12" x14ac:dyDescent="0.25">
      <c r="H3939" s="148" t="s">
        <v>5309</v>
      </c>
      <c r="I3939" s="148" t="s">
        <v>6962</v>
      </c>
      <c r="J3939" s="148" t="s">
        <v>6962</v>
      </c>
      <c r="K3939" s="148">
        <f t="shared" si="91"/>
        <v>0</v>
      </c>
      <c r="L3939" s="148" t="s">
        <v>9021</v>
      </c>
    </row>
    <row r="3940" spans="8:12" x14ac:dyDescent="0.25">
      <c r="H3940" s="148" t="s">
        <v>5309</v>
      </c>
      <c r="I3940" s="148" t="s">
        <v>391</v>
      </c>
      <c r="J3940" s="148" t="s">
        <v>8423</v>
      </c>
      <c r="K3940" s="148">
        <f t="shared" si="91"/>
        <v>650000000001063</v>
      </c>
      <c r="L3940" s="148" t="s">
        <v>9021</v>
      </c>
    </row>
    <row r="3941" spans="8:12" x14ac:dyDescent="0.25">
      <c r="H3941" s="148" t="s">
        <v>6912</v>
      </c>
      <c r="I3941" s="148" t="s">
        <v>6962</v>
      </c>
      <c r="J3941" s="148" t="s">
        <v>6962</v>
      </c>
      <c r="K3941" s="148">
        <f t="shared" si="91"/>
        <v>0</v>
      </c>
      <c r="L3941" s="148" t="s">
        <v>9021</v>
      </c>
    </row>
    <row r="3942" spans="8:12" x14ac:dyDescent="0.25">
      <c r="H3942" s="148" t="s">
        <v>5310</v>
      </c>
      <c r="I3942" s="148" t="s">
        <v>6962</v>
      </c>
      <c r="J3942" s="148" t="s">
        <v>6962</v>
      </c>
      <c r="K3942" s="148">
        <f t="shared" si="91"/>
        <v>0</v>
      </c>
      <c r="L3942" s="148" t="s">
        <v>9021</v>
      </c>
    </row>
    <row r="3943" spans="8:12" x14ac:dyDescent="0.25">
      <c r="H3943" s="148" t="s">
        <v>5310</v>
      </c>
      <c r="I3943" s="148" t="s">
        <v>391</v>
      </c>
      <c r="J3943" s="148" t="s">
        <v>8424</v>
      </c>
      <c r="K3943" s="148">
        <f t="shared" si="91"/>
        <v>650000000001064</v>
      </c>
      <c r="L3943" s="148" t="s">
        <v>9021</v>
      </c>
    </row>
    <row r="3944" spans="8:12" x14ac:dyDescent="0.25">
      <c r="H3944" s="148" t="s">
        <v>5311</v>
      </c>
      <c r="I3944" s="148" t="s">
        <v>6962</v>
      </c>
      <c r="J3944" s="148" t="s">
        <v>6962</v>
      </c>
      <c r="K3944" s="148">
        <f t="shared" si="91"/>
        <v>0</v>
      </c>
      <c r="L3944" s="148" t="s">
        <v>9021</v>
      </c>
    </row>
    <row r="3945" spans="8:12" x14ac:dyDescent="0.25">
      <c r="H3945" s="148" t="s">
        <v>5311</v>
      </c>
      <c r="I3945" s="148" t="s">
        <v>391</v>
      </c>
      <c r="J3945" s="148" t="s">
        <v>8425</v>
      </c>
      <c r="K3945" s="148">
        <f t="shared" si="91"/>
        <v>650000000001065</v>
      </c>
      <c r="L3945" s="148" t="s">
        <v>9021</v>
      </c>
    </row>
    <row r="3946" spans="8:12" x14ac:dyDescent="0.25">
      <c r="H3946" s="148" t="s">
        <v>5312</v>
      </c>
      <c r="I3946" s="148" t="s">
        <v>6962</v>
      </c>
      <c r="J3946" s="148" t="s">
        <v>6962</v>
      </c>
      <c r="K3946" s="148">
        <f t="shared" si="91"/>
        <v>0</v>
      </c>
      <c r="L3946" s="148" t="s">
        <v>9021</v>
      </c>
    </row>
    <row r="3947" spans="8:12" x14ac:dyDescent="0.25">
      <c r="H3947" s="148" t="s">
        <v>5312</v>
      </c>
      <c r="I3947" s="148" t="s">
        <v>391</v>
      </c>
      <c r="J3947" s="148" t="s">
        <v>8426</v>
      </c>
      <c r="K3947" s="148">
        <f t="shared" si="91"/>
        <v>650000000001066</v>
      </c>
      <c r="L3947" s="148" t="s">
        <v>9021</v>
      </c>
    </row>
    <row r="3948" spans="8:12" x14ac:dyDescent="0.25">
      <c r="H3948" s="148" t="s">
        <v>5313</v>
      </c>
      <c r="I3948" s="148" t="s">
        <v>6962</v>
      </c>
      <c r="J3948" s="148" t="s">
        <v>6962</v>
      </c>
      <c r="K3948" s="148">
        <f t="shared" si="91"/>
        <v>0</v>
      </c>
      <c r="L3948" s="148" t="s">
        <v>9021</v>
      </c>
    </row>
    <row r="3949" spans="8:12" x14ac:dyDescent="0.25">
      <c r="H3949" s="148" t="s">
        <v>5313</v>
      </c>
      <c r="I3949" s="148" t="s">
        <v>391</v>
      </c>
      <c r="J3949" s="148" t="s">
        <v>8427</v>
      </c>
      <c r="K3949" s="148">
        <f t="shared" si="91"/>
        <v>650000000001067</v>
      </c>
      <c r="L3949" s="148" t="s">
        <v>9021</v>
      </c>
    </row>
    <row r="3950" spans="8:12" x14ac:dyDescent="0.25">
      <c r="H3950" s="148" t="s">
        <v>5314</v>
      </c>
      <c r="I3950" s="148" t="s">
        <v>6962</v>
      </c>
      <c r="J3950" s="148" t="s">
        <v>6962</v>
      </c>
      <c r="K3950" s="148">
        <f t="shared" si="91"/>
        <v>0</v>
      </c>
      <c r="L3950" s="148" t="s">
        <v>9021</v>
      </c>
    </row>
    <row r="3951" spans="8:12" x14ac:dyDescent="0.25">
      <c r="H3951" s="148" t="s">
        <v>5314</v>
      </c>
      <c r="I3951" s="148" t="s">
        <v>391</v>
      </c>
      <c r="J3951" s="148" t="s">
        <v>8428</v>
      </c>
      <c r="K3951" s="148">
        <f t="shared" si="91"/>
        <v>650000000001068</v>
      </c>
      <c r="L3951" s="148" t="s">
        <v>9021</v>
      </c>
    </row>
    <row r="3952" spans="8:12" x14ac:dyDescent="0.25">
      <c r="H3952" s="148" t="s">
        <v>5315</v>
      </c>
      <c r="I3952" s="148" t="s">
        <v>6962</v>
      </c>
      <c r="J3952" s="148" t="s">
        <v>6962</v>
      </c>
      <c r="K3952" s="148">
        <f t="shared" si="91"/>
        <v>0</v>
      </c>
      <c r="L3952" s="148" t="s">
        <v>9021</v>
      </c>
    </row>
    <row r="3953" spans="8:12" x14ac:dyDescent="0.25">
      <c r="H3953" s="148" t="s">
        <v>5315</v>
      </c>
      <c r="I3953" s="148" t="s">
        <v>391</v>
      </c>
      <c r="J3953" s="148" t="s">
        <v>8429</v>
      </c>
      <c r="K3953" s="148">
        <f t="shared" si="91"/>
        <v>650000000001972</v>
      </c>
      <c r="L3953" s="148" t="s">
        <v>9021</v>
      </c>
    </row>
    <row r="3954" spans="8:12" x14ac:dyDescent="0.25">
      <c r="H3954" s="148" t="s">
        <v>5316</v>
      </c>
      <c r="I3954" s="148" t="s">
        <v>6962</v>
      </c>
      <c r="J3954" s="148" t="s">
        <v>6962</v>
      </c>
      <c r="K3954" s="148">
        <f t="shared" si="91"/>
        <v>0</v>
      </c>
      <c r="L3954" s="148" t="s">
        <v>9021</v>
      </c>
    </row>
    <row r="3955" spans="8:12" x14ac:dyDescent="0.25">
      <c r="H3955" s="148" t="s">
        <v>5316</v>
      </c>
      <c r="I3955" s="148" t="s">
        <v>391</v>
      </c>
      <c r="J3955" s="148" t="s">
        <v>8430</v>
      </c>
      <c r="K3955" s="148">
        <f t="shared" si="91"/>
        <v>650000000001069</v>
      </c>
      <c r="L3955" s="148" t="s">
        <v>9021</v>
      </c>
    </row>
    <row r="3956" spans="8:12" x14ac:dyDescent="0.25">
      <c r="H3956" s="148" t="s">
        <v>5317</v>
      </c>
      <c r="I3956" s="148" t="s">
        <v>6962</v>
      </c>
      <c r="J3956" s="148" t="s">
        <v>6962</v>
      </c>
      <c r="K3956" s="148">
        <f t="shared" si="91"/>
        <v>0</v>
      </c>
      <c r="L3956" s="148" t="s">
        <v>9021</v>
      </c>
    </row>
    <row r="3957" spans="8:12" x14ac:dyDescent="0.25">
      <c r="H3957" s="148" t="s">
        <v>5317</v>
      </c>
      <c r="I3957" s="148" t="s">
        <v>391</v>
      </c>
      <c r="J3957" s="148" t="s">
        <v>8431</v>
      </c>
      <c r="K3957" s="148">
        <f t="shared" si="91"/>
        <v>650000000001070</v>
      </c>
      <c r="L3957" s="148" t="s">
        <v>9021</v>
      </c>
    </row>
    <row r="3958" spans="8:12" x14ac:dyDescent="0.25">
      <c r="H3958" s="148" t="s">
        <v>5318</v>
      </c>
      <c r="I3958" s="148" t="s">
        <v>6962</v>
      </c>
      <c r="J3958" s="148" t="s">
        <v>6962</v>
      </c>
      <c r="K3958" s="148">
        <f t="shared" si="91"/>
        <v>0</v>
      </c>
      <c r="L3958" s="148" t="s">
        <v>9021</v>
      </c>
    </row>
    <row r="3959" spans="8:12" x14ac:dyDescent="0.25">
      <c r="H3959" s="148" t="s">
        <v>5318</v>
      </c>
      <c r="I3959" s="148" t="s">
        <v>391</v>
      </c>
      <c r="J3959" s="148" t="s">
        <v>8432</v>
      </c>
      <c r="K3959" s="148">
        <f t="shared" si="91"/>
        <v>650000000001973</v>
      </c>
      <c r="L3959" s="148" t="s">
        <v>9021</v>
      </c>
    </row>
    <row r="3960" spans="8:12" x14ac:dyDescent="0.25">
      <c r="H3960" s="148" t="s">
        <v>5319</v>
      </c>
      <c r="I3960" s="148" t="s">
        <v>6962</v>
      </c>
      <c r="J3960" s="148" t="s">
        <v>6962</v>
      </c>
      <c r="K3960" s="148">
        <f t="shared" si="91"/>
        <v>0</v>
      </c>
      <c r="L3960" s="148" t="s">
        <v>9021</v>
      </c>
    </row>
    <row r="3961" spans="8:12" x14ac:dyDescent="0.25">
      <c r="H3961" s="148" t="s">
        <v>5319</v>
      </c>
      <c r="I3961" s="148" t="s">
        <v>391</v>
      </c>
      <c r="J3961" s="148" t="s">
        <v>8433</v>
      </c>
      <c r="K3961" s="148">
        <f t="shared" si="91"/>
        <v>650000000001071</v>
      </c>
      <c r="L3961" s="148" t="s">
        <v>9021</v>
      </c>
    </row>
    <row r="3962" spans="8:12" x14ac:dyDescent="0.25">
      <c r="H3962" s="148" t="s">
        <v>5320</v>
      </c>
      <c r="I3962" s="148" t="s">
        <v>6962</v>
      </c>
      <c r="J3962" s="148" t="s">
        <v>6962</v>
      </c>
      <c r="K3962" s="148">
        <f t="shared" si="91"/>
        <v>0</v>
      </c>
      <c r="L3962" s="148" t="s">
        <v>9021</v>
      </c>
    </row>
    <row r="3963" spans="8:12" x14ac:dyDescent="0.25">
      <c r="H3963" s="148" t="s">
        <v>5320</v>
      </c>
      <c r="I3963" s="148" t="s">
        <v>391</v>
      </c>
      <c r="J3963" s="148" t="s">
        <v>8434</v>
      </c>
      <c r="K3963" s="148">
        <f t="shared" si="91"/>
        <v>650000000001072</v>
      </c>
      <c r="L3963" s="148" t="s">
        <v>9021</v>
      </c>
    </row>
    <row r="3964" spans="8:12" x14ac:dyDescent="0.25">
      <c r="H3964" s="148" t="s">
        <v>5321</v>
      </c>
      <c r="I3964" s="148" t="s">
        <v>6962</v>
      </c>
      <c r="J3964" s="148" t="s">
        <v>6962</v>
      </c>
      <c r="K3964" s="148">
        <f t="shared" si="91"/>
        <v>0</v>
      </c>
      <c r="L3964" s="148" t="s">
        <v>9021</v>
      </c>
    </row>
    <row r="3965" spans="8:12" x14ac:dyDescent="0.25">
      <c r="H3965" s="148" t="s">
        <v>5321</v>
      </c>
      <c r="I3965" s="148" t="s">
        <v>391</v>
      </c>
      <c r="J3965" s="148" t="s">
        <v>8435</v>
      </c>
      <c r="K3965" s="148">
        <f t="shared" si="91"/>
        <v>650000000001073</v>
      </c>
      <c r="L3965" s="148" t="s">
        <v>9021</v>
      </c>
    </row>
    <row r="3966" spans="8:12" x14ac:dyDescent="0.25">
      <c r="H3966" s="148" t="s">
        <v>5322</v>
      </c>
      <c r="I3966" s="148" t="s">
        <v>6962</v>
      </c>
      <c r="J3966" s="148" t="s">
        <v>6962</v>
      </c>
      <c r="K3966" s="148">
        <f t="shared" si="91"/>
        <v>0</v>
      </c>
      <c r="L3966" s="148" t="s">
        <v>9021</v>
      </c>
    </row>
    <row r="3967" spans="8:12" x14ac:dyDescent="0.25">
      <c r="H3967" s="148" t="s">
        <v>5322</v>
      </c>
      <c r="I3967" s="148" t="s">
        <v>391</v>
      </c>
      <c r="J3967" s="148" t="s">
        <v>8436</v>
      </c>
      <c r="K3967" s="148">
        <f t="shared" si="91"/>
        <v>650000000001074</v>
      </c>
      <c r="L3967" s="148" t="s">
        <v>9021</v>
      </c>
    </row>
    <row r="3968" spans="8:12" x14ac:dyDescent="0.25">
      <c r="H3968" s="148" t="s">
        <v>5323</v>
      </c>
      <c r="I3968" s="148" t="s">
        <v>6962</v>
      </c>
      <c r="J3968" s="148" t="s">
        <v>6962</v>
      </c>
      <c r="K3968" s="148">
        <f t="shared" si="91"/>
        <v>0</v>
      </c>
      <c r="L3968" s="148" t="s">
        <v>9021</v>
      </c>
    </row>
    <row r="3969" spans="8:12" x14ac:dyDescent="0.25">
      <c r="H3969" s="148" t="s">
        <v>5323</v>
      </c>
      <c r="I3969" s="148" t="s">
        <v>391</v>
      </c>
      <c r="J3969" s="148" t="s">
        <v>8437</v>
      </c>
      <c r="K3969" s="148">
        <f t="shared" si="91"/>
        <v>650000000001075</v>
      </c>
      <c r="L3969" s="148" t="s">
        <v>9021</v>
      </c>
    </row>
    <row r="3970" spans="8:12" x14ac:dyDescent="0.25">
      <c r="H3970" s="148" t="s">
        <v>5324</v>
      </c>
      <c r="I3970" s="148" t="s">
        <v>6962</v>
      </c>
      <c r="J3970" s="148" t="s">
        <v>6962</v>
      </c>
      <c r="K3970" s="148">
        <f t="shared" si="91"/>
        <v>0</v>
      </c>
      <c r="L3970" s="148" t="s">
        <v>9021</v>
      </c>
    </row>
    <row r="3971" spans="8:12" x14ac:dyDescent="0.25">
      <c r="H3971" s="148" t="s">
        <v>5324</v>
      </c>
      <c r="I3971" s="148" t="s">
        <v>391</v>
      </c>
      <c r="J3971" s="148" t="s">
        <v>8438</v>
      </c>
      <c r="K3971" s="148">
        <f t="shared" ref="K3971:K4034" si="92">+IFERROR(J3971*1,0)</f>
        <v>650000000001076</v>
      </c>
      <c r="L3971" s="148" t="s">
        <v>9021</v>
      </c>
    </row>
    <row r="3972" spans="8:12" x14ac:dyDescent="0.25">
      <c r="H3972" s="148" t="s">
        <v>5325</v>
      </c>
      <c r="I3972" s="148" t="s">
        <v>6962</v>
      </c>
      <c r="J3972" s="148" t="s">
        <v>6962</v>
      </c>
      <c r="K3972" s="148">
        <f t="shared" si="92"/>
        <v>0</v>
      </c>
      <c r="L3972" s="148" t="s">
        <v>9021</v>
      </c>
    </row>
    <row r="3973" spans="8:12" x14ac:dyDescent="0.25">
      <c r="H3973" s="148" t="s">
        <v>5325</v>
      </c>
      <c r="I3973" s="148" t="s">
        <v>391</v>
      </c>
      <c r="J3973" s="148" t="s">
        <v>8439</v>
      </c>
      <c r="K3973" s="148">
        <f t="shared" si="92"/>
        <v>650000000001077</v>
      </c>
      <c r="L3973" s="148" t="s">
        <v>9021</v>
      </c>
    </row>
    <row r="3974" spans="8:12" x14ac:dyDescent="0.25">
      <c r="H3974" s="148" t="s">
        <v>5326</v>
      </c>
      <c r="I3974" s="148" t="s">
        <v>6962</v>
      </c>
      <c r="J3974" s="148" t="s">
        <v>6962</v>
      </c>
      <c r="K3974" s="148">
        <f t="shared" si="92"/>
        <v>0</v>
      </c>
      <c r="L3974" s="148" t="s">
        <v>9021</v>
      </c>
    </row>
    <row r="3975" spans="8:12" x14ac:dyDescent="0.25">
      <c r="H3975" s="148" t="s">
        <v>5326</v>
      </c>
      <c r="I3975" s="148" t="s">
        <v>391</v>
      </c>
      <c r="J3975" s="148" t="s">
        <v>8440</v>
      </c>
      <c r="K3975" s="148">
        <f t="shared" si="92"/>
        <v>650000000001078</v>
      </c>
      <c r="L3975" s="148" t="s">
        <v>9021</v>
      </c>
    </row>
    <row r="3976" spans="8:12" x14ac:dyDescent="0.25">
      <c r="H3976" s="148" t="s">
        <v>5327</v>
      </c>
      <c r="I3976" s="148" t="s">
        <v>6962</v>
      </c>
      <c r="J3976" s="148" t="s">
        <v>6962</v>
      </c>
      <c r="K3976" s="148">
        <f t="shared" si="92"/>
        <v>0</v>
      </c>
      <c r="L3976" s="148" t="s">
        <v>9021</v>
      </c>
    </row>
    <row r="3977" spans="8:12" x14ac:dyDescent="0.25">
      <c r="H3977" s="148" t="s">
        <v>5327</v>
      </c>
      <c r="I3977" s="148" t="s">
        <v>391</v>
      </c>
      <c r="J3977" s="148" t="s">
        <v>8441</v>
      </c>
      <c r="K3977" s="148">
        <f t="shared" si="92"/>
        <v>650000000001079</v>
      </c>
      <c r="L3977" s="148" t="s">
        <v>9021</v>
      </c>
    </row>
    <row r="3978" spans="8:12" x14ac:dyDescent="0.25">
      <c r="H3978" s="148" t="s">
        <v>5328</v>
      </c>
      <c r="I3978" s="148" t="s">
        <v>6962</v>
      </c>
      <c r="J3978" s="148" t="s">
        <v>6962</v>
      </c>
      <c r="K3978" s="148">
        <f t="shared" si="92"/>
        <v>0</v>
      </c>
      <c r="L3978" s="148" t="s">
        <v>9021</v>
      </c>
    </row>
    <row r="3979" spans="8:12" x14ac:dyDescent="0.25">
      <c r="H3979" s="148" t="s">
        <v>5328</v>
      </c>
      <c r="I3979" s="148" t="s">
        <v>391</v>
      </c>
      <c r="J3979" s="148" t="s">
        <v>8442</v>
      </c>
      <c r="K3979" s="148">
        <f t="shared" si="92"/>
        <v>650000000001080</v>
      </c>
      <c r="L3979" s="148" t="s">
        <v>9021</v>
      </c>
    </row>
    <row r="3980" spans="8:12" x14ac:dyDescent="0.25">
      <c r="H3980" s="148" t="s">
        <v>5329</v>
      </c>
      <c r="I3980" s="148" t="s">
        <v>6962</v>
      </c>
      <c r="J3980" s="148" t="s">
        <v>6962</v>
      </c>
      <c r="K3980" s="148">
        <f t="shared" si="92"/>
        <v>0</v>
      </c>
      <c r="L3980" s="148" t="s">
        <v>9021</v>
      </c>
    </row>
    <row r="3981" spans="8:12" x14ac:dyDescent="0.25">
      <c r="H3981" s="148" t="s">
        <v>5329</v>
      </c>
      <c r="I3981" s="148" t="s">
        <v>391</v>
      </c>
      <c r="J3981" s="148" t="s">
        <v>8443</v>
      </c>
      <c r="K3981" s="148">
        <f t="shared" si="92"/>
        <v>650000000001081</v>
      </c>
      <c r="L3981" s="148" t="s">
        <v>9021</v>
      </c>
    </row>
    <row r="3982" spans="8:12" x14ac:dyDescent="0.25">
      <c r="H3982" s="148" t="s">
        <v>5330</v>
      </c>
      <c r="I3982" s="148" t="s">
        <v>6962</v>
      </c>
      <c r="J3982" s="148" t="s">
        <v>6962</v>
      </c>
      <c r="K3982" s="148">
        <f t="shared" si="92"/>
        <v>0</v>
      </c>
      <c r="L3982" s="148" t="s">
        <v>9021</v>
      </c>
    </row>
    <row r="3983" spans="8:12" x14ac:dyDescent="0.25">
      <c r="H3983" s="148" t="s">
        <v>5330</v>
      </c>
      <c r="I3983" s="148" t="s">
        <v>391</v>
      </c>
      <c r="J3983" s="148" t="s">
        <v>8444</v>
      </c>
      <c r="K3983" s="148">
        <f t="shared" si="92"/>
        <v>650000000001974</v>
      </c>
      <c r="L3983" s="148" t="s">
        <v>9021</v>
      </c>
    </row>
    <row r="3984" spans="8:12" x14ac:dyDescent="0.25">
      <c r="H3984" s="148" t="s">
        <v>5331</v>
      </c>
      <c r="I3984" s="148" t="s">
        <v>6962</v>
      </c>
      <c r="J3984" s="148" t="s">
        <v>6962</v>
      </c>
      <c r="K3984" s="148">
        <f t="shared" si="92"/>
        <v>0</v>
      </c>
      <c r="L3984" s="148" t="s">
        <v>9021</v>
      </c>
    </row>
    <row r="3985" spans="8:12" x14ac:dyDescent="0.25">
      <c r="H3985" s="148" t="s">
        <v>5331</v>
      </c>
      <c r="I3985" s="148" t="s">
        <v>391</v>
      </c>
      <c r="J3985" s="148" t="s">
        <v>8445</v>
      </c>
      <c r="K3985" s="148">
        <f t="shared" si="92"/>
        <v>650000000001082</v>
      </c>
      <c r="L3985" s="148" t="s">
        <v>9021</v>
      </c>
    </row>
    <row r="3986" spans="8:12" x14ac:dyDescent="0.25">
      <c r="H3986" s="148" t="s">
        <v>5332</v>
      </c>
      <c r="I3986" s="148" t="s">
        <v>6962</v>
      </c>
      <c r="J3986" s="148" t="s">
        <v>6962</v>
      </c>
      <c r="K3986" s="148">
        <f t="shared" si="92"/>
        <v>0</v>
      </c>
      <c r="L3986" s="148" t="s">
        <v>9021</v>
      </c>
    </row>
    <row r="3987" spans="8:12" x14ac:dyDescent="0.25">
      <c r="H3987" s="148" t="s">
        <v>5332</v>
      </c>
      <c r="I3987" s="148" t="s">
        <v>391</v>
      </c>
      <c r="J3987" s="148" t="s">
        <v>8446</v>
      </c>
      <c r="K3987" s="148">
        <f t="shared" si="92"/>
        <v>650000000001975</v>
      </c>
      <c r="L3987" s="148" t="s">
        <v>9021</v>
      </c>
    </row>
    <row r="3988" spans="8:12" x14ac:dyDescent="0.25">
      <c r="H3988" s="148" t="s">
        <v>5333</v>
      </c>
      <c r="I3988" s="148" t="s">
        <v>6962</v>
      </c>
      <c r="J3988" s="148" t="s">
        <v>6962</v>
      </c>
      <c r="K3988" s="148">
        <f t="shared" si="92"/>
        <v>0</v>
      </c>
      <c r="L3988" s="148" t="s">
        <v>9021</v>
      </c>
    </row>
    <row r="3989" spans="8:12" x14ac:dyDescent="0.25">
      <c r="H3989" s="148" t="s">
        <v>5333</v>
      </c>
      <c r="I3989" s="148" t="s">
        <v>391</v>
      </c>
      <c r="J3989" s="148" t="s">
        <v>8447</v>
      </c>
      <c r="K3989" s="148">
        <f t="shared" si="92"/>
        <v>650000000001083</v>
      </c>
      <c r="L3989" s="148" t="s">
        <v>9021</v>
      </c>
    </row>
    <row r="3990" spans="8:12" x14ac:dyDescent="0.25">
      <c r="H3990" s="148" t="s">
        <v>5334</v>
      </c>
      <c r="I3990" s="148" t="s">
        <v>6962</v>
      </c>
      <c r="J3990" s="148" t="s">
        <v>6962</v>
      </c>
      <c r="K3990" s="148">
        <f t="shared" si="92"/>
        <v>0</v>
      </c>
      <c r="L3990" s="148" t="s">
        <v>9021</v>
      </c>
    </row>
    <row r="3991" spans="8:12" x14ac:dyDescent="0.25">
      <c r="H3991" s="148" t="s">
        <v>5334</v>
      </c>
      <c r="I3991" s="148" t="s">
        <v>391</v>
      </c>
      <c r="J3991" s="148" t="s">
        <v>8448</v>
      </c>
      <c r="K3991" s="148">
        <f t="shared" si="92"/>
        <v>650000000001084</v>
      </c>
      <c r="L3991" s="148" t="s">
        <v>9021</v>
      </c>
    </row>
    <row r="3992" spans="8:12" x14ac:dyDescent="0.25">
      <c r="H3992" s="148" t="s">
        <v>5335</v>
      </c>
      <c r="I3992" s="148" t="s">
        <v>6962</v>
      </c>
      <c r="J3992" s="148" t="s">
        <v>6962</v>
      </c>
      <c r="K3992" s="148">
        <f t="shared" si="92"/>
        <v>0</v>
      </c>
      <c r="L3992" s="148" t="s">
        <v>9021</v>
      </c>
    </row>
    <row r="3993" spans="8:12" x14ac:dyDescent="0.25">
      <c r="H3993" s="148" t="s">
        <v>5335</v>
      </c>
      <c r="I3993" s="148" t="s">
        <v>391</v>
      </c>
      <c r="J3993" s="148" t="s">
        <v>8449</v>
      </c>
      <c r="K3993" s="148">
        <f t="shared" si="92"/>
        <v>650000000001085</v>
      </c>
      <c r="L3993" s="148" t="s">
        <v>9021</v>
      </c>
    </row>
    <row r="3994" spans="8:12" x14ac:dyDescent="0.25">
      <c r="H3994" s="148" t="s">
        <v>5336</v>
      </c>
      <c r="I3994" s="148" t="s">
        <v>6962</v>
      </c>
      <c r="J3994" s="148" t="s">
        <v>6962</v>
      </c>
      <c r="K3994" s="148">
        <f t="shared" si="92"/>
        <v>0</v>
      </c>
      <c r="L3994" s="148" t="s">
        <v>9021</v>
      </c>
    </row>
    <row r="3995" spans="8:12" x14ac:dyDescent="0.25">
      <c r="H3995" s="148" t="s">
        <v>5336</v>
      </c>
      <c r="I3995" s="148" t="s">
        <v>391</v>
      </c>
      <c r="J3995" s="148" t="s">
        <v>8450</v>
      </c>
      <c r="K3995" s="148">
        <f t="shared" si="92"/>
        <v>650000000001976</v>
      </c>
      <c r="L3995" s="148" t="s">
        <v>9021</v>
      </c>
    </row>
    <row r="3996" spans="8:12" x14ac:dyDescent="0.25">
      <c r="H3996" s="148" t="s">
        <v>5337</v>
      </c>
      <c r="I3996" s="148" t="s">
        <v>6962</v>
      </c>
      <c r="J3996" s="148" t="s">
        <v>6962</v>
      </c>
      <c r="K3996" s="148">
        <f t="shared" si="92"/>
        <v>0</v>
      </c>
      <c r="L3996" s="148" t="s">
        <v>9021</v>
      </c>
    </row>
    <row r="3997" spans="8:12" x14ac:dyDescent="0.25">
      <c r="H3997" s="148" t="s">
        <v>5337</v>
      </c>
      <c r="I3997" s="148" t="s">
        <v>391</v>
      </c>
      <c r="J3997" s="148" t="s">
        <v>8451</v>
      </c>
      <c r="K3997" s="148">
        <f t="shared" si="92"/>
        <v>650000000001086</v>
      </c>
      <c r="L3997" s="148" t="s">
        <v>9021</v>
      </c>
    </row>
    <row r="3998" spans="8:12" x14ac:dyDescent="0.25">
      <c r="H3998" s="148" t="s">
        <v>6913</v>
      </c>
      <c r="I3998" s="148" t="s">
        <v>6962</v>
      </c>
      <c r="J3998" s="148" t="s">
        <v>6962</v>
      </c>
      <c r="K3998" s="148">
        <f t="shared" si="92"/>
        <v>0</v>
      </c>
      <c r="L3998" s="148" t="s">
        <v>9021</v>
      </c>
    </row>
    <row r="3999" spans="8:12" x14ac:dyDescent="0.25">
      <c r="H3999" s="148" t="s">
        <v>5338</v>
      </c>
      <c r="I3999" s="148" t="s">
        <v>6962</v>
      </c>
      <c r="J3999" s="148" t="s">
        <v>6962</v>
      </c>
      <c r="K3999" s="148">
        <f t="shared" si="92"/>
        <v>0</v>
      </c>
      <c r="L3999" s="148" t="s">
        <v>9021</v>
      </c>
    </row>
    <row r="4000" spans="8:12" x14ac:dyDescent="0.25">
      <c r="H4000" s="148" t="s">
        <v>5338</v>
      </c>
      <c r="I4000" s="148" t="s">
        <v>391</v>
      </c>
      <c r="J4000" s="148" t="s">
        <v>8452</v>
      </c>
      <c r="K4000" s="148">
        <f t="shared" si="92"/>
        <v>650000000001977</v>
      </c>
      <c r="L4000" s="148" t="s">
        <v>9021</v>
      </c>
    </row>
    <row r="4001" spans="8:12" x14ac:dyDescent="0.25">
      <c r="H4001" s="148" t="s">
        <v>5339</v>
      </c>
      <c r="I4001" s="148" t="s">
        <v>6962</v>
      </c>
      <c r="J4001" s="148" t="s">
        <v>6962</v>
      </c>
      <c r="K4001" s="148">
        <f t="shared" si="92"/>
        <v>0</v>
      </c>
      <c r="L4001" s="148" t="s">
        <v>9021</v>
      </c>
    </row>
    <row r="4002" spans="8:12" x14ac:dyDescent="0.25">
      <c r="H4002" s="148" t="s">
        <v>5339</v>
      </c>
      <c r="I4002" s="148" t="s">
        <v>391</v>
      </c>
      <c r="J4002" s="148" t="s">
        <v>8453</v>
      </c>
      <c r="K4002" s="148">
        <f t="shared" si="92"/>
        <v>650000000001978</v>
      </c>
      <c r="L4002" s="148" t="s">
        <v>9021</v>
      </c>
    </row>
    <row r="4003" spans="8:12" x14ac:dyDescent="0.25">
      <c r="H4003" s="148" t="s">
        <v>5340</v>
      </c>
      <c r="I4003" s="148" t="s">
        <v>6962</v>
      </c>
      <c r="J4003" s="148" t="s">
        <v>6962</v>
      </c>
      <c r="K4003" s="148">
        <f t="shared" si="92"/>
        <v>0</v>
      </c>
      <c r="L4003" s="148" t="s">
        <v>9021</v>
      </c>
    </row>
    <row r="4004" spans="8:12" x14ac:dyDescent="0.25">
      <c r="H4004" s="148" t="s">
        <v>5340</v>
      </c>
      <c r="I4004" s="148" t="s">
        <v>391</v>
      </c>
      <c r="J4004" s="148" t="s">
        <v>8454</v>
      </c>
      <c r="K4004" s="148">
        <f t="shared" si="92"/>
        <v>650000000001979</v>
      </c>
      <c r="L4004" s="148" t="s">
        <v>9021</v>
      </c>
    </row>
    <row r="4005" spans="8:12" x14ac:dyDescent="0.25">
      <c r="H4005" s="148" t="s">
        <v>5341</v>
      </c>
      <c r="I4005" s="148" t="s">
        <v>6962</v>
      </c>
      <c r="J4005" s="148" t="s">
        <v>6962</v>
      </c>
      <c r="K4005" s="148">
        <f t="shared" si="92"/>
        <v>0</v>
      </c>
      <c r="L4005" s="148" t="s">
        <v>9021</v>
      </c>
    </row>
    <row r="4006" spans="8:12" x14ac:dyDescent="0.25">
      <c r="H4006" s="148" t="s">
        <v>5341</v>
      </c>
      <c r="I4006" s="148" t="s">
        <v>391</v>
      </c>
      <c r="J4006" s="148" t="s">
        <v>8455</v>
      </c>
      <c r="K4006" s="148">
        <f t="shared" si="92"/>
        <v>650000000001087</v>
      </c>
      <c r="L4006" s="148" t="s">
        <v>9021</v>
      </c>
    </row>
    <row r="4007" spans="8:12" x14ac:dyDescent="0.25">
      <c r="H4007" s="148" t="s">
        <v>6914</v>
      </c>
      <c r="I4007" s="148" t="s">
        <v>6962</v>
      </c>
      <c r="J4007" s="148" t="s">
        <v>6962</v>
      </c>
      <c r="K4007" s="148">
        <f t="shared" si="92"/>
        <v>0</v>
      </c>
      <c r="L4007" s="148" t="s">
        <v>9021</v>
      </c>
    </row>
    <row r="4008" spans="8:12" x14ac:dyDescent="0.25">
      <c r="H4008" s="148" t="s">
        <v>6915</v>
      </c>
      <c r="I4008" s="148" t="s">
        <v>6962</v>
      </c>
      <c r="J4008" s="148" t="s">
        <v>6962</v>
      </c>
      <c r="K4008" s="148">
        <f t="shared" si="92"/>
        <v>0</v>
      </c>
      <c r="L4008" s="148" t="s">
        <v>9021</v>
      </c>
    </row>
    <row r="4009" spans="8:12" x14ac:dyDescent="0.25">
      <c r="H4009" s="148" t="s">
        <v>5342</v>
      </c>
      <c r="I4009" s="148" t="s">
        <v>6962</v>
      </c>
      <c r="J4009" s="148" t="s">
        <v>6962</v>
      </c>
      <c r="K4009" s="148">
        <f t="shared" si="92"/>
        <v>0</v>
      </c>
      <c r="L4009" s="148" t="s">
        <v>9021</v>
      </c>
    </row>
    <row r="4010" spans="8:12" x14ac:dyDescent="0.25">
      <c r="H4010" s="148" t="s">
        <v>5342</v>
      </c>
      <c r="I4010" s="148" t="s">
        <v>391</v>
      </c>
      <c r="J4010" s="148" t="s">
        <v>8456</v>
      </c>
      <c r="K4010" s="148">
        <f t="shared" si="92"/>
        <v>650000000001088</v>
      </c>
      <c r="L4010" s="148" t="s">
        <v>9021</v>
      </c>
    </row>
    <row r="4011" spans="8:12" x14ac:dyDescent="0.25">
      <c r="H4011" s="148" t="s">
        <v>5343</v>
      </c>
      <c r="I4011" s="148" t="s">
        <v>6962</v>
      </c>
      <c r="J4011" s="148" t="s">
        <v>6962</v>
      </c>
      <c r="K4011" s="148">
        <f t="shared" si="92"/>
        <v>0</v>
      </c>
      <c r="L4011" s="148" t="s">
        <v>9021</v>
      </c>
    </row>
    <row r="4012" spans="8:12" x14ac:dyDescent="0.25">
      <c r="H4012" s="148" t="s">
        <v>5343</v>
      </c>
      <c r="I4012" s="148" t="s">
        <v>391</v>
      </c>
      <c r="J4012" s="148" t="s">
        <v>8457</v>
      </c>
      <c r="K4012" s="148">
        <f t="shared" si="92"/>
        <v>650000000001089</v>
      </c>
      <c r="L4012" s="148" t="s">
        <v>9021</v>
      </c>
    </row>
    <row r="4013" spans="8:12" x14ac:dyDescent="0.25">
      <c r="H4013" s="148" t="s">
        <v>5344</v>
      </c>
      <c r="I4013" s="148" t="s">
        <v>6962</v>
      </c>
      <c r="J4013" s="148" t="s">
        <v>6962</v>
      </c>
      <c r="K4013" s="148">
        <f t="shared" si="92"/>
        <v>0</v>
      </c>
      <c r="L4013" s="148" t="s">
        <v>9021</v>
      </c>
    </row>
    <row r="4014" spans="8:12" x14ac:dyDescent="0.25">
      <c r="H4014" s="148" t="s">
        <v>5344</v>
      </c>
      <c r="I4014" s="148" t="s">
        <v>391</v>
      </c>
      <c r="J4014" s="148" t="s">
        <v>8458</v>
      </c>
      <c r="K4014" s="148">
        <f t="shared" si="92"/>
        <v>650000000001980</v>
      </c>
      <c r="L4014" s="148" t="s">
        <v>9021</v>
      </c>
    </row>
    <row r="4015" spans="8:12" x14ac:dyDescent="0.25">
      <c r="H4015" s="148" t="s">
        <v>5345</v>
      </c>
      <c r="I4015" s="148" t="s">
        <v>6962</v>
      </c>
      <c r="J4015" s="148" t="s">
        <v>6962</v>
      </c>
      <c r="K4015" s="148">
        <f t="shared" si="92"/>
        <v>0</v>
      </c>
      <c r="L4015" s="148" t="s">
        <v>9021</v>
      </c>
    </row>
    <row r="4016" spans="8:12" x14ac:dyDescent="0.25">
      <c r="H4016" s="148" t="s">
        <v>5345</v>
      </c>
      <c r="I4016" s="148" t="s">
        <v>391</v>
      </c>
      <c r="J4016" s="148" t="s">
        <v>8459</v>
      </c>
      <c r="K4016" s="148">
        <f t="shared" si="92"/>
        <v>650000000001090</v>
      </c>
      <c r="L4016" s="148" t="s">
        <v>9021</v>
      </c>
    </row>
    <row r="4017" spans="8:12" x14ac:dyDescent="0.25">
      <c r="H4017" s="148" t="s">
        <v>5346</v>
      </c>
      <c r="I4017" s="148" t="s">
        <v>6962</v>
      </c>
      <c r="J4017" s="148" t="s">
        <v>6962</v>
      </c>
      <c r="K4017" s="148">
        <f t="shared" si="92"/>
        <v>0</v>
      </c>
      <c r="L4017" s="148" t="s">
        <v>9021</v>
      </c>
    </row>
    <row r="4018" spans="8:12" x14ac:dyDescent="0.25">
      <c r="H4018" s="148" t="s">
        <v>5346</v>
      </c>
      <c r="I4018" s="148" t="s">
        <v>391</v>
      </c>
      <c r="J4018" s="148" t="s">
        <v>8460</v>
      </c>
      <c r="K4018" s="148">
        <f t="shared" si="92"/>
        <v>650000000001981</v>
      </c>
      <c r="L4018" s="148" t="s">
        <v>9021</v>
      </c>
    </row>
    <row r="4019" spans="8:12" x14ac:dyDescent="0.25">
      <c r="H4019" s="148" t="s">
        <v>6916</v>
      </c>
      <c r="I4019" s="148" t="s">
        <v>6962</v>
      </c>
      <c r="J4019" s="148" t="s">
        <v>6962</v>
      </c>
      <c r="K4019" s="148">
        <f t="shared" si="92"/>
        <v>0</v>
      </c>
      <c r="L4019" s="148" t="s">
        <v>9021</v>
      </c>
    </row>
    <row r="4020" spans="8:12" x14ac:dyDescent="0.25">
      <c r="H4020" s="148" t="s">
        <v>5347</v>
      </c>
      <c r="I4020" s="148" t="s">
        <v>6962</v>
      </c>
      <c r="J4020" s="148" t="s">
        <v>6962</v>
      </c>
      <c r="K4020" s="148">
        <f t="shared" si="92"/>
        <v>0</v>
      </c>
      <c r="L4020" s="148" t="s">
        <v>9021</v>
      </c>
    </row>
    <row r="4021" spans="8:12" x14ac:dyDescent="0.25">
      <c r="H4021" s="148" t="s">
        <v>5347</v>
      </c>
      <c r="I4021" s="148" t="s">
        <v>391</v>
      </c>
      <c r="J4021" s="148" t="s">
        <v>8461</v>
      </c>
      <c r="K4021" s="148">
        <f t="shared" si="92"/>
        <v>650000000001091</v>
      </c>
      <c r="L4021" s="148" t="s">
        <v>9021</v>
      </c>
    </row>
    <row r="4022" spans="8:12" x14ac:dyDescent="0.25">
      <c r="H4022" s="148" t="s">
        <v>5348</v>
      </c>
      <c r="I4022" s="148" t="s">
        <v>6962</v>
      </c>
      <c r="J4022" s="148" t="s">
        <v>6962</v>
      </c>
      <c r="K4022" s="148">
        <f t="shared" si="92"/>
        <v>0</v>
      </c>
      <c r="L4022" s="148" t="s">
        <v>9021</v>
      </c>
    </row>
    <row r="4023" spans="8:12" x14ac:dyDescent="0.25">
      <c r="H4023" s="148" t="s">
        <v>5348</v>
      </c>
      <c r="I4023" s="148" t="s">
        <v>391</v>
      </c>
      <c r="J4023" s="148" t="s">
        <v>8462</v>
      </c>
      <c r="K4023" s="148">
        <f t="shared" si="92"/>
        <v>650000000001092</v>
      </c>
      <c r="L4023" s="148" t="s">
        <v>9021</v>
      </c>
    </row>
    <row r="4024" spans="8:12" x14ac:dyDescent="0.25">
      <c r="H4024" s="148" t="s">
        <v>6917</v>
      </c>
      <c r="I4024" s="148" t="s">
        <v>6962</v>
      </c>
      <c r="J4024" s="148" t="s">
        <v>6962</v>
      </c>
      <c r="K4024" s="148">
        <f t="shared" si="92"/>
        <v>0</v>
      </c>
      <c r="L4024" s="148" t="s">
        <v>9024</v>
      </c>
    </row>
    <row r="4025" spans="8:12" x14ac:dyDescent="0.25">
      <c r="H4025" s="148" t="s">
        <v>6918</v>
      </c>
      <c r="I4025" s="148" t="s">
        <v>6962</v>
      </c>
      <c r="J4025" s="148" t="s">
        <v>6962</v>
      </c>
      <c r="K4025" s="148">
        <f t="shared" si="92"/>
        <v>0</v>
      </c>
      <c r="L4025" s="148" t="s">
        <v>9021</v>
      </c>
    </row>
    <row r="4026" spans="8:12" x14ac:dyDescent="0.25">
      <c r="H4026" s="148" t="s">
        <v>6919</v>
      </c>
      <c r="I4026" s="148" t="s">
        <v>6962</v>
      </c>
      <c r="J4026" s="148" t="s">
        <v>6962</v>
      </c>
      <c r="K4026" s="148">
        <f t="shared" si="92"/>
        <v>0</v>
      </c>
      <c r="L4026" s="148" t="s">
        <v>9021</v>
      </c>
    </row>
    <row r="4027" spans="8:12" x14ac:dyDescent="0.25">
      <c r="H4027" s="148" t="s">
        <v>6920</v>
      </c>
      <c r="I4027" s="148" t="s">
        <v>6962</v>
      </c>
      <c r="J4027" s="148" t="s">
        <v>6962</v>
      </c>
      <c r="K4027" s="148">
        <f t="shared" si="92"/>
        <v>0</v>
      </c>
      <c r="L4027" s="148" t="s">
        <v>9025</v>
      </c>
    </row>
    <row r="4028" spans="8:12" x14ac:dyDescent="0.25">
      <c r="H4028" s="148" t="s">
        <v>5349</v>
      </c>
      <c r="I4028" s="148" t="s">
        <v>6962</v>
      </c>
      <c r="J4028" s="148" t="s">
        <v>6962</v>
      </c>
      <c r="K4028" s="148">
        <f t="shared" si="92"/>
        <v>0</v>
      </c>
      <c r="L4028" s="148" t="s">
        <v>9021</v>
      </c>
    </row>
    <row r="4029" spans="8:12" x14ac:dyDescent="0.25">
      <c r="H4029" s="148" t="s">
        <v>5349</v>
      </c>
      <c r="I4029" s="148" t="s">
        <v>391</v>
      </c>
      <c r="J4029" s="148" t="s">
        <v>8463</v>
      </c>
      <c r="K4029" s="148">
        <f t="shared" si="92"/>
        <v>650000000001093</v>
      </c>
      <c r="L4029" s="148" t="s">
        <v>9021</v>
      </c>
    </row>
    <row r="4030" spans="8:12" x14ac:dyDescent="0.25">
      <c r="H4030" s="148" t="s">
        <v>5350</v>
      </c>
      <c r="I4030" s="148" t="s">
        <v>6962</v>
      </c>
      <c r="J4030" s="148" t="s">
        <v>6962</v>
      </c>
      <c r="K4030" s="148">
        <f t="shared" si="92"/>
        <v>0</v>
      </c>
      <c r="L4030" s="148" t="s">
        <v>9021</v>
      </c>
    </row>
    <row r="4031" spans="8:12" x14ac:dyDescent="0.25">
      <c r="H4031" s="148" t="s">
        <v>5350</v>
      </c>
      <c r="I4031" s="148" t="s">
        <v>391</v>
      </c>
      <c r="J4031" s="148" t="s">
        <v>8464</v>
      </c>
      <c r="K4031" s="148">
        <f t="shared" si="92"/>
        <v>650000000001982</v>
      </c>
      <c r="L4031" s="148" t="s">
        <v>9021</v>
      </c>
    </row>
    <row r="4032" spans="8:12" x14ac:dyDescent="0.25">
      <c r="H4032" s="148" t="s">
        <v>6921</v>
      </c>
      <c r="I4032" s="148" t="s">
        <v>6962</v>
      </c>
      <c r="J4032" s="148" t="s">
        <v>6962</v>
      </c>
      <c r="K4032" s="148">
        <f t="shared" si="92"/>
        <v>0</v>
      </c>
      <c r="L4032" s="148" t="s">
        <v>9021</v>
      </c>
    </row>
    <row r="4033" spans="8:12" x14ac:dyDescent="0.25">
      <c r="H4033" s="148" t="s">
        <v>5351</v>
      </c>
      <c r="I4033" s="148" t="s">
        <v>6962</v>
      </c>
      <c r="J4033" s="148" t="s">
        <v>6962</v>
      </c>
      <c r="K4033" s="148">
        <f t="shared" si="92"/>
        <v>0</v>
      </c>
      <c r="L4033" s="148" t="s">
        <v>9021</v>
      </c>
    </row>
    <row r="4034" spans="8:12" x14ac:dyDescent="0.25">
      <c r="H4034" s="148" t="s">
        <v>5351</v>
      </c>
      <c r="I4034" s="148" t="s">
        <v>391</v>
      </c>
      <c r="J4034" s="148" t="s">
        <v>8465</v>
      </c>
      <c r="K4034" s="148">
        <f t="shared" si="92"/>
        <v>650000000001983</v>
      </c>
      <c r="L4034" s="148" t="s">
        <v>9021</v>
      </c>
    </row>
    <row r="4035" spans="8:12" x14ac:dyDescent="0.25">
      <c r="H4035" s="148" t="s">
        <v>5352</v>
      </c>
      <c r="I4035" s="148" t="s">
        <v>6962</v>
      </c>
      <c r="J4035" s="148" t="s">
        <v>6962</v>
      </c>
      <c r="K4035" s="148">
        <f t="shared" ref="K4035:K4098" si="93">+IFERROR(J4035*1,0)</f>
        <v>0</v>
      </c>
      <c r="L4035" s="148" t="s">
        <v>9021</v>
      </c>
    </row>
    <row r="4036" spans="8:12" x14ac:dyDescent="0.25">
      <c r="H4036" s="148" t="s">
        <v>5352</v>
      </c>
      <c r="I4036" s="148" t="s">
        <v>391</v>
      </c>
      <c r="J4036" s="148" t="s">
        <v>8466</v>
      </c>
      <c r="K4036" s="148">
        <f t="shared" si="93"/>
        <v>650000000001094</v>
      </c>
      <c r="L4036" s="148" t="s">
        <v>9021</v>
      </c>
    </row>
    <row r="4037" spans="8:12" x14ac:dyDescent="0.25">
      <c r="H4037" s="148" t="s">
        <v>5353</v>
      </c>
      <c r="I4037" s="148" t="s">
        <v>6962</v>
      </c>
      <c r="J4037" s="148" t="s">
        <v>6962</v>
      </c>
      <c r="K4037" s="148">
        <f t="shared" si="93"/>
        <v>0</v>
      </c>
      <c r="L4037" s="148" t="s">
        <v>9021</v>
      </c>
    </row>
    <row r="4038" spans="8:12" x14ac:dyDescent="0.25">
      <c r="H4038" s="148" t="s">
        <v>5353</v>
      </c>
      <c r="I4038" s="148" t="s">
        <v>391</v>
      </c>
      <c r="J4038" s="148" t="s">
        <v>8467</v>
      </c>
      <c r="K4038" s="148">
        <f t="shared" si="93"/>
        <v>650000000001095</v>
      </c>
      <c r="L4038" s="148" t="s">
        <v>9021</v>
      </c>
    </row>
    <row r="4039" spans="8:12" x14ac:dyDescent="0.25">
      <c r="H4039" s="148" t="s">
        <v>5354</v>
      </c>
      <c r="I4039" s="148" t="s">
        <v>6962</v>
      </c>
      <c r="J4039" s="148" t="s">
        <v>6962</v>
      </c>
      <c r="K4039" s="148">
        <f t="shared" si="93"/>
        <v>0</v>
      </c>
      <c r="L4039" s="148" t="s">
        <v>9021</v>
      </c>
    </row>
    <row r="4040" spans="8:12" x14ac:dyDescent="0.25">
      <c r="H4040" s="148" t="s">
        <v>5354</v>
      </c>
      <c r="I4040" s="148" t="s">
        <v>391</v>
      </c>
      <c r="J4040" s="148" t="s">
        <v>8468</v>
      </c>
      <c r="K4040" s="148">
        <f t="shared" si="93"/>
        <v>650000000001984</v>
      </c>
      <c r="L4040" s="148" t="s">
        <v>9021</v>
      </c>
    </row>
    <row r="4041" spans="8:12" x14ac:dyDescent="0.25">
      <c r="H4041" s="148" t="s">
        <v>5355</v>
      </c>
      <c r="I4041" s="148" t="s">
        <v>6962</v>
      </c>
      <c r="J4041" s="148" t="s">
        <v>6962</v>
      </c>
      <c r="K4041" s="148">
        <f t="shared" si="93"/>
        <v>0</v>
      </c>
      <c r="L4041" s="148" t="s">
        <v>9022</v>
      </c>
    </row>
    <row r="4042" spans="8:12" x14ac:dyDescent="0.25">
      <c r="H4042" s="148" t="s">
        <v>5355</v>
      </c>
      <c r="I4042" s="148" t="s">
        <v>391</v>
      </c>
      <c r="J4042" s="148" t="s">
        <v>8469</v>
      </c>
      <c r="K4042" s="148">
        <f t="shared" si="93"/>
        <v>650000000001096</v>
      </c>
      <c r="L4042" s="148" t="s">
        <v>9022</v>
      </c>
    </row>
    <row r="4043" spans="8:12" x14ac:dyDescent="0.25">
      <c r="H4043" s="148" t="s">
        <v>5356</v>
      </c>
      <c r="I4043" s="148" t="s">
        <v>6962</v>
      </c>
      <c r="J4043" s="148" t="s">
        <v>6962</v>
      </c>
      <c r="K4043" s="148">
        <f t="shared" si="93"/>
        <v>0</v>
      </c>
      <c r="L4043" s="148" t="s">
        <v>9021</v>
      </c>
    </row>
    <row r="4044" spans="8:12" x14ac:dyDescent="0.25">
      <c r="H4044" s="148" t="s">
        <v>5356</v>
      </c>
      <c r="I4044" s="148" t="s">
        <v>391</v>
      </c>
      <c r="J4044" s="148" t="s">
        <v>8470</v>
      </c>
      <c r="K4044" s="148">
        <f t="shared" si="93"/>
        <v>650000000001097</v>
      </c>
      <c r="L4044" s="148" t="s">
        <v>9021</v>
      </c>
    </row>
    <row r="4045" spans="8:12" x14ac:dyDescent="0.25">
      <c r="H4045" s="148" t="s">
        <v>5357</v>
      </c>
      <c r="I4045" s="148" t="s">
        <v>6962</v>
      </c>
      <c r="J4045" s="148" t="s">
        <v>6962</v>
      </c>
      <c r="K4045" s="148">
        <f t="shared" si="93"/>
        <v>0</v>
      </c>
      <c r="L4045" s="148" t="s">
        <v>9021</v>
      </c>
    </row>
    <row r="4046" spans="8:12" x14ac:dyDescent="0.25">
      <c r="H4046" s="148" t="s">
        <v>5357</v>
      </c>
      <c r="I4046" s="148" t="s">
        <v>391</v>
      </c>
      <c r="J4046" s="148" t="s">
        <v>8471</v>
      </c>
      <c r="K4046" s="148">
        <f t="shared" si="93"/>
        <v>650000000001985</v>
      </c>
      <c r="L4046" s="148" t="s">
        <v>9021</v>
      </c>
    </row>
    <row r="4047" spans="8:12" x14ac:dyDescent="0.25">
      <c r="H4047" s="148" t="s">
        <v>5358</v>
      </c>
      <c r="I4047" s="148" t="s">
        <v>6962</v>
      </c>
      <c r="J4047" s="148" t="s">
        <v>6962</v>
      </c>
      <c r="K4047" s="148">
        <f t="shared" si="93"/>
        <v>0</v>
      </c>
      <c r="L4047" s="148" t="s">
        <v>9021</v>
      </c>
    </row>
    <row r="4048" spans="8:12" x14ac:dyDescent="0.25">
      <c r="H4048" s="148" t="s">
        <v>5358</v>
      </c>
      <c r="I4048" s="148" t="s">
        <v>391</v>
      </c>
      <c r="J4048" s="148" t="s">
        <v>8472</v>
      </c>
      <c r="K4048" s="148">
        <f t="shared" si="93"/>
        <v>650000000001986</v>
      </c>
      <c r="L4048" s="148" t="s">
        <v>9021</v>
      </c>
    </row>
    <row r="4049" spans="8:12" x14ac:dyDescent="0.25">
      <c r="H4049" s="148" t="s">
        <v>5359</v>
      </c>
      <c r="I4049" s="148" t="s">
        <v>6962</v>
      </c>
      <c r="J4049" s="148" t="s">
        <v>6962</v>
      </c>
      <c r="K4049" s="148">
        <f t="shared" si="93"/>
        <v>0</v>
      </c>
      <c r="L4049" s="148" t="s">
        <v>9021</v>
      </c>
    </row>
    <row r="4050" spans="8:12" x14ac:dyDescent="0.25">
      <c r="H4050" s="148" t="s">
        <v>5359</v>
      </c>
      <c r="I4050" s="148" t="s">
        <v>391</v>
      </c>
      <c r="J4050" s="148" t="s">
        <v>8473</v>
      </c>
      <c r="K4050" s="148">
        <f t="shared" si="93"/>
        <v>650000000001098</v>
      </c>
      <c r="L4050" s="148" t="s">
        <v>9021</v>
      </c>
    </row>
    <row r="4051" spans="8:12" x14ac:dyDescent="0.25">
      <c r="H4051" s="148" t="s">
        <v>5360</v>
      </c>
      <c r="I4051" s="148" t="s">
        <v>6962</v>
      </c>
      <c r="J4051" s="148" t="s">
        <v>6962</v>
      </c>
      <c r="K4051" s="148">
        <f t="shared" si="93"/>
        <v>0</v>
      </c>
      <c r="L4051" s="148" t="s">
        <v>9021</v>
      </c>
    </row>
    <row r="4052" spans="8:12" x14ac:dyDescent="0.25">
      <c r="H4052" s="148" t="s">
        <v>5360</v>
      </c>
      <c r="I4052" s="148" t="s">
        <v>391</v>
      </c>
      <c r="J4052" s="148" t="s">
        <v>8474</v>
      </c>
      <c r="K4052" s="148">
        <f t="shared" si="93"/>
        <v>650000000001987</v>
      </c>
      <c r="L4052" s="148" t="s">
        <v>9021</v>
      </c>
    </row>
    <row r="4053" spans="8:12" x14ac:dyDescent="0.25">
      <c r="H4053" s="148" t="s">
        <v>5361</v>
      </c>
      <c r="I4053" s="148" t="s">
        <v>6962</v>
      </c>
      <c r="J4053" s="148" t="s">
        <v>6962</v>
      </c>
      <c r="K4053" s="148">
        <f t="shared" si="93"/>
        <v>0</v>
      </c>
      <c r="L4053" s="148" t="s">
        <v>9021</v>
      </c>
    </row>
    <row r="4054" spans="8:12" x14ac:dyDescent="0.25">
      <c r="H4054" s="148" t="s">
        <v>5361</v>
      </c>
      <c r="I4054" s="148" t="s">
        <v>391</v>
      </c>
      <c r="J4054" s="148" t="s">
        <v>8475</v>
      </c>
      <c r="K4054" s="148">
        <f t="shared" si="93"/>
        <v>650000000001988</v>
      </c>
      <c r="L4054" s="148" t="s">
        <v>9021</v>
      </c>
    </row>
    <row r="4055" spans="8:12" x14ac:dyDescent="0.25">
      <c r="H4055" s="148" t="s">
        <v>5362</v>
      </c>
      <c r="I4055" s="148" t="s">
        <v>6962</v>
      </c>
      <c r="J4055" s="148" t="s">
        <v>6962</v>
      </c>
      <c r="K4055" s="148">
        <f t="shared" si="93"/>
        <v>0</v>
      </c>
      <c r="L4055" s="148" t="s">
        <v>9021</v>
      </c>
    </row>
    <row r="4056" spans="8:12" x14ac:dyDescent="0.25">
      <c r="H4056" s="148" t="s">
        <v>5362</v>
      </c>
      <c r="I4056" s="148" t="s">
        <v>391</v>
      </c>
      <c r="J4056" s="148" t="s">
        <v>8476</v>
      </c>
      <c r="K4056" s="148">
        <f t="shared" si="93"/>
        <v>650000000001989</v>
      </c>
      <c r="L4056" s="148" t="s">
        <v>9021</v>
      </c>
    </row>
    <row r="4057" spans="8:12" x14ac:dyDescent="0.25">
      <c r="H4057" s="148" t="s">
        <v>5363</v>
      </c>
      <c r="I4057" s="148" t="s">
        <v>6962</v>
      </c>
      <c r="J4057" s="148" t="s">
        <v>6962</v>
      </c>
      <c r="K4057" s="148">
        <f t="shared" si="93"/>
        <v>0</v>
      </c>
      <c r="L4057" s="148" t="s">
        <v>9021</v>
      </c>
    </row>
    <row r="4058" spans="8:12" x14ac:dyDescent="0.25">
      <c r="H4058" s="148" t="s">
        <v>5363</v>
      </c>
      <c r="I4058" s="148" t="s">
        <v>391</v>
      </c>
      <c r="J4058" s="148" t="s">
        <v>8477</v>
      </c>
      <c r="K4058" s="148">
        <f t="shared" si="93"/>
        <v>650000000001990</v>
      </c>
      <c r="L4058" s="148" t="s">
        <v>9021</v>
      </c>
    </row>
    <row r="4059" spans="8:12" x14ac:dyDescent="0.25">
      <c r="H4059" s="148" t="s">
        <v>5364</v>
      </c>
      <c r="I4059" s="148" t="s">
        <v>6962</v>
      </c>
      <c r="J4059" s="148" t="s">
        <v>6962</v>
      </c>
      <c r="K4059" s="148">
        <f t="shared" si="93"/>
        <v>0</v>
      </c>
      <c r="L4059" s="148" t="s">
        <v>9021</v>
      </c>
    </row>
    <row r="4060" spans="8:12" x14ac:dyDescent="0.25">
      <c r="H4060" s="148" t="s">
        <v>5364</v>
      </c>
      <c r="I4060" s="148" t="s">
        <v>391</v>
      </c>
      <c r="J4060" s="148" t="s">
        <v>8478</v>
      </c>
      <c r="K4060" s="148">
        <f t="shared" si="93"/>
        <v>650000000001099</v>
      </c>
      <c r="L4060" s="148" t="s">
        <v>9021</v>
      </c>
    </row>
    <row r="4061" spans="8:12" x14ac:dyDescent="0.25">
      <c r="H4061" s="148" t="s">
        <v>5365</v>
      </c>
      <c r="I4061" s="148" t="s">
        <v>6962</v>
      </c>
      <c r="J4061" s="148" t="s">
        <v>6962</v>
      </c>
      <c r="K4061" s="148">
        <f t="shared" si="93"/>
        <v>0</v>
      </c>
      <c r="L4061" s="148" t="s">
        <v>9021</v>
      </c>
    </row>
    <row r="4062" spans="8:12" x14ac:dyDescent="0.25">
      <c r="H4062" s="148" t="s">
        <v>5365</v>
      </c>
      <c r="I4062" s="148" t="s">
        <v>391</v>
      </c>
      <c r="J4062" s="148" t="s">
        <v>8479</v>
      </c>
      <c r="K4062" s="148">
        <f t="shared" si="93"/>
        <v>650000000001100</v>
      </c>
      <c r="L4062" s="148" t="s">
        <v>9021</v>
      </c>
    </row>
    <row r="4063" spans="8:12" x14ac:dyDescent="0.25">
      <c r="H4063" s="148" t="s">
        <v>5366</v>
      </c>
      <c r="I4063" s="148" t="s">
        <v>6962</v>
      </c>
      <c r="J4063" s="148" t="s">
        <v>6962</v>
      </c>
      <c r="K4063" s="148">
        <f t="shared" si="93"/>
        <v>0</v>
      </c>
      <c r="L4063" s="148" t="s">
        <v>9021</v>
      </c>
    </row>
    <row r="4064" spans="8:12" x14ac:dyDescent="0.25">
      <c r="H4064" s="148" t="s">
        <v>5366</v>
      </c>
      <c r="I4064" s="148" t="s">
        <v>391</v>
      </c>
      <c r="J4064" s="148" t="s">
        <v>8480</v>
      </c>
      <c r="K4064" s="148">
        <f t="shared" si="93"/>
        <v>650000000001101</v>
      </c>
      <c r="L4064" s="148" t="s">
        <v>9021</v>
      </c>
    </row>
    <row r="4065" spans="8:12" x14ac:dyDescent="0.25">
      <c r="H4065" s="148" t="s">
        <v>5367</v>
      </c>
      <c r="I4065" s="148" t="s">
        <v>6962</v>
      </c>
      <c r="J4065" s="148" t="s">
        <v>6962</v>
      </c>
      <c r="K4065" s="148">
        <f t="shared" si="93"/>
        <v>0</v>
      </c>
      <c r="L4065" s="148" t="s">
        <v>9021</v>
      </c>
    </row>
    <row r="4066" spans="8:12" x14ac:dyDescent="0.25">
      <c r="H4066" s="148" t="s">
        <v>5367</v>
      </c>
      <c r="I4066" s="148" t="s">
        <v>391</v>
      </c>
      <c r="J4066" s="148" t="s">
        <v>8481</v>
      </c>
      <c r="K4066" s="148">
        <f t="shared" si="93"/>
        <v>650000000001991</v>
      </c>
      <c r="L4066" s="148" t="s">
        <v>9021</v>
      </c>
    </row>
    <row r="4067" spans="8:12" x14ac:dyDescent="0.25">
      <c r="H4067" s="148" t="s">
        <v>6922</v>
      </c>
      <c r="I4067" s="148" t="s">
        <v>6962</v>
      </c>
      <c r="J4067" s="148" t="s">
        <v>6962</v>
      </c>
      <c r="K4067" s="148">
        <f t="shared" si="93"/>
        <v>0</v>
      </c>
      <c r="L4067" s="148" t="s">
        <v>9021</v>
      </c>
    </row>
    <row r="4068" spans="8:12" x14ac:dyDescent="0.25">
      <c r="H4068" s="148" t="s">
        <v>5368</v>
      </c>
      <c r="I4068" s="148" t="s">
        <v>6962</v>
      </c>
      <c r="J4068" s="148" t="s">
        <v>6962</v>
      </c>
      <c r="K4068" s="148">
        <f t="shared" si="93"/>
        <v>0</v>
      </c>
      <c r="L4068" s="148" t="s">
        <v>9021</v>
      </c>
    </row>
    <row r="4069" spans="8:12" x14ac:dyDescent="0.25">
      <c r="H4069" s="148" t="s">
        <v>5368</v>
      </c>
      <c r="I4069" s="148" t="s">
        <v>391</v>
      </c>
      <c r="J4069" s="148" t="s">
        <v>8482</v>
      </c>
      <c r="K4069" s="148">
        <f t="shared" si="93"/>
        <v>650000000001102</v>
      </c>
      <c r="L4069" s="148" t="s">
        <v>9021</v>
      </c>
    </row>
    <row r="4070" spans="8:12" x14ac:dyDescent="0.25">
      <c r="H4070" s="148" t="s">
        <v>5369</v>
      </c>
      <c r="I4070" s="148" t="s">
        <v>6962</v>
      </c>
      <c r="J4070" s="148" t="s">
        <v>6962</v>
      </c>
      <c r="K4070" s="148">
        <f t="shared" si="93"/>
        <v>0</v>
      </c>
      <c r="L4070" s="148" t="s">
        <v>9021</v>
      </c>
    </row>
    <row r="4071" spans="8:12" x14ac:dyDescent="0.25">
      <c r="H4071" s="148" t="s">
        <v>5369</v>
      </c>
      <c r="I4071" s="148" t="s">
        <v>391</v>
      </c>
      <c r="J4071" s="148" t="s">
        <v>8483</v>
      </c>
      <c r="K4071" s="148">
        <f t="shared" si="93"/>
        <v>650000000001103</v>
      </c>
      <c r="L4071" s="148" t="s">
        <v>9021</v>
      </c>
    </row>
    <row r="4072" spans="8:12" x14ac:dyDescent="0.25">
      <c r="H4072" s="148" t="s">
        <v>5370</v>
      </c>
      <c r="I4072" s="148" t="s">
        <v>6962</v>
      </c>
      <c r="J4072" s="148" t="s">
        <v>6962</v>
      </c>
      <c r="K4072" s="148">
        <f t="shared" si="93"/>
        <v>0</v>
      </c>
      <c r="L4072" s="148" t="s">
        <v>9021</v>
      </c>
    </row>
    <row r="4073" spans="8:12" x14ac:dyDescent="0.25">
      <c r="H4073" s="148" t="s">
        <v>5370</v>
      </c>
      <c r="I4073" s="148" t="s">
        <v>391</v>
      </c>
      <c r="J4073" s="148" t="s">
        <v>8484</v>
      </c>
      <c r="K4073" s="148">
        <f t="shared" si="93"/>
        <v>650000000001992</v>
      </c>
      <c r="L4073" s="148" t="s">
        <v>9021</v>
      </c>
    </row>
    <row r="4074" spans="8:12" x14ac:dyDescent="0.25">
      <c r="H4074" s="148" t="s">
        <v>5371</v>
      </c>
      <c r="I4074" s="148" t="s">
        <v>6962</v>
      </c>
      <c r="J4074" s="148" t="s">
        <v>6962</v>
      </c>
      <c r="K4074" s="148">
        <f t="shared" si="93"/>
        <v>0</v>
      </c>
      <c r="L4074" s="148" t="s">
        <v>9021</v>
      </c>
    </row>
    <row r="4075" spans="8:12" x14ac:dyDescent="0.25">
      <c r="H4075" s="148" t="s">
        <v>5371</v>
      </c>
      <c r="I4075" s="148" t="s">
        <v>391</v>
      </c>
      <c r="J4075" s="148" t="s">
        <v>8485</v>
      </c>
      <c r="K4075" s="148">
        <f t="shared" si="93"/>
        <v>650000000001104</v>
      </c>
      <c r="L4075" s="148" t="s">
        <v>9021</v>
      </c>
    </row>
    <row r="4076" spans="8:12" x14ac:dyDescent="0.25">
      <c r="H4076" s="148" t="s">
        <v>5372</v>
      </c>
      <c r="I4076" s="148" t="s">
        <v>6962</v>
      </c>
      <c r="J4076" s="148" t="s">
        <v>6962</v>
      </c>
      <c r="K4076" s="148">
        <f t="shared" si="93"/>
        <v>0</v>
      </c>
      <c r="L4076" s="148" t="s">
        <v>9021</v>
      </c>
    </row>
    <row r="4077" spans="8:12" x14ac:dyDescent="0.25">
      <c r="H4077" s="148" t="s">
        <v>5372</v>
      </c>
      <c r="I4077" s="148" t="s">
        <v>391</v>
      </c>
      <c r="J4077" s="148" t="s">
        <v>8486</v>
      </c>
      <c r="K4077" s="148">
        <f t="shared" si="93"/>
        <v>650000000001105</v>
      </c>
      <c r="L4077" s="148" t="s">
        <v>9021</v>
      </c>
    </row>
    <row r="4078" spans="8:12" x14ac:dyDescent="0.25">
      <c r="H4078" s="148" t="s">
        <v>6923</v>
      </c>
      <c r="I4078" s="148" t="s">
        <v>6962</v>
      </c>
      <c r="J4078" s="148" t="s">
        <v>6962</v>
      </c>
      <c r="K4078" s="148">
        <f t="shared" si="93"/>
        <v>0</v>
      </c>
      <c r="L4078" s="148" t="s">
        <v>9021</v>
      </c>
    </row>
    <row r="4079" spans="8:12" x14ac:dyDescent="0.25">
      <c r="H4079" s="148" t="s">
        <v>5373</v>
      </c>
      <c r="I4079" s="148" t="s">
        <v>6962</v>
      </c>
      <c r="J4079" s="148" t="s">
        <v>6962</v>
      </c>
      <c r="K4079" s="148">
        <f t="shared" si="93"/>
        <v>0</v>
      </c>
      <c r="L4079" s="148" t="s">
        <v>9021</v>
      </c>
    </row>
    <row r="4080" spans="8:12" x14ac:dyDescent="0.25">
      <c r="H4080" s="148" t="s">
        <v>5373</v>
      </c>
      <c r="I4080" s="148" t="s">
        <v>391</v>
      </c>
      <c r="J4080" s="148" t="s">
        <v>8487</v>
      </c>
      <c r="K4080" s="148">
        <f t="shared" si="93"/>
        <v>650000000001106</v>
      </c>
      <c r="L4080" s="148" t="s">
        <v>9021</v>
      </c>
    </row>
    <row r="4081" spans="8:12" x14ac:dyDescent="0.25">
      <c r="H4081" s="148" t="s">
        <v>5374</v>
      </c>
      <c r="I4081" s="148" t="s">
        <v>6962</v>
      </c>
      <c r="J4081" s="148" t="s">
        <v>6962</v>
      </c>
      <c r="K4081" s="148">
        <f t="shared" si="93"/>
        <v>0</v>
      </c>
      <c r="L4081" s="148" t="s">
        <v>9021</v>
      </c>
    </row>
    <row r="4082" spans="8:12" x14ac:dyDescent="0.25">
      <c r="H4082" s="148" t="s">
        <v>5374</v>
      </c>
      <c r="I4082" s="148" t="s">
        <v>391</v>
      </c>
      <c r="J4082" s="148" t="s">
        <v>8488</v>
      </c>
      <c r="K4082" s="148">
        <f t="shared" si="93"/>
        <v>650000000001107</v>
      </c>
      <c r="L4082" s="148" t="s">
        <v>9021</v>
      </c>
    </row>
    <row r="4083" spans="8:12" x14ac:dyDescent="0.25">
      <c r="H4083" s="148" t="s">
        <v>5375</v>
      </c>
      <c r="I4083" s="148" t="s">
        <v>6962</v>
      </c>
      <c r="J4083" s="148" t="s">
        <v>6962</v>
      </c>
      <c r="K4083" s="148">
        <f t="shared" si="93"/>
        <v>0</v>
      </c>
      <c r="L4083" s="148" t="s">
        <v>9021</v>
      </c>
    </row>
    <row r="4084" spans="8:12" x14ac:dyDescent="0.25">
      <c r="H4084" s="148" t="s">
        <v>5375</v>
      </c>
      <c r="I4084" s="148" t="s">
        <v>391</v>
      </c>
      <c r="J4084" s="148" t="s">
        <v>8489</v>
      </c>
      <c r="K4084" s="148">
        <f t="shared" si="93"/>
        <v>650000000001108</v>
      </c>
      <c r="L4084" s="148" t="s">
        <v>9021</v>
      </c>
    </row>
    <row r="4085" spans="8:12" x14ac:dyDescent="0.25">
      <c r="H4085" s="148" t="s">
        <v>6924</v>
      </c>
      <c r="I4085" s="148" t="s">
        <v>6962</v>
      </c>
      <c r="J4085" s="148" t="s">
        <v>6962</v>
      </c>
      <c r="K4085" s="148">
        <f t="shared" si="93"/>
        <v>0</v>
      </c>
      <c r="L4085" s="148" t="s">
        <v>9021</v>
      </c>
    </row>
    <row r="4086" spans="8:12" x14ac:dyDescent="0.25">
      <c r="H4086" s="148" t="s">
        <v>5376</v>
      </c>
      <c r="I4086" s="148" t="s">
        <v>6962</v>
      </c>
      <c r="J4086" s="148" t="s">
        <v>6962</v>
      </c>
      <c r="K4086" s="148">
        <f t="shared" si="93"/>
        <v>0</v>
      </c>
      <c r="L4086" s="148" t="s">
        <v>9021</v>
      </c>
    </row>
    <row r="4087" spans="8:12" x14ac:dyDescent="0.25">
      <c r="H4087" s="148" t="s">
        <v>5376</v>
      </c>
      <c r="I4087" s="148" t="s">
        <v>391</v>
      </c>
      <c r="J4087" s="148" t="s">
        <v>8490</v>
      </c>
      <c r="K4087" s="148">
        <f t="shared" si="93"/>
        <v>650000000001109</v>
      </c>
      <c r="L4087" s="148" t="s">
        <v>9021</v>
      </c>
    </row>
    <row r="4088" spans="8:12" x14ac:dyDescent="0.25">
      <c r="H4088" s="148" t="s">
        <v>5377</v>
      </c>
      <c r="I4088" s="148" t="s">
        <v>6962</v>
      </c>
      <c r="J4088" s="148" t="s">
        <v>6962</v>
      </c>
      <c r="K4088" s="148">
        <f t="shared" si="93"/>
        <v>0</v>
      </c>
      <c r="L4088" s="148" t="s">
        <v>9021</v>
      </c>
    </row>
    <row r="4089" spans="8:12" x14ac:dyDescent="0.25">
      <c r="H4089" s="148" t="s">
        <v>5377</v>
      </c>
      <c r="I4089" s="148" t="s">
        <v>391</v>
      </c>
      <c r="J4089" s="148" t="s">
        <v>8491</v>
      </c>
      <c r="K4089" s="148">
        <f t="shared" si="93"/>
        <v>650000000001110</v>
      </c>
      <c r="L4089" s="148" t="s">
        <v>9021</v>
      </c>
    </row>
    <row r="4090" spans="8:12" x14ac:dyDescent="0.25">
      <c r="H4090" s="148" t="s">
        <v>5378</v>
      </c>
      <c r="I4090" s="148" t="s">
        <v>6962</v>
      </c>
      <c r="J4090" s="148" t="s">
        <v>6962</v>
      </c>
      <c r="K4090" s="148">
        <f t="shared" si="93"/>
        <v>0</v>
      </c>
      <c r="L4090" s="148" t="s">
        <v>9021</v>
      </c>
    </row>
    <row r="4091" spans="8:12" x14ac:dyDescent="0.25">
      <c r="H4091" s="148" t="s">
        <v>5378</v>
      </c>
      <c r="I4091" s="148" t="s">
        <v>391</v>
      </c>
      <c r="J4091" s="148" t="s">
        <v>8492</v>
      </c>
      <c r="K4091" s="148">
        <f t="shared" si="93"/>
        <v>650000000001993</v>
      </c>
      <c r="L4091" s="148" t="s">
        <v>9021</v>
      </c>
    </row>
    <row r="4092" spans="8:12" x14ac:dyDescent="0.25">
      <c r="H4092" s="148" t="s">
        <v>6925</v>
      </c>
      <c r="I4092" s="148" t="s">
        <v>6962</v>
      </c>
      <c r="J4092" s="148" t="s">
        <v>6962</v>
      </c>
      <c r="K4092" s="148">
        <f t="shared" si="93"/>
        <v>0</v>
      </c>
      <c r="L4092" s="148" t="s">
        <v>9021</v>
      </c>
    </row>
    <row r="4093" spans="8:12" x14ac:dyDescent="0.25">
      <c r="H4093" s="148" t="s">
        <v>5379</v>
      </c>
      <c r="I4093" s="148" t="s">
        <v>6962</v>
      </c>
      <c r="J4093" s="148" t="s">
        <v>6962</v>
      </c>
      <c r="K4093" s="148">
        <f t="shared" si="93"/>
        <v>0</v>
      </c>
      <c r="L4093" s="148" t="s">
        <v>9021</v>
      </c>
    </row>
    <row r="4094" spans="8:12" x14ac:dyDescent="0.25">
      <c r="H4094" s="148" t="s">
        <v>5379</v>
      </c>
      <c r="I4094" s="148" t="s">
        <v>391</v>
      </c>
      <c r="J4094" s="148" t="s">
        <v>8493</v>
      </c>
      <c r="K4094" s="148">
        <f t="shared" si="93"/>
        <v>650000000001994</v>
      </c>
      <c r="L4094" s="148" t="s">
        <v>9021</v>
      </c>
    </row>
    <row r="4095" spans="8:12" x14ac:dyDescent="0.25">
      <c r="H4095" s="148" t="s">
        <v>5380</v>
      </c>
      <c r="I4095" s="148" t="s">
        <v>6962</v>
      </c>
      <c r="J4095" s="148" t="s">
        <v>6962</v>
      </c>
      <c r="K4095" s="148">
        <f t="shared" si="93"/>
        <v>0</v>
      </c>
      <c r="L4095" s="148" t="s">
        <v>9021</v>
      </c>
    </row>
    <row r="4096" spans="8:12" x14ac:dyDescent="0.25">
      <c r="H4096" s="148" t="s">
        <v>5380</v>
      </c>
      <c r="I4096" s="148" t="s">
        <v>391</v>
      </c>
      <c r="J4096" s="148" t="s">
        <v>8494</v>
      </c>
      <c r="K4096" s="148">
        <f t="shared" si="93"/>
        <v>650000000001111</v>
      </c>
      <c r="L4096" s="148" t="s">
        <v>9021</v>
      </c>
    </row>
    <row r="4097" spans="8:12" x14ac:dyDescent="0.25">
      <c r="H4097" s="148" t="s">
        <v>5381</v>
      </c>
      <c r="I4097" s="148" t="s">
        <v>6962</v>
      </c>
      <c r="J4097" s="148" t="s">
        <v>6962</v>
      </c>
      <c r="K4097" s="148">
        <f t="shared" si="93"/>
        <v>0</v>
      </c>
      <c r="L4097" s="148" t="s">
        <v>9021</v>
      </c>
    </row>
    <row r="4098" spans="8:12" x14ac:dyDescent="0.25">
      <c r="H4098" s="148" t="s">
        <v>5381</v>
      </c>
      <c r="I4098" s="148" t="s">
        <v>391</v>
      </c>
      <c r="J4098" s="148" t="s">
        <v>8495</v>
      </c>
      <c r="K4098" s="148">
        <f t="shared" si="93"/>
        <v>650000000001112</v>
      </c>
      <c r="L4098" s="148" t="s">
        <v>9021</v>
      </c>
    </row>
    <row r="4099" spans="8:12" x14ac:dyDescent="0.25">
      <c r="H4099" s="148" t="s">
        <v>5382</v>
      </c>
      <c r="I4099" s="148" t="s">
        <v>6962</v>
      </c>
      <c r="J4099" s="148" t="s">
        <v>6962</v>
      </c>
      <c r="K4099" s="148">
        <f t="shared" ref="K4099:K4162" si="94">+IFERROR(J4099*1,0)</f>
        <v>0</v>
      </c>
      <c r="L4099" s="148" t="s">
        <v>9021</v>
      </c>
    </row>
    <row r="4100" spans="8:12" x14ac:dyDescent="0.25">
      <c r="H4100" s="148" t="s">
        <v>5382</v>
      </c>
      <c r="I4100" s="148" t="s">
        <v>391</v>
      </c>
      <c r="J4100" s="148" t="s">
        <v>8496</v>
      </c>
      <c r="K4100" s="148">
        <f t="shared" si="94"/>
        <v>650000000001113</v>
      </c>
      <c r="L4100" s="148" t="s">
        <v>9021</v>
      </c>
    </row>
    <row r="4101" spans="8:12" x14ac:dyDescent="0.25">
      <c r="H4101" s="148" t="s">
        <v>5383</v>
      </c>
      <c r="I4101" s="148" t="s">
        <v>6962</v>
      </c>
      <c r="J4101" s="148" t="s">
        <v>6962</v>
      </c>
      <c r="K4101" s="148">
        <f t="shared" si="94"/>
        <v>0</v>
      </c>
      <c r="L4101" s="148" t="s">
        <v>9021</v>
      </c>
    </row>
    <row r="4102" spans="8:12" x14ac:dyDescent="0.25">
      <c r="H4102" s="148" t="s">
        <v>5383</v>
      </c>
      <c r="I4102" s="148" t="s">
        <v>391</v>
      </c>
      <c r="J4102" s="148" t="s">
        <v>8497</v>
      </c>
      <c r="K4102" s="148">
        <f t="shared" si="94"/>
        <v>650000000001995</v>
      </c>
      <c r="L4102" s="148" t="s">
        <v>9021</v>
      </c>
    </row>
    <row r="4103" spans="8:12" x14ac:dyDescent="0.25">
      <c r="H4103" s="148" t="s">
        <v>5384</v>
      </c>
      <c r="I4103" s="148" t="s">
        <v>6962</v>
      </c>
      <c r="J4103" s="148" t="s">
        <v>6962</v>
      </c>
      <c r="K4103" s="148">
        <f t="shared" si="94"/>
        <v>0</v>
      </c>
      <c r="L4103" s="148" t="s">
        <v>9021</v>
      </c>
    </row>
    <row r="4104" spans="8:12" x14ac:dyDescent="0.25">
      <c r="H4104" s="148" t="s">
        <v>5384</v>
      </c>
      <c r="I4104" s="148" t="s">
        <v>391</v>
      </c>
      <c r="J4104" s="148" t="s">
        <v>8498</v>
      </c>
      <c r="K4104" s="148">
        <f t="shared" si="94"/>
        <v>650000000001114</v>
      </c>
      <c r="L4104" s="148" t="s">
        <v>9021</v>
      </c>
    </row>
    <row r="4105" spans="8:12" x14ac:dyDescent="0.25">
      <c r="H4105" s="148" t="s">
        <v>5385</v>
      </c>
      <c r="I4105" s="148" t="s">
        <v>6962</v>
      </c>
      <c r="J4105" s="148" t="s">
        <v>6962</v>
      </c>
      <c r="K4105" s="148">
        <f t="shared" si="94"/>
        <v>0</v>
      </c>
      <c r="L4105" s="148" t="s">
        <v>9021</v>
      </c>
    </row>
    <row r="4106" spans="8:12" x14ac:dyDescent="0.25">
      <c r="H4106" s="148" t="s">
        <v>5385</v>
      </c>
      <c r="I4106" s="148" t="s">
        <v>391</v>
      </c>
      <c r="J4106" s="148" t="s">
        <v>8499</v>
      </c>
      <c r="K4106" s="148">
        <f t="shared" si="94"/>
        <v>650000000001996</v>
      </c>
      <c r="L4106" s="148" t="s">
        <v>9021</v>
      </c>
    </row>
    <row r="4107" spans="8:12" x14ac:dyDescent="0.25">
      <c r="H4107" s="148" t="s">
        <v>5386</v>
      </c>
      <c r="I4107" s="148" t="s">
        <v>6962</v>
      </c>
      <c r="J4107" s="148" t="s">
        <v>6962</v>
      </c>
      <c r="K4107" s="148">
        <f t="shared" si="94"/>
        <v>0</v>
      </c>
      <c r="L4107" s="148" t="s">
        <v>9021</v>
      </c>
    </row>
    <row r="4108" spans="8:12" x14ac:dyDescent="0.25">
      <c r="H4108" s="148" t="s">
        <v>5386</v>
      </c>
      <c r="I4108" s="148" t="s">
        <v>391</v>
      </c>
      <c r="J4108" s="148" t="s">
        <v>8500</v>
      </c>
      <c r="K4108" s="148">
        <f t="shared" si="94"/>
        <v>650000000001997</v>
      </c>
      <c r="L4108" s="148" t="s">
        <v>9021</v>
      </c>
    </row>
    <row r="4109" spans="8:12" x14ac:dyDescent="0.25">
      <c r="H4109" s="148" t="s">
        <v>5387</v>
      </c>
      <c r="I4109" s="148" t="s">
        <v>6962</v>
      </c>
      <c r="J4109" s="148" t="s">
        <v>6962</v>
      </c>
      <c r="K4109" s="148">
        <f t="shared" si="94"/>
        <v>0</v>
      </c>
      <c r="L4109" s="148" t="s">
        <v>9021</v>
      </c>
    </row>
    <row r="4110" spans="8:12" x14ac:dyDescent="0.25">
      <c r="H4110" s="148" t="s">
        <v>5387</v>
      </c>
      <c r="I4110" s="148" t="s">
        <v>391</v>
      </c>
      <c r="J4110" s="148" t="s">
        <v>8501</v>
      </c>
      <c r="K4110" s="148">
        <f t="shared" si="94"/>
        <v>650000000001115</v>
      </c>
      <c r="L4110" s="148" t="s">
        <v>9021</v>
      </c>
    </row>
    <row r="4111" spans="8:12" x14ac:dyDescent="0.25">
      <c r="H4111" s="148" t="s">
        <v>5388</v>
      </c>
      <c r="I4111" s="148" t="s">
        <v>6962</v>
      </c>
      <c r="J4111" s="148" t="s">
        <v>6962</v>
      </c>
      <c r="K4111" s="148">
        <f t="shared" si="94"/>
        <v>0</v>
      </c>
      <c r="L4111" s="148" t="s">
        <v>9021</v>
      </c>
    </row>
    <row r="4112" spans="8:12" x14ac:dyDescent="0.25">
      <c r="H4112" s="148" t="s">
        <v>5388</v>
      </c>
      <c r="I4112" s="148" t="s">
        <v>391</v>
      </c>
      <c r="J4112" s="148" t="s">
        <v>8502</v>
      </c>
      <c r="K4112" s="148">
        <f t="shared" si="94"/>
        <v>650000000001116</v>
      </c>
      <c r="L4112" s="148" t="s">
        <v>9021</v>
      </c>
    </row>
    <row r="4113" spans="8:12" x14ac:dyDescent="0.25">
      <c r="H4113" s="148" t="s">
        <v>5389</v>
      </c>
      <c r="I4113" s="148" t="s">
        <v>6962</v>
      </c>
      <c r="J4113" s="148" t="s">
        <v>6962</v>
      </c>
      <c r="K4113" s="148">
        <f t="shared" si="94"/>
        <v>0</v>
      </c>
      <c r="L4113" s="148" t="s">
        <v>9021</v>
      </c>
    </row>
    <row r="4114" spans="8:12" x14ac:dyDescent="0.25">
      <c r="H4114" s="148" t="s">
        <v>5389</v>
      </c>
      <c r="I4114" s="148" t="s">
        <v>391</v>
      </c>
      <c r="J4114" s="148" t="s">
        <v>8503</v>
      </c>
      <c r="K4114" s="148">
        <f t="shared" si="94"/>
        <v>650000000001998</v>
      </c>
      <c r="L4114" s="148" t="s">
        <v>9021</v>
      </c>
    </row>
    <row r="4115" spans="8:12" x14ac:dyDescent="0.25">
      <c r="H4115" s="148" t="s">
        <v>5390</v>
      </c>
      <c r="I4115" s="148" t="s">
        <v>6962</v>
      </c>
      <c r="J4115" s="148" t="s">
        <v>6962</v>
      </c>
      <c r="K4115" s="148">
        <f t="shared" si="94"/>
        <v>0</v>
      </c>
      <c r="L4115" s="148" t="s">
        <v>9021</v>
      </c>
    </row>
    <row r="4116" spans="8:12" x14ac:dyDescent="0.25">
      <c r="H4116" s="148" t="s">
        <v>5390</v>
      </c>
      <c r="I4116" s="148" t="s">
        <v>391</v>
      </c>
      <c r="J4116" s="148" t="s">
        <v>8504</v>
      </c>
      <c r="K4116" s="148">
        <f t="shared" si="94"/>
        <v>650000000001117</v>
      </c>
      <c r="L4116" s="148" t="s">
        <v>9021</v>
      </c>
    </row>
    <row r="4117" spans="8:12" x14ac:dyDescent="0.25">
      <c r="H4117" s="148" t="s">
        <v>5391</v>
      </c>
      <c r="I4117" s="148" t="s">
        <v>6962</v>
      </c>
      <c r="J4117" s="148" t="s">
        <v>6962</v>
      </c>
      <c r="K4117" s="148">
        <f t="shared" si="94"/>
        <v>0</v>
      </c>
      <c r="L4117" s="148" t="s">
        <v>9021</v>
      </c>
    </row>
    <row r="4118" spans="8:12" x14ac:dyDescent="0.25">
      <c r="H4118" s="148" t="s">
        <v>5391</v>
      </c>
      <c r="I4118" s="148" t="s">
        <v>391</v>
      </c>
      <c r="J4118" s="148" t="s">
        <v>8505</v>
      </c>
      <c r="K4118" s="148">
        <f t="shared" si="94"/>
        <v>650000000001118</v>
      </c>
      <c r="L4118" s="148" t="s">
        <v>9021</v>
      </c>
    </row>
    <row r="4119" spans="8:12" x14ac:dyDescent="0.25">
      <c r="H4119" s="148" t="s">
        <v>5392</v>
      </c>
      <c r="I4119" s="148" t="s">
        <v>6962</v>
      </c>
      <c r="J4119" s="148" t="s">
        <v>6962</v>
      </c>
      <c r="K4119" s="148">
        <f t="shared" si="94"/>
        <v>0</v>
      </c>
      <c r="L4119" s="148" t="s">
        <v>9021</v>
      </c>
    </row>
    <row r="4120" spans="8:12" x14ac:dyDescent="0.25">
      <c r="H4120" s="148" t="s">
        <v>5392</v>
      </c>
      <c r="I4120" s="148" t="s">
        <v>391</v>
      </c>
      <c r="J4120" s="148" t="s">
        <v>8506</v>
      </c>
      <c r="K4120" s="148">
        <f t="shared" si="94"/>
        <v>650000000001999</v>
      </c>
      <c r="L4120" s="148" t="s">
        <v>9021</v>
      </c>
    </row>
    <row r="4121" spans="8:12" x14ac:dyDescent="0.25">
      <c r="H4121" s="148" t="s">
        <v>5393</v>
      </c>
      <c r="I4121" s="148" t="s">
        <v>6962</v>
      </c>
      <c r="J4121" s="148" t="s">
        <v>6962</v>
      </c>
      <c r="K4121" s="148">
        <f t="shared" si="94"/>
        <v>0</v>
      </c>
      <c r="L4121" s="148" t="s">
        <v>9021</v>
      </c>
    </row>
    <row r="4122" spans="8:12" x14ac:dyDescent="0.25">
      <c r="H4122" s="148" t="s">
        <v>5393</v>
      </c>
      <c r="I4122" s="148" t="s">
        <v>391</v>
      </c>
      <c r="J4122" s="148" t="s">
        <v>8507</v>
      </c>
      <c r="K4122" s="148">
        <f t="shared" si="94"/>
        <v>650000000001119</v>
      </c>
      <c r="L4122" s="148" t="s">
        <v>9021</v>
      </c>
    </row>
    <row r="4123" spans="8:12" x14ac:dyDescent="0.25">
      <c r="H4123" s="148" t="s">
        <v>5394</v>
      </c>
      <c r="I4123" s="148" t="s">
        <v>6962</v>
      </c>
      <c r="J4123" s="148" t="s">
        <v>6962</v>
      </c>
      <c r="K4123" s="148">
        <f t="shared" si="94"/>
        <v>0</v>
      </c>
      <c r="L4123" s="148" t="s">
        <v>9021</v>
      </c>
    </row>
    <row r="4124" spans="8:12" x14ac:dyDescent="0.25">
      <c r="H4124" s="148" t="s">
        <v>5394</v>
      </c>
      <c r="I4124" s="148" t="s">
        <v>391</v>
      </c>
      <c r="J4124" s="148" t="s">
        <v>8508</v>
      </c>
      <c r="K4124" s="148">
        <f t="shared" si="94"/>
        <v>650000000001120</v>
      </c>
      <c r="L4124" s="148" t="s">
        <v>9021</v>
      </c>
    </row>
    <row r="4125" spans="8:12" x14ac:dyDescent="0.25">
      <c r="H4125" s="148" t="s">
        <v>5395</v>
      </c>
      <c r="I4125" s="148" t="s">
        <v>6962</v>
      </c>
      <c r="J4125" s="148" t="s">
        <v>6962</v>
      </c>
      <c r="K4125" s="148">
        <f t="shared" si="94"/>
        <v>0</v>
      </c>
      <c r="L4125" s="148" t="s">
        <v>9021</v>
      </c>
    </row>
    <row r="4126" spans="8:12" x14ac:dyDescent="0.25">
      <c r="H4126" s="148" t="s">
        <v>5395</v>
      </c>
      <c r="I4126" s="148" t="s">
        <v>391</v>
      </c>
      <c r="J4126" s="148" t="s">
        <v>8509</v>
      </c>
      <c r="K4126" s="148">
        <f t="shared" si="94"/>
        <v>650000000001121</v>
      </c>
      <c r="L4126" s="148" t="s">
        <v>9021</v>
      </c>
    </row>
    <row r="4127" spans="8:12" x14ac:dyDescent="0.25">
      <c r="H4127" s="148" t="s">
        <v>5396</v>
      </c>
      <c r="I4127" s="148" t="s">
        <v>6962</v>
      </c>
      <c r="J4127" s="148" t="s">
        <v>6962</v>
      </c>
      <c r="K4127" s="148">
        <f t="shared" si="94"/>
        <v>0</v>
      </c>
      <c r="L4127" s="148" t="s">
        <v>9021</v>
      </c>
    </row>
    <row r="4128" spans="8:12" x14ac:dyDescent="0.25">
      <c r="H4128" s="148" t="s">
        <v>5396</v>
      </c>
      <c r="I4128" s="148" t="s">
        <v>391</v>
      </c>
      <c r="J4128" s="148" t="s">
        <v>8510</v>
      </c>
      <c r="K4128" s="148">
        <f t="shared" si="94"/>
        <v>650000000002000</v>
      </c>
      <c r="L4128" s="148" t="s">
        <v>9021</v>
      </c>
    </row>
    <row r="4129" spans="8:12" x14ac:dyDescent="0.25">
      <c r="H4129" s="148" t="s">
        <v>5397</v>
      </c>
      <c r="I4129" s="148" t="s">
        <v>6962</v>
      </c>
      <c r="J4129" s="148" t="s">
        <v>6962</v>
      </c>
      <c r="K4129" s="148">
        <f t="shared" si="94"/>
        <v>0</v>
      </c>
      <c r="L4129" s="148" t="s">
        <v>9021</v>
      </c>
    </row>
    <row r="4130" spans="8:12" x14ac:dyDescent="0.25">
      <c r="H4130" s="148" t="s">
        <v>5397</v>
      </c>
      <c r="I4130" s="148" t="s">
        <v>391</v>
      </c>
      <c r="J4130" s="148" t="s">
        <v>8511</v>
      </c>
      <c r="K4130" s="148">
        <f t="shared" si="94"/>
        <v>650000000001122</v>
      </c>
      <c r="L4130" s="148" t="s">
        <v>9021</v>
      </c>
    </row>
    <row r="4131" spans="8:12" x14ac:dyDescent="0.25">
      <c r="H4131" s="148" t="s">
        <v>5398</v>
      </c>
      <c r="I4131" s="148" t="s">
        <v>6962</v>
      </c>
      <c r="J4131" s="148" t="s">
        <v>6962</v>
      </c>
      <c r="K4131" s="148">
        <f t="shared" si="94"/>
        <v>0</v>
      </c>
      <c r="L4131" s="148" t="s">
        <v>9021</v>
      </c>
    </row>
    <row r="4132" spans="8:12" x14ac:dyDescent="0.25">
      <c r="H4132" s="148" t="s">
        <v>5398</v>
      </c>
      <c r="I4132" s="148" t="s">
        <v>391</v>
      </c>
      <c r="J4132" s="148" t="s">
        <v>8512</v>
      </c>
      <c r="K4132" s="148">
        <f t="shared" si="94"/>
        <v>650000000001123</v>
      </c>
      <c r="L4132" s="148" t="s">
        <v>9021</v>
      </c>
    </row>
    <row r="4133" spans="8:12" x14ac:dyDescent="0.25">
      <c r="H4133" s="148" t="s">
        <v>5399</v>
      </c>
      <c r="I4133" s="148" t="s">
        <v>6962</v>
      </c>
      <c r="J4133" s="148" t="s">
        <v>6962</v>
      </c>
      <c r="K4133" s="148">
        <f t="shared" si="94"/>
        <v>0</v>
      </c>
      <c r="L4133" s="148" t="s">
        <v>9021</v>
      </c>
    </row>
    <row r="4134" spans="8:12" x14ac:dyDescent="0.25">
      <c r="H4134" s="148" t="s">
        <v>5399</v>
      </c>
      <c r="I4134" s="148" t="s">
        <v>391</v>
      </c>
      <c r="J4134" s="148" t="s">
        <v>8513</v>
      </c>
      <c r="K4134" s="148">
        <f t="shared" si="94"/>
        <v>650000000002001</v>
      </c>
      <c r="L4134" s="148" t="s">
        <v>9021</v>
      </c>
    </row>
    <row r="4135" spans="8:12" x14ac:dyDescent="0.25">
      <c r="H4135" s="148" t="s">
        <v>5400</v>
      </c>
      <c r="I4135" s="148" t="s">
        <v>6962</v>
      </c>
      <c r="J4135" s="148" t="s">
        <v>6962</v>
      </c>
      <c r="K4135" s="148">
        <f t="shared" si="94"/>
        <v>0</v>
      </c>
      <c r="L4135" s="148" t="s">
        <v>9022</v>
      </c>
    </row>
    <row r="4136" spans="8:12" x14ac:dyDescent="0.25">
      <c r="H4136" s="148" t="s">
        <v>5400</v>
      </c>
      <c r="I4136" s="148" t="s">
        <v>391</v>
      </c>
      <c r="J4136" s="148" t="s">
        <v>8514</v>
      </c>
      <c r="K4136" s="148">
        <f t="shared" si="94"/>
        <v>650000000001124</v>
      </c>
      <c r="L4136" s="148" t="s">
        <v>9022</v>
      </c>
    </row>
    <row r="4137" spans="8:12" x14ac:dyDescent="0.25">
      <c r="H4137" s="148" t="s">
        <v>5401</v>
      </c>
      <c r="I4137" s="148" t="s">
        <v>6962</v>
      </c>
      <c r="J4137" s="148" t="s">
        <v>6962</v>
      </c>
      <c r="K4137" s="148">
        <f t="shared" si="94"/>
        <v>0</v>
      </c>
      <c r="L4137" s="148" t="s">
        <v>9021</v>
      </c>
    </row>
    <row r="4138" spans="8:12" x14ac:dyDescent="0.25">
      <c r="H4138" s="148" t="s">
        <v>5401</v>
      </c>
      <c r="I4138" s="148" t="s">
        <v>391</v>
      </c>
      <c r="J4138" s="148" t="s">
        <v>8515</v>
      </c>
      <c r="K4138" s="148">
        <f t="shared" si="94"/>
        <v>650000000001125</v>
      </c>
      <c r="L4138" s="148" t="s">
        <v>9021</v>
      </c>
    </row>
    <row r="4139" spans="8:12" x14ac:dyDescent="0.25">
      <c r="H4139" s="148" t="s">
        <v>5402</v>
      </c>
      <c r="I4139" s="148" t="s">
        <v>6962</v>
      </c>
      <c r="J4139" s="148" t="s">
        <v>6962</v>
      </c>
      <c r="K4139" s="148">
        <f t="shared" si="94"/>
        <v>0</v>
      </c>
      <c r="L4139" s="148" t="s">
        <v>9021</v>
      </c>
    </row>
    <row r="4140" spans="8:12" x14ac:dyDescent="0.25">
      <c r="H4140" s="148" t="s">
        <v>5402</v>
      </c>
      <c r="I4140" s="148" t="s">
        <v>391</v>
      </c>
      <c r="J4140" s="148" t="s">
        <v>8516</v>
      </c>
      <c r="K4140" s="148">
        <f t="shared" si="94"/>
        <v>650000000001126</v>
      </c>
      <c r="L4140" s="148" t="s">
        <v>9021</v>
      </c>
    </row>
    <row r="4141" spans="8:12" x14ac:dyDescent="0.25">
      <c r="H4141" s="148" t="s">
        <v>5403</v>
      </c>
      <c r="I4141" s="148" t="s">
        <v>6962</v>
      </c>
      <c r="J4141" s="148" t="s">
        <v>6962</v>
      </c>
      <c r="K4141" s="148">
        <f t="shared" si="94"/>
        <v>0</v>
      </c>
      <c r="L4141" s="148" t="s">
        <v>9021</v>
      </c>
    </row>
    <row r="4142" spans="8:12" x14ac:dyDescent="0.25">
      <c r="H4142" s="148" t="s">
        <v>5403</v>
      </c>
      <c r="I4142" s="148" t="s">
        <v>391</v>
      </c>
      <c r="J4142" s="148" t="s">
        <v>8517</v>
      </c>
      <c r="K4142" s="148">
        <f t="shared" si="94"/>
        <v>650000000002002</v>
      </c>
      <c r="L4142" s="148" t="s">
        <v>9021</v>
      </c>
    </row>
    <row r="4143" spans="8:12" x14ac:dyDescent="0.25">
      <c r="H4143" s="148" t="s">
        <v>5404</v>
      </c>
      <c r="I4143" s="148" t="s">
        <v>6962</v>
      </c>
      <c r="J4143" s="148" t="s">
        <v>6962</v>
      </c>
      <c r="K4143" s="148">
        <f t="shared" si="94"/>
        <v>0</v>
      </c>
      <c r="L4143" s="148" t="s">
        <v>9021</v>
      </c>
    </row>
    <row r="4144" spans="8:12" x14ac:dyDescent="0.25">
      <c r="H4144" s="148" t="s">
        <v>5404</v>
      </c>
      <c r="I4144" s="148" t="s">
        <v>391</v>
      </c>
      <c r="J4144" s="148" t="s">
        <v>8518</v>
      </c>
      <c r="K4144" s="148">
        <f t="shared" si="94"/>
        <v>650000000001127</v>
      </c>
      <c r="L4144" s="148" t="s">
        <v>9021</v>
      </c>
    </row>
    <row r="4145" spans="8:12" x14ac:dyDescent="0.25">
      <c r="H4145" s="148" t="s">
        <v>5405</v>
      </c>
      <c r="I4145" s="148" t="s">
        <v>6962</v>
      </c>
      <c r="J4145" s="148" t="s">
        <v>6962</v>
      </c>
      <c r="K4145" s="148">
        <f t="shared" si="94"/>
        <v>0</v>
      </c>
      <c r="L4145" s="148" t="s">
        <v>9021</v>
      </c>
    </row>
    <row r="4146" spans="8:12" x14ac:dyDescent="0.25">
      <c r="H4146" s="148" t="s">
        <v>5405</v>
      </c>
      <c r="I4146" s="148" t="s">
        <v>391</v>
      </c>
      <c r="J4146" s="148" t="s">
        <v>8519</v>
      </c>
      <c r="K4146" s="148">
        <f t="shared" si="94"/>
        <v>650000000001128</v>
      </c>
      <c r="L4146" s="148" t="s">
        <v>9021</v>
      </c>
    </row>
    <row r="4147" spans="8:12" x14ac:dyDescent="0.25">
      <c r="H4147" s="148" t="s">
        <v>5406</v>
      </c>
      <c r="I4147" s="148" t="s">
        <v>6962</v>
      </c>
      <c r="J4147" s="148" t="s">
        <v>6962</v>
      </c>
      <c r="K4147" s="148">
        <f t="shared" si="94"/>
        <v>0</v>
      </c>
      <c r="L4147" s="148" t="s">
        <v>9021</v>
      </c>
    </row>
    <row r="4148" spans="8:12" x14ac:dyDescent="0.25">
      <c r="H4148" s="148" t="s">
        <v>5406</v>
      </c>
      <c r="I4148" s="148" t="s">
        <v>391</v>
      </c>
      <c r="J4148" s="148" t="s">
        <v>8520</v>
      </c>
      <c r="K4148" s="148">
        <f t="shared" si="94"/>
        <v>650000000001129</v>
      </c>
      <c r="L4148" s="148" t="s">
        <v>9021</v>
      </c>
    </row>
    <row r="4149" spans="8:12" x14ac:dyDescent="0.25">
      <c r="H4149" s="148" t="s">
        <v>5407</v>
      </c>
      <c r="I4149" s="148" t="s">
        <v>6962</v>
      </c>
      <c r="J4149" s="148" t="s">
        <v>6962</v>
      </c>
      <c r="K4149" s="148">
        <f t="shared" si="94"/>
        <v>0</v>
      </c>
      <c r="L4149" s="148" t="s">
        <v>9021</v>
      </c>
    </row>
    <row r="4150" spans="8:12" x14ac:dyDescent="0.25">
      <c r="H4150" s="148" t="s">
        <v>5407</v>
      </c>
      <c r="I4150" s="148" t="s">
        <v>391</v>
      </c>
      <c r="J4150" s="148" t="s">
        <v>8521</v>
      </c>
      <c r="K4150" s="148">
        <f t="shared" si="94"/>
        <v>650000000001130</v>
      </c>
      <c r="L4150" s="148" t="s">
        <v>9021</v>
      </c>
    </row>
    <row r="4151" spans="8:12" x14ac:dyDescent="0.25">
      <c r="H4151" s="148" t="s">
        <v>5408</v>
      </c>
      <c r="I4151" s="148" t="s">
        <v>6962</v>
      </c>
      <c r="J4151" s="148" t="s">
        <v>6962</v>
      </c>
      <c r="K4151" s="148">
        <f t="shared" si="94"/>
        <v>0</v>
      </c>
      <c r="L4151" s="148" t="s">
        <v>9021</v>
      </c>
    </row>
    <row r="4152" spans="8:12" x14ac:dyDescent="0.25">
      <c r="H4152" s="148" t="s">
        <v>5408</v>
      </c>
      <c r="I4152" s="148" t="s">
        <v>391</v>
      </c>
      <c r="J4152" s="148" t="s">
        <v>8522</v>
      </c>
      <c r="K4152" s="148">
        <f t="shared" si="94"/>
        <v>650000000001131</v>
      </c>
      <c r="L4152" s="148" t="s">
        <v>9021</v>
      </c>
    </row>
    <row r="4153" spans="8:12" x14ac:dyDescent="0.25">
      <c r="H4153" s="148" t="s">
        <v>5409</v>
      </c>
      <c r="I4153" s="148" t="s">
        <v>6962</v>
      </c>
      <c r="J4153" s="148" t="s">
        <v>6962</v>
      </c>
      <c r="K4153" s="148">
        <f t="shared" si="94"/>
        <v>0</v>
      </c>
      <c r="L4153" s="148" t="s">
        <v>9021</v>
      </c>
    </row>
    <row r="4154" spans="8:12" x14ac:dyDescent="0.25">
      <c r="H4154" s="148" t="s">
        <v>5409</v>
      </c>
      <c r="I4154" s="148" t="s">
        <v>391</v>
      </c>
      <c r="J4154" s="148" t="s">
        <v>8523</v>
      </c>
      <c r="K4154" s="148">
        <f t="shared" si="94"/>
        <v>650000000002003</v>
      </c>
      <c r="L4154" s="148" t="s">
        <v>9021</v>
      </c>
    </row>
    <row r="4155" spans="8:12" x14ac:dyDescent="0.25">
      <c r="H4155" s="148" t="s">
        <v>5410</v>
      </c>
      <c r="I4155" s="148" t="s">
        <v>6962</v>
      </c>
      <c r="J4155" s="148" t="s">
        <v>6962</v>
      </c>
      <c r="K4155" s="148">
        <f t="shared" si="94"/>
        <v>0</v>
      </c>
      <c r="L4155" s="148" t="s">
        <v>9021</v>
      </c>
    </row>
    <row r="4156" spans="8:12" x14ac:dyDescent="0.25">
      <c r="H4156" s="148" t="s">
        <v>5410</v>
      </c>
      <c r="I4156" s="148" t="s">
        <v>391</v>
      </c>
      <c r="J4156" s="148" t="s">
        <v>8524</v>
      </c>
      <c r="K4156" s="148">
        <f t="shared" si="94"/>
        <v>650000000001132</v>
      </c>
      <c r="L4156" s="148" t="s">
        <v>9021</v>
      </c>
    </row>
    <row r="4157" spans="8:12" x14ac:dyDescent="0.25">
      <c r="H4157" s="148" t="s">
        <v>5411</v>
      </c>
      <c r="I4157" s="148" t="s">
        <v>6962</v>
      </c>
      <c r="J4157" s="148" t="s">
        <v>6962</v>
      </c>
      <c r="K4157" s="148">
        <f t="shared" si="94"/>
        <v>0</v>
      </c>
      <c r="L4157" s="148" t="s">
        <v>9021</v>
      </c>
    </row>
    <row r="4158" spans="8:12" x14ac:dyDescent="0.25">
      <c r="H4158" s="148" t="s">
        <v>5411</v>
      </c>
      <c r="I4158" s="148" t="s">
        <v>391</v>
      </c>
      <c r="J4158" s="148" t="s">
        <v>8525</v>
      </c>
      <c r="K4158" s="148">
        <f t="shared" si="94"/>
        <v>650000000001133</v>
      </c>
      <c r="L4158" s="148" t="s">
        <v>9021</v>
      </c>
    </row>
    <row r="4159" spans="8:12" x14ac:dyDescent="0.25">
      <c r="H4159" s="148" t="s">
        <v>5412</v>
      </c>
      <c r="I4159" s="148" t="s">
        <v>6962</v>
      </c>
      <c r="J4159" s="148" t="s">
        <v>6962</v>
      </c>
      <c r="K4159" s="148">
        <f t="shared" si="94"/>
        <v>0</v>
      </c>
      <c r="L4159" s="148" t="s">
        <v>9021</v>
      </c>
    </row>
    <row r="4160" spans="8:12" x14ac:dyDescent="0.25">
      <c r="H4160" s="148" t="s">
        <v>5412</v>
      </c>
      <c r="I4160" s="148" t="s">
        <v>391</v>
      </c>
      <c r="J4160" s="148" t="s">
        <v>8526</v>
      </c>
      <c r="K4160" s="148">
        <f t="shared" si="94"/>
        <v>650000000002004</v>
      </c>
      <c r="L4160" s="148" t="s">
        <v>9021</v>
      </c>
    </row>
    <row r="4161" spans="8:12" x14ac:dyDescent="0.25">
      <c r="H4161" s="148" t="s">
        <v>5413</v>
      </c>
      <c r="I4161" s="148" t="s">
        <v>6962</v>
      </c>
      <c r="J4161" s="148" t="s">
        <v>6962</v>
      </c>
      <c r="K4161" s="148">
        <f t="shared" si="94"/>
        <v>0</v>
      </c>
      <c r="L4161" s="148" t="s">
        <v>9021</v>
      </c>
    </row>
    <row r="4162" spans="8:12" x14ac:dyDescent="0.25">
      <c r="H4162" s="148" t="s">
        <v>5413</v>
      </c>
      <c r="I4162" s="148" t="s">
        <v>391</v>
      </c>
      <c r="J4162" s="148" t="s">
        <v>8527</v>
      </c>
      <c r="K4162" s="148">
        <f t="shared" si="94"/>
        <v>650000000001134</v>
      </c>
      <c r="L4162" s="148" t="s">
        <v>9021</v>
      </c>
    </row>
    <row r="4163" spans="8:12" x14ac:dyDescent="0.25">
      <c r="H4163" s="148" t="s">
        <v>5414</v>
      </c>
      <c r="I4163" s="148" t="s">
        <v>6962</v>
      </c>
      <c r="J4163" s="148" t="s">
        <v>6962</v>
      </c>
      <c r="K4163" s="148">
        <f t="shared" ref="K4163:K4226" si="95">+IFERROR(J4163*1,0)</f>
        <v>0</v>
      </c>
      <c r="L4163" s="148" t="s">
        <v>9021</v>
      </c>
    </row>
    <row r="4164" spans="8:12" x14ac:dyDescent="0.25">
      <c r="H4164" s="148" t="s">
        <v>5414</v>
      </c>
      <c r="I4164" s="148" t="s">
        <v>391</v>
      </c>
      <c r="J4164" s="148" t="s">
        <v>8528</v>
      </c>
      <c r="K4164" s="148">
        <f t="shared" si="95"/>
        <v>650000000001135</v>
      </c>
      <c r="L4164" s="148" t="s">
        <v>9021</v>
      </c>
    </row>
    <row r="4165" spans="8:12" x14ac:dyDescent="0.25">
      <c r="H4165" s="148" t="s">
        <v>5415</v>
      </c>
      <c r="I4165" s="148" t="s">
        <v>6962</v>
      </c>
      <c r="J4165" s="148" t="s">
        <v>6962</v>
      </c>
      <c r="K4165" s="148">
        <f t="shared" si="95"/>
        <v>0</v>
      </c>
      <c r="L4165" s="148" t="s">
        <v>9021</v>
      </c>
    </row>
    <row r="4166" spans="8:12" x14ac:dyDescent="0.25">
      <c r="H4166" s="148" t="s">
        <v>5415</v>
      </c>
      <c r="I4166" s="148" t="s">
        <v>391</v>
      </c>
      <c r="J4166" s="148" t="s">
        <v>8529</v>
      </c>
      <c r="K4166" s="148">
        <f t="shared" si="95"/>
        <v>650000000001136</v>
      </c>
      <c r="L4166" s="148" t="s">
        <v>9021</v>
      </c>
    </row>
    <row r="4167" spans="8:12" x14ac:dyDescent="0.25">
      <c r="H4167" s="148" t="s">
        <v>5416</v>
      </c>
      <c r="I4167" s="148" t="s">
        <v>6962</v>
      </c>
      <c r="J4167" s="148" t="s">
        <v>6962</v>
      </c>
      <c r="K4167" s="148">
        <f t="shared" si="95"/>
        <v>0</v>
      </c>
      <c r="L4167" s="148" t="s">
        <v>9021</v>
      </c>
    </row>
    <row r="4168" spans="8:12" x14ac:dyDescent="0.25">
      <c r="H4168" s="148" t="s">
        <v>5416</v>
      </c>
      <c r="I4168" s="148" t="s">
        <v>391</v>
      </c>
      <c r="J4168" s="148" t="s">
        <v>8530</v>
      </c>
      <c r="K4168" s="148">
        <f t="shared" si="95"/>
        <v>650000000001137</v>
      </c>
      <c r="L4168" s="148" t="s">
        <v>9021</v>
      </c>
    </row>
    <row r="4169" spans="8:12" x14ac:dyDescent="0.25">
      <c r="H4169" s="148" t="s">
        <v>5417</v>
      </c>
      <c r="I4169" s="148" t="s">
        <v>6962</v>
      </c>
      <c r="J4169" s="148" t="s">
        <v>6962</v>
      </c>
      <c r="K4169" s="148">
        <f t="shared" si="95"/>
        <v>0</v>
      </c>
      <c r="L4169" s="148" t="s">
        <v>9021</v>
      </c>
    </row>
    <row r="4170" spans="8:12" x14ac:dyDescent="0.25">
      <c r="H4170" s="148" t="s">
        <v>5417</v>
      </c>
      <c r="I4170" s="148" t="s">
        <v>391</v>
      </c>
      <c r="J4170" s="148" t="s">
        <v>8531</v>
      </c>
      <c r="K4170" s="148">
        <f t="shared" si="95"/>
        <v>650000000001138</v>
      </c>
      <c r="L4170" s="148" t="s">
        <v>9021</v>
      </c>
    </row>
    <row r="4171" spans="8:12" x14ac:dyDescent="0.25">
      <c r="H4171" s="148" t="s">
        <v>5418</v>
      </c>
      <c r="I4171" s="148" t="s">
        <v>6962</v>
      </c>
      <c r="J4171" s="148" t="s">
        <v>6962</v>
      </c>
      <c r="K4171" s="148">
        <f t="shared" si="95"/>
        <v>0</v>
      </c>
      <c r="L4171" s="148" t="s">
        <v>9021</v>
      </c>
    </row>
    <row r="4172" spans="8:12" x14ac:dyDescent="0.25">
      <c r="H4172" s="148" t="s">
        <v>5418</v>
      </c>
      <c r="I4172" s="148" t="s">
        <v>391</v>
      </c>
      <c r="J4172" s="148" t="s">
        <v>8532</v>
      </c>
      <c r="K4172" s="148">
        <f t="shared" si="95"/>
        <v>650000000001139</v>
      </c>
      <c r="L4172" s="148" t="s">
        <v>9021</v>
      </c>
    </row>
    <row r="4173" spans="8:12" x14ac:dyDescent="0.25">
      <c r="H4173" s="148" t="s">
        <v>5419</v>
      </c>
      <c r="I4173" s="148" t="s">
        <v>6962</v>
      </c>
      <c r="J4173" s="148" t="s">
        <v>6962</v>
      </c>
      <c r="K4173" s="148">
        <f t="shared" si="95"/>
        <v>0</v>
      </c>
      <c r="L4173" s="148" t="s">
        <v>9021</v>
      </c>
    </row>
    <row r="4174" spans="8:12" x14ac:dyDescent="0.25">
      <c r="H4174" s="148" t="s">
        <v>5419</v>
      </c>
      <c r="I4174" s="148" t="s">
        <v>391</v>
      </c>
      <c r="J4174" s="148" t="s">
        <v>8533</v>
      </c>
      <c r="K4174" s="148">
        <f t="shared" si="95"/>
        <v>650000000001140</v>
      </c>
      <c r="L4174" s="148" t="s">
        <v>9021</v>
      </c>
    </row>
    <row r="4175" spans="8:12" x14ac:dyDescent="0.25">
      <c r="H4175" s="148" t="s">
        <v>5420</v>
      </c>
      <c r="I4175" s="148" t="s">
        <v>6962</v>
      </c>
      <c r="J4175" s="148" t="s">
        <v>6962</v>
      </c>
      <c r="K4175" s="148">
        <f t="shared" si="95"/>
        <v>0</v>
      </c>
      <c r="L4175" s="148" t="s">
        <v>9021</v>
      </c>
    </row>
    <row r="4176" spans="8:12" x14ac:dyDescent="0.25">
      <c r="H4176" s="148" t="s">
        <v>5420</v>
      </c>
      <c r="I4176" s="148" t="s">
        <v>391</v>
      </c>
      <c r="J4176" s="148" t="s">
        <v>8534</v>
      </c>
      <c r="K4176" s="148">
        <f t="shared" si="95"/>
        <v>650000000001141</v>
      </c>
      <c r="L4176" s="148" t="s">
        <v>9021</v>
      </c>
    </row>
    <row r="4177" spans="8:12" x14ac:dyDescent="0.25">
      <c r="H4177" s="148" t="s">
        <v>5421</v>
      </c>
      <c r="I4177" s="148" t="s">
        <v>6962</v>
      </c>
      <c r="J4177" s="148" t="s">
        <v>6962</v>
      </c>
      <c r="K4177" s="148">
        <f t="shared" si="95"/>
        <v>0</v>
      </c>
      <c r="L4177" s="148" t="s">
        <v>9021</v>
      </c>
    </row>
    <row r="4178" spans="8:12" x14ac:dyDescent="0.25">
      <c r="H4178" s="148" t="s">
        <v>5421</v>
      </c>
      <c r="I4178" s="148" t="s">
        <v>391</v>
      </c>
      <c r="J4178" s="148" t="s">
        <v>8535</v>
      </c>
      <c r="K4178" s="148">
        <f t="shared" si="95"/>
        <v>650000000002005</v>
      </c>
      <c r="L4178" s="148" t="s">
        <v>9021</v>
      </c>
    </row>
    <row r="4179" spans="8:12" x14ac:dyDescent="0.25">
      <c r="H4179" s="148" t="s">
        <v>5422</v>
      </c>
      <c r="I4179" s="148" t="s">
        <v>6962</v>
      </c>
      <c r="J4179" s="148" t="s">
        <v>6962</v>
      </c>
      <c r="K4179" s="148">
        <f t="shared" si="95"/>
        <v>0</v>
      </c>
      <c r="L4179" s="148" t="s">
        <v>9021</v>
      </c>
    </row>
    <row r="4180" spans="8:12" x14ac:dyDescent="0.25">
      <c r="H4180" s="148" t="s">
        <v>5422</v>
      </c>
      <c r="I4180" s="148" t="s">
        <v>391</v>
      </c>
      <c r="J4180" s="148" t="s">
        <v>8536</v>
      </c>
      <c r="K4180" s="148">
        <f t="shared" si="95"/>
        <v>650000000001142</v>
      </c>
      <c r="L4180" s="148" t="s">
        <v>9021</v>
      </c>
    </row>
    <row r="4181" spans="8:12" x14ac:dyDescent="0.25">
      <c r="H4181" s="148" t="s">
        <v>5423</v>
      </c>
      <c r="I4181" s="148" t="s">
        <v>6962</v>
      </c>
      <c r="J4181" s="148" t="s">
        <v>6962</v>
      </c>
      <c r="K4181" s="148">
        <f t="shared" si="95"/>
        <v>0</v>
      </c>
      <c r="L4181" s="148" t="s">
        <v>9021</v>
      </c>
    </row>
    <row r="4182" spans="8:12" x14ac:dyDescent="0.25">
      <c r="H4182" s="148" t="s">
        <v>5423</v>
      </c>
      <c r="I4182" s="148" t="s">
        <v>391</v>
      </c>
      <c r="J4182" s="148" t="s">
        <v>8537</v>
      </c>
      <c r="K4182" s="148">
        <f t="shared" si="95"/>
        <v>650000000001143</v>
      </c>
      <c r="L4182" s="148" t="s">
        <v>9021</v>
      </c>
    </row>
    <row r="4183" spans="8:12" x14ac:dyDescent="0.25">
      <c r="H4183" s="148" t="s">
        <v>6926</v>
      </c>
      <c r="I4183" s="148" t="s">
        <v>6962</v>
      </c>
      <c r="J4183" s="148" t="s">
        <v>6962</v>
      </c>
      <c r="K4183" s="148">
        <f t="shared" si="95"/>
        <v>0</v>
      </c>
      <c r="L4183" s="148" t="s">
        <v>9021</v>
      </c>
    </row>
    <row r="4184" spans="8:12" x14ac:dyDescent="0.25">
      <c r="H4184" s="148" t="s">
        <v>5424</v>
      </c>
      <c r="I4184" s="148" t="s">
        <v>6962</v>
      </c>
      <c r="J4184" s="148" t="s">
        <v>6962</v>
      </c>
      <c r="K4184" s="148">
        <f t="shared" si="95"/>
        <v>0</v>
      </c>
      <c r="L4184" s="148" t="s">
        <v>9021</v>
      </c>
    </row>
    <row r="4185" spans="8:12" x14ac:dyDescent="0.25">
      <c r="H4185" s="148" t="s">
        <v>5424</v>
      </c>
      <c r="I4185" s="148" t="s">
        <v>391</v>
      </c>
      <c r="J4185" s="148" t="s">
        <v>8538</v>
      </c>
      <c r="K4185" s="148">
        <f t="shared" si="95"/>
        <v>650000000001144</v>
      </c>
      <c r="L4185" s="148" t="s">
        <v>9021</v>
      </c>
    </row>
    <row r="4186" spans="8:12" x14ac:dyDescent="0.25">
      <c r="H4186" s="148" t="s">
        <v>5425</v>
      </c>
      <c r="I4186" s="148" t="s">
        <v>6962</v>
      </c>
      <c r="J4186" s="148" t="s">
        <v>6962</v>
      </c>
      <c r="K4186" s="148">
        <f t="shared" si="95"/>
        <v>0</v>
      </c>
      <c r="L4186" s="148" t="s">
        <v>9021</v>
      </c>
    </row>
    <row r="4187" spans="8:12" x14ac:dyDescent="0.25">
      <c r="H4187" s="148" t="s">
        <v>5425</v>
      </c>
      <c r="I4187" s="148" t="s">
        <v>391</v>
      </c>
      <c r="J4187" s="148" t="s">
        <v>8539</v>
      </c>
      <c r="K4187" s="148">
        <f t="shared" si="95"/>
        <v>650000000001145</v>
      </c>
      <c r="L4187" s="148" t="s">
        <v>9021</v>
      </c>
    </row>
    <row r="4188" spans="8:12" x14ac:dyDescent="0.25">
      <c r="H4188" s="148" t="s">
        <v>5426</v>
      </c>
      <c r="I4188" s="148" t="s">
        <v>6962</v>
      </c>
      <c r="J4188" s="148" t="s">
        <v>6962</v>
      </c>
      <c r="K4188" s="148">
        <f t="shared" si="95"/>
        <v>0</v>
      </c>
      <c r="L4188" s="148" t="s">
        <v>9021</v>
      </c>
    </row>
    <row r="4189" spans="8:12" x14ac:dyDescent="0.25">
      <c r="H4189" s="148" t="s">
        <v>5426</v>
      </c>
      <c r="I4189" s="148" t="s">
        <v>391</v>
      </c>
      <c r="J4189" s="148" t="s">
        <v>8540</v>
      </c>
      <c r="K4189" s="148">
        <f t="shared" si="95"/>
        <v>650000000001146</v>
      </c>
      <c r="L4189" s="148" t="s">
        <v>9021</v>
      </c>
    </row>
    <row r="4190" spans="8:12" x14ac:dyDescent="0.25">
      <c r="H4190" s="148" t="s">
        <v>5427</v>
      </c>
      <c r="I4190" s="148" t="s">
        <v>6962</v>
      </c>
      <c r="J4190" s="148" t="s">
        <v>6962</v>
      </c>
      <c r="K4190" s="148">
        <f t="shared" si="95"/>
        <v>0</v>
      </c>
      <c r="L4190" s="148" t="s">
        <v>9021</v>
      </c>
    </row>
    <row r="4191" spans="8:12" x14ac:dyDescent="0.25">
      <c r="H4191" s="148" t="s">
        <v>5427</v>
      </c>
      <c r="I4191" s="148" t="s">
        <v>391</v>
      </c>
      <c r="J4191" s="148" t="s">
        <v>8541</v>
      </c>
      <c r="K4191" s="148">
        <f t="shared" si="95"/>
        <v>650000000001147</v>
      </c>
      <c r="L4191" s="148" t="s">
        <v>9021</v>
      </c>
    </row>
    <row r="4192" spans="8:12" x14ac:dyDescent="0.25">
      <c r="H4192" s="148" t="s">
        <v>5428</v>
      </c>
      <c r="I4192" s="148" t="s">
        <v>6962</v>
      </c>
      <c r="J4192" s="148" t="s">
        <v>6962</v>
      </c>
      <c r="K4192" s="148">
        <f t="shared" si="95"/>
        <v>0</v>
      </c>
      <c r="L4192" s="148" t="s">
        <v>9021</v>
      </c>
    </row>
    <row r="4193" spans="8:12" x14ac:dyDescent="0.25">
      <c r="H4193" s="148" t="s">
        <v>5428</v>
      </c>
      <c r="I4193" s="148" t="s">
        <v>391</v>
      </c>
      <c r="J4193" s="148" t="s">
        <v>8542</v>
      </c>
      <c r="K4193" s="148">
        <f t="shared" si="95"/>
        <v>650000000001148</v>
      </c>
      <c r="L4193" s="148" t="s">
        <v>9021</v>
      </c>
    </row>
    <row r="4194" spans="8:12" x14ac:dyDescent="0.25">
      <c r="H4194" s="148" t="s">
        <v>5429</v>
      </c>
      <c r="I4194" s="148" t="s">
        <v>6962</v>
      </c>
      <c r="J4194" s="148" t="s">
        <v>6962</v>
      </c>
      <c r="K4194" s="148">
        <f t="shared" si="95"/>
        <v>0</v>
      </c>
      <c r="L4194" s="148" t="s">
        <v>9021</v>
      </c>
    </row>
    <row r="4195" spans="8:12" x14ac:dyDescent="0.25">
      <c r="H4195" s="148" t="s">
        <v>5429</v>
      </c>
      <c r="I4195" s="148" t="s">
        <v>391</v>
      </c>
      <c r="J4195" s="148" t="s">
        <v>8543</v>
      </c>
      <c r="K4195" s="148">
        <f t="shared" si="95"/>
        <v>650000000001149</v>
      </c>
      <c r="L4195" s="148" t="s">
        <v>9021</v>
      </c>
    </row>
    <row r="4196" spans="8:12" x14ac:dyDescent="0.25">
      <c r="H4196" s="148" t="s">
        <v>5430</v>
      </c>
      <c r="I4196" s="148" t="s">
        <v>6962</v>
      </c>
      <c r="J4196" s="148" t="s">
        <v>6962</v>
      </c>
      <c r="K4196" s="148">
        <f t="shared" si="95"/>
        <v>0</v>
      </c>
      <c r="L4196" s="148" t="s">
        <v>9021</v>
      </c>
    </row>
    <row r="4197" spans="8:12" x14ac:dyDescent="0.25">
      <c r="H4197" s="148" t="s">
        <v>5430</v>
      </c>
      <c r="I4197" s="148" t="s">
        <v>391</v>
      </c>
      <c r="J4197" s="148" t="s">
        <v>8544</v>
      </c>
      <c r="K4197" s="148">
        <f t="shared" si="95"/>
        <v>650000000001150</v>
      </c>
      <c r="L4197" s="148" t="s">
        <v>9021</v>
      </c>
    </row>
    <row r="4198" spans="8:12" x14ac:dyDescent="0.25">
      <c r="H4198" s="148" t="s">
        <v>5431</v>
      </c>
      <c r="I4198" s="148" t="s">
        <v>6962</v>
      </c>
      <c r="J4198" s="148" t="s">
        <v>6962</v>
      </c>
      <c r="K4198" s="148">
        <f t="shared" si="95"/>
        <v>0</v>
      </c>
      <c r="L4198" s="148" t="s">
        <v>9021</v>
      </c>
    </row>
    <row r="4199" spans="8:12" x14ac:dyDescent="0.25">
      <c r="H4199" s="148" t="s">
        <v>5431</v>
      </c>
      <c r="I4199" s="148" t="s">
        <v>391</v>
      </c>
      <c r="J4199" s="148" t="s">
        <v>8545</v>
      </c>
      <c r="K4199" s="148">
        <f t="shared" si="95"/>
        <v>650000000002006</v>
      </c>
      <c r="L4199" s="148" t="s">
        <v>9021</v>
      </c>
    </row>
    <row r="4200" spans="8:12" x14ac:dyDescent="0.25">
      <c r="H4200" s="148" t="s">
        <v>5432</v>
      </c>
      <c r="I4200" s="148" t="s">
        <v>6962</v>
      </c>
      <c r="J4200" s="148" t="s">
        <v>6962</v>
      </c>
      <c r="K4200" s="148">
        <f t="shared" si="95"/>
        <v>0</v>
      </c>
      <c r="L4200" s="148" t="s">
        <v>9021</v>
      </c>
    </row>
    <row r="4201" spans="8:12" x14ac:dyDescent="0.25">
      <c r="H4201" s="148" t="s">
        <v>5432</v>
      </c>
      <c r="I4201" s="148" t="s">
        <v>391</v>
      </c>
      <c r="J4201" s="148" t="s">
        <v>8546</v>
      </c>
      <c r="K4201" s="148">
        <f t="shared" si="95"/>
        <v>650000000002007</v>
      </c>
      <c r="L4201" s="148" t="s">
        <v>9021</v>
      </c>
    </row>
    <row r="4202" spans="8:12" x14ac:dyDescent="0.25">
      <c r="H4202" s="148" t="s">
        <v>5433</v>
      </c>
      <c r="I4202" s="148" t="s">
        <v>6962</v>
      </c>
      <c r="J4202" s="148" t="s">
        <v>6962</v>
      </c>
      <c r="K4202" s="148">
        <f t="shared" si="95"/>
        <v>0</v>
      </c>
      <c r="L4202" s="148" t="s">
        <v>9021</v>
      </c>
    </row>
    <row r="4203" spans="8:12" x14ac:dyDescent="0.25">
      <c r="H4203" s="148" t="s">
        <v>5433</v>
      </c>
      <c r="I4203" s="148" t="s">
        <v>391</v>
      </c>
      <c r="J4203" s="148" t="s">
        <v>8547</v>
      </c>
      <c r="K4203" s="148">
        <f t="shared" si="95"/>
        <v>650000000001151</v>
      </c>
      <c r="L4203" s="148" t="s">
        <v>9021</v>
      </c>
    </row>
    <row r="4204" spans="8:12" x14ac:dyDescent="0.25">
      <c r="H4204" s="148" t="s">
        <v>5434</v>
      </c>
      <c r="I4204" s="148" t="s">
        <v>6962</v>
      </c>
      <c r="J4204" s="148" t="s">
        <v>6962</v>
      </c>
      <c r="K4204" s="148">
        <f t="shared" si="95"/>
        <v>0</v>
      </c>
      <c r="L4204" s="148" t="s">
        <v>9021</v>
      </c>
    </row>
    <row r="4205" spans="8:12" x14ac:dyDescent="0.25">
      <c r="H4205" s="148" t="s">
        <v>5434</v>
      </c>
      <c r="I4205" s="148" t="s">
        <v>391</v>
      </c>
      <c r="J4205" s="148" t="s">
        <v>8548</v>
      </c>
      <c r="K4205" s="148">
        <f t="shared" si="95"/>
        <v>650000000001152</v>
      </c>
      <c r="L4205" s="148" t="s">
        <v>9021</v>
      </c>
    </row>
    <row r="4206" spans="8:12" x14ac:dyDescent="0.25">
      <c r="H4206" s="148" t="s">
        <v>5435</v>
      </c>
      <c r="I4206" s="148" t="s">
        <v>6962</v>
      </c>
      <c r="J4206" s="148" t="s">
        <v>6962</v>
      </c>
      <c r="K4206" s="148">
        <f t="shared" si="95"/>
        <v>0</v>
      </c>
      <c r="L4206" s="148" t="s">
        <v>9021</v>
      </c>
    </row>
    <row r="4207" spans="8:12" x14ac:dyDescent="0.25">
      <c r="H4207" s="148" t="s">
        <v>5435</v>
      </c>
      <c r="I4207" s="148" t="s">
        <v>391</v>
      </c>
      <c r="J4207" s="148" t="s">
        <v>8549</v>
      </c>
      <c r="K4207" s="148">
        <f t="shared" si="95"/>
        <v>650000000002008</v>
      </c>
      <c r="L4207" s="148" t="s">
        <v>9021</v>
      </c>
    </row>
    <row r="4208" spans="8:12" x14ac:dyDescent="0.25">
      <c r="H4208" s="148" t="s">
        <v>5436</v>
      </c>
      <c r="I4208" s="148" t="s">
        <v>6962</v>
      </c>
      <c r="J4208" s="148" t="s">
        <v>6962</v>
      </c>
      <c r="K4208" s="148">
        <f t="shared" si="95"/>
        <v>0</v>
      </c>
      <c r="L4208" s="148" t="s">
        <v>9021</v>
      </c>
    </row>
    <row r="4209" spans="8:12" x14ac:dyDescent="0.25">
      <c r="H4209" s="148" t="s">
        <v>5436</v>
      </c>
      <c r="I4209" s="148" t="s">
        <v>391</v>
      </c>
      <c r="J4209" s="148" t="s">
        <v>8550</v>
      </c>
      <c r="K4209" s="148">
        <f t="shared" si="95"/>
        <v>650000000001153</v>
      </c>
      <c r="L4209" s="148" t="s">
        <v>9021</v>
      </c>
    </row>
    <row r="4210" spans="8:12" x14ac:dyDescent="0.25">
      <c r="H4210" s="148" t="s">
        <v>5437</v>
      </c>
      <c r="I4210" s="148" t="s">
        <v>6962</v>
      </c>
      <c r="J4210" s="148" t="s">
        <v>6962</v>
      </c>
      <c r="K4210" s="148">
        <f t="shared" si="95"/>
        <v>0</v>
      </c>
      <c r="L4210" s="148" t="s">
        <v>9021</v>
      </c>
    </row>
    <row r="4211" spans="8:12" x14ac:dyDescent="0.25">
      <c r="H4211" s="148" t="s">
        <v>5437</v>
      </c>
      <c r="I4211" s="148" t="s">
        <v>391</v>
      </c>
      <c r="J4211" s="148" t="s">
        <v>8551</v>
      </c>
      <c r="K4211" s="148">
        <f t="shared" si="95"/>
        <v>650000000001154</v>
      </c>
      <c r="L4211" s="148" t="s">
        <v>9021</v>
      </c>
    </row>
    <row r="4212" spans="8:12" x14ac:dyDescent="0.25">
      <c r="H4212" s="148" t="s">
        <v>5438</v>
      </c>
      <c r="I4212" s="148" t="s">
        <v>6962</v>
      </c>
      <c r="J4212" s="148" t="s">
        <v>6962</v>
      </c>
      <c r="K4212" s="148">
        <f t="shared" si="95"/>
        <v>0</v>
      </c>
      <c r="L4212" s="148" t="s">
        <v>9021</v>
      </c>
    </row>
    <row r="4213" spans="8:12" x14ac:dyDescent="0.25">
      <c r="H4213" s="148" t="s">
        <v>5438</v>
      </c>
      <c r="I4213" s="148" t="s">
        <v>391</v>
      </c>
      <c r="J4213" s="148" t="s">
        <v>8552</v>
      </c>
      <c r="K4213" s="148">
        <f t="shared" si="95"/>
        <v>650000000001155</v>
      </c>
      <c r="L4213" s="148" t="s">
        <v>9021</v>
      </c>
    </row>
    <row r="4214" spans="8:12" x14ac:dyDescent="0.25">
      <c r="H4214" s="148" t="s">
        <v>5439</v>
      </c>
      <c r="I4214" s="148" t="s">
        <v>6962</v>
      </c>
      <c r="J4214" s="148" t="s">
        <v>6962</v>
      </c>
      <c r="K4214" s="148">
        <f t="shared" si="95"/>
        <v>0</v>
      </c>
      <c r="L4214" s="148" t="s">
        <v>9021</v>
      </c>
    </row>
    <row r="4215" spans="8:12" x14ac:dyDescent="0.25">
      <c r="H4215" s="148" t="s">
        <v>5439</v>
      </c>
      <c r="I4215" s="148" t="s">
        <v>391</v>
      </c>
      <c r="J4215" s="148" t="s">
        <v>8553</v>
      </c>
      <c r="K4215" s="148">
        <f t="shared" si="95"/>
        <v>650000000001156</v>
      </c>
      <c r="L4215" s="148" t="s">
        <v>9021</v>
      </c>
    </row>
    <row r="4216" spans="8:12" x14ac:dyDescent="0.25">
      <c r="H4216" s="148" t="s">
        <v>5440</v>
      </c>
      <c r="I4216" s="148" t="s">
        <v>6962</v>
      </c>
      <c r="J4216" s="148" t="s">
        <v>6962</v>
      </c>
      <c r="K4216" s="148">
        <f t="shared" si="95"/>
        <v>0</v>
      </c>
      <c r="L4216" s="148" t="s">
        <v>9021</v>
      </c>
    </row>
    <row r="4217" spans="8:12" x14ac:dyDescent="0.25">
      <c r="H4217" s="148" t="s">
        <v>5440</v>
      </c>
      <c r="I4217" s="148" t="s">
        <v>391</v>
      </c>
      <c r="J4217" s="148" t="s">
        <v>8554</v>
      </c>
      <c r="K4217" s="148">
        <f t="shared" si="95"/>
        <v>650000000001157</v>
      </c>
      <c r="L4217" s="148" t="s">
        <v>9021</v>
      </c>
    </row>
    <row r="4218" spans="8:12" x14ac:dyDescent="0.25">
      <c r="H4218" s="148" t="s">
        <v>5441</v>
      </c>
      <c r="I4218" s="148" t="s">
        <v>6962</v>
      </c>
      <c r="J4218" s="148" t="s">
        <v>6962</v>
      </c>
      <c r="K4218" s="148">
        <f t="shared" si="95"/>
        <v>0</v>
      </c>
      <c r="L4218" s="148" t="s">
        <v>9021</v>
      </c>
    </row>
    <row r="4219" spans="8:12" x14ac:dyDescent="0.25">
      <c r="H4219" s="148" t="s">
        <v>5441</v>
      </c>
      <c r="I4219" s="148" t="s">
        <v>391</v>
      </c>
      <c r="J4219" s="148" t="s">
        <v>8555</v>
      </c>
      <c r="K4219" s="148">
        <f t="shared" si="95"/>
        <v>650000000001158</v>
      </c>
      <c r="L4219" s="148" t="s">
        <v>9021</v>
      </c>
    </row>
    <row r="4220" spans="8:12" x14ac:dyDescent="0.25">
      <c r="H4220" s="148" t="s">
        <v>6927</v>
      </c>
      <c r="I4220" s="148" t="s">
        <v>6962</v>
      </c>
      <c r="J4220" s="148" t="s">
        <v>6962</v>
      </c>
      <c r="K4220" s="148">
        <f t="shared" si="95"/>
        <v>0</v>
      </c>
      <c r="L4220" s="148" t="s">
        <v>9021</v>
      </c>
    </row>
    <row r="4221" spans="8:12" x14ac:dyDescent="0.25">
      <c r="H4221" s="148" t="s">
        <v>5442</v>
      </c>
      <c r="I4221" s="148" t="s">
        <v>6962</v>
      </c>
      <c r="J4221" s="148" t="s">
        <v>6962</v>
      </c>
      <c r="K4221" s="148">
        <f t="shared" si="95"/>
        <v>0</v>
      </c>
      <c r="L4221" s="148" t="s">
        <v>9021</v>
      </c>
    </row>
    <row r="4222" spans="8:12" x14ac:dyDescent="0.25">
      <c r="H4222" s="148" t="s">
        <v>5442</v>
      </c>
      <c r="I4222" s="148" t="s">
        <v>391</v>
      </c>
      <c r="J4222" s="148" t="s">
        <v>8556</v>
      </c>
      <c r="K4222" s="148">
        <f t="shared" si="95"/>
        <v>650000000001159</v>
      </c>
      <c r="L4222" s="148" t="s">
        <v>9021</v>
      </c>
    </row>
    <row r="4223" spans="8:12" x14ac:dyDescent="0.25">
      <c r="H4223" s="148" t="s">
        <v>5443</v>
      </c>
      <c r="I4223" s="148" t="s">
        <v>6962</v>
      </c>
      <c r="J4223" s="148" t="s">
        <v>6962</v>
      </c>
      <c r="K4223" s="148">
        <f t="shared" si="95"/>
        <v>0</v>
      </c>
      <c r="L4223" s="148" t="s">
        <v>9021</v>
      </c>
    </row>
    <row r="4224" spans="8:12" x14ac:dyDescent="0.25">
      <c r="H4224" s="148" t="s">
        <v>5443</v>
      </c>
      <c r="I4224" s="148" t="s">
        <v>391</v>
      </c>
      <c r="J4224" s="148" t="s">
        <v>8557</v>
      </c>
      <c r="K4224" s="148">
        <f t="shared" si="95"/>
        <v>650000000002009</v>
      </c>
      <c r="L4224" s="148" t="s">
        <v>9021</v>
      </c>
    </row>
    <row r="4225" spans="8:12" x14ac:dyDescent="0.25">
      <c r="H4225" s="148" t="s">
        <v>5444</v>
      </c>
      <c r="I4225" s="148" t="s">
        <v>6962</v>
      </c>
      <c r="J4225" s="148" t="s">
        <v>6962</v>
      </c>
      <c r="K4225" s="148">
        <f t="shared" si="95"/>
        <v>0</v>
      </c>
      <c r="L4225" s="148" t="s">
        <v>9021</v>
      </c>
    </row>
    <row r="4226" spans="8:12" x14ac:dyDescent="0.25">
      <c r="H4226" s="148" t="s">
        <v>5444</v>
      </c>
      <c r="I4226" s="148" t="s">
        <v>391</v>
      </c>
      <c r="J4226" s="148" t="s">
        <v>8558</v>
      </c>
      <c r="K4226" s="148">
        <f t="shared" si="95"/>
        <v>650000000001160</v>
      </c>
      <c r="L4226" s="148" t="s">
        <v>9021</v>
      </c>
    </row>
    <row r="4227" spans="8:12" x14ac:dyDescent="0.25">
      <c r="H4227" s="148" t="s">
        <v>6928</v>
      </c>
      <c r="I4227" s="148" t="s">
        <v>6962</v>
      </c>
      <c r="J4227" s="148" t="s">
        <v>6962</v>
      </c>
      <c r="K4227" s="148">
        <f t="shared" ref="K4227:K4290" si="96">+IFERROR(J4227*1,0)</f>
        <v>0</v>
      </c>
      <c r="L4227" s="148" t="s">
        <v>9021</v>
      </c>
    </row>
    <row r="4228" spans="8:12" x14ac:dyDescent="0.25">
      <c r="H4228" s="148" t="s">
        <v>5445</v>
      </c>
      <c r="I4228" s="148" t="s">
        <v>6962</v>
      </c>
      <c r="J4228" s="148" t="s">
        <v>6962</v>
      </c>
      <c r="K4228" s="148">
        <f t="shared" si="96"/>
        <v>0</v>
      </c>
      <c r="L4228" s="148" t="s">
        <v>9021</v>
      </c>
    </row>
    <row r="4229" spans="8:12" x14ac:dyDescent="0.25">
      <c r="H4229" s="148" t="s">
        <v>5445</v>
      </c>
      <c r="I4229" s="148" t="s">
        <v>391</v>
      </c>
      <c r="J4229" s="148" t="s">
        <v>8559</v>
      </c>
      <c r="K4229" s="148">
        <f t="shared" si="96"/>
        <v>650000000002010</v>
      </c>
      <c r="L4229" s="148" t="s">
        <v>9021</v>
      </c>
    </row>
    <row r="4230" spans="8:12" x14ac:dyDescent="0.25">
      <c r="H4230" s="148" t="s">
        <v>5446</v>
      </c>
      <c r="I4230" s="148" t="s">
        <v>6962</v>
      </c>
      <c r="J4230" s="148" t="s">
        <v>6962</v>
      </c>
      <c r="K4230" s="148">
        <f t="shared" si="96"/>
        <v>0</v>
      </c>
      <c r="L4230" s="148" t="s">
        <v>9021</v>
      </c>
    </row>
    <row r="4231" spans="8:12" x14ac:dyDescent="0.25">
      <c r="H4231" s="148" t="s">
        <v>5446</v>
      </c>
      <c r="I4231" s="148" t="s">
        <v>391</v>
      </c>
      <c r="J4231" s="148" t="s">
        <v>8560</v>
      </c>
      <c r="K4231" s="148">
        <f t="shared" si="96"/>
        <v>650000000001161</v>
      </c>
      <c r="L4231" s="148" t="s">
        <v>9021</v>
      </c>
    </row>
    <row r="4232" spans="8:12" x14ac:dyDescent="0.25">
      <c r="H4232" s="148" t="s">
        <v>5447</v>
      </c>
      <c r="I4232" s="148" t="s">
        <v>6962</v>
      </c>
      <c r="J4232" s="148" t="s">
        <v>6962</v>
      </c>
      <c r="K4232" s="148">
        <f t="shared" si="96"/>
        <v>0</v>
      </c>
      <c r="L4232" s="148" t="s">
        <v>9021</v>
      </c>
    </row>
    <row r="4233" spans="8:12" x14ac:dyDescent="0.25">
      <c r="H4233" s="148" t="s">
        <v>5447</v>
      </c>
      <c r="I4233" s="148" t="s">
        <v>391</v>
      </c>
      <c r="J4233" s="148" t="s">
        <v>8561</v>
      </c>
      <c r="K4233" s="148">
        <f t="shared" si="96"/>
        <v>650000000001162</v>
      </c>
      <c r="L4233" s="148" t="s">
        <v>9021</v>
      </c>
    </row>
    <row r="4234" spans="8:12" x14ac:dyDescent="0.25">
      <c r="H4234" s="148" t="s">
        <v>5448</v>
      </c>
      <c r="I4234" s="148" t="s">
        <v>6962</v>
      </c>
      <c r="J4234" s="148" t="s">
        <v>6962</v>
      </c>
      <c r="K4234" s="148">
        <f t="shared" si="96"/>
        <v>0</v>
      </c>
      <c r="L4234" s="148" t="s">
        <v>9021</v>
      </c>
    </row>
    <row r="4235" spans="8:12" x14ac:dyDescent="0.25">
      <c r="H4235" s="148" t="s">
        <v>5448</v>
      </c>
      <c r="I4235" s="148" t="s">
        <v>391</v>
      </c>
      <c r="J4235" s="148" t="s">
        <v>8562</v>
      </c>
      <c r="K4235" s="148">
        <f t="shared" si="96"/>
        <v>650000000002011</v>
      </c>
      <c r="L4235" s="148" t="s">
        <v>9021</v>
      </c>
    </row>
    <row r="4236" spans="8:12" x14ac:dyDescent="0.25">
      <c r="H4236" s="148" t="s">
        <v>5449</v>
      </c>
      <c r="I4236" s="148" t="s">
        <v>6962</v>
      </c>
      <c r="J4236" s="148" t="s">
        <v>6962</v>
      </c>
      <c r="K4236" s="148">
        <f t="shared" si="96"/>
        <v>0</v>
      </c>
      <c r="L4236" s="148" t="s">
        <v>9021</v>
      </c>
    </row>
    <row r="4237" spans="8:12" x14ac:dyDescent="0.25">
      <c r="H4237" s="148" t="s">
        <v>5449</v>
      </c>
      <c r="I4237" s="148" t="s">
        <v>391</v>
      </c>
      <c r="J4237" s="148" t="s">
        <v>8563</v>
      </c>
      <c r="K4237" s="148">
        <f t="shared" si="96"/>
        <v>650000000001163</v>
      </c>
      <c r="L4237" s="148" t="s">
        <v>9021</v>
      </c>
    </row>
    <row r="4238" spans="8:12" x14ac:dyDescent="0.25">
      <c r="H4238" s="148" t="s">
        <v>5450</v>
      </c>
      <c r="I4238" s="148" t="s">
        <v>6962</v>
      </c>
      <c r="J4238" s="148" t="s">
        <v>6962</v>
      </c>
      <c r="K4238" s="148">
        <f t="shared" si="96"/>
        <v>0</v>
      </c>
      <c r="L4238" s="148" t="s">
        <v>9021</v>
      </c>
    </row>
    <row r="4239" spans="8:12" x14ac:dyDescent="0.25">
      <c r="H4239" s="148" t="s">
        <v>5450</v>
      </c>
      <c r="I4239" s="148" t="s">
        <v>391</v>
      </c>
      <c r="J4239" s="148" t="s">
        <v>8564</v>
      </c>
      <c r="K4239" s="148">
        <f t="shared" si="96"/>
        <v>650000000001164</v>
      </c>
      <c r="L4239" s="148" t="s">
        <v>9021</v>
      </c>
    </row>
    <row r="4240" spans="8:12" x14ac:dyDescent="0.25">
      <c r="H4240" s="148" t="s">
        <v>5451</v>
      </c>
      <c r="I4240" s="148" t="s">
        <v>6962</v>
      </c>
      <c r="J4240" s="148" t="s">
        <v>6962</v>
      </c>
      <c r="K4240" s="148">
        <f t="shared" si="96"/>
        <v>0</v>
      </c>
      <c r="L4240" s="148" t="s">
        <v>9021</v>
      </c>
    </row>
    <row r="4241" spans="8:12" x14ac:dyDescent="0.25">
      <c r="H4241" s="148" t="s">
        <v>5451</v>
      </c>
      <c r="I4241" s="148" t="s">
        <v>391</v>
      </c>
      <c r="J4241" s="148" t="s">
        <v>8565</v>
      </c>
      <c r="K4241" s="148">
        <f t="shared" si="96"/>
        <v>650000000001165</v>
      </c>
      <c r="L4241" s="148" t="s">
        <v>9021</v>
      </c>
    </row>
    <row r="4242" spans="8:12" x14ac:dyDescent="0.25">
      <c r="H4242" s="148" t="s">
        <v>5452</v>
      </c>
      <c r="I4242" s="148" t="s">
        <v>6962</v>
      </c>
      <c r="J4242" s="148" t="s">
        <v>6962</v>
      </c>
      <c r="K4242" s="148">
        <f t="shared" si="96"/>
        <v>0</v>
      </c>
      <c r="L4242" s="148" t="s">
        <v>9021</v>
      </c>
    </row>
    <row r="4243" spans="8:12" x14ac:dyDescent="0.25">
      <c r="H4243" s="148" t="s">
        <v>5452</v>
      </c>
      <c r="I4243" s="148" t="s">
        <v>391</v>
      </c>
      <c r="J4243" s="148" t="s">
        <v>8566</v>
      </c>
      <c r="K4243" s="148">
        <f t="shared" si="96"/>
        <v>650000000001166</v>
      </c>
      <c r="L4243" s="148" t="s">
        <v>9021</v>
      </c>
    </row>
    <row r="4244" spans="8:12" x14ac:dyDescent="0.25">
      <c r="H4244" s="148" t="s">
        <v>5453</v>
      </c>
      <c r="I4244" s="148" t="s">
        <v>6962</v>
      </c>
      <c r="J4244" s="148" t="s">
        <v>6962</v>
      </c>
      <c r="K4244" s="148">
        <f t="shared" si="96"/>
        <v>0</v>
      </c>
      <c r="L4244" s="148" t="s">
        <v>9021</v>
      </c>
    </row>
    <row r="4245" spans="8:12" x14ac:dyDescent="0.25">
      <c r="H4245" s="148" t="s">
        <v>5453</v>
      </c>
      <c r="I4245" s="148" t="s">
        <v>391</v>
      </c>
      <c r="J4245" s="148" t="s">
        <v>8567</v>
      </c>
      <c r="K4245" s="148">
        <f t="shared" si="96"/>
        <v>650000000002012</v>
      </c>
      <c r="L4245" s="148" t="s">
        <v>9021</v>
      </c>
    </row>
    <row r="4246" spans="8:12" x14ac:dyDescent="0.25">
      <c r="H4246" s="148" t="s">
        <v>5454</v>
      </c>
      <c r="I4246" s="148" t="s">
        <v>6962</v>
      </c>
      <c r="J4246" s="148" t="s">
        <v>6962</v>
      </c>
      <c r="K4246" s="148">
        <f t="shared" si="96"/>
        <v>0</v>
      </c>
      <c r="L4246" s="148" t="s">
        <v>9021</v>
      </c>
    </row>
    <row r="4247" spans="8:12" x14ac:dyDescent="0.25">
      <c r="H4247" s="148" t="s">
        <v>5454</v>
      </c>
      <c r="I4247" s="148" t="s">
        <v>391</v>
      </c>
      <c r="J4247" s="148" t="s">
        <v>8568</v>
      </c>
      <c r="K4247" s="148">
        <f t="shared" si="96"/>
        <v>650000000001167</v>
      </c>
      <c r="L4247" s="148" t="s">
        <v>9021</v>
      </c>
    </row>
    <row r="4248" spans="8:12" x14ac:dyDescent="0.25">
      <c r="H4248" s="148" t="s">
        <v>5455</v>
      </c>
      <c r="I4248" s="148" t="s">
        <v>6962</v>
      </c>
      <c r="J4248" s="148" t="s">
        <v>6962</v>
      </c>
      <c r="K4248" s="148">
        <f t="shared" si="96"/>
        <v>0</v>
      </c>
      <c r="L4248" s="148" t="s">
        <v>9021</v>
      </c>
    </row>
    <row r="4249" spans="8:12" x14ac:dyDescent="0.25">
      <c r="H4249" s="148" t="s">
        <v>5455</v>
      </c>
      <c r="I4249" s="148" t="s">
        <v>391</v>
      </c>
      <c r="J4249" s="148" t="s">
        <v>8569</v>
      </c>
      <c r="K4249" s="148">
        <f t="shared" si="96"/>
        <v>650000000002013</v>
      </c>
      <c r="L4249" s="148" t="s">
        <v>9021</v>
      </c>
    </row>
    <row r="4250" spans="8:12" x14ac:dyDescent="0.25">
      <c r="H4250" s="148" t="s">
        <v>5456</v>
      </c>
      <c r="I4250" s="148" t="s">
        <v>6962</v>
      </c>
      <c r="J4250" s="148" t="s">
        <v>6962</v>
      </c>
      <c r="K4250" s="148">
        <f t="shared" si="96"/>
        <v>0</v>
      </c>
      <c r="L4250" s="148" t="s">
        <v>9021</v>
      </c>
    </row>
    <row r="4251" spans="8:12" x14ac:dyDescent="0.25">
      <c r="H4251" s="148" t="s">
        <v>5456</v>
      </c>
      <c r="I4251" s="148" t="s">
        <v>391</v>
      </c>
      <c r="J4251" s="148" t="s">
        <v>8570</v>
      </c>
      <c r="K4251" s="148">
        <f t="shared" si="96"/>
        <v>650000000002014</v>
      </c>
      <c r="L4251" s="148" t="s">
        <v>9021</v>
      </c>
    </row>
    <row r="4252" spans="8:12" x14ac:dyDescent="0.25">
      <c r="H4252" s="148" t="s">
        <v>5457</v>
      </c>
      <c r="I4252" s="148" t="s">
        <v>6962</v>
      </c>
      <c r="J4252" s="148" t="s">
        <v>6962</v>
      </c>
      <c r="K4252" s="148">
        <f t="shared" si="96"/>
        <v>0</v>
      </c>
      <c r="L4252" s="148" t="s">
        <v>9021</v>
      </c>
    </row>
    <row r="4253" spans="8:12" x14ac:dyDescent="0.25">
      <c r="H4253" s="148" t="s">
        <v>5457</v>
      </c>
      <c r="I4253" s="148" t="s">
        <v>391</v>
      </c>
      <c r="J4253" s="148" t="s">
        <v>8571</v>
      </c>
      <c r="K4253" s="148">
        <f t="shared" si="96"/>
        <v>650000000001168</v>
      </c>
      <c r="L4253" s="148" t="s">
        <v>9021</v>
      </c>
    </row>
    <row r="4254" spans="8:12" x14ac:dyDescent="0.25">
      <c r="H4254" s="148" t="s">
        <v>5458</v>
      </c>
      <c r="I4254" s="148" t="s">
        <v>6962</v>
      </c>
      <c r="J4254" s="148" t="s">
        <v>6962</v>
      </c>
      <c r="K4254" s="148">
        <f t="shared" si="96"/>
        <v>0</v>
      </c>
      <c r="L4254" s="148" t="s">
        <v>9021</v>
      </c>
    </row>
    <row r="4255" spans="8:12" x14ac:dyDescent="0.25">
      <c r="H4255" s="148" t="s">
        <v>5458</v>
      </c>
      <c r="I4255" s="148" t="s">
        <v>391</v>
      </c>
      <c r="J4255" s="148" t="s">
        <v>8572</v>
      </c>
      <c r="K4255" s="148">
        <f t="shared" si="96"/>
        <v>650000000002015</v>
      </c>
      <c r="L4255" s="148" t="s">
        <v>9021</v>
      </c>
    </row>
    <row r="4256" spans="8:12" x14ac:dyDescent="0.25">
      <c r="H4256" s="148" t="s">
        <v>5459</v>
      </c>
      <c r="I4256" s="148" t="s">
        <v>6962</v>
      </c>
      <c r="J4256" s="148" t="s">
        <v>6962</v>
      </c>
      <c r="K4256" s="148">
        <f t="shared" si="96"/>
        <v>0</v>
      </c>
      <c r="L4256" s="148" t="s">
        <v>9021</v>
      </c>
    </row>
    <row r="4257" spans="8:12" x14ac:dyDescent="0.25">
      <c r="H4257" s="148" t="s">
        <v>5459</v>
      </c>
      <c r="I4257" s="148" t="s">
        <v>391</v>
      </c>
      <c r="J4257" s="148" t="s">
        <v>8573</v>
      </c>
      <c r="K4257" s="148">
        <f t="shared" si="96"/>
        <v>650000000001169</v>
      </c>
      <c r="L4257" s="148" t="s">
        <v>9021</v>
      </c>
    </row>
    <row r="4258" spans="8:12" x14ac:dyDescent="0.25">
      <c r="H4258" s="148" t="s">
        <v>5460</v>
      </c>
      <c r="I4258" s="148" t="s">
        <v>6962</v>
      </c>
      <c r="J4258" s="148" t="s">
        <v>6962</v>
      </c>
      <c r="K4258" s="148">
        <f t="shared" si="96"/>
        <v>0</v>
      </c>
      <c r="L4258" s="148" t="s">
        <v>9021</v>
      </c>
    </row>
    <row r="4259" spans="8:12" x14ac:dyDescent="0.25">
      <c r="H4259" s="148" t="s">
        <v>5460</v>
      </c>
      <c r="I4259" s="148" t="s">
        <v>391</v>
      </c>
      <c r="J4259" s="148" t="s">
        <v>8574</v>
      </c>
      <c r="K4259" s="148">
        <f t="shared" si="96"/>
        <v>650000000001170</v>
      </c>
      <c r="L4259" s="148" t="s">
        <v>9021</v>
      </c>
    </row>
    <row r="4260" spans="8:12" x14ac:dyDescent="0.25">
      <c r="H4260" s="148" t="s">
        <v>5461</v>
      </c>
      <c r="I4260" s="148" t="s">
        <v>6962</v>
      </c>
      <c r="J4260" s="148" t="s">
        <v>6962</v>
      </c>
      <c r="K4260" s="148">
        <f t="shared" si="96"/>
        <v>0</v>
      </c>
      <c r="L4260" s="148" t="s">
        <v>9021</v>
      </c>
    </row>
    <row r="4261" spans="8:12" x14ac:dyDescent="0.25">
      <c r="H4261" s="148" t="s">
        <v>5461</v>
      </c>
      <c r="I4261" s="148" t="s">
        <v>391</v>
      </c>
      <c r="J4261" s="148" t="s">
        <v>8575</v>
      </c>
      <c r="K4261" s="148">
        <f t="shared" si="96"/>
        <v>650000000001171</v>
      </c>
      <c r="L4261" s="148" t="s">
        <v>9021</v>
      </c>
    </row>
    <row r="4262" spans="8:12" x14ac:dyDescent="0.25">
      <c r="H4262" s="148" t="s">
        <v>5462</v>
      </c>
      <c r="I4262" s="148" t="s">
        <v>6962</v>
      </c>
      <c r="J4262" s="148" t="s">
        <v>6962</v>
      </c>
      <c r="K4262" s="148">
        <f t="shared" si="96"/>
        <v>0</v>
      </c>
      <c r="L4262" s="148" t="s">
        <v>9021</v>
      </c>
    </row>
    <row r="4263" spans="8:12" x14ac:dyDescent="0.25">
      <c r="H4263" s="148" t="s">
        <v>5462</v>
      </c>
      <c r="I4263" s="148" t="s">
        <v>391</v>
      </c>
      <c r="J4263" s="148" t="s">
        <v>8576</v>
      </c>
      <c r="K4263" s="148">
        <f t="shared" si="96"/>
        <v>650000000001172</v>
      </c>
      <c r="L4263" s="148" t="s">
        <v>9021</v>
      </c>
    </row>
    <row r="4264" spans="8:12" x14ac:dyDescent="0.25">
      <c r="H4264" s="148" t="s">
        <v>6929</v>
      </c>
      <c r="I4264" s="148" t="s">
        <v>6962</v>
      </c>
      <c r="J4264" s="148" t="s">
        <v>6962</v>
      </c>
      <c r="K4264" s="148">
        <f t="shared" si="96"/>
        <v>0</v>
      </c>
      <c r="L4264" s="148" t="s">
        <v>9021</v>
      </c>
    </row>
    <row r="4265" spans="8:12" x14ac:dyDescent="0.25">
      <c r="H4265" s="148" t="s">
        <v>5463</v>
      </c>
      <c r="I4265" s="148" t="s">
        <v>6962</v>
      </c>
      <c r="J4265" s="148" t="s">
        <v>6962</v>
      </c>
      <c r="K4265" s="148">
        <f t="shared" si="96"/>
        <v>0</v>
      </c>
      <c r="L4265" s="148" t="s">
        <v>9021</v>
      </c>
    </row>
    <row r="4266" spans="8:12" x14ac:dyDescent="0.25">
      <c r="H4266" s="148" t="s">
        <v>5463</v>
      </c>
      <c r="I4266" s="148" t="s">
        <v>391</v>
      </c>
      <c r="J4266" s="148" t="s">
        <v>8577</v>
      </c>
      <c r="K4266" s="148">
        <f t="shared" si="96"/>
        <v>650000000001173</v>
      </c>
      <c r="L4266" s="148" t="s">
        <v>9021</v>
      </c>
    </row>
    <row r="4267" spans="8:12" x14ac:dyDescent="0.25">
      <c r="H4267" s="148" t="s">
        <v>6930</v>
      </c>
      <c r="I4267" s="148" t="s">
        <v>6962</v>
      </c>
      <c r="J4267" s="148" t="s">
        <v>6962</v>
      </c>
      <c r="K4267" s="148">
        <f t="shared" si="96"/>
        <v>0</v>
      </c>
      <c r="L4267" s="148" t="s">
        <v>9021</v>
      </c>
    </row>
    <row r="4268" spans="8:12" x14ac:dyDescent="0.25">
      <c r="H4268" s="148" t="s">
        <v>6931</v>
      </c>
      <c r="I4268" s="148" t="s">
        <v>6962</v>
      </c>
      <c r="J4268" s="148" t="s">
        <v>6962</v>
      </c>
      <c r="K4268" s="148">
        <f t="shared" si="96"/>
        <v>0</v>
      </c>
      <c r="L4268" s="148" t="s">
        <v>9021</v>
      </c>
    </row>
    <row r="4269" spans="8:12" x14ac:dyDescent="0.25">
      <c r="H4269" s="148" t="s">
        <v>5464</v>
      </c>
      <c r="I4269" s="148" t="s">
        <v>6962</v>
      </c>
      <c r="J4269" s="148" t="s">
        <v>6962</v>
      </c>
      <c r="K4269" s="148">
        <f t="shared" si="96"/>
        <v>0</v>
      </c>
      <c r="L4269" s="148" t="s">
        <v>9021</v>
      </c>
    </row>
    <row r="4270" spans="8:12" x14ac:dyDescent="0.25">
      <c r="H4270" s="148" t="s">
        <v>5464</v>
      </c>
      <c r="I4270" s="148" t="s">
        <v>391</v>
      </c>
      <c r="J4270" s="148" t="s">
        <v>8578</v>
      </c>
      <c r="K4270" s="148">
        <f t="shared" si="96"/>
        <v>650000000001174</v>
      </c>
      <c r="L4270" s="148" t="s">
        <v>9021</v>
      </c>
    </row>
    <row r="4271" spans="8:12" x14ac:dyDescent="0.25">
      <c r="H4271" s="148" t="s">
        <v>5465</v>
      </c>
      <c r="I4271" s="148" t="s">
        <v>6962</v>
      </c>
      <c r="J4271" s="148" t="s">
        <v>6962</v>
      </c>
      <c r="K4271" s="148">
        <f t="shared" si="96"/>
        <v>0</v>
      </c>
      <c r="L4271" s="148" t="s">
        <v>9021</v>
      </c>
    </row>
    <row r="4272" spans="8:12" x14ac:dyDescent="0.25">
      <c r="H4272" s="148" t="s">
        <v>5465</v>
      </c>
      <c r="I4272" s="148" t="s">
        <v>391</v>
      </c>
      <c r="J4272" s="148" t="s">
        <v>8579</v>
      </c>
      <c r="K4272" s="148">
        <f t="shared" si="96"/>
        <v>650000000001175</v>
      </c>
      <c r="L4272" s="148" t="s">
        <v>9021</v>
      </c>
    </row>
    <row r="4273" spans="8:12" x14ac:dyDescent="0.25">
      <c r="H4273" s="148" t="s">
        <v>5466</v>
      </c>
      <c r="I4273" s="148" t="s">
        <v>6962</v>
      </c>
      <c r="J4273" s="148" t="s">
        <v>6962</v>
      </c>
      <c r="K4273" s="148">
        <f t="shared" si="96"/>
        <v>0</v>
      </c>
      <c r="L4273" s="148" t="s">
        <v>9021</v>
      </c>
    </row>
    <row r="4274" spans="8:12" x14ac:dyDescent="0.25">
      <c r="H4274" s="148" t="s">
        <v>5466</v>
      </c>
      <c r="I4274" s="148" t="s">
        <v>391</v>
      </c>
      <c r="J4274" s="148" t="s">
        <v>8580</v>
      </c>
      <c r="K4274" s="148">
        <f t="shared" si="96"/>
        <v>650000000001176</v>
      </c>
      <c r="L4274" s="148" t="s">
        <v>9021</v>
      </c>
    </row>
    <row r="4275" spans="8:12" x14ac:dyDescent="0.25">
      <c r="H4275" s="148" t="s">
        <v>5467</v>
      </c>
      <c r="I4275" s="148" t="s">
        <v>6962</v>
      </c>
      <c r="J4275" s="148" t="s">
        <v>6962</v>
      </c>
      <c r="K4275" s="148">
        <f t="shared" si="96"/>
        <v>0</v>
      </c>
      <c r="L4275" s="148" t="s">
        <v>9021</v>
      </c>
    </row>
    <row r="4276" spans="8:12" x14ac:dyDescent="0.25">
      <c r="H4276" s="148" t="s">
        <v>5467</v>
      </c>
      <c r="I4276" s="148" t="s">
        <v>391</v>
      </c>
      <c r="J4276" s="148" t="s">
        <v>8581</v>
      </c>
      <c r="K4276" s="148">
        <f t="shared" si="96"/>
        <v>650000000002016</v>
      </c>
      <c r="L4276" s="148" t="s">
        <v>9021</v>
      </c>
    </row>
    <row r="4277" spans="8:12" x14ac:dyDescent="0.25">
      <c r="H4277" s="148" t="s">
        <v>5468</v>
      </c>
      <c r="I4277" s="148" t="s">
        <v>6962</v>
      </c>
      <c r="J4277" s="148" t="s">
        <v>6962</v>
      </c>
      <c r="K4277" s="148">
        <f t="shared" si="96"/>
        <v>0</v>
      </c>
      <c r="L4277" s="148" t="s">
        <v>9021</v>
      </c>
    </row>
    <row r="4278" spans="8:12" x14ac:dyDescent="0.25">
      <c r="H4278" s="148" t="s">
        <v>5468</v>
      </c>
      <c r="I4278" s="148" t="s">
        <v>391</v>
      </c>
      <c r="J4278" s="148" t="s">
        <v>8582</v>
      </c>
      <c r="K4278" s="148">
        <f t="shared" si="96"/>
        <v>650000000001177</v>
      </c>
      <c r="L4278" s="148" t="s">
        <v>9021</v>
      </c>
    </row>
    <row r="4279" spans="8:12" x14ac:dyDescent="0.25">
      <c r="H4279" s="148" t="s">
        <v>5469</v>
      </c>
      <c r="I4279" s="148" t="s">
        <v>6962</v>
      </c>
      <c r="J4279" s="148" t="s">
        <v>6962</v>
      </c>
      <c r="K4279" s="148">
        <f t="shared" si="96"/>
        <v>0</v>
      </c>
      <c r="L4279" s="148" t="s">
        <v>9021</v>
      </c>
    </row>
    <row r="4280" spans="8:12" x14ac:dyDescent="0.25">
      <c r="H4280" s="148" t="s">
        <v>5469</v>
      </c>
      <c r="I4280" s="148" t="s">
        <v>391</v>
      </c>
      <c r="J4280" s="148" t="s">
        <v>8583</v>
      </c>
      <c r="K4280" s="148">
        <f t="shared" si="96"/>
        <v>650000000001178</v>
      </c>
      <c r="L4280" s="148" t="s">
        <v>9021</v>
      </c>
    </row>
    <row r="4281" spans="8:12" x14ac:dyDescent="0.25">
      <c r="H4281" s="148" t="s">
        <v>5470</v>
      </c>
      <c r="I4281" s="148" t="s">
        <v>6962</v>
      </c>
      <c r="J4281" s="148" t="s">
        <v>6962</v>
      </c>
      <c r="K4281" s="148">
        <f t="shared" si="96"/>
        <v>0</v>
      </c>
      <c r="L4281" s="148" t="s">
        <v>9021</v>
      </c>
    </row>
    <row r="4282" spans="8:12" x14ac:dyDescent="0.25">
      <c r="H4282" s="148" t="s">
        <v>5470</v>
      </c>
      <c r="I4282" s="148" t="s">
        <v>391</v>
      </c>
      <c r="J4282" s="148" t="s">
        <v>8584</v>
      </c>
      <c r="K4282" s="148">
        <f t="shared" si="96"/>
        <v>650000000001179</v>
      </c>
      <c r="L4282" s="148" t="s">
        <v>9021</v>
      </c>
    </row>
    <row r="4283" spans="8:12" x14ac:dyDescent="0.25">
      <c r="H4283" s="148" t="s">
        <v>5471</v>
      </c>
      <c r="I4283" s="148" t="s">
        <v>6962</v>
      </c>
      <c r="J4283" s="148" t="s">
        <v>6962</v>
      </c>
      <c r="K4283" s="148">
        <f t="shared" si="96"/>
        <v>0</v>
      </c>
      <c r="L4283" s="148" t="s">
        <v>9021</v>
      </c>
    </row>
    <row r="4284" spans="8:12" x14ac:dyDescent="0.25">
      <c r="H4284" s="148" t="s">
        <v>5471</v>
      </c>
      <c r="I4284" s="148" t="s">
        <v>391</v>
      </c>
      <c r="J4284" s="148" t="s">
        <v>8585</v>
      </c>
      <c r="K4284" s="148">
        <f t="shared" si="96"/>
        <v>650000000001180</v>
      </c>
      <c r="L4284" s="148" t="s">
        <v>9021</v>
      </c>
    </row>
    <row r="4285" spans="8:12" x14ac:dyDescent="0.25">
      <c r="H4285" s="148" t="s">
        <v>5472</v>
      </c>
      <c r="I4285" s="148" t="s">
        <v>6962</v>
      </c>
      <c r="J4285" s="148" t="s">
        <v>6962</v>
      </c>
      <c r="K4285" s="148">
        <f t="shared" si="96"/>
        <v>0</v>
      </c>
      <c r="L4285" s="148" t="s">
        <v>9021</v>
      </c>
    </row>
    <row r="4286" spans="8:12" x14ac:dyDescent="0.25">
      <c r="H4286" s="148" t="s">
        <v>5472</v>
      </c>
      <c r="I4286" s="148" t="s">
        <v>391</v>
      </c>
      <c r="J4286" s="148" t="s">
        <v>8586</v>
      </c>
      <c r="K4286" s="148">
        <f t="shared" si="96"/>
        <v>650000000001181</v>
      </c>
      <c r="L4286" s="148" t="s">
        <v>9021</v>
      </c>
    </row>
    <row r="4287" spans="8:12" x14ac:dyDescent="0.25">
      <c r="H4287" s="148" t="s">
        <v>5473</v>
      </c>
      <c r="I4287" s="148" t="s">
        <v>6962</v>
      </c>
      <c r="J4287" s="148" t="s">
        <v>6962</v>
      </c>
      <c r="K4287" s="148">
        <f t="shared" si="96"/>
        <v>0</v>
      </c>
      <c r="L4287" s="148" t="s">
        <v>9021</v>
      </c>
    </row>
    <row r="4288" spans="8:12" x14ac:dyDescent="0.25">
      <c r="H4288" s="148" t="s">
        <v>5473</v>
      </c>
      <c r="I4288" s="148" t="s">
        <v>391</v>
      </c>
      <c r="J4288" s="148" t="s">
        <v>8587</v>
      </c>
      <c r="K4288" s="148">
        <f t="shared" si="96"/>
        <v>650000000001182</v>
      </c>
      <c r="L4288" s="148" t="s">
        <v>9021</v>
      </c>
    </row>
    <row r="4289" spans="8:12" x14ac:dyDescent="0.25">
      <c r="H4289" s="148" t="s">
        <v>5474</v>
      </c>
      <c r="I4289" s="148" t="s">
        <v>6962</v>
      </c>
      <c r="J4289" s="148" t="s">
        <v>6962</v>
      </c>
      <c r="K4289" s="148">
        <f t="shared" si="96"/>
        <v>0</v>
      </c>
      <c r="L4289" s="148" t="s">
        <v>9021</v>
      </c>
    </row>
    <row r="4290" spans="8:12" x14ac:dyDescent="0.25">
      <c r="H4290" s="148" t="s">
        <v>5474</v>
      </c>
      <c r="I4290" s="148" t="s">
        <v>391</v>
      </c>
      <c r="J4290" s="148" t="s">
        <v>8588</v>
      </c>
      <c r="K4290" s="148">
        <f t="shared" si="96"/>
        <v>650000000001183</v>
      </c>
      <c r="L4290" s="148" t="s">
        <v>9021</v>
      </c>
    </row>
    <row r="4291" spans="8:12" x14ac:dyDescent="0.25">
      <c r="H4291" s="148" t="s">
        <v>5475</v>
      </c>
      <c r="I4291" s="148" t="s">
        <v>6962</v>
      </c>
      <c r="J4291" s="148" t="s">
        <v>6962</v>
      </c>
      <c r="K4291" s="148">
        <f t="shared" ref="K4291:K4354" si="97">+IFERROR(J4291*1,0)</f>
        <v>0</v>
      </c>
      <c r="L4291" s="148" t="s">
        <v>9021</v>
      </c>
    </row>
    <row r="4292" spans="8:12" x14ac:dyDescent="0.25">
      <c r="H4292" s="148" t="s">
        <v>5475</v>
      </c>
      <c r="I4292" s="148" t="s">
        <v>391</v>
      </c>
      <c r="J4292" s="148" t="s">
        <v>8589</v>
      </c>
      <c r="K4292" s="148">
        <f t="shared" si="97"/>
        <v>650000000001184</v>
      </c>
      <c r="L4292" s="148" t="s">
        <v>9021</v>
      </c>
    </row>
    <row r="4293" spans="8:12" x14ac:dyDescent="0.25">
      <c r="H4293" s="148" t="s">
        <v>5476</v>
      </c>
      <c r="I4293" s="148" t="s">
        <v>6962</v>
      </c>
      <c r="J4293" s="148" t="s">
        <v>6962</v>
      </c>
      <c r="K4293" s="148">
        <f t="shared" si="97"/>
        <v>0</v>
      </c>
      <c r="L4293" s="148" t="s">
        <v>9021</v>
      </c>
    </row>
    <row r="4294" spans="8:12" x14ac:dyDescent="0.25">
      <c r="H4294" s="148" t="s">
        <v>5476</v>
      </c>
      <c r="I4294" s="148" t="s">
        <v>391</v>
      </c>
      <c r="J4294" s="148" t="s">
        <v>8590</v>
      </c>
      <c r="K4294" s="148">
        <f t="shared" si="97"/>
        <v>650000000002017</v>
      </c>
      <c r="L4294" s="148" t="s">
        <v>9021</v>
      </c>
    </row>
    <row r="4295" spans="8:12" x14ac:dyDescent="0.25">
      <c r="H4295" s="148" t="s">
        <v>5477</v>
      </c>
      <c r="I4295" s="148" t="s">
        <v>6962</v>
      </c>
      <c r="J4295" s="148" t="s">
        <v>6962</v>
      </c>
      <c r="K4295" s="148">
        <f t="shared" si="97"/>
        <v>0</v>
      </c>
      <c r="L4295" s="148" t="s">
        <v>9021</v>
      </c>
    </row>
    <row r="4296" spans="8:12" x14ac:dyDescent="0.25">
      <c r="H4296" s="148" t="s">
        <v>5477</v>
      </c>
      <c r="I4296" s="148" t="s">
        <v>391</v>
      </c>
      <c r="J4296" s="148" t="s">
        <v>8591</v>
      </c>
      <c r="K4296" s="148">
        <f t="shared" si="97"/>
        <v>650000000002018</v>
      </c>
      <c r="L4296" s="148" t="s">
        <v>9021</v>
      </c>
    </row>
    <row r="4297" spans="8:12" x14ac:dyDescent="0.25">
      <c r="H4297" s="148" t="s">
        <v>5478</v>
      </c>
      <c r="I4297" s="148" t="s">
        <v>6962</v>
      </c>
      <c r="J4297" s="148" t="s">
        <v>6962</v>
      </c>
      <c r="K4297" s="148">
        <f t="shared" si="97"/>
        <v>0</v>
      </c>
      <c r="L4297" s="148" t="s">
        <v>9021</v>
      </c>
    </row>
    <row r="4298" spans="8:12" x14ac:dyDescent="0.25">
      <c r="H4298" s="148" t="s">
        <v>5478</v>
      </c>
      <c r="I4298" s="148" t="s">
        <v>391</v>
      </c>
      <c r="J4298" s="148" t="s">
        <v>8592</v>
      </c>
      <c r="K4298" s="148">
        <f t="shared" si="97"/>
        <v>650000000001185</v>
      </c>
      <c r="L4298" s="148" t="s">
        <v>9021</v>
      </c>
    </row>
    <row r="4299" spans="8:12" x14ac:dyDescent="0.25">
      <c r="H4299" s="148" t="s">
        <v>5479</v>
      </c>
      <c r="I4299" s="148" t="s">
        <v>6962</v>
      </c>
      <c r="J4299" s="148" t="s">
        <v>6962</v>
      </c>
      <c r="K4299" s="148">
        <f t="shared" si="97"/>
        <v>0</v>
      </c>
      <c r="L4299" s="148" t="s">
        <v>9021</v>
      </c>
    </row>
    <row r="4300" spans="8:12" x14ac:dyDescent="0.25">
      <c r="H4300" s="148" t="s">
        <v>5479</v>
      </c>
      <c r="I4300" s="148" t="s">
        <v>391</v>
      </c>
      <c r="J4300" s="148" t="s">
        <v>8593</v>
      </c>
      <c r="K4300" s="148">
        <f t="shared" si="97"/>
        <v>650000000001186</v>
      </c>
      <c r="L4300" s="148" t="s">
        <v>9021</v>
      </c>
    </row>
    <row r="4301" spans="8:12" x14ac:dyDescent="0.25">
      <c r="H4301" s="148" t="s">
        <v>5480</v>
      </c>
      <c r="I4301" s="148" t="s">
        <v>6962</v>
      </c>
      <c r="J4301" s="148" t="s">
        <v>6962</v>
      </c>
      <c r="K4301" s="148">
        <f t="shared" si="97"/>
        <v>0</v>
      </c>
      <c r="L4301" s="148" t="s">
        <v>9021</v>
      </c>
    </row>
    <row r="4302" spans="8:12" x14ac:dyDescent="0.25">
      <c r="H4302" s="148" t="s">
        <v>5480</v>
      </c>
      <c r="I4302" s="148" t="s">
        <v>391</v>
      </c>
      <c r="J4302" s="148" t="s">
        <v>8594</v>
      </c>
      <c r="K4302" s="148">
        <f t="shared" si="97"/>
        <v>650000000001187</v>
      </c>
      <c r="L4302" s="148" t="s">
        <v>9021</v>
      </c>
    </row>
    <row r="4303" spans="8:12" x14ac:dyDescent="0.25">
      <c r="H4303" s="148" t="s">
        <v>5481</v>
      </c>
      <c r="I4303" s="148" t="s">
        <v>6962</v>
      </c>
      <c r="J4303" s="148" t="s">
        <v>6962</v>
      </c>
      <c r="K4303" s="148">
        <f t="shared" si="97"/>
        <v>0</v>
      </c>
      <c r="L4303" s="148" t="s">
        <v>9021</v>
      </c>
    </row>
    <row r="4304" spans="8:12" x14ac:dyDescent="0.25">
      <c r="H4304" s="148" t="s">
        <v>5481</v>
      </c>
      <c r="I4304" s="148" t="s">
        <v>391</v>
      </c>
      <c r="J4304" s="148" t="s">
        <v>8595</v>
      </c>
      <c r="K4304" s="148">
        <f t="shared" si="97"/>
        <v>650000000001188</v>
      </c>
      <c r="L4304" s="148" t="s">
        <v>9021</v>
      </c>
    </row>
    <row r="4305" spans="8:12" x14ac:dyDescent="0.25">
      <c r="H4305" s="148" t="s">
        <v>5482</v>
      </c>
      <c r="I4305" s="148" t="s">
        <v>6962</v>
      </c>
      <c r="J4305" s="148" t="s">
        <v>6962</v>
      </c>
      <c r="K4305" s="148">
        <f t="shared" si="97"/>
        <v>0</v>
      </c>
      <c r="L4305" s="148" t="s">
        <v>9021</v>
      </c>
    </row>
    <row r="4306" spans="8:12" x14ac:dyDescent="0.25">
      <c r="H4306" s="148" t="s">
        <v>5482</v>
      </c>
      <c r="I4306" s="148" t="s">
        <v>391</v>
      </c>
      <c r="J4306" s="148" t="s">
        <v>8596</v>
      </c>
      <c r="K4306" s="148">
        <f t="shared" si="97"/>
        <v>650000000001189</v>
      </c>
      <c r="L4306" s="148" t="s">
        <v>9021</v>
      </c>
    </row>
    <row r="4307" spans="8:12" x14ac:dyDescent="0.25">
      <c r="H4307" s="148" t="s">
        <v>5483</v>
      </c>
      <c r="I4307" s="148" t="s">
        <v>6962</v>
      </c>
      <c r="J4307" s="148" t="s">
        <v>6962</v>
      </c>
      <c r="K4307" s="148">
        <f t="shared" si="97"/>
        <v>0</v>
      </c>
      <c r="L4307" s="148" t="s">
        <v>9021</v>
      </c>
    </row>
    <row r="4308" spans="8:12" x14ac:dyDescent="0.25">
      <c r="H4308" s="148" t="s">
        <v>5483</v>
      </c>
      <c r="I4308" s="148" t="s">
        <v>391</v>
      </c>
      <c r="J4308" s="148" t="s">
        <v>8597</v>
      </c>
      <c r="K4308" s="148">
        <f t="shared" si="97"/>
        <v>650000000001190</v>
      </c>
      <c r="L4308" s="148" t="s">
        <v>9021</v>
      </c>
    </row>
    <row r="4309" spans="8:12" x14ac:dyDescent="0.25">
      <c r="H4309" s="148" t="s">
        <v>5484</v>
      </c>
      <c r="I4309" s="148" t="s">
        <v>6962</v>
      </c>
      <c r="J4309" s="148" t="s">
        <v>6962</v>
      </c>
      <c r="K4309" s="148">
        <f t="shared" si="97"/>
        <v>0</v>
      </c>
      <c r="L4309" s="148" t="s">
        <v>9021</v>
      </c>
    </row>
    <row r="4310" spans="8:12" x14ac:dyDescent="0.25">
      <c r="H4310" s="148" t="s">
        <v>5484</v>
      </c>
      <c r="I4310" s="148" t="s">
        <v>391</v>
      </c>
      <c r="J4310" s="148" t="s">
        <v>8598</v>
      </c>
      <c r="K4310" s="148">
        <f t="shared" si="97"/>
        <v>650000000001191</v>
      </c>
      <c r="L4310" s="148" t="s">
        <v>9021</v>
      </c>
    </row>
    <row r="4311" spans="8:12" x14ac:dyDescent="0.25">
      <c r="H4311" s="148" t="s">
        <v>6932</v>
      </c>
      <c r="I4311" s="148" t="s">
        <v>6962</v>
      </c>
      <c r="J4311" s="148" t="s">
        <v>6962</v>
      </c>
      <c r="K4311" s="148">
        <f t="shared" si="97"/>
        <v>0</v>
      </c>
      <c r="L4311" s="148" t="s">
        <v>9021</v>
      </c>
    </row>
    <row r="4312" spans="8:12" x14ac:dyDescent="0.25">
      <c r="H4312" s="148" t="s">
        <v>5485</v>
      </c>
      <c r="I4312" s="148" t="s">
        <v>6962</v>
      </c>
      <c r="J4312" s="148" t="s">
        <v>6962</v>
      </c>
      <c r="K4312" s="148">
        <f t="shared" si="97"/>
        <v>0</v>
      </c>
      <c r="L4312" s="148" t="s">
        <v>9021</v>
      </c>
    </row>
    <row r="4313" spans="8:12" x14ac:dyDescent="0.25">
      <c r="H4313" s="148" t="s">
        <v>5485</v>
      </c>
      <c r="I4313" s="148" t="s">
        <v>391</v>
      </c>
      <c r="J4313" s="148" t="s">
        <v>8599</v>
      </c>
      <c r="K4313" s="148">
        <f t="shared" si="97"/>
        <v>650000000001192</v>
      </c>
      <c r="L4313" s="148" t="s">
        <v>9021</v>
      </c>
    </row>
    <row r="4314" spans="8:12" x14ac:dyDescent="0.25">
      <c r="H4314" s="148" t="s">
        <v>5486</v>
      </c>
      <c r="I4314" s="148" t="s">
        <v>6962</v>
      </c>
      <c r="J4314" s="148" t="s">
        <v>6962</v>
      </c>
      <c r="K4314" s="148">
        <f t="shared" si="97"/>
        <v>0</v>
      </c>
      <c r="L4314" s="148" t="s">
        <v>9021</v>
      </c>
    </row>
    <row r="4315" spans="8:12" x14ac:dyDescent="0.25">
      <c r="H4315" s="148" t="s">
        <v>5486</v>
      </c>
      <c r="I4315" s="148" t="s">
        <v>391</v>
      </c>
      <c r="J4315" s="148" t="s">
        <v>8600</v>
      </c>
      <c r="K4315" s="148">
        <f t="shared" si="97"/>
        <v>650000000001193</v>
      </c>
      <c r="L4315" s="148" t="s">
        <v>9021</v>
      </c>
    </row>
    <row r="4316" spans="8:12" x14ac:dyDescent="0.25">
      <c r="H4316" s="148" t="s">
        <v>6933</v>
      </c>
      <c r="I4316" s="148" t="s">
        <v>6962</v>
      </c>
      <c r="J4316" s="148" t="s">
        <v>6962</v>
      </c>
      <c r="K4316" s="148">
        <f t="shared" si="97"/>
        <v>0</v>
      </c>
      <c r="L4316" s="148" t="s">
        <v>9021</v>
      </c>
    </row>
    <row r="4317" spans="8:12" x14ac:dyDescent="0.25">
      <c r="H4317" s="148" t="s">
        <v>5487</v>
      </c>
      <c r="I4317" s="148" t="s">
        <v>6962</v>
      </c>
      <c r="J4317" s="148" t="s">
        <v>6962</v>
      </c>
      <c r="K4317" s="148">
        <f t="shared" si="97"/>
        <v>0</v>
      </c>
      <c r="L4317" s="148" t="s">
        <v>9021</v>
      </c>
    </row>
    <row r="4318" spans="8:12" x14ac:dyDescent="0.25">
      <c r="H4318" s="148" t="s">
        <v>5487</v>
      </c>
      <c r="I4318" s="148" t="s">
        <v>391</v>
      </c>
      <c r="J4318" s="148" t="s">
        <v>8601</v>
      </c>
      <c r="K4318" s="148">
        <f t="shared" si="97"/>
        <v>650000000001194</v>
      </c>
      <c r="L4318" s="148" t="s">
        <v>9021</v>
      </c>
    </row>
    <row r="4319" spans="8:12" x14ac:dyDescent="0.25">
      <c r="H4319" s="148" t="s">
        <v>5488</v>
      </c>
      <c r="I4319" s="148" t="s">
        <v>6962</v>
      </c>
      <c r="J4319" s="148" t="s">
        <v>6962</v>
      </c>
      <c r="K4319" s="148">
        <f t="shared" si="97"/>
        <v>0</v>
      </c>
      <c r="L4319" s="148" t="s">
        <v>9021</v>
      </c>
    </row>
    <row r="4320" spans="8:12" x14ac:dyDescent="0.25">
      <c r="H4320" s="148" t="s">
        <v>5488</v>
      </c>
      <c r="I4320" s="148" t="s">
        <v>391</v>
      </c>
      <c r="J4320" s="148" t="s">
        <v>8602</v>
      </c>
      <c r="K4320" s="148">
        <f t="shared" si="97"/>
        <v>650000000001195</v>
      </c>
      <c r="L4320" s="148" t="s">
        <v>9021</v>
      </c>
    </row>
    <row r="4321" spans="8:12" x14ac:dyDescent="0.25">
      <c r="H4321" s="148" t="s">
        <v>5489</v>
      </c>
      <c r="I4321" s="148" t="s">
        <v>6962</v>
      </c>
      <c r="J4321" s="148" t="s">
        <v>6962</v>
      </c>
      <c r="K4321" s="148">
        <f t="shared" si="97"/>
        <v>0</v>
      </c>
      <c r="L4321" s="148" t="s">
        <v>9021</v>
      </c>
    </row>
    <row r="4322" spans="8:12" x14ac:dyDescent="0.25">
      <c r="H4322" s="148" t="s">
        <v>5489</v>
      </c>
      <c r="I4322" s="148" t="s">
        <v>391</v>
      </c>
      <c r="J4322" s="148" t="s">
        <v>8603</v>
      </c>
      <c r="K4322" s="148">
        <f t="shared" si="97"/>
        <v>650000000001196</v>
      </c>
      <c r="L4322" s="148" t="s">
        <v>9021</v>
      </c>
    </row>
    <row r="4323" spans="8:12" x14ac:dyDescent="0.25">
      <c r="H4323" s="148" t="s">
        <v>5490</v>
      </c>
      <c r="I4323" s="148" t="s">
        <v>6962</v>
      </c>
      <c r="J4323" s="148" t="s">
        <v>6962</v>
      </c>
      <c r="K4323" s="148">
        <f t="shared" si="97"/>
        <v>0</v>
      </c>
      <c r="L4323" s="148" t="s">
        <v>9021</v>
      </c>
    </row>
    <row r="4324" spans="8:12" x14ac:dyDescent="0.25">
      <c r="H4324" s="148" t="s">
        <v>5490</v>
      </c>
      <c r="I4324" s="148" t="s">
        <v>391</v>
      </c>
      <c r="J4324" s="148" t="s">
        <v>8604</v>
      </c>
      <c r="K4324" s="148">
        <f t="shared" si="97"/>
        <v>650000000001197</v>
      </c>
      <c r="L4324" s="148" t="s">
        <v>9021</v>
      </c>
    </row>
    <row r="4325" spans="8:12" x14ac:dyDescent="0.25">
      <c r="H4325" s="148" t="s">
        <v>5491</v>
      </c>
      <c r="I4325" s="148" t="s">
        <v>6962</v>
      </c>
      <c r="J4325" s="148" t="s">
        <v>6962</v>
      </c>
      <c r="K4325" s="148">
        <f t="shared" si="97"/>
        <v>0</v>
      </c>
      <c r="L4325" s="148" t="s">
        <v>9021</v>
      </c>
    </row>
    <row r="4326" spans="8:12" x14ac:dyDescent="0.25">
      <c r="H4326" s="148" t="s">
        <v>5491</v>
      </c>
      <c r="I4326" s="148" t="s">
        <v>391</v>
      </c>
      <c r="J4326" s="148" t="s">
        <v>8605</v>
      </c>
      <c r="K4326" s="148">
        <f t="shared" si="97"/>
        <v>650000000001198</v>
      </c>
      <c r="L4326" s="148" t="s">
        <v>9021</v>
      </c>
    </row>
    <row r="4327" spans="8:12" x14ac:dyDescent="0.25">
      <c r="H4327" s="148" t="s">
        <v>5492</v>
      </c>
      <c r="I4327" s="148" t="s">
        <v>6962</v>
      </c>
      <c r="J4327" s="148" t="s">
        <v>6962</v>
      </c>
      <c r="K4327" s="148">
        <f t="shared" si="97"/>
        <v>0</v>
      </c>
      <c r="L4327" s="148" t="s">
        <v>9021</v>
      </c>
    </row>
    <row r="4328" spans="8:12" x14ac:dyDescent="0.25">
      <c r="H4328" s="148" t="s">
        <v>5492</v>
      </c>
      <c r="I4328" s="148" t="s">
        <v>391</v>
      </c>
      <c r="J4328" s="148" t="s">
        <v>8606</v>
      </c>
      <c r="K4328" s="148">
        <f t="shared" si="97"/>
        <v>650000000001199</v>
      </c>
      <c r="L4328" s="148" t="s">
        <v>9021</v>
      </c>
    </row>
    <row r="4329" spans="8:12" x14ac:dyDescent="0.25">
      <c r="H4329" s="148" t="s">
        <v>5493</v>
      </c>
      <c r="I4329" s="148" t="s">
        <v>6962</v>
      </c>
      <c r="J4329" s="148" t="s">
        <v>6962</v>
      </c>
      <c r="K4329" s="148">
        <f t="shared" si="97"/>
        <v>0</v>
      </c>
      <c r="L4329" s="148" t="s">
        <v>9021</v>
      </c>
    </row>
    <row r="4330" spans="8:12" x14ac:dyDescent="0.25">
      <c r="H4330" s="148" t="s">
        <v>5493</v>
      </c>
      <c r="I4330" s="148" t="s">
        <v>391</v>
      </c>
      <c r="J4330" s="148" t="s">
        <v>8607</v>
      </c>
      <c r="K4330" s="148">
        <f t="shared" si="97"/>
        <v>650000000001200</v>
      </c>
      <c r="L4330" s="148" t="s">
        <v>9021</v>
      </c>
    </row>
    <row r="4331" spans="8:12" x14ac:dyDescent="0.25">
      <c r="H4331" s="148" t="s">
        <v>5494</v>
      </c>
      <c r="I4331" s="148" t="s">
        <v>6962</v>
      </c>
      <c r="J4331" s="148" t="s">
        <v>6962</v>
      </c>
      <c r="K4331" s="148">
        <f t="shared" si="97"/>
        <v>0</v>
      </c>
      <c r="L4331" s="148" t="s">
        <v>9021</v>
      </c>
    </row>
    <row r="4332" spans="8:12" x14ac:dyDescent="0.25">
      <c r="H4332" s="148" t="s">
        <v>5494</v>
      </c>
      <c r="I4332" s="148" t="s">
        <v>391</v>
      </c>
      <c r="J4332" s="148" t="s">
        <v>8608</v>
      </c>
      <c r="K4332" s="148">
        <f t="shared" si="97"/>
        <v>650000000001201</v>
      </c>
      <c r="L4332" s="148" t="s">
        <v>9021</v>
      </c>
    </row>
    <row r="4333" spans="8:12" x14ac:dyDescent="0.25">
      <c r="H4333" s="148" t="s">
        <v>5495</v>
      </c>
      <c r="I4333" s="148" t="s">
        <v>6962</v>
      </c>
      <c r="J4333" s="148" t="s">
        <v>6962</v>
      </c>
      <c r="K4333" s="148">
        <f t="shared" si="97"/>
        <v>0</v>
      </c>
      <c r="L4333" s="148" t="s">
        <v>9021</v>
      </c>
    </row>
    <row r="4334" spans="8:12" x14ac:dyDescent="0.25">
      <c r="H4334" s="148" t="s">
        <v>5495</v>
      </c>
      <c r="I4334" s="148" t="s">
        <v>391</v>
      </c>
      <c r="J4334" s="148" t="s">
        <v>8609</v>
      </c>
      <c r="K4334" s="148">
        <f t="shared" si="97"/>
        <v>650000000001202</v>
      </c>
      <c r="L4334" s="148" t="s">
        <v>9021</v>
      </c>
    </row>
    <row r="4335" spans="8:12" x14ac:dyDescent="0.25">
      <c r="H4335" s="148" t="s">
        <v>5496</v>
      </c>
      <c r="I4335" s="148" t="s">
        <v>6962</v>
      </c>
      <c r="J4335" s="148" t="s">
        <v>6962</v>
      </c>
      <c r="K4335" s="148">
        <f t="shared" si="97"/>
        <v>0</v>
      </c>
      <c r="L4335" s="148" t="s">
        <v>9021</v>
      </c>
    </row>
    <row r="4336" spans="8:12" x14ac:dyDescent="0.25">
      <c r="H4336" s="148" t="s">
        <v>5496</v>
      </c>
      <c r="I4336" s="148" t="s">
        <v>391</v>
      </c>
      <c r="J4336" s="148" t="s">
        <v>8610</v>
      </c>
      <c r="K4336" s="148">
        <f t="shared" si="97"/>
        <v>650000000001203</v>
      </c>
      <c r="L4336" s="148" t="s">
        <v>9021</v>
      </c>
    </row>
    <row r="4337" spans="8:12" x14ac:dyDescent="0.25">
      <c r="H4337" s="148" t="s">
        <v>5497</v>
      </c>
      <c r="I4337" s="148" t="s">
        <v>6962</v>
      </c>
      <c r="J4337" s="148" t="s">
        <v>6962</v>
      </c>
      <c r="K4337" s="148">
        <f t="shared" si="97"/>
        <v>0</v>
      </c>
      <c r="L4337" s="148" t="s">
        <v>9021</v>
      </c>
    </row>
    <row r="4338" spans="8:12" x14ac:dyDescent="0.25">
      <c r="H4338" s="148" t="s">
        <v>5497</v>
      </c>
      <c r="I4338" s="148" t="s">
        <v>391</v>
      </c>
      <c r="J4338" s="148" t="s">
        <v>8611</v>
      </c>
      <c r="K4338" s="148">
        <f t="shared" si="97"/>
        <v>650000000001204</v>
      </c>
      <c r="L4338" s="148" t="s">
        <v>9021</v>
      </c>
    </row>
    <row r="4339" spans="8:12" x14ac:dyDescent="0.25">
      <c r="H4339" s="148" t="s">
        <v>5498</v>
      </c>
      <c r="I4339" s="148" t="s">
        <v>6962</v>
      </c>
      <c r="J4339" s="148" t="s">
        <v>6962</v>
      </c>
      <c r="K4339" s="148">
        <f t="shared" si="97"/>
        <v>0</v>
      </c>
      <c r="L4339" s="148" t="s">
        <v>9021</v>
      </c>
    </row>
    <row r="4340" spans="8:12" x14ac:dyDescent="0.25">
      <c r="H4340" s="148" t="s">
        <v>5498</v>
      </c>
      <c r="I4340" s="148" t="s">
        <v>391</v>
      </c>
      <c r="J4340" s="148" t="s">
        <v>8612</v>
      </c>
      <c r="K4340" s="148">
        <f t="shared" si="97"/>
        <v>650000000001205</v>
      </c>
      <c r="L4340" s="148" t="s">
        <v>9021</v>
      </c>
    </row>
    <row r="4341" spans="8:12" x14ac:dyDescent="0.25">
      <c r="H4341" s="148" t="s">
        <v>5499</v>
      </c>
      <c r="I4341" s="148" t="s">
        <v>6962</v>
      </c>
      <c r="J4341" s="148" t="s">
        <v>6962</v>
      </c>
      <c r="K4341" s="148">
        <f t="shared" si="97"/>
        <v>0</v>
      </c>
      <c r="L4341" s="148" t="s">
        <v>9021</v>
      </c>
    </row>
    <row r="4342" spans="8:12" x14ac:dyDescent="0.25">
      <c r="H4342" s="148" t="s">
        <v>5499</v>
      </c>
      <c r="I4342" s="148" t="s">
        <v>391</v>
      </c>
      <c r="J4342" s="148" t="s">
        <v>8613</v>
      </c>
      <c r="K4342" s="148">
        <f t="shared" si="97"/>
        <v>650000000001206</v>
      </c>
      <c r="L4342" s="148" t="s">
        <v>9021</v>
      </c>
    </row>
    <row r="4343" spans="8:12" x14ac:dyDescent="0.25">
      <c r="H4343" s="148" t="s">
        <v>5500</v>
      </c>
      <c r="I4343" s="148" t="s">
        <v>6962</v>
      </c>
      <c r="J4343" s="148" t="s">
        <v>6962</v>
      </c>
      <c r="K4343" s="148">
        <f t="shared" si="97"/>
        <v>0</v>
      </c>
      <c r="L4343" s="148" t="s">
        <v>9021</v>
      </c>
    </row>
    <row r="4344" spans="8:12" x14ac:dyDescent="0.25">
      <c r="H4344" s="148" t="s">
        <v>5500</v>
      </c>
      <c r="I4344" s="148" t="s">
        <v>391</v>
      </c>
      <c r="J4344" s="148" t="s">
        <v>8614</v>
      </c>
      <c r="K4344" s="148">
        <f t="shared" si="97"/>
        <v>650000000001207</v>
      </c>
      <c r="L4344" s="148" t="s">
        <v>9021</v>
      </c>
    </row>
    <row r="4345" spans="8:12" x14ac:dyDescent="0.25">
      <c r="H4345" s="148" t="s">
        <v>5501</v>
      </c>
      <c r="I4345" s="148" t="s">
        <v>6962</v>
      </c>
      <c r="J4345" s="148" t="s">
        <v>6962</v>
      </c>
      <c r="K4345" s="148">
        <f t="shared" si="97"/>
        <v>0</v>
      </c>
      <c r="L4345" s="148" t="s">
        <v>9021</v>
      </c>
    </row>
    <row r="4346" spans="8:12" x14ac:dyDescent="0.25">
      <c r="H4346" s="148" t="s">
        <v>5501</v>
      </c>
      <c r="I4346" s="148" t="s">
        <v>391</v>
      </c>
      <c r="J4346" s="148" t="s">
        <v>8615</v>
      </c>
      <c r="K4346" s="148">
        <f t="shared" si="97"/>
        <v>650000000001208</v>
      </c>
      <c r="L4346" s="148" t="s">
        <v>9021</v>
      </c>
    </row>
    <row r="4347" spans="8:12" x14ac:dyDescent="0.25">
      <c r="H4347" s="148" t="s">
        <v>5502</v>
      </c>
      <c r="I4347" s="148" t="s">
        <v>6962</v>
      </c>
      <c r="J4347" s="148" t="s">
        <v>6962</v>
      </c>
      <c r="K4347" s="148">
        <f t="shared" si="97"/>
        <v>0</v>
      </c>
      <c r="L4347" s="148" t="s">
        <v>9021</v>
      </c>
    </row>
    <row r="4348" spans="8:12" x14ac:dyDescent="0.25">
      <c r="H4348" s="148" t="s">
        <v>5502</v>
      </c>
      <c r="I4348" s="148" t="s">
        <v>391</v>
      </c>
      <c r="J4348" s="148" t="s">
        <v>8616</v>
      </c>
      <c r="K4348" s="148">
        <f t="shared" si="97"/>
        <v>650000000002019</v>
      </c>
      <c r="L4348" s="148" t="s">
        <v>9021</v>
      </c>
    </row>
    <row r="4349" spans="8:12" x14ac:dyDescent="0.25">
      <c r="H4349" s="148" t="s">
        <v>5503</v>
      </c>
      <c r="I4349" s="148" t="s">
        <v>6962</v>
      </c>
      <c r="J4349" s="148" t="s">
        <v>6962</v>
      </c>
      <c r="K4349" s="148">
        <f t="shared" si="97"/>
        <v>0</v>
      </c>
      <c r="L4349" s="148" t="s">
        <v>9021</v>
      </c>
    </row>
    <row r="4350" spans="8:12" x14ac:dyDescent="0.25">
      <c r="H4350" s="148" t="s">
        <v>5503</v>
      </c>
      <c r="I4350" s="148" t="s">
        <v>391</v>
      </c>
      <c r="J4350" s="148" t="s">
        <v>8617</v>
      </c>
      <c r="K4350" s="148">
        <f t="shared" si="97"/>
        <v>650000000002020</v>
      </c>
      <c r="L4350" s="148" t="s">
        <v>9021</v>
      </c>
    </row>
    <row r="4351" spans="8:12" x14ac:dyDescent="0.25">
      <c r="H4351" s="148" t="s">
        <v>5504</v>
      </c>
      <c r="I4351" s="148" t="s">
        <v>6962</v>
      </c>
      <c r="J4351" s="148" t="s">
        <v>6962</v>
      </c>
      <c r="K4351" s="148">
        <f t="shared" si="97"/>
        <v>0</v>
      </c>
      <c r="L4351" s="148" t="s">
        <v>9021</v>
      </c>
    </row>
    <row r="4352" spans="8:12" x14ac:dyDescent="0.25">
      <c r="H4352" s="148" t="s">
        <v>5504</v>
      </c>
      <c r="I4352" s="148" t="s">
        <v>391</v>
      </c>
      <c r="J4352" s="148" t="s">
        <v>8618</v>
      </c>
      <c r="K4352" s="148">
        <f t="shared" si="97"/>
        <v>650000000001209</v>
      </c>
      <c r="L4352" s="148" t="s">
        <v>9021</v>
      </c>
    </row>
    <row r="4353" spans="8:12" x14ac:dyDescent="0.25">
      <c r="H4353" s="148" t="s">
        <v>5505</v>
      </c>
      <c r="I4353" s="148" t="s">
        <v>6962</v>
      </c>
      <c r="J4353" s="148" t="s">
        <v>6962</v>
      </c>
      <c r="K4353" s="148">
        <f t="shared" si="97"/>
        <v>0</v>
      </c>
      <c r="L4353" s="148" t="s">
        <v>9021</v>
      </c>
    </row>
    <row r="4354" spans="8:12" x14ac:dyDescent="0.25">
      <c r="H4354" s="148" t="s">
        <v>5505</v>
      </c>
      <c r="I4354" s="148" t="s">
        <v>391</v>
      </c>
      <c r="J4354" s="148" t="s">
        <v>8619</v>
      </c>
      <c r="K4354" s="148">
        <f t="shared" si="97"/>
        <v>650000000001210</v>
      </c>
      <c r="L4354" s="148" t="s">
        <v>9021</v>
      </c>
    </row>
    <row r="4355" spans="8:12" x14ac:dyDescent="0.25">
      <c r="H4355" s="148" t="s">
        <v>5506</v>
      </c>
      <c r="I4355" s="148" t="s">
        <v>6962</v>
      </c>
      <c r="J4355" s="148" t="s">
        <v>6962</v>
      </c>
      <c r="K4355" s="148">
        <f t="shared" ref="K4355:K4418" si="98">+IFERROR(J4355*1,0)</f>
        <v>0</v>
      </c>
      <c r="L4355" s="148" t="s">
        <v>9021</v>
      </c>
    </row>
    <row r="4356" spans="8:12" x14ac:dyDescent="0.25">
      <c r="H4356" s="148" t="s">
        <v>5506</v>
      </c>
      <c r="I4356" s="148" t="s">
        <v>391</v>
      </c>
      <c r="J4356" s="148" t="s">
        <v>8620</v>
      </c>
      <c r="K4356" s="148">
        <f t="shared" si="98"/>
        <v>650000000002021</v>
      </c>
      <c r="L4356" s="148" t="s">
        <v>9021</v>
      </c>
    </row>
    <row r="4357" spans="8:12" x14ac:dyDescent="0.25">
      <c r="H4357" s="148" t="s">
        <v>5507</v>
      </c>
      <c r="I4357" s="148" t="s">
        <v>6962</v>
      </c>
      <c r="J4357" s="148" t="s">
        <v>6962</v>
      </c>
      <c r="K4357" s="148">
        <f t="shared" si="98"/>
        <v>0</v>
      </c>
      <c r="L4357" s="148" t="s">
        <v>9021</v>
      </c>
    </row>
    <row r="4358" spans="8:12" x14ac:dyDescent="0.25">
      <c r="H4358" s="148" t="s">
        <v>5507</v>
      </c>
      <c r="I4358" s="148" t="s">
        <v>391</v>
      </c>
      <c r="J4358" s="148" t="s">
        <v>8621</v>
      </c>
      <c r="K4358" s="148">
        <f t="shared" si="98"/>
        <v>650000000002022</v>
      </c>
      <c r="L4358" s="148" t="s">
        <v>9021</v>
      </c>
    </row>
    <row r="4359" spans="8:12" x14ac:dyDescent="0.25">
      <c r="H4359" s="148" t="s">
        <v>5508</v>
      </c>
      <c r="I4359" s="148" t="s">
        <v>6962</v>
      </c>
      <c r="J4359" s="148" t="s">
        <v>6962</v>
      </c>
      <c r="K4359" s="148">
        <f t="shared" si="98"/>
        <v>0</v>
      </c>
      <c r="L4359" s="148" t="s">
        <v>9021</v>
      </c>
    </row>
    <row r="4360" spans="8:12" x14ac:dyDescent="0.25">
      <c r="H4360" s="148" t="s">
        <v>5508</v>
      </c>
      <c r="I4360" s="148" t="s">
        <v>391</v>
      </c>
      <c r="J4360" s="148" t="s">
        <v>8622</v>
      </c>
      <c r="K4360" s="148">
        <f t="shared" si="98"/>
        <v>650000000001211</v>
      </c>
      <c r="L4360" s="148" t="s">
        <v>9021</v>
      </c>
    </row>
    <row r="4361" spans="8:12" x14ac:dyDescent="0.25">
      <c r="H4361" s="148" t="s">
        <v>6934</v>
      </c>
      <c r="I4361" s="148" t="s">
        <v>6962</v>
      </c>
      <c r="J4361" s="148" t="s">
        <v>6962</v>
      </c>
      <c r="K4361" s="148">
        <f t="shared" si="98"/>
        <v>0</v>
      </c>
      <c r="L4361" s="148" t="s">
        <v>9021</v>
      </c>
    </row>
    <row r="4362" spans="8:12" x14ac:dyDescent="0.25">
      <c r="H4362" s="148" t="s">
        <v>5509</v>
      </c>
      <c r="I4362" s="148" t="s">
        <v>6962</v>
      </c>
      <c r="J4362" s="148" t="s">
        <v>6962</v>
      </c>
      <c r="K4362" s="148">
        <f t="shared" si="98"/>
        <v>0</v>
      </c>
      <c r="L4362" s="148" t="s">
        <v>9021</v>
      </c>
    </row>
    <row r="4363" spans="8:12" x14ac:dyDescent="0.25">
      <c r="H4363" s="148" t="s">
        <v>5509</v>
      </c>
      <c r="I4363" s="148" t="s">
        <v>391</v>
      </c>
      <c r="J4363" s="148" t="s">
        <v>8623</v>
      </c>
      <c r="K4363" s="148">
        <f t="shared" si="98"/>
        <v>650000000001212</v>
      </c>
      <c r="L4363" s="148" t="s">
        <v>9021</v>
      </c>
    </row>
    <row r="4364" spans="8:12" x14ac:dyDescent="0.25">
      <c r="H4364" s="148" t="s">
        <v>5510</v>
      </c>
      <c r="I4364" s="148" t="s">
        <v>6962</v>
      </c>
      <c r="J4364" s="148" t="s">
        <v>6962</v>
      </c>
      <c r="K4364" s="148">
        <f t="shared" si="98"/>
        <v>0</v>
      </c>
      <c r="L4364" s="148" t="s">
        <v>9021</v>
      </c>
    </row>
    <row r="4365" spans="8:12" x14ac:dyDescent="0.25">
      <c r="H4365" s="148" t="s">
        <v>5510</v>
      </c>
      <c r="I4365" s="148" t="s">
        <v>391</v>
      </c>
      <c r="J4365" s="148" t="s">
        <v>8624</v>
      </c>
      <c r="K4365" s="148">
        <f t="shared" si="98"/>
        <v>650000000002023</v>
      </c>
      <c r="L4365" s="148" t="s">
        <v>9021</v>
      </c>
    </row>
    <row r="4366" spans="8:12" x14ac:dyDescent="0.25">
      <c r="H4366" s="148" t="s">
        <v>5511</v>
      </c>
      <c r="I4366" s="148" t="s">
        <v>6962</v>
      </c>
      <c r="J4366" s="148" t="s">
        <v>6962</v>
      </c>
      <c r="K4366" s="148">
        <f t="shared" si="98"/>
        <v>0</v>
      </c>
      <c r="L4366" s="148" t="s">
        <v>9021</v>
      </c>
    </row>
    <row r="4367" spans="8:12" x14ac:dyDescent="0.25">
      <c r="H4367" s="148" t="s">
        <v>5511</v>
      </c>
      <c r="I4367" s="148" t="s">
        <v>391</v>
      </c>
      <c r="J4367" s="148" t="s">
        <v>8625</v>
      </c>
      <c r="K4367" s="148">
        <f t="shared" si="98"/>
        <v>650000000001213</v>
      </c>
      <c r="L4367" s="148" t="s">
        <v>9021</v>
      </c>
    </row>
    <row r="4368" spans="8:12" x14ac:dyDescent="0.25">
      <c r="H4368" s="148" t="s">
        <v>6935</v>
      </c>
      <c r="I4368" s="148" t="s">
        <v>6962</v>
      </c>
      <c r="J4368" s="148" t="s">
        <v>6962</v>
      </c>
      <c r="K4368" s="148">
        <f t="shared" si="98"/>
        <v>0</v>
      </c>
      <c r="L4368" s="148" t="s">
        <v>9021</v>
      </c>
    </row>
    <row r="4369" spans="8:12" x14ac:dyDescent="0.25">
      <c r="H4369" s="148" t="s">
        <v>5512</v>
      </c>
      <c r="I4369" s="148" t="s">
        <v>6962</v>
      </c>
      <c r="J4369" s="148" t="s">
        <v>6962</v>
      </c>
      <c r="K4369" s="148">
        <f t="shared" si="98"/>
        <v>0</v>
      </c>
      <c r="L4369" s="148" t="s">
        <v>9026</v>
      </c>
    </row>
    <row r="4370" spans="8:12" x14ac:dyDescent="0.25">
      <c r="H4370" s="148" t="s">
        <v>5512</v>
      </c>
      <c r="I4370" s="148" t="s">
        <v>391</v>
      </c>
      <c r="J4370" s="148" t="s">
        <v>8626</v>
      </c>
      <c r="K4370" s="148">
        <f t="shared" si="98"/>
        <v>650000000001214</v>
      </c>
      <c r="L4370" s="148" t="s">
        <v>9026</v>
      </c>
    </row>
    <row r="4371" spans="8:12" x14ac:dyDescent="0.25">
      <c r="H4371" s="148" t="s">
        <v>5513</v>
      </c>
      <c r="I4371" s="148" t="s">
        <v>6962</v>
      </c>
      <c r="J4371" s="148" t="s">
        <v>6962</v>
      </c>
      <c r="K4371" s="148">
        <f t="shared" si="98"/>
        <v>0</v>
      </c>
      <c r="L4371" s="148" t="s">
        <v>9025</v>
      </c>
    </row>
    <row r="4372" spans="8:12" x14ac:dyDescent="0.25">
      <c r="H4372" s="148" t="s">
        <v>5513</v>
      </c>
      <c r="I4372" s="148" t="s">
        <v>391</v>
      </c>
      <c r="J4372" s="148" t="s">
        <v>8627</v>
      </c>
      <c r="K4372" s="148">
        <f t="shared" si="98"/>
        <v>650000000001215</v>
      </c>
      <c r="L4372" s="148" t="s">
        <v>9025</v>
      </c>
    </row>
    <row r="4373" spans="8:12" x14ac:dyDescent="0.25">
      <c r="H4373" s="148" t="s">
        <v>5514</v>
      </c>
      <c r="I4373" s="148" t="s">
        <v>6962</v>
      </c>
      <c r="J4373" s="148" t="s">
        <v>6962</v>
      </c>
      <c r="K4373" s="148">
        <f t="shared" si="98"/>
        <v>0</v>
      </c>
      <c r="L4373" s="148" t="s">
        <v>9021</v>
      </c>
    </row>
    <row r="4374" spans="8:12" x14ac:dyDescent="0.25">
      <c r="H4374" s="148" t="s">
        <v>5514</v>
      </c>
      <c r="I4374" s="148" t="s">
        <v>391</v>
      </c>
      <c r="J4374" s="148" t="s">
        <v>8628</v>
      </c>
      <c r="K4374" s="148">
        <f t="shared" si="98"/>
        <v>650000000001216</v>
      </c>
      <c r="L4374" s="148" t="s">
        <v>9021</v>
      </c>
    </row>
    <row r="4375" spans="8:12" x14ac:dyDescent="0.25">
      <c r="H4375" s="148" t="s">
        <v>5515</v>
      </c>
      <c r="I4375" s="148" t="s">
        <v>6962</v>
      </c>
      <c r="J4375" s="148" t="s">
        <v>6962</v>
      </c>
      <c r="K4375" s="148">
        <f t="shared" si="98"/>
        <v>0</v>
      </c>
      <c r="L4375" s="148" t="s">
        <v>9021</v>
      </c>
    </row>
    <row r="4376" spans="8:12" x14ac:dyDescent="0.25">
      <c r="H4376" s="148" t="s">
        <v>5515</v>
      </c>
      <c r="I4376" s="148" t="s">
        <v>391</v>
      </c>
      <c r="J4376" s="148" t="s">
        <v>8629</v>
      </c>
      <c r="K4376" s="148">
        <f t="shared" si="98"/>
        <v>650000000001217</v>
      </c>
      <c r="L4376" s="148" t="s">
        <v>9021</v>
      </c>
    </row>
    <row r="4377" spans="8:12" x14ac:dyDescent="0.25">
      <c r="H4377" s="148" t="s">
        <v>5516</v>
      </c>
      <c r="I4377" s="148" t="s">
        <v>6962</v>
      </c>
      <c r="J4377" s="148" t="s">
        <v>6962</v>
      </c>
      <c r="K4377" s="148">
        <f t="shared" si="98"/>
        <v>0</v>
      </c>
      <c r="L4377" s="148" t="s">
        <v>9021</v>
      </c>
    </row>
    <row r="4378" spans="8:12" x14ac:dyDescent="0.25">
      <c r="H4378" s="148" t="s">
        <v>5516</v>
      </c>
      <c r="I4378" s="148" t="s">
        <v>391</v>
      </c>
      <c r="J4378" s="148" t="s">
        <v>8630</v>
      </c>
      <c r="K4378" s="148">
        <f t="shared" si="98"/>
        <v>650000000002024</v>
      </c>
      <c r="L4378" s="148" t="s">
        <v>9021</v>
      </c>
    </row>
    <row r="4379" spans="8:12" x14ac:dyDescent="0.25">
      <c r="H4379" s="148" t="s">
        <v>6936</v>
      </c>
      <c r="I4379" s="148" t="s">
        <v>6962</v>
      </c>
      <c r="J4379" s="148" t="s">
        <v>6962</v>
      </c>
      <c r="K4379" s="148">
        <f t="shared" si="98"/>
        <v>0</v>
      </c>
      <c r="L4379" s="148" t="s">
        <v>9021</v>
      </c>
    </row>
    <row r="4380" spans="8:12" x14ac:dyDescent="0.25">
      <c r="H4380" s="148" t="s">
        <v>5517</v>
      </c>
      <c r="I4380" s="148" t="s">
        <v>6962</v>
      </c>
      <c r="J4380" s="148" t="s">
        <v>6962</v>
      </c>
      <c r="K4380" s="148">
        <f t="shared" si="98"/>
        <v>0</v>
      </c>
      <c r="L4380" s="148" t="s">
        <v>9021</v>
      </c>
    </row>
    <row r="4381" spans="8:12" x14ac:dyDescent="0.25">
      <c r="H4381" s="148" t="s">
        <v>5517</v>
      </c>
      <c r="I4381" s="148" t="s">
        <v>391</v>
      </c>
      <c r="J4381" s="148" t="s">
        <v>8631</v>
      </c>
      <c r="K4381" s="148">
        <f t="shared" si="98"/>
        <v>650000000001218</v>
      </c>
      <c r="L4381" s="148" t="s">
        <v>9021</v>
      </c>
    </row>
    <row r="4382" spans="8:12" x14ac:dyDescent="0.25">
      <c r="H4382" s="148" t="s">
        <v>5518</v>
      </c>
      <c r="I4382" s="148" t="s">
        <v>6962</v>
      </c>
      <c r="J4382" s="148" t="s">
        <v>6962</v>
      </c>
      <c r="K4382" s="148">
        <f t="shared" si="98"/>
        <v>0</v>
      </c>
      <c r="L4382" s="148" t="s">
        <v>9021</v>
      </c>
    </row>
    <row r="4383" spans="8:12" x14ac:dyDescent="0.25">
      <c r="H4383" s="148" t="s">
        <v>5518</v>
      </c>
      <c r="I4383" s="148" t="s">
        <v>391</v>
      </c>
      <c r="J4383" s="148" t="s">
        <v>8632</v>
      </c>
      <c r="K4383" s="148">
        <f t="shared" si="98"/>
        <v>650000000001219</v>
      </c>
      <c r="L4383" s="148" t="s">
        <v>9021</v>
      </c>
    </row>
    <row r="4384" spans="8:12" x14ac:dyDescent="0.25">
      <c r="H4384" s="148" t="s">
        <v>5519</v>
      </c>
      <c r="I4384" s="148" t="s">
        <v>6962</v>
      </c>
      <c r="J4384" s="148" t="s">
        <v>6962</v>
      </c>
      <c r="K4384" s="148">
        <f t="shared" si="98"/>
        <v>0</v>
      </c>
      <c r="L4384" s="148" t="s">
        <v>9021</v>
      </c>
    </row>
    <row r="4385" spans="8:12" x14ac:dyDescent="0.25">
      <c r="H4385" s="148" t="s">
        <v>5519</v>
      </c>
      <c r="I4385" s="148" t="s">
        <v>391</v>
      </c>
      <c r="J4385" s="148" t="s">
        <v>8633</v>
      </c>
      <c r="K4385" s="148">
        <f t="shared" si="98"/>
        <v>650000000002025</v>
      </c>
      <c r="L4385" s="148" t="s">
        <v>9021</v>
      </c>
    </row>
    <row r="4386" spans="8:12" x14ac:dyDescent="0.25">
      <c r="H4386" s="148" t="s">
        <v>5520</v>
      </c>
      <c r="I4386" s="148" t="s">
        <v>6962</v>
      </c>
      <c r="J4386" s="148" t="s">
        <v>6962</v>
      </c>
      <c r="K4386" s="148">
        <f t="shared" si="98"/>
        <v>0</v>
      </c>
      <c r="L4386" s="148" t="s">
        <v>9021</v>
      </c>
    </row>
    <row r="4387" spans="8:12" x14ac:dyDescent="0.25">
      <c r="H4387" s="148" t="s">
        <v>5520</v>
      </c>
      <c r="I4387" s="148" t="s">
        <v>391</v>
      </c>
      <c r="J4387" s="148" t="s">
        <v>8634</v>
      </c>
      <c r="K4387" s="148">
        <f t="shared" si="98"/>
        <v>650000000002026</v>
      </c>
      <c r="L4387" s="148" t="s">
        <v>9021</v>
      </c>
    </row>
    <row r="4388" spans="8:12" x14ac:dyDescent="0.25">
      <c r="H4388" s="148" t="s">
        <v>5521</v>
      </c>
      <c r="I4388" s="148" t="s">
        <v>6962</v>
      </c>
      <c r="J4388" s="148" t="s">
        <v>6962</v>
      </c>
      <c r="K4388" s="148">
        <f t="shared" si="98"/>
        <v>0</v>
      </c>
      <c r="L4388" s="148" t="s">
        <v>9021</v>
      </c>
    </row>
    <row r="4389" spans="8:12" x14ac:dyDescent="0.25">
      <c r="H4389" s="148" t="s">
        <v>5521</v>
      </c>
      <c r="I4389" s="148" t="s">
        <v>391</v>
      </c>
      <c r="J4389" s="148" t="s">
        <v>8635</v>
      </c>
      <c r="K4389" s="148">
        <f t="shared" si="98"/>
        <v>650000000001220</v>
      </c>
      <c r="L4389" s="148" t="s">
        <v>9021</v>
      </c>
    </row>
    <row r="4390" spans="8:12" x14ac:dyDescent="0.25">
      <c r="H4390" s="148" t="s">
        <v>5522</v>
      </c>
      <c r="I4390" s="148" t="s">
        <v>6962</v>
      </c>
      <c r="J4390" s="148" t="s">
        <v>6962</v>
      </c>
      <c r="K4390" s="148">
        <f t="shared" si="98"/>
        <v>0</v>
      </c>
      <c r="L4390" s="148" t="s">
        <v>9021</v>
      </c>
    </row>
    <row r="4391" spans="8:12" x14ac:dyDescent="0.25">
      <c r="H4391" s="148" t="s">
        <v>5522</v>
      </c>
      <c r="I4391" s="148" t="s">
        <v>391</v>
      </c>
      <c r="J4391" s="148" t="s">
        <v>8636</v>
      </c>
      <c r="K4391" s="148">
        <f t="shared" si="98"/>
        <v>650000000002027</v>
      </c>
      <c r="L4391" s="148" t="s">
        <v>9021</v>
      </c>
    </row>
    <row r="4392" spans="8:12" x14ac:dyDescent="0.25">
      <c r="H4392" s="148" t="s">
        <v>5523</v>
      </c>
      <c r="I4392" s="148" t="s">
        <v>6962</v>
      </c>
      <c r="J4392" s="148" t="s">
        <v>6962</v>
      </c>
      <c r="K4392" s="148">
        <f t="shared" si="98"/>
        <v>0</v>
      </c>
      <c r="L4392" s="148" t="s">
        <v>9021</v>
      </c>
    </row>
    <row r="4393" spans="8:12" x14ac:dyDescent="0.25">
      <c r="H4393" s="148" t="s">
        <v>5523</v>
      </c>
      <c r="I4393" s="148" t="s">
        <v>391</v>
      </c>
      <c r="J4393" s="148" t="s">
        <v>8637</v>
      </c>
      <c r="K4393" s="148">
        <f t="shared" si="98"/>
        <v>650000000001221</v>
      </c>
      <c r="L4393" s="148" t="s">
        <v>9021</v>
      </c>
    </row>
    <row r="4394" spans="8:12" x14ac:dyDescent="0.25">
      <c r="H4394" s="148" t="s">
        <v>5524</v>
      </c>
      <c r="I4394" s="148" t="s">
        <v>6962</v>
      </c>
      <c r="J4394" s="148" t="s">
        <v>6962</v>
      </c>
      <c r="K4394" s="148">
        <f t="shared" si="98"/>
        <v>0</v>
      </c>
      <c r="L4394" s="148" t="s">
        <v>9021</v>
      </c>
    </row>
    <row r="4395" spans="8:12" x14ac:dyDescent="0.25">
      <c r="H4395" s="148" t="s">
        <v>5524</v>
      </c>
      <c r="I4395" s="148" t="s">
        <v>391</v>
      </c>
      <c r="J4395" s="148" t="s">
        <v>8638</v>
      </c>
      <c r="K4395" s="148">
        <f t="shared" si="98"/>
        <v>650000000001222</v>
      </c>
      <c r="L4395" s="148" t="s">
        <v>9021</v>
      </c>
    </row>
    <row r="4396" spans="8:12" x14ac:dyDescent="0.25">
      <c r="H4396" s="148" t="s">
        <v>5525</v>
      </c>
      <c r="I4396" s="148" t="s">
        <v>6962</v>
      </c>
      <c r="J4396" s="148" t="s">
        <v>6962</v>
      </c>
      <c r="K4396" s="148">
        <f t="shared" si="98"/>
        <v>0</v>
      </c>
      <c r="L4396" s="148" t="s">
        <v>9021</v>
      </c>
    </row>
    <row r="4397" spans="8:12" x14ac:dyDescent="0.25">
      <c r="H4397" s="148" t="s">
        <v>5525</v>
      </c>
      <c r="I4397" s="148" t="s">
        <v>391</v>
      </c>
      <c r="J4397" s="148" t="s">
        <v>8639</v>
      </c>
      <c r="K4397" s="148">
        <f t="shared" si="98"/>
        <v>650000000001223</v>
      </c>
      <c r="L4397" s="148" t="s">
        <v>9021</v>
      </c>
    </row>
    <row r="4398" spans="8:12" x14ac:dyDescent="0.25">
      <c r="H4398" s="148" t="s">
        <v>5526</v>
      </c>
      <c r="I4398" s="148" t="s">
        <v>6962</v>
      </c>
      <c r="J4398" s="148" t="s">
        <v>6962</v>
      </c>
      <c r="K4398" s="148">
        <f t="shared" si="98"/>
        <v>0</v>
      </c>
      <c r="L4398" s="148" t="s">
        <v>9021</v>
      </c>
    </row>
    <row r="4399" spans="8:12" x14ac:dyDescent="0.25">
      <c r="H4399" s="148" t="s">
        <v>5526</v>
      </c>
      <c r="I4399" s="148" t="s">
        <v>391</v>
      </c>
      <c r="J4399" s="148" t="s">
        <v>8640</v>
      </c>
      <c r="K4399" s="148">
        <f t="shared" si="98"/>
        <v>650000000001224</v>
      </c>
      <c r="L4399" s="148" t="s">
        <v>9021</v>
      </c>
    </row>
    <row r="4400" spans="8:12" x14ac:dyDescent="0.25">
      <c r="H4400" s="148" t="s">
        <v>6937</v>
      </c>
      <c r="I4400" s="148" t="s">
        <v>6962</v>
      </c>
      <c r="J4400" s="148" t="s">
        <v>6962</v>
      </c>
      <c r="K4400" s="148">
        <f t="shared" si="98"/>
        <v>0</v>
      </c>
      <c r="L4400" s="148" t="s">
        <v>9021</v>
      </c>
    </row>
    <row r="4401" spans="8:12" x14ac:dyDescent="0.25">
      <c r="H4401" s="148" t="s">
        <v>5527</v>
      </c>
      <c r="I4401" s="148" t="s">
        <v>6962</v>
      </c>
      <c r="J4401" s="148" t="s">
        <v>6962</v>
      </c>
      <c r="K4401" s="148">
        <f t="shared" si="98"/>
        <v>0</v>
      </c>
      <c r="L4401" s="148" t="s">
        <v>9021</v>
      </c>
    </row>
    <row r="4402" spans="8:12" x14ac:dyDescent="0.25">
      <c r="H4402" s="148" t="s">
        <v>5527</v>
      </c>
      <c r="I4402" s="148" t="s">
        <v>391</v>
      </c>
      <c r="J4402" s="148" t="s">
        <v>8641</v>
      </c>
      <c r="K4402" s="148">
        <f t="shared" si="98"/>
        <v>650000000001225</v>
      </c>
      <c r="L4402" s="148" t="s">
        <v>9021</v>
      </c>
    </row>
    <row r="4403" spans="8:12" x14ac:dyDescent="0.25">
      <c r="H4403" s="148" t="s">
        <v>5528</v>
      </c>
      <c r="I4403" s="148" t="s">
        <v>6962</v>
      </c>
      <c r="J4403" s="148" t="s">
        <v>6962</v>
      </c>
      <c r="K4403" s="148">
        <f t="shared" si="98"/>
        <v>0</v>
      </c>
      <c r="L4403" s="148" t="s">
        <v>9021</v>
      </c>
    </row>
    <row r="4404" spans="8:12" x14ac:dyDescent="0.25">
      <c r="H4404" s="148" t="s">
        <v>5528</v>
      </c>
      <c r="I4404" s="148" t="s">
        <v>391</v>
      </c>
      <c r="J4404" s="148" t="s">
        <v>8642</v>
      </c>
      <c r="K4404" s="148">
        <f t="shared" si="98"/>
        <v>650000000002028</v>
      </c>
      <c r="L4404" s="148" t="s">
        <v>9021</v>
      </c>
    </row>
    <row r="4405" spans="8:12" x14ac:dyDescent="0.25">
      <c r="H4405" s="148" t="s">
        <v>5529</v>
      </c>
      <c r="I4405" s="148" t="s">
        <v>6962</v>
      </c>
      <c r="J4405" s="148" t="s">
        <v>6962</v>
      </c>
      <c r="K4405" s="148">
        <f t="shared" si="98"/>
        <v>0</v>
      </c>
      <c r="L4405" s="148" t="s">
        <v>9021</v>
      </c>
    </row>
    <row r="4406" spans="8:12" x14ac:dyDescent="0.25">
      <c r="H4406" s="148" t="s">
        <v>5529</v>
      </c>
      <c r="I4406" s="148" t="s">
        <v>391</v>
      </c>
      <c r="J4406" s="148" t="s">
        <v>8643</v>
      </c>
      <c r="K4406" s="148">
        <f t="shared" si="98"/>
        <v>650000000002029</v>
      </c>
      <c r="L4406" s="148" t="s">
        <v>9021</v>
      </c>
    </row>
    <row r="4407" spans="8:12" x14ac:dyDescent="0.25">
      <c r="H4407" s="148" t="s">
        <v>5530</v>
      </c>
      <c r="I4407" s="148" t="s">
        <v>6962</v>
      </c>
      <c r="J4407" s="148" t="s">
        <v>6962</v>
      </c>
      <c r="K4407" s="148">
        <f t="shared" si="98"/>
        <v>0</v>
      </c>
      <c r="L4407" s="148" t="s">
        <v>9021</v>
      </c>
    </row>
    <row r="4408" spans="8:12" x14ac:dyDescent="0.25">
      <c r="H4408" s="148" t="s">
        <v>5530</v>
      </c>
      <c r="I4408" s="148" t="s">
        <v>391</v>
      </c>
      <c r="J4408" s="148" t="s">
        <v>8644</v>
      </c>
      <c r="K4408" s="148">
        <f t="shared" si="98"/>
        <v>650000000001226</v>
      </c>
      <c r="L4408" s="148" t="s">
        <v>9021</v>
      </c>
    </row>
    <row r="4409" spans="8:12" x14ac:dyDescent="0.25">
      <c r="H4409" s="148" t="s">
        <v>5531</v>
      </c>
      <c r="I4409" s="148" t="s">
        <v>6962</v>
      </c>
      <c r="J4409" s="148" t="s">
        <v>6962</v>
      </c>
      <c r="K4409" s="148">
        <f t="shared" si="98"/>
        <v>0</v>
      </c>
      <c r="L4409" s="148" t="s">
        <v>9021</v>
      </c>
    </row>
    <row r="4410" spans="8:12" x14ac:dyDescent="0.25">
      <c r="H4410" s="148" t="s">
        <v>5531</v>
      </c>
      <c r="I4410" s="148" t="s">
        <v>391</v>
      </c>
      <c r="J4410" s="148" t="s">
        <v>8645</v>
      </c>
      <c r="K4410" s="148">
        <f t="shared" si="98"/>
        <v>650000000002030</v>
      </c>
      <c r="L4410" s="148" t="s">
        <v>9021</v>
      </c>
    </row>
    <row r="4411" spans="8:12" x14ac:dyDescent="0.25">
      <c r="H4411" s="148" t="s">
        <v>6938</v>
      </c>
      <c r="I4411" s="148" t="s">
        <v>6962</v>
      </c>
      <c r="J4411" s="148" t="s">
        <v>6962</v>
      </c>
      <c r="K4411" s="148">
        <f t="shared" si="98"/>
        <v>0</v>
      </c>
      <c r="L4411" s="148" t="s">
        <v>9021</v>
      </c>
    </row>
    <row r="4412" spans="8:12" x14ac:dyDescent="0.25">
      <c r="H4412" s="148" t="s">
        <v>5532</v>
      </c>
      <c r="I4412" s="148" t="s">
        <v>6962</v>
      </c>
      <c r="J4412" s="148" t="s">
        <v>6962</v>
      </c>
      <c r="K4412" s="148">
        <f t="shared" si="98"/>
        <v>0</v>
      </c>
      <c r="L4412" s="148" t="s">
        <v>9021</v>
      </c>
    </row>
    <row r="4413" spans="8:12" x14ac:dyDescent="0.25">
      <c r="H4413" s="148" t="s">
        <v>5532</v>
      </c>
      <c r="I4413" s="148" t="s">
        <v>391</v>
      </c>
      <c r="J4413" s="148" t="s">
        <v>8646</v>
      </c>
      <c r="K4413" s="148">
        <f t="shared" si="98"/>
        <v>650000000001227</v>
      </c>
      <c r="L4413" s="148" t="s">
        <v>9021</v>
      </c>
    </row>
    <row r="4414" spans="8:12" x14ac:dyDescent="0.25">
      <c r="H4414" s="148" t="s">
        <v>5533</v>
      </c>
      <c r="I4414" s="148" t="s">
        <v>6962</v>
      </c>
      <c r="J4414" s="148" t="s">
        <v>6962</v>
      </c>
      <c r="K4414" s="148">
        <f t="shared" si="98"/>
        <v>0</v>
      </c>
      <c r="L4414" s="148" t="s">
        <v>9021</v>
      </c>
    </row>
    <row r="4415" spans="8:12" x14ac:dyDescent="0.25">
      <c r="H4415" s="148" t="s">
        <v>5533</v>
      </c>
      <c r="I4415" s="148" t="s">
        <v>391</v>
      </c>
      <c r="J4415" s="148" t="s">
        <v>8647</v>
      </c>
      <c r="K4415" s="148">
        <f t="shared" si="98"/>
        <v>650000000002031</v>
      </c>
      <c r="L4415" s="148" t="s">
        <v>9021</v>
      </c>
    </row>
    <row r="4416" spans="8:12" x14ac:dyDescent="0.25">
      <c r="H4416" s="148" t="s">
        <v>6939</v>
      </c>
      <c r="I4416" s="148" t="s">
        <v>6962</v>
      </c>
      <c r="J4416" s="148" t="s">
        <v>6962</v>
      </c>
      <c r="K4416" s="148">
        <f t="shared" si="98"/>
        <v>0</v>
      </c>
      <c r="L4416" s="148" t="s">
        <v>9021</v>
      </c>
    </row>
    <row r="4417" spans="8:12" x14ac:dyDescent="0.25">
      <c r="H4417" s="148" t="s">
        <v>5534</v>
      </c>
      <c r="I4417" s="148" t="s">
        <v>6962</v>
      </c>
      <c r="J4417" s="148" t="s">
        <v>6962</v>
      </c>
      <c r="K4417" s="148">
        <f t="shared" si="98"/>
        <v>0</v>
      </c>
      <c r="L4417" s="148" t="s">
        <v>9021</v>
      </c>
    </row>
    <row r="4418" spans="8:12" x14ac:dyDescent="0.25">
      <c r="H4418" s="148" t="s">
        <v>5534</v>
      </c>
      <c r="I4418" s="148" t="s">
        <v>391</v>
      </c>
      <c r="J4418" s="148" t="s">
        <v>8648</v>
      </c>
      <c r="K4418" s="148">
        <f t="shared" si="98"/>
        <v>650000000001228</v>
      </c>
      <c r="L4418" s="148" t="s">
        <v>9021</v>
      </c>
    </row>
    <row r="4419" spans="8:12" x14ac:dyDescent="0.25">
      <c r="H4419" s="148" t="s">
        <v>5535</v>
      </c>
      <c r="I4419" s="148" t="s">
        <v>6962</v>
      </c>
      <c r="J4419" s="148" t="s">
        <v>6962</v>
      </c>
      <c r="K4419" s="148">
        <f t="shared" ref="K4419:K4482" si="99">+IFERROR(J4419*1,0)</f>
        <v>0</v>
      </c>
      <c r="L4419" s="148" t="s">
        <v>9026</v>
      </c>
    </row>
    <row r="4420" spans="8:12" x14ac:dyDescent="0.25">
      <c r="H4420" s="148" t="s">
        <v>5535</v>
      </c>
      <c r="I4420" s="148" t="s">
        <v>391</v>
      </c>
      <c r="J4420" s="148" t="s">
        <v>8649</v>
      </c>
      <c r="K4420" s="148">
        <f t="shared" si="99"/>
        <v>650000000002032</v>
      </c>
      <c r="L4420" s="148" t="s">
        <v>9026</v>
      </c>
    </row>
    <row r="4421" spans="8:12" x14ac:dyDescent="0.25">
      <c r="H4421" s="148" t="s">
        <v>5536</v>
      </c>
      <c r="I4421" s="148" t="s">
        <v>6962</v>
      </c>
      <c r="J4421" s="148" t="s">
        <v>6962</v>
      </c>
      <c r="K4421" s="148">
        <f t="shared" si="99"/>
        <v>0</v>
      </c>
      <c r="L4421" s="148" t="s">
        <v>9025</v>
      </c>
    </row>
    <row r="4422" spans="8:12" x14ac:dyDescent="0.25">
      <c r="H4422" s="148" t="s">
        <v>5536</v>
      </c>
      <c r="I4422" s="148" t="s">
        <v>391</v>
      </c>
      <c r="J4422" s="148" t="s">
        <v>8650</v>
      </c>
      <c r="K4422" s="148">
        <f t="shared" si="99"/>
        <v>650000000001229</v>
      </c>
      <c r="L4422" s="148" t="s">
        <v>9025</v>
      </c>
    </row>
    <row r="4423" spans="8:12" x14ac:dyDescent="0.25">
      <c r="H4423" s="148" t="s">
        <v>5537</v>
      </c>
      <c r="I4423" s="148" t="s">
        <v>6962</v>
      </c>
      <c r="J4423" s="148" t="s">
        <v>6962</v>
      </c>
      <c r="K4423" s="148">
        <f t="shared" si="99"/>
        <v>0</v>
      </c>
      <c r="L4423" s="148" t="s">
        <v>9021</v>
      </c>
    </row>
    <row r="4424" spans="8:12" x14ac:dyDescent="0.25">
      <c r="H4424" s="148" t="s">
        <v>5537</v>
      </c>
      <c r="I4424" s="148" t="s">
        <v>391</v>
      </c>
      <c r="J4424" s="148" t="s">
        <v>8651</v>
      </c>
      <c r="K4424" s="148">
        <f t="shared" si="99"/>
        <v>650000000001230</v>
      </c>
      <c r="L4424" s="148" t="s">
        <v>9021</v>
      </c>
    </row>
    <row r="4425" spans="8:12" x14ac:dyDescent="0.25">
      <c r="H4425" s="148" t="s">
        <v>5538</v>
      </c>
      <c r="I4425" s="148" t="s">
        <v>6962</v>
      </c>
      <c r="J4425" s="148" t="s">
        <v>6962</v>
      </c>
      <c r="K4425" s="148">
        <f t="shared" si="99"/>
        <v>0</v>
      </c>
      <c r="L4425" s="148" t="s">
        <v>9021</v>
      </c>
    </row>
    <row r="4426" spans="8:12" x14ac:dyDescent="0.25">
      <c r="H4426" s="148" t="s">
        <v>5538</v>
      </c>
      <c r="I4426" s="148" t="s">
        <v>391</v>
      </c>
      <c r="J4426" s="148" t="s">
        <v>8652</v>
      </c>
      <c r="K4426" s="148">
        <f t="shared" si="99"/>
        <v>650000000001231</v>
      </c>
      <c r="L4426" s="148" t="s">
        <v>9021</v>
      </c>
    </row>
    <row r="4427" spans="8:12" x14ac:dyDescent="0.25">
      <c r="H4427" s="148" t="s">
        <v>5539</v>
      </c>
      <c r="I4427" s="148" t="s">
        <v>6962</v>
      </c>
      <c r="J4427" s="148" t="s">
        <v>6962</v>
      </c>
      <c r="K4427" s="148">
        <f t="shared" si="99"/>
        <v>0</v>
      </c>
      <c r="L4427" s="148" t="s">
        <v>9021</v>
      </c>
    </row>
    <row r="4428" spans="8:12" x14ac:dyDescent="0.25">
      <c r="H4428" s="148" t="s">
        <v>5539</v>
      </c>
      <c r="I4428" s="148" t="s">
        <v>391</v>
      </c>
      <c r="J4428" s="148" t="s">
        <v>8653</v>
      </c>
      <c r="K4428" s="148">
        <f t="shared" si="99"/>
        <v>650000000002033</v>
      </c>
      <c r="L4428" s="148" t="s">
        <v>9021</v>
      </c>
    </row>
    <row r="4429" spans="8:12" x14ac:dyDescent="0.25">
      <c r="H4429" s="148" t="s">
        <v>5540</v>
      </c>
      <c r="I4429" s="148" t="s">
        <v>6962</v>
      </c>
      <c r="J4429" s="148" t="s">
        <v>6962</v>
      </c>
      <c r="K4429" s="148">
        <f t="shared" si="99"/>
        <v>0</v>
      </c>
      <c r="L4429" s="148" t="s">
        <v>9021</v>
      </c>
    </row>
    <row r="4430" spans="8:12" x14ac:dyDescent="0.25">
      <c r="H4430" s="148" t="s">
        <v>5540</v>
      </c>
      <c r="I4430" s="148" t="s">
        <v>391</v>
      </c>
      <c r="J4430" s="148" t="s">
        <v>8654</v>
      </c>
      <c r="K4430" s="148">
        <f t="shared" si="99"/>
        <v>650000000001232</v>
      </c>
      <c r="L4430" s="148" t="s">
        <v>9021</v>
      </c>
    </row>
    <row r="4431" spans="8:12" x14ac:dyDescent="0.25">
      <c r="H4431" s="148" t="s">
        <v>5541</v>
      </c>
      <c r="I4431" s="148" t="s">
        <v>6962</v>
      </c>
      <c r="J4431" s="148" t="s">
        <v>6962</v>
      </c>
      <c r="K4431" s="148">
        <f t="shared" si="99"/>
        <v>0</v>
      </c>
      <c r="L4431" s="148" t="s">
        <v>9021</v>
      </c>
    </row>
    <row r="4432" spans="8:12" x14ac:dyDescent="0.25">
      <c r="H4432" s="148" t="s">
        <v>5541</v>
      </c>
      <c r="I4432" s="148" t="s">
        <v>391</v>
      </c>
      <c r="J4432" s="148" t="s">
        <v>8655</v>
      </c>
      <c r="K4432" s="148">
        <f t="shared" si="99"/>
        <v>650000000001233</v>
      </c>
      <c r="L4432" s="148" t="s">
        <v>9021</v>
      </c>
    </row>
    <row r="4433" spans="8:12" x14ac:dyDescent="0.25">
      <c r="H4433" s="148" t="s">
        <v>5542</v>
      </c>
      <c r="I4433" s="148" t="s">
        <v>6962</v>
      </c>
      <c r="J4433" s="148" t="s">
        <v>6962</v>
      </c>
      <c r="K4433" s="148">
        <f t="shared" si="99"/>
        <v>0</v>
      </c>
      <c r="L4433" s="148" t="s">
        <v>9021</v>
      </c>
    </row>
    <row r="4434" spans="8:12" x14ac:dyDescent="0.25">
      <c r="H4434" s="148" t="s">
        <v>5542</v>
      </c>
      <c r="I4434" s="148" t="s">
        <v>391</v>
      </c>
      <c r="J4434" s="148" t="s">
        <v>8656</v>
      </c>
      <c r="K4434" s="148">
        <f t="shared" si="99"/>
        <v>650000000002034</v>
      </c>
      <c r="L4434" s="148" t="s">
        <v>9021</v>
      </c>
    </row>
    <row r="4435" spans="8:12" x14ac:dyDescent="0.25">
      <c r="H4435" s="148" t="s">
        <v>5543</v>
      </c>
      <c r="I4435" s="148" t="s">
        <v>6962</v>
      </c>
      <c r="J4435" s="148" t="s">
        <v>6962</v>
      </c>
      <c r="K4435" s="148">
        <f t="shared" si="99"/>
        <v>0</v>
      </c>
      <c r="L4435" s="148" t="s">
        <v>9021</v>
      </c>
    </row>
    <row r="4436" spans="8:12" x14ac:dyDescent="0.25">
      <c r="H4436" s="148" t="s">
        <v>5543</v>
      </c>
      <c r="I4436" s="148" t="s">
        <v>391</v>
      </c>
      <c r="J4436" s="148" t="s">
        <v>8657</v>
      </c>
      <c r="K4436" s="148">
        <f t="shared" si="99"/>
        <v>650000000002035</v>
      </c>
      <c r="L4436" s="148" t="s">
        <v>9021</v>
      </c>
    </row>
    <row r="4437" spans="8:12" x14ac:dyDescent="0.25">
      <c r="H4437" s="148" t="s">
        <v>5544</v>
      </c>
      <c r="I4437" s="148" t="s">
        <v>6962</v>
      </c>
      <c r="J4437" s="148" t="s">
        <v>6962</v>
      </c>
      <c r="K4437" s="148">
        <f t="shared" si="99"/>
        <v>0</v>
      </c>
      <c r="L4437" s="148" t="s">
        <v>9021</v>
      </c>
    </row>
    <row r="4438" spans="8:12" x14ac:dyDescent="0.25">
      <c r="H4438" s="148" t="s">
        <v>5544</v>
      </c>
      <c r="I4438" s="148" t="s">
        <v>391</v>
      </c>
      <c r="J4438" s="148" t="s">
        <v>8658</v>
      </c>
      <c r="K4438" s="148">
        <f t="shared" si="99"/>
        <v>650000000001234</v>
      </c>
      <c r="L4438" s="148" t="s">
        <v>9021</v>
      </c>
    </row>
    <row r="4439" spans="8:12" x14ac:dyDescent="0.25">
      <c r="H4439" s="148" t="s">
        <v>5545</v>
      </c>
      <c r="I4439" s="148" t="s">
        <v>6962</v>
      </c>
      <c r="J4439" s="148" t="s">
        <v>6962</v>
      </c>
      <c r="K4439" s="148">
        <f t="shared" si="99"/>
        <v>0</v>
      </c>
      <c r="L4439" s="148" t="s">
        <v>9021</v>
      </c>
    </row>
    <row r="4440" spans="8:12" x14ac:dyDescent="0.25">
      <c r="H4440" s="148" t="s">
        <v>5545</v>
      </c>
      <c r="I4440" s="148" t="s">
        <v>391</v>
      </c>
      <c r="J4440" s="148" t="s">
        <v>8659</v>
      </c>
      <c r="K4440" s="148">
        <f t="shared" si="99"/>
        <v>650000000002036</v>
      </c>
      <c r="L4440" s="148" t="s">
        <v>9021</v>
      </c>
    </row>
    <row r="4441" spans="8:12" x14ac:dyDescent="0.25">
      <c r="H4441" s="148" t="s">
        <v>5546</v>
      </c>
      <c r="I4441" s="148" t="s">
        <v>6962</v>
      </c>
      <c r="J4441" s="148" t="s">
        <v>6962</v>
      </c>
      <c r="K4441" s="148">
        <f t="shared" si="99"/>
        <v>0</v>
      </c>
      <c r="L4441" s="148" t="s">
        <v>9021</v>
      </c>
    </row>
    <row r="4442" spans="8:12" x14ac:dyDescent="0.25">
      <c r="H4442" s="148" t="s">
        <v>5546</v>
      </c>
      <c r="I4442" s="148" t="s">
        <v>391</v>
      </c>
      <c r="J4442" s="148" t="s">
        <v>8660</v>
      </c>
      <c r="K4442" s="148">
        <f t="shared" si="99"/>
        <v>650000000001235</v>
      </c>
      <c r="L4442" s="148" t="s">
        <v>9021</v>
      </c>
    </row>
    <row r="4443" spans="8:12" x14ac:dyDescent="0.25">
      <c r="H4443" s="148" t="s">
        <v>5547</v>
      </c>
      <c r="I4443" s="148" t="s">
        <v>6962</v>
      </c>
      <c r="J4443" s="148" t="s">
        <v>6962</v>
      </c>
      <c r="K4443" s="148">
        <f t="shared" si="99"/>
        <v>0</v>
      </c>
      <c r="L4443" s="148" t="s">
        <v>9021</v>
      </c>
    </row>
    <row r="4444" spans="8:12" x14ac:dyDescent="0.25">
      <c r="H4444" s="148" t="s">
        <v>5547</v>
      </c>
      <c r="I4444" s="148" t="s">
        <v>391</v>
      </c>
      <c r="J4444" s="148" t="s">
        <v>8661</v>
      </c>
      <c r="K4444" s="148">
        <f t="shared" si="99"/>
        <v>650000000002037</v>
      </c>
      <c r="L4444" s="148" t="s">
        <v>9021</v>
      </c>
    </row>
    <row r="4445" spans="8:12" x14ac:dyDescent="0.25">
      <c r="H4445" s="148" t="s">
        <v>5548</v>
      </c>
      <c r="I4445" s="148" t="s">
        <v>6962</v>
      </c>
      <c r="J4445" s="148" t="s">
        <v>6962</v>
      </c>
      <c r="K4445" s="148">
        <f t="shared" si="99"/>
        <v>0</v>
      </c>
      <c r="L4445" s="148" t="s">
        <v>9021</v>
      </c>
    </row>
    <row r="4446" spans="8:12" x14ac:dyDescent="0.25">
      <c r="H4446" s="148" t="s">
        <v>5548</v>
      </c>
      <c r="I4446" s="148" t="s">
        <v>391</v>
      </c>
      <c r="J4446" s="148" t="s">
        <v>8662</v>
      </c>
      <c r="K4446" s="148">
        <f t="shared" si="99"/>
        <v>650000000002038</v>
      </c>
      <c r="L4446" s="148" t="s">
        <v>9021</v>
      </c>
    </row>
    <row r="4447" spans="8:12" x14ac:dyDescent="0.25">
      <c r="H4447" s="148" t="s">
        <v>5549</v>
      </c>
      <c r="I4447" s="148" t="s">
        <v>6962</v>
      </c>
      <c r="J4447" s="148" t="s">
        <v>6962</v>
      </c>
      <c r="K4447" s="148">
        <f t="shared" si="99"/>
        <v>0</v>
      </c>
      <c r="L4447" s="148" t="s">
        <v>9021</v>
      </c>
    </row>
    <row r="4448" spans="8:12" x14ac:dyDescent="0.25">
      <c r="H4448" s="148" t="s">
        <v>5549</v>
      </c>
      <c r="I4448" s="148" t="s">
        <v>391</v>
      </c>
      <c r="J4448" s="148" t="s">
        <v>8663</v>
      </c>
      <c r="K4448" s="148">
        <f t="shared" si="99"/>
        <v>650000000001236</v>
      </c>
      <c r="L4448" s="148" t="s">
        <v>9021</v>
      </c>
    </row>
    <row r="4449" spans="8:12" x14ac:dyDescent="0.25">
      <c r="H4449" s="148" t="s">
        <v>5550</v>
      </c>
      <c r="I4449" s="148" t="s">
        <v>6962</v>
      </c>
      <c r="J4449" s="148" t="s">
        <v>6962</v>
      </c>
      <c r="K4449" s="148">
        <f t="shared" si="99"/>
        <v>0</v>
      </c>
      <c r="L4449" s="148" t="s">
        <v>9021</v>
      </c>
    </row>
    <row r="4450" spans="8:12" x14ac:dyDescent="0.25">
      <c r="H4450" s="148" t="s">
        <v>5550</v>
      </c>
      <c r="I4450" s="148" t="s">
        <v>391</v>
      </c>
      <c r="J4450" s="148" t="s">
        <v>8664</v>
      </c>
      <c r="K4450" s="148">
        <f t="shared" si="99"/>
        <v>650000000001237</v>
      </c>
      <c r="L4450" s="148" t="s">
        <v>9021</v>
      </c>
    </row>
    <row r="4451" spans="8:12" x14ac:dyDescent="0.25">
      <c r="H4451" s="148" t="s">
        <v>5551</v>
      </c>
      <c r="I4451" s="148" t="s">
        <v>6962</v>
      </c>
      <c r="J4451" s="148" t="s">
        <v>6962</v>
      </c>
      <c r="K4451" s="148">
        <f t="shared" si="99"/>
        <v>0</v>
      </c>
      <c r="L4451" s="148" t="s">
        <v>9021</v>
      </c>
    </row>
    <row r="4452" spans="8:12" x14ac:dyDescent="0.25">
      <c r="H4452" s="148" t="s">
        <v>5551</v>
      </c>
      <c r="I4452" s="148" t="s">
        <v>391</v>
      </c>
      <c r="J4452" s="148" t="s">
        <v>8665</v>
      </c>
      <c r="K4452" s="148">
        <f t="shared" si="99"/>
        <v>650000000001238</v>
      </c>
      <c r="L4452" s="148" t="s">
        <v>9021</v>
      </c>
    </row>
    <row r="4453" spans="8:12" x14ac:dyDescent="0.25">
      <c r="H4453" s="148" t="s">
        <v>5552</v>
      </c>
      <c r="I4453" s="148" t="s">
        <v>6962</v>
      </c>
      <c r="J4453" s="148" t="s">
        <v>6962</v>
      </c>
      <c r="K4453" s="148">
        <f t="shared" si="99"/>
        <v>0</v>
      </c>
      <c r="L4453" s="148" t="s">
        <v>9021</v>
      </c>
    </row>
    <row r="4454" spans="8:12" x14ac:dyDescent="0.25">
      <c r="H4454" s="148" t="s">
        <v>5552</v>
      </c>
      <c r="I4454" s="148" t="s">
        <v>391</v>
      </c>
      <c r="J4454" s="148" t="s">
        <v>8666</v>
      </c>
      <c r="K4454" s="148">
        <f t="shared" si="99"/>
        <v>650000000001239</v>
      </c>
      <c r="L4454" s="148" t="s">
        <v>9021</v>
      </c>
    </row>
    <row r="4455" spans="8:12" x14ac:dyDescent="0.25">
      <c r="H4455" s="148" t="s">
        <v>5553</v>
      </c>
      <c r="I4455" s="148" t="s">
        <v>6962</v>
      </c>
      <c r="J4455" s="148" t="s">
        <v>6962</v>
      </c>
      <c r="K4455" s="148">
        <f t="shared" si="99"/>
        <v>0</v>
      </c>
      <c r="L4455" s="148" t="s">
        <v>9021</v>
      </c>
    </row>
    <row r="4456" spans="8:12" x14ac:dyDescent="0.25">
      <c r="H4456" s="148" t="s">
        <v>5553</v>
      </c>
      <c r="I4456" s="148" t="s">
        <v>391</v>
      </c>
      <c r="J4456" s="148" t="s">
        <v>8667</v>
      </c>
      <c r="K4456" s="148">
        <f t="shared" si="99"/>
        <v>650000000001240</v>
      </c>
      <c r="L4456" s="148" t="s">
        <v>9021</v>
      </c>
    </row>
    <row r="4457" spans="8:12" x14ac:dyDescent="0.25">
      <c r="H4457" s="148" t="s">
        <v>5554</v>
      </c>
      <c r="I4457" s="148" t="s">
        <v>6962</v>
      </c>
      <c r="J4457" s="148" t="s">
        <v>6962</v>
      </c>
      <c r="K4457" s="148">
        <f t="shared" si="99"/>
        <v>0</v>
      </c>
      <c r="L4457" s="148" t="s">
        <v>9021</v>
      </c>
    </row>
    <row r="4458" spans="8:12" x14ac:dyDescent="0.25">
      <c r="H4458" s="148" t="s">
        <v>5554</v>
      </c>
      <c r="I4458" s="148" t="s">
        <v>391</v>
      </c>
      <c r="J4458" s="148" t="s">
        <v>8668</v>
      </c>
      <c r="K4458" s="148">
        <f t="shared" si="99"/>
        <v>650000000001241</v>
      </c>
      <c r="L4458" s="148" t="s">
        <v>9021</v>
      </c>
    </row>
    <row r="4459" spans="8:12" x14ac:dyDescent="0.25">
      <c r="H4459" s="148" t="s">
        <v>5555</v>
      </c>
      <c r="I4459" s="148" t="s">
        <v>6962</v>
      </c>
      <c r="J4459" s="148" t="s">
        <v>6962</v>
      </c>
      <c r="K4459" s="148">
        <f t="shared" si="99"/>
        <v>0</v>
      </c>
      <c r="L4459" s="148" t="s">
        <v>9021</v>
      </c>
    </row>
    <row r="4460" spans="8:12" x14ac:dyDescent="0.25">
      <c r="H4460" s="148" t="s">
        <v>5555</v>
      </c>
      <c r="I4460" s="148" t="s">
        <v>391</v>
      </c>
      <c r="J4460" s="148" t="s">
        <v>8669</v>
      </c>
      <c r="K4460" s="148">
        <f t="shared" si="99"/>
        <v>650000000001242</v>
      </c>
      <c r="L4460" s="148" t="s">
        <v>9021</v>
      </c>
    </row>
    <row r="4461" spans="8:12" x14ac:dyDescent="0.25">
      <c r="H4461" s="148" t="s">
        <v>5556</v>
      </c>
      <c r="I4461" s="148" t="s">
        <v>6962</v>
      </c>
      <c r="J4461" s="148" t="s">
        <v>6962</v>
      </c>
      <c r="K4461" s="148">
        <f t="shared" si="99"/>
        <v>0</v>
      </c>
      <c r="L4461" s="148" t="s">
        <v>9021</v>
      </c>
    </row>
    <row r="4462" spans="8:12" x14ac:dyDescent="0.25">
      <c r="H4462" s="148" t="s">
        <v>5556</v>
      </c>
      <c r="I4462" s="148" t="s">
        <v>391</v>
      </c>
      <c r="J4462" s="148" t="s">
        <v>8670</v>
      </c>
      <c r="K4462" s="148">
        <f t="shared" si="99"/>
        <v>650000000002039</v>
      </c>
      <c r="L4462" s="148" t="s">
        <v>9021</v>
      </c>
    </row>
    <row r="4463" spans="8:12" x14ac:dyDescent="0.25">
      <c r="H4463" s="148" t="s">
        <v>5557</v>
      </c>
      <c r="I4463" s="148" t="s">
        <v>6962</v>
      </c>
      <c r="J4463" s="148" t="s">
        <v>6962</v>
      </c>
      <c r="K4463" s="148">
        <f t="shared" si="99"/>
        <v>0</v>
      </c>
      <c r="L4463" s="148" t="s">
        <v>9021</v>
      </c>
    </row>
    <row r="4464" spans="8:12" x14ac:dyDescent="0.25">
      <c r="H4464" s="148" t="s">
        <v>5557</v>
      </c>
      <c r="I4464" s="148" t="s">
        <v>391</v>
      </c>
      <c r="J4464" s="148" t="s">
        <v>8671</v>
      </c>
      <c r="K4464" s="148">
        <f t="shared" si="99"/>
        <v>650000000001243</v>
      </c>
      <c r="L4464" s="148" t="s">
        <v>9021</v>
      </c>
    </row>
    <row r="4465" spans="8:12" x14ac:dyDescent="0.25">
      <c r="H4465" s="148" t="s">
        <v>5558</v>
      </c>
      <c r="I4465" s="148" t="s">
        <v>6962</v>
      </c>
      <c r="J4465" s="148" t="s">
        <v>6962</v>
      </c>
      <c r="K4465" s="148">
        <f t="shared" si="99"/>
        <v>0</v>
      </c>
      <c r="L4465" s="148" t="s">
        <v>9021</v>
      </c>
    </row>
    <row r="4466" spans="8:12" x14ac:dyDescent="0.25">
      <c r="H4466" s="148" t="s">
        <v>5558</v>
      </c>
      <c r="I4466" s="148" t="s">
        <v>391</v>
      </c>
      <c r="J4466" s="148" t="s">
        <v>8672</v>
      </c>
      <c r="K4466" s="148">
        <f t="shared" si="99"/>
        <v>650000000001244</v>
      </c>
      <c r="L4466" s="148" t="s">
        <v>9021</v>
      </c>
    </row>
    <row r="4467" spans="8:12" x14ac:dyDescent="0.25">
      <c r="H4467" s="148" t="s">
        <v>5559</v>
      </c>
      <c r="I4467" s="148" t="s">
        <v>6962</v>
      </c>
      <c r="J4467" s="148" t="s">
        <v>6962</v>
      </c>
      <c r="K4467" s="148">
        <f t="shared" si="99"/>
        <v>0</v>
      </c>
      <c r="L4467" s="148" t="s">
        <v>9021</v>
      </c>
    </row>
    <row r="4468" spans="8:12" x14ac:dyDescent="0.25">
      <c r="H4468" s="148" t="s">
        <v>5559</v>
      </c>
      <c r="I4468" s="148" t="s">
        <v>391</v>
      </c>
      <c r="J4468" s="148" t="s">
        <v>8673</v>
      </c>
      <c r="K4468" s="148">
        <f t="shared" si="99"/>
        <v>650000000002040</v>
      </c>
      <c r="L4468" s="148" t="s">
        <v>9021</v>
      </c>
    </row>
    <row r="4469" spans="8:12" x14ac:dyDescent="0.25">
      <c r="H4469" s="148" t="s">
        <v>5560</v>
      </c>
      <c r="I4469" s="148" t="s">
        <v>6962</v>
      </c>
      <c r="J4469" s="148" t="s">
        <v>6962</v>
      </c>
      <c r="K4469" s="148">
        <f t="shared" si="99"/>
        <v>0</v>
      </c>
      <c r="L4469" s="148" t="s">
        <v>9026</v>
      </c>
    </row>
    <row r="4470" spans="8:12" x14ac:dyDescent="0.25">
      <c r="H4470" s="148" t="s">
        <v>5560</v>
      </c>
      <c r="I4470" s="148" t="s">
        <v>391</v>
      </c>
      <c r="J4470" s="148" t="s">
        <v>8674</v>
      </c>
      <c r="K4470" s="148">
        <f t="shared" si="99"/>
        <v>650000000001245</v>
      </c>
      <c r="L4470" s="148" t="s">
        <v>9026</v>
      </c>
    </row>
    <row r="4471" spans="8:12" x14ac:dyDescent="0.25">
      <c r="H4471" s="148" t="s">
        <v>5561</v>
      </c>
      <c r="I4471" s="148" t="s">
        <v>6962</v>
      </c>
      <c r="J4471" s="148" t="s">
        <v>6962</v>
      </c>
      <c r="K4471" s="148">
        <f t="shared" si="99"/>
        <v>0</v>
      </c>
      <c r="L4471" s="148" t="s">
        <v>9025</v>
      </c>
    </row>
    <row r="4472" spans="8:12" x14ac:dyDescent="0.25">
      <c r="H4472" s="148" t="s">
        <v>5561</v>
      </c>
      <c r="I4472" s="148" t="s">
        <v>391</v>
      </c>
      <c r="J4472" s="148" t="s">
        <v>8675</v>
      </c>
      <c r="K4472" s="148">
        <f t="shared" si="99"/>
        <v>650000000001246</v>
      </c>
      <c r="L4472" s="148" t="s">
        <v>9025</v>
      </c>
    </row>
    <row r="4473" spans="8:12" x14ac:dyDescent="0.25">
      <c r="H4473" s="148" t="s">
        <v>5562</v>
      </c>
      <c r="I4473" s="148" t="s">
        <v>6962</v>
      </c>
      <c r="J4473" s="148" t="s">
        <v>6962</v>
      </c>
      <c r="K4473" s="148">
        <f t="shared" si="99"/>
        <v>0</v>
      </c>
      <c r="L4473" s="148" t="s">
        <v>9021</v>
      </c>
    </row>
    <row r="4474" spans="8:12" x14ac:dyDescent="0.25">
      <c r="H4474" s="148" t="s">
        <v>5562</v>
      </c>
      <c r="I4474" s="148" t="s">
        <v>391</v>
      </c>
      <c r="J4474" s="148" t="s">
        <v>8676</v>
      </c>
      <c r="K4474" s="148">
        <f t="shared" si="99"/>
        <v>650000000002041</v>
      </c>
      <c r="L4474" s="148" t="s">
        <v>9021</v>
      </c>
    </row>
    <row r="4475" spans="8:12" x14ac:dyDescent="0.25">
      <c r="H4475" s="148" t="s">
        <v>5563</v>
      </c>
      <c r="I4475" s="148" t="s">
        <v>6962</v>
      </c>
      <c r="J4475" s="148" t="s">
        <v>6962</v>
      </c>
      <c r="K4475" s="148">
        <f t="shared" si="99"/>
        <v>0</v>
      </c>
      <c r="L4475" s="148" t="s">
        <v>9021</v>
      </c>
    </row>
    <row r="4476" spans="8:12" x14ac:dyDescent="0.25">
      <c r="H4476" s="148" t="s">
        <v>5563</v>
      </c>
      <c r="I4476" s="148" t="s">
        <v>391</v>
      </c>
      <c r="J4476" s="148" t="s">
        <v>8677</v>
      </c>
      <c r="K4476" s="148">
        <f t="shared" si="99"/>
        <v>650000000001247</v>
      </c>
      <c r="L4476" s="148" t="s">
        <v>9021</v>
      </c>
    </row>
    <row r="4477" spans="8:12" x14ac:dyDescent="0.25">
      <c r="H4477" s="148" t="s">
        <v>5564</v>
      </c>
      <c r="I4477" s="148" t="s">
        <v>6962</v>
      </c>
      <c r="J4477" s="148" t="s">
        <v>6962</v>
      </c>
      <c r="K4477" s="148">
        <f t="shared" si="99"/>
        <v>0</v>
      </c>
      <c r="L4477" s="148" t="s">
        <v>9021</v>
      </c>
    </row>
    <row r="4478" spans="8:12" x14ac:dyDescent="0.25">
      <c r="H4478" s="148" t="s">
        <v>5564</v>
      </c>
      <c r="I4478" s="148" t="s">
        <v>391</v>
      </c>
      <c r="J4478" s="148" t="s">
        <v>8678</v>
      </c>
      <c r="K4478" s="148">
        <f t="shared" si="99"/>
        <v>650000000002042</v>
      </c>
      <c r="L4478" s="148" t="s">
        <v>9021</v>
      </c>
    </row>
    <row r="4479" spans="8:12" x14ac:dyDescent="0.25">
      <c r="H4479" s="148" t="s">
        <v>5565</v>
      </c>
      <c r="I4479" s="148" t="s">
        <v>6962</v>
      </c>
      <c r="J4479" s="148" t="s">
        <v>6962</v>
      </c>
      <c r="K4479" s="148">
        <f t="shared" si="99"/>
        <v>0</v>
      </c>
      <c r="L4479" s="148" t="s">
        <v>9021</v>
      </c>
    </row>
    <row r="4480" spans="8:12" x14ac:dyDescent="0.25">
      <c r="H4480" s="148" t="s">
        <v>5565</v>
      </c>
      <c r="I4480" s="148" t="s">
        <v>391</v>
      </c>
      <c r="J4480" s="148" t="s">
        <v>8679</v>
      </c>
      <c r="K4480" s="148">
        <f t="shared" si="99"/>
        <v>650000000001248</v>
      </c>
      <c r="L4480" s="148" t="s">
        <v>9021</v>
      </c>
    </row>
    <row r="4481" spans="8:12" x14ac:dyDescent="0.25">
      <c r="H4481" s="148" t="s">
        <v>5566</v>
      </c>
      <c r="I4481" s="148" t="s">
        <v>6962</v>
      </c>
      <c r="J4481" s="148" t="s">
        <v>6962</v>
      </c>
      <c r="K4481" s="148">
        <f t="shared" si="99"/>
        <v>0</v>
      </c>
      <c r="L4481" s="148" t="s">
        <v>9021</v>
      </c>
    </row>
    <row r="4482" spans="8:12" x14ac:dyDescent="0.25">
      <c r="H4482" s="148" t="s">
        <v>5566</v>
      </c>
      <c r="I4482" s="148" t="s">
        <v>391</v>
      </c>
      <c r="J4482" s="148" t="s">
        <v>8680</v>
      </c>
      <c r="K4482" s="148">
        <f t="shared" si="99"/>
        <v>650000000001249</v>
      </c>
      <c r="L4482" s="148" t="s">
        <v>9021</v>
      </c>
    </row>
    <row r="4483" spans="8:12" x14ac:dyDescent="0.25">
      <c r="H4483" s="148" t="s">
        <v>5567</v>
      </c>
      <c r="I4483" s="148" t="s">
        <v>6962</v>
      </c>
      <c r="J4483" s="148" t="s">
        <v>6962</v>
      </c>
      <c r="K4483" s="148">
        <f t="shared" ref="K4483:K4546" si="100">+IFERROR(J4483*1,0)</f>
        <v>0</v>
      </c>
      <c r="L4483" s="148" t="s">
        <v>9021</v>
      </c>
    </row>
    <row r="4484" spans="8:12" x14ac:dyDescent="0.25">
      <c r="H4484" s="148" t="s">
        <v>5567</v>
      </c>
      <c r="I4484" s="148" t="s">
        <v>391</v>
      </c>
      <c r="J4484" s="148" t="s">
        <v>8681</v>
      </c>
      <c r="K4484" s="148">
        <f t="shared" si="100"/>
        <v>650000000002043</v>
      </c>
      <c r="L4484" s="148" t="s">
        <v>9021</v>
      </c>
    </row>
    <row r="4485" spans="8:12" x14ac:dyDescent="0.25">
      <c r="H4485" s="148" t="s">
        <v>5568</v>
      </c>
      <c r="I4485" s="148" t="s">
        <v>6962</v>
      </c>
      <c r="J4485" s="148" t="s">
        <v>6962</v>
      </c>
      <c r="K4485" s="148">
        <f t="shared" si="100"/>
        <v>0</v>
      </c>
      <c r="L4485" s="148" t="s">
        <v>9021</v>
      </c>
    </row>
    <row r="4486" spans="8:12" x14ac:dyDescent="0.25">
      <c r="H4486" s="148" t="s">
        <v>5568</v>
      </c>
      <c r="I4486" s="148" t="s">
        <v>391</v>
      </c>
      <c r="J4486" s="148" t="s">
        <v>8682</v>
      </c>
      <c r="K4486" s="148">
        <f t="shared" si="100"/>
        <v>650000000001250</v>
      </c>
      <c r="L4486" s="148" t="s">
        <v>9021</v>
      </c>
    </row>
    <row r="4487" spans="8:12" x14ac:dyDescent="0.25">
      <c r="H4487" s="148" t="s">
        <v>5569</v>
      </c>
      <c r="I4487" s="148" t="s">
        <v>6962</v>
      </c>
      <c r="J4487" s="148" t="s">
        <v>6962</v>
      </c>
      <c r="K4487" s="148">
        <f t="shared" si="100"/>
        <v>0</v>
      </c>
      <c r="L4487" s="148" t="s">
        <v>9021</v>
      </c>
    </row>
    <row r="4488" spans="8:12" x14ac:dyDescent="0.25">
      <c r="H4488" s="148" t="s">
        <v>5569</v>
      </c>
      <c r="I4488" s="148" t="s">
        <v>391</v>
      </c>
      <c r="J4488" s="148" t="s">
        <v>8683</v>
      </c>
      <c r="K4488" s="148">
        <f t="shared" si="100"/>
        <v>650000000002044</v>
      </c>
      <c r="L4488" s="148" t="s">
        <v>9021</v>
      </c>
    </row>
    <row r="4489" spans="8:12" x14ac:dyDescent="0.25">
      <c r="H4489" s="148" t="s">
        <v>5570</v>
      </c>
      <c r="I4489" s="148" t="s">
        <v>6962</v>
      </c>
      <c r="J4489" s="148" t="s">
        <v>6962</v>
      </c>
      <c r="K4489" s="148">
        <f t="shared" si="100"/>
        <v>0</v>
      </c>
      <c r="L4489" s="148" t="s">
        <v>9021</v>
      </c>
    </row>
    <row r="4490" spans="8:12" x14ac:dyDescent="0.25">
      <c r="H4490" s="148" t="s">
        <v>5570</v>
      </c>
      <c r="I4490" s="148" t="s">
        <v>391</v>
      </c>
      <c r="J4490" s="148" t="s">
        <v>8684</v>
      </c>
      <c r="K4490" s="148">
        <f t="shared" si="100"/>
        <v>650000000001251</v>
      </c>
      <c r="L4490" s="148" t="s">
        <v>9021</v>
      </c>
    </row>
    <row r="4491" spans="8:12" x14ac:dyDescent="0.25">
      <c r="H4491" s="148" t="s">
        <v>5571</v>
      </c>
      <c r="I4491" s="148" t="s">
        <v>6962</v>
      </c>
      <c r="J4491" s="148" t="s">
        <v>6962</v>
      </c>
      <c r="K4491" s="148">
        <f t="shared" si="100"/>
        <v>0</v>
      </c>
      <c r="L4491" s="148" t="s">
        <v>9021</v>
      </c>
    </row>
    <row r="4492" spans="8:12" x14ac:dyDescent="0.25">
      <c r="H4492" s="148" t="s">
        <v>5571</v>
      </c>
      <c r="I4492" s="148" t="s">
        <v>391</v>
      </c>
      <c r="J4492" s="148" t="s">
        <v>8685</v>
      </c>
      <c r="K4492" s="148">
        <f t="shared" si="100"/>
        <v>650000000001252</v>
      </c>
      <c r="L4492" s="148" t="s">
        <v>9021</v>
      </c>
    </row>
    <row r="4493" spans="8:12" x14ac:dyDescent="0.25">
      <c r="H4493" s="148" t="s">
        <v>5572</v>
      </c>
      <c r="I4493" s="148" t="s">
        <v>6962</v>
      </c>
      <c r="J4493" s="148" t="s">
        <v>6962</v>
      </c>
      <c r="K4493" s="148">
        <f t="shared" si="100"/>
        <v>0</v>
      </c>
      <c r="L4493" s="148" t="s">
        <v>9021</v>
      </c>
    </row>
    <row r="4494" spans="8:12" x14ac:dyDescent="0.25">
      <c r="H4494" s="148" t="s">
        <v>5572</v>
      </c>
      <c r="I4494" s="148" t="s">
        <v>391</v>
      </c>
      <c r="J4494" s="148" t="s">
        <v>8686</v>
      </c>
      <c r="K4494" s="148">
        <f t="shared" si="100"/>
        <v>650000000001253</v>
      </c>
      <c r="L4494" s="148" t="s">
        <v>9021</v>
      </c>
    </row>
    <row r="4495" spans="8:12" x14ac:dyDescent="0.25">
      <c r="H4495" s="148" t="s">
        <v>5573</v>
      </c>
      <c r="I4495" s="148" t="s">
        <v>6962</v>
      </c>
      <c r="J4495" s="148" t="s">
        <v>6962</v>
      </c>
      <c r="K4495" s="148">
        <f t="shared" si="100"/>
        <v>0</v>
      </c>
      <c r="L4495" s="148" t="s">
        <v>9021</v>
      </c>
    </row>
    <row r="4496" spans="8:12" x14ac:dyDescent="0.25">
      <c r="H4496" s="148" t="s">
        <v>5573</v>
      </c>
      <c r="I4496" s="148" t="s">
        <v>391</v>
      </c>
      <c r="J4496" s="148" t="s">
        <v>8687</v>
      </c>
      <c r="K4496" s="148">
        <f t="shared" si="100"/>
        <v>650000000001254</v>
      </c>
      <c r="L4496" s="148" t="s">
        <v>9021</v>
      </c>
    </row>
    <row r="4497" spans="8:12" x14ac:dyDescent="0.25">
      <c r="H4497" s="148" t="s">
        <v>5574</v>
      </c>
      <c r="I4497" s="148" t="s">
        <v>6962</v>
      </c>
      <c r="J4497" s="148" t="s">
        <v>6962</v>
      </c>
      <c r="K4497" s="148">
        <f t="shared" si="100"/>
        <v>0</v>
      </c>
      <c r="L4497" s="148" t="s">
        <v>9021</v>
      </c>
    </row>
    <row r="4498" spans="8:12" x14ac:dyDescent="0.25">
      <c r="H4498" s="148" t="s">
        <v>5574</v>
      </c>
      <c r="I4498" s="148" t="s">
        <v>391</v>
      </c>
      <c r="J4498" s="148" t="s">
        <v>8688</v>
      </c>
      <c r="K4498" s="148">
        <f t="shared" si="100"/>
        <v>650000000002045</v>
      </c>
      <c r="L4498" s="148" t="s">
        <v>9021</v>
      </c>
    </row>
    <row r="4499" spans="8:12" x14ac:dyDescent="0.25">
      <c r="H4499" s="148" t="s">
        <v>5575</v>
      </c>
      <c r="I4499" s="148" t="s">
        <v>6962</v>
      </c>
      <c r="J4499" s="148" t="s">
        <v>6962</v>
      </c>
      <c r="K4499" s="148">
        <f t="shared" si="100"/>
        <v>0</v>
      </c>
      <c r="L4499" s="148" t="s">
        <v>9021</v>
      </c>
    </row>
    <row r="4500" spans="8:12" x14ac:dyDescent="0.25">
      <c r="H4500" s="148" t="s">
        <v>5575</v>
      </c>
      <c r="I4500" s="148" t="s">
        <v>391</v>
      </c>
      <c r="J4500" s="148" t="s">
        <v>8689</v>
      </c>
      <c r="K4500" s="148">
        <f t="shared" si="100"/>
        <v>650000000001255</v>
      </c>
      <c r="L4500" s="148" t="s">
        <v>9021</v>
      </c>
    </row>
    <row r="4501" spans="8:12" x14ac:dyDescent="0.25">
      <c r="H4501" s="148" t="s">
        <v>5576</v>
      </c>
      <c r="I4501" s="148" t="s">
        <v>6962</v>
      </c>
      <c r="J4501" s="148" t="s">
        <v>6962</v>
      </c>
      <c r="K4501" s="148">
        <f t="shared" si="100"/>
        <v>0</v>
      </c>
      <c r="L4501" s="148" t="s">
        <v>9021</v>
      </c>
    </row>
    <row r="4502" spans="8:12" x14ac:dyDescent="0.25">
      <c r="H4502" s="148" t="s">
        <v>5576</v>
      </c>
      <c r="I4502" s="148" t="s">
        <v>391</v>
      </c>
      <c r="J4502" s="148" t="s">
        <v>8690</v>
      </c>
      <c r="K4502" s="148">
        <f t="shared" si="100"/>
        <v>650000000001256</v>
      </c>
      <c r="L4502" s="148" t="s">
        <v>9021</v>
      </c>
    </row>
    <row r="4503" spans="8:12" x14ac:dyDescent="0.25">
      <c r="H4503" s="148" t="s">
        <v>5577</v>
      </c>
      <c r="I4503" s="148" t="s">
        <v>6962</v>
      </c>
      <c r="J4503" s="148" t="s">
        <v>6962</v>
      </c>
      <c r="K4503" s="148">
        <f t="shared" si="100"/>
        <v>0</v>
      </c>
      <c r="L4503" s="148" t="s">
        <v>9021</v>
      </c>
    </row>
    <row r="4504" spans="8:12" x14ac:dyDescent="0.25">
      <c r="H4504" s="148" t="s">
        <v>5577</v>
      </c>
      <c r="I4504" s="148" t="s">
        <v>391</v>
      </c>
      <c r="J4504" s="148" t="s">
        <v>8691</v>
      </c>
      <c r="K4504" s="148">
        <f t="shared" si="100"/>
        <v>650000000001257</v>
      </c>
      <c r="L4504" s="148" t="s">
        <v>9021</v>
      </c>
    </row>
    <row r="4505" spans="8:12" x14ac:dyDescent="0.25">
      <c r="H4505" s="148" t="s">
        <v>5578</v>
      </c>
      <c r="I4505" s="148" t="s">
        <v>6962</v>
      </c>
      <c r="J4505" s="148" t="s">
        <v>6962</v>
      </c>
      <c r="K4505" s="148">
        <f t="shared" si="100"/>
        <v>0</v>
      </c>
      <c r="L4505" s="148" t="s">
        <v>9021</v>
      </c>
    </row>
    <row r="4506" spans="8:12" x14ac:dyDescent="0.25">
      <c r="H4506" s="148" t="s">
        <v>5578</v>
      </c>
      <c r="I4506" s="148" t="s">
        <v>391</v>
      </c>
      <c r="J4506" s="148" t="s">
        <v>8692</v>
      </c>
      <c r="K4506" s="148">
        <f t="shared" si="100"/>
        <v>650000000001258</v>
      </c>
      <c r="L4506" s="148" t="s">
        <v>9021</v>
      </c>
    </row>
    <row r="4507" spans="8:12" x14ac:dyDescent="0.25">
      <c r="H4507" s="148" t="s">
        <v>5579</v>
      </c>
      <c r="I4507" s="148" t="s">
        <v>6962</v>
      </c>
      <c r="J4507" s="148" t="s">
        <v>6962</v>
      </c>
      <c r="K4507" s="148">
        <f t="shared" si="100"/>
        <v>0</v>
      </c>
      <c r="L4507" s="148" t="s">
        <v>9021</v>
      </c>
    </row>
    <row r="4508" spans="8:12" x14ac:dyDescent="0.25">
      <c r="H4508" s="148" t="s">
        <v>5579</v>
      </c>
      <c r="I4508" s="148" t="s">
        <v>391</v>
      </c>
      <c r="J4508" s="148" t="s">
        <v>8693</v>
      </c>
      <c r="K4508" s="148">
        <f t="shared" si="100"/>
        <v>650000000001259</v>
      </c>
      <c r="L4508" s="148" t="s">
        <v>9021</v>
      </c>
    </row>
    <row r="4509" spans="8:12" x14ac:dyDescent="0.25">
      <c r="H4509" s="148" t="s">
        <v>5580</v>
      </c>
      <c r="I4509" s="148" t="s">
        <v>6962</v>
      </c>
      <c r="J4509" s="148" t="s">
        <v>6962</v>
      </c>
      <c r="K4509" s="148">
        <f t="shared" si="100"/>
        <v>0</v>
      </c>
      <c r="L4509" s="148" t="s">
        <v>9021</v>
      </c>
    </row>
    <row r="4510" spans="8:12" x14ac:dyDescent="0.25">
      <c r="H4510" s="148" t="s">
        <v>5580</v>
      </c>
      <c r="I4510" s="148" t="s">
        <v>391</v>
      </c>
      <c r="J4510" s="148" t="s">
        <v>8694</v>
      </c>
      <c r="K4510" s="148">
        <f t="shared" si="100"/>
        <v>650000000001260</v>
      </c>
      <c r="L4510" s="148" t="s">
        <v>9021</v>
      </c>
    </row>
    <row r="4511" spans="8:12" x14ac:dyDescent="0.25">
      <c r="H4511" s="148" t="s">
        <v>6940</v>
      </c>
      <c r="I4511" s="148" t="s">
        <v>6962</v>
      </c>
      <c r="J4511" s="148" t="s">
        <v>6962</v>
      </c>
      <c r="K4511" s="148">
        <f t="shared" si="100"/>
        <v>0</v>
      </c>
      <c r="L4511" s="148" t="s">
        <v>9021</v>
      </c>
    </row>
    <row r="4512" spans="8:12" x14ac:dyDescent="0.25">
      <c r="H4512" s="148" t="s">
        <v>5581</v>
      </c>
      <c r="I4512" s="148" t="s">
        <v>6962</v>
      </c>
      <c r="J4512" s="148" t="s">
        <v>6962</v>
      </c>
      <c r="K4512" s="148">
        <f t="shared" si="100"/>
        <v>0</v>
      </c>
      <c r="L4512" s="148" t="s">
        <v>9021</v>
      </c>
    </row>
    <row r="4513" spans="8:12" x14ac:dyDescent="0.25">
      <c r="H4513" s="148" t="s">
        <v>5581</v>
      </c>
      <c r="I4513" s="148" t="s">
        <v>391</v>
      </c>
      <c r="J4513" s="148" t="s">
        <v>8695</v>
      </c>
      <c r="K4513" s="148">
        <f t="shared" si="100"/>
        <v>650000000001261</v>
      </c>
      <c r="L4513" s="148" t="s">
        <v>9021</v>
      </c>
    </row>
    <row r="4514" spans="8:12" x14ac:dyDescent="0.25">
      <c r="H4514" s="148" t="s">
        <v>5582</v>
      </c>
      <c r="I4514" s="148" t="s">
        <v>6962</v>
      </c>
      <c r="J4514" s="148" t="s">
        <v>6962</v>
      </c>
      <c r="K4514" s="148">
        <f t="shared" si="100"/>
        <v>0</v>
      </c>
      <c r="L4514" s="148" t="s">
        <v>9021</v>
      </c>
    </row>
    <row r="4515" spans="8:12" x14ac:dyDescent="0.25">
      <c r="H4515" s="148" t="s">
        <v>5582</v>
      </c>
      <c r="I4515" s="148" t="s">
        <v>391</v>
      </c>
      <c r="J4515" s="148" t="s">
        <v>8696</v>
      </c>
      <c r="K4515" s="148">
        <f t="shared" si="100"/>
        <v>650000000002046</v>
      </c>
      <c r="L4515" s="148" t="s">
        <v>9021</v>
      </c>
    </row>
    <row r="4516" spans="8:12" x14ac:dyDescent="0.25">
      <c r="H4516" s="148" t="s">
        <v>5583</v>
      </c>
      <c r="I4516" s="148" t="s">
        <v>6962</v>
      </c>
      <c r="J4516" s="148" t="s">
        <v>6962</v>
      </c>
      <c r="K4516" s="148">
        <f t="shared" si="100"/>
        <v>0</v>
      </c>
      <c r="L4516" s="148" t="s">
        <v>9021</v>
      </c>
    </row>
    <row r="4517" spans="8:12" x14ac:dyDescent="0.25">
      <c r="H4517" s="148" t="s">
        <v>5583</v>
      </c>
      <c r="I4517" s="148" t="s">
        <v>391</v>
      </c>
      <c r="J4517" s="148" t="s">
        <v>8697</v>
      </c>
      <c r="K4517" s="148">
        <f t="shared" si="100"/>
        <v>650000000002047</v>
      </c>
      <c r="L4517" s="148" t="s">
        <v>9021</v>
      </c>
    </row>
    <row r="4518" spans="8:12" x14ac:dyDescent="0.25">
      <c r="H4518" s="148" t="s">
        <v>5584</v>
      </c>
      <c r="I4518" s="148" t="s">
        <v>6962</v>
      </c>
      <c r="J4518" s="148" t="s">
        <v>6962</v>
      </c>
      <c r="K4518" s="148">
        <f t="shared" si="100"/>
        <v>0</v>
      </c>
      <c r="L4518" s="148" t="s">
        <v>9021</v>
      </c>
    </row>
    <row r="4519" spans="8:12" x14ac:dyDescent="0.25">
      <c r="H4519" s="148" t="s">
        <v>5584</v>
      </c>
      <c r="I4519" s="148" t="s">
        <v>391</v>
      </c>
      <c r="J4519" s="148" t="s">
        <v>8698</v>
      </c>
      <c r="K4519" s="148">
        <f t="shared" si="100"/>
        <v>650000000002048</v>
      </c>
      <c r="L4519" s="148" t="s">
        <v>9021</v>
      </c>
    </row>
    <row r="4520" spans="8:12" x14ac:dyDescent="0.25">
      <c r="H4520" s="148" t="s">
        <v>5585</v>
      </c>
      <c r="I4520" s="148" t="s">
        <v>6962</v>
      </c>
      <c r="J4520" s="148" t="s">
        <v>6962</v>
      </c>
      <c r="K4520" s="148">
        <f t="shared" si="100"/>
        <v>0</v>
      </c>
      <c r="L4520" s="148" t="s">
        <v>9026</v>
      </c>
    </row>
    <row r="4521" spans="8:12" x14ac:dyDescent="0.25">
      <c r="H4521" s="148" t="s">
        <v>5585</v>
      </c>
      <c r="I4521" s="148" t="s">
        <v>391</v>
      </c>
      <c r="J4521" s="148" t="s">
        <v>8699</v>
      </c>
      <c r="K4521" s="148">
        <f t="shared" si="100"/>
        <v>650000000001262</v>
      </c>
      <c r="L4521" s="148" t="s">
        <v>9026</v>
      </c>
    </row>
    <row r="4522" spans="8:12" x14ac:dyDescent="0.25">
      <c r="H4522" s="148" t="s">
        <v>5586</v>
      </c>
      <c r="I4522" s="148" t="s">
        <v>6962</v>
      </c>
      <c r="J4522" s="148" t="s">
        <v>6962</v>
      </c>
      <c r="K4522" s="148">
        <f t="shared" si="100"/>
        <v>0</v>
      </c>
      <c r="L4522" s="148" t="s">
        <v>9025</v>
      </c>
    </row>
    <row r="4523" spans="8:12" x14ac:dyDescent="0.25">
      <c r="H4523" s="148" t="s">
        <v>5586</v>
      </c>
      <c r="I4523" s="148" t="s">
        <v>391</v>
      </c>
      <c r="J4523" s="148" t="s">
        <v>8700</v>
      </c>
      <c r="K4523" s="148">
        <f t="shared" si="100"/>
        <v>650000000001263</v>
      </c>
      <c r="L4523" s="148" t="s">
        <v>9025</v>
      </c>
    </row>
    <row r="4524" spans="8:12" x14ac:dyDescent="0.25">
      <c r="H4524" s="148" t="s">
        <v>5587</v>
      </c>
      <c r="I4524" s="148" t="s">
        <v>6962</v>
      </c>
      <c r="J4524" s="148" t="s">
        <v>6962</v>
      </c>
      <c r="K4524" s="148">
        <f t="shared" si="100"/>
        <v>0</v>
      </c>
      <c r="L4524" s="148" t="s">
        <v>9021</v>
      </c>
    </row>
    <row r="4525" spans="8:12" x14ac:dyDescent="0.25">
      <c r="H4525" s="148" t="s">
        <v>5587</v>
      </c>
      <c r="I4525" s="148" t="s">
        <v>391</v>
      </c>
      <c r="J4525" s="148" t="s">
        <v>8701</v>
      </c>
      <c r="K4525" s="148">
        <f t="shared" si="100"/>
        <v>650000000002049</v>
      </c>
      <c r="L4525" s="148" t="s">
        <v>9021</v>
      </c>
    </row>
    <row r="4526" spans="8:12" x14ac:dyDescent="0.25">
      <c r="H4526" s="148" t="s">
        <v>5588</v>
      </c>
      <c r="I4526" s="148" t="s">
        <v>6962</v>
      </c>
      <c r="J4526" s="148" t="s">
        <v>6962</v>
      </c>
      <c r="K4526" s="148">
        <f t="shared" si="100"/>
        <v>0</v>
      </c>
      <c r="L4526" s="148" t="s">
        <v>9021</v>
      </c>
    </row>
    <row r="4527" spans="8:12" x14ac:dyDescent="0.25">
      <c r="H4527" s="148" t="s">
        <v>5588</v>
      </c>
      <c r="I4527" s="148" t="s">
        <v>391</v>
      </c>
      <c r="J4527" s="148" t="s">
        <v>8702</v>
      </c>
      <c r="K4527" s="148">
        <f t="shared" si="100"/>
        <v>650000000001264</v>
      </c>
      <c r="L4527" s="148" t="s">
        <v>9021</v>
      </c>
    </row>
    <row r="4528" spans="8:12" x14ac:dyDescent="0.25">
      <c r="H4528" s="148" t="s">
        <v>5589</v>
      </c>
      <c r="I4528" s="148" t="s">
        <v>6962</v>
      </c>
      <c r="J4528" s="148" t="s">
        <v>6962</v>
      </c>
      <c r="K4528" s="148">
        <f t="shared" si="100"/>
        <v>0</v>
      </c>
      <c r="L4528" s="148" t="s">
        <v>9021</v>
      </c>
    </row>
    <row r="4529" spans="8:12" x14ac:dyDescent="0.25">
      <c r="H4529" s="148" t="s">
        <v>5589</v>
      </c>
      <c r="I4529" s="148" t="s">
        <v>391</v>
      </c>
      <c r="J4529" s="148" t="s">
        <v>8703</v>
      </c>
      <c r="K4529" s="148">
        <f t="shared" si="100"/>
        <v>650000000001265</v>
      </c>
      <c r="L4529" s="148" t="s">
        <v>9021</v>
      </c>
    </row>
    <row r="4530" spans="8:12" x14ac:dyDescent="0.25">
      <c r="H4530" s="148" t="s">
        <v>5590</v>
      </c>
      <c r="I4530" s="148" t="s">
        <v>6962</v>
      </c>
      <c r="J4530" s="148" t="s">
        <v>6962</v>
      </c>
      <c r="K4530" s="148">
        <f t="shared" si="100"/>
        <v>0</v>
      </c>
      <c r="L4530" s="148" t="s">
        <v>9021</v>
      </c>
    </row>
    <row r="4531" spans="8:12" x14ac:dyDescent="0.25">
      <c r="H4531" s="148" t="s">
        <v>5590</v>
      </c>
      <c r="I4531" s="148" t="s">
        <v>391</v>
      </c>
      <c r="J4531" s="148" t="s">
        <v>8704</v>
      </c>
      <c r="K4531" s="148">
        <f t="shared" si="100"/>
        <v>650000000001266</v>
      </c>
      <c r="L4531" s="148" t="s">
        <v>9021</v>
      </c>
    </row>
    <row r="4532" spans="8:12" x14ac:dyDescent="0.25">
      <c r="H4532" s="148" t="s">
        <v>5591</v>
      </c>
      <c r="I4532" s="148" t="s">
        <v>6962</v>
      </c>
      <c r="J4532" s="148" t="s">
        <v>6962</v>
      </c>
      <c r="K4532" s="148">
        <f t="shared" si="100"/>
        <v>0</v>
      </c>
      <c r="L4532" s="148" t="s">
        <v>9021</v>
      </c>
    </row>
    <row r="4533" spans="8:12" x14ac:dyDescent="0.25">
      <c r="H4533" s="148" t="s">
        <v>5591</v>
      </c>
      <c r="I4533" s="148" t="s">
        <v>391</v>
      </c>
      <c r="J4533" s="148" t="s">
        <v>8705</v>
      </c>
      <c r="K4533" s="148">
        <f t="shared" si="100"/>
        <v>650000000001267</v>
      </c>
      <c r="L4533" s="148" t="s">
        <v>9021</v>
      </c>
    </row>
    <row r="4534" spans="8:12" x14ac:dyDescent="0.25">
      <c r="H4534" s="148" t="s">
        <v>5592</v>
      </c>
      <c r="I4534" s="148" t="s">
        <v>6962</v>
      </c>
      <c r="J4534" s="148" t="s">
        <v>6962</v>
      </c>
      <c r="K4534" s="148">
        <f t="shared" si="100"/>
        <v>0</v>
      </c>
      <c r="L4534" s="148" t="s">
        <v>9021</v>
      </c>
    </row>
    <row r="4535" spans="8:12" x14ac:dyDescent="0.25">
      <c r="H4535" s="148" t="s">
        <v>5592</v>
      </c>
      <c r="I4535" s="148" t="s">
        <v>391</v>
      </c>
      <c r="J4535" s="148" t="s">
        <v>8706</v>
      </c>
      <c r="K4535" s="148">
        <f t="shared" si="100"/>
        <v>650000000002050</v>
      </c>
      <c r="L4535" s="148" t="s">
        <v>9021</v>
      </c>
    </row>
    <row r="4536" spans="8:12" x14ac:dyDescent="0.25">
      <c r="H4536" s="148" t="s">
        <v>5593</v>
      </c>
      <c r="I4536" s="148" t="s">
        <v>6962</v>
      </c>
      <c r="J4536" s="148" t="s">
        <v>6962</v>
      </c>
      <c r="K4536" s="148">
        <f t="shared" si="100"/>
        <v>0</v>
      </c>
      <c r="L4536" s="148" t="s">
        <v>9021</v>
      </c>
    </row>
    <row r="4537" spans="8:12" x14ac:dyDescent="0.25">
      <c r="H4537" s="148" t="s">
        <v>5593</v>
      </c>
      <c r="I4537" s="148" t="s">
        <v>391</v>
      </c>
      <c r="J4537" s="148" t="s">
        <v>8707</v>
      </c>
      <c r="K4537" s="148">
        <f t="shared" si="100"/>
        <v>650000000001268</v>
      </c>
      <c r="L4537" s="148" t="s">
        <v>9021</v>
      </c>
    </row>
    <row r="4538" spans="8:12" x14ac:dyDescent="0.25">
      <c r="H4538" s="148" t="s">
        <v>5594</v>
      </c>
      <c r="I4538" s="148" t="s">
        <v>6962</v>
      </c>
      <c r="J4538" s="148" t="s">
        <v>6962</v>
      </c>
      <c r="K4538" s="148">
        <f t="shared" si="100"/>
        <v>0</v>
      </c>
      <c r="L4538" s="148" t="s">
        <v>9021</v>
      </c>
    </row>
    <row r="4539" spans="8:12" x14ac:dyDescent="0.25">
      <c r="H4539" s="148" t="s">
        <v>5594</v>
      </c>
      <c r="I4539" s="148" t="s">
        <v>391</v>
      </c>
      <c r="J4539" s="148" t="s">
        <v>8708</v>
      </c>
      <c r="K4539" s="148">
        <f t="shared" si="100"/>
        <v>650000000002051</v>
      </c>
      <c r="L4539" s="148" t="s">
        <v>9021</v>
      </c>
    </row>
    <row r="4540" spans="8:12" x14ac:dyDescent="0.25">
      <c r="H4540" s="148" t="s">
        <v>5595</v>
      </c>
      <c r="I4540" s="148" t="s">
        <v>6962</v>
      </c>
      <c r="J4540" s="148" t="s">
        <v>6962</v>
      </c>
      <c r="K4540" s="148">
        <f t="shared" si="100"/>
        <v>0</v>
      </c>
      <c r="L4540" s="148" t="s">
        <v>9021</v>
      </c>
    </row>
    <row r="4541" spans="8:12" x14ac:dyDescent="0.25">
      <c r="H4541" s="148" t="s">
        <v>5595</v>
      </c>
      <c r="I4541" s="148" t="s">
        <v>391</v>
      </c>
      <c r="J4541" s="148" t="s">
        <v>8709</v>
      </c>
      <c r="K4541" s="148">
        <f t="shared" si="100"/>
        <v>650000000001269</v>
      </c>
      <c r="L4541" s="148" t="s">
        <v>9021</v>
      </c>
    </row>
    <row r="4542" spans="8:12" x14ac:dyDescent="0.25">
      <c r="H4542" s="148" t="s">
        <v>5596</v>
      </c>
      <c r="I4542" s="148" t="s">
        <v>6962</v>
      </c>
      <c r="J4542" s="148" t="s">
        <v>6962</v>
      </c>
      <c r="K4542" s="148">
        <f t="shared" si="100"/>
        <v>0</v>
      </c>
      <c r="L4542" s="148" t="s">
        <v>9021</v>
      </c>
    </row>
    <row r="4543" spans="8:12" x14ac:dyDescent="0.25">
      <c r="H4543" s="148" t="s">
        <v>5596</v>
      </c>
      <c r="I4543" s="148" t="s">
        <v>391</v>
      </c>
      <c r="J4543" s="148" t="s">
        <v>8710</v>
      </c>
      <c r="K4543" s="148">
        <f t="shared" si="100"/>
        <v>650000000001270</v>
      </c>
      <c r="L4543" s="148" t="s">
        <v>9021</v>
      </c>
    </row>
    <row r="4544" spans="8:12" x14ac:dyDescent="0.25">
      <c r="H4544" s="148" t="s">
        <v>5597</v>
      </c>
      <c r="I4544" s="148" t="s">
        <v>6962</v>
      </c>
      <c r="J4544" s="148" t="s">
        <v>6962</v>
      </c>
      <c r="K4544" s="148">
        <f t="shared" si="100"/>
        <v>0</v>
      </c>
      <c r="L4544" s="148" t="s">
        <v>9021</v>
      </c>
    </row>
    <row r="4545" spans="8:12" x14ac:dyDescent="0.25">
      <c r="H4545" s="148" t="s">
        <v>5597</v>
      </c>
      <c r="I4545" s="148" t="s">
        <v>391</v>
      </c>
      <c r="J4545" s="148" t="s">
        <v>8711</v>
      </c>
      <c r="K4545" s="148">
        <f t="shared" si="100"/>
        <v>650000000001271</v>
      </c>
      <c r="L4545" s="148" t="s">
        <v>9021</v>
      </c>
    </row>
    <row r="4546" spans="8:12" x14ac:dyDescent="0.25">
      <c r="H4546" s="148" t="s">
        <v>5598</v>
      </c>
      <c r="I4546" s="148" t="s">
        <v>6962</v>
      </c>
      <c r="J4546" s="148" t="s">
        <v>6962</v>
      </c>
      <c r="K4546" s="148">
        <f t="shared" si="100"/>
        <v>0</v>
      </c>
      <c r="L4546" s="148" t="s">
        <v>9021</v>
      </c>
    </row>
    <row r="4547" spans="8:12" x14ac:dyDescent="0.25">
      <c r="H4547" s="148" t="s">
        <v>5598</v>
      </c>
      <c r="I4547" s="148" t="s">
        <v>391</v>
      </c>
      <c r="J4547" s="148" t="s">
        <v>8712</v>
      </c>
      <c r="K4547" s="148">
        <f t="shared" ref="K4547:K4610" si="101">+IFERROR(J4547*1,0)</f>
        <v>650000000001272</v>
      </c>
      <c r="L4547" s="148" t="s">
        <v>9021</v>
      </c>
    </row>
    <row r="4548" spans="8:12" x14ac:dyDescent="0.25">
      <c r="H4548" s="148" t="s">
        <v>5599</v>
      </c>
      <c r="I4548" s="148" t="s">
        <v>6962</v>
      </c>
      <c r="J4548" s="148" t="s">
        <v>6962</v>
      </c>
      <c r="K4548" s="148">
        <f t="shared" si="101"/>
        <v>0</v>
      </c>
      <c r="L4548" s="148" t="s">
        <v>9021</v>
      </c>
    </row>
    <row r="4549" spans="8:12" x14ac:dyDescent="0.25">
      <c r="H4549" s="148" t="s">
        <v>5599</v>
      </c>
      <c r="I4549" s="148" t="s">
        <v>391</v>
      </c>
      <c r="J4549" s="148" t="s">
        <v>8713</v>
      </c>
      <c r="K4549" s="148">
        <f t="shared" si="101"/>
        <v>650000000002052</v>
      </c>
      <c r="L4549" s="148" t="s">
        <v>9021</v>
      </c>
    </row>
    <row r="4550" spans="8:12" x14ac:dyDescent="0.25">
      <c r="H4550" s="148" t="s">
        <v>5600</v>
      </c>
      <c r="I4550" s="148" t="s">
        <v>6962</v>
      </c>
      <c r="J4550" s="148" t="s">
        <v>6962</v>
      </c>
      <c r="K4550" s="148">
        <f t="shared" si="101"/>
        <v>0</v>
      </c>
      <c r="L4550" s="148" t="s">
        <v>9026</v>
      </c>
    </row>
    <row r="4551" spans="8:12" x14ac:dyDescent="0.25">
      <c r="H4551" s="148" t="s">
        <v>5600</v>
      </c>
      <c r="I4551" s="148" t="s">
        <v>391</v>
      </c>
      <c r="J4551" s="148" t="s">
        <v>8714</v>
      </c>
      <c r="K4551" s="148">
        <f t="shared" si="101"/>
        <v>650000000002053</v>
      </c>
      <c r="L4551" s="148" t="s">
        <v>9026</v>
      </c>
    </row>
    <row r="4552" spans="8:12" x14ac:dyDescent="0.25">
      <c r="H4552" s="148" t="s">
        <v>5601</v>
      </c>
      <c r="I4552" s="148" t="s">
        <v>6962</v>
      </c>
      <c r="J4552" s="148" t="s">
        <v>6962</v>
      </c>
      <c r="K4552" s="148">
        <f t="shared" si="101"/>
        <v>0</v>
      </c>
      <c r="L4552" s="148" t="s">
        <v>9025</v>
      </c>
    </row>
    <row r="4553" spans="8:12" x14ac:dyDescent="0.25">
      <c r="H4553" s="148" t="s">
        <v>5601</v>
      </c>
      <c r="I4553" s="148" t="s">
        <v>391</v>
      </c>
      <c r="J4553" s="148" t="s">
        <v>8715</v>
      </c>
      <c r="K4553" s="148">
        <f t="shared" si="101"/>
        <v>650000000001273</v>
      </c>
      <c r="L4553" s="148" t="s">
        <v>9025</v>
      </c>
    </row>
    <row r="4554" spans="8:12" x14ac:dyDescent="0.25">
      <c r="H4554" s="148" t="s">
        <v>5602</v>
      </c>
      <c r="I4554" s="148" t="s">
        <v>6962</v>
      </c>
      <c r="J4554" s="148" t="s">
        <v>6962</v>
      </c>
      <c r="K4554" s="148">
        <f t="shared" si="101"/>
        <v>0</v>
      </c>
      <c r="L4554" s="148" t="s">
        <v>9026</v>
      </c>
    </row>
    <row r="4555" spans="8:12" x14ac:dyDescent="0.25">
      <c r="H4555" s="148" t="s">
        <v>5602</v>
      </c>
      <c r="I4555" s="148" t="s">
        <v>391</v>
      </c>
      <c r="J4555" s="148" t="s">
        <v>8716</v>
      </c>
      <c r="K4555" s="148">
        <f t="shared" si="101"/>
        <v>650000000002054</v>
      </c>
      <c r="L4555" s="148" t="s">
        <v>9026</v>
      </c>
    </row>
    <row r="4556" spans="8:12" x14ac:dyDescent="0.25">
      <c r="H4556" s="148" t="s">
        <v>5603</v>
      </c>
      <c r="I4556" s="148" t="s">
        <v>6962</v>
      </c>
      <c r="J4556" s="148" t="s">
        <v>6962</v>
      </c>
      <c r="K4556" s="148">
        <f t="shared" si="101"/>
        <v>0</v>
      </c>
      <c r="L4556" s="148" t="s">
        <v>9025</v>
      </c>
    </row>
    <row r="4557" spans="8:12" x14ac:dyDescent="0.25">
      <c r="H4557" s="148" t="s">
        <v>5603</v>
      </c>
      <c r="I4557" s="148" t="s">
        <v>391</v>
      </c>
      <c r="J4557" s="148" t="s">
        <v>8717</v>
      </c>
      <c r="K4557" s="148">
        <f t="shared" si="101"/>
        <v>650000000001274</v>
      </c>
      <c r="L4557" s="148" t="s">
        <v>9025</v>
      </c>
    </row>
    <row r="4558" spans="8:12" x14ac:dyDescent="0.25">
      <c r="H4558" s="148" t="s">
        <v>5604</v>
      </c>
      <c r="I4558" s="148" t="s">
        <v>6962</v>
      </c>
      <c r="J4558" s="148" t="s">
        <v>6962</v>
      </c>
      <c r="K4558" s="148">
        <f t="shared" si="101"/>
        <v>0</v>
      </c>
      <c r="L4558" s="148" t="s">
        <v>9026</v>
      </c>
    </row>
    <row r="4559" spans="8:12" x14ac:dyDescent="0.25">
      <c r="H4559" s="148" t="s">
        <v>5604</v>
      </c>
      <c r="I4559" s="148" t="s">
        <v>391</v>
      </c>
      <c r="J4559" s="148" t="s">
        <v>8718</v>
      </c>
      <c r="K4559" s="148">
        <f t="shared" si="101"/>
        <v>650000000002055</v>
      </c>
      <c r="L4559" s="148" t="s">
        <v>9026</v>
      </c>
    </row>
    <row r="4560" spans="8:12" x14ac:dyDescent="0.25">
      <c r="H4560" s="148" t="s">
        <v>5605</v>
      </c>
      <c r="I4560" s="148" t="s">
        <v>6962</v>
      </c>
      <c r="J4560" s="148" t="s">
        <v>6962</v>
      </c>
      <c r="K4560" s="148">
        <f t="shared" si="101"/>
        <v>0</v>
      </c>
      <c r="L4560" s="148" t="s">
        <v>9025</v>
      </c>
    </row>
    <row r="4561" spans="8:12" x14ac:dyDescent="0.25">
      <c r="H4561" s="148" t="s">
        <v>5605</v>
      </c>
      <c r="I4561" s="148" t="s">
        <v>391</v>
      </c>
      <c r="J4561" s="148" t="s">
        <v>8719</v>
      </c>
      <c r="K4561" s="148">
        <f t="shared" si="101"/>
        <v>650000000001275</v>
      </c>
      <c r="L4561" s="148" t="s">
        <v>9025</v>
      </c>
    </row>
    <row r="4562" spans="8:12" x14ac:dyDescent="0.25">
      <c r="H4562" s="148" t="s">
        <v>5606</v>
      </c>
      <c r="I4562" s="148" t="s">
        <v>6962</v>
      </c>
      <c r="J4562" s="148" t="s">
        <v>6962</v>
      </c>
      <c r="K4562" s="148">
        <f t="shared" si="101"/>
        <v>0</v>
      </c>
      <c r="L4562" s="148" t="s">
        <v>9026</v>
      </c>
    </row>
    <row r="4563" spans="8:12" x14ac:dyDescent="0.25">
      <c r="H4563" s="148" t="s">
        <v>5606</v>
      </c>
      <c r="I4563" s="148" t="s">
        <v>391</v>
      </c>
      <c r="J4563" s="148" t="s">
        <v>8720</v>
      </c>
      <c r="K4563" s="148">
        <f t="shared" si="101"/>
        <v>650000000001276</v>
      </c>
      <c r="L4563" s="148" t="s">
        <v>9026</v>
      </c>
    </row>
    <row r="4564" spans="8:12" x14ac:dyDescent="0.25">
      <c r="H4564" s="148" t="s">
        <v>5607</v>
      </c>
      <c r="I4564" s="148" t="s">
        <v>6962</v>
      </c>
      <c r="J4564" s="148" t="s">
        <v>6962</v>
      </c>
      <c r="K4564" s="148">
        <f t="shared" si="101"/>
        <v>0</v>
      </c>
      <c r="L4564" s="148" t="s">
        <v>9025</v>
      </c>
    </row>
    <row r="4565" spans="8:12" x14ac:dyDescent="0.25">
      <c r="H4565" s="148" t="s">
        <v>5607</v>
      </c>
      <c r="I4565" s="148" t="s">
        <v>391</v>
      </c>
      <c r="J4565" s="148" t="s">
        <v>8721</v>
      </c>
      <c r="K4565" s="148">
        <f t="shared" si="101"/>
        <v>650000000001277</v>
      </c>
      <c r="L4565" s="148" t="s">
        <v>9025</v>
      </c>
    </row>
    <row r="4566" spans="8:12" x14ac:dyDescent="0.25">
      <c r="H4566" s="148" t="s">
        <v>5608</v>
      </c>
      <c r="I4566" s="148" t="s">
        <v>6962</v>
      </c>
      <c r="J4566" s="148" t="s">
        <v>6962</v>
      </c>
      <c r="K4566" s="148">
        <f t="shared" si="101"/>
        <v>0</v>
      </c>
      <c r="L4566" s="148" t="s">
        <v>9026</v>
      </c>
    </row>
    <row r="4567" spans="8:12" x14ac:dyDescent="0.25">
      <c r="H4567" s="148" t="s">
        <v>5608</v>
      </c>
      <c r="I4567" s="148" t="s">
        <v>391</v>
      </c>
      <c r="J4567" s="148" t="s">
        <v>8722</v>
      </c>
      <c r="K4567" s="148">
        <f t="shared" si="101"/>
        <v>650000000002056</v>
      </c>
      <c r="L4567" s="148" t="s">
        <v>9026</v>
      </c>
    </row>
    <row r="4568" spans="8:12" x14ac:dyDescent="0.25">
      <c r="H4568" s="148" t="s">
        <v>5609</v>
      </c>
      <c r="I4568" s="148" t="s">
        <v>6962</v>
      </c>
      <c r="J4568" s="148" t="s">
        <v>6962</v>
      </c>
      <c r="K4568" s="148">
        <f t="shared" si="101"/>
        <v>0</v>
      </c>
      <c r="L4568" s="148" t="s">
        <v>9025</v>
      </c>
    </row>
    <row r="4569" spans="8:12" x14ac:dyDescent="0.25">
      <c r="H4569" s="148" t="s">
        <v>5609</v>
      </c>
      <c r="I4569" s="148" t="s">
        <v>391</v>
      </c>
      <c r="J4569" s="148" t="s">
        <v>8723</v>
      </c>
      <c r="K4569" s="148">
        <f t="shared" si="101"/>
        <v>650000000001278</v>
      </c>
      <c r="L4569" s="148" t="s">
        <v>9025</v>
      </c>
    </row>
    <row r="4570" spans="8:12" x14ac:dyDescent="0.25">
      <c r="H4570" s="148" t="s">
        <v>5610</v>
      </c>
      <c r="I4570" s="148" t="s">
        <v>6962</v>
      </c>
      <c r="J4570" s="148" t="s">
        <v>6962</v>
      </c>
      <c r="K4570" s="148">
        <f t="shared" si="101"/>
        <v>0</v>
      </c>
      <c r="L4570" s="148" t="s">
        <v>9026</v>
      </c>
    </row>
    <row r="4571" spans="8:12" x14ac:dyDescent="0.25">
      <c r="H4571" s="148" t="s">
        <v>5610</v>
      </c>
      <c r="I4571" s="148" t="s">
        <v>391</v>
      </c>
      <c r="J4571" s="148" t="s">
        <v>8724</v>
      </c>
      <c r="K4571" s="148">
        <f t="shared" si="101"/>
        <v>650000000002057</v>
      </c>
      <c r="L4571" s="148" t="s">
        <v>9026</v>
      </c>
    </row>
    <row r="4572" spans="8:12" x14ac:dyDescent="0.25">
      <c r="H4572" s="148" t="s">
        <v>5611</v>
      </c>
      <c r="I4572" s="148" t="s">
        <v>6962</v>
      </c>
      <c r="J4572" s="148" t="s">
        <v>6962</v>
      </c>
      <c r="K4572" s="148">
        <f t="shared" si="101"/>
        <v>0</v>
      </c>
      <c r="L4572" s="148" t="s">
        <v>9025</v>
      </c>
    </row>
    <row r="4573" spans="8:12" x14ac:dyDescent="0.25">
      <c r="H4573" s="148" t="s">
        <v>5611</v>
      </c>
      <c r="I4573" s="148" t="s">
        <v>391</v>
      </c>
      <c r="J4573" s="148" t="s">
        <v>8725</v>
      </c>
      <c r="K4573" s="148">
        <f t="shared" si="101"/>
        <v>650000000001279</v>
      </c>
      <c r="L4573" s="148" t="s">
        <v>9025</v>
      </c>
    </row>
    <row r="4574" spans="8:12" x14ac:dyDescent="0.25">
      <c r="H4574" s="148" t="s">
        <v>5612</v>
      </c>
      <c r="I4574" s="148" t="s">
        <v>6962</v>
      </c>
      <c r="J4574" s="148" t="s">
        <v>6962</v>
      </c>
      <c r="K4574" s="148">
        <f t="shared" si="101"/>
        <v>0</v>
      </c>
      <c r="L4574" s="148" t="s">
        <v>9021</v>
      </c>
    </row>
    <row r="4575" spans="8:12" x14ac:dyDescent="0.25">
      <c r="H4575" s="148" t="s">
        <v>5612</v>
      </c>
      <c r="I4575" s="148" t="s">
        <v>391</v>
      </c>
      <c r="J4575" s="148" t="s">
        <v>8726</v>
      </c>
      <c r="K4575" s="148">
        <f t="shared" si="101"/>
        <v>650000000001280</v>
      </c>
      <c r="L4575" s="148" t="s">
        <v>9021</v>
      </c>
    </row>
    <row r="4576" spans="8:12" x14ac:dyDescent="0.25">
      <c r="H4576" s="148" t="s">
        <v>5613</v>
      </c>
      <c r="I4576" s="148" t="s">
        <v>6962</v>
      </c>
      <c r="J4576" s="148" t="s">
        <v>6962</v>
      </c>
      <c r="K4576" s="148">
        <f t="shared" si="101"/>
        <v>0</v>
      </c>
      <c r="L4576" s="148" t="s">
        <v>9021</v>
      </c>
    </row>
    <row r="4577" spans="8:12" x14ac:dyDescent="0.25">
      <c r="H4577" s="148" t="s">
        <v>5613</v>
      </c>
      <c r="I4577" s="148" t="s">
        <v>391</v>
      </c>
      <c r="J4577" s="148" t="s">
        <v>8727</v>
      </c>
      <c r="K4577" s="148">
        <f t="shared" si="101"/>
        <v>650000000002058</v>
      </c>
      <c r="L4577" s="148" t="s">
        <v>9021</v>
      </c>
    </row>
    <row r="4578" spans="8:12" x14ac:dyDescent="0.25">
      <c r="H4578" s="148" t="s">
        <v>5614</v>
      </c>
      <c r="I4578" s="148" t="s">
        <v>6962</v>
      </c>
      <c r="J4578" s="148" t="s">
        <v>6962</v>
      </c>
      <c r="K4578" s="148">
        <f t="shared" si="101"/>
        <v>0</v>
      </c>
      <c r="L4578" s="148" t="s">
        <v>9021</v>
      </c>
    </row>
    <row r="4579" spans="8:12" x14ac:dyDescent="0.25">
      <c r="H4579" s="148" t="s">
        <v>5614</v>
      </c>
      <c r="I4579" s="148" t="s">
        <v>391</v>
      </c>
      <c r="J4579" s="148" t="s">
        <v>8728</v>
      </c>
      <c r="K4579" s="148">
        <f t="shared" si="101"/>
        <v>650000000002059</v>
      </c>
      <c r="L4579" s="148" t="s">
        <v>9021</v>
      </c>
    </row>
    <row r="4580" spans="8:12" x14ac:dyDescent="0.25">
      <c r="H4580" s="148" t="s">
        <v>5615</v>
      </c>
      <c r="I4580" s="148" t="s">
        <v>6962</v>
      </c>
      <c r="J4580" s="148" t="s">
        <v>6962</v>
      </c>
      <c r="K4580" s="148">
        <f t="shared" si="101"/>
        <v>0</v>
      </c>
      <c r="L4580" s="148" t="s">
        <v>9021</v>
      </c>
    </row>
    <row r="4581" spans="8:12" x14ac:dyDescent="0.25">
      <c r="H4581" s="148" t="s">
        <v>5615</v>
      </c>
      <c r="I4581" s="148" t="s">
        <v>391</v>
      </c>
      <c r="J4581" s="148" t="s">
        <v>8729</v>
      </c>
      <c r="K4581" s="148">
        <f t="shared" si="101"/>
        <v>650000000001281</v>
      </c>
      <c r="L4581" s="148" t="s">
        <v>9021</v>
      </c>
    </row>
    <row r="4582" spans="8:12" x14ac:dyDescent="0.25">
      <c r="H4582" s="148" t="s">
        <v>5616</v>
      </c>
      <c r="I4582" s="148" t="s">
        <v>6962</v>
      </c>
      <c r="J4582" s="148" t="s">
        <v>6962</v>
      </c>
      <c r="K4582" s="148">
        <f t="shared" si="101"/>
        <v>0</v>
      </c>
      <c r="L4582" s="148" t="s">
        <v>9021</v>
      </c>
    </row>
    <row r="4583" spans="8:12" x14ac:dyDescent="0.25">
      <c r="H4583" s="148" t="s">
        <v>5616</v>
      </c>
      <c r="I4583" s="148" t="s">
        <v>391</v>
      </c>
      <c r="J4583" s="148" t="s">
        <v>8730</v>
      </c>
      <c r="K4583" s="148">
        <f t="shared" si="101"/>
        <v>650000000002060</v>
      </c>
      <c r="L4583" s="148" t="s">
        <v>9021</v>
      </c>
    </row>
    <row r="4584" spans="8:12" x14ac:dyDescent="0.25">
      <c r="H4584" s="148" t="s">
        <v>6941</v>
      </c>
      <c r="I4584" s="148" t="s">
        <v>6962</v>
      </c>
      <c r="J4584" s="148" t="s">
        <v>6962</v>
      </c>
      <c r="K4584" s="148">
        <f t="shared" si="101"/>
        <v>0</v>
      </c>
      <c r="L4584" s="148" t="s">
        <v>9021</v>
      </c>
    </row>
    <row r="4585" spans="8:12" x14ac:dyDescent="0.25">
      <c r="H4585" s="148" t="s">
        <v>5617</v>
      </c>
      <c r="I4585" s="148" t="s">
        <v>6962</v>
      </c>
      <c r="J4585" s="148" t="s">
        <v>6962</v>
      </c>
      <c r="K4585" s="148">
        <f t="shared" si="101"/>
        <v>0</v>
      </c>
      <c r="L4585" s="148" t="s">
        <v>9021</v>
      </c>
    </row>
    <row r="4586" spans="8:12" x14ac:dyDescent="0.25">
      <c r="H4586" s="148" t="s">
        <v>5617</v>
      </c>
      <c r="I4586" s="148" t="s">
        <v>391</v>
      </c>
      <c r="J4586" s="148" t="s">
        <v>8731</v>
      </c>
      <c r="K4586" s="148">
        <f t="shared" si="101"/>
        <v>650000000001282</v>
      </c>
      <c r="L4586" s="148" t="s">
        <v>9021</v>
      </c>
    </row>
    <row r="4587" spans="8:12" x14ac:dyDescent="0.25">
      <c r="H4587" s="148" t="s">
        <v>5618</v>
      </c>
      <c r="I4587" s="148" t="s">
        <v>6962</v>
      </c>
      <c r="J4587" s="148" t="s">
        <v>6962</v>
      </c>
      <c r="K4587" s="148">
        <f t="shared" si="101"/>
        <v>0</v>
      </c>
      <c r="L4587" s="148" t="s">
        <v>9021</v>
      </c>
    </row>
    <row r="4588" spans="8:12" x14ac:dyDescent="0.25">
      <c r="H4588" s="148" t="s">
        <v>5618</v>
      </c>
      <c r="I4588" s="148" t="s">
        <v>391</v>
      </c>
      <c r="J4588" s="148" t="s">
        <v>8732</v>
      </c>
      <c r="K4588" s="148">
        <f t="shared" si="101"/>
        <v>650000000001283</v>
      </c>
      <c r="L4588" s="148" t="s">
        <v>9021</v>
      </c>
    </row>
    <row r="4589" spans="8:12" x14ac:dyDescent="0.25">
      <c r="H4589" s="148" t="s">
        <v>6942</v>
      </c>
      <c r="I4589" s="148" t="s">
        <v>6962</v>
      </c>
      <c r="J4589" s="148" t="s">
        <v>6962</v>
      </c>
      <c r="K4589" s="148">
        <f t="shared" si="101"/>
        <v>0</v>
      </c>
      <c r="L4589" s="148" t="s">
        <v>9021</v>
      </c>
    </row>
    <row r="4590" spans="8:12" x14ac:dyDescent="0.25">
      <c r="H4590" s="148" t="s">
        <v>5619</v>
      </c>
      <c r="I4590" s="148" t="s">
        <v>6962</v>
      </c>
      <c r="J4590" s="148" t="s">
        <v>6962</v>
      </c>
      <c r="K4590" s="148">
        <f t="shared" si="101"/>
        <v>0</v>
      </c>
      <c r="L4590" s="148" t="s">
        <v>9021</v>
      </c>
    </row>
    <row r="4591" spans="8:12" x14ac:dyDescent="0.25">
      <c r="H4591" s="148" t="s">
        <v>5619</v>
      </c>
      <c r="I4591" s="148" t="s">
        <v>391</v>
      </c>
      <c r="J4591" s="148" t="s">
        <v>8733</v>
      </c>
      <c r="K4591" s="148">
        <f t="shared" si="101"/>
        <v>650000000001284</v>
      </c>
      <c r="L4591" s="148" t="s">
        <v>9021</v>
      </c>
    </row>
    <row r="4592" spans="8:12" x14ac:dyDescent="0.25">
      <c r="H4592" s="148" t="s">
        <v>5620</v>
      </c>
      <c r="I4592" s="148" t="s">
        <v>6962</v>
      </c>
      <c r="J4592" s="148" t="s">
        <v>6962</v>
      </c>
      <c r="K4592" s="148">
        <f t="shared" si="101"/>
        <v>0</v>
      </c>
      <c r="L4592" s="148" t="s">
        <v>9021</v>
      </c>
    </row>
    <row r="4593" spans="8:12" x14ac:dyDescent="0.25">
      <c r="H4593" s="148" t="s">
        <v>5620</v>
      </c>
      <c r="I4593" s="148" t="s">
        <v>391</v>
      </c>
      <c r="J4593" s="148" t="s">
        <v>8734</v>
      </c>
      <c r="K4593" s="148">
        <f t="shared" si="101"/>
        <v>650000000002061</v>
      </c>
      <c r="L4593" s="148" t="s">
        <v>9021</v>
      </c>
    </row>
    <row r="4594" spans="8:12" x14ac:dyDescent="0.25">
      <c r="H4594" s="148" t="s">
        <v>5621</v>
      </c>
      <c r="I4594" s="148" t="s">
        <v>6962</v>
      </c>
      <c r="J4594" s="148" t="s">
        <v>6962</v>
      </c>
      <c r="K4594" s="148">
        <f t="shared" si="101"/>
        <v>0</v>
      </c>
      <c r="L4594" s="148" t="s">
        <v>9021</v>
      </c>
    </row>
    <row r="4595" spans="8:12" x14ac:dyDescent="0.25">
      <c r="H4595" s="148" t="s">
        <v>5621</v>
      </c>
      <c r="I4595" s="148" t="s">
        <v>391</v>
      </c>
      <c r="J4595" s="148" t="s">
        <v>8735</v>
      </c>
      <c r="K4595" s="148">
        <f t="shared" si="101"/>
        <v>650000000001285</v>
      </c>
      <c r="L4595" s="148" t="s">
        <v>9021</v>
      </c>
    </row>
    <row r="4596" spans="8:12" x14ac:dyDescent="0.25">
      <c r="H4596" s="148" t="s">
        <v>5622</v>
      </c>
      <c r="I4596" s="148" t="s">
        <v>6962</v>
      </c>
      <c r="J4596" s="148" t="s">
        <v>6962</v>
      </c>
      <c r="K4596" s="148">
        <f t="shared" si="101"/>
        <v>0</v>
      </c>
      <c r="L4596" s="148" t="s">
        <v>9021</v>
      </c>
    </row>
    <row r="4597" spans="8:12" x14ac:dyDescent="0.25">
      <c r="H4597" s="148" t="s">
        <v>5622</v>
      </c>
      <c r="I4597" s="148" t="s">
        <v>391</v>
      </c>
      <c r="J4597" s="148" t="s">
        <v>8736</v>
      </c>
      <c r="K4597" s="148">
        <f t="shared" si="101"/>
        <v>650000000001286</v>
      </c>
      <c r="L4597" s="148" t="s">
        <v>9021</v>
      </c>
    </row>
    <row r="4598" spans="8:12" x14ac:dyDescent="0.25">
      <c r="H4598" s="148" t="s">
        <v>5623</v>
      </c>
      <c r="I4598" s="148" t="s">
        <v>6962</v>
      </c>
      <c r="J4598" s="148" t="s">
        <v>6962</v>
      </c>
      <c r="K4598" s="148">
        <f t="shared" si="101"/>
        <v>0</v>
      </c>
      <c r="L4598" s="148" t="s">
        <v>9021</v>
      </c>
    </row>
    <row r="4599" spans="8:12" x14ac:dyDescent="0.25">
      <c r="H4599" s="148" t="s">
        <v>5623</v>
      </c>
      <c r="I4599" s="148" t="s">
        <v>391</v>
      </c>
      <c r="J4599" s="148" t="s">
        <v>8737</v>
      </c>
      <c r="K4599" s="148">
        <f t="shared" si="101"/>
        <v>650000000002062</v>
      </c>
      <c r="L4599" s="148" t="s">
        <v>9021</v>
      </c>
    </row>
    <row r="4600" spans="8:12" x14ac:dyDescent="0.25">
      <c r="H4600" s="148" t="s">
        <v>5624</v>
      </c>
      <c r="I4600" s="148" t="s">
        <v>6962</v>
      </c>
      <c r="J4600" s="148" t="s">
        <v>6962</v>
      </c>
      <c r="K4600" s="148">
        <f t="shared" si="101"/>
        <v>0</v>
      </c>
      <c r="L4600" s="148" t="s">
        <v>9021</v>
      </c>
    </row>
    <row r="4601" spans="8:12" x14ac:dyDescent="0.25">
      <c r="H4601" s="148" t="s">
        <v>5624</v>
      </c>
      <c r="I4601" s="148" t="s">
        <v>391</v>
      </c>
      <c r="J4601" s="148" t="s">
        <v>8738</v>
      </c>
      <c r="K4601" s="148">
        <f t="shared" si="101"/>
        <v>650000000001287</v>
      </c>
      <c r="L4601" s="148" t="s">
        <v>9021</v>
      </c>
    </row>
    <row r="4602" spans="8:12" x14ac:dyDescent="0.25">
      <c r="H4602" s="148" t="s">
        <v>6943</v>
      </c>
      <c r="I4602" s="148" t="s">
        <v>6962</v>
      </c>
      <c r="J4602" s="148" t="s">
        <v>6962</v>
      </c>
      <c r="K4602" s="148">
        <f t="shared" si="101"/>
        <v>0</v>
      </c>
      <c r="L4602" s="148" t="s">
        <v>9021</v>
      </c>
    </row>
    <row r="4603" spans="8:12" x14ac:dyDescent="0.25">
      <c r="H4603" s="148" t="s">
        <v>5625</v>
      </c>
      <c r="I4603" s="148" t="s">
        <v>6962</v>
      </c>
      <c r="J4603" s="148" t="s">
        <v>6962</v>
      </c>
      <c r="K4603" s="148">
        <f t="shared" si="101"/>
        <v>0</v>
      </c>
      <c r="L4603" s="148" t="s">
        <v>9021</v>
      </c>
    </row>
    <row r="4604" spans="8:12" x14ac:dyDescent="0.25">
      <c r="H4604" s="148" t="s">
        <v>5625</v>
      </c>
      <c r="I4604" s="148" t="s">
        <v>391</v>
      </c>
      <c r="J4604" s="148" t="s">
        <v>8739</v>
      </c>
      <c r="K4604" s="148">
        <f t="shared" si="101"/>
        <v>650000000002063</v>
      </c>
      <c r="L4604" s="148" t="s">
        <v>9021</v>
      </c>
    </row>
    <row r="4605" spans="8:12" x14ac:dyDescent="0.25">
      <c r="H4605" s="148" t="s">
        <v>5626</v>
      </c>
      <c r="I4605" s="148" t="s">
        <v>6962</v>
      </c>
      <c r="J4605" s="148" t="s">
        <v>6962</v>
      </c>
      <c r="K4605" s="148">
        <f t="shared" si="101"/>
        <v>0</v>
      </c>
      <c r="L4605" s="148" t="s">
        <v>9021</v>
      </c>
    </row>
    <row r="4606" spans="8:12" x14ac:dyDescent="0.25">
      <c r="H4606" s="148" t="s">
        <v>5626</v>
      </c>
      <c r="I4606" s="148" t="s">
        <v>391</v>
      </c>
      <c r="J4606" s="148" t="s">
        <v>8740</v>
      </c>
      <c r="K4606" s="148">
        <f t="shared" si="101"/>
        <v>650000000002064</v>
      </c>
      <c r="L4606" s="148" t="s">
        <v>9021</v>
      </c>
    </row>
    <row r="4607" spans="8:12" x14ac:dyDescent="0.25">
      <c r="H4607" s="148" t="s">
        <v>5627</v>
      </c>
      <c r="I4607" s="148" t="s">
        <v>6962</v>
      </c>
      <c r="J4607" s="148" t="s">
        <v>6962</v>
      </c>
      <c r="K4607" s="148">
        <f t="shared" si="101"/>
        <v>0</v>
      </c>
      <c r="L4607" s="148" t="s">
        <v>9021</v>
      </c>
    </row>
    <row r="4608" spans="8:12" x14ac:dyDescent="0.25">
      <c r="H4608" s="148" t="s">
        <v>5627</v>
      </c>
      <c r="I4608" s="148" t="s">
        <v>391</v>
      </c>
      <c r="J4608" s="148" t="s">
        <v>8741</v>
      </c>
      <c r="K4608" s="148">
        <f t="shared" si="101"/>
        <v>650000000002065</v>
      </c>
      <c r="L4608" s="148" t="s">
        <v>9021</v>
      </c>
    </row>
    <row r="4609" spans="8:12" x14ac:dyDescent="0.25">
      <c r="H4609" s="148" t="s">
        <v>5628</v>
      </c>
      <c r="I4609" s="148" t="s">
        <v>6962</v>
      </c>
      <c r="J4609" s="148" t="s">
        <v>6962</v>
      </c>
      <c r="K4609" s="148">
        <f t="shared" si="101"/>
        <v>0</v>
      </c>
      <c r="L4609" s="148" t="s">
        <v>9021</v>
      </c>
    </row>
    <row r="4610" spans="8:12" x14ac:dyDescent="0.25">
      <c r="H4610" s="148" t="s">
        <v>5628</v>
      </c>
      <c r="I4610" s="148" t="s">
        <v>391</v>
      </c>
      <c r="J4610" s="148" t="s">
        <v>8742</v>
      </c>
      <c r="K4610" s="148">
        <f t="shared" si="101"/>
        <v>650000000001288</v>
      </c>
      <c r="L4610" s="148" t="s">
        <v>9021</v>
      </c>
    </row>
    <row r="4611" spans="8:12" x14ac:dyDescent="0.25">
      <c r="H4611" s="148" t="s">
        <v>5629</v>
      </c>
      <c r="I4611" s="148" t="s">
        <v>6962</v>
      </c>
      <c r="J4611" s="148" t="s">
        <v>6962</v>
      </c>
      <c r="K4611" s="148">
        <f t="shared" ref="K4611:K4674" si="102">+IFERROR(J4611*1,0)</f>
        <v>0</v>
      </c>
      <c r="L4611" s="148" t="s">
        <v>9021</v>
      </c>
    </row>
    <row r="4612" spans="8:12" x14ac:dyDescent="0.25">
      <c r="H4612" s="148" t="s">
        <v>5629</v>
      </c>
      <c r="I4612" s="148" t="s">
        <v>391</v>
      </c>
      <c r="J4612" s="148" t="s">
        <v>8743</v>
      </c>
      <c r="K4612" s="148">
        <f t="shared" si="102"/>
        <v>650000000001289</v>
      </c>
      <c r="L4612" s="148" t="s">
        <v>9021</v>
      </c>
    </row>
    <row r="4613" spans="8:12" x14ac:dyDescent="0.25">
      <c r="H4613" s="148" t="s">
        <v>5630</v>
      </c>
      <c r="I4613" s="148" t="s">
        <v>6962</v>
      </c>
      <c r="J4613" s="148" t="s">
        <v>6962</v>
      </c>
      <c r="K4613" s="148">
        <f t="shared" si="102"/>
        <v>0</v>
      </c>
      <c r="L4613" s="148" t="s">
        <v>9021</v>
      </c>
    </row>
    <row r="4614" spans="8:12" x14ac:dyDescent="0.25">
      <c r="H4614" s="148" t="s">
        <v>5630</v>
      </c>
      <c r="I4614" s="148" t="s">
        <v>391</v>
      </c>
      <c r="J4614" s="148" t="s">
        <v>8744</v>
      </c>
      <c r="K4614" s="148">
        <f t="shared" si="102"/>
        <v>650000000001290</v>
      </c>
      <c r="L4614" s="148" t="s">
        <v>9021</v>
      </c>
    </row>
    <row r="4615" spans="8:12" x14ac:dyDescent="0.25">
      <c r="H4615" s="148" t="s">
        <v>5631</v>
      </c>
      <c r="I4615" s="148" t="s">
        <v>6962</v>
      </c>
      <c r="J4615" s="148" t="s">
        <v>6962</v>
      </c>
      <c r="K4615" s="148">
        <f t="shared" si="102"/>
        <v>0</v>
      </c>
      <c r="L4615" s="148" t="s">
        <v>9021</v>
      </c>
    </row>
    <row r="4616" spans="8:12" x14ac:dyDescent="0.25">
      <c r="H4616" s="148" t="s">
        <v>5631</v>
      </c>
      <c r="I4616" s="148" t="s">
        <v>391</v>
      </c>
      <c r="J4616" s="148" t="s">
        <v>8745</v>
      </c>
      <c r="K4616" s="148">
        <f t="shared" si="102"/>
        <v>650000000001291</v>
      </c>
      <c r="L4616" s="148" t="s">
        <v>9021</v>
      </c>
    </row>
    <row r="4617" spans="8:12" x14ac:dyDescent="0.25">
      <c r="H4617" s="148" t="s">
        <v>5632</v>
      </c>
      <c r="I4617" s="148" t="s">
        <v>6962</v>
      </c>
      <c r="J4617" s="148" t="s">
        <v>6962</v>
      </c>
      <c r="K4617" s="148">
        <f t="shared" si="102"/>
        <v>0</v>
      </c>
      <c r="L4617" s="148" t="s">
        <v>9021</v>
      </c>
    </row>
    <row r="4618" spans="8:12" x14ac:dyDescent="0.25">
      <c r="H4618" s="148" t="s">
        <v>5632</v>
      </c>
      <c r="I4618" s="148" t="s">
        <v>391</v>
      </c>
      <c r="J4618" s="148" t="s">
        <v>8746</v>
      </c>
      <c r="K4618" s="148">
        <f t="shared" si="102"/>
        <v>650000000001292</v>
      </c>
      <c r="L4618" s="148" t="s">
        <v>9021</v>
      </c>
    </row>
    <row r="4619" spans="8:12" x14ac:dyDescent="0.25">
      <c r="H4619" s="148" t="s">
        <v>5633</v>
      </c>
      <c r="I4619" s="148" t="s">
        <v>6962</v>
      </c>
      <c r="J4619" s="148" t="s">
        <v>6962</v>
      </c>
      <c r="K4619" s="148">
        <f t="shared" si="102"/>
        <v>0</v>
      </c>
      <c r="L4619" s="148" t="s">
        <v>9021</v>
      </c>
    </row>
    <row r="4620" spans="8:12" x14ac:dyDescent="0.25">
      <c r="H4620" s="148" t="s">
        <v>5633</v>
      </c>
      <c r="I4620" s="148" t="s">
        <v>391</v>
      </c>
      <c r="J4620" s="148" t="s">
        <v>8747</v>
      </c>
      <c r="K4620" s="148">
        <f t="shared" si="102"/>
        <v>650000000002066</v>
      </c>
      <c r="L4620" s="148" t="s">
        <v>9021</v>
      </c>
    </row>
    <row r="4621" spans="8:12" x14ac:dyDescent="0.25">
      <c r="H4621" s="148" t="s">
        <v>5634</v>
      </c>
      <c r="I4621" s="148" t="s">
        <v>6962</v>
      </c>
      <c r="J4621" s="148" t="s">
        <v>6962</v>
      </c>
      <c r="K4621" s="148">
        <f t="shared" si="102"/>
        <v>0</v>
      </c>
      <c r="L4621" s="148" t="s">
        <v>9021</v>
      </c>
    </row>
    <row r="4622" spans="8:12" x14ac:dyDescent="0.25">
      <c r="H4622" s="148" t="s">
        <v>5634</v>
      </c>
      <c r="I4622" s="148" t="s">
        <v>391</v>
      </c>
      <c r="J4622" s="148" t="s">
        <v>8748</v>
      </c>
      <c r="K4622" s="148">
        <f t="shared" si="102"/>
        <v>650000000002067</v>
      </c>
      <c r="L4622" s="148" t="s">
        <v>9021</v>
      </c>
    </row>
    <row r="4623" spans="8:12" x14ac:dyDescent="0.25">
      <c r="H4623" s="148" t="s">
        <v>5635</v>
      </c>
      <c r="I4623" s="148" t="s">
        <v>6962</v>
      </c>
      <c r="J4623" s="148" t="s">
        <v>6962</v>
      </c>
      <c r="K4623" s="148">
        <f t="shared" si="102"/>
        <v>0</v>
      </c>
      <c r="L4623" s="148" t="s">
        <v>9021</v>
      </c>
    </row>
    <row r="4624" spans="8:12" x14ac:dyDescent="0.25">
      <c r="H4624" s="148" t="s">
        <v>5635</v>
      </c>
      <c r="I4624" s="148" t="s">
        <v>391</v>
      </c>
      <c r="J4624" s="148" t="s">
        <v>8749</v>
      </c>
      <c r="K4624" s="148">
        <f t="shared" si="102"/>
        <v>650000000002068</v>
      </c>
      <c r="L4624" s="148" t="s">
        <v>9021</v>
      </c>
    </row>
    <row r="4625" spans="8:12" x14ac:dyDescent="0.25">
      <c r="H4625" s="148" t="s">
        <v>5636</v>
      </c>
      <c r="I4625" s="148" t="s">
        <v>6962</v>
      </c>
      <c r="J4625" s="148" t="s">
        <v>6962</v>
      </c>
      <c r="K4625" s="148">
        <f t="shared" si="102"/>
        <v>0</v>
      </c>
      <c r="L4625" s="148" t="s">
        <v>9021</v>
      </c>
    </row>
    <row r="4626" spans="8:12" x14ac:dyDescent="0.25">
      <c r="H4626" s="148" t="s">
        <v>5636</v>
      </c>
      <c r="I4626" s="148" t="s">
        <v>391</v>
      </c>
      <c r="J4626" s="148" t="s">
        <v>8750</v>
      </c>
      <c r="K4626" s="148">
        <f t="shared" si="102"/>
        <v>650000000001293</v>
      </c>
      <c r="L4626" s="148" t="s">
        <v>9021</v>
      </c>
    </row>
    <row r="4627" spans="8:12" x14ac:dyDescent="0.25">
      <c r="H4627" s="148" t="s">
        <v>5637</v>
      </c>
      <c r="I4627" s="148" t="s">
        <v>6962</v>
      </c>
      <c r="J4627" s="148" t="s">
        <v>6962</v>
      </c>
      <c r="K4627" s="148">
        <f t="shared" si="102"/>
        <v>0</v>
      </c>
      <c r="L4627" s="148" t="s">
        <v>9021</v>
      </c>
    </row>
    <row r="4628" spans="8:12" x14ac:dyDescent="0.25">
      <c r="H4628" s="148" t="s">
        <v>5637</v>
      </c>
      <c r="I4628" s="148" t="s">
        <v>391</v>
      </c>
      <c r="J4628" s="148" t="s">
        <v>8751</v>
      </c>
      <c r="K4628" s="148">
        <f t="shared" si="102"/>
        <v>650000000002069</v>
      </c>
      <c r="L4628" s="148" t="s">
        <v>9021</v>
      </c>
    </row>
    <row r="4629" spans="8:12" x14ac:dyDescent="0.25">
      <c r="H4629" s="148" t="s">
        <v>5638</v>
      </c>
      <c r="I4629" s="148" t="s">
        <v>6962</v>
      </c>
      <c r="J4629" s="148" t="s">
        <v>6962</v>
      </c>
      <c r="K4629" s="148">
        <f t="shared" si="102"/>
        <v>0</v>
      </c>
      <c r="L4629" s="148" t="s">
        <v>9021</v>
      </c>
    </row>
    <row r="4630" spans="8:12" x14ac:dyDescent="0.25">
      <c r="H4630" s="148" t="s">
        <v>5638</v>
      </c>
      <c r="I4630" s="148" t="s">
        <v>391</v>
      </c>
      <c r="J4630" s="148" t="s">
        <v>8752</v>
      </c>
      <c r="K4630" s="148">
        <f t="shared" si="102"/>
        <v>650000000002070</v>
      </c>
      <c r="L4630" s="148" t="s">
        <v>9021</v>
      </c>
    </row>
    <row r="4631" spans="8:12" x14ac:dyDescent="0.25">
      <c r="H4631" s="148" t="s">
        <v>5639</v>
      </c>
      <c r="I4631" s="148" t="s">
        <v>6962</v>
      </c>
      <c r="J4631" s="148" t="s">
        <v>6962</v>
      </c>
      <c r="K4631" s="148">
        <f t="shared" si="102"/>
        <v>0</v>
      </c>
      <c r="L4631" s="148" t="s">
        <v>9021</v>
      </c>
    </row>
    <row r="4632" spans="8:12" x14ac:dyDescent="0.25">
      <c r="H4632" s="148" t="s">
        <v>5639</v>
      </c>
      <c r="I4632" s="148" t="s">
        <v>391</v>
      </c>
      <c r="J4632" s="148" t="s">
        <v>8753</v>
      </c>
      <c r="K4632" s="148">
        <f t="shared" si="102"/>
        <v>650000000002071</v>
      </c>
      <c r="L4632" s="148" t="s">
        <v>9021</v>
      </c>
    </row>
    <row r="4633" spans="8:12" x14ac:dyDescent="0.25">
      <c r="H4633" s="148" t="s">
        <v>5640</v>
      </c>
      <c r="I4633" s="148" t="s">
        <v>6962</v>
      </c>
      <c r="J4633" s="148" t="s">
        <v>6962</v>
      </c>
      <c r="K4633" s="148">
        <f t="shared" si="102"/>
        <v>0</v>
      </c>
      <c r="L4633" s="148" t="s">
        <v>9021</v>
      </c>
    </row>
    <row r="4634" spans="8:12" x14ac:dyDescent="0.25">
      <c r="H4634" s="148" t="s">
        <v>5640</v>
      </c>
      <c r="I4634" s="148" t="s">
        <v>391</v>
      </c>
      <c r="J4634" s="148" t="s">
        <v>8754</v>
      </c>
      <c r="K4634" s="148">
        <f t="shared" si="102"/>
        <v>650000000002072</v>
      </c>
      <c r="L4634" s="148" t="s">
        <v>9021</v>
      </c>
    </row>
    <row r="4635" spans="8:12" x14ac:dyDescent="0.25">
      <c r="H4635" s="148" t="s">
        <v>5641</v>
      </c>
      <c r="I4635" s="148" t="s">
        <v>6962</v>
      </c>
      <c r="J4635" s="148" t="s">
        <v>6962</v>
      </c>
      <c r="K4635" s="148">
        <f t="shared" si="102"/>
        <v>0</v>
      </c>
      <c r="L4635" s="148" t="s">
        <v>9021</v>
      </c>
    </row>
    <row r="4636" spans="8:12" x14ac:dyDescent="0.25">
      <c r="H4636" s="148" t="s">
        <v>5641</v>
      </c>
      <c r="I4636" s="148" t="s">
        <v>391</v>
      </c>
      <c r="J4636" s="148" t="s">
        <v>8755</v>
      </c>
      <c r="K4636" s="148">
        <f t="shared" si="102"/>
        <v>650000000002073</v>
      </c>
      <c r="L4636" s="148" t="s">
        <v>9021</v>
      </c>
    </row>
    <row r="4637" spans="8:12" x14ac:dyDescent="0.25">
      <c r="H4637" s="148" t="s">
        <v>5642</v>
      </c>
      <c r="I4637" s="148" t="s">
        <v>6962</v>
      </c>
      <c r="J4637" s="148" t="s">
        <v>6962</v>
      </c>
      <c r="K4637" s="148">
        <f t="shared" si="102"/>
        <v>0</v>
      </c>
      <c r="L4637" s="148" t="s">
        <v>9021</v>
      </c>
    </row>
    <row r="4638" spans="8:12" x14ac:dyDescent="0.25">
      <c r="H4638" s="148" t="s">
        <v>5642</v>
      </c>
      <c r="I4638" s="148" t="s">
        <v>391</v>
      </c>
      <c r="J4638" s="148" t="s">
        <v>8756</v>
      </c>
      <c r="K4638" s="148">
        <f t="shared" si="102"/>
        <v>650000000001294</v>
      </c>
      <c r="L4638" s="148" t="s">
        <v>9021</v>
      </c>
    </row>
    <row r="4639" spans="8:12" x14ac:dyDescent="0.25">
      <c r="H4639" s="148" t="s">
        <v>5643</v>
      </c>
      <c r="I4639" s="148" t="s">
        <v>6962</v>
      </c>
      <c r="J4639" s="148" t="s">
        <v>6962</v>
      </c>
      <c r="K4639" s="148">
        <f t="shared" si="102"/>
        <v>0</v>
      </c>
      <c r="L4639" s="148" t="s">
        <v>9021</v>
      </c>
    </row>
    <row r="4640" spans="8:12" x14ac:dyDescent="0.25">
      <c r="H4640" s="148" t="s">
        <v>5643</v>
      </c>
      <c r="I4640" s="148" t="s">
        <v>391</v>
      </c>
      <c r="J4640" s="148" t="s">
        <v>8757</v>
      </c>
      <c r="K4640" s="148">
        <f t="shared" si="102"/>
        <v>650000000001295</v>
      </c>
      <c r="L4640" s="148" t="s">
        <v>9021</v>
      </c>
    </row>
    <row r="4641" spans="8:12" x14ac:dyDescent="0.25">
      <c r="H4641" s="148" t="s">
        <v>5644</v>
      </c>
      <c r="I4641" s="148" t="s">
        <v>6962</v>
      </c>
      <c r="J4641" s="148" t="s">
        <v>6962</v>
      </c>
      <c r="K4641" s="148">
        <f t="shared" si="102"/>
        <v>0</v>
      </c>
      <c r="L4641" s="148" t="s">
        <v>9021</v>
      </c>
    </row>
    <row r="4642" spans="8:12" x14ac:dyDescent="0.25">
      <c r="H4642" s="148" t="s">
        <v>5644</v>
      </c>
      <c r="I4642" s="148" t="s">
        <v>391</v>
      </c>
      <c r="J4642" s="148" t="s">
        <v>8758</v>
      </c>
      <c r="K4642" s="148">
        <f t="shared" si="102"/>
        <v>650000000002074</v>
      </c>
      <c r="L4642" s="148" t="s">
        <v>9021</v>
      </c>
    </row>
    <row r="4643" spans="8:12" x14ac:dyDescent="0.25">
      <c r="H4643" s="148" t="s">
        <v>5645</v>
      </c>
      <c r="I4643" s="148" t="s">
        <v>6962</v>
      </c>
      <c r="J4643" s="148" t="s">
        <v>6962</v>
      </c>
      <c r="K4643" s="148">
        <f t="shared" si="102"/>
        <v>0</v>
      </c>
      <c r="L4643" s="148" t="s">
        <v>9021</v>
      </c>
    </row>
    <row r="4644" spans="8:12" x14ac:dyDescent="0.25">
      <c r="H4644" s="148" t="s">
        <v>5645</v>
      </c>
      <c r="I4644" s="148" t="s">
        <v>391</v>
      </c>
      <c r="J4644" s="148" t="s">
        <v>8759</v>
      </c>
      <c r="K4644" s="148">
        <f t="shared" si="102"/>
        <v>650000000001296</v>
      </c>
      <c r="L4644" s="148" t="s">
        <v>9021</v>
      </c>
    </row>
    <row r="4645" spans="8:12" x14ac:dyDescent="0.25">
      <c r="H4645" s="148" t="s">
        <v>5646</v>
      </c>
      <c r="I4645" s="148" t="s">
        <v>6962</v>
      </c>
      <c r="J4645" s="148" t="s">
        <v>6962</v>
      </c>
      <c r="K4645" s="148">
        <f t="shared" si="102"/>
        <v>0</v>
      </c>
      <c r="L4645" s="148" t="s">
        <v>9021</v>
      </c>
    </row>
    <row r="4646" spans="8:12" x14ac:dyDescent="0.25">
      <c r="H4646" s="148" t="s">
        <v>5646</v>
      </c>
      <c r="I4646" s="148" t="s">
        <v>391</v>
      </c>
      <c r="J4646" s="148" t="s">
        <v>8760</v>
      </c>
      <c r="K4646" s="148">
        <f t="shared" si="102"/>
        <v>650000000001297</v>
      </c>
      <c r="L4646" s="148" t="s">
        <v>9021</v>
      </c>
    </row>
    <row r="4647" spans="8:12" x14ac:dyDescent="0.25">
      <c r="H4647" s="148" t="s">
        <v>5647</v>
      </c>
      <c r="I4647" s="148" t="s">
        <v>6962</v>
      </c>
      <c r="J4647" s="148" t="s">
        <v>6962</v>
      </c>
      <c r="K4647" s="148">
        <f t="shared" si="102"/>
        <v>0</v>
      </c>
      <c r="L4647" s="148" t="s">
        <v>9021</v>
      </c>
    </row>
    <row r="4648" spans="8:12" x14ac:dyDescent="0.25">
      <c r="H4648" s="148" t="s">
        <v>5647</v>
      </c>
      <c r="I4648" s="148" t="s">
        <v>391</v>
      </c>
      <c r="J4648" s="148" t="s">
        <v>8761</v>
      </c>
      <c r="K4648" s="148">
        <f t="shared" si="102"/>
        <v>650000000002075</v>
      </c>
      <c r="L4648" s="148" t="s">
        <v>9021</v>
      </c>
    </row>
    <row r="4649" spans="8:12" x14ac:dyDescent="0.25">
      <c r="H4649" s="148" t="s">
        <v>5648</v>
      </c>
      <c r="I4649" s="148" t="s">
        <v>6962</v>
      </c>
      <c r="J4649" s="148" t="s">
        <v>6962</v>
      </c>
      <c r="K4649" s="148">
        <f t="shared" si="102"/>
        <v>0</v>
      </c>
      <c r="L4649" s="148" t="s">
        <v>9021</v>
      </c>
    </row>
    <row r="4650" spans="8:12" x14ac:dyDescent="0.25">
      <c r="H4650" s="148" t="s">
        <v>5648</v>
      </c>
      <c r="I4650" s="148" t="s">
        <v>391</v>
      </c>
      <c r="J4650" s="148" t="s">
        <v>8762</v>
      </c>
      <c r="K4650" s="148">
        <f t="shared" si="102"/>
        <v>650000000001298</v>
      </c>
      <c r="L4650" s="148" t="s">
        <v>9021</v>
      </c>
    </row>
    <row r="4651" spans="8:12" x14ac:dyDescent="0.25">
      <c r="H4651" s="148" t="s">
        <v>5649</v>
      </c>
      <c r="I4651" s="148" t="s">
        <v>6962</v>
      </c>
      <c r="J4651" s="148" t="s">
        <v>6962</v>
      </c>
      <c r="K4651" s="148">
        <f t="shared" si="102"/>
        <v>0</v>
      </c>
      <c r="L4651" s="148" t="s">
        <v>9021</v>
      </c>
    </row>
    <row r="4652" spans="8:12" x14ac:dyDescent="0.25">
      <c r="H4652" s="148" t="s">
        <v>5649</v>
      </c>
      <c r="I4652" s="148" t="s">
        <v>391</v>
      </c>
      <c r="J4652" s="148" t="s">
        <v>8763</v>
      </c>
      <c r="K4652" s="148">
        <f t="shared" si="102"/>
        <v>650000000001299</v>
      </c>
      <c r="L4652" s="148" t="s">
        <v>9021</v>
      </c>
    </row>
    <row r="4653" spans="8:12" x14ac:dyDescent="0.25">
      <c r="H4653" s="148" t="s">
        <v>5650</v>
      </c>
      <c r="I4653" s="148" t="s">
        <v>6962</v>
      </c>
      <c r="J4653" s="148" t="s">
        <v>6962</v>
      </c>
      <c r="K4653" s="148">
        <f t="shared" si="102"/>
        <v>0</v>
      </c>
      <c r="L4653" s="148" t="s">
        <v>9021</v>
      </c>
    </row>
    <row r="4654" spans="8:12" x14ac:dyDescent="0.25">
      <c r="H4654" s="148" t="s">
        <v>5650</v>
      </c>
      <c r="I4654" s="148" t="s">
        <v>391</v>
      </c>
      <c r="J4654" s="148" t="s">
        <v>8764</v>
      </c>
      <c r="K4654" s="148">
        <f t="shared" si="102"/>
        <v>650000000001300</v>
      </c>
      <c r="L4654" s="148" t="s">
        <v>9021</v>
      </c>
    </row>
    <row r="4655" spans="8:12" x14ac:dyDescent="0.25">
      <c r="H4655" s="148" t="s">
        <v>5651</v>
      </c>
      <c r="I4655" s="148" t="s">
        <v>6962</v>
      </c>
      <c r="J4655" s="148" t="s">
        <v>6962</v>
      </c>
      <c r="K4655" s="148">
        <f t="shared" si="102"/>
        <v>0</v>
      </c>
      <c r="L4655" s="148" t="s">
        <v>9021</v>
      </c>
    </row>
    <row r="4656" spans="8:12" x14ac:dyDescent="0.25">
      <c r="H4656" s="148" t="s">
        <v>5651</v>
      </c>
      <c r="I4656" s="148" t="s">
        <v>391</v>
      </c>
      <c r="J4656" s="148" t="s">
        <v>8765</v>
      </c>
      <c r="K4656" s="148">
        <f t="shared" si="102"/>
        <v>650000000001301</v>
      </c>
      <c r="L4656" s="148" t="s">
        <v>9021</v>
      </c>
    </row>
    <row r="4657" spans="8:12" x14ac:dyDescent="0.25">
      <c r="H4657" s="148" t="s">
        <v>5652</v>
      </c>
      <c r="I4657" s="148" t="s">
        <v>6962</v>
      </c>
      <c r="J4657" s="148" t="s">
        <v>6962</v>
      </c>
      <c r="K4657" s="148">
        <f t="shared" si="102"/>
        <v>0</v>
      </c>
      <c r="L4657" s="148" t="s">
        <v>9021</v>
      </c>
    </row>
    <row r="4658" spans="8:12" x14ac:dyDescent="0.25">
      <c r="H4658" s="148" t="s">
        <v>5652</v>
      </c>
      <c r="I4658" s="148" t="s">
        <v>391</v>
      </c>
      <c r="J4658" s="148" t="s">
        <v>8766</v>
      </c>
      <c r="K4658" s="148">
        <f t="shared" si="102"/>
        <v>650000000001302</v>
      </c>
      <c r="L4658" s="148" t="s">
        <v>9021</v>
      </c>
    </row>
    <row r="4659" spans="8:12" x14ac:dyDescent="0.25">
      <c r="H4659" s="148" t="s">
        <v>5653</v>
      </c>
      <c r="I4659" s="148" t="s">
        <v>6962</v>
      </c>
      <c r="J4659" s="148" t="s">
        <v>6962</v>
      </c>
      <c r="K4659" s="148">
        <f t="shared" si="102"/>
        <v>0</v>
      </c>
      <c r="L4659" s="148" t="s">
        <v>9021</v>
      </c>
    </row>
    <row r="4660" spans="8:12" x14ac:dyDescent="0.25">
      <c r="H4660" s="148" t="s">
        <v>5653</v>
      </c>
      <c r="I4660" s="148" t="s">
        <v>391</v>
      </c>
      <c r="J4660" s="148" t="s">
        <v>8767</v>
      </c>
      <c r="K4660" s="148">
        <f t="shared" si="102"/>
        <v>650000000001303</v>
      </c>
      <c r="L4660" s="148" t="s">
        <v>9021</v>
      </c>
    </row>
    <row r="4661" spans="8:12" x14ac:dyDescent="0.25">
      <c r="H4661" s="148" t="s">
        <v>5654</v>
      </c>
      <c r="I4661" s="148" t="s">
        <v>6962</v>
      </c>
      <c r="J4661" s="148" t="s">
        <v>6962</v>
      </c>
      <c r="K4661" s="148">
        <f t="shared" si="102"/>
        <v>0</v>
      </c>
      <c r="L4661" s="148" t="s">
        <v>9021</v>
      </c>
    </row>
    <row r="4662" spans="8:12" x14ac:dyDescent="0.25">
      <c r="H4662" s="148" t="s">
        <v>5654</v>
      </c>
      <c r="I4662" s="148" t="s">
        <v>391</v>
      </c>
      <c r="J4662" s="148" t="s">
        <v>8768</v>
      </c>
      <c r="K4662" s="148">
        <f t="shared" si="102"/>
        <v>650000000002076</v>
      </c>
      <c r="L4662" s="148" t="s">
        <v>9021</v>
      </c>
    </row>
    <row r="4663" spans="8:12" x14ac:dyDescent="0.25">
      <c r="H4663" s="148" t="s">
        <v>5655</v>
      </c>
      <c r="I4663" s="148" t="s">
        <v>6962</v>
      </c>
      <c r="J4663" s="148" t="s">
        <v>6962</v>
      </c>
      <c r="K4663" s="148">
        <f t="shared" si="102"/>
        <v>0</v>
      </c>
      <c r="L4663" s="148" t="s">
        <v>9021</v>
      </c>
    </row>
    <row r="4664" spans="8:12" x14ac:dyDescent="0.25">
      <c r="H4664" s="148" t="s">
        <v>5655</v>
      </c>
      <c r="I4664" s="148" t="s">
        <v>391</v>
      </c>
      <c r="J4664" s="148" t="s">
        <v>8769</v>
      </c>
      <c r="K4664" s="148">
        <f t="shared" si="102"/>
        <v>650000000002077</v>
      </c>
      <c r="L4664" s="148" t="s">
        <v>9021</v>
      </c>
    </row>
    <row r="4665" spans="8:12" x14ac:dyDescent="0.25">
      <c r="H4665" s="148" t="s">
        <v>5656</v>
      </c>
      <c r="I4665" s="148" t="s">
        <v>6962</v>
      </c>
      <c r="J4665" s="148" t="s">
        <v>6962</v>
      </c>
      <c r="K4665" s="148">
        <f t="shared" si="102"/>
        <v>0</v>
      </c>
      <c r="L4665" s="148" t="s">
        <v>9021</v>
      </c>
    </row>
    <row r="4666" spans="8:12" x14ac:dyDescent="0.25">
      <c r="H4666" s="148" t="s">
        <v>5656</v>
      </c>
      <c r="I4666" s="148" t="s">
        <v>391</v>
      </c>
      <c r="J4666" s="148" t="s">
        <v>8770</v>
      </c>
      <c r="K4666" s="148">
        <f t="shared" si="102"/>
        <v>650000000001304</v>
      </c>
      <c r="L4666" s="148" t="s">
        <v>9021</v>
      </c>
    </row>
    <row r="4667" spans="8:12" x14ac:dyDescent="0.25">
      <c r="H4667" s="148" t="s">
        <v>5657</v>
      </c>
      <c r="I4667" s="148" t="s">
        <v>6962</v>
      </c>
      <c r="J4667" s="148" t="s">
        <v>6962</v>
      </c>
      <c r="K4667" s="148">
        <f t="shared" si="102"/>
        <v>0</v>
      </c>
      <c r="L4667" s="148" t="s">
        <v>9021</v>
      </c>
    </row>
    <row r="4668" spans="8:12" x14ac:dyDescent="0.25">
      <c r="H4668" s="148" t="s">
        <v>5657</v>
      </c>
      <c r="I4668" s="148" t="s">
        <v>391</v>
      </c>
      <c r="J4668" s="148" t="s">
        <v>8771</v>
      </c>
      <c r="K4668" s="148">
        <f t="shared" si="102"/>
        <v>650000000001305</v>
      </c>
      <c r="L4668" s="148" t="s">
        <v>9021</v>
      </c>
    </row>
    <row r="4669" spans="8:12" x14ac:dyDescent="0.25">
      <c r="H4669" s="148" t="s">
        <v>5658</v>
      </c>
      <c r="I4669" s="148" t="s">
        <v>6962</v>
      </c>
      <c r="J4669" s="148" t="s">
        <v>6962</v>
      </c>
      <c r="K4669" s="148">
        <f t="shared" si="102"/>
        <v>0</v>
      </c>
      <c r="L4669" s="148" t="s">
        <v>9021</v>
      </c>
    </row>
    <row r="4670" spans="8:12" x14ac:dyDescent="0.25">
      <c r="H4670" s="148" t="s">
        <v>5658</v>
      </c>
      <c r="I4670" s="148" t="s">
        <v>391</v>
      </c>
      <c r="J4670" s="148" t="s">
        <v>8772</v>
      </c>
      <c r="K4670" s="148">
        <f t="shared" si="102"/>
        <v>650000000001306</v>
      </c>
      <c r="L4670" s="148" t="s">
        <v>9021</v>
      </c>
    </row>
    <row r="4671" spans="8:12" x14ac:dyDescent="0.25">
      <c r="H4671" s="148" t="s">
        <v>5659</v>
      </c>
      <c r="I4671" s="148" t="s">
        <v>6962</v>
      </c>
      <c r="J4671" s="148" t="s">
        <v>6962</v>
      </c>
      <c r="K4671" s="148">
        <f t="shared" si="102"/>
        <v>0</v>
      </c>
      <c r="L4671" s="148" t="s">
        <v>9021</v>
      </c>
    </row>
    <row r="4672" spans="8:12" x14ac:dyDescent="0.25">
      <c r="H4672" s="148" t="s">
        <v>5659</v>
      </c>
      <c r="I4672" s="148" t="s">
        <v>391</v>
      </c>
      <c r="J4672" s="148" t="s">
        <v>8773</v>
      </c>
      <c r="K4672" s="148">
        <f t="shared" si="102"/>
        <v>650000000002078</v>
      </c>
      <c r="L4672" s="148" t="s">
        <v>9021</v>
      </c>
    </row>
    <row r="4673" spans="8:12" x14ac:dyDescent="0.25">
      <c r="H4673" s="148" t="s">
        <v>5660</v>
      </c>
      <c r="I4673" s="148" t="s">
        <v>6962</v>
      </c>
      <c r="J4673" s="148" t="s">
        <v>6962</v>
      </c>
      <c r="K4673" s="148">
        <f t="shared" si="102"/>
        <v>0</v>
      </c>
      <c r="L4673" s="148" t="s">
        <v>9021</v>
      </c>
    </row>
    <row r="4674" spans="8:12" x14ac:dyDescent="0.25">
      <c r="H4674" s="148" t="s">
        <v>5660</v>
      </c>
      <c r="I4674" s="148" t="s">
        <v>391</v>
      </c>
      <c r="J4674" s="148" t="s">
        <v>8774</v>
      </c>
      <c r="K4674" s="148">
        <f t="shared" si="102"/>
        <v>650000000001307</v>
      </c>
      <c r="L4674" s="148" t="s">
        <v>9021</v>
      </c>
    </row>
    <row r="4675" spans="8:12" x14ac:dyDescent="0.25">
      <c r="H4675" s="148" t="s">
        <v>5661</v>
      </c>
      <c r="I4675" s="148" t="s">
        <v>6962</v>
      </c>
      <c r="J4675" s="148" t="s">
        <v>6962</v>
      </c>
      <c r="K4675" s="148">
        <f t="shared" ref="K4675:K4738" si="103">+IFERROR(J4675*1,0)</f>
        <v>0</v>
      </c>
      <c r="L4675" s="148" t="s">
        <v>9021</v>
      </c>
    </row>
    <row r="4676" spans="8:12" x14ac:dyDescent="0.25">
      <c r="H4676" s="148" t="s">
        <v>5661</v>
      </c>
      <c r="I4676" s="148" t="s">
        <v>391</v>
      </c>
      <c r="J4676" s="148" t="s">
        <v>8775</v>
      </c>
      <c r="K4676" s="148">
        <f t="shared" si="103"/>
        <v>650000000002079</v>
      </c>
      <c r="L4676" s="148" t="s">
        <v>9021</v>
      </c>
    </row>
    <row r="4677" spans="8:12" x14ac:dyDescent="0.25">
      <c r="H4677" s="148" t="s">
        <v>5662</v>
      </c>
      <c r="I4677" s="148" t="s">
        <v>6962</v>
      </c>
      <c r="J4677" s="148" t="s">
        <v>6962</v>
      </c>
      <c r="K4677" s="148">
        <f t="shared" si="103"/>
        <v>0</v>
      </c>
      <c r="L4677" s="148" t="s">
        <v>9021</v>
      </c>
    </row>
    <row r="4678" spans="8:12" x14ac:dyDescent="0.25">
      <c r="H4678" s="148" t="s">
        <v>5662</v>
      </c>
      <c r="I4678" s="148" t="s">
        <v>391</v>
      </c>
      <c r="J4678" s="148" t="s">
        <v>8776</v>
      </c>
      <c r="K4678" s="148">
        <f t="shared" si="103"/>
        <v>650000000001308</v>
      </c>
      <c r="L4678" s="148" t="s">
        <v>9021</v>
      </c>
    </row>
    <row r="4679" spans="8:12" x14ac:dyDescent="0.25">
      <c r="H4679" s="148" t="s">
        <v>5663</v>
      </c>
      <c r="I4679" s="148" t="s">
        <v>6962</v>
      </c>
      <c r="J4679" s="148" t="s">
        <v>6962</v>
      </c>
      <c r="K4679" s="148">
        <f t="shared" si="103"/>
        <v>0</v>
      </c>
      <c r="L4679" s="148" t="s">
        <v>9021</v>
      </c>
    </row>
    <row r="4680" spans="8:12" x14ac:dyDescent="0.25">
      <c r="H4680" s="148" t="s">
        <v>5663</v>
      </c>
      <c r="I4680" s="148" t="s">
        <v>391</v>
      </c>
      <c r="J4680" s="148" t="s">
        <v>8777</v>
      </c>
      <c r="K4680" s="148">
        <f t="shared" si="103"/>
        <v>650000000001309</v>
      </c>
      <c r="L4680" s="148" t="s">
        <v>9021</v>
      </c>
    </row>
    <row r="4681" spans="8:12" x14ac:dyDescent="0.25">
      <c r="H4681" s="148" t="s">
        <v>5664</v>
      </c>
      <c r="I4681" s="148" t="s">
        <v>6962</v>
      </c>
      <c r="J4681" s="148" t="s">
        <v>6962</v>
      </c>
      <c r="K4681" s="148">
        <f t="shared" si="103"/>
        <v>0</v>
      </c>
      <c r="L4681" s="148" t="s">
        <v>9021</v>
      </c>
    </row>
    <row r="4682" spans="8:12" x14ac:dyDescent="0.25">
      <c r="H4682" s="148" t="s">
        <v>5664</v>
      </c>
      <c r="I4682" s="148" t="s">
        <v>391</v>
      </c>
      <c r="J4682" s="148" t="s">
        <v>8778</v>
      </c>
      <c r="K4682" s="148">
        <f t="shared" si="103"/>
        <v>650000000001310</v>
      </c>
      <c r="L4682" s="148" t="s">
        <v>9021</v>
      </c>
    </row>
    <row r="4683" spans="8:12" x14ac:dyDescent="0.25">
      <c r="H4683" s="148" t="s">
        <v>5665</v>
      </c>
      <c r="I4683" s="148" t="s">
        <v>6962</v>
      </c>
      <c r="J4683" s="148" t="s">
        <v>6962</v>
      </c>
      <c r="K4683" s="148">
        <f t="shared" si="103"/>
        <v>0</v>
      </c>
      <c r="L4683" s="148" t="s">
        <v>9021</v>
      </c>
    </row>
    <row r="4684" spans="8:12" x14ac:dyDescent="0.25">
      <c r="H4684" s="148" t="s">
        <v>5665</v>
      </c>
      <c r="I4684" s="148" t="s">
        <v>391</v>
      </c>
      <c r="J4684" s="148" t="s">
        <v>8779</v>
      </c>
      <c r="K4684" s="148">
        <f t="shared" si="103"/>
        <v>650000000001311</v>
      </c>
      <c r="L4684" s="148" t="s">
        <v>9021</v>
      </c>
    </row>
    <row r="4685" spans="8:12" x14ac:dyDescent="0.25">
      <c r="H4685" s="148" t="s">
        <v>5666</v>
      </c>
      <c r="I4685" s="148" t="s">
        <v>6962</v>
      </c>
      <c r="J4685" s="148" t="s">
        <v>6962</v>
      </c>
      <c r="K4685" s="148">
        <f t="shared" si="103"/>
        <v>0</v>
      </c>
      <c r="L4685" s="148" t="s">
        <v>9021</v>
      </c>
    </row>
    <row r="4686" spans="8:12" x14ac:dyDescent="0.25">
      <c r="H4686" s="148" t="s">
        <v>5666</v>
      </c>
      <c r="I4686" s="148" t="s">
        <v>391</v>
      </c>
      <c r="J4686" s="148" t="s">
        <v>8780</v>
      </c>
      <c r="K4686" s="148">
        <f t="shared" si="103"/>
        <v>650000000001312</v>
      </c>
      <c r="L4686" s="148" t="s">
        <v>9021</v>
      </c>
    </row>
    <row r="4687" spans="8:12" x14ac:dyDescent="0.25">
      <c r="H4687" s="148" t="s">
        <v>5667</v>
      </c>
      <c r="I4687" s="148" t="s">
        <v>6962</v>
      </c>
      <c r="J4687" s="148" t="s">
        <v>6962</v>
      </c>
      <c r="K4687" s="148">
        <f t="shared" si="103"/>
        <v>0</v>
      </c>
      <c r="L4687" s="148" t="s">
        <v>9021</v>
      </c>
    </row>
    <row r="4688" spans="8:12" x14ac:dyDescent="0.25">
      <c r="H4688" s="148" t="s">
        <v>5667</v>
      </c>
      <c r="I4688" s="148" t="s">
        <v>391</v>
      </c>
      <c r="J4688" s="148" t="s">
        <v>8781</v>
      </c>
      <c r="K4688" s="148">
        <f t="shared" si="103"/>
        <v>650000000001313</v>
      </c>
      <c r="L4688" s="148" t="s">
        <v>9021</v>
      </c>
    </row>
    <row r="4689" spans="8:12" x14ac:dyDescent="0.25">
      <c r="H4689" s="148" t="s">
        <v>5668</v>
      </c>
      <c r="I4689" s="148" t="s">
        <v>6962</v>
      </c>
      <c r="J4689" s="148" t="s">
        <v>6962</v>
      </c>
      <c r="K4689" s="148">
        <f t="shared" si="103"/>
        <v>0</v>
      </c>
      <c r="L4689" s="148" t="s">
        <v>9021</v>
      </c>
    </row>
    <row r="4690" spans="8:12" x14ac:dyDescent="0.25">
      <c r="H4690" s="148" t="s">
        <v>5668</v>
      </c>
      <c r="I4690" s="148" t="s">
        <v>391</v>
      </c>
      <c r="J4690" s="148" t="s">
        <v>8782</v>
      </c>
      <c r="K4690" s="148">
        <f t="shared" si="103"/>
        <v>650000000001314</v>
      </c>
      <c r="L4690" s="148" t="s">
        <v>9021</v>
      </c>
    </row>
    <row r="4691" spans="8:12" x14ac:dyDescent="0.25">
      <c r="H4691" s="148" t="s">
        <v>5669</v>
      </c>
      <c r="I4691" s="148" t="s">
        <v>6962</v>
      </c>
      <c r="J4691" s="148" t="s">
        <v>6962</v>
      </c>
      <c r="K4691" s="148">
        <f t="shared" si="103"/>
        <v>0</v>
      </c>
      <c r="L4691" s="148" t="s">
        <v>9021</v>
      </c>
    </row>
    <row r="4692" spans="8:12" x14ac:dyDescent="0.25">
      <c r="H4692" s="148" t="s">
        <v>5669</v>
      </c>
      <c r="I4692" s="148" t="s">
        <v>391</v>
      </c>
      <c r="J4692" s="148" t="s">
        <v>8783</v>
      </c>
      <c r="K4692" s="148">
        <f t="shared" si="103"/>
        <v>650000000001315</v>
      </c>
      <c r="L4692" s="148" t="s">
        <v>9021</v>
      </c>
    </row>
    <row r="4693" spans="8:12" x14ac:dyDescent="0.25">
      <c r="H4693" s="148" t="s">
        <v>5670</v>
      </c>
      <c r="I4693" s="148" t="s">
        <v>6962</v>
      </c>
      <c r="J4693" s="148" t="s">
        <v>6962</v>
      </c>
      <c r="K4693" s="148">
        <f t="shared" si="103"/>
        <v>0</v>
      </c>
      <c r="L4693" s="148" t="s">
        <v>9021</v>
      </c>
    </row>
    <row r="4694" spans="8:12" x14ac:dyDescent="0.25">
      <c r="H4694" s="148" t="s">
        <v>5670</v>
      </c>
      <c r="I4694" s="148" t="s">
        <v>391</v>
      </c>
      <c r="J4694" s="148" t="s">
        <v>8784</v>
      </c>
      <c r="K4694" s="148">
        <f t="shared" si="103"/>
        <v>650000000001316</v>
      </c>
      <c r="L4694" s="148" t="s">
        <v>9021</v>
      </c>
    </row>
    <row r="4695" spans="8:12" x14ac:dyDescent="0.25">
      <c r="H4695" s="148" t="s">
        <v>5671</v>
      </c>
      <c r="I4695" s="148" t="s">
        <v>6962</v>
      </c>
      <c r="J4695" s="148" t="s">
        <v>6962</v>
      </c>
      <c r="K4695" s="148">
        <f t="shared" si="103"/>
        <v>0</v>
      </c>
      <c r="L4695" s="148" t="s">
        <v>9021</v>
      </c>
    </row>
    <row r="4696" spans="8:12" x14ac:dyDescent="0.25">
      <c r="H4696" s="148" t="s">
        <v>5671</v>
      </c>
      <c r="I4696" s="148" t="s">
        <v>391</v>
      </c>
      <c r="J4696" s="148" t="s">
        <v>8785</v>
      </c>
      <c r="K4696" s="148">
        <f t="shared" si="103"/>
        <v>650000000002080</v>
      </c>
      <c r="L4696" s="148" t="s">
        <v>9021</v>
      </c>
    </row>
    <row r="4697" spans="8:12" x14ac:dyDescent="0.25">
      <c r="H4697" s="148" t="s">
        <v>5672</v>
      </c>
      <c r="I4697" s="148" t="s">
        <v>6962</v>
      </c>
      <c r="J4697" s="148" t="s">
        <v>6962</v>
      </c>
      <c r="K4697" s="148">
        <f t="shared" si="103"/>
        <v>0</v>
      </c>
      <c r="L4697" s="148" t="s">
        <v>9021</v>
      </c>
    </row>
    <row r="4698" spans="8:12" x14ac:dyDescent="0.25">
      <c r="H4698" s="148" t="s">
        <v>5672</v>
      </c>
      <c r="I4698" s="148" t="s">
        <v>391</v>
      </c>
      <c r="J4698" s="148" t="s">
        <v>8786</v>
      </c>
      <c r="K4698" s="148">
        <f t="shared" si="103"/>
        <v>650000000001317</v>
      </c>
      <c r="L4698" s="148" t="s">
        <v>9021</v>
      </c>
    </row>
    <row r="4699" spans="8:12" x14ac:dyDescent="0.25">
      <c r="H4699" s="148" t="s">
        <v>5673</v>
      </c>
      <c r="I4699" s="148" t="s">
        <v>6962</v>
      </c>
      <c r="J4699" s="148" t="s">
        <v>6962</v>
      </c>
      <c r="K4699" s="148">
        <f t="shared" si="103"/>
        <v>0</v>
      </c>
      <c r="L4699" s="148" t="s">
        <v>9021</v>
      </c>
    </row>
    <row r="4700" spans="8:12" x14ac:dyDescent="0.25">
      <c r="H4700" s="148" t="s">
        <v>5673</v>
      </c>
      <c r="I4700" s="148" t="s">
        <v>391</v>
      </c>
      <c r="J4700" s="148" t="s">
        <v>8787</v>
      </c>
      <c r="K4700" s="148">
        <f t="shared" si="103"/>
        <v>650000000002081</v>
      </c>
      <c r="L4700" s="148" t="s">
        <v>9021</v>
      </c>
    </row>
    <row r="4701" spans="8:12" x14ac:dyDescent="0.25">
      <c r="H4701" s="148" t="s">
        <v>5674</v>
      </c>
      <c r="I4701" s="148" t="s">
        <v>6962</v>
      </c>
      <c r="J4701" s="148" t="s">
        <v>6962</v>
      </c>
      <c r="K4701" s="148">
        <f t="shared" si="103"/>
        <v>0</v>
      </c>
      <c r="L4701" s="148" t="s">
        <v>9021</v>
      </c>
    </row>
    <row r="4702" spans="8:12" x14ac:dyDescent="0.25">
      <c r="H4702" s="148" t="s">
        <v>5674</v>
      </c>
      <c r="I4702" s="148" t="s">
        <v>391</v>
      </c>
      <c r="J4702" s="148" t="s">
        <v>8788</v>
      </c>
      <c r="K4702" s="148">
        <f t="shared" si="103"/>
        <v>650000000001318</v>
      </c>
      <c r="L4702" s="148" t="s">
        <v>9021</v>
      </c>
    </row>
    <row r="4703" spans="8:12" x14ac:dyDescent="0.25">
      <c r="H4703" s="148" t="s">
        <v>5675</v>
      </c>
      <c r="I4703" s="148" t="s">
        <v>6962</v>
      </c>
      <c r="J4703" s="148" t="s">
        <v>6962</v>
      </c>
      <c r="K4703" s="148">
        <f t="shared" si="103"/>
        <v>0</v>
      </c>
      <c r="L4703" s="148" t="s">
        <v>9021</v>
      </c>
    </row>
    <row r="4704" spans="8:12" x14ac:dyDescent="0.25">
      <c r="H4704" s="148" t="s">
        <v>5675</v>
      </c>
      <c r="I4704" s="148" t="s">
        <v>391</v>
      </c>
      <c r="J4704" s="148" t="s">
        <v>8789</v>
      </c>
      <c r="K4704" s="148">
        <f t="shared" si="103"/>
        <v>650000000001319</v>
      </c>
      <c r="L4704" s="148" t="s">
        <v>9021</v>
      </c>
    </row>
    <row r="4705" spans="8:12" x14ac:dyDescent="0.25">
      <c r="H4705" s="148" t="s">
        <v>5676</v>
      </c>
      <c r="I4705" s="148" t="s">
        <v>6962</v>
      </c>
      <c r="J4705" s="148" t="s">
        <v>6962</v>
      </c>
      <c r="K4705" s="148">
        <f t="shared" si="103"/>
        <v>0</v>
      </c>
      <c r="L4705" s="148" t="s">
        <v>9021</v>
      </c>
    </row>
    <row r="4706" spans="8:12" x14ac:dyDescent="0.25">
      <c r="H4706" s="148" t="s">
        <v>5676</v>
      </c>
      <c r="I4706" s="148" t="s">
        <v>391</v>
      </c>
      <c r="J4706" s="148" t="s">
        <v>8790</v>
      </c>
      <c r="K4706" s="148">
        <f t="shared" si="103"/>
        <v>650000000002082</v>
      </c>
      <c r="L4706" s="148" t="s">
        <v>9021</v>
      </c>
    </row>
    <row r="4707" spans="8:12" x14ac:dyDescent="0.25">
      <c r="H4707" s="148" t="s">
        <v>5677</v>
      </c>
      <c r="I4707" s="148" t="s">
        <v>6962</v>
      </c>
      <c r="J4707" s="148" t="s">
        <v>6962</v>
      </c>
      <c r="K4707" s="148">
        <f t="shared" si="103"/>
        <v>0</v>
      </c>
      <c r="L4707" s="148" t="s">
        <v>9021</v>
      </c>
    </row>
    <row r="4708" spans="8:12" x14ac:dyDescent="0.25">
      <c r="H4708" s="148" t="s">
        <v>5677</v>
      </c>
      <c r="I4708" s="148" t="s">
        <v>391</v>
      </c>
      <c r="J4708" s="148" t="s">
        <v>8791</v>
      </c>
      <c r="K4708" s="148">
        <f t="shared" si="103"/>
        <v>650000000001320</v>
      </c>
      <c r="L4708" s="148" t="s">
        <v>9021</v>
      </c>
    </row>
    <row r="4709" spans="8:12" x14ac:dyDescent="0.25">
      <c r="H4709" s="148" t="s">
        <v>5678</v>
      </c>
      <c r="I4709" s="148" t="s">
        <v>6962</v>
      </c>
      <c r="J4709" s="148" t="s">
        <v>6962</v>
      </c>
      <c r="K4709" s="148">
        <f t="shared" si="103"/>
        <v>0</v>
      </c>
      <c r="L4709" s="148" t="s">
        <v>9021</v>
      </c>
    </row>
    <row r="4710" spans="8:12" x14ac:dyDescent="0.25">
      <c r="H4710" s="148" t="s">
        <v>5678</v>
      </c>
      <c r="I4710" s="148" t="s">
        <v>391</v>
      </c>
      <c r="J4710" s="148" t="s">
        <v>8792</v>
      </c>
      <c r="K4710" s="148">
        <f t="shared" si="103"/>
        <v>650000000001321</v>
      </c>
      <c r="L4710" s="148" t="s">
        <v>9021</v>
      </c>
    </row>
    <row r="4711" spans="8:12" x14ac:dyDescent="0.25">
      <c r="H4711" s="148" t="s">
        <v>5679</v>
      </c>
      <c r="I4711" s="148" t="s">
        <v>6962</v>
      </c>
      <c r="J4711" s="148" t="s">
        <v>6962</v>
      </c>
      <c r="K4711" s="148">
        <f t="shared" si="103"/>
        <v>0</v>
      </c>
      <c r="L4711" s="148" t="s">
        <v>9021</v>
      </c>
    </row>
    <row r="4712" spans="8:12" x14ac:dyDescent="0.25">
      <c r="H4712" s="148" t="s">
        <v>5679</v>
      </c>
      <c r="I4712" s="148" t="s">
        <v>391</v>
      </c>
      <c r="J4712" s="148" t="s">
        <v>8793</v>
      </c>
      <c r="K4712" s="148">
        <f t="shared" si="103"/>
        <v>650000000001322</v>
      </c>
      <c r="L4712" s="148" t="s">
        <v>9021</v>
      </c>
    </row>
    <row r="4713" spans="8:12" x14ac:dyDescent="0.25">
      <c r="H4713" s="148" t="s">
        <v>5680</v>
      </c>
      <c r="I4713" s="148" t="s">
        <v>6962</v>
      </c>
      <c r="J4713" s="148" t="s">
        <v>6962</v>
      </c>
      <c r="K4713" s="148">
        <f t="shared" si="103"/>
        <v>0</v>
      </c>
      <c r="L4713" s="148" t="s">
        <v>9021</v>
      </c>
    </row>
    <row r="4714" spans="8:12" x14ac:dyDescent="0.25">
      <c r="H4714" s="148" t="s">
        <v>5680</v>
      </c>
      <c r="I4714" s="148" t="s">
        <v>391</v>
      </c>
      <c r="J4714" s="148" t="s">
        <v>8794</v>
      </c>
      <c r="K4714" s="148">
        <f t="shared" si="103"/>
        <v>650000000001323</v>
      </c>
      <c r="L4714" s="148" t="s">
        <v>9021</v>
      </c>
    </row>
    <row r="4715" spans="8:12" x14ac:dyDescent="0.25">
      <c r="H4715" s="148" t="s">
        <v>5681</v>
      </c>
      <c r="I4715" s="148" t="s">
        <v>6962</v>
      </c>
      <c r="J4715" s="148" t="s">
        <v>6962</v>
      </c>
      <c r="K4715" s="148">
        <f t="shared" si="103"/>
        <v>0</v>
      </c>
      <c r="L4715" s="148" t="s">
        <v>9021</v>
      </c>
    </row>
    <row r="4716" spans="8:12" x14ac:dyDescent="0.25">
      <c r="H4716" s="148" t="s">
        <v>5681</v>
      </c>
      <c r="I4716" s="148" t="s">
        <v>391</v>
      </c>
      <c r="J4716" s="148" t="s">
        <v>8795</v>
      </c>
      <c r="K4716" s="148">
        <f t="shared" si="103"/>
        <v>650000000001324</v>
      </c>
      <c r="L4716" s="148" t="s">
        <v>9021</v>
      </c>
    </row>
    <row r="4717" spans="8:12" x14ac:dyDescent="0.25">
      <c r="H4717" s="148" t="s">
        <v>5682</v>
      </c>
      <c r="I4717" s="148" t="s">
        <v>6962</v>
      </c>
      <c r="J4717" s="148" t="s">
        <v>6962</v>
      </c>
      <c r="K4717" s="148">
        <f t="shared" si="103"/>
        <v>0</v>
      </c>
      <c r="L4717" s="148" t="s">
        <v>9021</v>
      </c>
    </row>
    <row r="4718" spans="8:12" x14ac:dyDescent="0.25">
      <c r="H4718" s="148" t="s">
        <v>5682</v>
      </c>
      <c r="I4718" s="148" t="s">
        <v>391</v>
      </c>
      <c r="J4718" s="148" t="s">
        <v>8796</v>
      </c>
      <c r="K4718" s="148">
        <f t="shared" si="103"/>
        <v>650000000001325</v>
      </c>
      <c r="L4718" s="148" t="s">
        <v>9021</v>
      </c>
    </row>
    <row r="4719" spans="8:12" x14ac:dyDescent="0.25">
      <c r="H4719" s="148" t="s">
        <v>5683</v>
      </c>
      <c r="I4719" s="148" t="s">
        <v>6962</v>
      </c>
      <c r="J4719" s="148" t="s">
        <v>6962</v>
      </c>
      <c r="K4719" s="148">
        <f t="shared" si="103"/>
        <v>0</v>
      </c>
      <c r="L4719" s="148" t="s">
        <v>9021</v>
      </c>
    </row>
    <row r="4720" spans="8:12" x14ac:dyDescent="0.25">
      <c r="H4720" s="148" t="s">
        <v>5683</v>
      </c>
      <c r="I4720" s="148" t="s">
        <v>391</v>
      </c>
      <c r="J4720" s="148" t="s">
        <v>8797</v>
      </c>
      <c r="K4720" s="148">
        <f t="shared" si="103"/>
        <v>650000000002083</v>
      </c>
      <c r="L4720" s="148" t="s">
        <v>9021</v>
      </c>
    </row>
    <row r="4721" spans="8:12" x14ac:dyDescent="0.25">
      <c r="H4721" s="148" t="s">
        <v>5684</v>
      </c>
      <c r="I4721" s="148" t="s">
        <v>6962</v>
      </c>
      <c r="J4721" s="148" t="s">
        <v>6962</v>
      </c>
      <c r="K4721" s="148">
        <f t="shared" si="103"/>
        <v>0</v>
      </c>
      <c r="L4721" s="148" t="s">
        <v>9021</v>
      </c>
    </row>
    <row r="4722" spans="8:12" x14ac:dyDescent="0.25">
      <c r="H4722" s="148" t="s">
        <v>5684</v>
      </c>
      <c r="I4722" s="148" t="s">
        <v>391</v>
      </c>
      <c r="J4722" s="148" t="s">
        <v>8798</v>
      </c>
      <c r="K4722" s="148">
        <f t="shared" si="103"/>
        <v>650000000002084</v>
      </c>
      <c r="L4722" s="148" t="s">
        <v>9021</v>
      </c>
    </row>
    <row r="4723" spans="8:12" x14ac:dyDescent="0.25">
      <c r="H4723" s="148" t="s">
        <v>5685</v>
      </c>
      <c r="I4723" s="148" t="s">
        <v>6962</v>
      </c>
      <c r="J4723" s="148" t="s">
        <v>6962</v>
      </c>
      <c r="K4723" s="148">
        <f t="shared" si="103"/>
        <v>0</v>
      </c>
      <c r="L4723" s="148" t="s">
        <v>9021</v>
      </c>
    </row>
    <row r="4724" spans="8:12" x14ac:dyDescent="0.25">
      <c r="H4724" s="148" t="s">
        <v>5685</v>
      </c>
      <c r="I4724" s="148" t="s">
        <v>391</v>
      </c>
      <c r="J4724" s="148" t="s">
        <v>8799</v>
      </c>
      <c r="K4724" s="148">
        <f t="shared" si="103"/>
        <v>650000000001326</v>
      </c>
      <c r="L4724" s="148" t="s">
        <v>9021</v>
      </c>
    </row>
    <row r="4725" spans="8:12" x14ac:dyDescent="0.25">
      <c r="H4725" s="148" t="s">
        <v>5686</v>
      </c>
      <c r="I4725" s="148" t="s">
        <v>6962</v>
      </c>
      <c r="J4725" s="148" t="s">
        <v>6962</v>
      </c>
      <c r="K4725" s="148">
        <f t="shared" si="103"/>
        <v>0</v>
      </c>
      <c r="L4725" s="148" t="s">
        <v>9021</v>
      </c>
    </row>
    <row r="4726" spans="8:12" x14ac:dyDescent="0.25">
      <c r="H4726" s="148" t="s">
        <v>5686</v>
      </c>
      <c r="I4726" s="148" t="s">
        <v>391</v>
      </c>
      <c r="J4726" s="148" t="s">
        <v>8800</v>
      </c>
      <c r="K4726" s="148">
        <f t="shared" si="103"/>
        <v>650000000001327</v>
      </c>
      <c r="L4726" s="148" t="s">
        <v>9021</v>
      </c>
    </row>
    <row r="4727" spans="8:12" x14ac:dyDescent="0.25">
      <c r="H4727" s="148" t="s">
        <v>5687</v>
      </c>
      <c r="I4727" s="148" t="s">
        <v>6962</v>
      </c>
      <c r="J4727" s="148" t="s">
        <v>6962</v>
      </c>
      <c r="K4727" s="148">
        <f t="shared" si="103"/>
        <v>0</v>
      </c>
      <c r="L4727" s="148" t="s">
        <v>9021</v>
      </c>
    </row>
    <row r="4728" spans="8:12" x14ac:dyDescent="0.25">
      <c r="H4728" s="148" t="s">
        <v>5687</v>
      </c>
      <c r="I4728" s="148" t="s">
        <v>391</v>
      </c>
      <c r="J4728" s="148" t="s">
        <v>8801</v>
      </c>
      <c r="K4728" s="148">
        <f t="shared" si="103"/>
        <v>650000000001328</v>
      </c>
      <c r="L4728" s="148" t="s">
        <v>9021</v>
      </c>
    </row>
    <row r="4729" spans="8:12" x14ac:dyDescent="0.25">
      <c r="H4729" s="148" t="s">
        <v>5688</v>
      </c>
      <c r="I4729" s="148" t="s">
        <v>6962</v>
      </c>
      <c r="J4729" s="148" t="s">
        <v>6962</v>
      </c>
      <c r="K4729" s="148">
        <f t="shared" si="103"/>
        <v>0</v>
      </c>
      <c r="L4729" s="148" t="s">
        <v>9021</v>
      </c>
    </row>
    <row r="4730" spans="8:12" x14ac:dyDescent="0.25">
      <c r="H4730" s="148" t="s">
        <v>5688</v>
      </c>
      <c r="I4730" s="148" t="s">
        <v>391</v>
      </c>
      <c r="J4730" s="148" t="s">
        <v>8802</v>
      </c>
      <c r="K4730" s="148">
        <f t="shared" si="103"/>
        <v>650000000002085</v>
      </c>
      <c r="L4730" s="148" t="s">
        <v>9021</v>
      </c>
    </row>
    <row r="4731" spans="8:12" x14ac:dyDescent="0.25">
      <c r="H4731" s="148" t="s">
        <v>5689</v>
      </c>
      <c r="I4731" s="148" t="s">
        <v>6962</v>
      </c>
      <c r="J4731" s="148" t="s">
        <v>6962</v>
      </c>
      <c r="K4731" s="148">
        <f t="shared" si="103"/>
        <v>0</v>
      </c>
      <c r="L4731" s="148" t="s">
        <v>9021</v>
      </c>
    </row>
    <row r="4732" spans="8:12" x14ac:dyDescent="0.25">
      <c r="H4732" s="148" t="s">
        <v>5689</v>
      </c>
      <c r="I4732" s="148" t="s">
        <v>391</v>
      </c>
      <c r="J4732" s="148" t="s">
        <v>8803</v>
      </c>
      <c r="K4732" s="148">
        <f t="shared" si="103"/>
        <v>650000000002086</v>
      </c>
      <c r="L4732" s="148" t="s">
        <v>9021</v>
      </c>
    </row>
    <row r="4733" spans="8:12" x14ac:dyDescent="0.25">
      <c r="H4733" s="148" t="s">
        <v>5690</v>
      </c>
      <c r="I4733" s="148" t="s">
        <v>6962</v>
      </c>
      <c r="J4733" s="148" t="s">
        <v>6962</v>
      </c>
      <c r="K4733" s="148">
        <f t="shared" si="103"/>
        <v>0</v>
      </c>
      <c r="L4733" s="148" t="s">
        <v>9021</v>
      </c>
    </row>
    <row r="4734" spans="8:12" x14ac:dyDescent="0.25">
      <c r="H4734" s="148" t="s">
        <v>5690</v>
      </c>
      <c r="I4734" s="148" t="s">
        <v>391</v>
      </c>
      <c r="J4734" s="148" t="s">
        <v>8804</v>
      </c>
      <c r="K4734" s="148">
        <f t="shared" si="103"/>
        <v>650000000001329</v>
      </c>
      <c r="L4734" s="148" t="s">
        <v>9021</v>
      </c>
    </row>
    <row r="4735" spans="8:12" x14ac:dyDescent="0.25">
      <c r="H4735" s="148" t="s">
        <v>5691</v>
      </c>
      <c r="I4735" s="148" t="s">
        <v>6962</v>
      </c>
      <c r="J4735" s="148" t="s">
        <v>6962</v>
      </c>
      <c r="K4735" s="148">
        <f t="shared" si="103"/>
        <v>0</v>
      </c>
      <c r="L4735" s="148" t="s">
        <v>9021</v>
      </c>
    </row>
    <row r="4736" spans="8:12" x14ac:dyDescent="0.25">
      <c r="H4736" s="148" t="s">
        <v>5691</v>
      </c>
      <c r="I4736" s="148" t="s">
        <v>391</v>
      </c>
      <c r="J4736" s="148" t="s">
        <v>8805</v>
      </c>
      <c r="K4736" s="148">
        <f t="shared" si="103"/>
        <v>650000000001330</v>
      </c>
      <c r="L4736" s="148" t="s">
        <v>9021</v>
      </c>
    </row>
    <row r="4737" spans="8:12" x14ac:dyDescent="0.25">
      <c r="H4737" s="148" t="s">
        <v>5692</v>
      </c>
      <c r="I4737" s="148" t="s">
        <v>6962</v>
      </c>
      <c r="J4737" s="148" t="s">
        <v>6962</v>
      </c>
      <c r="K4737" s="148">
        <f t="shared" si="103"/>
        <v>0</v>
      </c>
      <c r="L4737" s="148" t="s">
        <v>9021</v>
      </c>
    </row>
    <row r="4738" spans="8:12" x14ac:dyDescent="0.25">
      <c r="H4738" s="148" t="s">
        <v>5692</v>
      </c>
      <c r="I4738" s="148" t="s">
        <v>391</v>
      </c>
      <c r="J4738" s="148" t="s">
        <v>8806</v>
      </c>
      <c r="K4738" s="148">
        <f t="shared" si="103"/>
        <v>650000000001331</v>
      </c>
      <c r="L4738" s="148" t="s">
        <v>9021</v>
      </c>
    </row>
    <row r="4739" spans="8:12" x14ac:dyDescent="0.25">
      <c r="H4739" s="148" t="s">
        <v>5693</v>
      </c>
      <c r="I4739" s="148" t="s">
        <v>6962</v>
      </c>
      <c r="J4739" s="148" t="s">
        <v>6962</v>
      </c>
      <c r="K4739" s="148">
        <f t="shared" ref="K4739:K4802" si="104">+IFERROR(J4739*1,0)</f>
        <v>0</v>
      </c>
      <c r="L4739" s="148" t="s">
        <v>9021</v>
      </c>
    </row>
    <row r="4740" spans="8:12" x14ac:dyDescent="0.25">
      <c r="H4740" s="148" t="s">
        <v>5693</v>
      </c>
      <c r="I4740" s="148" t="s">
        <v>391</v>
      </c>
      <c r="J4740" s="148" t="s">
        <v>8807</v>
      </c>
      <c r="K4740" s="148">
        <f t="shared" si="104"/>
        <v>650000000002087</v>
      </c>
      <c r="L4740" s="148" t="s">
        <v>9021</v>
      </c>
    </row>
    <row r="4741" spans="8:12" x14ac:dyDescent="0.25">
      <c r="H4741" s="148" t="s">
        <v>5694</v>
      </c>
      <c r="I4741" s="148" t="s">
        <v>6962</v>
      </c>
      <c r="J4741" s="148" t="s">
        <v>6962</v>
      </c>
      <c r="K4741" s="148">
        <f t="shared" si="104"/>
        <v>0</v>
      </c>
      <c r="L4741" s="148" t="s">
        <v>9021</v>
      </c>
    </row>
    <row r="4742" spans="8:12" x14ac:dyDescent="0.25">
      <c r="H4742" s="148" t="s">
        <v>5694</v>
      </c>
      <c r="I4742" s="148" t="s">
        <v>391</v>
      </c>
      <c r="J4742" s="148" t="s">
        <v>8808</v>
      </c>
      <c r="K4742" s="148">
        <f t="shared" si="104"/>
        <v>650000000002088</v>
      </c>
      <c r="L4742" s="148" t="s">
        <v>9021</v>
      </c>
    </row>
    <row r="4743" spans="8:12" x14ac:dyDescent="0.25">
      <c r="H4743" s="148" t="s">
        <v>5695</v>
      </c>
      <c r="I4743" s="148" t="s">
        <v>6962</v>
      </c>
      <c r="J4743" s="148" t="s">
        <v>6962</v>
      </c>
      <c r="K4743" s="148">
        <f t="shared" si="104"/>
        <v>0</v>
      </c>
      <c r="L4743" s="148" t="s">
        <v>9021</v>
      </c>
    </row>
    <row r="4744" spans="8:12" x14ac:dyDescent="0.25">
      <c r="H4744" s="148" t="s">
        <v>5695</v>
      </c>
      <c r="I4744" s="148" t="s">
        <v>391</v>
      </c>
      <c r="J4744" s="148" t="s">
        <v>8809</v>
      </c>
      <c r="K4744" s="148">
        <f t="shared" si="104"/>
        <v>650000000002089</v>
      </c>
      <c r="L4744" s="148" t="s">
        <v>9021</v>
      </c>
    </row>
    <row r="4745" spans="8:12" x14ac:dyDescent="0.25">
      <c r="H4745" s="148" t="s">
        <v>5696</v>
      </c>
      <c r="I4745" s="148" t="s">
        <v>6962</v>
      </c>
      <c r="J4745" s="148" t="s">
        <v>6962</v>
      </c>
      <c r="K4745" s="148">
        <f t="shared" si="104"/>
        <v>0</v>
      </c>
      <c r="L4745" s="148" t="s">
        <v>9021</v>
      </c>
    </row>
    <row r="4746" spans="8:12" x14ac:dyDescent="0.25">
      <c r="H4746" s="148" t="s">
        <v>5696</v>
      </c>
      <c r="I4746" s="148" t="s">
        <v>391</v>
      </c>
      <c r="J4746" s="148" t="s">
        <v>8810</v>
      </c>
      <c r="K4746" s="148">
        <f t="shared" si="104"/>
        <v>650000000002090</v>
      </c>
      <c r="L4746" s="148" t="s">
        <v>9021</v>
      </c>
    </row>
    <row r="4747" spans="8:12" x14ac:dyDescent="0.25">
      <c r="H4747" s="148" t="s">
        <v>5697</v>
      </c>
      <c r="I4747" s="148" t="s">
        <v>6962</v>
      </c>
      <c r="J4747" s="148" t="s">
        <v>6962</v>
      </c>
      <c r="K4747" s="148">
        <f t="shared" si="104"/>
        <v>0</v>
      </c>
      <c r="L4747" s="148" t="s">
        <v>9026</v>
      </c>
    </row>
    <row r="4748" spans="8:12" x14ac:dyDescent="0.25">
      <c r="H4748" s="148" t="s">
        <v>5697</v>
      </c>
      <c r="I4748" s="148" t="s">
        <v>391</v>
      </c>
      <c r="J4748" s="148" t="s">
        <v>8811</v>
      </c>
      <c r="K4748" s="148">
        <f t="shared" si="104"/>
        <v>650000000002091</v>
      </c>
      <c r="L4748" s="148" t="s">
        <v>9026</v>
      </c>
    </row>
    <row r="4749" spans="8:12" x14ac:dyDescent="0.25">
      <c r="H4749" s="148" t="s">
        <v>6944</v>
      </c>
      <c r="I4749" s="148" t="s">
        <v>6962</v>
      </c>
      <c r="J4749" s="148" t="s">
        <v>6962</v>
      </c>
      <c r="K4749" s="148">
        <f t="shared" si="104"/>
        <v>0</v>
      </c>
      <c r="L4749" s="148" t="s">
        <v>9021</v>
      </c>
    </row>
    <row r="4750" spans="8:12" x14ac:dyDescent="0.25">
      <c r="H4750" s="148" t="s">
        <v>6945</v>
      </c>
      <c r="I4750" s="148" t="s">
        <v>6962</v>
      </c>
      <c r="J4750" s="148" t="s">
        <v>6962</v>
      </c>
      <c r="K4750" s="148">
        <f t="shared" si="104"/>
        <v>0</v>
      </c>
      <c r="L4750" s="148" t="s">
        <v>9021</v>
      </c>
    </row>
    <row r="4751" spans="8:12" x14ac:dyDescent="0.25">
      <c r="H4751" s="148" t="s">
        <v>5698</v>
      </c>
      <c r="I4751" s="148" t="s">
        <v>6962</v>
      </c>
      <c r="J4751" s="148" t="s">
        <v>6962</v>
      </c>
      <c r="K4751" s="148">
        <f t="shared" si="104"/>
        <v>0</v>
      </c>
      <c r="L4751" s="148" t="s">
        <v>9021</v>
      </c>
    </row>
    <row r="4752" spans="8:12" x14ac:dyDescent="0.25">
      <c r="H4752" s="148" t="s">
        <v>5698</v>
      </c>
      <c r="I4752" s="148" t="s">
        <v>391</v>
      </c>
      <c r="J4752" s="148" t="s">
        <v>8812</v>
      </c>
      <c r="K4752" s="148">
        <f t="shared" si="104"/>
        <v>650000000001332</v>
      </c>
      <c r="L4752" s="148" t="s">
        <v>9021</v>
      </c>
    </row>
    <row r="4753" spans="8:12" x14ac:dyDescent="0.25">
      <c r="H4753" s="148" t="s">
        <v>5699</v>
      </c>
      <c r="I4753" s="148" t="s">
        <v>6962</v>
      </c>
      <c r="J4753" s="148" t="s">
        <v>6962</v>
      </c>
      <c r="K4753" s="148">
        <f t="shared" si="104"/>
        <v>0</v>
      </c>
      <c r="L4753" s="148" t="s">
        <v>9021</v>
      </c>
    </row>
    <row r="4754" spans="8:12" x14ac:dyDescent="0.25">
      <c r="H4754" s="148" t="s">
        <v>5699</v>
      </c>
      <c r="I4754" s="148" t="s">
        <v>391</v>
      </c>
      <c r="J4754" s="148" t="s">
        <v>8813</v>
      </c>
      <c r="K4754" s="148">
        <f t="shared" si="104"/>
        <v>650000000002092</v>
      </c>
      <c r="L4754" s="148" t="s">
        <v>9021</v>
      </c>
    </row>
    <row r="4755" spans="8:12" x14ac:dyDescent="0.25">
      <c r="H4755" s="148" t="s">
        <v>5700</v>
      </c>
      <c r="I4755" s="148" t="s">
        <v>6962</v>
      </c>
      <c r="J4755" s="148" t="s">
        <v>6962</v>
      </c>
      <c r="K4755" s="148">
        <f t="shared" si="104"/>
        <v>0</v>
      </c>
      <c r="L4755" s="148" t="s">
        <v>9021</v>
      </c>
    </row>
    <row r="4756" spans="8:12" x14ac:dyDescent="0.25">
      <c r="H4756" s="148" t="s">
        <v>5700</v>
      </c>
      <c r="I4756" s="148" t="s">
        <v>391</v>
      </c>
      <c r="J4756" s="148" t="s">
        <v>8814</v>
      </c>
      <c r="K4756" s="148">
        <f t="shared" si="104"/>
        <v>650000000002093</v>
      </c>
      <c r="L4756" s="148" t="s">
        <v>9021</v>
      </c>
    </row>
    <row r="4757" spans="8:12" x14ac:dyDescent="0.25">
      <c r="H4757" s="148" t="s">
        <v>5701</v>
      </c>
      <c r="I4757" s="148" t="s">
        <v>6962</v>
      </c>
      <c r="J4757" s="148" t="s">
        <v>6962</v>
      </c>
      <c r="K4757" s="148">
        <f t="shared" si="104"/>
        <v>0</v>
      </c>
      <c r="L4757" s="148" t="s">
        <v>9021</v>
      </c>
    </row>
    <row r="4758" spans="8:12" x14ac:dyDescent="0.25">
      <c r="H4758" s="148" t="s">
        <v>5701</v>
      </c>
      <c r="I4758" s="148" t="s">
        <v>391</v>
      </c>
      <c r="J4758" s="148" t="s">
        <v>8815</v>
      </c>
      <c r="K4758" s="148">
        <f t="shared" si="104"/>
        <v>650000000001333</v>
      </c>
      <c r="L4758" s="148" t="s">
        <v>9021</v>
      </c>
    </row>
    <row r="4759" spans="8:12" x14ac:dyDescent="0.25">
      <c r="H4759" s="148" t="s">
        <v>5702</v>
      </c>
      <c r="I4759" s="148" t="s">
        <v>6962</v>
      </c>
      <c r="J4759" s="148" t="s">
        <v>6962</v>
      </c>
      <c r="K4759" s="148">
        <f t="shared" si="104"/>
        <v>0</v>
      </c>
      <c r="L4759" s="148" t="s">
        <v>9021</v>
      </c>
    </row>
    <row r="4760" spans="8:12" x14ac:dyDescent="0.25">
      <c r="H4760" s="148" t="s">
        <v>5702</v>
      </c>
      <c r="I4760" s="148" t="s">
        <v>391</v>
      </c>
      <c r="J4760" s="148" t="s">
        <v>8816</v>
      </c>
      <c r="K4760" s="148">
        <f t="shared" si="104"/>
        <v>650000000002094</v>
      </c>
      <c r="L4760" s="148" t="s">
        <v>9021</v>
      </c>
    </row>
    <row r="4761" spans="8:12" x14ac:dyDescent="0.25">
      <c r="H4761" s="148" t="s">
        <v>5703</v>
      </c>
      <c r="I4761" s="148" t="s">
        <v>6962</v>
      </c>
      <c r="J4761" s="148" t="s">
        <v>6962</v>
      </c>
      <c r="K4761" s="148">
        <f t="shared" si="104"/>
        <v>0</v>
      </c>
      <c r="L4761" s="148" t="s">
        <v>9021</v>
      </c>
    </row>
    <row r="4762" spans="8:12" x14ac:dyDescent="0.25">
      <c r="H4762" s="148" t="s">
        <v>5703</v>
      </c>
      <c r="I4762" s="148" t="s">
        <v>391</v>
      </c>
      <c r="J4762" s="148" t="s">
        <v>8817</v>
      </c>
      <c r="K4762" s="148">
        <f t="shared" si="104"/>
        <v>650000000001334</v>
      </c>
      <c r="L4762" s="148" t="s">
        <v>9021</v>
      </c>
    </row>
    <row r="4763" spans="8:12" x14ac:dyDescent="0.25">
      <c r="H4763" s="148" t="s">
        <v>5704</v>
      </c>
      <c r="I4763" s="148" t="s">
        <v>6962</v>
      </c>
      <c r="J4763" s="148" t="s">
        <v>6962</v>
      </c>
      <c r="K4763" s="148">
        <f t="shared" si="104"/>
        <v>0</v>
      </c>
      <c r="L4763" s="148" t="s">
        <v>9021</v>
      </c>
    </row>
    <row r="4764" spans="8:12" x14ac:dyDescent="0.25">
      <c r="H4764" s="148" t="s">
        <v>5704</v>
      </c>
      <c r="I4764" s="148" t="s">
        <v>391</v>
      </c>
      <c r="J4764" s="148" t="s">
        <v>8818</v>
      </c>
      <c r="K4764" s="148">
        <f t="shared" si="104"/>
        <v>650000000002095</v>
      </c>
      <c r="L4764" s="148" t="s">
        <v>9021</v>
      </c>
    </row>
    <row r="4765" spans="8:12" x14ac:dyDescent="0.25">
      <c r="H4765" s="148" t="s">
        <v>5705</v>
      </c>
      <c r="I4765" s="148" t="s">
        <v>6962</v>
      </c>
      <c r="J4765" s="148" t="s">
        <v>6962</v>
      </c>
      <c r="K4765" s="148">
        <f t="shared" si="104"/>
        <v>0</v>
      </c>
      <c r="L4765" s="148" t="s">
        <v>9021</v>
      </c>
    </row>
    <row r="4766" spans="8:12" x14ac:dyDescent="0.25">
      <c r="H4766" s="148" t="s">
        <v>5705</v>
      </c>
      <c r="I4766" s="148" t="s">
        <v>391</v>
      </c>
      <c r="J4766" s="148" t="s">
        <v>8819</v>
      </c>
      <c r="K4766" s="148">
        <f t="shared" si="104"/>
        <v>650000000001335</v>
      </c>
      <c r="L4766" s="148" t="s">
        <v>9021</v>
      </c>
    </row>
    <row r="4767" spans="8:12" x14ac:dyDescent="0.25">
      <c r="H4767" s="148" t="s">
        <v>5706</v>
      </c>
      <c r="I4767" s="148" t="s">
        <v>6962</v>
      </c>
      <c r="J4767" s="148" t="s">
        <v>6962</v>
      </c>
      <c r="K4767" s="148">
        <f t="shared" si="104"/>
        <v>0</v>
      </c>
      <c r="L4767" s="148" t="s">
        <v>9021</v>
      </c>
    </row>
    <row r="4768" spans="8:12" x14ac:dyDescent="0.25">
      <c r="H4768" s="148" t="s">
        <v>5706</v>
      </c>
      <c r="I4768" s="148" t="s">
        <v>391</v>
      </c>
      <c r="J4768" s="148" t="s">
        <v>8820</v>
      </c>
      <c r="K4768" s="148">
        <f t="shared" si="104"/>
        <v>650000000002096</v>
      </c>
      <c r="L4768" s="148" t="s">
        <v>9021</v>
      </c>
    </row>
    <row r="4769" spans="8:12" x14ac:dyDescent="0.25">
      <c r="H4769" s="148" t="s">
        <v>5707</v>
      </c>
      <c r="I4769" s="148" t="s">
        <v>6962</v>
      </c>
      <c r="J4769" s="148" t="s">
        <v>6962</v>
      </c>
      <c r="K4769" s="148">
        <f t="shared" si="104"/>
        <v>0</v>
      </c>
      <c r="L4769" s="148" t="s">
        <v>9021</v>
      </c>
    </row>
    <row r="4770" spans="8:12" x14ac:dyDescent="0.25">
      <c r="H4770" s="148" t="s">
        <v>5707</v>
      </c>
      <c r="I4770" s="148" t="s">
        <v>391</v>
      </c>
      <c r="J4770" s="148" t="s">
        <v>8821</v>
      </c>
      <c r="K4770" s="148">
        <f t="shared" si="104"/>
        <v>650000000001336</v>
      </c>
      <c r="L4770" s="148" t="s">
        <v>9021</v>
      </c>
    </row>
    <row r="4771" spans="8:12" x14ac:dyDescent="0.25">
      <c r="H4771" s="148" t="s">
        <v>5708</v>
      </c>
      <c r="I4771" s="148" t="s">
        <v>6962</v>
      </c>
      <c r="J4771" s="148" t="s">
        <v>6962</v>
      </c>
      <c r="K4771" s="148">
        <f t="shared" si="104"/>
        <v>0</v>
      </c>
      <c r="L4771" s="148" t="s">
        <v>9021</v>
      </c>
    </row>
    <row r="4772" spans="8:12" x14ac:dyDescent="0.25">
      <c r="H4772" s="148" t="s">
        <v>5708</v>
      </c>
      <c r="I4772" s="148" t="s">
        <v>391</v>
      </c>
      <c r="J4772" s="148" t="s">
        <v>8822</v>
      </c>
      <c r="K4772" s="148">
        <f t="shared" si="104"/>
        <v>650000000002097</v>
      </c>
      <c r="L4772" s="148" t="s">
        <v>9021</v>
      </c>
    </row>
    <row r="4773" spans="8:12" x14ac:dyDescent="0.25">
      <c r="H4773" s="148" t="s">
        <v>5709</v>
      </c>
      <c r="I4773" s="148" t="s">
        <v>6962</v>
      </c>
      <c r="J4773" s="148" t="s">
        <v>6962</v>
      </c>
      <c r="K4773" s="148">
        <f t="shared" si="104"/>
        <v>0</v>
      </c>
      <c r="L4773" s="148" t="s">
        <v>9021</v>
      </c>
    </row>
    <row r="4774" spans="8:12" x14ac:dyDescent="0.25">
      <c r="H4774" s="148" t="s">
        <v>5709</v>
      </c>
      <c r="I4774" s="148" t="s">
        <v>391</v>
      </c>
      <c r="J4774" s="148" t="s">
        <v>8823</v>
      </c>
      <c r="K4774" s="148">
        <f t="shared" si="104"/>
        <v>650000000001337</v>
      </c>
      <c r="L4774" s="148" t="s">
        <v>9021</v>
      </c>
    </row>
    <row r="4775" spans="8:12" x14ac:dyDescent="0.25">
      <c r="H4775" s="148" t="s">
        <v>5710</v>
      </c>
      <c r="I4775" s="148" t="s">
        <v>6962</v>
      </c>
      <c r="J4775" s="148" t="s">
        <v>6962</v>
      </c>
      <c r="K4775" s="148">
        <f t="shared" si="104"/>
        <v>0</v>
      </c>
      <c r="L4775" s="148" t="s">
        <v>9021</v>
      </c>
    </row>
    <row r="4776" spans="8:12" x14ac:dyDescent="0.25">
      <c r="H4776" s="148" t="s">
        <v>5710</v>
      </c>
      <c r="I4776" s="148" t="s">
        <v>391</v>
      </c>
      <c r="J4776" s="148" t="s">
        <v>8824</v>
      </c>
      <c r="K4776" s="148">
        <f t="shared" si="104"/>
        <v>650000000001338</v>
      </c>
      <c r="L4776" s="148" t="s">
        <v>9021</v>
      </c>
    </row>
    <row r="4777" spans="8:12" x14ac:dyDescent="0.25">
      <c r="H4777" s="148" t="s">
        <v>5711</v>
      </c>
      <c r="I4777" s="148" t="s">
        <v>6962</v>
      </c>
      <c r="J4777" s="148" t="s">
        <v>6962</v>
      </c>
      <c r="K4777" s="148">
        <f t="shared" si="104"/>
        <v>0</v>
      </c>
      <c r="L4777" s="148" t="s">
        <v>9021</v>
      </c>
    </row>
    <row r="4778" spans="8:12" x14ac:dyDescent="0.25">
      <c r="H4778" s="148" t="s">
        <v>5711</v>
      </c>
      <c r="I4778" s="148" t="s">
        <v>391</v>
      </c>
      <c r="J4778" s="148" t="s">
        <v>8825</v>
      </c>
      <c r="K4778" s="148">
        <f t="shared" si="104"/>
        <v>650000000001339</v>
      </c>
      <c r="L4778" s="148" t="s">
        <v>9021</v>
      </c>
    </row>
    <row r="4779" spans="8:12" x14ac:dyDescent="0.25">
      <c r="H4779" s="148" t="s">
        <v>5712</v>
      </c>
      <c r="I4779" s="148" t="s">
        <v>6962</v>
      </c>
      <c r="J4779" s="148" t="s">
        <v>6962</v>
      </c>
      <c r="K4779" s="148">
        <f t="shared" si="104"/>
        <v>0</v>
      </c>
      <c r="L4779" s="148" t="s">
        <v>9021</v>
      </c>
    </row>
    <row r="4780" spans="8:12" x14ac:dyDescent="0.25">
      <c r="H4780" s="148" t="s">
        <v>5712</v>
      </c>
      <c r="I4780" s="148" t="s">
        <v>391</v>
      </c>
      <c r="J4780" s="148" t="s">
        <v>8826</v>
      </c>
      <c r="K4780" s="148">
        <f t="shared" si="104"/>
        <v>650000000002098</v>
      </c>
      <c r="L4780" s="148" t="s">
        <v>9021</v>
      </c>
    </row>
    <row r="4781" spans="8:12" x14ac:dyDescent="0.25">
      <c r="H4781" s="148" t="s">
        <v>5713</v>
      </c>
      <c r="I4781" s="148" t="s">
        <v>6962</v>
      </c>
      <c r="J4781" s="148" t="s">
        <v>6962</v>
      </c>
      <c r="K4781" s="148">
        <f t="shared" si="104"/>
        <v>0</v>
      </c>
      <c r="L4781" s="148" t="s">
        <v>9021</v>
      </c>
    </row>
    <row r="4782" spans="8:12" x14ac:dyDescent="0.25">
      <c r="H4782" s="148" t="s">
        <v>5713</v>
      </c>
      <c r="I4782" s="148" t="s">
        <v>391</v>
      </c>
      <c r="J4782" s="148" t="s">
        <v>8827</v>
      </c>
      <c r="K4782" s="148">
        <f t="shared" si="104"/>
        <v>650000000002099</v>
      </c>
      <c r="L4782" s="148" t="s">
        <v>9021</v>
      </c>
    </row>
    <row r="4783" spans="8:12" x14ac:dyDescent="0.25">
      <c r="H4783" s="148" t="s">
        <v>6946</v>
      </c>
      <c r="I4783" s="148" t="s">
        <v>6962</v>
      </c>
      <c r="J4783" s="148" t="s">
        <v>6962</v>
      </c>
      <c r="K4783" s="148">
        <f t="shared" si="104"/>
        <v>0</v>
      </c>
      <c r="L4783" s="148" t="s">
        <v>9021</v>
      </c>
    </row>
    <row r="4784" spans="8:12" x14ac:dyDescent="0.25">
      <c r="H4784" s="148" t="s">
        <v>5714</v>
      </c>
      <c r="I4784" s="148" t="s">
        <v>6962</v>
      </c>
      <c r="J4784" s="148" t="s">
        <v>6962</v>
      </c>
      <c r="K4784" s="148">
        <f t="shared" si="104"/>
        <v>0</v>
      </c>
      <c r="L4784" s="148" t="s">
        <v>9021</v>
      </c>
    </row>
    <row r="4785" spans="8:12" x14ac:dyDescent="0.25">
      <c r="H4785" s="148" t="s">
        <v>5714</v>
      </c>
      <c r="I4785" s="148" t="s">
        <v>391</v>
      </c>
      <c r="J4785" s="148" t="s">
        <v>8828</v>
      </c>
      <c r="K4785" s="148">
        <f t="shared" si="104"/>
        <v>650000000002100</v>
      </c>
      <c r="L4785" s="148" t="s">
        <v>9021</v>
      </c>
    </row>
    <row r="4786" spans="8:12" x14ac:dyDescent="0.25">
      <c r="H4786" s="148" t="s">
        <v>6947</v>
      </c>
      <c r="I4786" s="148" t="s">
        <v>6962</v>
      </c>
      <c r="J4786" s="148" t="s">
        <v>6962</v>
      </c>
      <c r="K4786" s="148">
        <f t="shared" si="104"/>
        <v>0</v>
      </c>
      <c r="L4786" s="148" t="s">
        <v>9021</v>
      </c>
    </row>
    <row r="4787" spans="8:12" x14ac:dyDescent="0.25">
      <c r="H4787" s="148" t="s">
        <v>5715</v>
      </c>
      <c r="I4787" s="148" t="s">
        <v>6962</v>
      </c>
      <c r="J4787" s="148" t="s">
        <v>6962</v>
      </c>
      <c r="K4787" s="148">
        <f t="shared" si="104"/>
        <v>0</v>
      </c>
      <c r="L4787" s="148" t="s">
        <v>9021</v>
      </c>
    </row>
    <row r="4788" spans="8:12" x14ac:dyDescent="0.25">
      <c r="H4788" s="148" t="s">
        <v>5715</v>
      </c>
      <c r="I4788" s="148" t="s">
        <v>391</v>
      </c>
      <c r="J4788" s="148" t="s">
        <v>8829</v>
      </c>
      <c r="K4788" s="148">
        <f t="shared" si="104"/>
        <v>650000000001340</v>
      </c>
      <c r="L4788" s="148" t="s">
        <v>9021</v>
      </c>
    </row>
    <row r="4789" spans="8:12" x14ac:dyDescent="0.25">
      <c r="H4789" s="148" t="s">
        <v>5716</v>
      </c>
      <c r="I4789" s="148" t="s">
        <v>6962</v>
      </c>
      <c r="J4789" s="148" t="s">
        <v>6962</v>
      </c>
      <c r="K4789" s="148">
        <f t="shared" si="104"/>
        <v>0</v>
      </c>
      <c r="L4789" s="148" t="s">
        <v>9026</v>
      </c>
    </row>
    <row r="4790" spans="8:12" x14ac:dyDescent="0.25">
      <c r="H4790" s="148" t="s">
        <v>5716</v>
      </c>
      <c r="I4790" s="148" t="s">
        <v>391</v>
      </c>
      <c r="J4790" s="148" t="s">
        <v>8830</v>
      </c>
      <c r="K4790" s="148">
        <f t="shared" si="104"/>
        <v>650000000002101</v>
      </c>
      <c r="L4790" s="148" t="s">
        <v>9026</v>
      </c>
    </row>
    <row r="4791" spans="8:12" x14ac:dyDescent="0.25">
      <c r="H4791" s="148" t="s">
        <v>5717</v>
      </c>
      <c r="I4791" s="148" t="s">
        <v>6962</v>
      </c>
      <c r="J4791" s="148" t="s">
        <v>6962</v>
      </c>
      <c r="K4791" s="148">
        <f t="shared" si="104"/>
        <v>0</v>
      </c>
      <c r="L4791" s="148" t="s">
        <v>9021</v>
      </c>
    </row>
    <row r="4792" spans="8:12" x14ac:dyDescent="0.25">
      <c r="H4792" s="148" t="s">
        <v>5717</v>
      </c>
      <c r="I4792" s="148" t="s">
        <v>391</v>
      </c>
      <c r="J4792" s="148" t="s">
        <v>8831</v>
      </c>
      <c r="K4792" s="148">
        <f t="shared" si="104"/>
        <v>650000000001341</v>
      </c>
      <c r="L4792" s="148" t="s">
        <v>9021</v>
      </c>
    </row>
    <row r="4793" spans="8:12" x14ac:dyDescent="0.25">
      <c r="H4793" s="148" t="s">
        <v>5718</v>
      </c>
      <c r="I4793" s="148" t="s">
        <v>6962</v>
      </c>
      <c r="J4793" s="148" t="s">
        <v>6962</v>
      </c>
      <c r="K4793" s="148">
        <f t="shared" si="104"/>
        <v>0</v>
      </c>
      <c r="L4793" s="148" t="s">
        <v>9021</v>
      </c>
    </row>
    <row r="4794" spans="8:12" x14ac:dyDescent="0.25">
      <c r="H4794" s="148" t="s">
        <v>5718</v>
      </c>
      <c r="I4794" s="148" t="s">
        <v>391</v>
      </c>
      <c r="J4794" s="148" t="s">
        <v>8832</v>
      </c>
      <c r="K4794" s="148">
        <f t="shared" si="104"/>
        <v>650000000002102</v>
      </c>
      <c r="L4794" s="148" t="s">
        <v>9021</v>
      </c>
    </row>
    <row r="4795" spans="8:12" x14ac:dyDescent="0.25">
      <c r="H4795" s="148" t="s">
        <v>5719</v>
      </c>
      <c r="I4795" s="148" t="s">
        <v>6962</v>
      </c>
      <c r="J4795" s="148" t="s">
        <v>6962</v>
      </c>
      <c r="K4795" s="148">
        <f t="shared" si="104"/>
        <v>0</v>
      </c>
      <c r="L4795" s="148" t="s">
        <v>9021</v>
      </c>
    </row>
    <row r="4796" spans="8:12" x14ac:dyDescent="0.25">
      <c r="H4796" s="148" t="s">
        <v>5719</v>
      </c>
      <c r="I4796" s="148" t="s">
        <v>391</v>
      </c>
      <c r="J4796" s="148" t="s">
        <v>8833</v>
      </c>
      <c r="K4796" s="148">
        <f t="shared" si="104"/>
        <v>650000000002103</v>
      </c>
      <c r="L4796" s="148" t="s">
        <v>9021</v>
      </c>
    </row>
    <row r="4797" spans="8:12" x14ac:dyDescent="0.25">
      <c r="H4797" s="148" t="s">
        <v>5720</v>
      </c>
      <c r="I4797" s="148" t="s">
        <v>6962</v>
      </c>
      <c r="J4797" s="148" t="s">
        <v>6962</v>
      </c>
      <c r="K4797" s="148">
        <f t="shared" si="104"/>
        <v>0</v>
      </c>
      <c r="L4797" s="148" t="s">
        <v>9021</v>
      </c>
    </row>
    <row r="4798" spans="8:12" x14ac:dyDescent="0.25">
      <c r="H4798" s="148" t="s">
        <v>5720</v>
      </c>
      <c r="I4798" s="148" t="s">
        <v>391</v>
      </c>
      <c r="J4798" s="148" t="s">
        <v>8834</v>
      </c>
      <c r="K4798" s="148">
        <f t="shared" si="104"/>
        <v>650000000001342</v>
      </c>
      <c r="L4798" s="148" t="s">
        <v>9021</v>
      </c>
    </row>
    <row r="4799" spans="8:12" x14ac:dyDescent="0.25">
      <c r="H4799" s="148" t="s">
        <v>5721</v>
      </c>
      <c r="I4799" s="148" t="s">
        <v>6962</v>
      </c>
      <c r="J4799" s="148" t="s">
        <v>6962</v>
      </c>
      <c r="K4799" s="148">
        <f t="shared" si="104"/>
        <v>0</v>
      </c>
      <c r="L4799" s="148" t="s">
        <v>9021</v>
      </c>
    </row>
    <row r="4800" spans="8:12" x14ac:dyDescent="0.25">
      <c r="H4800" s="148" t="s">
        <v>5721</v>
      </c>
      <c r="I4800" s="148" t="s">
        <v>391</v>
      </c>
      <c r="J4800" s="148" t="s">
        <v>8835</v>
      </c>
      <c r="K4800" s="148">
        <f t="shared" si="104"/>
        <v>650000000001343</v>
      </c>
      <c r="L4800" s="148" t="s">
        <v>9021</v>
      </c>
    </row>
    <row r="4801" spans="8:12" x14ac:dyDescent="0.25">
      <c r="H4801" s="148" t="s">
        <v>5722</v>
      </c>
      <c r="I4801" s="148" t="s">
        <v>6962</v>
      </c>
      <c r="J4801" s="148" t="s">
        <v>6962</v>
      </c>
      <c r="K4801" s="148">
        <f t="shared" si="104"/>
        <v>0</v>
      </c>
      <c r="L4801" s="148" t="s">
        <v>9021</v>
      </c>
    </row>
    <row r="4802" spans="8:12" x14ac:dyDescent="0.25">
      <c r="H4802" s="148" t="s">
        <v>5722</v>
      </c>
      <c r="I4802" s="148" t="s">
        <v>391</v>
      </c>
      <c r="J4802" s="148" t="s">
        <v>8836</v>
      </c>
      <c r="K4802" s="148">
        <f t="shared" si="104"/>
        <v>650000000001344</v>
      </c>
      <c r="L4802" s="148" t="s">
        <v>9021</v>
      </c>
    </row>
    <row r="4803" spans="8:12" x14ac:dyDescent="0.25">
      <c r="H4803" s="148" t="s">
        <v>5723</v>
      </c>
      <c r="I4803" s="148" t="s">
        <v>6962</v>
      </c>
      <c r="J4803" s="148" t="s">
        <v>6962</v>
      </c>
      <c r="K4803" s="148">
        <f t="shared" ref="K4803:K4866" si="105">+IFERROR(J4803*1,0)</f>
        <v>0</v>
      </c>
      <c r="L4803" s="148" t="s">
        <v>9021</v>
      </c>
    </row>
    <row r="4804" spans="8:12" x14ac:dyDescent="0.25">
      <c r="H4804" s="148" t="s">
        <v>5723</v>
      </c>
      <c r="I4804" s="148" t="s">
        <v>391</v>
      </c>
      <c r="J4804" s="148" t="s">
        <v>8837</v>
      </c>
      <c r="K4804" s="148">
        <f t="shared" si="105"/>
        <v>650000000001345</v>
      </c>
      <c r="L4804" s="148" t="s">
        <v>9021</v>
      </c>
    </row>
    <row r="4805" spans="8:12" x14ac:dyDescent="0.25">
      <c r="H4805" s="148" t="s">
        <v>5724</v>
      </c>
      <c r="I4805" s="148" t="s">
        <v>6962</v>
      </c>
      <c r="J4805" s="148" t="s">
        <v>6962</v>
      </c>
      <c r="K4805" s="148">
        <f t="shared" si="105"/>
        <v>0</v>
      </c>
      <c r="L4805" s="148" t="s">
        <v>9021</v>
      </c>
    </row>
    <row r="4806" spans="8:12" x14ac:dyDescent="0.25">
      <c r="H4806" s="148" t="s">
        <v>5724</v>
      </c>
      <c r="I4806" s="148" t="s">
        <v>391</v>
      </c>
      <c r="J4806" s="148" t="s">
        <v>8838</v>
      </c>
      <c r="K4806" s="148">
        <f t="shared" si="105"/>
        <v>650000000001346</v>
      </c>
      <c r="L4806" s="148" t="s">
        <v>9021</v>
      </c>
    </row>
    <row r="4807" spans="8:12" x14ac:dyDescent="0.25">
      <c r="H4807" s="148" t="s">
        <v>5725</v>
      </c>
      <c r="I4807" s="148" t="s">
        <v>6962</v>
      </c>
      <c r="J4807" s="148" t="s">
        <v>6962</v>
      </c>
      <c r="K4807" s="148">
        <f t="shared" si="105"/>
        <v>0</v>
      </c>
      <c r="L4807" s="148" t="s">
        <v>9021</v>
      </c>
    </row>
    <row r="4808" spans="8:12" x14ac:dyDescent="0.25">
      <c r="H4808" s="148" t="s">
        <v>5725</v>
      </c>
      <c r="I4808" s="148" t="s">
        <v>391</v>
      </c>
      <c r="J4808" s="148" t="s">
        <v>8839</v>
      </c>
      <c r="K4808" s="148">
        <f t="shared" si="105"/>
        <v>650000000001347</v>
      </c>
      <c r="L4808" s="148" t="s">
        <v>9021</v>
      </c>
    </row>
    <row r="4809" spans="8:12" x14ac:dyDescent="0.25">
      <c r="H4809" s="148" t="s">
        <v>5726</v>
      </c>
      <c r="I4809" s="148" t="s">
        <v>6962</v>
      </c>
      <c r="J4809" s="148" t="s">
        <v>6962</v>
      </c>
      <c r="K4809" s="148">
        <f t="shared" si="105"/>
        <v>0</v>
      </c>
      <c r="L4809" s="148" t="s">
        <v>9021</v>
      </c>
    </row>
    <row r="4810" spans="8:12" x14ac:dyDescent="0.25">
      <c r="H4810" s="148" t="s">
        <v>5726</v>
      </c>
      <c r="I4810" s="148" t="s">
        <v>391</v>
      </c>
      <c r="J4810" s="148" t="s">
        <v>8840</v>
      </c>
      <c r="K4810" s="148">
        <f t="shared" si="105"/>
        <v>650000000002104</v>
      </c>
      <c r="L4810" s="148" t="s">
        <v>9021</v>
      </c>
    </row>
    <row r="4811" spans="8:12" x14ac:dyDescent="0.25">
      <c r="H4811" s="148" t="s">
        <v>5727</v>
      </c>
      <c r="I4811" s="148" t="s">
        <v>6962</v>
      </c>
      <c r="J4811" s="148" t="s">
        <v>6962</v>
      </c>
      <c r="K4811" s="148">
        <f t="shared" si="105"/>
        <v>0</v>
      </c>
      <c r="L4811" s="148" t="s">
        <v>9021</v>
      </c>
    </row>
    <row r="4812" spans="8:12" x14ac:dyDescent="0.25">
      <c r="H4812" s="148" t="s">
        <v>5727</v>
      </c>
      <c r="I4812" s="148" t="s">
        <v>391</v>
      </c>
      <c r="J4812" s="148" t="s">
        <v>8841</v>
      </c>
      <c r="K4812" s="148">
        <f t="shared" si="105"/>
        <v>650000000001348</v>
      </c>
      <c r="L4812" s="148" t="s">
        <v>9021</v>
      </c>
    </row>
    <row r="4813" spans="8:12" x14ac:dyDescent="0.25">
      <c r="H4813" s="148" t="s">
        <v>5728</v>
      </c>
      <c r="I4813" s="148" t="s">
        <v>6962</v>
      </c>
      <c r="J4813" s="148" t="s">
        <v>6962</v>
      </c>
      <c r="K4813" s="148">
        <f t="shared" si="105"/>
        <v>0</v>
      </c>
      <c r="L4813" s="148" t="s">
        <v>9021</v>
      </c>
    </row>
    <row r="4814" spans="8:12" x14ac:dyDescent="0.25">
      <c r="H4814" s="148" t="s">
        <v>5728</v>
      </c>
      <c r="I4814" s="148" t="s">
        <v>391</v>
      </c>
      <c r="J4814" s="148" t="s">
        <v>8842</v>
      </c>
      <c r="K4814" s="148">
        <f t="shared" si="105"/>
        <v>650000000001349</v>
      </c>
      <c r="L4814" s="148" t="s">
        <v>9021</v>
      </c>
    </row>
    <row r="4815" spans="8:12" x14ac:dyDescent="0.25">
      <c r="H4815" s="148" t="s">
        <v>5729</v>
      </c>
      <c r="I4815" s="148" t="s">
        <v>6962</v>
      </c>
      <c r="J4815" s="148" t="s">
        <v>6962</v>
      </c>
      <c r="K4815" s="148">
        <f t="shared" si="105"/>
        <v>0</v>
      </c>
      <c r="L4815" s="148" t="s">
        <v>9021</v>
      </c>
    </row>
    <row r="4816" spans="8:12" x14ac:dyDescent="0.25">
      <c r="H4816" s="148" t="s">
        <v>5729</v>
      </c>
      <c r="I4816" s="148" t="s">
        <v>391</v>
      </c>
      <c r="J4816" s="148" t="s">
        <v>8843</v>
      </c>
      <c r="K4816" s="148">
        <f t="shared" si="105"/>
        <v>650000000001350</v>
      </c>
      <c r="L4816" s="148" t="s">
        <v>9021</v>
      </c>
    </row>
    <row r="4817" spans="8:12" x14ac:dyDescent="0.25">
      <c r="H4817" s="148" t="s">
        <v>5730</v>
      </c>
      <c r="I4817" s="148" t="s">
        <v>6962</v>
      </c>
      <c r="J4817" s="148" t="s">
        <v>6962</v>
      </c>
      <c r="K4817" s="148">
        <f t="shared" si="105"/>
        <v>0</v>
      </c>
      <c r="L4817" s="148" t="s">
        <v>9021</v>
      </c>
    </row>
    <row r="4818" spans="8:12" x14ac:dyDescent="0.25">
      <c r="H4818" s="148" t="s">
        <v>5730</v>
      </c>
      <c r="I4818" s="148" t="s">
        <v>391</v>
      </c>
      <c r="J4818" s="148" t="s">
        <v>8844</v>
      </c>
      <c r="K4818" s="148">
        <f t="shared" si="105"/>
        <v>650000000001351</v>
      </c>
      <c r="L4818" s="148" t="s">
        <v>9021</v>
      </c>
    </row>
    <row r="4819" spans="8:12" x14ac:dyDescent="0.25">
      <c r="H4819" s="148" t="s">
        <v>5731</v>
      </c>
      <c r="I4819" s="148" t="s">
        <v>6962</v>
      </c>
      <c r="J4819" s="148" t="s">
        <v>6962</v>
      </c>
      <c r="K4819" s="148">
        <f t="shared" si="105"/>
        <v>0</v>
      </c>
      <c r="L4819" s="148" t="s">
        <v>9021</v>
      </c>
    </row>
    <row r="4820" spans="8:12" x14ac:dyDescent="0.25">
      <c r="H4820" s="148" t="s">
        <v>5731</v>
      </c>
      <c r="I4820" s="148" t="s">
        <v>391</v>
      </c>
      <c r="J4820" s="148" t="s">
        <v>8845</v>
      </c>
      <c r="K4820" s="148">
        <f t="shared" si="105"/>
        <v>650000000001352</v>
      </c>
      <c r="L4820" s="148" t="s">
        <v>9021</v>
      </c>
    </row>
    <row r="4821" spans="8:12" x14ac:dyDescent="0.25">
      <c r="H4821" s="148" t="s">
        <v>5732</v>
      </c>
      <c r="I4821" s="148" t="s">
        <v>6962</v>
      </c>
      <c r="J4821" s="148" t="s">
        <v>6962</v>
      </c>
      <c r="K4821" s="148">
        <f t="shared" si="105"/>
        <v>0</v>
      </c>
      <c r="L4821" s="148" t="s">
        <v>9021</v>
      </c>
    </row>
    <row r="4822" spans="8:12" x14ac:dyDescent="0.25">
      <c r="H4822" s="148" t="s">
        <v>5732</v>
      </c>
      <c r="I4822" s="148" t="s">
        <v>391</v>
      </c>
      <c r="J4822" s="148" t="s">
        <v>8846</v>
      </c>
      <c r="K4822" s="148">
        <f t="shared" si="105"/>
        <v>650000000002105</v>
      </c>
      <c r="L4822" s="148" t="s">
        <v>9021</v>
      </c>
    </row>
    <row r="4823" spans="8:12" x14ac:dyDescent="0.25">
      <c r="H4823" s="148" t="s">
        <v>5733</v>
      </c>
      <c r="I4823" s="148" t="s">
        <v>6962</v>
      </c>
      <c r="J4823" s="148" t="s">
        <v>6962</v>
      </c>
      <c r="K4823" s="148">
        <f t="shared" si="105"/>
        <v>0</v>
      </c>
      <c r="L4823" s="148" t="s">
        <v>9021</v>
      </c>
    </row>
    <row r="4824" spans="8:12" x14ac:dyDescent="0.25">
      <c r="H4824" s="148" t="s">
        <v>5733</v>
      </c>
      <c r="I4824" s="148" t="s">
        <v>391</v>
      </c>
      <c r="J4824" s="148" t="s">
        <v>8847</v>
      </c>
      <c r="K4824" s="148">
        <f t="shared" si="105"/>
        <v>650000000002106</v>
      </c>
      <c r="L4824" s="148" t="s">
        <v>9021</v>
      </c>
    </row>
    <row r="4825" spans="8:12" x14ac:dyDescent="0.25">
      <c r="H4825" s="148" t="s">
        <v>5734</v>
      </c>
      <c r="I4825" s="148" t="s">
        <v>6962</v>
      </c>
      <c r="J4825" s="148" t="s">
        <v>6962</v>
      </c>
      <c r="K4825" s="148">
        <f t="shared" si="105"/>
        <v>0</v>
      </c>
      <c r="L4825" s="148" t="s">
        <v>9021</v>
      </c>
    </row>
    <row r="4826" spans="8:12" x14ac:dyDescent="0.25">
      <c r="H4826" s="148" t="s">
        <v>5734</v>
      </c>
      <c r="I4826" s="148" t="s">
        <v>391</v>
      </c>
      <c r="J4826" s="148" t="s">
        <v>8848</v>
      </c>
      <c r="K4826" s="148">
        <f t="shared" si="105"/>
        <v>650000000002107</v>
      </c>
      <c r="L4826" s="148" t="s">
        <v>9021</v>
      </c>
    </row>
    <row r="4827" spans="8:12" x14ac:dyDescent="0.25">
      <c r="H4827" s="148" t="s">
        <v>5735</v>
      </c>
      <c r="I4827" s="148" t="s">
        <v>6962</v>
      </c>
      <c r="J4827" s="148" t="s">
        <v>6962</v>
      </c>
      <c r="K4827" s="148">
        <f t="shared" si="105"/>
        <v>0</v>
      </c>
      <c r="L4827" s="148" t="s">
        <v>9021</v>
      </c>
    </row>
    <row r="4828" spans="8:12" x14ac:dyDescent="0.25">
      <c r="H4828" s="148" t="s">
        <v>5735</v>
      </c>
      <c r="I4828" s="148" t="s">
        <v>391</v>
      </c>
      <c r="J4828" s="148" t="s">
        <v>8849</v>
      </c>
      <c r="K4828" s="148">
        <f t="shared" si="105"/>
        <v>650000000001353</v>
      </c>
      <c r="L4828" s="148" t="s">
        <v>9021</v>
      </c>
    </row>
    <row r="4829" spans="8:12" x14ac:dyDescent="0.25">
      <c r="H4829" s="148" t="s">
        <v>5736</v>
      </c>
      <c r="I4829" s="148" t="s">
        <v>6962</v>
      </c>
      <c r="J4829" s="148" t="s">
        <v>6962</v>
      </c>
      <c r="K4829" s="148">
        <f t="shared" si="105"/>
        <v>0</v>
      </c>
      <c r="L4829" s="148" t="s">
        <v>9021</v>
      </c>
    </row>
    <row r="4830" spans="8:12" x14ac:dyDescent="0.25">
      <c r="H4830" s="148" t="s">
        <v>5736</v>
      </c>
      <c r="I4830" s="148" t="s">
        <v>391</v>
      </c>
      <c r="J4830" s="148" t="s">
        <v>8850</v>
      </c>
      <c r="K4830" s="148">
        <f t="shared" si="105"/>
        <v>650000000001354</v>
      </c>
      <c r="L4830" s="148" t="s">
        <v>9021</v>
      </c>
    </row>
    <row r="4831" spans="8:12" x14ac:dyDescent="0.25">
      <c r="H4831" s="148" t="s">
        <v>5737</v>
      </c>
      <c r="I4831" s="148" t="s">
        <v>6962</v>
      </c>
      <c r="J4831" s="148" t="s">
        <v>6962</v>
      </c>
      <c r="K4831" s="148">
        <f t="shared" si="105"/>
        <v>0</v>
      </c>
      <c r="L4831" s="148" t="s">
        <v>9021</v>
      </c>
    </row>
    <row r="4832" spans="8:12" x14ac:dyDescent="0.25">
      <c r="H4832" s="148" t="s">
        <v>5737</v>
      </c>
      <c r="I4832" s="148" t="s">
        <v>391</v>
      </c>
      <c r="J4832" s="148" t="s">
        <v>8851</v>
      </c>
      <c r="K4832" s="148">
        <f t="shared" si="105"/>
        <v>650000000001355</v>
      </c>
      <c r="L4832" s="148" t="s">
        <v>9021</v>
      </c>
    </row>
    <row r="4833" spans="8:12" x14ac:dyDescent="0.25">
      <c r="H4833" s="148" t="s">
        <v>5738</v>
      </c>
      <c r="I4833" s="148" t="s">
        <v>6962</v>
      </c>
      <c r="J4833" s="148" t="s">
        <v>6962</v>
      </c>
      <c r="K4833" s="148">
        <f t="shared" si="105"/>
        <v>0</v>
      </c>
      <c r="L4833" s="148" t="s">
        <v>9021</v>
      </c>
    </row>
    <row r="4834" spans="8:12" x14ac:dyDescent="0.25">
      <c r="H4834" s="148" t="s">
        <v>5738</v>
      </c>
      <c r="I4834" s="148" t="s">
        <v>391</v>
      </c>
      <c r="J4834" s="148" t="s">
        <v>8852</v>
      </c>
      <c r="K4834" s="148">
        <f t="shared" si="105"/>
        <v>650000000001356</v>
      </c>
      <c r="L4834" s="148" t="s">
        <v>9021</v>
      </c>
    </row>
    <row r="4835" spans="8:12" x14ac:dyDescent="0.25">
      <c r="H4835" s="148" t="s">
        <v>5739</v>
      </c>
      <c r="I4835" s="148" t="s">
        <v>6962</v>
      </c>
      <c r="J4835" s="148" t="s">
        <v>6962</v>
      </c>
      <c r="K4835" s="148">
        <f t="shared" si="105"/>
        <v>0</v>
      </c>
      <c r="L4835" s="148" t="s">
        <v>9021</v>
      </c>
    </row>
    <row r="4836" spans="8:12" x14ac:dyDescent="0.25">
      <c r="H4836" s="148" t="s">
        <v>5739</v>
      </c>
      <c r="I4836" s="148" t="s">
        <v>391</v>
      </c>
      <c r="J4836" s="148" t="s">
        <v>8853</v>
      </c>
      <c r="K4836" s="148">
        <f t="shared" si="105"/>
        <v>650000000001357</v>
      </c>
      <c r="L4836" s="148" t="s">
        <v>9021</v>
      </c>
    </row>
    <row r="4837" spans="8:12" x14ac:dyDescent="0.25">
      <c r="H4837" s="148" t="s">
        <v>5740</v>
      </c>
      <c r="I4837" s="148" t="s">
        <v>6962</v>
      </c>
      <c r="J4837" s="148" t="s">
        <v>6962</v>
      </c>
      <c r="K4837" s="148">
        <f t="shared" si="105"/>
        <v>0</v>
      </c>
      <c r="L4837" s="148" t="s">
        <v>9021</v>
      </c>
    </row>
    <row r="4838" spans="8:12" x14ac:dyDescent="0.25">
      <c r="H4838" s="148" t="s">
        <v>5740</v>
      </c>
      <c r="I4838" s="148" t="s">
        <v>391</v>
      </c>
      <c r="J4838" s="148" t="s">
        <v>8854</v>
      </c>
      <c r="K4838" s="148">
        <f t="shared" si="105"/>
        <v>650000000001358</v>
      </c>
      <c r="L4838" s="148" t="s">
        <v>9021</v>
      </c>
    </row>
    <row r="4839" spans="8:12" x14ac:dyDescent="0.25">
      <c r="H4839" s="148" t="s">
        <v>5741</v>
      </c>
      <c r="I4839" s="148" t="s">
        <v>6962</v>
      </c>
      <c r="J4839" s="148" t="s">
        <v>6962</v>
      </c>
      <c r="K4839" s="148">
        <f t="shared" si="105"/>
        <v>0</v>
      </c>
      <c r="L4839" s="148" t="s">
        <v>9021</v>
      </c>
    </row>
    <row r="4840" spans="8:12" x14ac:dyDescent="0.25">
      <c r="H4840" s="148" t="s">
        <v>5741</v>
      </c>
      <c r="I4840" s="148" t="s">
        <v>391</v>
      </c>
      <c r="J4840" s="148" t="s">
        <v>8855</v>
      </c>
      <c r="K4840" s="148">
        <f t="shared" si="105"/>
        <v>650000000001359</v>
      </c>
      <c r="L4840" s="148" t="s">
        <v>9021</v>
      </c>
    </row>
    <row r="4841" spans="8:12" x14ac:dyDescent="0.25">
      <c r="H4841" s="148" t="s">
        <v>5742</v>
      </c>
      <c r="I4841" s="148" t="s">
        <v>6962</v>
      </c>
      <c r="J4841" s="148" t="s">
        <v>6962</v>
      </c>
      <c r="K4841" s="148">
        <f t="shared" si="105"/>
        <v>0</v>
      </c>
      <c r="L4841" s="148" t="s">
        <v>9021</v>
      </c>
    </row>
    <row r="4842" spans="8:12" x14ac:dyDescent="0.25">
      <c r="H4842" s="148" t="s">
        <v>5742</v>
      </c>
      <c r="I4842" s="148" t="s">
        <v>391</v>
      </c>
      <c r="J4842" s="148" t="s">
        <v>8856</v>
      </c>
      <c r="K4842" s="148">
        <f t="shared" si="105"/>
        <v>650000000001360</v>
      </c>
      <c r="L4842" s="148" t="s">
        <v>9021</v>
      </c>
    </row>
    <row r="4843" spans="8:12" x14ac:dyDescent="0.25">
      <c r="H4843" s="148" t="s">
        <v>5743</v>
      </c>
      <c r="I4843" s="148" t="s">
        <v>6962</v>
      </c>
      <c r="J4843" s="148" t="s">
        <v>6962</v>
      </c>
      <c r="K4843" s="148">
        <f t="shared" si="105"/>
        <v>0</v>
      </c>
      <c r="L4843" s="148" t="s">
        <v>9021</v>
      </c>
    </row>
    <row r="4844" spans="8:12" x14ac:dyDescent="0.25">
      <c r="H4844" s="148" t="s">
        <v>5743</v>
      </c>
      <c r="I4844" s="148" t="s">
        <v>391</v>
      </c>
      <c r="J4844" s="148" t="s">
        <v>8857</v>
      </c>
      <c r="K4844" s="148">
        <f t="shared" si="105"/>
        <v>650000000001361</v>
      </c>
      <c r="L4844" s="148" t="s">
        <v>9021</v>
      </c>
    </row>
    <row r="4845" spans="8:12" x14ac:dyDescent="0.25">
      <c r="H4845" s="148" t="s">
        <v>5744</v>
      </c>
      <c r="I4845" s="148" t="s">
        <v>6962</v>
      </c>
      <c r="J4845" s="148" t="s">
        <v>6962</v>
      </c>
      <c r="K4845" s="148">
        <f t="shared" si="105"/>
        <v>0</v>
      </c>
      <c r="L4845" s="148" t="s">
        <v>9021</v>
      </c>
    </row>
    <row r="4846" spans="8:12" x14ac:dyDescent="0.25">
      <c r="H4846" s="148" t="s">
        <v>5744</v>
      </c>
      <c r="I4846" s="148" t="s">
        <v>391</v>
      </c>
      <c r="J4846" s="148" t="s">
        <v>8858</v>
      </c>
      <c r="K4846" s="148">
        <f t="shared" si="105"/>
        <v>650000000001362</v>
      </c>
      <c r="L4846" s="148" t="s">
        <v>9021</v>
      </c>
    </row>
    <row r="4847" spans="8:12" x14ac:dyDescent="0.25">
      <c r="H4847" s="148" t="s">
        <v>5745</v>
      </c>
      <c r="I4847" s="148" t="s">
        <v>6962</v>
      </c>
      <c r="J4847" s="148" t="s">
        <v>6962</v>
      </c>
      <c r="K4847" s="148">
        <f t="shared" si="105"/>
        <v>0</v>
      </c>
      <c r="L4847" s="148" t="s">
        <v>9021</v>
      </c>
    </row>
    <row r="4848" spans="8:12" x14ac:dyDescent="0.25">
      <c r="H4848" s="148" t="s">
        <v>5745</v>
      </c>
      <c r="I4848" s="148" t="s">
        <v>391</v>
      </c>
      <c r="J4848" s="148" t="s">
        <v>8859</v>
      </c>
      <c r="K4848" s="148">
        <f t="shared" si="105"/>
        <v>650000000001363</v>
      </c>
      <c r="L4848" s="148" t="s">
        <v>9021</v>
      </c>
    </row>
    <row r="4849" spans="8:12" x14ac:dyDescent="0.25">
      <c r="H4849" s="148" t="s">
        <v>5746</v>
      </c>
      <c r="I4849" s="148" t="s">
        <v>6962</v>
      </c>
      <c r="J4849" s="148" t="s">
        <v>6962</v>
      </c>
      <c r="K4849" s="148">
        <f t="shared" si="105"/>
        <v>0</v>
      </c>
      <c r="L4849" s="148" t="s">
        <v>9021</v>
      </c>
    </row>
    <row r="4850" spans="8:12" x14ac:dyDescent="0.25">
      <c r="H4850" s="148" t="s">
        <v>5746</v>
      </c>
      <c r="I4850" s="148" t="s">
        <v>391</v>
      </c>
      <c r="J4850" s="148" t="s">
        <v>8860</v>
      </c>
      <c r="K4850" s="148">
        <f t="shared" si="105"/>
        <v>650000000001364</v>
      </c>
      <c r="L4850" s="148" t="s">
        <v>9021</v>
      </c>
    </row>
    <row r="4851" spans="8:12" x14ac:dyDescent="0.25">
      <c r="H4851" s="148" t="s">
        <v>5747</v>
      </c>
      <c r="I4851" s="148" t="s">
        <v>6962</v>
      </c>
      <c r="J4851" s="148" t="s">
        <v>6962</v>
      </c>
      <c r="K4851" s="148">
        <f t="shared" si="105"/>
        <v>0</v>
      </c>
      <c r="L4851" s="148" t="s">
        <v>9021</v>
      </c>
    </row>
    <row r="4852" spans="8:12" x14ac:dyDescent="0.25">
      <c r="H4852" s="148" t="s">
        <v>5747</v>
      </c>
      <c r="I4852" s="148" t="s">
        <v>391</v>
      </c>
      <c r="J4852" s="148" t="s">
        <v>8861</v>
      </c>
      <c r="K4852" s="148">
        <f t="shared" si="105"/>
        <v>650000000001365</v>
      </c>
      <c r="L4852" s="148" t="s">
        <v>9021</v>
      </c>
    </row>
    <row r="4853" spans="8:12" x14ac:dyDescent="0.25">
      <c r="H4853" s="148" t="s">
        <v>5748</v>
      </c>
      <c r="I4853" s="148" t="s">
        <v>6962</v>
      </c>
      <c r="J4853" s="148" t="s">
        <v>6962</v>
      </c>
      <c r="K4853" s="148">
        <f t="shared" si="105"/>
        <v>0</v>
      </c>
      <c r="L4853" s="148" t="s">
        <v>9021</v>
      </c>
    </row>
    <row r="4854" spans="8:12" x14ac:dyDescent="0.25">
      <c r="H4854" s="148" t="s">
        <v>5748</v>
      </c>
      <c r="I4854" s="148" t="s">
        <v>391</v>
      </c>
      <c r="J4854" s="148" t="s">
        <v>8862</v>
      </c>
      <c r="K4854" s="148">
        <f t="shared" si="105"/>
        <v>650000000001366</v>
      </c>
      <c r="L4854" s="148" t="s">
        <v>9021</v>
      </c>
    </row>
    <row r="4855" spans="8:12" x14ac:dyDescent="0.25">
      <c r="H4855" s="148" t="s">
        <v>5749</v>
      </c>
      <c r="I4855" s="148" t="s">
        <v>6962</v>
      </c>
      <c r="J4855" s="148" t="s">
        <v>6962</v>
      </c>
      <c r="K4855" s="148">
        <f t="shared" si="105"/>
        <v>0</v>
      </c>
      <c r="L4855" s="148" t="s">
        <v>9021</v>
      </c>
    </row>
    <row r="4856" spans="8:12" x14ac:dyDescent="0.25">
      <c r="H4856" s="148" t="s">
        <v>5749</v>
      </c>
      <c r="I4856" s="148" t="s">
        <v>391</v>
      </c>
      <c r="J4856" s="148" t="s">
        <v>8863</v>
      </c>
      <c r="K4856" s="148">
        <f t="shared" si="105"/>
        <v>650000000001367</v>
      </c>
      <c r="L4856" s="148" t="s">
        <v>9021</v>
      </c>
    </row>
    <row r="4857" spans="8:12" x14ac:dyDescent="0.25">
      <c r="H4857" s="148" t="s">
        <v>5750</v>
      </c>
      <c r="I4857" s="148" t="s">
        <v>6962</v>
      </c>
      <c r="J4857" s="148" t="s">
        <v>6962</v>
      </c>
      <c r="K4857" s="148">
        <f t="shared" si="105"/>
        <v>0</v>
      </c>
      <c r="L4857" s="148" t="s">
        <v>9021</v>
      </c>
    </row>
    <row r="4858" spans="8:12" x14ac:dyDescent="0.25">
      <c r="H4858" s="148" t="s">
        <v>5750</v>
      </c>
      <c r="I4858" s="148" t="s">
        <v>391</v>
      </c>
      <c r="J4858" s="148" t="s">
        <v>8864</v>
      </c>
      <c r="K4858" s="148">
        <f t="shared" si="105"/>
        <v>650000000001368</v>
      </c>
      <c r="L4858" s="148" t="s">
        <v>9021</v>
      </c>
    </row>
    <row r="4859" spans="8:12" x14ac:dyDescent="0.25">
      <c r="H4859" s="148" t="s">
        <v>5751</v>
      </c>
      <c r="I4859" s="148" t="s">
        <v>6962</v>
      </c>
      <c r="J4859" s="148" t="s">
        <v>6962</v>
      </c>
      <c r="K4859" s="148">
        <f t="shared" si="105"/>
        <v>0</v>
      </c>
      <c r="L4859" s="148" t="s">
        <v>9021</v>
      </c>
    </row>
    <row r="4860" spans="8:12" x14ac:dyDescent="0.25">
      <c r="H4860" s="148" t="s">
        <v>5751</v>
      </c>
      <c r="I4860" s="148" t="s">
        <v>391</v>
      </c>
      <c r="J4860" s="148" t="s">
        <v>8865</v>
      </c>
      <c r="K4860" s="148">
        <f t="shared" si="105"/>
        <v>650000000002108</v>
      </c>
      <c r="L4860" s="148" t="s">
        <v>9021</v>
      </c>
    </row>
    <row r="4861" spans="8:12" x14ac:dyDescent="0.25">
      <c r="H4861" s="148" t="s">
        <v>5752</v>
      </c>
      <c r="I4861" s="148" t="s">
        <v>6962</v>
      </c>
      <c r="J4861" s="148" t="s">
        <v>6962</v>
      </c>
      <c r="K4861" s="148">
        <f t="shared" si="105"/>
        <v>0</v>
      </c>
      <c r="L4861" s="148" t="s">
        <v>9021</v>
      </c>
    </row>
    <row r="4862" spans="8:12" x14ac:dyDescent="0.25">
      <c r="H4862" s="148" t="s">
        <v>5752</v>
      </c>
      <c r="I4862" s="148" t="s">
        <v>391</v>
      </c>
      <c r="J4862" s="148" t="s">
        <v>8866</v>
      </c>
      <c r="K4862" s="148">
        <f t="shared" si="105"/>
        <v>650000000001369</v>
      </c>
      <c r="L4862" s="148" t="s">
        <v>9021</v>
      </c>
    </row>
    <row r="4863" spans="8:12" x14ac:dyDescent="0.25">
      <c r="H4863" s="148" t="s">
        <v>5753</v>
      </c>
      <c r="I4863" s="148" t="s">
        <v>6962</v>
      </c>
      <c r="J4863" s="148" t="s">
        <v>6962</v>
      </c>
      <c r="K4863" s="148">
        <f t="shared" si="105"/>
        <v>0</v>
      </c>
      <c r="L4863" s="148" t="s">
        <v>9021</v>
      </c>
    </row>
    <row r="4864" spans="8:12" x14ac:dyDescent="0.25">
      <c r="H4864" s="148" t="s">
        <v>5753</v>
      </c>
      <c r="I4864" s="148" t="s">
        <v>391</v>
      </c>
      <c r="J4864" s="148" t="s">
        <v>8867</v>
      </c>
      <c r="K4864" s="148">
        <f t="shared" si="105"/>
        <v>650000000002109</v>
      </c>
      <c r="L4864" s="148" t="s">
        <v>9021</v>
      </c>
    </row>
    <row r="4865" spans="8:12" x14ac:dyDescent="0.25">
      <c r="H4865" s="148" t="s">
        <v>5754</v>
      </c>
      <c r="I4865" s="148" t="s">
        <v>6962</v>
      </c>
      <c r="J4865" s="148" t="s">
        <v>6962</v>
      </c>
      <c r="K4865" s="148">
        <f t="shared" si="105"/>
        <v>0</v>
      </c>
      <c r="L4865" s="148" t="s">
        <v>9021</v>
      </c>
    </row>
    <row r="4866" spans="8:12" x14ac:dyDescent="0.25">
      <c r="H4866" s="148" t="s">
        <v>5754</v>
      </c>
      <c r="I4866" s="148" t="s">
        <v>391</v>
      </c>
      <c r="J4866" s="148" t="s">
        <v>8868</v>
      </c>
      <c r="K4866" s="148">
        <f t="shared" si="105"/>
        <v>650000000002110</v>
      </c>
      <c r="L4866" s="148" t="s">
        <v>9021</v>
      </c>
    </row>
    <row r="4867" spans="8:12" x14ac:dyDescent="0.25">
      <c r="H4867" s="148" t="s">
        <v>5755</v>
      </c>
      <c r="I4867" s="148" t="s">
        <v>6962</v>
      </c>
      <c r="J4867" s="148" t="s">
        <v>6962</v>
      </c>
      <c r="K4867" s="148">
        <f t="shared" ref="K4867:K4930" si="106">+IFERROR(J4867*1,0)</f>
        <v>0</v>
      </c>
      <c r="L4867" s="148" t="s">
        <v>9021</v>
      </c>
    </row>
    <row r="4868" spans="8:12" x14ac:dyDescent="0.25">
      <c r="H4868" s="148" t="s">
        <v>5755</v>
      </c>
      <c r="I4868" s="148" t="s">
        <v>391</v>
      </c>
      <c r="J4868" s="148" t="s">
        <v>8869</v>
      </c>
      <c r="K4868" s="148">
        <f t="shared" si="106"/>
        <v>650000000001370</v>
      </c>
      <c r="L4868" s="148" t="s">
        <v>9021</v>
      </c>
    </row>
    <row r="4869" spans="8:12" x14ac:dyDescent="0.25">
      <c r="H4869" s="148" t="s">
        <v>5756</v>
      </c>
      <c r="I4869" s="148" t="s">
        <v>6962</v>
      </c>
      <c r="J4869" s="148" t="s">
        <v>6962</v>
      </c>
      <c r="K4869" s="148">
        <f t="shared" si="106"/>
        <v>0</v>
      </c>
      <c r="L4869" s="148" t="s">
        <v>9021</v>
      </c>
    </row>
    <row r="4870" spans="8:12" x14ac:dyDescent="0.25">
      <c r="H4870" s="148" t="s">
        <v>5756</v>
      </c>
      <c r="I4870" s="148" t="s">
        <v>391</v>
      </c>
      <c r="J4870" s="148" t="s">
        <v>8870</v>
      </c>
      <c r="K4870" s="148">
        <f t="shared" si="106"/>
        <v>650000000001371</v>
      </c>
      <c r="L4870" s="148" t="s">
        <v>9021</v>
      </c>
    </row>
    <row r="4871" spans="8:12" x14ac:dyDescent="0.25">
      <c r="H4871" s="148" t="s">
        <v>5757</v>
      </c>
      <c r="I4871" s="148" t="s">
        <v>6962</v>
      </c>
      <c r="J4871" s="148" t="s">
        <v>6962</v>
      </c>
      <c r="K4871" s="148">
        <f t="shared" si="106"/>
        <v>0</v>
      </c>
      <c r="L4871" s="148" t="s">
        <v>9021</v>
      </c>
    </row>
    <row r="4872" spans="8:12" x14ac:dyDescent="0.25">
      <c r="H4872" s="148" t="s">
        <v>5757</v>
      </c>
      <c r="I4872" s="148" t="s">
        <v>391</v>
      </c>
      <c r="J4872" s="148" t="s">
        <v>8871</v>
      </c>
      <c r="K4872" s="148">
        <f t="shared" si="106"/>
        <v>650000000001372</v>
      </c>
      <c r="L4872" s="148" t="s">
        <v>9021</v>
      </c>
    </row>
    <row r="4873" spans="8:12" x14ac:dyDescent="0.25">
      <c r="H4873" s="148" t="s">
        <v>5758</v>
      </c>
      <c r="I4873" s="148" t="s">
        <v>6962</v>
      </c>
      <c r="J4873" s="148" t="s">
        <v>6962</v>
      </c>
      <c r="K4873" s="148">
        <f t="shared" si="106"/>
        <v>0</v>
      </c>
      <c r="L4873" s="148" t="s">
        <v>9021</v>
      </c>
    </row>
    <row r="4874" spans="8:12" x14ac:dyDescent="0.25">
      <c r="H4874" s="148" t="s">
        <v>5758</v>
      </c>
      <c r="I4874" s="148" t="s">
        <v>391</v>
      </c>
      <c r="J4874" s="148" t="s">
        <v>8872</v>
      </c>
      <c r="K4874" s="148">
        <f t="shared" si="106"/>
        <v>650000000001373</v>
      </c>
      <c r="L4874" s="148" t="s">
        <v>9021</v>
      </c>
    </row>
    <row r="4875" spans="8:12" x14ac:dyDescent="0.25">
      <c r="H4875" s="148" t="s">
        <v>5759</v>
      </c>
      <c r="I4875" s="148" t="s">
        <v>6962</v>
      </c>
      <c r="J4875" s="148" t="s">
        <v>6962</v>
      </c>
      <c r="K4875" s="148">
        <f t="shared" si="106"/>
        <v>0</v>
      </c>
      <c r="L4875" s="148" t="s">
        <v>9021</v>
      </c>
    </row>
    <row r="4876" spans="8:12" x14ac:dyDescent="0.25">
      <c r="H4876" s="148" t="s">
        <v>5759</v>
      </c>
      <c r="I4876" s="148" t="s">
        <v>391</v>
      </c>
      <c r="J4876" s="148" t="s">
        <v>8873</v>
      </c>
      <c r="K4876" s="148">
        <f t="shared" si="106"/>
        <v>650000000002111</v>
      </c>
      <c r="L4876" s="148" t="s">
        <v>9021</v>
      </c>
    </row>
    <row r="4877" spans="8:12" x14ac:dyDescent="0.25">
      <c r="H4877" s="148" t="s">
        <v>5760</v>
      </c>
      <c r="I4877" s="148" t="s">
        <v>6962</v>
      </c>
      <c r="J4877" s="148" t="s">
        <v>6962</v>
      </c>
      <c r="K4877" s="148">
        <f t="shared" si="106"/>
        <v>0</v>
      </c>
      <c r="L4877" s="148" t="s">
        <v>9021</v>
      </c>
    </row>
    <row r="4878" spans="8:12" x14ac:dyDescent="0.25">
      <c r="H4878" s="148" t="s">
        <v>5760</v>
      </c>
      <c r="I4878" s="148" t="s">
        <v>391</v>
      </c>
      <c r="J4878" s="148" t="s">
        <v>8874</v>
      </c>
      <c r="K4878" s="148">
        <f t="shared" si="106"/>
        <v>650000000001374</v>
      </c>
      <c r="L4878" s="148" t="s">
        <v>9021</v>
      </c>
    </row>
    <row r="4879" spans="8:12" x14ac:dyDescent="0.25">
      <c r="H4879" s="148" t="s">
        <v>5761</v>
      </c>
      <c r="I4879" s="148" t="s">
        <v>6962</v>
      </c>
      <c r="J4879" s="148" t="s">
        <v>6962</v>
      </c>
      <c r="K4879" s="148">
        <f t="shared" si="106"/>
        <v>0</v>
      </c>
      <c r="L4879" s="148" t="s">
        <v>9026</v>
      </c>
    </row>
    <row r="4880" spans="8:12" x14ac:dyDescent="0.25">
      <c r="H4880" s="148" t="s">
        <v>5761</v>
      </c>
      <c r="I4880" s="148" t="s">
        <v>391</v>
      </c>
      <c r="J4880" s="148" t="s">
        <v>8875</v>
      </c>
      <c r="K4880" s="148">
        <f t="shared" si="106"/>
        <v>650000000002112</v>
      </c>
      <c r="L4880" s="148" t="s">
        <v>9026</v>
      </c>
    </row>
    <row r="4881" spans="8:12" x14ac:dyDescent="0.25">
      <c r="H4881" s="148" t="s">
        <v>5762</v>
      </c>
      <c r="I4881" s="148" t="s">
        <v>6962</v>
      </c>
      <c r="J4881" s="148" t="s">
        <v>6962</v>
      </c>
      <c r="K4881" s="148">
        <f t="shared" si="106"/>
        <v>0</v>
      </c>
      <c r="L4881" s="148" t="s">
        <v>9021</v>
      </c>
    </row>
    <row r="4882" spans="8:12" x14ac:dyDescent="0.25">
      <c r="H4882" s="148" t="s">
        <v>5762</v>
      </c>
      <c r="I4882" s="148" t="s">
        <v>391</v>
      </c>
      <c r="J4882" s="148" t="s">
        <v>8876</v>
      </c>
      <c r="K4882" s="148">
        <f t="shared" si="106"/>
        <v>650000000002113</v>
      </c>
      <c r="L4882" s="148" t="s">
        <v>9021</v>
      </c>
    </row>
    <row r="4883" spans="8:12" x14ac:dyDescent="0.25">
      <c r="H4883" s="148" t="s">
        <v>5763</v>
      </c>
      <c r="I4883" s="148" t="s">
        <v>6962</v>
      </c>
      <c r="J4883" s="148" t="s">
        <v>6962</v>
      </c>
      <c r="K4883" s="148">
        <f t="shared" si="106"/>
        <v>0</v>
      </c>
      <c r="L4883" s="148" t="s">
        <v>9021</v>
      </c>
    </row>
    <row r="4884" spans="8:12" x14ac:dyDescent="0.25">
      <c r="H4884" s="148" t="s">
        <v>5763</v>
      </c>
      <c r="I4884" s="148" t="s">
        <v>391</v>
      </c>
      <c r="J4884" s="148" t="s">
        <v>8877</v>
      </c>
      <c r="K4884" s="148">
        <f t="shared" si="106"/>
        <v>650000000001375</v>
      </c>
      <c r="L4884" s="148" t="s">
        <v>9021</v>
      </c>
    </row>
    <row r="4885" spans="8:12" x14ac:dyDescent="0.25">
      <c r="H4885" s="148" t="s">
        <v>5764</v>
      </c>
      <c r="I4885" s="148" t="s">
        <v>6962</v>
      </c>
      <c r="J4885" s="148" t="s">
        <v>6962</v>
      </c>
      <c r="K4885" s="148">
        <f t="shared" si="106"/>
        <v>0</v>
      </c>
      <c r="L4885" s="148" t="s">
        <v>9021</v>
      </c>
    </row>
    <row r="4886" spans="8:12" x14ac:dyDescent="0.25">
      <c r="H4886" s="148" t="s">
        <v>5764</v>
      </c>
      <c r="I4886" s="148" t="s">
        <v>391</v>
      </c>
      <c r="J4886" s="148" t="s">
        <v>8878</v>
      </c>
      <c r="K4886" s="148">
        <f t="shared" si="106"/>
        <v>650000000002114</v>
      </c>
      <c r="L4886" s="148" t="s">
        <v>9021</v>
      </c>
    </row>
    <row r="4887" spans="8:12" x14ac:dyDescent="0.25">
      <c r="H4887" s="148" t="s">
        <v>5765</v>
      </c>
      <c r="I4887" s="148" t="s">
        <v>6962</v>
      </c>
      <c r="J4887" s="148" t="s">
        <v>6962</v>
      </c>
      <c r="K4887" s="148">
        <f t="shared" si="106"/>
        <v>0</v>
      </c>
      <c r="L4887" s="148" t="s">
        <v>9021</v>
      </c>
    </row>
    <row r="4888" spans="8:12" x14ac:dyDescent="0.25">
      <c r="H4888" s="148" t="s">
        <v>5765</v>
      </c>
      <c r="I4888" s="148" t="s">
        <v>391</v>
      </c>
      <c r="J4888" s="148" t="s">
        <v>8879</v>
      </c>
      <c r="K4888" s="148">
        <f t="shared" si="106"/>
        <v>650000000001376</v>
      </c>
      <c r="L4888" s="148" t="s">
        <v>9021</v>
      </c>
    </row>
    <row r="4889" spans="8:12" x14ac:dyDescent="0.25">
      <c r="H4889" s="148" t="s">
        <v>5766</v>
      </c>
      <c r="I4889" s="148" t="s">
        <v>6962</v>
      </c>
      <c r="J4889" s="148" t="s">
        <v>6962</v>
      </c>
      <c r="K4889" s="148">
        <f t="shared" si="106"/>
        <v>0</v>
      </c>
      <c r="L4889" s="148" t="s">
        <v>9021</v>
      </c>
    </row>
    <row r="4890" spans="8:12" x14ac:dyDescent="0.25">
      <c r="H4890" s="148" t="s">
        <v>5766</v>
      </c>
      <c r="I4890" s="148" t="s">
        <v>391</v>
      </c>
      <c r="J4890" s="148" t="s">
        <v>8880</v>
      </c>
      <c r="K4890" s="148">
        <f t="shared" si="106"/>
        <v>650000000002115</v>
      </c>
      <c r="L4890" s="148" t="s">
        <v>9021</v>
      </c>
    </row>
    <row r="4891" spans="8:12" x14ac:dyDescent="0.25">
      <c r="H4891" s="148" t="s">
        <v>5767</v>
      </c>
      <c r="I4891" s="148" t="s">
        <v>6962</v>
      </c>
      <c r="J4891" s="148" t="s">
        <v>6962</v>
      </c>
      <c r="K4891" s="148">
        <f t="shared" si="106"/>
        <v>0</v>
      </c>
      <c r="L4891" s="148" t="s">
        <v>9021</v>
      </c>
    </row>
    <row r="4892" spans="8:12" x14ac:dyDescent="0.25">
      <c r="H4892" s="148" t="s">
        <v>5767</v>
      </c>
      <c r="I4892" s="148" t="s">
        <v>391</v>
      </c>
      <c r="J4892" s="148" t="s">
        <v>8881</v>
      </c>
      <c r="K4892" s="148">
        <f t="shared" si="106"/>
        <v>650000000002116</v>
      </c>
      <c r="L4892" s="148" t="s">
        <v>9021</v>
      </c>
    </row>
    <row r="4893" spans="8:12" x14ac:dyDescent="0.25">
      <c r="H4893" s="148" t="s">
        <v>5768</v>
      </c>
      <c r="I4893" s="148" t="s">
        <v>6962</v>
      </c>
      <c r="J4893" s="148" t="s">
        <v>6962</v>
      </c>
      <c r="K4893" s="148">
        <f t="shared" si="106"/>
        <v>0</v>
      </c>
      <c r="L4893" s="148" t="s">
        <v>9021</v>
      </c>
    </row>
    <row r="4894" spans="8:12" x14ac:dyDescent="0.25">
      <c r="H4894" s="148" t="s">
        <v>5768</v>
      </c>
      <c r="I4894" s="148" t="s">
        <v>391</v>
      </c>
      <c r="J4894" s="148" t="s">
        <v>8882</v>
      </c>
      <c r="K4894" s="148">
        <f t="shared" si="106"/>
        <v>650000000001377</v>
      </c>
      <c r="L4894" s="148" t="s">
        <v>9021</v>
      </c>
    </row>
    <row r="4895" spans="8:12" x14ac:dyDescent="0.25">
      <c r="H4895" s="148" t="s">
        <v>5769</v>
      </c>
      <c r="I4895" s="148" t="s">
        <v>6962</v>
      </c>
      <c r="J4895" s="148" t="s">
        <v>6962</v>
      </c>
      <c r="K4895" s="148">
        <f t="shared" si="106"/>
        <v>0</v>
      </c>
      <c r="L4895" s="148" t="s">
        <v>9021</v>
      </c>
    </row>
    <row r="4896" spans="8:12" x14ac:dyDescent="0.25">
      <c r="H4896" s="148" t="s">
        <v>5769</v>
      </c>
      <c r="I4896" s="148" t="s">
        <v>391</v>
      </c>
      <c r="J4896" s="148" t="s">
        <v>8883</v>
      </c>
      <c r="K4896" s="148">
        <f t="shared" si="106"/>
        <v>650000000001378</v>
      </c>
      <c r="L4896" s="148" t="s">
        <v>9021</v>
      </c>
    </row>
    <row r="4897" spans="8:12" x14ac:dyDescent="0.25">
      <c r="H4897" s="148" t="s">
        <v>6948</v>
      </c>
      <c r="I4897" s="148" t="s">
        <v>6962</v>
      </c>
      <c r="J4897" s="148" t="s">
        <v>6962</v>
      </c>
      <c r="K4897" s="148">
        <f t="shared" si="106"/>
        <v>0</v>
      </c>
      <c r="L4897" s="148" t="s">
        <v>9021</v>
      </c>
    </row>
    <row r="4898" spans="8:12" x14ac:dyDescent="0.25">
      <c r="H4898" s="148" t="s">
        <v>5770</v>
      </c>
      <c r="I4898" s="148" t="s">
        <v>6962</v>
      </c>
      <c r="J4898" s="148" t="s">
        <v>6962</v>
      </c>
      <c r="K4898" s="148">
        <f t="shared" si="106"/>
        <v>0</v>
      </c>
      <c r="L4898" s="148" t="s">
        <v>9021</v>
      </c>
    </row>
    <row r="4899" spans="8:12" x14ac:dyDescent="0.25">
      <c r="H4899" s="148" t="s">
        <v>5770</v>
      </c>
      <c r="I4899" s="148" t="s">
        <v>391</v>
      </c>
      <c r="J4899" s="148" t="s">
        <v>8884</v>
      </c>
      <c r="K4899" s="148">
        <f t="shared" si="106"/>
        <v>650000000001379</v>
      </c>
      <c r="L4899" s="148" t="s">
        <v>9021</v>
      </c>
    </row>
    <row r="4900" spans="8:12" x14ac:dyDescent="0.25">
      <c r="H4900" s="148" t="s">
        <v>5771</v>
      </c>
      <c r="I4900" s="148" t="s">
        <v>6962</v>
      </c>
      <c r="J4900" s="148" t="s">
        <v>6962</v>
      </c>
      <c r="K4900" s="148">
        <f t="shared" si="106"/>
        <v>0</v>
      </c>
      <c r="L4900" s="148" t="s">
        <v>9021</v>
      </c>
    </row>
    <row r="4901" spans="8:12" x14ac:dyDescent="0.25">
      <c r="H4901" s="148" t="s">
        <v>5771</v>
      </c>
      <c r="I4901" s="148" t="s">
        <v>391</v>
      </c>
      <c r="J4901" s="148" t="s">
        <v>8885</v>
      </c>
      <c r="K4901" s="148">
        <f t="shared" si="106"/>
        <v>650000000001380</v>
      </c>
      <c r="L4901" s="148" t="s">
        <v>9021</v>
      </c>
    </row>
    <row r="4902" spans="8:12" x14ac:dyDescent="0.25">
      <c r="H4902" s="148" t="s">
        <v>5772</v>
      </c>
      <c r="I4902" s="148" t="s">
        <v>6962</v>
      </c>
      <c r="J4902" s="148" t="s">
        <v>6962</v>
      </c>
      <c r="K4902" s="148">
        <f t="shared" si="106"/>
        <v>0</v>
      </c>
      <c r="L4902" s="148" t="s">
        <v>9021</v>
      </c>
    </row>
    <row r="4903" spans="8:12" x14ac:dyDescent="0.25">
      <c r="H4903" s="148" t="s">
        <v>5772</v>
      </c>
      <c r="I4903" s="148" t="s">
        <v>391</v>
      </c>
      <c r="J4903" s="148" t="s">
        <v>8886</v>
      </c>
      <c r="K4903" s="148">
        <f t="shared" si="106"/>
        <v>650000000002117</v>
      </c>
      <c r="L4903" s="148" t="s">
        <v>9021</v>
      </c>
    </row>
    <row r="4904" spans="8:12" x14ac:dyDescent="0.25">
      <c r="H4904" s="148" t="s">
        <v>5773</v>
      </c>
      <c r="I4904" s="148" t="s">
        <v>6962</v>
      </c>
      <c r="J4904" s="148" t="s">
        <v>6962</v>
      </c>
      <c r="K4904" s="148">
        <f t="shared" si="106"/>
        <v>0</v>
      </c>
      <c r="L4904" s="148" t="s">
        <v>9021</v>
      </c>
    </row>
    <row r="4905" spans="8:12" x14ac:dyDescent="0.25">
      <c r="H4905" s="148" t="s">
        <v>5773</v>
      </c>
      <c r="I4905" s="148" t="s">
        <v>391</v>
      </c>
      <c r="J4905" s="148" t="s">
        <v>8887</v>
      </c>
      <c r="K4905" s="148">
        <f t="shared" si="106"/>
        <v>650000000001381</v>
      </c>
      <c r="L4905" s="148" t="s">
        <v>9021</v>
      </c>
    </row>
    <row r="4906" spans="8:12" x14ac:dyDescent="0.25">
      <c r="H4906" s="148" t="s">
        <v>5774</v>
      </c>
      <c r="I4906" s="148" t="s">
        <v>6962</v>
      </c>
      <c r="J4906" s="148" t="s">
        <v>6962</v>
      </c>
      <c r="K4906" s="148">
        <f t="shared" si="106"/>
        <v>0</v>
      </c>
      <c r="L4906" s="148" t="s">
        <v>9021</v>
      </c>
    </row>
    <row r="4907" spans="8:12" x14ac:dyDescent="0.25">
      <c r="H4907" s="148" t="s">
        <v>5774</v>
      </c>
      <c r="I4907" s="148" t="s">
        <v>391</v>
      </c>
      <c r="J4907" s="148" t="s">
        <v>8888</v>
      </c>
      <c r="K4907" s="148">
        <f t="shared" si="106"/>
        <v>650000000001382</v>
      </c>
      <c r="L4907" s="148" t="s">
        <v>9021</v>
      </c>
    </row>
    <row r="4908" spans="8:12" x14ac:dyDescent="0.25">
      <c r="H4908" s="148" t="s">
        <v>5775</v>
      </c>
      <c r="I4908" s="148" t="s">
        <v>6962</v>
      </c>
      <c r="J4908" s="148" t="s">
        <v>6962</v>
      </c>
      <c r="K4908" s="148">
        <f t="shared" si="106"/>
        <v>0</v>
      </c>
      <c r="L4908" s="148" t="s">
        <v>9021</v>
      </c>
    </row>
    <row r="4909" spans="8:12" x14ac:dyDescent="0.25">
      <c r="H4909" s="148" t="s">
        <v>5775</v>
      </c>
      <c r="I4909" s="148" t="s">
        <v>391</v>
      </c>
      <c r="J4909" s="148" t="s">
        <v>8889</v>
      </c>
      <c r="K4909" s="148">
        <f t="shared" si="106"/>
        <v>650000000001383</v>
      </c>
      <c r="L4909" s="148" t="s">
        <v>9021</v>
      </c>
    </row>
    <row r="4910" spans="8:12" x14ac:dyDescent="0.25">
      <c r="H4910" s="148" t="s">
        <v>5776</v>
      </c>
      <c r="I4910" s="148" t="s">
        <v>6962</v>
      </c>
      <c r="J4910" s="148" t="s">
        <v>6962</v>
      </c>
      <c r="K4910" s="148">
        <f t="shared" si="106"/>
        <v>0</v>
      </c>
      <c r="L4910" s="148" t="s">
        <v>9021</v>
      </c>
    </row>
    <row r="4911" spans="8:12" x14ac:dyDescent="0.25">
      <c r="H4911" s="148" t="s">
        <v>5776</v>
      </c>
      <c r="I4911" s="148" t="s">
        <v>391</v>
      </c>
      <c r="J4911" s="148" t="s">
        <v>8890</v>
      </c>
      <c r="K4911" s="148">
        <f t="shared" si="106"/>
        <v>650000000001384</v>
      </c>
      <c r="L4911" s="148" t="s">
        <v>9021</v>
      </c>
    </row>
    <row r="4912" spans="8:12" x14ac:dyDescent="0.25">
      <c r="H4912" s="148" t="s">
        <v>5777</v>
      </c>
      <c r="I4912" s="148" t="s">
        <v>6962</v>
      </c>
      <c r="J4912" s="148" t="s">
        <v>6962</v>
      </c>
      <c r="K4912" s="148">
        <f t="shared" si="106"/>
        <v>0</v>
      </c>
      <c r="L4912" s="148" t="s">
        <v>9022</v>
      </c>
    </row>
    <row r="4913" spans="8:12" x14ac:dyDescent="0.25">
      <c r="H4913" s="148" t="s">
        <v>5777</v>
      </c>
      <c r="I4913" s="148" t="s">
        <v>391</v>
      </c>
      <c r="J4913" s="148" t="s">
        <v>8891</v>
      </c>
      <c r="K4913" s="148">
        <f t="shared" si="106"/>
        <v>650000000001385</v>
      </c>
      <c r="L4913" s="148" t="s">
        <v>9022</v>
      </c>
    </row>
    <row r="4914" spans="8:12" x14ac:dyDescent="0.25">
      <c r="H4914" s="148" t="s">
        <v>5778</v>
      </c>
      <c r="I4914" s="148" t="s">
        <v>6962</v>
      </c>
      <c r="J4914" s="148" t="s">
        <v>6962</v>
      </c>
      <c r="K4914" s="148">
        <f t="shared" si="106"/>
        <v>0</v>
      </c>
      <c r="L4914" s="148" t="s">
        <v>9021</v>
      </c>
    </row>
    <row r="4915" spans="8:12" x14ac:dyDescent="0.25">
      <c r="H4915" s="148" t="s">
        <v>5778</v>
      </c>
      <c r="I4915" s="148" t="s">
        <v>391</v>
      </c>
      <c r="J4915" s="148" t="s">
        <v>8892</v>
      </c>
      <c r="K4915" s="148">
        <f t="shared" si="106"/>
        <v>650000000002118</v>
      </c>
      <c r="L4915" s="148" t="s">
        <v>9021</v>
      </c>
    </row>
    <row r="4916" spans="8:12" x14ac:dyDescent="0.25">
      <c r="H4916" s="148" t="s">
        <v>5779</v>
      </c>
      <c r="I4916" s="148" t="s">
        <v>6962</v>
      </c>
      <c r="J4916" s="148" t="s">
        <v>6962</v>
      </c>
      <c r="K4916" s="148">
        <f t="shared" si="106"/>
        <v>0</v>
      </c>
      <c r="L4916" s="148" t="s">
        <v>9021</v>
      </c>
    </row>
    <row r="4917" spans="8:12" x14ac:dyDescent="0.25">
      <c r="H4917" s="148" t="s">
        <v>5779</v>
      </c>
      <c r="I4917" s="148" t="s">
        <v>391</v>
      </c>
      <c r="J4917" s="148" t="s">
        <v>8893</v>
      </c>
      <c r="K4917" s="148">
        <f t="shared" si="106"/>
        <v>650000000002119</v>
      </c>
      <c r="L4917" s="148" t="s">
        <v>9021</v>
      </c>
    </row>
    <row r="4918" spans="8:12" x14ac:dyDescent="0.25">
      <c r="H4918" s="148" t="s">
        <v>5780</v>
      </c>
      <c r="I4918" s="148" t="s">
        <v>6962</v>
      </c>
      <c r="J4918" s="148" t="s">
        <v>6962</v>
      </c>
      <c r="K4918" s="148">
        <f t="shared" si="106"/>
        <v>0</v>
      </c>
      <c r="L4918" s="148" t="s">
        <v>9021</v>
      </c>
    </row>
    <row r="4919" spans="8:12" x14ac:dyDescent="0.25">
      <c r="H4919" s="148" t="s">
        <v>5780</v>
      </c>
      <c r="I4919" s="148" t="s">
        <v>391</v>
      </c>
      <c r="J4919" s="148" t="s">
        <v>8894</v>
      </c>
      <c r="K4919" s="148">
        <f t="shared" si="106"/>
        <v>650000000001386</v>
      </c>
      <c r="L4919" s="148" t="s">
        <v>9021</v>
      </c>
    </row>
    <row r="4920" spans="8:12" x14ac:dyDescent="0.25">
      <c r="H4920" s="148" t="s">
        <v>5781</v>
      </c>
      <c r="I4920" s="148" t="s">
        <v>6962</v>
      </c>
      <c r="J4920" s="148" t="s">
        <v>6962</v>
      </c>
      <c r="K4920" s="148">
        <f t="shared" si="106"/>
        <v>0</v>
      </c>
      <c r="L4920" s="148" t="s">
        <v>9021</v>
      </c>
    </row>
    <row r="4921" spans="8:12" x14ac:dyDescent="0.25">
      <c r="H4921" s="148" t="s">
        <v>5781</v>
      </c>
      <c r="I4921" s="148" t="s">
        <v>391</v>
      </c>
      <c r="J4921" s="148" t="s">
        <v>8895</v>
      </c>
      <c r="K4921" s="148">
        <f t="shared" si="106"/>
        <v>650000000001387</v>
      </c>
      <c r="L4921" s="148" t="s">
        <v>9021</v>
      </c>
    </row>
    <row r="4922" spans="8:12" x14ac:dyDescent="0.25">
      <c r="H4922" s="148" t="s">
        <v>5782</v>
      </c>
      <c r="I4922" s="148" t="s">
        <v>6962</v>
      </c>
      <c r="J4922" s="148" t="s">
        <v>6962</v>
      </c>
      <c r="K4922" s="148">
        <f t="shared" si="106"/>
        <v>0</v>
      </c>
      <c r="L4922" s="148" t="s">
        <v>9021</v>
      </c>
    </row>
    <row r="4923" spans="8:12" x14ac:dyDescent="0.25">
      <c r="H4923" s="148" t="s">
        <v>5782</v>
      </c>
      <c r="I4923" s="148" t="s">
        <v>391</v>
      </c>
      <c r="J4923" s="148" t="s">
        <v>8896</v>
      </c>
      <c r="K4923" s="148">
        <f t="shared" si="106"/>
        <v>650000000002120</v>
      </c>
      <c r="L4923" s="148" t="s">
        <v>9021</v>
      </c>
    </row>
    <row r="4924" spans="8:12" x14ac:dyDescent="0.25">
      <c r="H4924" s="148" t="s">
        <v>5783</v>
      </c>
      <c r="I4924" s="148" t="s">
        <v>6962</v>
      </c>
      <c r="J4924" s="148" t="s">
        <v>6962</v>
      </c>
      <c r="K4924" s="148">
        <f t="shared" si="106"/>
        <v>0</v>
      </c>
      <c r="L4924" s="148" t="s">
        <v>9021</v>
      </c>
    </row>
    <row r="4925" spans="8:12" x14ac:dyDescent="0.25">
      <c r="H4925" s="148" t="s">
        <v>5783</v>
      </c>
      <c r="I4925" s="148" t="s">
        <v>391</v>
      </c>
      <c r="J4925" s="148" t="s">
        <v>8897</v>
      </c>
      <c r="K4925" s="148">
        <f t="shared" si="106"/>
        <v>650000000001388</v>
      </c>
      <c r="L4925" s="148" t="s">
        <v>9021</v>
      </c>
    </row>
    <row r="4926" spans="8:12" x14ac:dyDescent="0.25">
      <c r="H4926" s="148" t="s">
        <v>5784</v>
      </c>
      <c r="I4926" s="148" t="s">
        <v>6962</v>
      </c>
      <c r="J4926" s="148" t="s">
        <v>6962</v>
      </c>
      <c r="K4926" s="148">
        <f t="shared" si="106"/>
        <v>0</v>
      </c>
      <c r="L4926" s="148" t="s">
        <v>9021</v>
      </c>
    </row>
    <row r="4927" spans="8:12" x14ac:dyDescent="0.25">
      <c r="H4927" s="148" t="s">
        <v>5784</v>
      </c>
      <c r="I4927" s="148" t="s">
        <v>391</v>
      </c>
      <c r="J4927" s="148" t="s">
        <v>8898</v>
      </c>
      <c r="K4927" s="148">
        <f t="shared" si="106"/>
        <v>650000000001389</v>
      </c>
      <c r="L4927" s="148" t="s">
        <v>9021</v>
      </c>
    </row>
    <row r="4928" spans="8:12" x14ac:dyDescent="0.25">
      <c r="H4928" s="148" t="s">
        <v>5785</v>
      </c>
      <c r="I4928" s="148" t="s">
        <v>6962</v>
      </c>
      <c r="J4928" s="148" t="s">
        <v>6962</v>
      </c>
      <c r="K4928" s="148">
        <f t="shared" si="106"/>
        <v>0</v>
      </c>
      <c r="L4928" s="148" t="s">
        <v>9021</v>
      </c>
    </row>
    <row r="4929" spans="8:12" x14ac:dyDescent="0.25">
      <c r="H4929" s="148" t="s">
        <v>5785</v>
      </c>
      <c r="I4929" s="148" t="s">
        <v>391</v>
      </c>
      <c r="J4929" s="148" t="s">
        <v>8899</v>
      </c>
      <c r="K4929" s="148">
        <f t="shared" si="106"/>
        <v>650000000002121</v>
      </c>
      <c r="L4929" s="148" t="s">
        <v>9021</v>
      </c>
    </row>
    <row r="4930" spans="8:12" x14ac:dyDescent="0.25">
      <c r="H4930" s="148" t="s">
        <v>5786</v>
      </c>
      <c r="I4930" s="148" t="s">
        <v>6962</v>
      </c>
      <c r="J4930" s="148" t="s">
        <v>6962</v>
      </c>
      <c r="K4930" s="148">
        <f t="shared" si="106"/>
        <v>0</v>
      </c>
      <c r="L4930" s="148" t="s">
        <v>9021</v>
      </c>
    </row>
    <row r="4931" spans="8:12" x14ac:dyDescent="0.25">
      <c r="H4931" s="148" t="s">
        <v>5786</v>
      </c>
      <c r="I4931" s="148" t="s">
        <v>391</v>
      </c>
      <c r="J4931" s="148" t="s">
        <v>8900</v>
      </c>
      <c r="K4931" s="148">
        <f t="shared" ref="K4931:K4994" si="107">+IFERROR(J4931*1,0)</f>
        <v>650000000001390</v>
      </c>
      <c r="L4931" s="148" t="s">
        <v>9021</v>
      </c>
    </row>
    <row r="4932" spans="8:12" x14ac:dyDescent="0.25">
      <c r="H4932" s="148" t="s">
        <v>5787</v>
      </c>
      <c r="I4932" s="148" t="s">
        <v>6962</v>
      </c>
      <c r="J4932" s="148" t="s">
        <v>6962</v>
      </c>
      <c r="K4932" s="148">
        <f t="shared" si="107"/>
        <v>0</v>
      </c>
      <c r="L4932" s="148" t="s">
        <v>9021</v>
      </c>
    </row>
    <row r="4933" spans="8:12" x14ac:dyDescent="0.25">
      <c r="H4933" s="148" t="s">
        <v>5787</v>
      </c>
      <c r="I4933" s="148" t="s">
        <v>391</v>
      </c>
      <c r="J4933" s="148" t="s">
        <v>8901</v>
      </c>
      <c r="K4933" s="148">
        <f t="shared" si="107"/>
        <v>650000000001391</v>
      </c>
      <c r="L4933" s="148" t="s">
        <v>9021</v>
      </c>
    </row>
    <row r="4934" spans="8:12" x14ac:dyDescent="0.25">
      <c r="H4934" s="148" t="s">
        <v>5788</v>
      </c>
      <c r="I4934" s="148" t="s">
        <v>6962</v>
      </c>
      <c r="J4934" s="148" t="s">
        <v>6962</v>
      </c>
      <c r="K4934" s="148">
        <f t="shared" si="107"/>
        <v>0</v>
      </c>
      <c r="L4934" s="148" t="s">
        <v>9021</v>
      </c>
    </row>
    <row r="4935" spans="8:12" x14ac:dyDescent="0.25">
      <c r="H4935" s="148" t="s">
        <v>5788</v>
      </c>
      <c r="I4935" s="148" t="s">
        <v>391</v>
      </c>
      <c r="J4935" s="148" t="s">
        <v>8902</v>
      </c>
      <c r="K4935" s="148">
        <f t="shared" si="107"/>
        <v>650000000001392</v>
      </c>
      <c r="L4935" s="148" t="s">
        <v>9021</v>
      </c>
    </row>
    <row r="4936" spans="8:12" x14ac:dyDescent="0.25">
      <c r="H4936" s="148" t="s">
        <v>5789</v>
      </c>
      <c r="I4936" s="148" t="s">
        <v>6962</v>
      </c>
      <c r="J4936" s="148" t="s">
        <v>6962</v>
      </c>
      <c r="K4936" s="148">
        <f t="shared" si="107"/>
        <v>0</v>
      </c>
      <c r="L4936" s="148" t="s">
        <v>9021</v>
      </c>
    </row>
    <row r="4937" spans="8:12" x14ac:dyDescent="0.25">
      <c r="H4937" s="148" t="s">
        <v>5789</v>
      </c>
      <c r="I4937" s="148" t="s">
        <v>391</v>
      </c>
      <c r="J4937" s="148" t="s">
        <v>8903</v>
      </c>
      <c r="K4937" s="148">
        <f t="shared" si="107"/>
        <v>650000000001393</v>
      </c>
      <c r="L4937" s="148" t="s">
        <v>9021</v>
      </c>
    </row>
    <row r="4938" spans="8:12" x14ac:dyDescent="0.25">
      <c r="H4938" s="148" t="s">
        <v>5790</v>
      </c>
      <c r="I4938" s="148" t="s">
        <v>6962</v>
      </c>
      <c r="J4938" s="148" t="s">
        <v>6962</v>
      </c>
      <c r="K4938" s="148">
        <f t="shared" si="107"/>
        <v>0</v>
      </c>
      <c r="L4938" s="148" t="s">
        <v>9021</v>
      </c>
    </row>
    <row r="4939" spans="8:12" x14ac:dyDescent="0.25">
      <c r="H4939" s="148" t="s">
        <v>5790</v>
      </c>
      <c r="I4939" s="148" t="s">
        <v>391</v>
      </c>
      <c r="J4939" s="148" t="s">
        <v>8904</v>
      </c>
      <c r="K4939" s="148">
        <f t="shared" si="107"/>
        <v>650000000001394</v>
      </c>
      <c r="L4939" s="148" t="s">
        <v>9021</v>
      </c>
    </row>
    <row r="4940" spans="8:12" x14ac:dyDescent="0.25">
      <c r="H4940" s="148" t="s">
        <v>5791</v>
      </c>
      <c r="I4940" s="148" t="s">
        <v>6962</v>
      </c>
      <c r="J4940" s="148" t="s">
        <v>6962</v>
      </c>
      <c r="K4940" s="148">
        <f t="shared" si="107"/>
        <v>0</v>
      </c>
      <c r="L4940" s="148" t="s">
        <v>9021</v>
      </c>
    </row>
    <row r="4941" spans="8:12" x14ac:dyDescent="0.25">
      <c r="H4941" s="148" t="s">
        <v>5791</v>
      </c>
      <c r="I4941" s="148" t="s">
        <v>391</v>
      </c>
      <c r="J4941" s="148" t="s">
        <v>8905</v>
      </c>
      <c r="K4941" s="148">
        <f t="shared" si="107"/>
        <v>650000000002122</v>
      </c>
      <c r="L4941" s="148" t="s">
        <v>9021</v>
      </c>
    </row>
    <row r="4942" spans="8:12" x14ac:dyDescent="0.25">
      <c r="H4942" s="148" t="s">
        <v>6949</v>
      </c>
      <c r="I4942" s="148" t="s">
        <v>6962</v>
      </c>
      <c r="J4942" s="148" t="s">
        <v>6962</v>
      </c>
      <c r="K4942" s="148">
        <f t="shared" si="107"/>
        <v>0</v>
      </c>
      <c r="L4942" s="148" t="s">
        <v>9021</v>
      </c>
    </row>
    <row r="4943" spans="8:12" x14ac:dyDescent="0.25">
      <c r="H4943" s="148" t="s">
        <v>5792</v>
      </c>
      <c r="I4943" s="148" t="s">
        <v>6962</v>
      </c>
      <c r="J4943" s="148" t="s">
        <v>6962</v>
      </c>
      <c r="K4943" s="148">
        <f t="shared" si="107"/>
        <v>0</v>
      </c>
      <c r="L4943" s="148" t="s">
        <v>9021</v>
      </c>
    </row>
    <row r="4944" spans="8:12" x14ac:dyDescent="0.25">
      <c r="H4944" s="148" t="s">
        <v>5792</v>
      </c>
      <c r="I4944" s="148" t="s">
        <v>391</v>
      </c>
      <c r="J4944" s="148" t="s">
        <v>8906</v>
      </c>
      <c r="K4944" s="148">
        <f t="shared" si="107"/>
        <v>650000000002123</v>
      </c>
      <c r="L4944" s="148" t="s">
        <v>9021</v>
      </c>
    </row>
    <row r="4945" spans="8:12" x14ac:dyDescent="0.25">
      <c r="H4945" s="148" t="s">
        <v>5793</v>
      </c>
      <c r="I4945" s="148" t="s">
        <v>6962</v>
      </c>
      <c r="J4945" s="148" t="s">
        <v>6962</v>
      </c>
      <c r="K4945" s="148">
        <f t="shared" si="107"/>
        <v>0</v>
      </c>
      <c r="L4945" s="148" t="s">
        <v>9021</v>
      </c>
    </row>
    <row r="4946" spans="8:12" x14ac:dyDescent="0.25">
      <c r="H4946" s="148" t="s">
        <v>5793</v>
      </c>
      <c r="I4946" s="148" t="s">
        <v>391</v>
      </c>
      <c r="J4946" s="148" t="s">
        <v>8907</v>
      </c>
      <c r="K4946" s="148">
        <f t="shared" si="107"/>
        <v>650000000001395</v>
      </c>
      <c r="L4946" s="148" t="s">
        <v>9021</v>
      </c>
    </row>
    <row r="4947" spans="8:12" x14ac:dyDescent="0.25">
      <c r="H4947" s="148" t="s">
        <v>5794</v>
      </c>
      <c r="I4947" s="148" t="s">
        <v>6962</v>
      </c>
      <c r="J4947" s="148" t="s">
        <v>6962</v>
      </c>
      <c r="K4947" s="148">
        <f t="shared" si="107"/>
        <v>0</v>
      </c>
      <c r="L4947" s="148" t="s">
        <v>9021</v>
      </c>
    </row>
    <row r="4948" spans="8:12" x14ac:dyDescent="0.25">
      <c r="H4948" s="148" t="s">
        <v>5794</v>
      </c>
      <c r="I4948" s="148" t="s">
        <v>391</v>
      </c>
      <c r="J4948" s="148" t="s">
        <v>8908</v>
      </c>
      <c r="K4948" s="148">
        <f t="shared" si="107"/>
        <v>650000000001396</v>
      </c>
      <c r="L4948" s="148" t="s">
        <v>9021</v>
      </c>
    </row>
    <row r="4949" spans="8:12" x14ac:dyDescent="0.25">
      <c r="H4949" s="148" t="s">
        <v>6950</v>
      </c>
      <c r="I4949" s="148" t="s">
        <v>6962</v>
      </c>
      <c r="J4949" s="148" t="s">
        <v>6962</v>
      </c>
      <c r="K4949" s="148">
        <f t="shared" si="107"/>
        <v>0</v>
      </c>
      <c r="L4949" s="148" t="s">
        <v>9021</v>
      </c>
    </row>
    <row r="4950" spans="8:12" x14ac:dyDescent="0.25">
      <c r="H4950" s="148" t="s">
        <v>5795</v>
      </c>
      <c r="I4950" s="148" t="s">
        <v>6962</v>
      </c>
      <c r="J4950" s="148" t="s">
        <v>6962</v>
      </c>
      <c r="K4950" s="148">
        <f t="shared" si="107"/>
        <v>0</v>
      </c>
      <c r="L4950" s="148" t="s">
        <v>9021</v>
      </c>
    </row>
    <row r="4951" spans="8:12" x14ac:dyDescent="0.25">
      <c r="H4951" s="148" t="s">
        <v>5795</v>
      </c>
      <c r="I4951" s="148" t="s">
        <v>391</v>
      </c>
      <c r="J4951" s="148" t="s">
        <v>8909</v>
      </c>
      <c r="K4951" s="148">
        <f t="shared" si="107"/>
        <v>650000000001397</v>
      </c>
      <c r="L4951" s="148" t="s">
        <v>9021</v>
      </c>
    </row>
    <row r="4952" spans="8:12" x14ac:dyDescent="0.25">
      <c r="H4952" s="148" t="s">
        <v>5796</v>
      </c>
      <c r="I4952" s="148" t="s">
        <v>6962</v>
      </c>
      <c r="J4952" s="148" t="s">
        <v>6962</v>
      </c>
      <c r="K4952" s="148">
        <f t="shared" si="107"/>
        <v>0</v>
      </c>
      <c r="L4952" s="148" t="s">
        <v>9021</v>
      </c>
    </row>
    <row r="4953" spans="8:12" x14ac:dyDescent="0.25">
      <c r="H4953" s="148" t="s">
        <v>5796</v>
      </c>
      <c r="I4953" s="148" t="s">
        <v>391</v>
      </c>
      <c r="J4953" s="148" t="s">
        <v>8910</v>
      </c>
      <c r="K4953" s="148">
        <f t="shared" si="107"/>
        <v>650000000001398</v>
      </c>
      <c r="L4953" s="148" t="s">
        <v>9021</v>
      </c>
    </row>
    <row r="4954" spans="8:12" x14ac:dyDescent="0.25">
      <c r="H4954" s="148" t="s">
        <v>5797</v>
      </c>
      <c r="I4954" s="148" t="s">
        <v>6962</v>
      </c>
      <c r="J4954" s="148" t="s">
        <v>6962</v>
      </c>
      <c r="K4954" s="148">
        <f t="shared" si="107"/>
        <v>0</v>
      </c>
      <c r="L4954" s="148" t="s">
        <v>9021</v>
      </c>
    </row>
    <row r="4955" spans="8:12" x14ac:dyDescent="0.25">
      <c r="H4955" s="148" t="s">
        <v>5797</v>
      </c>
      <c r="I4955" s="148" t="s">
        <v>391</v>
      </c>
      <c r="J4955" s="148" t="s">
        <v>8911</v>
      </c>
      <c r="K4955" s="148">
        <f t="shared" si="107"/>
        <v>650000000001399</v>
      </c>
      <c r="L4955" s="148" t="s">
        <v>9021</v>
      </c>
    </row>
    <row r="4956" spans="8:12" x14ac:dyDescent="0.25">
      <c r="H4956" s="148" t="s">
        <v>5798</v>
      </c>
      <c r="I4956" s="148" t="s">
        <v>6962</v>
      </c>
      <c r="J4956" s="148" t="s">
        <v>6962</v>
      </c>
      <c r="K4956" s="148">
        <f t="shared" si="107"/>
        <v>0</v>
      </c>
      <c r="L4956" s="148" t="s">
        <v>9021</v>
      </c>
    </row>
    <row r="4957" spans="8:12" x14ac:dyDescent="0.25">
      <c r="H4957" s="148" t="s">
        <v>5798</v>
      </c>
      <c r="I4957" s="148" t="s">
        <v>391</v>
      </c>
      <c r="J4957" s="148" t="s">
        <v>8912</v>
      </c>
      <c r="K4957" s="148">
        <f t="shared" si="107"/>
        <v>650000000002124</v>
      </c>
      <c r="L4957" s="148" t="s">
        <v>9021</v>
      </c>
    </row>
    <row r="4958" spans="8:12" x14ac:dyDescent="0.25">
      <c r="H4958" s="148" t="s">
        <v>5799</v>
      </c>
      <c r="I4958" s="148" t="s">
        <v>6962</v>
      </c>
      <c r="J4958" s="148" t="s">
        <v>6962</v>
      </c>
      <c r="K4958" s="148">
        <f t="shared" si="107"/>
        <v>0</v>
      </c>
      <c r="L4958" s="148" t="s">
        <v>9021</v>
      </c>
    </row>
    <row r="4959" spans="8:12" x14ac:dyDescent="0.25">
      <c r="H4959" s="148" t="s">
        <v>5799</v>
      </c>
      <c r="I4959" s="148" t="s">
        <v>391</v>
      </c>
      <c r="J4959" s="148" t="s">
        <v>8913</v>
      </c>
      <c r="K4959" s="148">
        <f t="shared" si="107"/>
        <v>650000000002125</v>
      </c>
      <c r="L4959" s="148" t="s">
        <v>9021</v>
      </c>
    </row>
    <row r="4960" spans="8:12" x14ac:dyDescent="0.25">
      <c r="H4960" s="148" t="s">
        <v>5800</v>
      </c>
      <c r="I4960" s="148" t="s">
        <v>6962</v>
      </c>
      <c r="J4960" s="148" t="s">
        <v>6962</v>
      </c>
      <c r="K4960" s="148">
        <f t="shared" si="107"/>
        <v>0</v>
      </c>
      <c r="L4960" s="148" t="s">
        <v>9021</v>
      </c>
    </row>
    <row r="4961" spans="8:12" x14ac:dyDescent="0.25">
      <c r="H4961" s="148" t="s">
        <v>5800</v>
      </c>
      <c r="I4961" s="148" t="s">
        <v>391</v>
      </c>
      <c r="J4961" s="148" t="s">
        <v>8914</v>
      </c>
      <c r="K4961" s="148">
        <f t="shared" si="107"/>
        <v>650000000001400</v>
      </c>
      <c r="L4961" s="148" t="s">
        <v>9021</v>
      </c>
    </row>
    <row r="4962" spans="8:12" x14ac:dyDescent="0.25">
      <c r="H4962" s="148" t="s">
        <v>5801</v>
      </c>
      <c r="I4962" s="148" t="s">
        <v>6962</v>
      </c>
      <c r="J4962" s="148" t="s">
        <v>6962</v>
      </c>
      <c r="K4962" s="148">
        <f t="shared" si="107"/>
        <v>0</v>
      </c>
      <c r="L4962" s="148" t="s">
        <v>9021</v>
      </c>
    </row>
    <row r="4963" spans="8:12" x14ac:dyDescent="0.25">
      <c r="H4963" s="148" t="s">
        <v>5801</v>
      </c>
      <c r="I4963" s="148" t="s">
        <v>391</v>
      </c>
      <c r="J4963" s="148" t="s">
        <v>8915</v>
      </c>
      <c r="K4963" s="148">
        <f t="shared" si="107"/>
        <v>650000000001401</v>
      </c>
      <c r="L4963" s="148" t="s">
        <v>9021</v>
      </c>
    </row>
    <row r="4964" spans="8:12" x14ac:dyDescent="0.25">
      <c r="H4964" s="148" t="s">
        <v>5802</v>
      </c>
      <c r="I4964" s="148" t="s">
        <v>6962</v>
      </c>
      <c r="J4964" s="148" t="s">
        <v>6962</v>
      </c>
      <c r="K4964" s="148">
        <f t="shared" si="107"/>
        <v>0</v>
      </c>
      <c r="L4964" s="148" t="s">
        <v>9021</v>
      </c>
    </row>
    <row r="4965" spans="8:12" x14ac:dyDescent="0.25">
      <c r="H4965" s="148" t="s">
        <v>5802</v>
      </c>
      <c r="I4965" s="148" t="s">
        <v>391</v>
      </c>
      <c r="J4965" s="148" t="s">
        <v>8916</v>
      </c>
      <c r="K4965" s="148">
        <f t="shared" si="107"/>
        <v>650000000001402</v>
      </c>
      <c r="L4965" s="148" t="s">
        <v>9021</v>
      </c>
    </row>
    <row r="4966" spans="8:12" x14ac:dyDescent="0.25">
      <c r="H4966" s="148" t="s">
        <v>6951</v>
      </c>
      <c r="I4966" s="148" t="s">
        <v>6962</v>
      </c>
      <c r="J4966" s="148" t="s">
        <v>6962</v>
      </c>
      <c r="K4966" s="148">
        <f t="shared" si="107"/>
        <v>0</v>
      </c>
      <c r="L4966" s="148" t="s">
        <v>9021</v>
      </c>
    </row>
    <row r="4967" spans="8:12" x14ac:dyDescent="0.25">
      <c r="H4967" s="148" t="s">
        <v>6952</v>
      </c>
      <c r="I4967" s="148" t="s">
        <v>6962</v>
      </c>
      <c r="J4967" s="148" t="s">
        <v>6962</v>
      </c>
      <c r="K4967" s="148">
        <f t="shared" si="107"/>
        <v>0</v>
      </c>
      <c r="L4967" s="148" t="s">
        <v>9021</v>
      </c>
    </row>
    <row r="4968" spans="8:12" x14ac:dyDescent="0.25">
      <c r="H4968" s="148" t="s">
        <v>5803</v>
      </c>
      <c r="I4968" s="148" t="s">
        <v>6962</v>
      </c>
      <c r="J4968" s="148" t="s">
        <v>6962</v>
      </c>
      <c r="K4968" s="148">
        <f t="shared" si="107"/>
        <v>0</v>
      </c>
      <c r="L4968" s="148" t="s">
        <v>9021</v>
      </c>
    </row>
    <row r="4969" spans="8:12" x14ac:dyDescent="0.25">
      <c r="H4969" s="148" t="s">
        <v>5803</v>
      </c>
      <c r="I4969" s="148" t="s">
        <v>391</v>
      </c>
      <c r="J4969" s="148" t="s">
        <v>8917</v>
      </c>
      <c r="K4969" s="148">
        <f t="shared" si="107"/>
        <v>650000000001403</v>
      </c>
      <c r="L4969" s="148" t="s">
        <v>9021</v>
      </c>
    </row>
    <row r="4970" spans="8:12" x14ac:dyDescent="0.25">
      <c r="H4970" s="148" t="s">
        <v>5804</v>
      </c>
      <c r="I4970" s="148" t="s">
        <v>6962</v>
      </c>
      <c r="J4970" s="148" t="s">
        <v>6962</v>
      </c>
      <c r="K4970" s="148">
        <f t="shared" si="107"/>
        <v>0</v>
      </c>
      <c r="L4970" s="148" t="s">
        <v>9021</v>
      </c>
    </row>
    <row r="4971" spans="8:12" x14ac:dyDescent="0.25">
      <c r="H4971" s="148" t="s">
        <v>5804</v>
      </c>
      <c r="I4971" s="148" t="s">
        <v>391</v>
      </c>
      <c r="J4971" s="148" t="s">
        <v>8918</v>
      </c>
      <c r="K4971" s="148">
        <f t="shared" si="107"/>
        <v>650000000002126</v>
      </c>
      <c r="L4971" s="148" t="s">
        <v>9021</v>
      </c>
    </row>
    <row r="4972" spans="8:12" x14ac:dyDescent="0.25">
      <c r="H4972" s="148" t="s">
        <v>5805</v>
      </c>
      <c r="I4972" s="148" t="s">
        <v>6962</v>
      </c>
      <c r="J4972" s="148" t="s">
        <v>6962</v>
      </c>
      <c r="K4972" s="148">
        <f t="shared" si="107"/>
        <v>0</v>
      </c>
      <c r="L4972" s="148" t="s">
        <v>9021</v>
      </c>
    </row>
    <row r="4973" spans="8:12" x14ac:dyDescent="0.25">
      <c r="H4973" s="148" t="s">
        <v>5805</v>
      </c>
      <c r="I4973" s="148" t="s">
        <v>391</v>
      </c>
      <c r="J4973" s="148" t="s">
        <v>8919</v>
      </c>
      <c r="K4973" s="148">
        <f t="shared" si="107"/>
        <v>650000000002127</v>
      </c>
      <c r="L4973" s="148" t="s">
        <v>9021</v>
      </c>
    </row>
    <row r="4974" spans="8:12" x14ac:dyDescent="0.25">
      <c r="H4974" s="148" t="s">
        <v>5806</v>
      </c>
      <c r="I4974" s="148" t="s">
        <v>6962</v>
      </c>
      <c r="J4974" s="148" t="s">
        <v>6962</v>
      </c>
      <c r="K4974" s="148">
        <f t="shared" si="107"/>
        <v>0</v>
      </c>
      <c r="L4974" s="148" t="s">
        <v>9021</v>
      </c>
    </row>
    <row r="4975" spans="8:12" x14ac:dyDescent="0.25">
      <c r="H4975" s="148" t="s">
        <v>5806</v>
      </c>
      <c r="I4975" s="148" t="s">
        <v>391</v>
      </c>
      <c r="J4975" s="148" t="s">
        <v>8920</v>
      </c>
      <c r="K4975" s="148">
        <f t="shared" si="107"/>
        <v>650000000001404</v>
      </c>
      <c r="L4975" s="148" t="s">
        <v>9021</v>
      </c>
    </row>
    <row r="4976" spans="8:12" x14ac:dyDescent="0.25">
      <c r="H4976" s="148" t="s">
        <v>5807</v>
      </c>
      <c r="I4976" s="148" t="s">
        <v>6962</v>
      </c>
      <c r="J4976" s="148" t="s">
        <v>6962</v>
      </c>
      <c r="K4976" s="148">
        <f t="shared" si="107"/>
        <v>0</v>
      </c>
      <c r="L4976" s="148" t="s">
        <v>9021</v>
      </c>
    </row>
    <row r="4977" spans="8:12" x14ac:dyDescent="0.25">
      <c r="H4977" s="148" t="s">
        <v>5807</v>
      </c>
      <c r="I4977" s="148" t="s">
        <v>391</v>
      </c>
      <c r="J4977" s="148" t="s">
        <v>8921</v>
      </c>
      <c r="K4977" s="148">
        <f t="shared" si="107"/>
        <v>650000000002128</v>
      </c>
      <c r="L4977" s="148" t="s">
        <v>9021</v>
      </c>
    </row>
    <row r="4978" spans="8:12" x14ac:dyDescent="0.25">
      <c r="H4978" s="148" t="s">
        <v>5808</v>
      </c>
      <c r="I4978" s="148" t="s">
        <v>6962</v>
      </c>
      <c r="J4978" s="148" t="s">
        <v>6962</v>
      </c>
      <c r="K4978" s="148">
        <f t="shared" si="107"/>
        <v>0</v>
      </c>
      <c r="L4978" s="148" t="s">
        <v>9021</v>
      </c>
    </row>
    <row r="4979" spans="8:12" x14ac:dyDescent="0.25">
      <c r="H4979" s="148" t="s">
        <v>5808</v>
      </c>
      <c r="I4979" s="148" t="s">
        <v>391</v>
      </c>
      <c r="J4979" s="148" t="s">
        <v>8922</v>
      </c>
      <c r="K4979" s="148">
        <f t="shared" si="107"/>
        <v>650000000001405</v>
      </c>
      <c r="L4979" s="148" t="s">
        <v>9021</v>
      </c>
    </row>
    <row r="4980" spans="8:12" x14ac:dyDescent="0.25">
      <c r="H4980" s="148" t="s">
        <v>5809</v>
      </c>
      <c r="I4980" s="148" t="s">
        <v>6962</v>
      </c>
      <c r="J4980" s="148" t="s">
        <v>6962</v>
      </c>
      <c r="K4980" s="148">
        <f t="shared" si="107"/>
        <v>0</v>
      </c>
      <c r="L4980" s="148" t="s">
        <v>9021</v>
      </c>
    </row>
    <row r="4981" spans="8:12" x14ac:dyDescent="0.25">
      <c r="H4981" s="148" t="s">
        <v>5809</v>
      </c>
      <c r="I4981" s="148" t="s">
        <v>391</v>
      </c>
      <c r="J4981" s="148" t="s">
        <v>8923</v>
      </c>
      <c r="K4981" s="148">
        <f t="shared" si="107"/>
        <v>650000000001406</v>
      </c>
      <c r="L4981" s="148" t="s">
        <v>9021</v>
      </c>
    </row>
    <row r="4982" spans="8:12" x14ac:dyDescent="0.25">
      <c r="H4982" s="148" t="s">
        <v>5810</v>
      </c>
      <c r="I4982" s="148" t="s">
        <v>6962</v>
      </c>
      <c r="J4982" s="148" t="s">
        <v>6962</v>
      </c>
      <c r="K4982" s="148">
        <f t="shared" si="107"/>
        <v>0</v>
      </c>
      <c r="L4982" s="148" t="s">
        <v>9021</v>
      </c>
    </row>
    <row r="4983" spans="8:12" x14ac:dyDescent="0.25">
      <c r="H4983" s="148" t="s">
        <v>5810</v>
      </c>
      <c r="I4983" s="148" t="s">
        <v>391</v>
      </c>
      <c r="J4983" s="148" t="s">
        <v>8924</v>
      </c>
      <c r="K4983" s="148">
        <f t="shared" si="107"/>
        <v>650000000001407</v>
      </c>
      <c r="L4983" s="148" t="s">
        <v>9021</v>
      </c>
    </row>
    <row r="4984" spans="8:12" x14ac:dyDescent="0.25">
      <c r="H4984" s="148" t="s">
        <v>5811</v>
      </c>
      <c r="I4984" s="148" t="s">
        <v>6962</v>
      </c>
      <c r="J4984" s="148" t="s">
        <v>6962</v>
      </c>
      <c r="K4984" s="148">
        <f t="shared" si="107"/>
        <v>0</v>
      </c>
      <c r="L4984" s="148" t="s">
        <v>9021</v>
      </c>
    </row>
    <row r="4985" spans="8:12" x14ac:dyDescent="0.25">
      <c r="H4985" s="148" t="s">
        <v>5811</v>
      </c>
      <c r="I4985" s="148" t="s">
        <v>391</v>
      </c>
      <c r="J4985" s="148" t="s">
        <v>8925</v>
      </c>
      <c r="K4985" s="148">
        <f t="shared" si="107"/>
        <v>650000000002129</v>
      </c>
      <c r="L4985" s="148" t="s">
        <v>9021</v>
      </c>
    </row>
    <row r="4986" spans="8:12" x14ac:dyDescent="0.25">
      <c r="H4986" s="148" t="s">
        <v>6953</v>
      </c>
      <c r="I4986" s="148" t="s">
        <v>6962</v>
      </c>
      <c r="J4986" s="148" t="s">
        <v>6962</v>
      </c>
      <c r="K4986" s="148">
        <f t="shared" si="107"/>
        <v>0</v>
      </c>
      <c r="L4986" s="148" t="s">
        <v>9021</v>
      </c>
    </row>
    <row r="4987" spans="8:12" x14ac:dyDescent="0.25">
      <c r="H4987" s="148" t="s">
        <v>5812</v>
      </c>
      <c r="I4987" s="148" t="s">
        <v>6962</v>
      </c>
      <c r="J4987" s="148" t="s">
        <v>6962</v>
      </c>
      <c r="K4987" s="148">
        <f t="shared" si="107"/>
        <v>0</v>
      </c>
      <c r="L4987" s="148" t="s">
        <v>9021</v>
      </c>
    </row>
    <row r="4988" spans="8:12" x14ac:dyDescent="0.25">
      <c r="H4988" s="148" t="s">
        <v>5812</v>
      </c>
      <c r="I4988" s="148" t="s">
        <v>391</v>
      </c>
      <c r="J4988" s="148" t="s">
        <v>8926</v>
      </c>
      <c r="K4988" s="148">
        <f t="shared" si="107"/>
        <v>650000000001408</v>
      </c>
      <c r="L4988" s="148" t="s">
        <v>9021</v>
      </c>
    </row>
    <row r="4989" spans="8:12" x14ac:dyDescent="0.25">
      <c r="H4989" s="148" t="s">
        <v>5813</v>
      </c>
      <c r="I4989" s="148" t="s">
        <v>6962</v>
      </c>
      <c r="J4989" s="148" t="s">
        <v>6962</v>
      </c>
      <c r="K4989" s="148">
        <f t="shared" si="107"/>
        <v>0</v>
      </c>
      <c r="L4989" s="148" t="s">
        <v>9021</v>
      </c>
    </row>
    <row r="4990" spans="8:12" x14ac:dyDescent="0.25">
      <c r="H4990" s="148" t="s">
        <v>5813</v>
      </c>
      <c r="I4990" s="148" t="s">
        <v>391</v>
      </c>
      <c r="J4990" s="148" t="s">
        <v>8927</v>
      </c>
      <c r="K4990" s="148">
        <f t="shared" si="107"/>
        <v>650000000001409</v>
      </c>
      <c r="L4990" s="148" t="s">
        <v>9021</v>
      </c>
    </row>
    <row r="4991" spans="8:12" x14ac:dyDescent="0.25">
      <c r="H4991" s="148" t="s">
        <v>5814</v>
      </c>
      <c r="I4991" s="148" t="s">
        <v>6962</v>
      </c>
      <c r="J4991" s="148" t="s">
        <v>6962</v>
      </c>
      <c r="K4991" s="148">
        <f t="shared" si="107"/>
        <v>0</v>
      </c>
      <c r="L4991" s="148" t="s">
        <v>9021</v>
      </c>
    </row>
    <row r="4992" spans="8:12" x14ac:dyDescent="0.25">
      <c r="H4992" s="148" t="s">
        <v>5814</v>
      </c>
      <c r="I4992" s="148" t="s">
        <v>391</v>
      </c>
      <c r="J4992" s="148" t="s">
        <v>8928</v>
      </c>
      <c r="K4992" s="148">
        <f t="shared" si="107"/>
        <v>650000000001410</v>
      </c>
      <c r="L4992" s="148" t="s">
        <v>9021</v>
      </c>
    </row>
    <row r="4993" spans="8:12" x14ac:dyDescent="0.25">
      <c r="H4993" s="148" t="s">
        <v>5815</v>
      </c>
      <c r="I4993" s="148" t="s">
        <v>6962</v>
      </c>
      <c r="J4993" s="148" t="s">
        <v>6962</v>
      </c>
      <c r="K4993" s="148">
        <f t="shared" si="107"/>
        <v>0</v>
      </c>
      <c r="L4993" s="148" t="s">
        <v>9021</v>
      </c>
    </row>
    <row r="4994" spans="8:12" x14ac:dyDescent="0.25">
      <c r="H4994" s="148" t="s">
        <v>5815</v>
      </c>
      <c r="I4994" s="148" t="s">
        <v>391</v>
      </c>
      <c r="J4994" s="148" t="s">
        <v>8929</v>
      </c>
      <c r="K4994" s="148">
        <f t="shared" si="107"/>
        <v>650000000001411</v>
      </c>
      <c r="L4994" s="148" t="s">
        <v>9021</v>
      </c>
    </row>
    <row r="4995" spans="8:12" x14ac:dyDescent="0.25">
      <c r="H4995" s="148" t="s">
        <v>5816</v>
      </c>
      <c r="I4995" s="148" t="s">
        <v>6962</v>
      </c>
      <c r="J4995" s="148" t="s">
        <v>6962</v>
      </c>
      <c r="K4995" s="148">
        <f t="shared" ref="K4995:K5058" si="108">+IFERROR(J4995*1,0)</f>
        <v>0</v>
      </c>
      <c r="L4995" s="148" t="s">
        <v>9021</v>
      </c>
    </row>
    <row r="4996" spans="8:12" x14ac:dyDescent="0.25">
      <c r="H4996" s="148" t="s">
        <v>5816</v>
      </c>
      <c r="I4996" s="148" t="s">
        <v>391</v>
      </c>
      <c r="J4996" s="148" t="s">
        <v>8930</v>
      </c>
      <c r="K4996" s="148">
        <f t="shared" si="108"/>
        <v>650000000002130</v>
      </c>
      <c r="L4996" s="148" t="s">
        <v>9021</v>
      </c>
    </row>
    <row r="4997" spans="8:12" x14ac:dyDescent="0.25">
      <c r="H4997" s="148" t="s">
        <v>5817</v>
      </c>
      <c r="I4997" s="148" t="s">
        <v>6962</v>
      </c>
      <c r="J4997" s="148" t="s">
        <v>6962</v>
      </c>
      <c r="K4997" s="148">
        <f t="shared" si="108"/>
        <v>0</v>
      </c>
      <c r="L4997" s="148" t="s">
        <v>9021</v>
      </c>
    </row>
    <row r="4998" spans="8:12" x14ac:dyDescent="0.25">
      <c r="H4998" s="148" t="s">
        <v>5817</v>
      </c>
      <c r="I4998" s="148" t="s">
        <v>391</v>
      </c>
      <c r="J4998" s="148" t="s">
        <v>8931</v>
      </c>
      <c r="K4998" s="148">
        <f t="shared" si="108"/>
        <v>650000000001412</v>
      </c>
      <c r="L4998" s="148" t="s">
        <v>9021</v>
      </c>
    </row>
    <row r="4999" spans="8:12" x14ac:dyDescent="0.25">
      <c r="H4999" s="148" t="s">
        <v>5818</v>
      </c>
      <c r="I4999" s="148" t="s">
        <v>6962</v>
      </c>
      <c r="J4999" s="148" t="s">
        <v>6962</v>
      </c>
      <c r="K4999" s="148">
        <f t="shared" si="108"/>
        <v>0</v>
      </c>
      <c r="L4999" s="148" t="s">
        <v>9021</v>
      </c>
    </row>
    <row r="5000" spans="8:12" x14ac:dyDescent="0.25">
      <c r="H5000" s="148" t="s">
        <v>5818</v>
      </c>
      <c r="I5000" s="148" t="s">
        <v>391</v>
      </c>
      <c r="J5000" s="148" t="s">
        <v>8932</v>
      </c>
      <c r="K5000" s="148">
        <f t="shared" si="108"/>
        <v>650000000002131</v>
      </c>
      <c r="L5000" s="148" t="s">
        <v>9021</v>
      </c>
    </row>
    <row r="5001" spans="8:12" x14ac:dyDescent="0.25">
      <c r="H5001" s="148" t="s">
        <v>5819</v>
      </c>
      <c r="I5001" s="148" t="s">
        <v>6962</v>
      </c>
      <c r="J5001" s="148" t="s">
        <v>6962</v>
      </c>
      <c r="K5001" s="148">
        <f t="shared" si="108"/>
        <v>0</v>
      </c>
      <c r="L5001" s="148" t="s">
        <v>9021</v>
      </c>
    </row>
    <row r="5002" spans="8:12" x14ac:dyDescent="0.25">
      <c r="H5002" s="148" t="s">
        <v>5819</v>
      </c>
      <c r="I5002" s="148" t="s">
        <v>391</v>
      </c>
      <c r="J5002" s="148" t="s">
        <v>8933</v>
      </c>
      <c r="K5002" s="148">
        <f t="shared" si="108"/>
        <v>650000000001413</v>
      </c>
      <c r="L5002" s="148" t="s">
        <v>9021</v>
      </c>
    </row>
    <row r="5003" spans="8:12" x14ac:dyDescent="0.25">
      <c r="H5003" s="148" t="s">
        <v>5820</v>
      </c>
      <c r="I5003" s="148" t="s">
        <v>6962</v>
      </c>
      <c r="J5003" s="148" t="s">
        <v>6962</v>
      </c>
      <c r="K5003" s="148">
        <f t="shared" si="108"/>
        <v>0</v>
      </c>
      <c r="L5003" s="148" t="s">
        <v>9021</v>
      </c>
    </row>
    <row r="5004" spans="8:12" x14ac:dyDescent="0.25">
      <c r="H5004" s="148" t="s">
        <v>5820</v>
      </c>
      <c r="I5004" s="148" t="s">
        <v>391</v>
      </c>
      <c r="J5004" s="148" t="s">
        <v>8934</v>
      </c>
      <c r="K5004" s="148">
        <f t="shared" si="108"/>
        <v>650000000001414</v>
      </c>
      <c r="L5004" s="148" t="s">
        <v>9021</v>
      </c>
    </row>
    <row r="5005" spans="8:12" x14ac:dyDescent="0.25">
      <c r="H5005" s="148" t="s">
        <v>5821</v>
      </c>
      <c r="I5005" s="148" t="s">
        <v>6962</v>
      </c>
      <c r="J5005" s="148" t="s">
        <v>6962</v>
      </c>
      <c r="K5005" s="148">
        <f t="shared" si="108"/>
        <v>0</v>
      </c>
      <c r="L5005" s="148" t="s">
        <v>9021</v>
      </c>
    </row>
    <row r="5006" spans="8:12" x14ac:dyDescent="0.25">
      <c r="H5006" s="148" t="s">
        <v>5821</v>
      </c>
      <c r="I5006" s="148" t="s">
        <v>391</v>
      </c>
      <c r="J5006" s="148" t="s">
        <v>8935</v>
      </c>
      <c r="K5006" s="148">
        <f t="shared" si="108"/>
        <v>650000000001415</v>
      </c>
      <c r="L5006" s="148" t="s">
        <v>9021</v>
      </c>
    </row>
    <row r="5007" spans="8:12" x14ac:dyDescent="0.25">
      <c r="H5007" s="148" t="s">
        <v>5822</v>
      </c>
      <c r="I5007" s="148" t="s">
        <v>6962</v>
      </c>
      <c r="J5007" s="148" t="s">
        <v>6962</v>
      </c>
      <c r="K5007" s="148">
        <f t="shared" si="108"/>
        <v>0</v>
      </c>
      <c r="L5007" s="148" t="s">
        <v>9021</v>
      </c>
    </row>
    <row r="5008" spans="8:12" x14ac:dyDescent="0.25">
      <c r="H5008" s="148" t="s">
        <v>5822</v>
      </c>
      <c r="I5008" s="148" t="s">
        <v>391</v>
      </c>
      <c r="J5008" s="148" t="s">
        <v>8936</v>
      </c>
      <c r="K5008" s="148">
        <f t="shared" si="108"/>
        <v>650000000001416</v>
      </c>
      <c r="L5008" s="148" t="s">
        <v>9021</v>
      </c>
    </row>
    <row r="5009" spans="8:12" x14ac:dyDescent="0.25">
      <c r="H5009" s="148" t="s">
        <v>5823</v>
      </c>
      <c r="I5009" s="148" t="s">
        <v>6962</v>
      </c>
      <c r="J5009" s="148" t="s">
        <v>6962</v>
      </c>
      <c r="K5009" s="148">
        <f t="shared" si="108"/>
        <v>0</v>
      </c>
      <c r="L5009" s="148" t="s">
        <v>9021</v>
      </c>
    </row>
    <row r="5010" spans="8:12" x14ac:dyDescent="0.25">
      <c r="H5010" s="148" t="s">
        <v>5823</v>
      </c>
      <c r="I5010" s="148" t="s">
        <v>391</v>
      </c>
      <c r="J5010" s="148" t="s">
        <v>8937</v>
      </c>
      <c r="K5010" s="148">
        <f t="shared" si="108"/>
        <v>650000000001417</v>
      </c>
      <c r="L5010" s="148" t="s">
        <v>9021</v>
      </c>
    </row>
    <row r="5011" spans="8:12" x14ac:dyDescent="0.25">
      <c r="H5011" s="148" t="s">
        <v>5824</v>
      </c>
      <c r="I5011" s="148" t="s">
        <v>6962</v>
      </c>
      <c r="J5011" s="148" t="s">
        <v>6962</v>
      </c>
      <c r="K5011" s="148">
        <f t="shared" si="108"/>
        <v>0</v>
      </c>
      <c r="L5011" s="148" t="s">
        <v>9021</v>
      </c>
    </row>
    <row r="5012" spans="8:12" x14ac:dyDescent="0.25">
      <c r="H5012" s="148" t="s">
        <v>5824</v>
      </c>
      <c r="I5012" s="148" t="s">
        <v>391</v>
      </c>
      <c r="J5012" s="148" t="s">
        <v>8938</v>
      </c>
      <c r="K5012" s="148">
        <f t="shared" si="108"/>
        <v>650000000002132</v>
      </c>
      <c r="L5012" s="148" t="s">
        <v>9021</v>
      </c>
    </row>
    <row r="5013" spans="8:12" x14ac:dyDescent="0.25">
      <c r="H5013" s="148" t="s">
        <v>5825</v>
      </c>
      <c r="I5013" s="148" t="s">
        <v>6962</v>
      </c>
      <c r="J5013" s="148" t="s">
        <v>6962</v>
      </c>
      <c r="K5013" s="148">
        <f t="shared" si="108"/>
        <v>0</v>
      </c>
      <c r="L5013" s="148" t="s">
        <v>9021</v>
      </c>
    </row>
    <row r="5014" spans="8:12" x14ac:dyDescent="0.25">
      <c r="H5014" s="148" t="s">
        <v>5825</v>
      </c>
      <c r="I5014" s="148" t="s">
        <v>391</v>
      </c>
      <c r="J5014" s="148" t="s">
        <v>8939</v>
      </c>
      <c r="K5014" s="148">
        <f t="shared" si="108"/>
        <v>650000000001418</v>
      </c>
      <c r="L5014" s="148" t="s">
        <v>9021</v>
      </c>
    </row>
    <row r="5015" spans="8:12" x14ac:dyDescent="0.25">
      <c r="H5015" s="148" t="s">
        <v>5826</v>
      </c>
      <c r="I5015" s="148" t="s">
        <v>6962</v>
      </c>
      <c r="J5015" s="148" t="s">
        <v>6962</v>
      </c>
      <c r="K5015" s="148">
        <f t="shared" si="108"/>
        <v>0</v>
      </c>
      <c r="L5015" s="148" t="s">
        <v>9021</v>
      </c>
    </row>
    <row r="5016" spans="8:12" x14ac:dyDescent="0.25">
      <c r="H5016" s="148" t="s">
        <v>5826</v>
      </c>
      <c r="I5016" s="148" t="s">
        <v>391</v>
      </c>
      <c r="J5016" s="148" t="s">
        <v>8940</v>
      </c>
      <c r="K5016" s="148">
        <f t="shared" si="108"/>
        <v>650000000001419</v>
      </c>
      <c r="L5016" s="148" t="s">
        <v>9021</v>
      </c>
    </row>
    <row r="5017" spans="8:12" x14ac:dyDescent="0.25">
      <c r="H5017" s="148" t="s">
        <v>5827</v>
      </c>
      <c r="I5017" s="148" t="s">
        <v>6962</v>
      </c>
      <c r="J5017" s="148" t="s">
        <v>6962</v>
      </c>
      <c r="K5017" s="148">
        <f t="shared" si="108"/>
        <v>0</v>
      </c>
      <c r="L5017" s="148" t="s">
        <v>9021</v>
      </c>
    </row>
    <row r="5018" spans="8:12" x14ac:dyDescent="0.25">
      <c r="H5018" s="148" t="s">
        <v>5827</v>
      </c>
      <c r="I5018" s="148" t="s">
        <v>391</v>
      </c>
      <c r="J5018" s="148" t="s">
        <v>8941</v>
      </c>
      <c r="K5018" s="148">
        <f t="shared" si="108"/>
        <v>650000000001420</v>
      </c>
      <c r="L5018" s="148" t="s">
        <v>9021</v>
      </c>
    </row>
    <row r="5019" spans="8:12" x14ac:dyDescent="0.25">
      <c r="H5019" s="148" t="s">
        <v>5828</v>
      </c>
      <c r="I5019" s="148" t="s">
        <v>6962</v>
      </c>
      <c r="J5019" s="148" t="s">
        <v>6962</v>
      </c>
      <c r="K5019" s="148">
        <f t="shared" si="108"/>
        <v>0</v>
      </c>
      <c r="L5019" s="148" t="s">
        <v>9021</v>
      </c>
    </row>
    <row r="5020" spans="8:12" x14ac:dyDescent="0.25">
      <c r="H5020" s="148" t="s">
        <v>5828</v>
      </c>
      <c r="I5020" s="148" t="s">
        <v>391</v>
      </c>
      <c r="J5020" s="148" t="s">
        <v>8942</v>
      </c>
      <c r="K5020" s="148">
        <f t="shared" si="108"/>
        <v>650000000001421</v>
      </c>
      <c r="L5020" s="148" t="s">
        <v>9021</v>
      </c>
    </row>
    <row r="5021" spans="8:12" x14ac:dyDescent="0.25">
      <c r="H5021" s="148" t="s">
        <v>5829</v>
      </c>
      <c r="I5021" s="148" t="s">
        <v>6962</v>
      </c>
      <c r="J5021" s="148" t="s">
        <v>6962</v>
      </c>
      <c r="K5021" s="148">
        <f t="shared" si="108"/>
        <v>0</v>
      </c>
      <c r="L5021" s="148" t="s">
        <v>9021</v>
      </c>
    </row>
    <row r="5022" spans="8:12" x14ac:dyDescent="0.25">
      <c r="H5022" s="148" t="s">
        <v>5829</v>
      </c>
      <c r="I5022" s="148" t="s">
        <v>391</v>
      </c>
      <c r="J5022" s="148" t="s">
        <v>8943</v>
      </c>
      <c r="K5022" s="148">
        <f t="shared" si="108"/>
        <v>650000000001422</v>
      </c>
      <c r="L5022" s="148" t="s">
        <v>9021</v>
      </c>
    </row>
    <row r="5023" spans="8:12" x14ac:dyDescent="0.25">
      <c r="H5023" s="148" t="s">
        <v>5830</v>
      </c>
      <c r="I5023" s="148" t="s">
        <v>6962</v>
      </c>
      <c r="J5023" s="148" t="s">
        <v>6962</v>
      </c>
      <c r="K5023" s="148">
        <f t="shared" si="108"/>
        <v>0</v>
      </c>
      <c r="L5023" s="148" t="s">
        <v>9021</v>
      </c>
    </row>
    <row r="5024" spans="8:12" x14ac:dyDescent="0.25">
      <c r="H5024" s="148" t="s">
        <v>5830</v>
      </c>
      <c r="I5024" s="148" t="s">
        <v>391</v>
      </c>
      <c r="J5024" s="148" t="s">
        <v>8944</v>
      </c>
      <c r="K5024" s="148">
        <f t="shared" si="108"/>
        <v>650000000002133</v>
      </c>
      <c r="L5024" s="148" t="s">
        <v>9021</v>
      </c>
    </row>
    <row r="5025" spans="8:12" x14ac:dyDescent="0.25">
      <c r="H5025" s="148" t="s">
        <v>6954</v>
      </c>
      <c r="I5025" s="148" t="s">
        <v>6962</v>
      </c>
      <c r="J5025" s="148" t="s">
        <v>6962</v>
      </c>
      <c r="K5025" s="148">
        <f t="shared" si="108"/>
        <v>0</v>
      </c>
      <c r="L5025" s="148" t="s">
        <v>9021</v>
      </c>
    </row>
    <row r="5026" spans="8:12" x14ac:dyDescent="0.25">
      <c r="H5026" s="148" t="s">
        <v>5831</v>
      </c>
      <c r="I5026" s="148" t="s">
        <v>6962</v>
      </c>
      <c r="J5026" s="148" t="s">
        <v>6962</v>
      </c>
      <c r="K5026" s="148">
        <f t="shared" si="108"/>
        <v>0</v>
      </c>
      <c r="L5026" s="148" t="s">
        <v>9021</v>
      </c>
    </row>
    <row r="5027" spans="8:12" x14ac:dyDescent="0.25">
      <c r="H5027" s="148" t="s">
        <v>5831</v>
      </c>
      <c r="I5027" s="148" t="s">
        <v>391</v>
      </c>
      <c r="J5027" s="148" t="s">
        <v>8945</v>
      </c>
      <c r="K5027" s="148">
        <f t="shared" si="108"/>
        <v>650000000002134</v>
      </c>
      <c r="L5027" s="148" t="s">
        <v>9021</v>
      </c>
    </row>
    <row r="5028" spans="8:12" x14ac:dyDescent="0.25">
      <c r="H5028" s="148" t="s">
        <v>5832</v>
      </c>
      <c r="I5028" s="148" t="s">
        <v>6962</v>
      </c>
      <c r="J5028" s="148" t="s">
        <v>6962</v>
      </c>
      <c r="K5028" s="148">
        <f t="shared" si="108"/>
        <v>0</v>
      </c>
      <c r="L5028" s="148" t="s">
        <v>9026</v>
      </c>
    </row>
    <row r="5029" spans="8:12" x14ac:dyDescent="0.25">
      <c r="H5029" s="148" t="s">
        <v>5832</v>
      </c>
      <c r="I5029" s="148" t="s">
        <v>391</v>
      </c>
      <c r="J5029" s="148" t="s">
        <v>8946</v>
      </c>
      <c r="K5029" s="148">
        <f t="shared" si="108"/>
        <v>650000000001423</v>
      </c>
      <c r="L5029" s="148" t="s">
        <v>9026</v>
      </c>
    </row>
    <row r="5030" spans="8:12" x14ac:dyDescent="0.25">
      <c r="H5030" s="148" t="s">
        <v>5833</v>
      </c>
      <c r="I5030" s="148" t="s">
        <v>6962</v>
      </c>
      <c r="J5030" s="148" t="s">
        <v>6962</v>
      </c>
      <c r="K5030" s="148">
        <f t="shared" si="108"/>
        <v>0</v>
      </c>
      <c r="L5030" s="148" t="s">
        <v>9025</v>
      </c>
    </row>
    <row r="5031" spans="8:12" x14ac:dyDescent="0.25">
      <c r="H5031" s="148" t="s">
        <v>5833</v>
      </c>
      <c r="I5031" s="148" t="s">
        <v>391</v>
      </c>
      <c r="J5031" s="148" t="s">
        <v>8947</v>
      </c>
      <c r="K5031" s="148">
        <f t="shared" si="108"/>
        <v>650000000001424</v>
      </c>
      <c r="L5031" s="148" t="s">
        <v>9025</v>
      </c>
    </row>
    <row r="5032" spans="8:12" x14ac:dyDescent="0.25">
      <c r="H5032" s="148" t="s">
        <v>5834</v>
      </c>
      <c r="I5032" s="148" t="s">
        <v>6962</v>
      </c>
      <c r="J5032" s="148" t="s">
        <v>6962</v>
      </c>
      <c r="K5032" s="148">
        <f t="shared" si="108"/>
        <v>0</v>
      </c>
      <c r="L5032" s="148" t="s">
        <v>9021</v>
      </c>
    </row>
    <row r="5033" spans="8:12" x14ac:dyDescent="0.25">
      <c r="H5033" s="148" t="s">
        <v>5834</v>
      </c>
      <c r="I5033" s="148" t="s">
        <v>391</v>
      </c>
      <c r="J5033" s="148" t="s">
        <v>8948</v>
      </c>
      <c r="K5033" s="148">
        <f t="shared" si="108"/>
        <v>650000000002135</v>
      </c>
      <c r="L5033" s="148" t="s">
        <v>9021</v>
      </c>
    </row>
    <row r="5034" spans="8:12" x14ac:dyDescent="0.25">
      <c r="H5034" s="148" t="s">
        <v>5835</v>
      </c>
      <c r="I5034" s="148" t="s">
        <v>6962</v>
      </c>
      <c r="J5034" s="148" t="s">
        <v>6962</v>
      </c>
      <c r="K5034" s="148">
        <f t="shared" si="108"/>
        <v>0</v>
      </c>
      <c r="L5034" s="148" t="s">
        <v>9021</v>
      </c>
    </row>
    <row r="5035" spans="8:12" x14ac:dyDescent="0.25">
      <c r="H5035" s="148" t="s">
        <v>5835</v>
      </c>
      <c r="I5035" s="148" t="s">
        <v>391</v>
      </c>
      <c r="J5035" s="148" t="s">
        <v>8949</v>
      </c>
      <c r="K5035" s="148">
        <f t="shared" si="108"/>
        <v>650000000001425</v>
      </c>
      <c r="L5035" s="148" t="s">
        <v>9021</v>
      </c>
    </row>
    <row r="5036" spans="8:12" x14ac:dyDescent="0.25">
      <c r="H5036" s="148" t="s">
        <v>5836</v>
      </c>
      <c r="I5036" s="148" t="s">
        <v>6962</v>
      </c>
      <c r="J5036" s="148" t="s">
        <v>6962</v>
      </c>
      <c r="K5036" s="148">
        <f t="shared" si="108"/>
        <v>0</v>
      </c>
      <c r="L5036" s="148" t="s">
        <v>9021</v>
      </c>
    </row>
    <row r="5037" spans="8:12" x14ac:dyDescent="0.25">
      <c r="H5037" s="148" t="s">
        <v>5836</v>
      </c>
      <c r="I5037" s="148" t="s">
        <v>391</v>
      </c>
      <c r="J5037" s="148" t="s">
        <v>8950</v>
      </c>
      <c r="K5037" s="148">
        <f t="shared" si="108"/>
        <v>650000000002136</v>
      </c>
      <c r="L5037" s="148" t="s">
        <v>9021</v>
      </c>
    </row>
    <row r="5038" spans="8:12" x14ac:dyDescent="0.25">
      <c r="H5038" s="148" t="s">
        <v>5837</v>
      </c>
      <c r="I5038" s="148" t="s">
        <v>6962</v>
      </c>
      <c r="J5038" s="148" t="s">
        <v>6962</v>
      </c>
      <c r="K5038" s="148">
        <f t="shared" si="108"/>
        <v>0</v>
      </c>
      <c r="L5038" s="148" t="s">
        <v>9021</v>
      </c>
    </row>
    <row r="5039" spans="8:12" x14ac:dyDescent="0.25">
      <c r="H5039" s="148" t="s">
        <v>5837</v>
      </c>
      <c r="I5039" s="148" t="s">
        <v>391</v>
      </c>
      <c r="J5039" s="148" t="s">
        <v>8951</v>
      </c>
      <c r="K5039" s="148">
        <f t="shared" si="108"/>
        <v>650000000001426</v>
      </c>
      <c r="L5039" s="148" t="s">
        <v>9021</v>
      </c>
    </row>
    <row r="5040" spans="8:12" x14ac:dyDescent="0.25">
      <c r="H5040" s="148" t="s">
        <v>5838</v>
      </c>
      <c r="I5040" s="148" t="s">
        <v>6962</v>
      </c>
      <c r="J5040" s="148" t="s">
        <v>6962</v>
      </c>
      <c r="K5040" s="148">
        <f t="shared" si="108"/>
        <v>0</v>
      </c>
      <c r="L5040" s="148" t="s">
        <v>9021</v>
      </c>
    </row>
    <row r="5041" spans="8:12" x14ac:dyDescent="0.25">
      <c r="H5041" s="148" t="s">
        <v>5838</v>
      </c>
      <c r="I5041" s="148" t="s">
        <v>391</v>
      </c>
      <c r="J5041" s="148" t="s">
        <v>8952</v>
      </c>
      <c r="K5041" s="148">
        <f t="shared" si="108"/>
        <v>650000000002137</v>
      </c>
      <c r="L5041" s="148" t="s">
        <v>9021</v>
      </c>
    </row>
    <row r="5042" spans="8:12" x14ac:dyDescent="0.25">
      <c r="H5042" s="148" t="s">
        <v>5839</v>
      </c>
      <c r="I5042" s="148" t="s">
        <v>6962</v>
      </c>
      <c r="J5042" s="148" t="s">
        <v>6962</v>
      </c>
      <c r="K5042" s="148">
        <f t="shared" si="108"/>
        <v>0</v>
      </c>
      <c r="L5042" s="148" t="s">
        <v>9021</v>
      </c>
    </row>
    <row r="5043" spans="8:12" x14ac:dyDescent="0.25">
      <c r="H5043" s="148" t="s">
        <v>5839</v>
      </c>
      <c r="I5043" s="148" t="s">
        <v>391</v>
      </c>
      <c r="J5043" s="148" t="s">
        <v>8953</v>
      </c>
      <c r="K5043" s="148">
        <f t="shared" si="108"/>
        <v>650000000002138</v>
      </c>
      <c r="L5043" s="148" t="s">
        <v>9021</v>
      </c>
    </row>
    <row r="5044" spans="8:12" x14ac:dyDescent="0.25">
      <c r="H5044" s="148" t="s">
        <v>5840</v>
      </c>
      <c r="I5044" s="148" t="s">
        <v>6962</v>
      </c>
      <c r="J5044" s="148" t="s">
        <v>6962</v>
      </c>
      <c r="K5044" s="148">
        <f t="shared" si="108"/>
        <v>0</v>
      </c>
      <c r="L5044" s="148" t="s">
        <v>9021</v>
      </c>
    </row>
    <row r="5045" spans="8:12" x14ac:dyDescent="0.25">
      <c r="H5045" s="148" t="s">
        <v>5840</v>
      </c>
      <c r="I5045" s="148" t="s">
        <v>391</v>
      </c>
      <c r="J5045" s="148" t="s">
        <v>8954</v>
      </c>
      <c r="K5045" s="148">
        <f t="shared" si="108"/>
        <v>650000000001427</v>
      </c>
      <c r="L5045" s="148" t="s">
        <v>9021</v>
      </c>
    </row>
    <row r="5046" spans="8:12" x14ac:dyDescent="0.25">
      <c r="H5046" s="148" t="s">
        <v>5841</v>
      </c>
      <c r="I5046" s="148" t="s">
        <v>6962</v>
      </c>
      <c r="J5046" s="148" t="s">
        <v>6962</v>
      </c>
      <c r="K5046" s="148">
        <f t="shared" si="108"/>
        <v>0</v>
      </c>
      <c r="L5046" s="148" t="s">
        <v>9021</v>
      </c>
    </row>
    <row r="5047" spans="8:12" x14ac:dyDescent="0.25">
      <c r="H5047" s="148" t="s">
        <v>5841</v>
      </c>
      <c r="I5047" s="148" t="s">
        <v>391</v>
      </c>
      <c r="J5047" s="148" t="s">
        <v>8955</v>
      </c>
      <c r="K5047" s="148">
        <f t="shared" si="108"/>
        <v>650000000001428</v>
      </c>
      <c r="L5047" s="148" t="s">
        <v>9021</v>
      </c>
    </row>
    <row r="5048" spans="8:12" x14ac:dyDescent="0.25">
      <c r="H5048" s="148" t="s">
        <v>5842</v>
      </c>
      <c r="I5048" s="148" t="s">
        <v>6962</v>
      </c>
      <c r="J5048" s="148" t="s">
        <v>6962</v>
      </c>
      <c r="K5048" s="148">
        <f t="shared" si="108"/>
        <v>0</v>
      </c>
      <c r="L5048" s="148" t="s">
        <v>9021</v>
      </c>
    </row>
    <row r="5049" spans="8:12" x14ac:dyDescent="0.25">
      <c r="H5049" s="148" t="s">
        <v>5842</v>
      </c>
      <c r="I5049" s="148" t="s">
        <v>391</v>
      </c>
      <c r="J5049" s="148" t="s">
        <v>8956</v>
      </c>
      <c r="K5049" s="148">
        <f t="shared" si="108"/>
        <v>650000000001429</v>
      </c>
      <c r="L5049" s="148" t="s">
        <v>9021</v>
      </c>
    </row>
    <row r="5050" spans="8:12" x14ac:dyDescent="0.25">
      <c r="H5050" s="148" t="s">
        <v>5843</v>
      </c>
      <c r="I5050" s="148" t="s">
        <v>6962</v>
      </c>
      <c r="J5050" s="148" t="s">
        <v>6962</v>
      </c>
      <c r="K5050" s="148">
        <f t="shared" si="108"/>
        <v>0</v>
      </c>
      <c r="L5050" s="148" t="s">
        <v>9021</v>
      </c>
    </row>
    <row r="5051" spans="8:12" x14ac:dyDescent="0.25">
      <c r="H5051" s="148" t="s">
        <v>5843</v>
      </c>
      <c r="I5051" s="148" t="s">
        <v>391</v>
      </c>
      <c r="J5051" s="148" t="s">
        <v>8957</v>
      </c>
      <c r="K5051" s="148">
        <f t="shared" si="108"/>
        <v>650000000001430</v>
      </c>
      <c r="L5051" s="148" t="s">
        <v>9021</v>
      </c>
    </row>
    <row r="5052" spans="8:12" x14ac:dyDescent="0.25">
      <c r="H5052" s="148" t="s">
        <v>5844</v>
      </c>
      <c r="I5052" s="148" t="s">
        <v>6962</v>
      </c>
      <c r="J5052" s="148" t="s">
        <v>6962</v>
      </c>
      <c r="K5052" s="148">
        <f t="shared" si="108"/>
        <v>0</v>
      </c>
      <c r="L5052" s="148" t="s">
        <v>9021</v>
      </c>
    </row>
    <row r="5053" spans="8:12" x14ac:dyDescent="0.25">
      <c r="H5053" s="148" t="s">
        <v>5844</v>
      </c>
      <c r="I5053" s="148" t="s">
        <v>391</v>
      </c>
      <c r="J5053" s="148" t="s">
        <v>8958</v>
      </c>
      <c r="K5053" s="148">
        <f t="shared" si="108"/>
        <v>650000000001431</v>
      </c>
      <c r="L5053" s="148" t="s">
        <v>9021</v>
      </c>
    </row>
    <row r="5054" spans="8:12" x14ac:dyDescent="0.25">
      <c r="H5054" s="148" t="s">
        <v>5845</v>
      </c>
      <c r="I5054" s="148" t="s">
        <v>6962</v>
      </c>
      <c r="J5054" s="148" t="s">
        <v>6962</v>
      </c>
      <c r="K5054" s="148">
        <f t="shared" si="108"/>
        <v>0</v>
      </c>
      <c r="L5054" s="148" t="s">
        <v>9021</v>
      </c>
    </row>
    <row r="5055" spans="8:12" x14ac:dyDescent="0.25">
      <c r="H5055" s="148" t="s">
        <v>5845</v>
      </c>
      <c r="I5055" s="148" t="s">
        <v>391</v>
      </c>
      <c r="J5055" s="148" t="s">
        <v>8959</v>
      </c>
      <c r="K5055" s="148">
        <f t="shared" si="108"/>
        <v>650000000001432</v>
      </c>
      <c r="L5055" s="148" t="s">
        <v>9021</v>
      </c>
    </row>
    <row r="5056" spans="8:12" x14ac:dyDescent="0.25">
      <c r="H5056" s="148" t="s">
        <v>5846</v>
      </c>
      <c r="I5056" s="148" t="s">
        <v>6962</v>
      </c>
      <c r="J5056" s="148" t="s">
        <v>6962</v>
      </c>
      <c r="K5056" s="148">
        <f t="shared" si="108"/>
        <v>0</v>
      </c>
      <c r="L5056" s="148" t="s">
        <v>9021</v>
      </c>
    </row>
    <row r="5057" spans="8:12" x14ac:dyDescent="0.25">
      <c r="H5057" s="148" t="s">
        <v>5846</v>
      </c>
      <c r="I5057" s="148" t="s">
        <v>391</v>
      </c>
      <c r="J5057" s="148" t="s">
        <v>8960</v>
      </c>
      <c r="K5057" s="148">
        <f t="shared" si="108"/>
        <v>650000000001433</v>
      </c>
      <c r="L5057" s="148" t="s">
        <v>9021</v>
      </c>
    </row>
    <row r="5058" spans="8:12" x14ac:dyDescent="0.25">
      <c r="H5058" s="148" t="s">
        <v>5847</v>
      </c>
      <c r="I5058" s="148" t="s">
        <v>6962</v>
      </c>
      <c r="J5058" s="148" t="s">
        <v>6962</v>
      </c>
      <c r="K5058" s="148">
        <f t="shared" si="108"/>
        <v>0</v>
      </c>
      <c r="L5058" s="148" t="s">
        <v>9021</v>
      </c>
    </row>
    <row r="5059" spans="8:12" x14ac:dyDescent="0.25">
      <c r="H5059" s="148" t="s">
        <v>5847</v>
      </c>
      <c r="I5059" s="148" t="s">
        <v>391</v>
      </c>
      <c r="J5059" s="148" t="s">
        <v>8961</v>
      </c>
      <c r="K5059" s="148">
        <f t="shared" ref="K5059:K5122" si="109">+IFERROR(J5059*1,0)</f>
        <v>650000000001434</v>
      </c>
      <c r="L5059" s="148" t="s">
        <v>9021</v>
      </c>
    </row>
    <row r="5060" spans="8:12" x14ac:dyDescent="0.25">
      <c r="H5060" s="148" t="s">
        <v>5848</v>
      </c>
      <c r="I5060" s="148" t="s">
        <v>6962</v>
      </c>
      <c r="J5060" s="148" t="s">
        <v>6962</v>
      </c>
      <c r="K5060" s="148">
        <f t="shared" si="109"/>
        <v>0</v>
      </c>
      <c r="L5060" s="148" t="s">
        <v>9021</v>
      </c>
    </row>
    <row r="5061" spans="8:12" x14ac:dyDescent="0.25">
      <c r="H5061" s="148" t="s">
        <v>5848</v>
      </c>
      <c r="I5061" s="148" t="s">
        <v>391</v>
      </c>
      <c r="J5061" s="148" t="s">
        <v>8962</v>
      </c>
      <c r="K5061" s="148">
        <f t="shared" si="109"/>
        <v>650000000002139</v>
      </c>
      <c r="L5061" s="148" t="s">
        <v>9021</v>
      </c>
    </row>
    <row r="5062" spans="8:12" x14ac:dyDescent="0.25">
      <c r="H5062" s="148" t="s">
        <v>5849</v>
      </c>
      <c r="I5062" s="148" t="s">
        <v>6962</v>
      </c>
      <c r="J5062" s="148" t="s">
        <v>6962</v>
      </c>
      <c r="K5062" s="148">
        <f t="shared" si="109"/>
        <v>0</v>
      </c>
      <c r="L5062" s="148" t="s">
        <v>9021</v>
      </c>
    </row>
    <row r="5063" spans="8:12" x14ac:dyDescent="0.25">
      <c r="H5063" s="148" t="s">
        <v>5849</v>
      </c>
      <c r="I5063" s="148" t="s">
        <v>391</v>
      </c>
      <c r="J5063" s="148" t="s">
        <v>8963</v>
      </c>
      <c r="K5063" s="148">
        <f t="shared" si="109"/>
        <v>650000000001435</v>
      </c>
      <c r="L5063" s="148" t="s">
        <v>9021</v>
      </c>
    </row>
    <row r="5064" spans="8:12" x14ac:dyDescent="0.25">
      <c r="H5064" s="148" t="s">
        <v>5850</v>
      </c>
      <c r="I5064" s="148" t="s">
        <v>6962</v>
      </c>
      <c r="J5064" s="148" t="s">
        <v>6962</v>
      </c>
      <c r="K5064" s="148">
        <f t="shared" si="109"/>
        <v>0</v>
      </c>
      <c r="L5064" s="148" t="s">
        <v>9021</v>
      </c>
    </row>
    <row r="5065" spans="8:12" x14ac:dyDescent="0.25">
      <c r="H5065" s="148" t="s">
        <v>5850</v>
      </c>
      <c r="I5065" s="148" t="s">
        <v>391</v>
      </c>
      <c r="J5065" s="148" t="s">
        <v>8964</v>
      </c>
      <c r="K5065" s="148">
        <f t="shared" si="109"/>
        <v>650000000001436</v>
      </c>
      <c r="L5065" s="148" t="s">
        <v>9021</v>
      </c>
    </row>
    <row r="5066" spans="8:12" x14ac:dyDescent="0.25">
      <c r="H5066" s="148" t="s">
        <v>5851</v>
      </c>
      <c r="I5066" s="148" t="s">
        <v>6962</v>
      </c>
      <c r="J5066" s="148" t="s">
        <v>6962</v>
      </c>
      <c r="K5066" s="148">
        <f t="shared" si="109"/>
        <v>0</v>
      </c>
      <c r="L5066" s="148" t="s">
        <v>9021</v>
      </c>
    </row>
    <row r="5067" spans="8:12" x14ac:dyDescent="0.25">
      <c r="H5067" s="148" t="s">
        <v>5851</v>
      </c>
      <c r="I5067" s="148" t="s">
        <v>391</v>
      </c>
      <c r="J5067" s="148" t="s">
        <v>8965</v>
      </c>
      <c r="K5067" s="148">
        <f t="shared" si="109"/>
        <v>650000000002140</v>
      </c>
      <c r="L5067" s="148" t="s">
        <v>9021</v>
      </c>
    </row>
    <row r="5068" spans="8:12" x14ac:dyDescent="0.25">
      <c r="H5068" s="148" t="s">
        <v>5852</v>
      </c>
      <c r="I5068" s="148" t="s">
        <v>6962</v>
      </c>
      <c r="J5068" s="148" t="s">
        <v>6962</v>
      </c>
      <c r="K5068" s="148">
        <f t="shared" si="109"/>
        <v>0</v>
      </c>
      <c r="L5068" s="148" t="s">
        <v>9021</v>
      </c>
    </row>
    <row r="5069" spans="8:12" x14ac:dyDescent="0.25">
      <c r="H5069" s="148" t="s">
        <v>5852</v>
      </c>
      <c r="I5069" s="148" t="s">
        <v>391</v>
      </c>
      <c r="J5069" s="148" t="s">
        <v>8966</v>
      </c>
      <c r="K5069" s="148">
        <f t="shared" si="109"/>
        <v>650000000002141</v>
      </c>
      <c r="L5069" s="148" t="s">
        <v>9021</v>
      </c>
    </row>
    <row r="5070" spans="8:12" x14ac:dyDescent="0.25">
      <c r="H5070" s="148" t="s">
        <v>6955</v>
      </c>
      <c r="I5070" s="148" t="s">
        <v>6962</v>
      </c>
      <c r="J5070" s="148" t="s">
        <v>6962</v>
      </c>
      <c r="K5070" s="148">
        <f t="shared" si="109"/>
        <v>0</v>
      </c>
      <c r="L5070" s="148" t="s">
        <v>9021</v>
      </c>
    </row>
    <row r="5071" spans="8:12" x14ac:dyDescent="0.25">
      <c r="H5071" s="148" t="s">
        <v>5853</v>
      </c>
      <c r="I5071" s="148" t="s">
        <v>6962</v>
      </c>
      <c r="J5071" s="148" t="s">
        <v>6962</v>
      </c>
      <c r="K5071" s="148">
        <f t="shared" si="109"/>
        <v>0</v>
      </c>
      <c r="L5071" s="148" t="s">
        <v>9021</v>
      </c>
    </row>
    <row r="5072" spans="8:12" x14ac:dyDescent="0.25">
      <c r="H5072" s="148" t="s">
        <v>5853</v>
      </c>
      <c r="I5072" s="148" t="s">
        <v>391</v>
      </c>
      <c r="J5072" s="148" t="s">
        <v>8967</v>
      </c>
      <c r="K5072" s="148">
        <f t="shared" si="109"/>
        <v>650000000002142</v>
      </c>
      <c r="L5072" s="148" t="s">
        <v>9021</v>
      </c>
    </row>
    <row r="5073" spans="8:12" x14ac:dyDescent="0.25">
      <c r="H5073" s="148" t="s">
        <v>5854</v>
      </c>
      <c r="I5073" s="148" t="s">
        <v>6962</v>
      </c>
      <c r="J5073" s="148" t="s">
        <v>6962</v>
      </c>
      <c r="K5073" s="148">
        <f t="shared" si="109"/>
        <v>0</v>
      </c>
      <c r="L5073" s="148" t="s">
        <v>9021</v>
      </c>
    </row>
    <row r="5074" spans="8:12" x14ac:dyDescent="0.25">
      <c r="H5074" s="148" t="s">
        <v>5854</v>
      </c>
      <c r="I5074" s="148" t="s">
        <v>391</v>
      </c>
      <c r="J5074" s="148" t="s">
        <v>8968</v>
      </c>
      <c r="K5074" s="148">
        <f t="shared" si="109"/>
        <v>650000000001437</v>
      </c>
      <c r="L5074" s="148" t="s">
        <v>9021</v>
      </c>
    </row>
    <row r="5075" spans="8:12" x14ac:dyDescent="0.25">
      <c r="H5075" s="148" t="s">
        <v>5855</v>
      </c>
      <c r="I5075" s="148" t="s">
        <v>6962</v>
      </c>
      <c r="J5075" s="148" t="s">
        <v>6962</v>
      </c>
      <c r="K5075" s="148">
        <f t="shared" si="109"/>
        <v>0</v>
      </c>
      <c r="L5075" s="148" t="s">
        <v>9021</v>
      </c>
    </row>
    <row r="5076" spans="8:12" x14ac:dyDescent="0.25">
      <c r="H5076" s="148" t="s">
        <v>5855</v>
      </c>
      <c r="I5076" s="148" t="s">
        <v>391</v>
      </c>
      <c r="J5076" s="148" t="s">
        <v>8969</v>
      </c>
      <c r="K5076" s="148">
        <f t="shared" si="109"/>
        <v>650000000002143</v>
      </c>
      <c r="L5076" s="148" t="s">
        <v>9021</v>
      </c>
    </row>
    <row r="5077" spans="8:12" x14ac:dyDescent="0.25">
      <c r="H5077" s="148" t="s">
        <v>5856</v>
      </c>
      <c r="I5077" s="148" t="s">
        <v>6962</v>
      </c>
      <c r="J5077" s="148" t="s">
        <v>6962</v>
      </c>
      <c r="K5077" s="148">
        <f t="shared" si="109"/>
        <v>0</v>
      </c>
      <c r="L5077" s="148" t="s">
        <v>9021</v>
      </c>
    </row>
    <row r="5078" spans="8:12" x14ac:dyDescent="0.25">
      <c r="H5078" s="148" t="s">
        <v>5856</v>
      </c>
      <c r="I5078" s="148" t="s">
        <v>391</v>
      </c>
      <c r="J5078" s="148" t="s">
        <v>8970</v>
      </c>
      <c r="K5078" s="148">
        <f t="shared" si="109"/>
        <v>650000000001438</v>
      </c>
      <c r="L5078" s="148" t="s">
        <v>9021</v>
      </c>
    </row>
    <row r="5079" spans="8:12" x14ac:dyDescent="0.25">
      <c r="H5079" s="148" t="s">
        <v>6956</v>
      </c>
      <c r="I5079" s="148" t="s">
        <v>6962</v>
      </c>
      <c r="J5079" s="148" t="s">
        <v>6962</v>
      </c>
      <c r="K5079" s="148">
        <f t="shared" si="109"/>
        <v>0</v>
      </c>
      <c r="L5079" s="148" t="s">
        <v>9021</v>
      </c>
    </row>
    <row r="5080" spans="8:12" x14ac:dyDescent="0.25">
      <c r="H5080" s="148" t="s">
        <v>5857</v>
      </c>
      <c r="I5080" s="148" t="s">
        <v>6962</v>
      </c>
      <c r="J5080" s="148" t="s">
        <v>6962</v>
      </c>
      <c r="K5080" s="148">
        <f t="shared" si="109"/>
        <v>0</v>
      </c>
      <c r="L5080" s="148" t="s">
        <v>9021</v>
      </c>
    </row>
    <row r="5081" spans="8:12" x14ac:dyDescent="0.25">
      <c r="H5081" s="148" t="s">
        <v>5857</v>
      </c>
      <c r="I5081" s="148" t="s">
        <v>391</v>
      </c>
      <c r="J5081" s="148" t="s">
        <v>8971</v>
      </c>
      <c r="K5081" s="148">
        <f t="shared" si="109"/>
        <v>650000000001439</v>
      </c>
      <c r="L5081" s="148" t="s">
        <v>9021</v>
      </c>
    </row>
    <row r="5082" spans="8:12" x14ac:dyDescent="0.25">
      <c r="H5082" s="148" t="s">
        <v>5858</v>
      </c>
      <c r="I5082" s="148" t="s">
        <v>6962</v>
      </c>
      <c r="J5082" s="148" t="s">
        <v>6962</v>
      </c>
      <c r="K5082" s="148">
        <f t="shared" si="109"/>
        <v>0</v>
      </c>
      <c r="L5082" s="148" t="s">
        <v>9021</v>
      </c>
    </row>
    <row r="5083" spans="8:12" x14ac:dyDescent="0.25">
      <c r="H5083" s="148" t="s">
        <v>5858</v>
      </c>
      <c r="I5083" s="148" t="s">
        <v>391</v>
      </c>
      <c r="J5083" s="148" t="s">
        <v>8972</v>
      </c>
      <c r="K5083" s="148">
        <f t="shared" si="109"/>
        <v>650000000001440</v>
      </c>
      <c r="L5083" s="148" t="s">
        <v>9021</v>
      </c>
    </row>
    <row r="5084" spans="8:12" x14ac:dyDescent="0.25">
      <c r="H5084" s="148" t="s">
        <v>5859</v>
      </c>
      <c r="I5084" s="148" t="s">
        <v>6962</v>
      </c>
      <c r="J5084" s="148" t="s">
        <v>6962</v>
      </c>
      <c r="K5084" s="148">
        <f t="shared" si="109"/>
        <v>0</v>
      </c>
      <c r="L5084" s="148" t="s">
        <v>9021</v>
      </c>
    </row>
    <row r="5085" spans="8:12" x14ac:dyDescent="0.25">
      <c r="H5085" s="148" t="s">
        <v>5859</v>
      </c>
      <c r="I5085" s="148" t="s">
        <v>391</v>
      </c>
      <c r="J5085" s="148" t="s">
        <v>8973</v>
      </c>
      <c r="K5085" s="148">
        <f t="shared" si="109"/>
        <v>650000000001441</v>
      </c>
      <c r="L5085" s="148" t="s">
        <v>9021</v>
      </c>
    </row>
    <row r="5086" spans="8:12" x14ac:dyDescent="0.25">
      <c r="H5086" s="148" t="s">
        <v>5860</v>
      </c>
      <c r="I5086" s="148" t="s">
        <v>6962</v>
      </c>
      <c r="J5086" s="148" t="s">
        <v>6962</v>
      </c>
      <c r="K5086" s="148">
        <f t="shared" si="109"/>
        <v>0</v>
      </c>
      <c r="L5086" s="148" t="s">
        <v>9021</v>
      </c>
    </row>
    <row r="5087" spans="8:12" x14ac:dyDescent="0.25">
      <c r="H5087" s="148" t="s">
        <v>5860</v>
      </c>
      <c r="I5087" s="148" t="s">
        <v>391</v>
      </c>
      <c r="J5087" s="148" t="s">
        <v>8974</v>
      </c>
      <c r="K5087" s="148">
        <f t="shared" si="109"/>
        <v>650000000002144</v>
      </c>
      <c r="L5087" s="148" t="s">
        <v>9021</v>
      </c>
    </row>
    <row r="5088" spans="8:12" x14ac:dyDescent="0.25">
      <c r="H5088" s="148" t="s">
        <v>5861</v>
      </c>
      <c r="I5088" s="148" t="s">
        <v>6962</v>
      </c>
      <c r="J5088" s="148" t="s">
        <v>6962</v>
      </c>
      <c r="K5088" s="148">
        <f t="shared" si="109"/>
        <v>0</v>
      </c>
      <c r="L5088" s="148" t="s">
        <v>9021</v>
      </c>
    </row>
    <row r="5089" spans="8:12" x14ac:dyDescent="0.25">
      <c r="H5089" s="148" t="s">
        <v>5861</v>
      </c>
      <c r="I5089" s="148" t="s">
        <v>391</v>
      </c>
      <c r="J5089" s="148" t="s">
        <v>8975</v>
      </c>
      <c r="K5089" s="148">
        <f t="shared" si="109"/>
        <v>650000000001442</v>
      </c>
      <c r="L5089" s="148" t="s">
        <v>9021</v>
      </c>
    </row>
    <row r="5090" spans="8:12" x14ac:dyDescent="0.25">
      <c r="H5090" s="148" t="s">
        <v>5862</v>
      </c>
      <c r="I5090" s="148" t="s">
        <v>6962</v>
      </c>
      <c r="J5090" s="148" t="s">
        <v>6962</v>
      </c>
      <c r="K5090" s="148">
        <f t="shared" si="109"/>
        <v>0</v>
      </c>
      <c r="L5090" s="148" t="s">
        <v>9021</v>
      </c>
    </row>
    <row r="5091" spans="8:12" x14ac:dyDescent="0.25">
      <c r="H5091" s="148" t="s">
        <v>5862</v>
      </c>
      <c r="I5091" s="148" t="s">
        <v>391</v>
      </c>
      <c r="J5091" s="148" t="s">
        <v>8976</v>
      </c>
      <c r="K5091" s="148">
        <f t="shared" si="109"/>
        <v>650000000001443</v>
      </c>
      <c r="L5091" s="148" t="s">
        <v>9021</v>
      </c>
    </row>
    <row r="5092" spans="8:12" x14ac:dyDescent="0.25">
      <c r="H5092" s="148" t="s">
        <v>5863</v>
      </c>
      <c r="I5092" s="148" t="s">
        <v>6962</v>
      </c>
      <c r="J5092" s="148" t="s">
        <v>6962</v>
      </c>
      <c r="K5092" s="148">
        <f t="shared" si="109"/>
        <v>0</v>
      </c>
      <c r="L5092" s="148" t="s">
        <v>9021</v>
      </c>
    </row>
    <row r="5093" spans="8:12" x14ac:dyDescent="0.25">
      <c r="H5093" s="148" t="s">
        <v>5863</v>
      </c>
      <c r="I5093" s="148" t="s">
        <v>391</v>
      </c>
      <c r="J5093" s="148" t="s">
        <v>8977</v>
      </c>
      <c r="K5093" s="148">
        <f t="shared" si="109"/>
        <v>650000000001444</v>
      </c>
      <c r="L5093" s="148" t="s">
        <v>9021</v>
      </c>
    </row>
    <row r="5094" spans="8:12" x14ac:dyDescent="0.25">
      <c r="H5094" s="148" t="s">
        <v>5864</v>
      </c>
      <c r="I5094" s="148" t="s">
        <v>6962</v>
      </c>
      <c r="J5094" s="148" t="s">
        <v>6962</v>
      </c>
      <c r="K5094" s="148">
        <f t="shared" si="109"/>
        <v>0</v>
      </c>
      <c r="L5094" s="148" t="s">
        <v>9021</v>
      </c>
    </row>
    <row r="5095" spans="8:12" x14ac:dyDescent="0.25">
      <c r="H5095" s="148" t="s">
        <v>5864</v>
      </c>
      <c r="I5095" s="148" t="s">
        <v>391</v>
      </c>
      <c r="J5095" s="148" t="s">
        <v>8978</v>
      </c>
      <c r="K5095" s="148">
        <f t="shared" si="109"/>
        <v>650000000001445</v>
      </c>
      <c r="L5095" s="148" t="s">
        <v>9021</v>
      </c>
    </row>
    <row r="5096" spans="8:12" x14ac:dyDescent="0.25">
      <c r="H5096" s="148" t="s">
        <v>5865</v>
      </c>
      <c r="I5096" s="148" t="s">
        <v>6962</v>
      </c>
      <c r="J5096" s="148" t="s">
        <v>6962</v>
      </c>
      <c r="K5096" s="148">
        <f t="shared" si="109"/>
        <v>0</v>
      </c>
      <c r="L5096" s="148" t="s">
        <v>9021</v>
      </c>
    </row>
    <row r="5097" spans="8:12" x14ac:dyDescent="0.25">
      <c r="H5097" s="148" t="s">
        <v>5865</v>
      </c>
      <c r="I5097" s="148" t="s">
        <v>391</v>
      </c>
      <c r="J5097" s="148" t="s">
        <v>8979</v>
      </c>
      <c r="K5097" s="148">
        <f t="shared" si="109"/>
        <v>650000000001446</v>
      </c>
      <c r="L5097" s="148" t="s">
        <v>9021</v>
      </c>
    </row>
    <row r="5098" spans="8:12" x14ac:dyDescent="0.25">
      <c r="H5098" s="148" t="s">
        <v>5866</v>
      </c>
      <c r="I5098" s="148" t="s">
        <v>6962</v>
      </c>
      <c r="J5098" s="148" t="s">
        <v>6962</v>
      </c>
      <c r="K5098" s="148">
        <f t="shared" si="109"/>
        <v>0</v>
      </c>
      <c r="L5098" s="148" t="s">
        <v>9021</v>
      </c>
    </row>
    <row r="5099" spans="8:12" x14ac:dyDescent="0.25">
      <c r="H5099" s="148" t="s">
        <v>5866</v>
      </c>
      <c r="I5099" s="148" t="s">
        <v>391</v>
      </c>
      <c r="J5099" s="148" t="s">
        <v>8980</v>
      </c>
      <c r="K5099" s="148">
        <f t="shared" si="109"/>
        <v>650000000001447</v>
      </c>
      <c r="L5099" s="148" t="s">
        <v>9021</v>
      </c>
    </row>
    <row r="5100" spans="8:12" x14ac:dyDescent="0.25">
      <c r="H5100" s="148" t="s">
        <v>5867</v>
      </c>
      <c r="I5100" s="148" t="s">
        <v>6962</v>
      </c>
      <c r="J5100" s="148" t="s">
        <v>6962</v>
      </c>
      <c r="K5100" s="148">
        <f t="shared" si="109"/>
        <v>0</v>
      </c>
      <c r="L5100" s="148" t="s">
        <v>9021</v>
      </c>
    </row>
    <row r="5101" spans="8:12" x14ac:dyDescent="0.25">
      <c r="H5101" s="148" t="s">
        <v>5867</v>
      </c>
      <c r="I5101" s="148" t="s">
        <v>391</v>
      </c>
      <c r="J5101" s="148" t="s">
        <v>8981</v>
      </c>
      <c r="K5101" s="148">
        <f t="shared" si="109"/>
        <v>650000000002145</v>
      </c>
      <c r="L5101" s="148" t="s">
        <v>9021</v>
      </c>
    </row>
    <row r="5102" spans="8:12" x14ac:dyDescent="0.25">
      <c r="H5102" s="148" t="s">
        <v>5868</v>
      </c>
      <c r="I5102" s="148" t="s">
        <v>6962</v>
      </c>
      <c r="J5102" s="148" t="s">
        <v>6962</v>
      </c>
      <c r="K5102" s="148">
        <f t="shared" si="109"/>
        <v>0</v>
      </c>
      <c r="L5102" s="148" t="s">
        <v>9021</v>
      </c>
    </row>
    <row r="5103" spans="8:12" x14ac:dyDescent="0.25">
      <c r="H5103" s="148" t="s">
        <v>5868</v>
      </c>
      <c r="I5103" s="148" t="s">
        <v>391</v>
      </c>
      <c r="J5103" s="148" t="s">
        <v>8982</v>
      </c>
      <c r="K5103" s="148">
        <f t="shared" si="109"/>
        <v>650000000001448</v>
      </c>
      <c r="L5103" s="148" t="s">
        <v>9021</v>
      </c>
    </row>
    <row r="5104" spans="8:12" x14ac:dyDescent="0.25">
      <c r="H5104" s="148" t="s">
        <v>6957</v>
      </c>
      <c r="I5104" s="148" t="s">
        <v>6962</v>
      </c>
      <c r="J5104" s="148" t="s">
        <v>6962</v>
      </c>
      <c r="K5104" s="148">
        <f t="shared" si="109"/>
        <v>0</v>
      </c>
      <c r="L5104" s="148" t="s">
        <v>9021</v>
      </c>
    </row>
    <row r="5105" spans="8:12" x14ac:dyDescent="0.25">
      <c r="H5105" s="148" t="s">
        <v>5869</v>
      </c>
      <c r="I5105" s="148" t="s">
        <v>6962</v>
      </c>
      <c r="J5105" s="148" t="s">
        <v>6962</v>
      </c>
      <c r="K5105" s="148">
        <f t="shared" si="109"/>
        <v>0</v>
      </c>
      <c r="L5105" s="148" t="s">
        <v>9021</v>
      </c>
    </row>
    <row r="5106" spans="8:12" x14ac:dyDescent="0.25">
      <c r="H5106" s="148" t="s">
        <v>5869</v>
      </c>
      <c r="I5106" s="148" t="s">
        <v>391</v>
      </c>
      <c r="J5106" s="148" t="s">
        <v>8983</v>
      </c>
      <c r="K5106" s="148">
        <f t="shared" si="109"/>
        <v>650000000001449</v>
      </c>
      <c r="L5106" s="148" t="s">
        <v>9021</v>
      </c>
    </row>
    <row r="5107" spans="8:12" x14ac:dyDescent="0.25">
      <c r="H5107" s="148" t="s">
        <v>5870</v>
      </c>
      <c r="I5107" s="148" t="s">
        <v>6962</v>
      </c>
      <c r="J5107" s="148" t="s">
        <v>6962</v>
      </c>
      <c r="K5107" s="148">
        <f t="shared" si="109"/>
        <v>0</v>
      </c>
      <c r="L5107" s="148" t="s">
        <v>9021</v>
      </c>
    </row>
    <row r="5108" spans="8:12" x14ac:dyDescent="0.25">
      <c r="H5108" s="148" t="s">
        <v>5870</v>
      </c>
      <c r="I5108" s="148" t="s">
        <v>391</v>
      </c>
      <c r="J5108" s="148" t="s">
        <v>8984</v>
      </c>
      <c r="K5108" s="148">
        <f t="shared" si="109"/>
        <v>650000000002146</v>
      </c>
      <c r="L5108" s="148" t="s">
        <v>9021</v>
      </c>
    </row>
    <row r="5109" spans="8:12" x14ac:dyDescent="0.25">
      <c r="H5109" s="148" t="s">
        <v>5871</v>
      </c>
      <c r="I5109" s="148" t="s">
        <v>6962</v>
      </c>
      <c r="J5109" s="148" t="s">
        <v>6962</v>
      </c>
      <c r="K5109" s="148">
        <f t="shared" si="109"/>
        <v>0</v>
      </c>
      <c r="L5109" s="148" t="s">
        <v>9021</v>
      </c>
    </row>
    <row r="5110" spans="8:12" x14ac:dyDescent="0.25">
      <c r="H5110" s="148" t="s">
        <v>5871</v>
      </c>
      <c r="I5110" s="148" t="s">
        <v>391</v>
      </c>
      <c r="J5110" s="148" t="s">
        <v>8985</v>
      </c>
      <c r="K5110" s="148">
        <f t="shared" si="109"/>
        <v>650000000002147</v>
      </c>
      <c r="L5110" s="148" t="s">
        <v>9021</v>
      </c>
    </row>
    <row r="5111" spans="8:12" x14ac:dyDescent="0.25">
      <c r="H5111" s="148" t="s">
        <v>5872</v>
      </c>
      <c r="I5111" s="148" t="s">
        <v>6962</v>
      </c>
      <c r="J5111" s="148" t="s">
        <v>6962</v>
      </c>
      <c r="K5111" s="148">
        <f t="shared" si="109"/>
        <v>0</v>
      </c>
      <c r="L5111" s="148" t="s">
        <v>9021</v>
      </c>
    </row>
    <row r="5112" spans="8:12" x14ac:dyDescent="0.25">
      <c r="H5112" s="148" t="s">
        <v>5872</v>
      </c>
      <c r="I5112" s="148" t="s">
        <v>391</v>
      </c>
      <c r="J5112" s="148" t="s">
        <v>8986</v>
      </c>
      <c r="K5112" s="148">
        <f t="shared" si="109"/>
        <v>650000000001450</v>
      </c>
      <c r="L5112" s="148" t="s">
        <v>9021</v>
      </c>
    </row>
    <row r="5113" spans="8:12" x14ac:dyDescent="0.25">
      <c r="H5113" s="148" t="s">
        <v>5873</v>
      </c>
      <c r="I5113" s="148" t="s">
        <v>6962</v>
      </c>
      <c r="J5113" s="148" t="s">
        <v>6962</v>
      </c>
      <c r="K5113" s="148">
        <f t="shared" si="109"/>
        <v>0</v>
      </c>
      <c r="L5113" s="148" t="s">
        <v>9021</v>
      </c>
    </row>
    <row r="5114" spans="8:12" x14ac:dyDescent="0.25">
      <c r="H5114" s="148" t="s">
        <v>5873</v>
      </c>
      <c r="I5114" s="148" t="s">
        <v>391</v>
      </c>
      <c r="J5114" s="148" t="s">
        <v>8987</v>
      </c>
      <c r="K5114" s="148">
        <f t="shared" si="109"/>
        <v>650000000002148</v>
      </c>
      <c r="L5114" s="148" t="s">
        <v>9021</v>
      </c>
    </row>
    <row r="5115" spans="8:12" x14ac:dyDescent="0.25">
      <c r="H5115" s="148" t="s">
        <v>5874</v>
      </c>
      <c r="I5115" s="148" t="s">
        <v>6962</v>
      </c>
      <c r="J5115" s="148" t="s">
        <v>6962</v>
      </c>
      <c r="K5115" s="148">
        <f t="shared" si="109"/>
        <v>0</v>
      </c>
      <c r="L5115" s="148" t="s">
        <v>9021</v>
      </c>
    </row>
    <row r="5116" spans="8:12" x14ac:dyDescent="0.25">
      <c r="H5116" s="148" t="s">
        <v>5874</v>
      </c>
      <c r="I5116" s="148" t="s">
        <v>391</v>
      </c>
      <c r="J5116" s="148" t="s">
        <v>8988</v>
      </c>
      <c r="K5116" s="148">
        <f t="shared" si="109"/>
        <v>650000000001451</v>
      </c>
      <c r="L5116" s="148" t="s">
        <v>9021</v>
      </c>
    </row>
    <row r="5117" spans="8:12" x14ac:dyDescent="0.25">
      <c r="H5117" s="148" t="s">
        <v>6958</v>
      </c>
      <c r="I5117" s="148" t="s">
        <v>6962</v>
      </c>
      <c r="J5117" s="148" t="s">
        <v>6962</v>
      </c>
      <c r="K5117" s="148">
        <f t="shared" si="109"/>
        <v>0</v>
      </c>
      <c r="L5117" s="148" t="s">
        <v>9021</v>
      </c>
    </row>
    <row r="5118" spans="8:12" x14ac:dyDescent="0.25">
      <c r="H5118" s="148" t="s">
        <v>5875</v>
      </c>
      <c r="I5118" s="148" t="s">
        <v>6962</v>
      </c>
      <c r="J5118" s="148" t="s">
        <v>6962</v>
      </c>
      <c r="K5118" s="148">
        <f t="shared" si="109"/>
        <v>0</v>
      </c>
      <c r="L5118" s="148" t="s">
        <v>9021</v>
      </c>
    </row>
    <row r="5119" spans="8:12" x14ac:dyDescent="0.25">
      <c r="H5119" s="148" t="s">
        <v>5875</v>
      </c>
      <c r="I5119" s="148" t="s">
        <v>391</v>
      </c>
      <c r="J5119" s="148" t="s">
        <v>8989</v>
      </c>
      <c r="K5119" s="148">
        <f t="shared" si="109"/>
        <v>650000000002149</v>
      </c>
      <c r="L5119" s="148" t="s">
        <v>9021</v>
      </c>
    </row>
    <row r="5120" spans="8:12" x14ac:dyDescent="0.25">
      <c r="H5120" s="148" t="s">
        <v>5876</v>
      </c>
      <c r="I5120" s="148" t="s">
        <v>6962</v>
      </c>
      <c r="J5120" s="148" t="s">
        <v>6962</v>
      </c>
      <c r="K5120" s="148">
        <f t="shared" si="109"/>
        <v>0</v>
      </c>
      <c r="L5120" s="148" t="s">
        <v>9021</v>
      </c>
    </row>
    <row r="5121" spans="8:12" x14ac:dyDescent="0.25">
      <c r="H5121" s="148" t="s">
        <v>5876</v>
      </c>
      <c r="I5121" s="148" t="s">
        <v>391</v>
      </c>
      <c r="J5121" s="148" t="s">
        <v>8990</v>
      </c>
      <c r="K5121" s="148">
        <f t="shared" si="109"/>
        <v>650000000001452</v>
      </c>
      <c r="L5121" s="148" t="s">
        <v>9021</v>
      </c>
    </row>
    <row r="5122" spans="8:12" x14ac:dyDescent="0.25">
      <c r="H5122" s="148" t="s">
        <v>5877</v>
      </c>
      <c r="I5122" s="148" t="s">
        <v>6962</v>
      </c>
      <c r="J5122" s="148" t="s">
        <v>6962</v>
      </c>
      <c r="K5122" s="148">
        <f t="shared" si="109"/>
        <v>0</v>
      </c>
      <c r="L5122" s="148" t="s">
        <v>9021</v>
      </c>
    </row>
    <row r="5123" spans="8:12" x14ac:dyDescent="0.25">
      <c r="H5123" s="148" t="s">
        <v>5877</v>
      </c>
      <c r="I5123" s="148" t="s">
        <v>391</v>
      </c>
      <c r="J5123" s="148" t="s">
        <v>8991</v>
      </c>
      <c r="K5123" s="148">
        <f t="shared" ref="K5123:K5186" si="110">+IFERROR(J5123*1,0)</f>
        <v>650000000001453</v>
      </c>
      <c r="L5123" s="148" t="s">
        <v>9021</v>
      </c>
    </row>
    <row r="5124" spans="8:12" x14ac:dyDescent="0.25">
      <c r="H5124" s="148" t="s">
        <v>5878</v>
      </c>
      <c r="I5124" s="148" t="s">
        <v>6962</v>
      </c>
      <c r="J5124" s="148" t="s">
        <v>6962</v>
      </c>
      <c r="K5124" s="148">
        <f t="shared" si="110"/>
        <v>0</v>
      </c>
      <c r="L5124" s="148" t="s">
        <v>9021</v>
      </c>
    </row>
    <row r="5125" spans="8:12" x14ac:dyDescent="0.25">
      <c r="H5125" s="148" t="s">
        <v>5878</v>
      </c>
      <c r="I5125" s="148" t="s">
        <v>391</v>
      </c>
      <c r="J5125" s="148" t="s">
        <v>8992</v>
      </c>
      <c r="K5125" s="148">
        <f t="shared" si="110"/>
        <v>650000000001454</v>
      </c>
      <c r="L5125" s="148" t="s">
        <v>9021</v>
      </c>
    </row>
    <row r="5126" spans="8:12" x14ac:dyDescent="0.25">
      <c r="H5126" s="148" t="s">
        <v>5879</v>
      </c>
      <c r="I5126" s="148" t="s">
        <v>6962</v>
      </c>
      <c r="J5126" s="148" t="s">
        <v>6962</v>
      </c>
      <c r="K5126" s="148">
        <f t="shared" si="110"/>
        <v>0</v>
      </c>
      <c r="L5126" s="148" t="s">
        <v>9021</v>
      </c>
    </row>
    <row r="5127" spans="8:12" x14ac:dyDescent="0.25">
      <c r="H5127" s="148" t="s">
        <v>5879</v>
      </c>
      <c r="I5127" s="148" t="s">
        <v>391</v>
      </c>
      <c r="J5127" s="148" t="s">
        <v>8993</v>
      </c>
      <c r="K5127" s="148">
        <f t="shared" si="110"/>
        <v>650000000001455</v>
      </c>
      <c r="L5127" s="148" t="s">
        <v>9021</v>
      </c>
    </row>
    <row r="5128" spans="8:12" x14ac:dyDescent="0.25">
      <c r="H5128" s="148" t="s">
        <v>5880</v>
      </c>
      <c r="I5128" s="148" t="s">
        <v>6962</v>
      </c>
      <c r="J5128" s="148" t="s">
        <v>6962</v>
      </c>
      <c r="K5128" s="148">
        <f t="shared" si="110"/>
        <v>0</v>
      </c>
      <c r="L5128" s="148" t="s">
        <v>9021</v>
      </c>
    </row>
    <row r="5129" spans="8:12" x14ac:dyDescent="0.25">
      <c r="H5129" s="148" t="s">
        <v>5880</v>
      </c>
      <c r="I5129" s="148" t="s">
        <v>391</v>
      </c>
      <c r="J5129" s="148" t="s">
        <v>8994</v>
      </c>
      <c r="K5129" s="148">
        <f t="shared" si="110"/>
        <v>650000000001456</v>
      </c>
      <c r="L5129" s="148" t="s">
        <v>9021</v>
      </c>
    </row>
    <row r="5130" spans="8:12" x14ac:dyDescent="0.25">
      <c r="H5130" s="148" t="s">
        <v>5881</v>
      </c>
      <c r="I5130" s="148" t="s">
        <v>6962</v>
      </c>
      <c r="J5130" s="148" t="s">
        <v>6962</v>
      </c>
      <c r="K5130" s="148">
        <f t="shared" si="110"/>
        <v>0</v>
      </c>
      <c r="L5130" s="148" t="s">
        <v>9021</v>
      </c>
    </row>
    <row r="5131" spans="8:12" x14ac:dyDescent="0.25">
      <c r="H5131" s="148" t="s">
        <v>5881</v>
      </c>
      <c r="I5131" s="148" t="s">
        <v>391</v>
      </c>
      <c r="J5131" s="148" t="s">
        <v>8995</v>
      </c>
      <c r="K5131" s="148">
        <f t="shared" si="110"/>
        <v>650000000001457</v>
      </c>
      <c r="L5131" s="148" t="s">
        <v>9021</v>
      </c>
    </row>
    <row r="5132" spans="8:12" x14ac:dyDescent="0.25">
      <c r="H5132" s="148" t="s">
        <v>5882</v>
      </c>
      <c r="I5132" s="148" t="s">
        <v>6962</v>
      </c>
      <c r="J5132" s="148" t="s">
        <v>6962</v>
      </c>
      <c r="K5132" s="148">
        <f t="shared" si="110"/>
        <v>0</v>
      </c>
      <c r="L5132" s="148" t="s">
        <v>9021</v>
      </c>
    </row>
    <row r="5133" spans="8:12" x14ac:dyDescent="0.25">
      <c r="H5133" s="148" t="s">
        <v>5882</v>
      </c>
      <c r="I5133" s="148" t="s">
        <v>391</v>
      </c>
      <c r="J5133" s="148" t="s">
        <v>8996</v>
      </c>
      <c r="K5133" s="148">
        <f t="shared" si="110"/>
        <v>650000000002150</v>
      </c>
      <c r="L5133" s="148" t="s">
        <v>9021</v>
      </c>
    </row>
    <row r="5134" spans="8:12" x14ac:dyDescent="0.25">
      <c r="H5134" s="148" t="s">
        <v>5883</v>
      </c>
      <c r="I5134" s="148" t="s">
        <v>6962</v>
      </c>
      <c r="J5134" s="148" t="s">
        <v>6962</v>
      </c>
      <c r="K5134" s="148">
        <f t="shared" si="110"/>
        <v>0</v>
      </c>
      <c r="L5134" s="148" t="s">
        <v>9021</v>
      </c>
    </row>
    <row r="5135" spans="8:12" x14ac:dyDescent="0.25">
      <c r="H5135" s="148" t="s">
        <v>5883</v>
      </c>
      <c r="I5135" s="148" t="s">
        <v>391</v>
      </c>
      <c r="J5135" s="148" t="s">
        <v>8997</v>
      </c>
      <c r="K5135" s="148">
        <f t="shared" si="110"/>
        <v>650000000002151</v>
      </c>
      <c r="L5135" s="148" t="s">
        <v>9021</v>
      </c>
    </row>
    <row r="5136" spans="8:12" x14ac:dyDescent="0.25">
      <c r="H5136" s="148" t="s">
        <v>5884</v>
      </c>
      <c r="I5136" s="148" t="s">
        <v>6962</v>
      </c>
      <c r="J5136" s="148" t="s">
        <v>6962</v>
      </c>
      <c r="K5136" s="148">
        <f t="shared" si="110"/>
        <v>0</v>
      </c>
      <c r="L5136" s="148" t="s">
        <v>9021</v>
      </c>
    </row>
    <row r="5137" spans="8:12" x14ac:dyDescent="0.25">
      <c r="H5137" s="148" t="s">
        <v>5884</v>
      </c>
      <c r="I5137" s="148" t="s">
        <v>391</v>
      </c>
      <c r="J5137" s="148" t="s">
        <v>8998</v>
      </c>
      <c r="K5137" s="148">
        <f t="shared" si="110"/>
        <v>650000000002152</v>
      </c>
      <c r="L5137" s="148" t="s">
        <v>9021</v>
      </c>
    </row>
    <row r="5138" spans="8:12" x14ac:dyDescent="0.25">
      <c r="H5138" s="148" t="s">
        <v>5885</v>
      </c>
      <c r="I5138" s="148" t="s">
        <v>6962</v>
      </c>
      <c r="J5138" s="148" t="s">
        <v>6962</v>
      </c>
      <c r="K5138" s="148">
        <f t="shared" si="110"/>
        <v>0</v>
      </c>
      <c r="L5138" s="148" t="s">
        <v>9021</v>
      </c>
    </row>
    <row r="5139" spans="8:12" x14ac:dyDescent="0.25">
      <c r="H5139" s="148" t="s">
        <v>5885</v>
      </c>
      <c r="I5139" s="148" t="s">
        <v>391</v>
      </c>
      <c r="J5139" s="148" t="s">
        <v>8999</v>
      </c>
      <c r="K5139" s="148">
        <f t="shared" si="110"/>
        <v>650000000001458</v>
      </c>
      <c r="L5139" s="148" t="s">
        <v>9021</v>
      </c>
    </row>
    <row r="5140" spans="8:12" x14ac:dyDescent="0.25">
      <c r="H5140" s="148" t="s">
        <v>5886</v>
      </c>
      <c r="I5140" s="148" t="s">
        <v>6962</v>
      </c>
      <c r="J5140" s="148" t="s">
        <v>6962</v>
      </c>
      <c r="K5140" s="148">
        <f t="shared" si="110"/>
        <v>0</v>
      </c>
      <c r="L5140" s="148" t="s">
        <v>9021</v>
      </c>
    </row>
    <row r="5141" spans="8:12" x14ac:dyDescent="0.25">
      <c r="H5141" s="148" t="s">
        <v>5886</v>
      </c>
      <c r="I5141" s="148" t="s">
        <v>391</v>
      </c>
      <c r="J5141" s="148" t="s">
        <v>9000</v>
      </c>
      <c r="K5141" s="148">
        <f t="shared" si="110"/>
        <v>650000000001459</v>
      </c>
      <c r="L5141" s="148" t="s">
        <v>9021</v>
      </c>
    </row>
    <row r="5142" spans="8:12" x14ac:dyDescent="0.25">
      <c r="H5142" s="148" t="s">
        <v>5887</v>
      </c>
      <c r="I5142" s="148" t="s">
        <v>6962</v>
      </c>
      <c r="J5142" s="148" t="s">
        <v>6962</v>
      </c>
      <c r="K5142" s="148">
        <f t="shared" si="110"/>
        <v>0</v>
      </c>
      <c r="L5142" s="148" t="s">
        <v>9021</v>
      </c>
    </row>
    <row r="5143" spans="8:12" x14ac:dyDescent="0.25">
      <c r="H5143" s="148" t="s">
        <v>5887</v>
      </c>
      <c r="I5143" s="148" t="s">
        <v>391</v>
      </c>
      <c r="J5143" s="148" t="s">
        <v>9001</v>
      </c>
      <c r="K5143" s="148">
        <f t="shared" si="110"/>
        <v>650000000001460</v>
      </c>
      <c r="L5143" s="148" t="s">
        <v>9021</v>
      </c>
    </row>
    <row r="5144" spans="8:12" x14ac:dyDescent="0.25">
      <c r="H5144" s="148" t="s">
        <v>5888</v>
      </c>
      <c r="I5144" s="148" t="s">
        <v>6962</v>
      </c>
      <c r="J5144" s="148" t="s">
        <v>6962</v>
      </c>
      <c r="K5144" s="148">
        <f t="shared" si="110"/>
        <v>0</v>
      </c>
      <c r="L5144" s="148" t="s">
        <v>9021</v>
      </c>
    </row>
    <row r="5145" spans="8:12" x14ac:dyDescent="0.25">
      <c r="H5145" s="148" t="s">
        <v>5888</v>
      </c>
      <c r="I5145" s="148" t="s">
        <v>391</v>
      </c>
      <c r="J5145" s="148" t="s">
        <v>9002</v>
      </c>
      <c r="K5145" s="148">
        <f t="shared" si="110"/>
        <v>650000000002153</v>
      </c>
      <c r="L5145" s="148" t="s">
        <v>9021</v>
      </c>
    </row>
    <row r="5146" spans="8:12" x14ac:dyDescent="0.25">
      <c r="H5146" s="148" t="s">
        <v>5889</v>
      </c>
      <c r="I5146" s="148" t="s">
        <v>6962</v>
      </c>
      <c r="J5146" s="148" t="s">
        <v>6962</v>
      </c>
      <c r="K5146" s="148">
        <f t="shared" si="110"/>
        <v>0</v>
      </c>
      <c r="L5146" s="148" t="s">
        <v>9021</v>
      </c>
    </row>
    <row r="5147" spans="8:12" x14ac:dyDescent="0.25">
      <c r="H5147" s="148" t="s">
        <v>5889</v>
      </c>
      <c r="I5147" s="148" t="s">
        <v>391</v>
      </c>
      <c r="J5147" s="148" t="s">
        <v>9003</v>
      </c>
      <c r="K5147" s="148">
        <f t="shared" si="110"/>
        <v>650000000002154</v>
      </c>
      <c r="L5147" s="148" t="s">
        <v>9021</v>
      </c>
    </row>
    <row r="5148" spans="8:12" x14ac:dyDescent="0.25">
      <c r="H5148" s="148" t="s">
        <v>5890</v>
      </c>
      <c r="I5148" s="148" t="s">
        <v>6962</v>
      </c>
      <c r="J5148" s="148" t="s">
        <v>6962</v>
      </c>
      <c r="K5148" s="148">
        <f t="shared" si="110"/>
        <v>0</v>
      </c>
      <c r="L5148" s="148" t="s">
        <v>9021</v>
      </c>
    </row>
    <row r="5149" spans="8:12" x14ac:dyDescent="0.25">
      <c r="H5149" s="148" t="s">
        <v>5890</v>
      </c>
      <c r="I5149" s="148" t="s">
        <v>391</v>
      </c>
      <c r="J5149" s="148" t="s">
        <v>9004</v>
      </c>
      <c r="K5149" s="148">
        <f t="shared" si="110"/>
        <v>650000000002155</v>
      </c>
      <c r="L5149" s="148" t="s">
        <v>9021</v>
      </c>
    </row>
    <row r="5150" spans="8:12" x14ac:dyDescent="0.25">
      <c r="H5150" s="148" t="s">
        <v>5891</v>
      </c>
      <c r="I5150" s="148" t="s">
        <v>6962</v>
      </c>
      <c r="J5150" s="148" t="s">
        <v>6962</v>
      </c>
      <c r="K5150" s="148">
        <f t="shared" si="110"/>
        <v>0</v>
      </c>
      <c r="L5150" s="148" t="s">
        <v>9021</v>
      </c>
    </row>
    <row r="5151" spans="8:12" x14ac:dyDescent="0.25">
      <c r="H5151" s="148" t="s">
        <v>5891</v>
      </c>
      <c r="I5151" s="148" t="s">
        <v>391</v>
      </c>
      <c r="J5151" s="148" t="s">
        <v>9005</v>
      </c>
      <c r="K5151" s="148">
        <f t="shared" si="110"/>
        <v>650000000001461</v>
      </c>
      <c r="L5151" s="148" t="s">
        <v>9021</v>
      </c>
    </row>
    <row r="5152" spans="8:12" x14ac:dyDescent="0.25">
      <c r="H5152" s="148" t="s">
        <v>5892</v>
      </c>
      <c r="I5152" s="148" t="s">
        <v>6962</v>
      </c>
      <c r="J5152" s="148" t="s">
        <v>6962</v>
      </c>
      <c r="K5152" s="148">
        <f t="shared" si="110"/>
        <v>0</v>
      </c>
      <c r="L5152" s="148" t="s">
        <v>9021</v>
      </c>
    </row>
    <row r="5153" spans="8:12" x14ac:dyDescent="0.25">
      <c r="H5153" s="148" t="s">
        <v>5892</v>
      </c>
      <c r="I5153" s="148" t="s">
        <v>391</v>
      </c>
      <c r="J5153" s="148" t="s">
        <v>9006</v>
      </c>
      <c r="K5153" s="148">
        <f t="shared" si="110"/>
        <v>650000000001462</v>
      </c>
      <c r="L5153" s="148" t="s">
        <v>9021</v>
      </c>
    </row>
    <row r="5154" spans="8:12" x14ac:dyDescent="0.25">
      <c r="H5154" s="148" t="s">
        <v>5893</v>
      </c>
      <c r="I5154" s="148" t="s">
        <v>6962</v>
      </c>
      <c r="J5154" s="148" t="s">
        <v>6962</v>
      </c>
      <c r="K5154" s="148">
        <f t="shared" si="110"/>
        <v>0</v>
      </c>
      <c r="L5154" s="148" t="s">
        <v>9021</v>
      </c>
    </row>
    <row r="5155" spans="8:12" x14ac:dyDescent="0.25">
      <c r="H5155" s="148" t="s">
        <v>5893</v>
      </c>
      <c r="I5155" s="148" t="s">
        <v>391</v>
      </c>
      <c r="J5155" s="148" t="s">
        <v>9007</v>
      </c>
      <c r="K5155" s="148">
        <f t="shared" si="110"/>
        <v>650000000001463</v>
      </c>
      <c r="L5155" s="148" t="s">
        <v>9021</v>
      </c>
    </row>
    <row r="5156" spans="8:12" x14ac:dyDescent="0.25">
      <c r="H5156" s="148" t="s">
        <v>5894</v>
      </c>
      <c r="I5156" s="148" t="s">
        <v>6962</v>
      </c>
      <c r="J5156" s="148" t="s">
        <v>6962</v>
      </c>
      <c r="K5156" s="148">
        <f t="shared" si="110"/>
        <v>0</v>
      </c>
      <c r="L5156" s="148" t="s">
        <v>9021</v>
      </c>
    </row>
    <row r="5157" spans="8:12" x14ac:dyDescent="0.25">
      <c r="H5157" s="148" t="s">
        <v>5894</v>
      </c>
      <c r="I5157" s="148" t="s">
        <v>391</v>
      </c>
      <c r="J5157" s="148" t="s">
        <v>9008</v>
      </c>
      <c r="K5157" s="148">
        <f t="shared" si="110"/>
        <v>650000000002156</v>
      </c>
      <c r="L5157" s="148" t="s">
        <v>9021</v>
      </c>
    </row>
    <row r="5158" spans="8:12" x14ac:dyDescent="0.25">
      <c r="H5158" s="148" t="s">
        <v>5895</v>
      </c>
      <c r="I5158" s="148" t="s">
        <v>6962</v>
      </c>
      <c r="J5158" s="148" t="s">
        <v>6962</v>
      </c>
      <c r="K5158" s="148">
        <f t="shared" si="110"/>
        <v>0</v>
      </c>
      <c r="L5158" s="148" t="s">
        <v>9021</v>
      </c>
    </row>
    <row r="5159" spans="8:12" x14ac:dyDescent="0.25">
      <c r="H5159" s="148" t="s">
        <v>5895</v>
      </c>
      <c r="I5159" s="148" t="s">
        <v>391</v>
      </c>
      <c r="J5159" s="148" t="s">
        <v>9009</v>
      </c>
      <c r="K5159" s="148">
        <f t="shared" si="110"/>
        <v>650000000001464</v>
      </c>
      <c r="L5159" s="148" t="s">
        <v>9021</v>
      </c>
    </row>
    <row r="5160" spans="8:12" x14ac:dyDescent="0.25">
      <c r="H5160" s="148" t="s">
        <v>5896</v>
      </c>
      <c r="I5160" s="148" t="s">
        <v>6962</v>
      </c>
      <c r="J5160" s="148" t="s">
        <v>6962</v>
      </c>
      <c r="K5160" s="148">
        <f t="shared" si="110"/>
        <v>0</v>
      </c>
      <c r="L5160" s="148" t="s">
        <v>9021</v>
      </c>
    </row>
    <row r="5161" spans="8:12" x14ac:dyDescent="0.25">
      <c r="H5161" s="148" t="s">
        <v>5896</v>
      </c>
      <c r="I5161" s="148" t="s">
        <v>391</v>
      </c>
      <c r="J5161" s="148" t="s">
        <v>9010</v>
      </c>
      <c r="K5161" s="148">
        <f t="shared" si="110"/>
        <v>650000000002157</v>
      </c>
      <c r="L5161" s="148" t="s">
        <v>9021</v>
      </c>
    </row>
    <row r="5162" spans="8:12" x14ac:dyDescent="0.25">
      <c r="H5162" s="148" t="s">
        <v>5897</v>
      </c>
      <c r="I5162" s="148" t="s">
        <v>6962</v>
      </c>
      <c r="J5162" s="148" t="s">
        <v>6962</v>
      </c>
      <c r="K5162" s="148">
        <f t="shared" si="110"/>
        <v>0</v>
      </c>
      <c r="L5162" s="148" t="s">
        <v>9021</v>
      </c>
    </row>
    <row r="5163" spans="8:12" x14ac:dyDescent="0.25">
      <c r="H5163" s="148" t="s">
        <v>5897</v>
      </c>
      <c r="I5163" s="148" t="s">
        <v>391</v>
      </c>
      <c r="J5163" s="148" t="s">
        <v>9011</v>
      </c>
      <c r="K5163" s="148">
        <f t="shared" si="110"/>
        <v>650000000001465</v>
      </c>
      <c r="L5163" s="148" t="s">
        <v>9021</v>
      </c>
    </row>
    <row r="5164" spans="8:12" x14ac:dyDescent="0.25">
      <c r="H5164" s="148" t="s">
        <v>5898</v>
      </c>
      <c r="I5164" s="148" t="s">
        <v>6962</v>
      </c>
      <c r="J5164" s="148" t="s">
        <v>6962</v>
      </c>
      <c r="K5164" s="148">
        <f t="shared" si="110"/>
        <v>0</v>
      </c>
      <c r="L5164" s="148" t="s">
        <v>9021</v>
      </c>
    </row>
    <row r="5165" spans="8:12" x14ac:dyDescent="0.25">
      <c r="H5165" s="148" t="s">
        <v>5898</v>
      </c>
      <c r="I5165" s="148" t="s">
        <v>391</v>
      </c>
      <c r="J5165" s="148" t="s">
        <v>9012</v>
      </c>
      <c r="K5165" s="148">
        <f t="shared" si="110"/>
        <v>650000000002158</v>
      </c>
      <c r="L5165" s="148" t="s">
        <v>9021</v>
      </c>
    </row>
    <row r="5166" spans="8:12" x14ac:dyDescent="0.25">
      <c r="H5166" s="148" t="s">
        <v>5899</v>
      </c>
      <c r="I5166" s="148" t="s">
        <v>6962</v>
      </c>
      <c r="J5166" s="148" t="s">
        <v>6962</v>
      </c>
      <c r="K5166" s="148">
        <f t="shared" si="110"/>
        <v>0</v>
      </c>
      <c r="L5166" s="148" t="s">
        <v>9021</v>
      </c>
    </row>
    <row r="5167" spans="8:12" x14ac:dyDescent="0.25">
      <c r="H5167" s="148" t="s">
        <v>5899</v>
      </c>
      <c r="I5167" s="148" t="s">
        <v>391</v>
      </c>
      <c r="J5167" s="148" t="s">
        <v>9013</v>
      </c>
      <c r="K5167" s="148">
        <f t="shared" si="110"/>
        <v>650000000001466</v>
      </c>
      <c r="L5167" s="148" t="s">
        <v>9021</v>
      </c>
    </row>
    <row r="5168" spans="8:12" x14ac:dyDescent="0.25">
      <c r="H5168" s="148" t="s">
        <v>6959</v>
      </c>
      <c r="I5168" s="148" t="s">
        <v>6962</v>
      </c>
      <c r="J5168" s="148" t="s">
        <v>6962</v>
      </c>
      <c r="K5168" s="148">
        <f t="shared" si="110"/>
        <v>0</v>
      </c>
      <c r="L5168" s="148" t="s">
        <v>9021</v>
      </c>
    </row>
    <row r="5169" spans="8:12" x14ac:dyDescent="0.25">
      <c r="H5169" s="148" t="s">
        <v>5900</v>
      </c>
      <c r="I5169" s="148" t="s">
        <v>6962</v>
      </c>
      <c r="J5169" s="148" t="s">
        <v>6962</v>
      </c>
      <c r="K5169" s="148">
        <f t="shared" si="110"/>
        <v>0</v>
      </c>
      <c r="L5169" s="148" t="s">
        <v>9021</v>
      </c>
    </row>
    <row r="5170" spans="8:12" x14ac:dyDescent="0.25">
      <c r="H5170" s="148" t="s">
        <v>5900</v>
      </c>
      <c r="I5170" s="148" t="s">
        <v>391</v>
      </c>
      <c r="J5170" s="148" t="s">
        <v>9014</v>
      </c>
      <c r="K5170" s="148">
        <f t="shared" si="110"/>
        <v>650000000002159</v>
      </c>
      <c r="L5170" s="148" t="s">
        <v>9021</v>
      </c>
    </row>
    <row r="5171" spans="8:12" x14ac:dyDescent="0.25">
      <c r="H5171" s="148" t="s">
        <v>5901</v>
      </c>
      <c r="I5171" s="148" t="s">
        <v>6962</v>
      </c>
      <c r="J5171" s="148" t="s">
        <v>6962</v>
      </c>
      <c r="K5171" s="148">
        <f t="shared" si="110"/>
        <v>0</v>
      </c>
      <c r="L5171" s="148" t="s">
        <v>9021</v>
      </c>
    </row>
    <row r="5172" spans="8:12" x14ac:dyDescent="0.25">
      <c r="H5172" s="148" t="s">
        <v>5901</v>
      </c>
      <c r="I5172" s="148" t="s">
        <v>391</v>
      </c>
      <c r="J5172" s="148" t="s">
        <v>9015</v>
      </c>
      <c r="K5172" s="148">
        <f t="shared" si="110"/>
        <v>650000000001467</v>
      </c>
      <c r="L5172" s="148" t="s">
        <v>9021</v>
      </c>
    </row>
    <row r="5173" spans="8:12" x14ac:dyDescent="0.25">
      <c r="H5173" s="148" t="s">
        <v>5902</v>
      </c>
      <c r="I5173" s="148" t="s">
        <v>6962</v>
      </c>
      <c r="J5173" s="148" t="s">
        <v>6962</v>
      </c>
      <c r="K5173" s="148">
        <f t="shared" si="110"/>
        <v>0</v>
      </c>
      <c r="L5173" s="148" t="s">
        <v>9021</v>
      </c>
    </row>
    <row r="5174" spans="8:12" x14ac:dyDescent="0.25">
      <c r="H5174" s="148" t="s">
        <v>5902</v>
      </c>
      <c r="I5174" s="148" t="s">
        <v>391</v>
      </c>
      <c r="J5174" s="148" t="s">
        <v>9016</v>
      </c>
      <c r="K5174" s="148">
        <f t="shared" si="110"/>
        <v>650000000001468</v>
      </c>
      <c r="L5174" s="148" t="s">
        <v>9021</v>
      </c>
    </row>
    <row r="5175" spans="8:12" x14ac:dyDescent="0.25">
      <c r="H5175" s="148" t="s">
        <v>5903</v>
      </c>
      <c r="I5175" s="148" t="s">
        <v>6962</v>
      </c>
      <c r="J5175" s="148" t="s">
        <v>6962</v>
      </c>
      <c r="K5175" s="148">
        <f t="shared" si="110"/>
        <v>0</v>
      </c>
      <c r="L5175" s="148" t="s">
        <v>9021</v>
      </c>
    </row>
    <row r="5176" spans="8:12" x14ac:dyDescent="0.25">
      <c r="H5176" s="148" t="s">
        <v>5903</v>
      </c>
      <c r="I5176" s="148" t="s">
        <v>391</v>
      </c>
      <c r="J5176" s="148" t="s">
        <v>9017</v>
      </c>
      <c r="K5176" s="148">
        <f t="shared" si="110"/>
        <v>650000000001469</v>
      </c>
      <c r="L5176" s="148" t="s">
        <v>9021</v>
      </c>
    </row>
    <row r="5177" spans="8:12" x14ac:dyDescent="0.25">
      <c r="H5177" s="148" t="s">
        <v>5904</v>
      </c>
      <c r="I5177" s="148" t="s">
        <v>6962</v>
      </c>
      <c r="J5177" s="148" t="s">
        <v>6962</v>
      </c>
      <c r="K5177" s="148">
        <f t="shared" si="110"/>
        <v>0</v>
      </c>
      <c r="L5177" s="148" t="s">
        <v>9021</v>
      </c>
    </row>
    <row r="5178" spans="8:12" x14ac:dyDescent="0.25">
      <c r="H5178" s="148" t="s">
        <v>5904</v>
      </c>
      <c r="I5178" s="148" t="s">
        <v>391</v>
      </c>
      <c r="J5178" s="148" t="s">
        <v>9018</v>
      </c>
      <c r="K5178" s="148">
        <f t="shared" si="110"/>
        <v>650000000002160</v>
      </c>
      <c r="L5178" s="148" t="s">
        <v>9021</v>
      </c>
    </row>
    <row r="5179" spans="8:12" x14ac:dyDescent="0.25">
      <c r="H5179" s="148" t="s">
        <v>2194</v>
      </c>
      <c r="I5179" s="148" t="s">
        <v>6962</v>
      </c>
      <c r="J5179" s="148" t="s">
        <v>6962</v>
      </c>
      <c r="K5179" s="148">
        <f t="shared" si="110"/>
        <v>0</v>
      </c>
      <c r="L5179" s="148" t="s">
        <v>9022</v>
      </c>
    </row>
    <row r="5180" spans="8:12" x14ac:dyDescent="0.25">
      <c r="H5180" s="148" t="s">
        <v>2194</v>
      </c>
      <c r="I5180" s="148" t="s">
        <v>391</v>
      </c>
      <c r="J5180" s="148" t="s">
        <v>9027</v>
      </c>
      <c r="K5180" s="148">
        <f t="shared" si="110"/>
        <v>650000000002164</v>
      </c>
      <c r="L5180" s="148" t="s">
        <v>9022</v>
      </c>
    </row>
    <row r="5181" spans="8:12" x14ac:dyDescent="0.25">
      <c r="H5181" s="148" t="s">
        <v>2195</v>
      </c>
      <c r="I5181" s="148" t="s">
        <v>6962</v>
      </c>
      <c r="J5181" s="148" t="s">
        <v>6962</v>
      </c>
      <c r="K5181" s="148">
        <f t="shared" si="110"/>
        <v>0</v>
      </c>
      <c r="L5181" s="148" t="s">
        <v>9022</v>
      </c>
    </row>
    <row r="5182" spans="8:12" x14ac:dyDescent="0.25">
      <c r="H5182" s="148" t="s">
        <v>2195</v>
      </c>
      <c r="I5182" s="148" t="s">
        <v>391</v>
      </c>
      <c r="J5182" s="148" t="s">
        <v>9028</v>
      </c>
      <c r="K5182" s="148">
        <f t="shared" si="110"/>
        <v>650000000002167</v>
      </c>
      <c r="L5182" s="148" t="s">
        <v>9022</v>
      </c>
    </row>
    <row r="5183" spans="8:12" x14ac:dyDescent="0.25">
      <c r="H5183" s="148" t="s">
        <v>2196</v>
      </c>
      <c r="I5183" s="148" t="s">
        <v>6962</v>
      </c>
      <c r="J5183" s="148" t="s">
        <v>6962</v>
      </c>
      <c r="K5183" s="148">
        <f t="shared" si="110"/>
        <v>0</v>
      </c>
      <c r="L5183" s="148" t="s">
        <v>9022</v>
      </c>
    </row>
    <row r="5184" spans="8:12" x14ac:dyDescent="0.25">
      <c r="H5184" s="148" t="s">
        <v>2197</v>
      </c>
      <c r="I5184" s="148" t="s">
        <v>6962</v>
      </c>
      <c r="J5184" s="148" t="s">
        <v>6962</v>
      </c>
      <c r="K5184" s="148">
        <f t="shared" si="110"/>
        <v>0</v>
      </c>
      <c r="L5184" s="148" t="s">
        <v>9022</v>
      </c>
    </row>
    <row r="5185" spans="8:12" x14ac:dyDescent="0.25">
      <c r="H5185" s="148" t="s">
        <v>2197</v>
      </c>
      <c r="I5185" s="148" t="s">
        <v>391</v>
      </c>
      <c r="J5185" s="148" t="s">
        <v>9029</v>
      </c>
      <c r="K5185" s="148">
        <f t="shared" si="110"/>
        <v>650000000002166</v>
      </c>
      <c r="L5185" s="148" t="s">
        <v>9022</v>
      </c>
    </row>
    <row r="5186" spans="8:12" x14ac:dyDescent="0.25">
      <c r="H5186" s="148" t="s">
        <v>2198</v>
      </c>
      <c r="I5186" s="148" t="s">
        <v>6962</v>
      </c>
      <c r="J5186" s="148" t="s">
        <v>6962</v>
      </c>
      <c r="K5186" s="148">
        <f t="shared" si="110"/>
        <v>0</v>
      </c>
      <c r="L5186" s="148" t="s">
        <v>9022</v>
      </c>
    </row>
    <row r="5187" spans="8:12" x14ac:dyDescent="0.25">
      <c r="H5187" s="148" t="s">
        <v>2198</v>
      </c>
      <c r="I5187" s="148" t="s">
        <v>391</v>
      </c>
      <c r="J5187" s="148" t="s">
        <v>9030</v>
      </c>
      <c r="K5187" s="148">
        <f t="shared" ref="K5187:K5250" si="111">+IFERROR(J5187*1,0)</f>
        <v>650000000002172</v>
      </c>
      <c r="L5187" s="148" t="s">
        <v>9022</v>
      </c>
    </row>
    <row r="5188" spans="8:12" x14ac:dyDescent="0.25">
      <c r="H5188" s="148" t="s">
        <v>2199</v>
      </c>
      <c r="I5188" s="148" t="s">
        <v>6962</v>
      </c>
      <c r="J5188" s="148" t="s">
        <v>6962</v>
      </c>
      <c r="K5188" s="148">
        <f t="shared" si="111"/>
        <v>0</v>
      </c>
      <c r="L5188" s="148" t="s">
        <v>9024</v>
      </c>
    </row>
    <row r="5189" spans="8:12" x14ac:dyDescent="0.25">
      <c r="H5189" s="148" t="s">
        <v>2199</v>
      </c>
      <c r="I5189" s="148" t="s">
        <v>6962</v>
      </c>
      <c r="J5189" s="148" t="s">
        <v>9031</v>
      </c>
      <c r="K5189" s="148">
        <f t="shared" si="111"/>
        <v>650000000002177</v>
      </c>
      <c r="L5189" s="148" t="s">
        <v>9024</v>
      </c>
    </row>
    <row r="5190" spans="8:12" x14ac:dyDescent="0.25">
      <c r="H5190" s="148" t="s">
        <v>2200</v>
      </c>
      <c r="I5190" s="148" t="s">
        <v>6962</v>
      </c>
      <c r="J5190" s="148" t="s">
        <v>6962</v>
      </c>
      <c r="K5190" s="148">
        <f t="shared" si="111"/>
        <v>0</v>
      </c>
      <c r="L5190" s="148" t="s">
        <v>9025</v>
      </c>
    </row>
    <row r="5191" spans="8:12" x14ac:dyDescent="0.25">
      <c r="H5191" s="148" t="s">
        <v>2200</v>
      </c>
      <c r="I5191" s="148" t="s">
        <v>391</v>
      </c>
      <c r="J5191" s="148" t="s">
        <v>9031</v>
      </c>
      <c r="K5191" s="148">
        <f t="shared" si="111"/>
        <v>650000000002177</v>
      </c>
      <c r="L5191" s="148" t="s">
        <v>9025</v>
      </c>
    </row>
    <row r="5192" spans="8:12" x14ac:dyDescent="0.25">
      <c r="H5192" s="148" t="s">
        <v>2201</v>
      </c>
      <c r="I5192" s="148" t="s">
        <v>6962</v>
      </c>
      <c r="J5192" s="148" t="s">
        <v>6962</v>
      </c>
      <c r="K5192" s="148">
        <f t="shared" si="111"/>
        <v>0</v>
      </c>
      <c r="L5192" s="148" t="s">
        <v>9022</v>
      </c>
    </row>
    <row r="5193" spans="8:12" x14ac:dyDescent="0.25">
      <c r="H5193" s="148" t="s">
        <v>2201</v>
      </c>
      <c r="I5193" s="148" t="s">
        <v>391</v>
      </c>
      <c r="J5193" s="148" t="s">
        <v>9032</v>
      </c>
      <c r="K5193" s="148">
        <f t="shared" si="111"/>
        <v>650000000002179</v>
      </c>
      <c r="L5193" s="148" t="s">
        <v>9022</v>
      </c>
    </row>
    <row r="5194" spans="8:12" x14ac:dyDescent="0.25">
      <c r="H5194" s="148" t="s">
        <v>2202</v>
      </c>
      <c r="I5194" s="148" t="s">
        <v>6962</v>
      </c>
      <c r="J5194" s="148" t="s">
        <v>6962</v>
      </c>
      <c r="K5194" s="148">
        <f t="shared" si="111"/>
        <v>0</v>
      </c>
      <c r="L5194" s="148" t="s">
        <v>9022</v>
      </c>
    </row>
    <row r="5195" spans="8:12" x14ac:dyDescent="0.25">
      <c r="H5195" s="148" t="s">
        <v>2202</v>
      </c>
      <c r="I5195" s="148" t="s">
        <v>391</v>
      </c>
      <c r="J5195" s="148" t="s">
        <v>9033</v>
      </c>
      <c r="K5195" s="148">
        <f t="shared" si="111"/>
        <v>650000000002169</v>
      </c>
      <c r="L5195" s="148" t="s">
        <v>9022</v>
      </c>
    </row>
    <row r="5196" spans="8:12" x14ac:dyDescent="0.25">
      <c r="H5196" s="148" t="s">
        <v>2203</v>
      </c>
      <c r="I5196" s="148" t="s">
        <v>6962</v>
      </c>
      <c r="J5196" s="148" t="s">
        <v>6962</v>
      </c>
      <c r="K5196" s="148">
        <f t="shared" si="111"/>
        <v>0</v>
      </c>
      <c r="L5196" s="148" t="s">
        <v>9022</v>
      </c>
    </row>
    <row r="5197" spans="8:12" x14ac:dyDescent="0.25">
      <c r="H5197" s="148" t="s">
        <v>2203</v>
      </c>
      <c r="I5197" s="148" t="s">
        <v>391</v>
      </c>
      <c r="J5197" s="148" t="s">
        <v>9034</v>
      </c>
      <c r="K5197" s="148">
        <f t="shared" si="111"/>
        <v>650000000002180</v>
      </c>
      <c r="L5197" s="148" t="s">
        <v>9022</v>
      </c>
    </row>
    <row r="5198" spans="8:12" x14ac:dyDescent="0.25">
      <c r="H5198" s="148" t="s">
        <v>2204</v>
      </c>
      <c r="I5198" s="148" t="s">
        <v>6962</v>
      </c>
      <c r="J5198" s="148" t="s">
        <v>6962</v>
      </c>
      <c r="K5198" s="148">
        <f t="shared" si="111"/>
        <v>0</v>
      </c>
      <c r="L5198" s="148" t="s">
        <v>9022</v>
      </c>
    </row>
    <row r="5199" spans="8:12" x14ac:dyDescent="0.25">
      <c r="H5199" s="148" t="s">
        <v>2204</v>
      </c>
      <c r="I5199" s="148" t="s">
        <v>391</v>
      </c>
      <c r="J5199" s="148" t="s">
        <v>9035</v>
      </c>
      <c r="K5199" s="148">
        <f t="shared" si="111"/>
        <v>650000000002170</v>
      </c>
      <c r="L5199" s="148" t="s">
        <v>9022</v>
      </c>
    </row>
    <row r="5200" spans="8:12" x14ac:dyDescent="0.25">
      <c r="H5200" s="148" t="s">
        <v>2205</v>
      </c>
      <c r="I5200" s="148" t="s">
        <v>6962</v>
      </c>
      <c r="J5200" s="148" t="s">
        <v>6962</v>
      </c>
      <c r="K5200" s="148">
        <f t="shared" si="111"/>
        <v>0</v>
      </c>
      <c r="L5200" s="148" t="s">
        <v>9022</v>
      </c>
    </row>
    <row r="5201" spans="8:12" x14ac:dyDescent="0.25">
      <c r="H5201" s="148" t="s">
        <v>2206</v>
      </c>
      <c r="I5201" s="148" t="s">
        <v>6962</v>
      </c>
      <c r="J5201" s="148" t="s">
        <v>6962</v>
      </c>
      <c r="K5201" s="148">
        <f t="shared" si="111"/>
        <v>0</v>
      </c>
      <c r="L5201" s="148" t="s">
        <v>9024</v>
      </c>
    </row>
    <row r="5202" spans="8:12" x14ac:dyDescent="0.25">
      <c r="H5202" s="148" t="s">
        <v>2206</v>
      </c>
      <c r="I5202" s="148" t="s">
        <v>6962</v>
      </c>
      <c r="J5202" s="148" t="s">
        <v>9036</v>
      </c>
      <c r="K5202" s="148">
        <f t="shared" si="111"/>
        <v>650000000002183</v>
      </c>
      <c r="L5202" s="148" t="s">
        <v>9024</v>
      </c>
    </row>
    <row r="5203" spans="8:12" x14ac:dyDescent="0.25">
      <c r="H5203" s="148" t="s">
        <v>2207</v>
      </c>
      <c r="I5203" s="148" t="s">
        <v>6962</v>
      </c>
      <c r="J5203" s="148" t="s">
        <v>6962</v>
      </c>
      <c r="K5203" s="148">
        <f t="shared" si="111"/>
        <v>0</v>
      </c>
      <c r="L5203" s="148" t="s">
        <v>9025</v>
      </c>
    </row>
    <row r="5204" spans="8:12" x14ac:dyDescent="0.25">
      <c r="H5204" s="148" t="s">
        <v>2207</v>
      </c>
      <c r="I5204" s="148" t="s">
        <v>391</v>
      </c>
      <c r="J5204" s="148" t="s">
        <v>9036</v>
      </c>
      <c r="K5204" s="148">
        <f t="shared" si="111"/>
        <v>650000000002183</v>
      </c>
      <c r="L5204" s="148" t="s">
        <v>9025</v>
      </c>
    </row>
    <row r="5205" spans="8:12" x14ac:dyDescent="0.25">
      <c r="H5205" s="148" t="s">
        <v>2208</v>
      </c>
      <c r="I5205" s="148" t="s">
        <v>6962</v>
      </c>
      <c r="J5205" s="148" t="s">
        <v>6962</v>
      </c>
      <c r="K5205" s="148">
        <f t="shared" si="111"/>
        <v>0</v>
      </c>
      <c r="L5205" s="148" t="s">
        <v>9024</v>
      </c>
    </row>
    <row r="5206" spans="8:12" x14ac:dyDescent="0.25">
      <c r="H5206" s="148" t="s">
        <v>2208</v>
      </c>
      <c r="I5206" s="148" t="s">
        <v>6962</v>
      </c>
      <c r="J5206" s="148" t="s">
        <v>9037</v>
      </c>
      <c r="K5206" s="148">
        <f t="shared" si="111"/>
        <v>650000000002185</v>
      </c>
      <c r="L5206" s="148" t="s">
        <v>9024</v>
      </c>
    </row>
    <row r="5207" spans="8:12" x14ac:dyDescent="0.25">
      <c r="H5207" s="148" t="s">
        <v>2209</v>
      </c>
      <c r="I5207" s="148" t="s">
        <v>6962</v>
      </c>
      <c r="J5207" s="148" t="s">
        <v>6962</v>
      </c>
      <c r="K5207" s="148">
        <f t="shared" si="111"/>
        <v>0</v>
      </c>
      <c r="L5207" s="148" t="s">
        <v>9025</v>
      </c>
    </row>
    <row r="5208" spans="8:12" x14ac:dyDescent="0.25">
      <c r="H5208" s="148" t="s">
        <v>2209</v>
      </c>
      <c r="I5208" s="148" t="s">
        <v>391</v>
      </c>
      <c r="J5208" s="148" t="s">
        <v>9037</v>
      </c>
      <c r="K5208" s="148">
        <f t="shared" si="111"/>
        <v>650000000002185</v>
      </c>
      <c r="L5208" s="148" t="s">
        <v>9025</v>
      </c>
    </row>
    <row r="5209" spans="8:12" x14ac:dyDescent="0.25">
      <c r="H5209" s="148" t="s">
        <v>2210</v>
      </c>
      <c r="I5209" s="148" t="s">
        <v>6962</v>
      </c>
      <c r="J5209" s="148" t="s">
        <v>6962</v>
      </c>
      <c r="K5209" s="148">
        <f t="shared" si="111"/>
        <v>0</v>
      </c>
      <c r="L5209" s="148" t="s">
        <v>9022</v>
      </c>
    </row>
    <row r="5210" spans="8:12" x14ac:dyDescent="0.25">
      <c r="H5210" s="148" t="s">
        <v>2210</v>
      </c>
      <c r="I5210" s="148" t="s">
        <v>391</v>
      </c>
      <c r="J5210" s="148" t="s">
        <v>9038</v>
      </c>
      <c r="K5210" s="148">
        <f t="shared" si="111"/>
        <v>650000000002187</v>
      </c>
      <c r="L5210" s="148" t="s">
        <v>9022</v>
      </c>
    </row>
    <row r="5211" spans="8:12" x14ac:dyDescent="0.25">
      <c r="H5211" s="148" t="s">
        <v>2211</v>
      </c>
      <c r="I5211" s="148" t="s">
        <v>6962</v>
      </c>
      <c r="J5211" s="148" t="s">
        <v>6962</v>
      </c>
      <c r="K5211" s="148">
        <f t="shared" si="111"/>
        <v>0</v>
      </c>
      <c r="L5211" s="148" t="s">
        <v>9022</v>
      </c>
    </row>
    <row r="5212" spans="8:12" x14ac:dyDescent="0.25">
      <c r="H5212" s="148" t="s">
        <v>2211</v>
      </c>
      <c r="I5212" s="148" t="s">
        <v>391</v>
      </c>
      <c r="J5212" s="148" t="s">
        <v>9039</v>
      </c>
      <c r="K5212" s="148">
        <f t="shared" si="111"/>
        <v>650000000002188</v>
      </c>
      <c r="L5212" s="148" t="s">
        <v>9022</v>
      </c>
    </row>
    <row r="5213" spans="8:12" x14ac:dyDescent="0.25">
      <c r="H5213" s="148" t="s">
        <v>2212</v>
      </c>
      <c r="I5213" s="148" t="s">
        <v>6962</v>
      </c>
      <c r="J5213" s="148" t="s">
        <v>6962</v>
      </c>
      <c r="K5213" s="148">
        <f t="shared" si="111"/>
        <v>0</v>
      </c>
      <c r="L5213" s="148" t="s">
        <v>9022</v>
      </c>
    </row>
    <row r="5214" spans="8:12" x14ac:dyDescent="0.25">
      <c r="H5214" s="148" t="s">
        <v>2212</v>
      </c>
      <c r="I5214" s="148" t="s">
        <v>391</v>
      </c>
      <c r="J5214" s="148" t="s">
        <v>9040</v>
      </c>
      <c r="K5214" s="148">
        <f t="shared" si="111"/>
        <v>650000000002189</v>
      </c>
      <c r="L5214" s="148" t="s">
        <v>9022</v>
      </c>
    </row>
    <row r="5215" spans="8:12" x14ac:dyDescent="0.25">
      <c r="H5215" s="148" t="s">
        <v>2213</v>
      </c>
      <c r="I5215" s="148" t="s">
        <v>6962</v>
      </c>
      <c r="J5215" s="148" t="s">
        <v>6962</v>
      </c>
      <c r="K5215" s="148">
        <f t="shared" si="111"/>
        <v>0</v>
      </c>
      <c r="L5215" s="148" t="s">
        <v>9022</v>
      </c>
    </row>
    <row r="5216" spans="8:12" x14ac:dyDescent="0.25">
      <c r="H5216" s="148" t="s">
        <v>2213</v>
      </c>
      <c r="I5216" s="148" t="s">
        <v>391</v>
      </c>
      <c r="J5216" s="148" t="s">
        <v>9041</v>
      </c>
      <c r="K5216" s="148">
        <f t="shared" si="111"/>
        <v>650000000002192</v>
      </c>
      <c r="L5216" s="148" t="s">
        <v>9022</v>
      </c>
    </row>
    <row r="5217" spans="8:12" x14ac:dyDescent="0.25">
      <c r="H5217" s="148" t="s">
        <v>2214</v>
      </c>
      <c r="I5217" s="148" t="s">
        <v>6962</v>
      </c>
      <c r="J5217" s="148" t="s">
        <v>6962</v>
      </c>
      <c r="K5217" s="148">
        <f t="shared" si="111"/>
        <v>0</v>
      </c>
      <c r="L5217" s="148" t="s">
        <v>9022</v>
      </c>
    </row>
    <row r="5218" spans="8:12" x14ac:dyDescent="0.25">
      <c r="H5218" s="148" t="s">
        <v>2215</v>
      </c>
      <c r="I5218" s="148" t="s">
        <v>6962</v>
      </c>
      <c r="J5218" s="148" t="s">
        <v>6962</v>
      </c>
      <c r="K5218" s="148">
        <f t="shared" si="111"/>
        <v>0</v>
      </c>
      <c r="L5218" s="148" t="s">
        <v>9022</v>
      </c>
    </row>
    <row r="5219" spans="8:12" x14ac:dyDescent="0.25">
      <c r="H5219" s="148" t="s">
        <v>2215</v>
      </c>
      <c r="I5219" s="148" t="s">
        <v>391</v>
      </c>
      <c r="J5219" s="148" t="s">
        <v>9042</v>
      </c>
      <c r="K5219" s="148">
        <f t="shared" si="111"/>
        <v>650000000002194</v>
      </c>
      <c r="L5219" s="148" t="s">
        <v>9022</v>
      </c>
    </row>
    <row r="5220" spans="8:12" x14ac:dyDescent="0.25">
      <c r="H5220" s="148" t="s">
        <v>2216</v>
      </c>
      <c r="I5220" s="148" t="s">
        <v>6962</v>
      </c>
      <c r="J5220" s="148" t="s">
        <v>6962</v>
      </c>
      <c r="K5220" s="148">
        <f t="shared" si="111"/>
        <v>0</v>
      </c>
      <c r="L5220" s="148" t="s">
        <v>9022</v>
      </c>
    </row>
    <row r="5221" spans="8:12" x14ac:dyDescent="0.25">
      <c r="H5221" s="148" t="s">
        <v>2216</v>
      </c>
      <c r="I5221" s="148" t="s">
        <v>391</v>
      </c>
      <c r="J5221" s="148" t="s">
        <v>9043</v>
      </c>
      <c r="K5221" s="148">
        <f t="shared" si="111"/>
        <v>650000000002195</v>
      </c>
      <c r="L5221" s="148" t="s">
        <v>9022</v>
      </c>
    </row>
    <row r="5222" spans="8:12" x14ac:dyDescent="0.25">
      <c r="H5222" s="148" t="s">
        <v>2217</v>
      </c>
      <c r="I5222" s="148" t="s">
        <v>6962</v>
      </c>
      <c r="J5222" s="148" t="s">
        <v>6962</v>
      </c>
      <c r="K5222" s="148">
        <f t="shared" si="111"/>
        <v>0</v>
      </c>
      <c r="L5222" s="148" t="s">
        <v>9022</v>
      </c>
    </row>
    <row r="5223" spans="8:12" x14ac:dyDescent="0.25">
      <c r="H5223" s="148" t="s">
        <v>2217</v>
      </c>
      <c r="I5223" s="148" t="s">
        <v>391</v>
      </c>
      <c r="J5223" s="148" t="s">
        <v>9044</v>
      </c>
      <c r="K5223" s="148">
        <f t="shared" si="111"/>
        <v>650000000002196</v>
      </c>
      <c r="L5223" s="148" t="s">
        <v>9022</v>
      </c>
    </row>
    <row r="5224" spans="8:12" x14ac:dyDescent="0.25">
      <c r="H5224" s="148" t="s">
        <v>2218</v>
      </c>
      <c r="I5224" s="148" t="s">
        <v>6962</v>
      </c>
      <c r="J5224" s="148" t="s">
        <v>6962</v>
      </c>
      <c r="K5224" s="148">
        <f t="shared" si="111"/>
        <v>0</v>
      </c>
      <c r="L5224" s="148" t="s">
        <v>9022</v>
      </c>
    </row>
    <row r="5225" spans="8:12" x14ac:dyDescent="0.25">
      <c r="H5225" s="148" t="s">
        <v>2218</v>
      </c>
      <c r="I5225" s="148" t="s">
        <v>391</v>
      </c>
      <c r="J5225" s="148" t="s">
        <v>9045</v>
      </c>
      <c r="K5225" s="148">
        <f t="shared" si="111"/>
        <v>650000000002197</v>
      </c>
      <c r="L5225" s="148" t="s">
        <v>9022</v>
      </c>
    </row>
    <row r="5226" spans="8:12" x14ac:dyDescent="0.25">
      <c r="H5226" s="148" t="s">
        <v>2219</v>
      </c>
      <c r="I5226" s="148" t="s">
        <v>6962</v>
      </c>
      <c r="J5226" s="148" t="s">
        <v>6962</v>
      </c>
      <c r="K5226" s="148">
        <f t="shared" si="111"/>
        <v>0</v>
      </c>
      <c r="L5226" s="148" t="s">
        <v>9022</v>
      </c>
    </row>
    <row r="5227" spans="8:12" x14ac:dyDescent="0.25">
      <c r="H5227" s="148" t="s">
        <v>2219</v>
      </c>
      <c r="I5227" s="148" t="s">
        <v>391</v>
      </c>
      <c r="J5227" s="148" t="s">
        <v>9046</v>
      </c>
      <c r="K5227" s="148">
        <f t="shared" si="111"/>
        <v>650000000002198</v>
      </c>
      <c r="L5227" s="148" t="s">
        <v>9022</v>
      </c>
    </row>
    <row r="5228" spans="8:12" x14ac:dyDescent="0.25">
      <c r="H5228" s="148" t="s">
        <v>2220</v>
      </c>
      <c r="I5228" s="148" t="s">
        <v>6962</v>
      </c>
      <c r="J5228" s="148" t="s">
        <v>6962</v>
      </c>
      <c r="K5228" s="148">
        <f t="shared" si="111"/>
        <v>0</v>
      </c>
      <c r="L5228" s="148" t="s">
        <v>9022</v>
      </c>
    </row>
    <row r="5229" spans="8:12" x14ac:dyDescent="0.25">
      <c r="H5229" s="148" t="s">
        <v>2220</v>
      </c>
      <c r="I5229" s="148" t="s">
        <v>391</v>
      </c>
      <c r="J5229" s="148" t="s">
        <v>9047</v>
      </c>
      <c r="K5229" s="148">
        <f t="shared" si="111"/>
        <v>650000000002215</v>
      </c>
      <c r="L5229" s="148" t="s">
        <v>9022</v>
      </c>
    </row>
    <row r="5230" spans="8:12" x14ac:dyDescent="0.25">
      <c r="H5230" s="148" t="s">
        <v>2221</v>
      </c>
      <c r="I5230" s="148" t="s">
        <v>6962</v>
      </c>
      <c r="J5230" s="148" t="s">
        <v>6962</v>
      </c>
      <c r="K5230" s="148">
        <f t="shared" si="111"/>
        <v>0</v>
      </c>
      <c r="L5230" s="148" t="s">
        <v>9022</v>
      </c>
    </row>
    <row r="5231" spans="8:12" x14ac:dyDescent="0.25">
      <c r="H5231" s="148" t="s">
        <v>2222</v>
      </c>
      <c r="I5231" s="148" t="s">
        <v>6962</v>
      </c>
      <c r="J5231" s="148" t="s">
        <v>6962</v>
      </c>
      <c r="K5231" s="148">
        <f t="shared" si="111"/>
        <v>0</v>
      </c>
      <c r="L5231" s="148" t="s">
        <v>9022</v>
      </c>
    </row>
    <row r="5232" spans="8:12" x14ac:dyDescent="0.25">
      <c r="H5232" s="148" t="s">
        <v>2223</v>
      </c>
      <c r="I5232" s="148" t="s">
        <v>6962</v>
      </c>
      <c r="J5232" s="148" t="s">
        <v>6962</v>
      </c>
      <c r="K5232" s="148">
        <f t="shared" si="111"/>
        <v>0</v>
      </c>
      <c r="L5232" s="148" t="s">
        <v>9022</v>
      </c>
    </row>
    <row r="5233" spans="8:12" x14ac:dyDescent="0.25">
      <c r="H5233" s="148" t="s">
        <v>2224</v>
      </c>
      <c r="I5233" s="148" t="s">
        <v>6962</v>
      </c>
      <c r="J5233" s="148" t="s">
        <v>6962</v>
      </c>
      <c r="K5233" s="148">
        <f t="shared" si="111"/>
        <v>0</v>
      </c>
      <c r="L5233" s="148" t="s">
        <v>9022</v>
      </c>
    </row>
    <row r="5234" spans="8:12" x14ac:dyDescent="0.25">
      <c r="H5234" s="148" t="s">
        <v>2224</v>
      </c>
      <c r="I5234" s="148" t="s">
        <v>391</v>
      </c>
      <c r="J5234" s="148" t="s">
        <v>9048</v>
      </c>
      <c r="K5234" s="148">
        <f t="shared" si="111"/>
        <v>650000000002207</v>
      </c>
      <c r="L5234" s="148" t="s">
        <v>9022</v>
      </c>
    </row>
    <row r="5235" spans="8:12" x14ac:dyDescent="0.25">
      <c r="H5235" s="148" t="s">
        <v>2225</v>
      </c>
      <c r="I5235" s="148" t="s">
        <v>6962</v>
      </c>
      <c r="J5235" s="148" t="s">
        <v>6962</v>
      </c>
      <c r="K5235" s="148">
        <f t="shared" si="111"/>
        <v>0</v>
      </c>
      <c r="L5235" s="148" t="s">
        <v>9022</v>
      </c>
    </row>
    <row r="5236" spans="8:12" x14ac:dyDescent="0.25">
      <c r="H5236" s="148" t="s">
        <v>2225</v>
      </c>
      <c r="I5236" s="148" t="s">
        <v>391</v>
      </c>
      <c r="J5236" s="148" t="s">
        <v>9049</v>
      </c>
      <c r="K5236" s="148">
        <f t="shared" si="111"/>
        <v>650000000002209</v>
      </c>
      <c r="L5236" s="148" t="s">
        <v>9022</v>
      </c>
    </row>
    <row r="5237" spans="8:12" x14ac:dyDescent="0.25">
      <c r="H5237" s="148" t="s">
        <v>2226</v>
      </c>
      <c r="I5237" s="148" t="s">
        <v>6962</v>
      </c>
      <c r="J5237" s="148" t="s">
        <v>6962</v>
      </c>
      <c r="K5237" s="148">
        <f t="shared" si="111"/>
        <v>0</v>
      </c>
      <c r="L5237" s="148" t="s">
        <v>9022</v>
      </c>
    </row>
    <row r="5238" spans="8:12" x14ac:dyDescent="0.25">
      <c r="H5238" s="148" t="s">
        <v>2226</v>
      </c>
      <c r="I5238" s="148" t="s">
        <v>391</v>
      </c>
      <c r="J5238" s="148" t="s">
        <v>9050</v>
      </c>
      <c r="K5238" s="148">
        <f t="shared" si="111"/>
        <v>650000000002210</v>
      </c>
      <c r="L5238" s="148" t="s">
        <v>9022</v>
      </c>
    </row>
    <row r="5239" spans="8:12" x14ac:dyDescent="0.25">
      <c r="H5239" s="148" t="s">
        <v>2227</v>
      </c>
      <c r="I5239" s="148" t="s">
        <v>6962</v>
      </c>
      <c r="J5239" s="148" t="s">
        <v>6962</v>
      </c>
      <c r="K5239" s="148">
        <f t="shared" si="111"/>
        <v>0</v>
      </c>
      <c r="L5239" s="148" t="s">
        <v>9022</v>
      </c>
    </row>
    <row r="5240" spans="8:12" x14ac:dyDescent="0.25">
      <c r="H5240" s="148" t="s">
        <v>2227</v>
      </c>
      <c r="I5240" s="148" t="s">
        <v>391</v>
      </c>
      <c r="J5240" s="148" t="s">
        <v>9051</v>
      </c>
      <c r="K5240" s="148">
        <f t="shared" si="111"/>
        <v>650000000002213</v>
      </c>
      <c r="L5240" s="148" t="s">
        <v>9022</v>
      </c>
    </row>
    <row r="5241" spans="8:12" x14ac:dyDescent="0.25">
      <c r="H5241" s="148" t="s">
        <v>2228</v>
      </c>
      <c r="I5241" s="148" t="s">
        <v>6962</v>
      </c>
      <c r="J5241" s="148" t="s">
        <v>6962</v>
      </c>
      <c r="K5241" s="148">
        <f t="shared" si="111"/>
        <v>0</v>
      </c>
      <c r="L5241" s="148" t="s">
        <v>9022</v>
      </c>
    </row>
    <row r="5242" spans="8:12" x14ac:dyDescent="0.25">
      <c r="H5242" s="148" t="s">
        <v>2228</v>
      </c>
      <c r="I5242" s="148" t="s">
        <v>391</v>
      </c>
      <c r="J5242" s="148" t="s">
        <v>9052</v>
      </c>
      <c r="K5242" s="148">
        <f t="shared" si="111"/>
        <v>650000000002214</v>
      </c>
      <c r="L5242" s="148" t="s">
        <v>9022</v>
      </c>
    </row>
    <row r="5243" spans="8:12" x14ac:dyDescent="0.25">
      <c r="H5243" s="148" t="s">
        <v>2229</v>
      </c>
      <c r="I5243" s="148" t="s">
        <v>6962</v>
      </c>
      <c r="J5243" s="148" t="s">
        <v>6962</v>
      </c>
      <c r="K5243" s="148">
        <f t="shared" si="111"/>
        <v>0</v>
      </c>
      <c r="L5243" s="148" t="s">
        <v>9022</v>
      </c>
    </row>
    <row r="5244" spans="8:12" x14ac:dyDescent="0.25">
      <c r="H5244" s="148" t="s">
        <v>2229</v>
      </c>
      <c r="I5244" s="148" t="s">
        <v>391</v>
      </c>
      <c r="J5244" s="148" t="s">
        <v>9053</v>
      </c>
      <c r="K5244" s="148">
        <f t="shared" si="111"/>
        <v>650000000002212</v>
      </c>
      <c r="L5244" s="148" t="s">
        <v>9022</v>
      </c>
    </row>
    <row r="5245" spans="8:12" x14ac:dyDescent="0.25">
      <c r="H5245" s="148" t="s">
        <v>2230</v>
      </c>
      <c r="I5245" s="148" t="s">
        <v>6962</v>
      </c>
      <c r="J5245" s="148" t="s">
        <v>6962</v>
      </c>
      <c r="K5245" s="148">
        <f t="shared" si="111"/>
        <v>0</v>
      </c>
      <c r="L5245" s="148" t="s">
        <v>9022</v>
      </c>
    </row>
    <row r="5246" spans="8:12" x14ac:dyDescent="0.25">
      <c r="H5246" s="148" t="s">
        <v>2231</v>
      </c>
      <c r="I5246" s="148" t="s">
        <v>6962</v>
      </c>
      <c r="J5246" s="148" t="s">
        <v>6962</v>
      </c>
      <c r="K5246" s="148">
        <f t="shared" si="111"/>
        <v>0</v>
      </c>
      <c r="L5246" s="148" t="s">
        <v>9022</v>
      </c>
    </row>
    <row r="5247" spans="8:12" x14ac:dyDescent="0.25">
      <c r="H5247" s="148" t="s">
        <v>2232</v>
      </c>
      <c r="I5247" s="148" t="s">
        <v>6962</v>
      </c>
      <c r="J5247" s="148" t="s">
        <v>6962</v>
      </c>
      <c r="K5247" s="148">
        <f t="shared" si="111"/>
        <v>0</v>
      </c>
      <c r="L5247" s="148" t="s">
        <v>9022</v>
      </c>
    </row>
    <row r="5248" spans="8:12" x14ac:dyDescent="0.25">
      <c r="H5248" s="148" t="s">
        <v>2233</v>
      </c>
      <c r="I5248" s="148" t="s">
        <v>6962</v>
      </c>
      <c r="J5248" s="148" t="s">
        <v>6962</v>
      </c>
      <c r="K5248" s="148">
        <f t="shared" si="111"/>
        <v>0</v>
      </c>
      <c r="L5248" s="148" t="s">
        <v>9022</v>
      </c>
    </row>
    <row r="5249" spans="8:12" x14ac:dyDescent="0.25">
      <c r="H5249" s="148" t="s">
        <v>2234</v>
      </c>
      <c r="I5249" s="148" t="s">
        <v>6962</v>
      </c>
      <c r="J5249" s="148" t="s">
        <v>6962</v>
      </c>
      <c r="K5249" s="148">
        <f t="shared" si="111"/>
        <v>0</v>
      </c>
      <c r="L5249" s="148" t="s">
        <v>9023</v>
      </c>
    </row>
    <row r="5250" spans="8:12" x14ac:dyDescent="0.25">
      <c r="H5250" s="148" t="s">
        <v>2235</v>
      </c>
      <c r="I5250" s="148" t="s">
        <v>6962</v>
      </c>
      <c r="J5250" s="148" t="s">
        <v>6962</v>
      </c>
      <c r="K5250" s="148">
        <f t="shared" si="111"/>
        <v>0</v>
      </c>
      <c r="L5250" s="148" t="s">
        <v>9022</v>
      </c>
    </row>
    <row r="5251" spans="8:12" x14ac:dyDescent="0.25">
      <c r="H5251" s="148" t="s">
        <v>2236</v>
      </c>
      <c r="I5251" s="148" t="s">
        <v>6962</v>
      </c>
      <c r="J5251" s="148" t="s">
        <v>6962</v>
      </c>
      <c r="K5251" s="148">
        <f t="shared" ref="K5251:K5314" si="112">+IFERROR(J5251*1,0)</f>
        <v>0</v>
      </c>
      <c r="L5251" s="148" t="s">
        <v>9022</v>
      </c>
    </row>
    <row r="5252" spans="8:12" x14ac:dyDescent="0.25">
      <c r="H5252" s="148" t="s">
        <v>2237</v>
      </c>
      <c r="I5252" s="148" t="s">
        <v>6962</v>
      </c>
      <c r="J5252" s="148" t="s">
        <v>6962</v>
      </c>
      <c r="K5252" s="148">
        <f t="shared" si="112"/>
        <v>0</v>
      </c>
      <c r="L5252" s="148" t="s">
        <v>9022</v>
      </c>
    </row>
    <row r="5253" spans="8:12" x14ac:dyDescent="0.25">
      <c r="H5253" s="148" t="s">
        <v>2238</v>
      </c>
      <c r="I5253" s="148" t="s">
        <v>6962</v>
      </c>
      <c r="J5253" s="148" t="s">
        <v>6962</v>
      </c>
      <c r="K5253" s="148">
        <f t="shared" si="112"/>
        <v>0</v>
      </c>
      <c r="L5253" s="148" t="s">
        <v>9022</v>
      </c>
    </row>
    <row r="5254" spans="8:12" x14ac:dyDescent="0.25">
      <c r="H5254" s="148" t="s">
        <v>2239</v>
      </c>
      <c r="I5254" s="148" t="s">
        <v>6962</v>
      </c>
      <c r="J5254" s="148" t="s">
        <v>6962</v>
      </c>
      <c r="K5254" s="148">
        <f t="shared" si="112"/>
        <v>0</v>
      </c>
      <c r="L5254" s="148" t="s">
        <v>9022</v>
      </c>
    </row>
    <row r="5255" spans="8:12" x14ac:dyDescent="0.25">
      <c r="H5255" s="148" t="s">
        <v>2240</v>
      </c>
      <c r="I5255" s="148" t="s">
        <v>6962</v>
      </c>
      <c r="J5255" s="148" t="s">
        <v>6962</v>
      </c>
      <c r="K5255" s="148">
        <f t="shared" si="112"/>
        <v>0</v>
      </c>
      <c r="L5255" s="148" t="s">
        <v>9022</v>
      </c>
    </row>
    <row r="5256" spans="8:12" x14ac:dyDescent="0.25">
      <c r="H5256" s="148" t="s">
        <v>2241</v>
      </c>
      <c r="I5256" s="148" t="s">
        <v>6962</v>
      </c>
      <c r="J5256" s="148" t="s">
        <v>6962</v>
      </c>
      <c r="K5256" s="148">
        <f t="shared" si="112"/>
        <v>0</v>
      </c>
      <c r="L5256" s="148" t="s">
        <v>9022</v>
      </c>
    </row>
    <row r="5257" spans="8:12" x14ac:dyDescent="0.25">
      <c r="H5257" s="148" t="s">
        <v>2242</v>
      </c>
      <c r="I5257" s="148" t="s">
        <v>6962</v>
      </c>
      <c r="J5257" s="148" t="s">
        <v>6962</v>
      </c>
      <c r="K5257" s="148">
        <f t="shared" si="112"/>
        <v>0</v>
      </c>
      <c r="L5257" s="148" t="s">
        <v>9022</v>
      </c>
    </row>
    <row r="5258" spans="8:12" x14ac:dyDescent="0.25">
      <c r="H5258" s="148" t="s">
        <v>2243</v>
      </c>
      <c r="I5258" s="148" t="s">
        <v>6962</v>
      </c>
      <c r="J5258" s="148" t="s">
        <v>6962</v>
      </c>
      <c r="K5258" s="148">
        <f t="shared" si="112"/>
        <v>0</v>
      </c>
      <c r="L5258" s="148" t="s">
        <v>9022</v>
      </c>
    </row>
    <row r="5259" spans="8:12" x14ac:dyDescent="0.25">
      <c r="H5259" s="148" t="s">
        <v>2244</v>
      </c>
      <c r="I5259" s="148" t="s">
        <v>6962</v>
      </c>
      <c r="J5259" s="148" t="s">
        <v>6962</v>
      </c>
      <c r="K5259" s="148">
        <f t="shared" si="112"/>
        <v>0</v>
      </c>
      <c r="L5259" s="148" t="s">
        <v>9022</v>
      </c>
    </row>
    <row r="5260" spans="8:12" x14ac:dyDescent="0.25">
      <c r="H5260" s="148" t="s">
        <v>2245</v>
      </c>
      <c r="I5260" s="148" t="s">
        <v>6962</v>
      </c>
      <c r="J5260" s="148" t="s">
        <v>6962</v>
      </c>
      <c r="K5260" s="148">
        <f t="shared" si="112"/>
        <v>0</v>
      </c>
      <c r="L5260" s="148" t="s">
        <v>9022</v>
      </c>
    </row>
    <row r="5261" spans="8:12" x14ac:dyDescent="0.25">
      <c r="H5261" s="148" t="s">
        <v>2246</v>
      </c>
      <c r="I5261" s="148" t="s">
        <v>6962</v>
      </c>
      <c r="J5261" s="148" t="s">
        <v>6962</v>
      </c>
      <c r="K5261" s="148">
        <f t="shared" si="112"/>
        <v>0</v>
      </c>
      <c r="L5261" s="148" t="s">
        <v>9022</v>
      </c>
    </row>
    <row r="5262" spans="8:12" x14ac:dyDescent="0.25">
      <c r="H5262" s="148" t="s">
        <v>2247</v>
      </c>
      <c r="I5262" s="148" t="s">
        <v>6962</v>
      </c>
      <c r="J5262" s="148" t="s">
        <v>6962</v>
      </c>
      <c r="K5262" s="148">
        <f t="shared" si="112"/>
        <v>0</v>
      </c>
      <c r="L5262" s="148" t="s">
        <v>9022</v>
      </c>
    </row>
    <row r="5263" spans="8:12" x14ac:dyDescent="0.25">
      <c r="H5263" s="148" t="s">
        <v>2248</v>
      </c>
      <c r="I5263" s="148" t="s">
        <v>6962</v>
      </c>
      <c r="J5263" s="148" t="s">
        <v>6962</v>
      </c>
      <c r="K5263" s="148">
        <f t="shared" si="112"/>
        <v>0</v>
      </c>
      <c r="L5263" s="148" t="s">
        <v>9022</v>
      </c>
    </row>
    <row r="5264" spans="8:12" x14ac:dyDescent="0.25">
      <c r="H5264" s="148" t="s">
        <v>2249</v>
      </c>
      <c r="I5264" s="148" t="s">
        <v>6962</v>
      </c>
      <c r="J5264" s="148" t="s">
        <v>6962</v>
      </c>
      <c r="K5264" s="148">
        <f t="shared" si="112"/>
        <v>0</v>
      </c>
      <c r="L5264" s="148" t="s">
        <v>9022</v>
      </c>
    </row>
    <row r="5265" spans="8:12" x14ac:dyDescent="0.25">
      <c r="H5265" s="148" t="s">
        <v>2250</v>
      </c>
      <c r="I5265" s="148" t="s">
        <v>6962</v>
      </c>
      <c r="J5265" s="148" t="s">
        <v>6962</v>
      </c>
      <c r="K5265" s="148">
        <f t="shared" si="112"/>
        <v>0</v>
      </c>
      <c r="L5265" s="148" t="s">
        <v>9022</v>
      </c>
    </row>
    <row r="5266" spans="8:12" x14ac:dyDescent="0.25">
      <c r="H5266" s="148" t="s">
        <v>2251</v>
      </c>
      <c r="I5266" s="148" t="s">
        <v>6962</v>
      </c>
      <c r="J5266" s="148" t="s">
        <v>6962</v>
      </c>
      <c r="K5266" s="148">
        <f t="shared" si="112"/>
        <v>0</v>
      </c>
      <c r="L5266" s="148" t="s">
        <v>9022</v>
      </c>
    </row>
    <row r="5267" spans="8:12" x14ac:dyDescent="0.25">
      <c r="H5267" s="148" t="s">
        <v>2252</v>
      </c>
      <c r="I5267" s="148" t="s">
        <v>6962</v>
      </c>
      <c r="J5267" s="148" t="s">
        <v>6962</v>
      </c>
      <c r="K5267" s="148">
        <f t="shared" si="112"/>
        <v>0</v>
      </c>
      <c r="L5267" s="148" t="s">
        <v>9022</v>
      </c>
    </row>
    <row r="5268" spans="8:12" x14ac:dyDescent="0.25">
      <c r="H5268" s="148" t="s">
        <v>2253</v>
      </c>
      <c r="I5268" s="148" t="s">
        <v>6962</v>
      </c>
      <c r="J5268" s="148" t="s">
        <v>6962</v>
      </c>
      <c r="K5268" s="148">
        <f t="shared" si="112"/>
        <v>0</v>
      </c>
      <c r="L5268" s="148" t="s">
        <v>9022</v>
      </c>
    </row>
    <row r="5269" spans="8:12" x14ac:dyDescent="0.25">
      <c r="H5269" s="148" t="s">
        <v>2254</v>
      </c>
      <c r="I5269" s="148" t="s">
        <v>6962</v>
      </c>
      <c r="J5269" s="148" t="s">
        <v>6962</v>
      </c>
      <c r="K5269" s="148">
        <f t="shared" si="112"/>
        <v>0</v>
      </c>
      <c r="L5269" s="148" t="s">
        <v>9022</v>
      </c>
    </row>
    <row r="5270" spans="8:12" x14ac:dyDescent="0.25">
      <c r="H5270" s="148" t="s">
        <v>2255</v>
      </c>
      <c r="I5270" s="148" t="s">
        <v>6962</v>
      </c>
      <c r="J5270" s="148" t="s">
        <v>6962</v>
      </c>
      <c r="K5270" s="148">
        <f t="shared" si="112"/>
        <v>0</v>
      </c>
      <c r="L5270" s="148" t="s">
        <v>9022</v>
      </c>
    </row>
    <row r="5271" spans="8:12" x14ac:dyDescent="0.25">
      <c r="H5271" s="148" t="s">
        <v>2256</v>
      </c>
      <c r="I5271" s="148" t="s">
        <v>6962</v>
      </c>
      <c r="J5271" s="148" t="s">
        <v>6962</v>
      </c>
      <c r="K5271" s="148">
        <f t="shared" si="112"/>
        <v>0</v>
      </c>
      <c r="L5271" s="148" t="s">
        <v>9022</v>
      </c>
    </row>
    <row r="5272" spans="8:12" x14ac:dyDescent="0.25">
      <c r="H5272" s="148" t="s">
        <v>2257</v>
      </c>
      <c r="I5272" s="148" t="s">
        <v>6962</v>
      </c>
      <c r="J5272" s="148" t="s">
        <v>6962</v>
      </c>
      <c r="K5272" s="148">
        <f t="shared" si="112"/>
        <v>0</v>
      </c>
      <c r="L5272" s="148" t="s">
        <v>9022</v>
      </c>
    </row>
    <row r="5273" spans="8:12" x14ac:dyDescent="0.25">
      <c r="H5273" s="148" t="s">
        <v>2258</v>
      </c>
      <c r="I5273" s="148" t="s">
        <v>6962</v>
      </c>
      <c r="J5273" s="148" t="s">
        <v>6962</v>
      </c>
      <c r="K5273" s="148">
        <f t="shared" si="112"/>
        <v>0</v>
      </c>
      <c r="L5273" s="148" t="s">
        <v>9022</v>
      </c>
    </row>
    <row r="5274" spans="8:12" x14ac:dyDescent="0.25">
      <c r="H5274" s="148" t="s">
        <v>2259</v>
      </c>
      <c r="I5274" s="148" t="s">
        <v>6962</v>
      </c>
      <c r="J5274" s="148" t="s">
        <v>6962</v>
      </c>
      <c r="K5274" s="148">
        <f t="shared" si="112"/>
        <v>0</v>
      </c>
      <c r="L5274" s="148" t="s">
        <v>9022</v>
      </c>
    </row>
    <row r="5275" spans="8:12" x14ac:dyDescent="0.25">
      <c r="H5275" s="148" t="s">
        <v>2260</v>
      </c>
      <c r="I5275" s="148" t="s">
        <v>6962</v>
      </c>
      <c r="J5275" s="148" t="s">
        <v>6962</v>
      </c>
      <c r="K5275" s="148">
        <f t="shared" si="112"/>
        <v>0</v>
      </c>
      <c r="L5275" s="148" t="s">
        <v>9022</v>
      </c>
    </row>
    <row r="5276" spans="8:12" x14ac:dyDescent="0.25">
      <c r="H5276" s="148" t="s">
        <v>2261</v>
      </c>
      <c r="I5276" s="148" t="s">
        <v>6962</v>
      </c>
      <c r="J5276" s="148" t="s">
        <v>6962</v>
      </c>
      <c r="K5276" s="148">
        <f t="shared" si="112"/>
        <v>0</v>
      </c>
      <c r="L5276" s="148" t="s">
        <v>9022</v>
      </c>
    </row>
    <row r="5277" spans="8:12" x14ac:dyDescent="0.25">
      <c r="H5277" s="148" t="s">
        <v>2262</v>
      </c>
      <c r="I5277" s="148" t="s">
        <v>6962</v>
      </c>
      <c r="J5277" s="148" t="s">
        <v>6962</v>
      </c>
      <c r="K5277" s="148">
        <f t="shared" si="112"/>
        <v>0</v>
      </c>
      <c r="L5277" s="148" t="s">
        <v>9022</v>
      </c>
    </row>
    <row r="5278" spans="8:12" x14ac:dyDescent="0.25">
      <c r="H5278" s="148" t="s">
        <v>2263</v>
      </c>
      <c r="I5278" s="148" t="s">
        <v>6962</v>
      </c>
      <c r="J5278" s="148" t="s">
        <v>6962</v>
      </c>
      <c r="K5278" s="148">
        <f t="shared" si="112"/>
        <v>0</v>
      </c>
      <c r="L5278" s="148" t="s">
        <v>9022</v>
      </c>
    </row>
    <row r="5279" spans="8:12" x14ac:dyDescent="0.25">
      <c r="H5279" s="148" t="s">
        <v>2264</v>
      </c>
      <c r="I5279" s="148" t="s">
        <v>6962</v>
      </c>
      <c r="J5279" s="148" t="s">
        <v>6962</v>
      </c>
      <c r="K5279" s="148">
        <f t="shared" si="112"/>
        <v>0</v>
      </c>
      <c r="L5279" s="148" t="s">
        <v>9022</v>
      </c>
    </row>
    <row r="5280" spans="8:12" x14ac:dyDescent="0.25">
      <c r="H5280" s="148" t="s">
        <v>2265</v>
      </c>
      <c r="I5280" s="148" t="s">
        <v>6962</v>
      </c>
      <c r="J5280" s="148" t="s">
        <v>6962</v>
      </c>
      <c r="K5280" s="148">
        <f t="shared" si="112"/>
        <v>0</v>
      </c>
      <c r="L5280" s="148" t="s">
        <v>9022</v>
      </c>
    </row>
    <row r="5281" spans="8:12" x14ac:dyDescent="0.25">
      <c r="H5281" s="148" t="s">
        <v>2266</v>
      </c>
      <c r="I5281" s="148" t="s">
        <v>6962</v>
      </c>
      <c r="J5281" s="148" t="s">
        <v>6962</v>
      </c>
      <c r="K5281" s="148">
        <f t="shared" si="112"/>
        <v>0</v>
      </c>
      <c r="L5281" s="148" t="s">
        <v>9022</v>
      </c>
    </row>
    <row r="5282" spans="8:12" x14ac:dyDescent="0.25">
      <c r="H5282" s="148" t="s">
        <v>2267</v>
      </c>
      <c r="I5282" s="148" t="s">
        <v>6962</v>
      </c>
      <c r="J5282" s="148" t="s">
        <v>6962</v>
      </c>
      <c r="K5282" s="148">
        <f t="shared" si="112"/>
        <v>0</v>
      </c>
      <c r="L5282" s="148" t="s">
        <v>9022</v>
      </c>
    </row>
    <row r="5283" spans="8:12" x14ac:dyDescent="0.25">
      <c r="H5283" s="148" t="s">
        <v>2268</v>
      </c>
      <c r="I5283" s="148" t="s">
        <v>6962</v>
      </c>
      <c r="J5283" s="148" t="s">
        <v>6962</v>
      </c>
      <c r="K5283" s="148">
        <f t="shared" si="112"/>
        <v>0</v>
      </c>
      <c r="L5283" s="148" t="s">
        <v>9022</v>
      </c>
    </row>
    <row r="5284" spans="8:12" x14ac:dyDescent="0.25">
      <c r="H5284" s="148" t="s">
        <v>2269</v>
      </c>
      <c r="I5284" s="148" t="s">
        <v>6962</v>
      </c>
      <c r="J5284" s="148" t="s">
        <v>6962</v>
      </c>
      <c r="K5284" s="148">
        <f t="shared" si="112"/>
        <v>0</v>
      </c>
      <c r="L5284" s="148" t="s">
        <v>9022</v>
      </c>
    </row>
    <row r="5285" spans="8:12" x14ac:dyDescent="0.25">
      <c r="H5285" s="148" t="s">
        <v>2270</v>
      </c>
      <c r="I5285" s="148" t="s">
        <v>6962</v>
      </c>
      <c r="J5285" s="148" t="s">
        <v>6962</v>
      </c>
      <c r="K5285" s="148">
        <f t="shared" si="112"/>
        <v>0</v>
      </c>
      <c r="L5285" s="148" t="s">
        <v>9022</v>
      </c>
    </row>
    <row r="5286" spans="8:12" x14ac:dyDescent="0.25">
      <c r="H5286" s="148" t="s">
        <v>2271</v>
      </c>
      <c r="I5286" s="148" t="s">
        <v>6962</v>
      </c>
      <c r="J5286" s="148" t="s">
        <v>6962</v>
      </c>
      <c r="K5286" s="148">
        <f t="shared" si="112"/>
        <v>0</v>
      </c>
      <c r="L5286" s="148" t="s">
        <v>9022</v>
      </c>
    </row>
    <row r="5287" spans="8:12" x14ac:dyDescent="0.25">
      <c r="H5287" s="148" t="s">
        <v>2272</v>
      </c>
      <c r="I5287" s="148" t="s">
        <v>6962</v>
      </c>
      <c r="J5287" s="148" t="s">
        <v>6962</v>
      </c>
      <c r="K5287" s="148">
        <f t="shared" si="112"/>
        <v>0</v>
      </c>
      <c r="L5287" s="148" t="s">
        <v>9022</v>
      </c>
    </row>
    <row r="5288" spans="8:12" x14ac:dyDescent="0.25">
      <c r="H5288" s="148" t="s">
        <v>2273</v>
      </c>
      <c r="I5288" s="148" t="s">
        <v>6962</v>
      </c>
      <c r="J5288" s="148" t="s">
        <v>6962</v>
      </c>
      <c r="K5288" s="148">
        <f t="shared" si="112"/>
        <v>0</v>
      </c>
      <c r="L5288" s="148" t="s">
        <v>9022</v>
      </c>
    </row>
    <row r="5289" spans="8:12" x14ac:dyDescent="0.25">
      <c r="H5289" s="148" t="s">
        <v>2274</v>
      </c>
      <c r="I5289" s="148" t="s">
        <v>6962</v>
      </c>
      <c r="J5289" s="148" t="s">
        <v>6962</v>
      </c>
      <c r="K5289" s="148">
        <f t="shared" si="112"/>
        <v>0</v>
      </c>
      <c r="L5289" s="148" t="s">
        <v>9022</v>
      </c>
    </row>
    <row r="5290" spans="8:12" x14ac:dyDescent="0.25">
      <c r="H5290" s="148" t="s">
        <v>2275</v>
      </c>
      <c r="I5290" s="148" t="s">
        <v>6962</v>
      </c>
      <c r="J5290" s="148" t="s">
        <v>6962</v>
      </c>
      <c r="K5290" s="148">
        <f t="shared" si="112"/>
        <v>0</v>
      </c>
      <c r="L5290" s="148" t="s">
        <v>9022</v>
      </c>
    </row>
    <row r="5291" spans="8:12" x14ac:dyDescent="0.25">
      <c r="H5291" s="148" t="s">
        <v>2276</v>
      </c>
      <c r="I5291" s="148" t="s">
        <v>6962</v>
      </c>
      <c r="J5291" s="148" t="s">
        <v>6962</v>
      </c>
      <c r="K5291" s="148">
        <f t="shared" si="112"/>
        <v>0</v>
      </c>
      <c r="L5291" s="148" t="s">
        <v>9022</v>
      </c>
    </row>
    <row r="5292" spans="8:12" x14ac:dyDescent="0.25">
      <c r="H5292" s="148" t="s">
        <v>2277</v>
      </c>
      <c r="I5292" s="148" t="s">
        <v>6962</v>
      </c>
      <c r="J5292" s="148" t="s">
        <v>6962</v>
      </c>
      <c r="K5292" s="148">
        <f t="shared" si="112"/>
        <v>0</v>
      </c>
      <c r="L5292" s="148" t="s">
        <v>9022</v>
      </c>
    </row>
    <row r="5293" spans="8:12" x14ac:dyDescent="0.25">
      <c r="H5293" s="148" t="s">
        <v>2278</v>
      </c>
      <c r="I5293" s="148" t="s">
        <v>6962</v>
      </c>
      <c r="J5293" s="148" t="s">
        <v>6962</v>
      </c>
      <c r="K5293" s="148">
        <f t="shared" si="112"/>
        <v>0</v>
      </c>
      <c r="L5293" s="148" t="s">
        <v>9022</v>
      </c>
    </row>
    <row r="5294" spans="8:12" x14ac:dyDescent="0.25">
      <c r="H5294" s="148" t="s">
        <v>2279</v>
      </c>
      <c r="I5294" s="148" t="s">
        <v>6962</v>
      </c>
      <c r="J5294" s="148" t="s">
        <v>6962</v>
      </c>
      <c r="K5294" s="148">
        <f t="shared" si="112"/>
        <v>0</v>
      </c>
      <c r="L5294" s="148" t="s">
        <v>9022</v>
      </c>
    </row>
    <row r="5295" spans="8:12" x14ac:dyDescent="0.25">
      <c r="H5295" s="148" t="s">
        <v>2280</v>
      </c>
      <c r="I5295" s="148" t="s">
        <v>6962</v>
      </c>
      <c r="J5295" s="148" t="s">
        <v>6962</v>
      </c>
      <c r="K5295" s="148">
        <f t="shared" si="112"/>
        <v>0</v>
      </c>
      <c r="L5295" s="148" t="s">
        <v>9022</v>
      </c>
    </row>
    <row r="5296" spans="8:12" x14ac:dyDescent="0.25">
      <c r="H5296" s="148" t="s">
        <v>2281</v>
      </c>
      <c r="I5296" s="148" t="s">
        <v>6962</v>
      </c>
      <c r="J5296" s="148" t="s">
        <v>6962</v>
      </c>
      <c r="K5296" s="148">
        <f t="shared" si="112"/>
        <v>0</v>
      </c>
      <c r="L5296" s="148" t="s">
        <v>9022</v>
      </c>
    </row>
    <row r="5297" spans="8:12" x14ac:dyDescent="0.25">
      <c r="H5297" s="148" t="s">
        <v>2282</v>
      </c>
      <c r="I5297" s="148" t="s">
        <v>6962</v>
      </c>
      <c r="J5297" s="148" t="s">
        <v>6962</v>
      </c>
      <c r="K5297" s="148">
        <f t="shared" si="112"/>
        <v>0</v>
      </c>
      <c r="L5297" s="148" t="s">
        <v>9022</v>
      </c>
    </row>
    <row r="5298" spans="8:12" x14ac:dyDescent="0.25">
      <c r="H5298" s="148" t="s">
        <v>2283</v>
      </c>
      <c r="I5298" s="148" t="s">
        <v>6962</v>
      </c>
      <c r="J5298" s="148" t="s">
        <v>6962</v>
      </c>
      <c r="K5298" s="148">
        <f t="shared" si="112"/>
        <v>0</v>
      </c>
      <c r="L5298" s="148" t="s">
        <v>9022</v>
      </c>
    </row>
    <row r="5299" spans="8:12" x14ac:dyDescent="0.25">
      <c r="H5299" s="148" t="s">
        <v>2284</v>
      </c>
      <c r="I5299" s="148" t="s">
        <v>6962</v>
      </c>
      <c r="J5299" s="148" t="s">
        <v>6962</v>
      </c>
      <c r="K5299" s="148">
        <f t="shared" si="112"/>
        <v>0</v>
      </c>
      <c r="L5299" s="148" t="s">
        <v>9022</v>
      </c>
    </row>
    <row r="5300" spans="8:12" x14ac:dyDescent="0.25">
      <c r="H5300" s="148" t="s">
        <v>2285</v>
      </c>
      <c r="I5300" s="148" t="s">
        <v>6962</v>
      </c>
      <c r="J5300" s="148" t="s">
        <v>6962</v>
      </c>
      <c r="K5300" s="148">
        <f t="shared" si="112"/>
        <v>0</v>
      </c>
      <c r="L5300" s="148" t="s">
        <v>9022</v>
      </c>
    </row>
    <row r="5301" spans="8:12" x14ac:dyDescent="0.25">
      <c r="H5301" s="148" t="s">
        <v>2286</v>
      </c>
      <c r="I5301" s="148" t="s">
        <v>6962</v>
      </c>
      <c r="J5301" s="148" t="s">
        <v>6962</v>
      </c>
      <c r="K5301" s="148">
        <f t="shared" si="112"/>
        <v>0</v>
      </c>
      <c r="L5301" s="148" t="s">
        <v>9022</v>
      </c>
    </row>
    <row r="5302" spans="8:12" x14ac:dyDescent="0.25">
      <c r="H5302" s="148" t="s">
        <v>2287</v>
      </c>
      <c r="I5302" s="148" t="s">
        <v>6962</v>
      </c>
      <c r="J5302" s="148" t="s">
        <v>6962</v>
      </c>
      <c r="K5302" s="148">
        <f t="shared" si="112"/>
        <v>0</v>
      </c>
      <c r="L5302" s="148" t="s">
        <v>9022</v>
      </c>
    </row>
    <row r="5303" spans="8:12" x14ac:dyDescent="0.25">
      <c r="H5303" s="148" t="s">
        <v>2288</v>
      </c>
      <c r="I5303" s="148" t="s">
        <v>6962</v>
      </c>
      <c r="J5303" s="148" t="s">
        <v>6962</v>
      </c>
      <c r="K5303" s="148">
        <f t="shared" si="112"/>
        <v>0</v>
      </c>
      <c r="L5303" s="148" t="s">
        <v>9022</v>
      </c>
    </row>
    <row r="5304" spans="8:12" x14ac:dyDescent="0.25">
      <c r="H5304" s="148" t="s">
        <v>2289</v>
      </c>
      <c r="I5304" s="148" t="s">
        <v>6962</v>
      </c>
      <c r="J5304" s="148" t="s">
        <v>6962</v>
      </c>
      <c r="K5304" s="148">
        <f t="shared" si="112"/>
        <v>0</v>
      </c>
      <c r="L5304" s="148" t="s">
        <v>9022</v>
      </c>
    </row>
    <row r="5305" spans="8:12" x14ac:dyDescent="0.25">
      <c r="H5305" s="148" t="s">
        <v>2290</v>
      </c>
      <c r="I5305" s="148" t="s">
        <v>6962</v>
      </c>
      <c r="J5305" s="148" t="s">
        <v>6962</v>
      </c>
      <c r="K5305" s="148">
        <f t="shared" si="112"/>
        <v>0</v>
      </c>
      <c r="L5305" s="148" t="s">
        <v>9022</v>
      </c>
    </row>
    <row r="5306" spans="8:12" x14ac:dyDescent="0.25">
      <c r="H5306" s="148" t="s">
        <v>2291</v>
      </c>
      <c r="I5306" s="148" t="s">
        <v>6962</v>
      </c>
      <c r="J5306" s="148" t="s">
        <v>6962</v>
      </c>
      <c r="K5306" s="148">
        <f t="shared" si="112"/>
        <v>0</v>
      </c>
      <c r="L5306" s="148" t="s">
        <v>9022</v>
      </c>
    </row>
    <row r="5307" spans="8:12" x14ac:dyDescent="0.25">
      <c r="H5307" s="148" t="s">
        <v>2292</v>
      </c>
      <c r="I5307" s="148" t="s">
        <v>6962</v>
      </c>
      <c r="J5307" s="148" t="s">
        <v>6962</v>
      </c>
      <c r="K5307" s="148">
        <f t="shared" si="112"/>
        <v>0</v>
      </c>
      <c r="L5307" s="148" t="s">
        <v>9022</v>
      </c>
    </row>
    <row r="5308" spans="8:12" x14ac:dyDescent="0.25">
      <c r="H5308" s="148" t="s">
        <v>2293</v>
      </c>
      <c r="I5308" s="148" t="s">
        <v>6962</v>
      </c>
      <c r="J5308" s="148" t="s">
        <v>6962</v>
      </c>
      <c r="K5308" s="148">
        <f t="shared" si="112"/>
        <v>0</v>
      </c>
      <c r="L5308" s="148" t="s">
        <v>9022</v>
      </c>
    </row>
    <row r="5309" spans="8:12" x14ac:dyDescent="0.25">
      <c r="H5309" s="148" t="s">
        <v>2294</v>
      </c>
      <c r="I5309" s="148" t="s">
        <v>6962</v>
      </c>
      <c r="J5309" s="148" t="s">
        <v>6962</v>
      </c>
      <c r="K5309" s="148">
        <f t="shared" si="112"/>
        <v>0</v>
      </c>
      <c r="L5309" s="148" t="s">
        <v>9022</v>
      </c>
    </row>
    <row r="5310" spans="8:12" x14ac:dyDescent="0.25">
      <c r="H5310" s="148" t="s">
        <v>2295</v>
      </c>
      <c r="I5310" s="148" t="s">
        <v>6962</v>
      </c>
      <c r="J5310" s="148" t="s">
        <v>6962</v>
      </c>
      <c r="K5310" s="148">
        <f t="shared" si="112"/>
        <v>0</v>
      </c>
      <c r="L5310" s="148" t="s">
        <v>9022</v>
      </c>
    </row>
    <row r="5311" spans="8:12" x14ac:dyDescent="0.25">
      <c r="H5311" s="148" t="s">
        <v>2296</v>
      </c>
      <c r="I5311" s="148" t="s">
        <v>6962</v>
      </c>
      <c r="J5311" s="148" t="s">
        <v>6962</v>
      </c>
      <c r="K5311" s="148">
        <f t="shared" si="112"/>
        <v>0</v>
      </c>
      <c r="L5311" s="148" t="s">
        <v>9022</v>
      </c>
    </row>
    <row r="5312" spans="8:12" x14ac:dyDescent="0.25">
      <c r="H5312" s="148" t="s">
        <v>2297</v>
      </c>
      <c r="I5312" s="148" t="s">
        <v>6962</v>
      </c>
      <c r="J5312" s="148" t="s">
        <v>6962</v>
      </c>
      <c r="K5312" s="148">
        <f t="shared" si="112"/>
        <v>0</v>
      </c>
      <c r="L5312" s="148" t="s">
        <v>9022</v>
      </c>
    </row>
    <row r="5313" spans="8:12" x14ac:dyDescent="0.25">
      <c r="H5313" s="148" t="s">
        <v>2298</v>
      </c>
      <c r="I5313" s="148" t="s">
        <v>6962</v>
      </c>
      <c r="J5313" s="148" t="s">
        <v>6962</v>
      </c>
      <c r="K5313" s="148">
        <f t="shared" si="112"/>
        <v>0</v>
      </c>
      <c r="L5313" s="148" t="s">
        <v>9022</v>
      </c>
    </row>
    <row r="5314" spans="8:12" x14ac:dyDescent="0.25">
      <c r="H5314" s="148" t="s">
        <v>2299</v>
      </c>
      <c r="I5314" s="148" t="s">
        <v>6962</v>
      </c>
      <c r="J5314" s="148" t="s">
        <v>6962</v>
      </c>
      <c r="K5314" s="148">
        <f t="shared" si="112"/>
        <v>0</v>
      </c>
      <c r="L5314" s="148" t="s">
        <v>9022</v>
      </c>
    </row>
    <row r="5315" spans="8:12" x14ac:dyDescent="0.25">
      <c r="H5315" s="148" t="s">
        <v>2300</v>
      </c>
      <c r="I5315" s="148" t="s">
        <v>6962</v>
      </c>
      <c r="J5315" s="148" t="s">
        <v>6962</v>
      </c>
      <c r="K5315" s="148">
        <f t="shared" ref="K5315:K5378" si="113">+IFERROR(J5315*1,0)</f>
        <v>0</v>
      </c>
      <c r="L5315" s="148" t="s">
        <v>9022</v>
      </c>
    </row>
    <row r="5316" spans="8:12" x14ac:dyDescent="0.25">
      <c r="H5316" s="148" t="s">
        <v>2301</v>
      </c>
      <c r="I5316" s="148" t="s">
        <v>6962</v>
      </c>
      <c r="J5316" s="148" t="s">
        <v>6962</v>
      </c>
      <c r="K5316" s="148">
        <f t="shared" si="113"/>
        <v>0</v>
      </c>
      <c r="L5316" s="148" t="s">
        <v>9022</v>
      </c>
    </row>
    <row r="5317" spans="8:12" x14ac:dyDescent="0.25">
      <c r="H5317" s="148" t="s">
        <v>2302</v>
      </c>
      <c r="I5317" s="148" t="s">
        <v>6962</v>
      </c>
      <c r="J5317" s="148" t="s">
        <v>6962</v>
      </c>
      <c r="K5317" s="148">
        <f t="shared" si="113"/>
        <v>0</v>
      </c>
      <c r="L5317" s="148" t="s">
        <v>9022</v>
      </c>
    </row>
    <row r="5318" spans="8:12" x14ac:dyDescent="0.25">
      <c r="H5318" s="148" t="s">
        <v>2303</v>
      </c>
      <c r="I5318" s="148" t="s">
        <v>6962</v>
      </c>
      <c r="J5318" s="148" t="s">
        <v>6962</v>
      </c>
      <c r="K5318" s="148">
        <f t="shared" si="113"/>
        <v>0</v>
      </c>
      <c r="L5318" s="148" t="s">
        <v>9022</v>
      </c>
    </row>
    <row r="5319" spans="8:12" x14ac:dyDescent="0.25">
      <c r="H5319" s="148" t="s">
        <v>2304</v>
      </c>
      <c r="I5319" s="148" t="s">
        <v>6962</v>
      </c>
      <c r="J5319" s="148" t="s">
        <v>6962</v>
      </c>
      <c r="K5319" s="148">
        <f t="shared" si="113"/>
        <v>0</v>
      </c>
      <c r="L5319" s="148" t="s">
        <v>9022</v>
      </c>
    </row>
    <row r="5320" spans="8:12" x14ac:dyDescent="0.25">
      <c r="H5320" s="148" t="s">
        <v>2305</v>
      </c>
      <c r="I5320" s="148" t="s">
        <v>6962</v>
      </c>
      <c r="J5320" s="148" t="s">
        <v>6962</v>
      </c>
      <c r="K5320" s="148">
        <f t="shared" si="113"/>
        <v>0</v>
      </c>
      <c r="L5320" s="148" t="s">
        <v>9022</v>
      </c>
    </row>
    <row r="5321" spans="8:12" x14ac:dyDescent="0.25">
      <c r="H5321" s="148" t="s">
        <v>2306</v>
      </c>
      <c r="I5321" s="148" t="s">
        <v>6962</v>
      </c>
      <c r="J5321" s="148" t="s">
        <v>6962</v>
      </c>
      <c r="K5321" s="148">
        <f t="shared" si="113"/>
        <v>0</v>
      </c>
      <c r="L5321" s="148" t="s">
        <v>9022</v>
      </c>
    </row>
    <row r="5322" spans="8:12" x14ac:dyDescent="0.25">
      <c r="H5322" s="148" t="s">
        <v>2307</v>
      </c>
      <c r="I5322" s="148" t="s">
        <v>6962</v>
      </c>
      <c r="J5322" s="148" t="s">
        <v>6962</v>
      </c>
      <c r="K5322" s="148">
        <f t="shared" si="113"/>
        <v>0</v>
      </c>
      <c r="L5322" s="148" t="s">
        <v>9022</v>
      </c>
    </row>
    <row r="5323" spans="8:12" x14ac:dyDescent="0.25">
      <c r="H5323" s="148" t="s">
        <v>2308</v>
      </c>
      <c r="I5323" s="148" t="s">
        <v>6962</v>
      </c>
      <c r="J5323" s="148" t="s">
        <v>6962</v>
      </c>
      <c r="K5323" s="148">
        <f t="shared" si="113"/>
        <v>0</v>
      </c>
      <c r="L5323" s="148" t="s">
        <v>9022</v>
      </c>
    </row>
    <row r="5324" spans="8:12" x14ac:dyDescent="0.25">
      <c r="H5324" s="148" t="s">
        <v>2309</v>
      </c>
      <c r="I5324" s="148" t="s">
        <v>6962</v>
      </c>
      <c r="J5324" s="148" t="s">
        <v>6962</v>
      </c>
      <c r="K5324" s="148">
        <f t="shared" si="113"/>
        <v>0</v>
      </c>
      <c r="L5324" s="148" t="s">
        <v>9022</v>
      </c>
    </row>
    <row r="5325" spans="8:12" x14ac:dyDescent="0.25">
      <c r="H5325" s="148" t="s">
        <v>2310</v>
      </c>
      <c r="I5325" s="148" t="s">
        <v>6962</v>
      </c>
      <c r="J5325" s="148" t="s">
        <v>6962</v>
      </c>
      <c r="K5325" s="148">
        <f t="shared" si="113"/>
        <v>0</v>
      </c>
      <c r="L5325" s="148" t="s">
        <v>9022</v>
      </c>
    </row>
    <row r="5326" spans="8:12" x14ac:dyDescent="0.25">
      <c r="H5326" s="148" t="s">
        <v>2311</v>
      </c>
      <c r="I5326" s="148" t="s">
        <v>6962</v>
      </c>
      <c r="J5326" s="148" t="s">
        <v>6962</v>
      </c>
      <c r="K5326" s="148">
        <f t="shared" si="113"/>
        <v>0</v>
      </c>
      <c r="L5326" s="148" t="s">
        <v>9022</v>
      </c>
    </row>
    <row r="5327" spans="8:12" x14ac:dyDescent="0.25">
      <c r="H5327" s="148" t="s">
        <v>2312</v>
      </c>
      <c r="I5327" s="148" t="s">
        <v>6962</v>
      </c>
      <c r="J5327" s="148" t="s">
        <v>6962</v>
      </c>
      <c r="K5327" s="148">
        <f t="shared" si="113"/>
        <v>0</v>
      </c>
      <c r="L5327" s="148" t="s">
        <v>9022</v>
      </c>
    </row>
    <row r="5328" spans="8:12" x14ac:dyDescent="0.25">
      <c r="H5328" s="148" t="s">
        <v>2313</v>
      </c>
      <c r="I5328" s="148" t="s">
        <v>6962</v>
      </c>
      <c r="J5328" s="148" t="s">
        <v>6962</v>
      </c>
      <c r="K5328" s="148">
        <f t="shared" si="113"/>
        <v>0</v>
      </c>
      <c r="L5328" s="148" t="s">
        <v>9022</v>
      </c>
    </row>
    <row r="5329" spans="8:12" x14ac:dyDescent="0.25">
      <c r="H5329" s="148" t="s">
        <v>2314</v>
      </c>
      <c r="I5329" s="148" t="s">
        <v>6962</v>
      </c>
      <c r="J5329" s="148" t="s">
        <v>6962</v>
      </c>
      <c r="K5329" s="148">
        <f t="shared" si="113"/>
        <v>0</v>
      </c>
      <c r="L5329" s="148" t="s">
        <v>9022</v>
      </c>
    </row>
    <row r="5330" spans="8:12" x14ac:dyDescent="0.25">
      <c r="H5330" s="148" t="s">
        <v>2315</v>
      </c>
      <c r="I5330" s="148" t="s">
        <v>6962</v>
      </c>
      <c r="J5330" s="148" t="s">
        <v>6962</v>
      </c>
      <c r="K5330" s="148">
        <f t="shared" si="113"/>
        <v>0</v>
      </c>
      <c r="L5330" s="148" t="s">
        <v>9022</v>
      </c>
    </row>
    <row r="5331" spans="8:12" x14ac:dyDescent="0.25">
      <c r="H5331" s="148" t="s">
        <v>2316</v>
      </c>
      <c r="I5331" s="148" t="s">
        <v>6962</v>
      </c>
      <c r="J5331" s="148" t="s">
        <v>6962</v>
      </c>
      <c r="K5331" s="148">
        <f t="shared" si="113"/>
        <v>0</v>
      </c>
      <c r="L5331" s="148" t="s">
        <v>9022</v>
      </c>
    </row>
    <row r="5332" spans="8:12" x14ac:dyDescent="0.25">
      <c r="H5332" s="148" t="s">
        <v>2317</v>
      </c>
      <c r="I5332" s="148" t="s">
        <v>6962</v>
      </c>
      <c r="J5332" s="148" t="s">
        <v>6962</v>
      </c>
      <c r="K5332" s="148">
        <f t="shared" si="113"/>
        <v>0</v>
      </c>
      <c r="L5332" s="148" t="s">
        <v>9022</v>
      </c>
    </row>
    <row r="5333" spans="8:12" x14ac:dyDescent="0.25">
      <c r="H5333" s="148" t="s">
        <v>2318</v>
      </c>
      <c r="I5333" s="148" t="s">
        <v>6962</v>
      </c>
      <c r="J5333" s="148" t="s">
        <v>6962</v>
      </c>
      <c r="K5333" s="148">
        <f t="shared" si="113"/>
        <v>0</v>
      </c>
      <c r="L5333" s="148" t="s">
        <v>9022</v>
      </c>
    </row>
    <row r="5334" spans="8:12" x14ac:dyDescent="0.25">
      <c r="H5334" s="148" t="s">
        <v>2319</v>
      </c>
      <c r="I5334" s="148" t="s">
        <v>6962</v>
      </c>
      <c r="J5334" s="148" t="s">
        <v>6962</v>
      </c>
      <c r="K5334" s="148">
        <f t="shared" si="113"/>
        <v>0</v>
      </c>
      <c r="L5334" s="148" t="s">
        <v>9022</v>
      </c>
    </row>
    <row r="5335" spans="8:12" x14ac:dyDescent="0.25">
      <c r="H5335" s="148" t="s">
        <v>2320</v>
      </c>
      <c r="I5335" s="148" t="s">
        <v>6962</v>
      </c>
      <c r="J5335" s="148" t="s">
        <v>6962</v>
      </c>
      <c r="K5335" s="148">
        <f t="shared" si="113"/>
        <v>0</v>
      </c>
      <c r="L5335" s="148" t="s">
        <v>9022</v>
      </c>
    </row>
    <row r="5336" spans="8:12" x14ac:dyDescent="0.25">
      <c r="H5336" s="148" t="s">
        <v>2321</v>
      </c>
      <c r="I5336" s="148" t="s">
        <v>6962</v>
      </c>
      <c r="J5336" s="148" t="s">
        <v>6962</v>
      </c>
      <c r="K5336" s="148">
        <f t="shared" si="113"/>
        <v>0</v>
      </c>
      <c r="L5336" s="148" t="s">
        <v>9022</v>
      </c>
    </row>
    <row r="5337" spans="8:12" x14ac:dyDescent="0.25">
      <c r="H5337" s="148" t="s">
        <v>2322</v>
      </c>
      <c r="I5337" s="148" t="s">
        <v>6962</v>
      </c>
      <c r="J5337" s="148" t="s">
        <v>6962</v>
      </c>
      <c r="K5337" s="148">
        <f t="shared" si="113"/>
        <v>0</v>
      </c>
      <c r="L5337" s="148" t="s">
        <v>9022</v>
      </c>
    </row>
    <row r="5338" spans="8:12" x14ac:dyDescent="0.25">
      <c r="H5338" s="148" t="s">
        <v>2323</v>
      </c>
      <c r="I5338" s="148" t="s">
        <v>6962</v>
      </c>
      <c r="J5338" s="148" t="s">
        <v>6962</v>
      </c>
      <c r="K5338" s="148">
        <f t="shared" si="113"/>
        <v>0</v>
      </c>
      <c r="L5338" s="148" t="s">
        <v>9022</v>
      </c>
    </row>
    <row r="5339" spans="8:12" x14ac:dyDescent="0.25">
      <c r="H5339" s="148" t="s">
        <v>2324</v>
      </c>
      <c r="I5339" s="148" t="s">
        <v>6962</v>
      </c>
      <c r="J5339" s="148" t="s">
        <v>6962</v>
      </c>
      <c r="K5339" s="148">
        <f t="shared" si="113"/>
        <v>0</v>
      </c>
      <c r="L5339" s="148" t="s">
        <v>9022</v>
      </c>
    </row>
    <row r="5340" spans="8:12" x14ac:dyDescent="0.25">
      <c r="H5340" s="148" t="s">
        <v>2325</v>
      </c>
      <c r="I5340" s="148" t="s">
        <v>6962</v>
      </c>
      <c r="J5340" s="148" t="s">
        <v>6962</v>
      </c>
      <c r="K5340" s="148">
        <f t="shared" si="113"/>
        <v>0</v>
      </c>
      <c r="L5340" s="148" t="s">
        <v>9022</v>
      </c>
    </row>
    <row r="5341" spans="8:12" x14ac:dyDescent="0.25">
      <c r="H5341" s="148" t="s">
        <v>2326</v>
      </c>
      <c r="I5341" s="148" t="s">
        <v>6962</v>
      </c>
      <c r="J5341" s="148" t="s">
        <v>6962</v>
      </c>
      <c r="K5341" s="148">
        <f t="shared" si="113"/>
        <v>0</v>
      </c>
      <c r="L5341" s="148" t="s">
        <v>9022</v>
      </c>
    </row>
    <row r="5342" spans="8:12" x14ac:dyDescent="0.25">
      <c r="H5342" s="148" t="s">
        <v>2327</v>
      </c>
      <c r="I5342" s="148" t="s">
        <v>6962</v>
      </c>
      <c r="J5342" s="148" t="s">
        <v>6962</v>
      </c>
      <c r="K5342" s="148">
        <f t="shared" si="113"/>
        <v>0</v>
      </c>
      <c r="L5342" s="148" t="s">
        <v>9022</v>
      </c>
    </row>
    <row r="5343" spans="8:12" x14ac:dyDescent="0.25">
      <c r="H5343" s="148" t="s">
        <v>2328</v>
      </c>
      <c r="I5343" s="148" t="s">
        <v>6962</v>
      </c>
      <c r="J5343" s="148" t="s">
        <v>6962</v>
      </c>
      <c r="K5343" s="148">
        <f t="shared" si="113"/>
        <v>0</v>
      </c>
      <c r="L5343" s="148" t="s">
        <v>9022</v>
      </c>
    </row>
    <row r="5344" spans="8:12" x14ac:dyDescent="0.25">
      <c r="H5344" s="148" t="s">
        <v>2329</v>
      </c>
      <c r="I5344" s="148" t="s">
        <v>6962</v>
      </c>
      <c r="J5344" s="148" t="s">
        <v>6962</v>
      </c>
      <c r="K5344" s="148">
        <f t="shared" si="113"/>
        <v>0</v>
      </c>
      <c r="L5344" s="148" t="s">
        <v>9022</v>
      </c>
    </row>
    <row r="5345" spans="8:12" x14ac:dyDescent="0.25">
      <c r="H5345" s="148" t="s">
        <v>2330</v>
      </c>
      <c r="I5345" s="148" t="s">
        <v>6962</v>
      </c>
      <c r="J5345" s="148" t="s">
        <v>6962</v>
      </c>
      <c r="K5345" s="148">
        <f t="shared" si="113"/>
        <v>0</v>
      </c>
      <c r="L5345" s="148" t="s">
        <v>9022</v>
      </c>
    </row>
    <row r="5346" spans="8:12" x14ac:dyDescent="0.25">
      <c r="H5346" s="148" t="s">
        <v>2331</v>
      </c>
      <c r="I5346" s="148" t="s">
        <v>6962</v>
      </c>
      <c r="J5346" s="148" t="s">
        <v>6962</v>
      </c>
      <c r="K5346" s="148">
        <f t="shared" si="113"/>
        <v>0</v>
      </c>
      <c r="L5346" s="148" t="s">
        <v>9022</v>
      </c>
    </row>
    <row r="5347" spans="8:12" x14ac:dyDescent="0.25">
      <c r="H5347" s="148" t="s">
        <v>2332</v>
      </c>
      <c r="I5347" s="148" t="s">
        <v>6962</v>
      </c>
      <c r="J5347" s="148" t="s">
        <v>6962</v>
      </c>
      <c r="K5347" s="148">
        <f t="shared" si="113"/>
        <v>0</v>
      </c>
      <c r="L5347" s="148" t="s">
        <v>9022</v>
      </c>
    </row>
    <row r="5348" spans="8:12" x14ac:dyDescent="0.25">
      <c r="H5348" s="148" t="s">
        <v>2333</v>
      </c>
      <c r="I5348" s="148" t="s">
        <v>6962</v>
      </c>
      <c r="J5348" s="148" t="s">
        <v>6962</v>
      </c>
      <c r="K5348" s="148">
        <f t="shared" si="113"/>
        <v>0</v>
      </c>
      <c r="L5348" s="148" t="s">
        <v>9022</v>
      </c>
    </row>
    <row r="5349" spans="8:12" x14ac:dyDescent="0.25">
      <c r="H5349" s="148" t="s">
        <v>2334</v>
      </c>
      <c r="I5349" s="148" t="s">
        <v>6962</v>
      </c>
      <c r="J5349" s="148" t="s">
        <v>6962</v>
      </c>
      <c r="K5349" s="148">
        <f t="shared" si="113"/>
        <v>0</v>
      </c>
      <c r="L5349" s="148" t="s">
        <v>9022</v>
      </c>
    </row>
    <row r="5350" spans="8:12" x14ac:dyDescent="0.25">
      <c r="H5350" s="148" t="s">
        <v>2335</v>
      </c>
      <c r="I5350" s="148" t="s">
        <v>6962</v>
      </c>
      <c r="J5350" s="148" t="s">
        <v>6962</v>
      </c>
      <c r="K5350" s="148">
        <f t="shared" si="113"/>
        <v>0</v>
      </c>
      <c r="L5350" s="148" t="s">
        <v>9022</v>
      </c>
    </row>
    <row r="5351" spans="8:12" x14ac:dyDescent="0.25">
      <c r="H5351" s="148" t="s">
        <v>2336</v>
      </c>
      <c r="I5351" s="148" t="s">
        <v>6962</v>
      </c>
      <c r="J5351" s="148" t="s">
        <v>6962</v>
      </c>
      <c r="K5351" s="148">
        <f t="shared" si="113"/>
        <v>0</v>
      </c>
      <c r="L5351" s="148" t="s">
        <v>9022</v>
      </c>
    </row>
    <row r="5352" spans="8:12" x14ac:dyDescent="0.25">
      <c r="H5352" s="148" t="s">
        <v>2337</v>
      </c>
      <c r="I5352" s="148" t="s">
        <v>6962</v>
      </c>
      <c r="J5352" s="148" t="s">
        <v>6962</v>
      </c>
      <c r="K5352" s="148">
        <f t="shared" si="113"/>
        <v>0</v>
      </c>
      <c r="L5352" s="148" t="s">
        <v>9022</v>
      </c>
    </row>
    <row r="5353" spans="8:12" x14ac:dyDescent="0.25">
      <c r="H5353" s="148" t="s">
        <v>2338</v>
      </c>
      <c r="I5353" s="148" t="s">
        <v>6962</v>
      </c>
      <c r="J5353" s="148" t="s">
        <v>6962</v>
      </c>
      <c r="K5353" s="148">
        <f t="shared" si="113"/>
        <v>0</v>
      </c>
      <c r="L5353" s="148" t="s">
        <v>9022</v>
      </c>
    </row>
    <row r="5354" spans="8:12" x14ac:dyDescent="0.25">
      <c r="H5354" s="148" t="s">
        <v>2339</v>
      </c>
      <c r="I5354" s="148" t="s">
        <v>6962</v>
      </c>
      <c r="J5354" s="148" t="s">
        <v>6962</v>
      </c>
      <c r="K5354" s="148">
        <f t="shared" si="113"/>
        <v>0</v>
      </c>
      <c r="L5354" s="148" t="s">
        <v>9022</v>
      </c>
    </row>
    <row r="5355" spans="8:12" x14ac:dyDescent="0.25">
      <c r="H5355" s="148" t="s">
        <v>2340</v>
      </c>
      <c r="I5355" s="148" t="s">
        <v>6962</v>
      </c>
      <c r="J5355" s="148" t="s">
        <v>6962</v>
      </c>
      <c r="K5355" s="148">
        <f t="shared" si="113"/>
        <v>0</v>
      </c>
      <c r="L5355" s="148" t="s">
        <v>9022</v>
      </c>
    </row>
    <row r="5356" spans="8:12" x14ac:dyDescent="0.25">
      <c r="H5356" s="148" t="s">
        <v>2341</v>
      </c>
      <c r="I5356" s="148" t="s">
        <v>6962</v>
      </c>
      <c r="J5356" s="148" t="s">
        <v>6962</v>
      </c>
      <c r="K5356" s="148">
        <f t="shared" si="113"/>
        <v>0</v>
      </c>
      <c r="L5356" s="148" t="s">
        <v>9022</v>
      </c>
    </row>
    <row r="5357" spans="8:12" x14ac:dyDescent="0.25">
      <c r="H5357" s="148" t="s">
        <v>2342</v>
      </c>
      <c r="I5357" s="148" t="s">
        <v>6962</v>
      </c>
      <c r="J5357" s="148" t="s">
        <v>6962</v>
      </c>
      <c r="K5357" s="148">
        <f t="shared" si="113"/>
        <v>0</v>
      </c>
      <c r="L5357" s="148" t="s">
        <v>9022</v>
      </c>
    </row>
    <row r="5358" spans="8:12" x14ac:dyDescent="0.25">
      <c r="H5358" s="148" t="s">
        <v>2343</v>
      </c>
      <c r="I5358" s="148" t="s">
        <v>6962</v>
      </c>
      <c r="J5358" s="148" t="s">
        <v>6962</v>
      </c>
      <c r="K5358" s="148">
        <f t="shared" si="113"/>
        <v>0</v>
      </c>
      <c r="L5358" s="148" t="s">
        <v>9022</v>
      </c>
    </row>
    <row r="5359" spans="8:12" x14ac:dyDescent="0.25">
      <c r="H5359" s="148" t="s">
        <v>2344</v>
      </c>
      <c r="I5359" s="148" t="s">
        <v>6962</v>
      </c>
      <c r="J5359" s="148" t="s">
        <v>6962</v>
      </c>
      <c r="K5359" s="148">
        <f t="shared" si="113"/>
        <v>0</v>
      </c>
      <c r="L5359" s="148" t="s">
        <v>9022</v>
      </c>
    </row>
    <row r="5360" spans="8:12" x14ac:dyDescent="0.25">
      <c r="H5360" s="148" t="s">
        <v>2345</v>
      </c>
      <c r="I5360" s="148" t="s">
        <v>6962</v>
      </c>
      <c r="J5360" s="148" t="s">
        <v>6962</v>
      </c>
      <c r="K5360" s="148">
        <f t="shared" si="113"/>
        <v>0</v>
      </c>
      <c r="L5360" s="148" t="s">
        <v>9022</v>
      </c>
    </row>
    <row r="5361" spans="8:12" x14ac:dyDescent="0.25">
      <c r="H5361" s="148" t="s">
        <v>2346</v>
      </c>
      <c r="I5361" s="148" t="s">
        <v>6962</v>
      </c>
      <c r="J5361" s="148" t="s">
        <v>6962</v>
      </c>
      <c r="K5361" s="148">
        <f t="shared" si="113"/>
        <v>0</v>
      </c>
      <c r="L5361" s="148" t="s">
        <v>9022</v>
      </c>
    </row>
    <row r="5362" spans="8:12" x14ac:dyDescent="0.25">
      <c r="H5362" s="148" t="s">
        <v>2347</v>
      </c>
      <c r="I5362" s="148" t="s">
        <v>6962</v>
      </c>
      <c r="J5362" s="148" t="s">
        <v>6962</v>
      </c>
      <c r="K5362" s="148">
        <f t="shared" si="113"/>
        <v>0</v>
      </c>
      <c r="L5362" s="148" t="s">
        <v>9022</v>
      </c>
    </row>
    <row r="5363" spans="8:12" x14ac:dyDescent="0.25">
      <c r="H5363" s="148" t="s">
        <v>2348</v>
      </c>
      <c r="I5363" s="148" t="s">
        <v>6962</v>
      </c>
      <c r="J5363" s="148" t="s">
        <v>6962</v>
      </c>
      <c r="K5363" s="148">
        <f t="shared" si="113"/>
        <v>0</v>
      </c>
      <c r="L5363" s="148" t="s">
        <v>9022</v>
      </c>
    </row>
    <row r="5364" spans="8:12" x14ac:dyDescent="0.25">
      <c r="H5364" s="148" t="s">
        <v>2349</v>
      </c>
      <c r="I5364" s="148" t="s">
        <v>6962</v>
      </c>
      <c r="J5364" s="148" t="s">
        <v>6962</v>
      </c>
      <c r="K5364" s="148">
        <f t="shared" si="113"/>
        <v>0</v>
      </c>
      <c r="L5364" s="148" t="s">
        <v>9022</v>
      </c>
    </row>
    <row r="5365" spans="8:12" x14ac:dyDescent="0.25">
      <c r="H5365" s="148" t="s">
        <v>2350</v>
      </c>
      <c r="I5365" s="148" t="s">
        <v>6962</v>
      </c>
      <c r="J5365" s="148" t="s">
        <v>6962</v>
      </c>
      <c r="K5365" s="148">
        <f t="shared" si="113"/>
        <v>0</v>
      </c>
      <c r="L5365" s="148" t="s">
        <v>9022</v>
      </c>
    </row>
    <row r="5366" spans="8:12" x14ac:dyDescent="0.25">
      <c r="H5366" s="148" t="s">
        <v>2351</v>
      </c>
      <c r="I5366" s="148" t="s">
        <v>6962</v>
      </c>
      <c r="J5366" s="148" t="s">
        <v>6962</v>
      </c>
      <c r="K5366" s="148">
        <f t="shared" si="113"/>
        <v>0</v>
      </c>
      <c r="L5366" s="148" t="s">
        <v>9022</v>
      </c>
    </row>
    <row r="5367" spans="8:12" x14ac:dyDescent="0.25">
      <c r="H5367" s="148" t="s">
        <v>2352</v>
      </c>
      <c r="I5367" s="148" t="s">
        <v>6962</v>
      </c>
      <c r="J5367" s="148" t="s">
        <v>6962</v>
      </c>
      <c r="K5367" s="148">
        <f t="shared" si="113"/>
        <v>0</v>
      </c>
      <c r="L5367" s="148" t="s">
        <v>9022</v>
      </c>
    </row>
    <row r="5368" spans="8:12" x14ac:dyDescent="0.25">
      <c r="H5368" s="148" t="s">
        <v>2353</v>
      </c>
      <c r="I5368" s="148" t="s">
        <v>6962</v>
      </c>
      <c r="J5368" s="148" t="s">
        <v>6962</v>
      </c>
      <c r="K5368" s="148">
        <f t="shared" si="113"/>
        <v>0</v>
      </c>
      <c r="L5368" s="148" t="s">
        <v>9022</v>
      </c>
    </row>
    <row r="5369" spans="8:12" x14ac:dyDescent="0.25">
      <c r="H5369" s="148" t="s">
        <v>2354</v>
      </c>
      <c r="I5369" s="148" t="s">
        <v>6962</v>
      </c>
      <c r="J5369" s="148" t="s">
        <v>6962</v>
      </c>
      <c r="K5369" s="148">
        <f t="shared" si="113"/>
        <v>0</v>
      </c>
      <c r="L5369" s="148" t="s">
        <v>9022</v>
      </c>
    </row>
    <row r="5370" spans="8:12" x14ac:dyDescent="0.25">
      <c r="H5370" s="148" t="s">
        <v>2355</v>
      </c>
      <c r="I5370" s="148" t="s">
        <v>6962</v>
      </c>
      <c r="J5370" s="148" t="s">
        <v>6962</v>
      </c>
      <c r="K5370" s="148">
        <f t="shared" si="113"/>
        <v>0</v>
      </c>
      <c r="L5370" s="148" t="s">
        <v>9022</v>
      </c>
    </row>
    <row r="5371" spans="8:12" x14ac:dyDescent="0.25">
      <c r="H5371" s="148" t="s">
        <v>2356</v>
      </c>
      <c r="I5371" s="148" t="s">
        <v>6962</v>
      </c>
      <c r="J5371" s="148" t="s">
        <v>6962</v>
      </c>
      <c r="K5371" s="148">
        <f t="shared" si="113"/>
        <v>0</v>
      </c>
      <c r="L5371" s="148" t="s">
        <v>9022</v>
      </c>
    </row>
    <row r="5372" spans="8:12" x14ac:dyDescent="0.25">
      <c r="H5372" s="148" t="s">
        <v>2357</v>
      </c>
      <c r="I5372" s="148" t="s">
        <v>6962</v>
      </c>
      <c r="J5372" s="148" t="s">
        <v>6962</v>
      </c>
      <c r="K5372" s="148">
        <f t="shared" si="113"/>
        <v>0</v>
      </c>
      <c r="L5372" s="148" t="s">
        <v>9022</v>
      </c>
    </row>
    <row r="5373" spans="8:12" x14ac:dyDescent="0.25">
      <c r="H5373" s="148" t="s">
        <v>2358</v>
      </c>
      <c r="I5373" s="148" t="s">
        <v>6962</v>
      </c>
      <c r="J5373" s="148" t="s">
        <v>6962</v>
      </c>
      <c r="K5373" s="148">
        <f t="shared" si="113"/>
        <v>0</v>
      </c>
      <c r="L5373" s="148" t="s">
        <v>9022</v>
      </c>
    </row>
    <row r="5374" spans="8:12" x14ac:dyDescent="0.25">
      <c r="H5374" s="148" t="s">
        <v>2359</v>
      </c>
      <c r="I5374" s="148" t="s">
        <v>6962</v>
      </c>
      <c r="J5374" s="148" t="s">
        <v>6962</v>
      </c>
      <c r="K5374" s="148">
        <f t="shared" si="113"/>
        <v>0</v>
      </c>
      <c r="L5374" s="148" t="s">
        <v>9022</v>
      </c>
    </row>
    <row r="5375" spans="8:12" x14ac:dyDescent="0.25">
      <c r="H5375" s="148" t="s">
        <v>2360</v>
      </c>
      <c r="I5375" s="148" t="s">
        <v>6962</v>
      </c>
      <c r="J5375" s="148" t="s">
        <v>6962</v>
      </c>
      <c r="K5375" s="148">
        <f t="shared" si="113"/>
        <v>0</v>
      </c>
      <c r="L5375" s="148" t="s">
        <v>9022</v>
      </c>
    </row>
    <row r="5376" spans="8:12" x14ac:dyDescent="0.25">
      <c r="H5376" s="148" t="s">
        <v>2361</v>
      </c>
      <c r="I5376" s="148" t="s">
        <v>6962</v>
      </c>
      <c r="J5376" s="148" t="s">
        <v>6962</v>
      </c>
      <c r="K5376" s="148">
        <f t="shared" si="113"/>
        <v>0</v>
      </c>
      <c r="L5376" s="148" t="s">
        <v>9022</v>
      </c>
    </row>
    <row r="5377" spans="8:12" x14ac:dyDescent="0.25">
      <c r="H5377" s="148" t="s">
        <v>2362</v>
      </c>
      <c r="I5377" s="148" t="s">
        <v>6962</v>
      </c>
      <c r="J5377" s="148" t="s">
        <v>6962</v>
      </c>
      <c r="K5377" s="148">
        <f t="shared" si="113"/>
        <v>0</v>
      </c>
      <c r="L5377" s="148" t="s">
        <v>9022</v>
      </c>
    </row>
    <row r="5378" spans="8:12" x14ac:dyDescent="0.25">
      <c r="H5378" s="148" t="s">
        <v>2363</v>
      </c>
      <c r="I5378" s="148" t="s">
        <v>6962</v>
      </c>
      <c r="J5378" s="148" t="s">
        <v>6962</v>
      </c>
      <c r="K5378" s="148">
        <f t="shared" si="113"/>
        <v>0</v>
      </c>
      <c r="L5378" s="148" t="s">
        <v>9022</v>
      </c>
    </row>
    <row r="5379" spans="8:12" x14ac:dyDescent="0.25">
      <c r="H5379" s="148" t="s">
        <v>2364</v>
      </c>
      <c r="I5379" s="148" t="s">
        <v>6962</v>
      </c>
      <c r="J5379" s="148" t="s">
        <v>6962</v>
      </c>
      <c r="K5379" s="148">
        <f t="shared" ref="K5379:K5442" si="114">+IFERROR(J5379*1,0)</f>
        <v>0</v>
      </c>
      <c r="L5379" s="148" t="s">
        <v>9022</v>
      </c>
    </row>
    <row r="5380" spans="8:12" x14ac:dyDescent="0.25">
      <c r="H5380" s="148" t="s">
        <v>2365</v>
      </c>
      <c r="I5380" s="148" t="s">
        <v>6962</v>
      </c>
      <c r="J5380" s="148" t="s">
        <v>6962</v>
      </c>
      <c r="K5380" s="148">
        <f t="shared" si="114"/>
        <v>0</v>
      </c>
      <c r="L5380" s="148" t="s">
        <v>9022</v>
      </c>
    </row>
    <row r="5381" spans="8:12" x14ac:dyDescent="0.25">
      <c r="H5381" s="148" t="s">
        <v>2366</v>
      </c>
      <c r="I5381" s="148" t="s">
        <v>6962</v>
      </c>
      <c r="J5381" s="148" t="s">
        <v>6962</v>
      </c>
      <c r="K5381" s="148">
        <f t="shared" si="114"/>
        <v>0</v>
      </c>
      <c r="L5381" s="148" t="s">
        <v>9022</v>
      </c>
    </row>
    <row r="5382" spans="8:12" x14ac:dyDescent="0.25">
      <c r="H5382" s="148" t="s">
        <v>2367</v>
      </c>
      <c r="I5382" s="148" t="s">
        <v>6962</v>
      </c>
      <c r="J5382" s="148" t="s">
        <v>6962</v>
      </c>
      <c r="K5382" s="148">
        <f t="shared" si="114"/>
        <v>0</v>
      </c>
      <c r="L5382" s="148" t="s">
        <v>9022</v>
      </c>
    </row>
    <row r="5383" spans="8:12" x14ac:dyDescent="0.25">
      <c r="H5383" s="148" t="s">
        <v>2368</v>
      </c>
      <c r="I5383" s="148" t="s">
        <v>6962</v>
      </c>
      <c r="J5383" s="148" t="s">
        <v>6962</v>
      </c>
      <c r="K5383" s="148">
        <f t="shared" si="114"/>
        <v>0</v>
      </c>
      <c r="L5383" s="148" t="s">
        <v>9022</v>
      </c>
    </row>
    <row r="5384" spans="8:12" x14ac:dyDescent="0.25">
      <c r="H5384" s="148" t="s">
        <v>2369</v>
      </c>
      <c r="I5384" s="148" t="s">
        <v>6962</v>
      </c>
      <c r="J5384" s="148" t="s">
        <v>6962</v>
      </c>
      <c r="K5384" s="148">
        <f t="shared" si="114"/>
        <v>0</v>
      </c>
      <c r="L5384" s="148" t="s">
        <v>9022</v>
      </c>
    </row>
    <row r="5385" spans="8:12" x14ac:dyDescent="0.25">
      <c r="H5385" s="148" t="s">
        <v>2370</v>
      </c>
      <c r="I5385" s="148" t="s">
        <v>6962</v>
      </c>
      <c r="J5385" s="148" t="s">
        <v>6962</v>
      </c>
      <c r="K5385" s="148">
        <f t="shared" si="114"/>
        <v>0</v>
      </c>
      <c r="L5385" s="148" t="s">
        <v>9022</v>
      </c>
    </row>
    <row r="5386" spans="8:12" x14ac:dyDescent="0.25">
      <c r="H5386" s="148" t="s">
        <v>2371</v>
      </c>
      <c r="I5386" s="148" t="s">
        <v>6962</v>
      </c>
      <c r="J5386" s="148" t="s">
        <v>6962</v>
      </c>
      <c r="K5386" s="148">
        <f t="shared" si="114"/>
        <v>0</v>
      </c>
      <c r="L5386" s="148" t="s">
        <v>9022</v>
      </c>
    </row>
    <row r="5387" spans="8:12" x14ac:dyDescent="0.25">
      <c r="H5387" s="148" t="s">
        <v>2372</v>
      </c>
      <c r="I5387" s="148" t="s">
        <v>6962</v>
      </c>
      <c r="J5387" s="148" t="s">
        <v>6962</v>
      </c>
      <c r="K5387" s="148">
        <f t="shared" si="114"/>
        <v>0</v>
      </c>
      <c r="L5387" s="148" t="s">
        <v>9022</v>
      </c>
    </row>
    <row r="5388" spans="8:12" x14ac:dyDescent="0.25">
      <c r="H5388" s="148" t="s">
        <v>2373</v>
      </c>
      <c r="I5388" s="148" t="s">
        <v>6962</v>
      </c>
      <c r="J5388" s="148" t="s">
        <v>6962</v>
      </c>
      <c r="K5388" s="148">
        <f t="shared" si="114"/>
        <v>0</v>
      </c>
      <c r="L5388" s="148" t="s">
        <v>9022</v>
      </c>
    </row>
    <row r="5389" spans="8:12" x14ac:dyDescent="0.25">
      <c r="H5389" s="148" t="s">
        <v>2374</v>
      </c>
      <c r="I5389" s="148" t="s">
        <v>6962</v>
      </c>
      <c r="J5389" s="148" t="s">
        <v>6962</v>
      </c>
      <c r="K5389" s="148">
        <f t="shared" si="114"/>
        <v>0</v>
      </c>
      <c r="L5389" s="148" t="s">
        <v>9022</v>
      </c>
    </row>
    <row r="5390" spans="8:12" x14ac:dyDescent="0.25">
      <c r="H5390" s="148" t="s">
        <v>2375</v>
      </c>
      <c r="I5390" s="148" t="s">
        <v>6962</v>
      </c>
      <c r="J5390" s="148" t="s">
        <v>6962</v>
      </c>
      <c r="K5390" s="148">
        <f t="shared" si="114"/>
        <v>0</v>
      </c>
      <c r="L5390" s="148" t="s">
        <v>9022</v>
      </c>
    </row>
    <row r="5391" spans="8:12" x14ac:dyDescent="0.25">
      <c r="H5391" s="148" t="s">
        <v>2376</v>
      </c>
      <c r="I5391" s="148" t="s">
        <v>6962</v>
      </c>
      <c r="J5391" s="148" t="s">
        <v>6962</v>
      </c>
      <c r="K5391" s="148">
        <f t="shared" si="114"/>
        <v>0</v>
      </c>
      <c r="L5391" s="148" t="s">
        <v>9022</v>
      </c>
    </row>
    <row r="5392" spans="8:12" x14ac:dyDescent="0.25">
      <c r="H5392" s="148" t="s">
        <v>2377</v>
      </c>
      <c r="I5392" s="148" t="s">
        <v>6962</v>
      </c>
      <c r="J5392" s="148" t="s">
        <v>6962</v>
      </c>
      <c r="K5392" s="148">
        <f t="shared" si="114"/>
        <v>0</v>
      </c>
      <c r="L5392" s="148" t="s">
        <v>9022</v>
      </c>
    </row>
    <row r="5393" spans="8:12" x14ac:dyDescent="0.25">
      <c r="H5393" s="148" t="s">
        <v>2378</v>
      </c>
      <c r="I5393" s="148" t="s">
        <v>6962</v>
      </c>
      <c r="J5393" s="148" t="s">
        <v>6962</v>
      </c>
      <c r="K5393" s="148">
        <f t="shared" si="114"/>
        <v>0</v>
      </c>
      <c r="L5393" s="148" t="s">
        <v>9022</v>
      </c>
    </row>
    <row r="5394" spans="8:12" x14ac:dyDescent="0.25">
      <c r="H5394" s="148" t="s">
        <v>2379</v>
      </c>
      <c r="I5394" s="148" t="s">
        <v>6962</v>
      </c>
      <c r="J5394" s="148" t="s">
        <v>6962</v>
      </c>
      <c r="K5394" s="148">
        <f t="shared" si="114"/>
        <v>0</v>
      </c>
      <c r="L5394" s="148" t="s">
        <v>9022</v>
      </c>
    </row>
    <row r="5395" spans="8:12" x14ac:dyDescent="0.25">
      <c r="H5395" s="148" t="s">
        <v>2380</v>
      </c>
      <c r="I5395" s="148" t="s">
        <v>6962</v>
      </c>
      <c r="J5395" s="148" t="s">
        <v>6962</v>
      </c>
      <c r="K5395" s="148">
        <f t="shared" si="114"/>
        <v>0</v>
      </c>
      <c r="L5395" s="148" t="s">
        <v>9022</v>
      </c>
    </row>
    <row r="5396" spans="8:12" x14ac:dyDescent="0.25">
      <c r="H5396" s="148" t="s">
        <v>2381</v>
      </c>
      <c r="I5396" s="148" t="s">
        <v>6962</v>
      </c>
      <c r="J5396" s="148" t="s">
        <v>6962</v>
      </c>
      <c r="K5396" s="148">
        <f t="shared" si="114"/>
        <v>0</v>
      </c>
      <c r="L5396" s="148" t="s">
        <v>9022</v>
      </c>
    </row>
    <row r="5397" spans="8:12" x14ac:dyDescent="0.25">
      <c r="H5397" s="148" t="s">
        <v>2382</v>
      </c>
      <c r="I5397" s="148" t="s">
        <v>6962</v>
      </c>
      <c r="J5397" s="148" t="s">
        <v>6962</v>
      </c>
      <c r="K5397" s="148">
        <f t="shared" si="114"/>
        <v>0</v>
      </c>
      <c r="L5397" s="148" t="s">
        <v>9022</v>
      </c>
    </row>
    <row r="5398" spans="8:12" x14ac:dyDescent="0.25">
      <c r="H5398" s="148" t="s">
        <v>2383</v>
      </c>
      <c r="I5398" s="148" t="s">
        <v>6962</v>
      </c>
      <c r="J5398" s="148" t="s">
        <v>6962</v>
      </c>
      <c r="K5398" s="148">
        <f t="shared" si="114"/>
        <v>0</v>
      </c>
      <c r="L5398" s="148" t="s">
        <v>9022</v>
      </c>
    </row>
    <row r="5399" spans="8:12" x14ac:dyDescent="0.25">
      <c r="H5399" s="148" t="s">
        <v>2384</v>
      </c>
      <c r="I5399" s="148" t="s">
        <v>6962</v>
      </c>
      <c r="J5399" s="148" t="s">
        <v>6962</v>
      </c>
      <c r="K5399" s="148">
        <f t="shared" si="114"/>
        <v>0</v>
      </c>
      <c r="L5399" s="148" t="s">
        <v>9022</v>
      </c>
    </row>
    <row r="5400" spans="8:12" x14ac:dyDescent="0.25">
      <c r="H5400" s="148" t="s">
        <v>2385</v>
      </c>
      <c r="I5400" s="148" t="s">
        <v>6962</v>
      </c>
      <c r="J5400" s="148" t="s">
        <v>6962</v>
      </c>
      <c r="K5400" s="148">
        <f t="shared" si="114"/>
        <v>0</v>
      </c>
      <c r="L5400" s="148" t="s">
        <v>9022</v>
      </c>
    </row>
    <row r="5401" spans="8:12" x14ac:dyDescent="0.25">
      <c r="H5401" s="148" t="s">
        <v>2386</v>
      </c>
      <c r="I5401" s="148" t="s">
        <v>6962</v>
      </c>
      <c r="J5401" s="148" t="s">
        <v>6962</v>
      </c>
      <c r="K5401" s="148">
        <f t="shared" si="114"/>
        <v>0</v>
      </c>
      <c r="L5401" s="148" t="s">
        <v>9022</v>
      </c>
    </row>
    <row r="5402" spans="8:12" x14ac:dyDescent="0.25">
      <c r="H5402" s="148" t="s">
        <v>2387</v>
      </c>
      <c r="I5402" s="148" t="s">
        <v>6962</v>
      </c>
      <c r="J5402" s="148" t="s">
        <v>6962</v>
      </c>
      <c r="K5402" s="148">
        <f t="shared" si="114"/>
        <v>0</v>
      </c>
      <c r="L5402" s="148" t="s">
        <v>9022</v>
      </c>
    </row>
    <row r="5403" spans="8:12" x14ac:dyDescent="0.25">
      <c r="H5403" s="148" t="s">
        <v>2388</v>
      </c>
      <c r="I5403" s="148" t="s">
        <v>6962</v>
      </c>
      <c r="J5403" s="148" t="s">
        <v>6962</v>
      </c>
      <c r="K5403" s="148">
        <f t="shared" si="114"/>
        <v>0</v>
      </c>
      <c r="L5403" s="148" t="s">
        <v>9022</v>
      </c>
    </row>
    <row r="5404" spans="8:12" x14ac:dyDescent="0.25">
      <c r="H5404" s="148" t="s">
        <v>2389</v>
      </c>
      <c r="I5404" s="148" t="s">
        <v>6962</v>
      </c>
      <c r="J5404" s="148" t="s">
        <v>6962</v>
      </c>
      <c r="K5404" s="148">
        <f t="shared" si="114"/>
        <v>0</v>
      </c>
      <c r="L5404" s="148" t="s">
        <v>9022</v>
      </c>
    </row>
    <row r="5405" spans="8:12" x14ac:dyDescent="0.25">
      <c r="H5405" s="148" t="s">
        <v>2390</v>
      </c>
      <c r="I5405" s="148" t="s">
        <v>6962</v>
      </c>
      <c r="J5405" s="148" t="s">
        <v>6962</v>
      </c>
      <c r="K5405" s="148">
        <f t="shared" si="114"/>
        <v>0</v>
      </c>
      <c r="L5405" s="148" t="s">
        <v>9022</v>
      </c>
    </row>
    <row r="5406" spans="8:12" x14ac:dyDescent="0.25">
      <c r="H5406" s="148" t="s">
        <v>2391</v>
      </c>
      <c r="I5406" s="148" t="s">
        <v>6962</v>
      </c>
      <c r="J5406" s="148" t="s">
        <v>6962</v>
      </c>
      <c r="K5406" s="148">
        <f t="shared" si="114"/>
        <v>0</v>
      </c>
      <c r="L5406" s="148" t="s">
        <v>9022</v>
      </c>
    </row>
    <row r="5407" spans="8:12" x14ac:dyDescent="0.25">
      <c r="H5407" s="148" t="s">
        <v>2392</v>
      </c>
      <c r="I5407" s="148" t="s">
        <v>6962</v>
      </c>
      <c r="J5407" s="148" t="s">
        <v>6962</v>
      </c>
      <c r="K5407" s="148">
        <f t="shared" si="114"/>
        <v>0</v>
      </c>
      <c r="L5407" s="148" t="s">
        <v>9022</v>
      </c>
    </row>
    <row r="5408" spans="8:12" x14ac:dyDescent="0.25">
      <c r="H5408" s="148" t="s">
        <v>2393</v>
      </c>
      <c r="I5408" s="148" t="s">
        <v>6962</v>
      </c>
      <c r="J5408" s="148" t="s">
        <v>6962</v>
      </c>
      <c r="K5408" s="148">
        <f t="shared" si="114"/>
        <v>0</v>
      </c>
      <c r="L5408" s="148" t="s">
        <v>9022</v>
      </c>
    </row>
    <row r="5409" spans="8:12" x14ac:dyDescent="0.25">
      <c r="H5409" s="148" t="s">
        <v>2394</v>
      </c>
      <c r="I5409" s="148" t="s">
        <v>6962</v>
      </c>
      <c r="J5409" s="148" t="s">
        <v>6962</v>
      </c>
      <c r="K5409" s="148">
        <f t="shared" si="114"/>
        <v>0</v>
      </c>
      <c r="L5409" s="148" t="s">
        <v>9022</v>
      </c>
    </row>
    <row r="5410" spans="8:12" x14ac:dyDescent="0.25">
      <c r="H5410" s="148" t="s">
        <v>2395</v>
      </c>
      <c r="I5410" s="148" t="s">
        <v>6962</v>
      </c>
      <c r="J5410" s="148" t="s">
        <v>6962</v>
      </c>
      <c r="K5410" s="148">
        <f t="shared" si="114"/>
        <v>0</v>
      </c>
      <c r="L5410" s="148" t="s">
        <v>9022</v>
      </c>
    </row>
    <row r="5411" spans="8:12" x14ac:dyDescent="0.25">
      <c r="H5411" s="148" t="s">
        <v>2396</v>
      </c>
      <c r="I5411" s="148" t="s">
        <v>6962</v>
      </c>
      <c r="J5411" s="148" t="s">
        <v>6962</v>
      </c>
      <c r="K5411" s="148">
        <f t="shared" si="114"/>
        <v>0</v>
      </c>
      <c r="L5411" s="148" t="s">
        <v>9022</v>
      </c>
    </row>
    <row r="5412" spans="8:12" x14ac:dyDescent="0.25">
      <c r="H5412" s="148" t="s">
        <v>2397</v>
      </c>
      <c r="I5412" s="148" t="s">
        <v>6962</v>
      </c>
      <c r="J5412" s="148" t="s">
        <v>6962</v>
      </c>
      <c r="K5412" s="148">
        <f t="shared" si="114"/>
        <v>0</v>
      </c>
      <c r="L5412" s="148" t="s">
        <v>9022</v>
      </c>
    </row>
    <row r="5413" spans="8:12" x14ac:dyDescent="0.25">
      <c r="H5413" s="148" t="s">
        <v>2398</v>
      </c>
      <c r="I5413" s="148" t="s">
        <v>6962</v>
      </c>
      <c r="J5413" s="148" t="s">
        <v>6962</v>
      </c>
      <c r="K5413" s="148">
        <f t="shared" si="114"/>
        <v>0</v>
      </c>
      <c r="L5413" s="148" t="s">
        <v>9022</v>
      </c>
    </row>
    <row r="5414" spans="8:12" x14ac:dyDescent="0.25">
      <c r="H5414" s="148" t="s">
        <v>2399</v>
      </c>
      <c r="I5414" s="148" t="s">
        <v>6962</v>
      </c>
      <c r="J5414" s="148" t="s">
        <v>6962</v>
      </c>
      <c r="K5414" s="148">
        <f t="shared" si="114"/>
        <v>0</v>
      </c>
      <c r="L5414" s="148" t="s">
        <v>9022</v>
      </c>
    </row>
    <row r="5415" spans="8:12" x14ac:dyDescent="0.25">
      <c r="H5415" s="148" t="s">
        <v>2400</v>
      </c>
      <c r="I5415" s="148" t="s">
        <v>6962</v>
      </c>
      <c r="J5415" s="148" t="s">
        <v>6962</v>
      </c>
      <c r="K5415" s="148">
        <f t="shared" si="114"/>
        <v>0</v>
      </c>
      <c r="L5415" s="148" t="s">
        <v>9022</v>
      </c>
    </row>
    <row r="5416" spans="8:12" x14ac:dyDescent="0.25">
      <c r="H5416" s="148" t="s">
        <v>2401</v>
      </c>
      <c r="I5416" s="148" t="s">
        <v>6962</v>
      </c>
      <c r="J5416" s="148" t="s">
        <v>6962</v>
      </c>
      <c r="K5416" s="148">
        <f t="shared" si="114"/>
        <v>0</v>
      </c>
      <c r="L5416" s="148" t="s">
        <v>9022</v>
      </c>
    </row>
    <row r="5417" spans="8:12" x14ac:dyDescent="0.25">
      <c r="H5417" s="148" t="s">
        <v>2402</v>
      </c>
      <c r="I5417" s="148" t="s">
        <v>6962</v>
      </c>
      <c r="J5417" s="148" t="s">
        <v>6962</v>
      </c>
      <c r="K5417" s="148">
        <f t="shared" si="114"/>
        <v>0</v>
      </c>
      <c r="L5417" s="148" t="s">
        <v>9022</v>
      </c>
    </row>
    <row r="5418" spans="8:12" x14ac:dyDescent="0.25">
      <c r="H5418" s="148" t="s">
        <v>2403</v>
      </c>
      <c r="I5418" s="148" t="s">
        <v>6962</v>
      </c>
      <c r="J5418" s="148" t="s">
        <v>6962</v>
      </c>
      <c r="K5418" s="148">
        <f t="shared" si="114"/>
        <v>0</v>
      </c>
      <c r="L5418" s="148" t="s">
        <v>9022</v>
      </c>
    </row>
    <row r="5419" spans="8:12" x14ac:dyDescent="0.25">
      <c r="H5419" s="148" t="s">
        <v>2404</v>
      </c>
      <c r="I5419" s="148" t="s">
        <v>6962</v>
      </c>
      <c r="J5419" s="148" t="s">
        <v>6962</v>
      </c>
      <c r="K5419" s="148">
        <f t="shared" si="114"/>
        <v>0</v>
      </c>
      <c r="L5419" s="148" t="s">
        <v>9022</v>
      </c>
    </row>
    <row r="5420" spans="8:12" x14ac:dyDescent="0.25">
      <c r="H5420" s="148" t="s">
        <v>2405</v>
      </c>
      <c r="I5420" s="148" t="s">
        <v>6962</v>
      </c>
      <c r="J5420" s="148" t="s">
        <v>6962</v>
      </c>
      <c r="K5420" s="148">
        <f t="shared" si="114"/>
        <v>0</v>
      </c>
      <c r="L5420" s="148" t="s">
        <v>9022</v>
      </c>
    </row>
    <row r="5421" spans="8:12" x14ac:dyDescent="0.25">
      <c r="H5421" s="148" t="s">
        <v>2406</v>
      </c>
      <c r="I5421" s="148" t="s">
        <v>6962</v>
      </c>
      <c r="J5421" s="148" t="s">
        <v>6962</v>
      </c>
      <c r="K5421" s="148">
        <f t="shared" si="114"/>
        <v>0</v>
      </c>
      <c r="L5421" s="148" t="s">
        <v>9022</v>
      </c>
    </row>
    <row r="5422" spans="8:12" x14ac:dyDescent="0.25">
      <c r="H5422" s="148" t="s">
        <v>2407</v>
      </c>
      <c r="I5422" s="148" t="s">
        <v>6962</v>
      </c>
      <c r="J5422" s="148" t="s">
        <v>6962</v>
      </c>
      <c r="K5422" s="148">
        <f t="shared" si="114"/>
        <v>0</v>
      </c>
      <c r="L5422" s="148" t="s">
        <v>9022</v>
      </c>
    </row>
    <row r="5423" spans="8:12" x14ac:dyDescent="0.25">
      <c r="H5423" s="148" t="s">
        <v>2408</v>
      </c>
      <c r="I5423" s="148" t="s">
        <v>6962</v>
      </c>
      <c r="J5423" s="148" t="s">
        <v>6962</v>
      </c>
      <c r="K5423" s="148">
        <f t="shared" si="114"/>
        <v>0</v>
      </c>
      <c r="L5423" s="148" t="s">
        <v>9022</v>
      </c>
    </row>
    <row r="5424" spans="8:12" x14ac:dyDescent="0.25">
      <c r="H5424" s="148" t="s">
        <v>2409</v>
      </c>
      <c r="I5424" s="148" t="s">
        <v>6962</v>
      </c>
      <c r="J5424" s="148" t="s">
        <v>6962</v>
      </c>
      <c r="K5424" s="148">
        <f t="shared" si="114"/>
        <v>0</v>
      </c>
      <c r="L5424" s="148" t="s">
        <v>9022</v>
      </c>
    </row>
    <row r="5425" spans="8:12" x14ac:dyDescent="0.25">
      <c r="H5425" s="148" t="s">
        <v>2410</v>
      </c>
      <c r="I5425" s="148" t="s">
        <v>6962</v>
      </c>
      <c r="J5425" s="148" t="s">
        <v>6962</v>
      </c>
      <c r="K5425" s="148">
        <f t="shared" si="114"/>
        <v>0</v>
      </c>
      <c r="L5425" s="148" t="s">
        <v>9022</v>
      </c>
    </row>
    <row r="5426" spans="8:12" x14ac:dyDescent="0.25">
      <c r="H5426" s="148" t="s">
        <v>2411</v>
      </c>
      <c r="I5426" s="148" t="s">
        <v>6962</v>
      </c>
      <c r="J5426" s="148" t="s">
        <v>6962</v>
      </c>
      <c r="K5426" s="148">
        <f t="shared" si="114"/>
        <v>0</v>
      </c>
      <c r="L5426" s="148" t="s">
        <v>9022</v>
      </c>
    </row>
    <row r="5427" spans="8:12" x14ac:dyDescent="0.25">
      <c r="H5427" s="148" t="s">
        <v>2412</v>
      </c>
      <c r="I5427" s="148" t="s">
        <v>6962</v>
      </c>
      <c r="J5427" s="148" t="s">
        <v>6962</v>
      </c>
      <c r="K5427" s="148">
        <f t="shared" si="114"/>
        <v>0</v>
      </c>
      <c r="L5427" s="148" t="s">
        <v>9022</v>
      </c>
    </row>
    <row r="5428" spans="8:12" x14ac:dyDescent="0.25">
      <c r="H5428" s="148" t="s">
        <v>2413</v>
      </c>
      <c r="I5428" s="148" t="s">
        <v>6962</v>
      </c>
      <c r="J5428" s="148" t="s">
        <v>6962</v>
      </c>
      <c r="K5428" s="148">
        <f t="shared" si="114"/>
        <v>0</v>
      </c>
      <c r="L5428" s="148" t="s">
        <v>9022</v>
      </c>
    </row>
    <row r="5429" spans="8:12" x14ac:dyDescent="0.25">
      <c r="H5429" s="148" t="s">
        <v>2414</v>
      </c>
      <c r="I5429" s="148" t="s">
        <v>6962</v>
      </c>
      <c r="J5429" s="148" t="s">
        <v>6962</v>
      </c>
      <c r="K5429" s="148">
        <f t="shared" si="114"/>
        <v>0</v>
      </c>
      <c r="L5429" s="148" t="s">
        <v>9022</v>
      </c>
    </row>
    <row r="5430" spans="8:12" x14ac:dyDescent="0.25">
      <c r="H5430" s="148" t="s">
        <v>2415</v>
      </c>
      <c r="I5430" s="148" t="s">
        <v>6962</v>
      </c>
      <c r="J5430" s="148" t="s">
        <v>6962</v>
      </c>
      <c r="K5430" s="148">
        <f t="shared" si="114"/>
        <v>0</v>
      </c>
      <c r="L5430" s="148" t="s">
        <v>9022</v>
      </c>
    </row>
    <row r="5431" spans="8:12" x14ac:dyDescent="0.25">
      <c r="H5431" s="148" t="s">
        <v>2416</v>
      </c>
      <c r="I5431" s="148" t="s">
        <v>6962</v>
      </c>
      <c r="J5431" s="148" t="s">
        <v>6962</v>
      </c>
      <c r="K5431" s="148">
        <f t="shared" si="114"/>
        <v>0</v>
      </c>
      <c r="L5431" s="148" t="s">
        <v>9022</v>
      </c>
    </row>
    <row r="5432" spans="8:12" x14ac:dyDescent="0.25">
      <c r="H5432" s="148" t="s">
        <v>2417</v>
      </c>
      <c r="I5432" s="148" t="s">
        <v>6962</v>
      </c>
      <c r="J5432" s="148" t="s">
        <v>6962</v>
      </c>
      <c r="K5432" s="148">
        <f t="shared" si="114"/>
        <v>0</v>
      </c>
      <c r="L5432" s="148" t="s">
        <v>9022</v>
      </c>
    </row>
    <row r="5433" spans="8:12" x14ac:dyDescent="0.25">
      <c r="H5433" s="148" t="s">
        <v>2418</v>
      </c>
      <c r="I5433" s="148" t="s">
        <v>6962</v>
      </c>
      <c r="J5433" s="148" t="s">
        <v>6962</v>
      </c>
      <c r="K5433" s="148">
        <f t="shared" si="114"/>
        <v>0</v>
      </c>
      <c r="L5433" s="148" t="s">
        <v>9022</v>
      </c>
    </row>
    <row r="5434" spans="8:12" x14ac:dyDescent="0.25">
      <c r="H5434" s="148" t="s">
        <v>2419</v>
      </c>
      <c r="I5434" s="148" t="s">
        <v>6962</v>
      </c>
      <c r="J5434" s="148" t="s">
        <v>6962</v>
      </c>
      <c r="K5434" s="148">
        <f t="shared" si="114"/>
        <v>0</v>
      </c>
      <c r="L5434" s="148" t="s">
        <v>9022</v>
      </c>
    </row>
    <row r="5435" spans="8:12" x14ac:dyDescent="0.25">
      <c r="H5435" s="148" t="s">
        <v>2420</v>
      </c>
      <c r="I5435" s="148" t="s">
        <v>6962</v>
      </c>
      <c r="J5435" s="148" t="s">
        <v>6962</v>
      </c>
      <c r="K5435" s="148">
        <f t="shared" si="114"/>
        <v>0</v>
      </c>
      <c r="L5435" s="148" t="s">
        <v>9022</v>
      </c>
    </row>
    <row r="5436" spans="8:12" x14ac:dyDescent="0.25">
      <c r="H5436" s="148" t="s">
        <v>2421</v>
      </c>
      <c r="I5436" s="148" t="s">
        <v>6962</v>
      </c>
      <c r="J5436" s="148" t="s">
        <v>6962</v>
      </c>
      <c r="K5436" s="148">
        <f t="shared" si="114"/>
        <v>0</v>
      </c>
      <c r="L5436" s="148" t="s">
        <v>9022</v>
      </c>
    </row>
    <row r="5437" spans="8:12" x14ac:dyDescent="0.25">
      <c r="H5437" s="148" t="s">
        <v>2422</v>
      </c>
      <c r="I5437" s="148" t="s">
        <v>6962</v>
      </c>
      <c r="J5437" s="148" t="s">
        <v>6962</v>
      </c>
      <c r="K5437" s="148">
        <f t="shared" si="114"/>
        <v>0</v>
      </c>
      <c r="L5437" s="148" t="s">
        <v>9022</v>
      </c>
    </row>
    <row r="5438" spans="8:12" x14ac:dyDescent="0.25">
      <c r="H5438" s="148" t="s">
        <v>2423</v>
      </c>
      <c r="I5438" s="148" t="s">
        <v>6962</v>
      </c>
      <c r="J5438" s="148" t="s">
        <v>6962</v>
      </c>
      <c r="K5438" s="148">
        <f t="shared" si="114"/>
        <v>0</v>
      </c>
      <c r="L5438" s="148" t="s">
        <v>9022</v>
      </c>
    </row>
    <row r="5439" spans="8:12" x14ac:dyDescent="0.25">
      <c r="H5439" s="148" t="s">
        <v>2424</v>
      </c>
      <c r="I5439" s="148" t="s">
        <v>6962</v>
      </c>
      <c r="J5439" s="148" t="s">
        <v>6962</v>
      </c>
      <c r="K5439" s="148">
        <f t="shared" si="114"/>
        <v>0</v>
      </c>
      <c r="L5439" s="148" t="s">
        <v>9022</v>
      </c>
    </row>
    <row r="5440" spans="8:12" x14ac:dyDescent="0.25">
      <c r="H5440" s="148" t="s">
        <v>2425</v>
      </c>
      <c r="I5440" s="148" t="s">
        <v>6962</v>
      </c>
      <c r="J5440" s="148" t="s">
        <v>6962</v>
      </c>
      <c r="K5440" s="148">
        <f t="shared" si="114"/>
        <v>0</v>
      </c>
      <c r="L5440" s="148" t="s">
        <v>9022</v>
      </c>
    </row>
    <row r="5441" spans="8:12" x14ac:dyDescent="0.25">
      <c r="H5441" s="148" t="s">
        <v>2426</v>
      </c>
      <c r="I5441" s="148" t="s">
        <v>6962</v>
      </c>
      <c r="J5441" s="148" t="s">
        <v>6962</v>
      </c>
      <c r="K5441" s="148">
        <f t="shared" si="114"/>
        <v>0</v>
      </c>
      <c r="L5441" s="148" t="s">
        <v>9022</v>
      </c>
    </row>
    <row r="5442" spans="8:12" x14ac:dyDescent="0.25">
      <c r="H5442" s="148" t="s">
        <v>2427</v>
      </c>
      <c r="I5442" s="148" t="s">
        <v>6962</v>
      </c>
      <c r="J5442" s="148" t="s">
        <v>6962</v>
      </c>
      <c r="K5442" s="148">
        <f t="shared" si="114"/>
        <v>0</v>
      </c>
      <c r="L5442" s="148" t="s">
        <v>9022</v>
      </c>
    </row>
    <row r="5443" spans="8:12" x14ac:dyDescent="0.25">
      <c r="H5443" s="148" t="s">
        <v>2428</v>
      </c>
      <c r="I5443" s="148" t="s">
        <v>6962</v>
      </c>
      <c r="J5443" s="148" t="s">
        <v>6962</v>
      </c>
      <c r="K5443" s="148">
        <f t="shared" ref="K5443:K5506" si="115">+IFERROR(J5443*1,0)</f>
        <v>0</v>
      </c>
      <c r="L5443" s="148" t="s">
        <v>9022</v>
      </c>
    </row>
    <row r="5444" spans="8:12" x14ac:dyDescent="0.25">
      <c r="H5444" s="148" t="s">
        <v>2429</v>
      </c>
      <c r="I5444" s="148" t="s">
        <v>6962</v>
      </c>
      <c r="J5444" s="148" t="s">
        <v>6962</v>
      </c>
      <c r="K5444" s="148">
        <f t="shared" si="115"/>
        <v>0</v>
      </c>
      <c r="L5444" s="148" t="s">
        <v>9022</v>
      </c>
    </row>
    <row r="5445" spans="8:12" x14ac:dyDescent="0.25">
      <c r="H5445" s="148" t="s">
        <v>2430</v>
      </c>
      <c r="I5445" s="148" t="s">
        <v>6962</v>
      </c>
      <c r="J5445" s="148" t="s">
        <v>6962</v>
      </c>
      <c r="K5445" s="148">
        <f t="shared" si="115"/>
        <v>0</v>
      </c>
      <c r="L5445" s="148" t="s">
        <v>9022</v>
      </c>
    </row>
    <row r="5446" spans="8:12" x14ac:dyDescent="0.25">
      <c r="H5446" s="148" t="s">
        <v>2431</v>
      </c>
      <c r="I5446" s="148" t="s">
        <v>6962</v>
      </c>
      <c r="J5446" s="148" t="s">
        <v>6962</v>
      </c>
      <c r="K5446" s="148">
        <f t="shared" si="115"/>
        <v>0</v>
      </c>
      <c r="L5446" s="148" t="s">
        <v>9022</v>
      </c>
    </row>
    <row r="5447" spans="8:12" x14ac:dyDescent="0.25">
      <c r="H5447" s="148" t="s">
        <v>2432</v>
      </c>
      <c r="I5447" s="148" t="s">
        <v>6962</v>
      </c>
      <c r="J5447" s="148" t="s">
        <v>6962</v>
      </c>
      <c r="K5447" s="148">
        <f t="shared" si="115"/>
        <v>0</v>
      </c>
      <c r="L5447" s="148" t="s">
        <v>9022</v>
      </c>
    </row>
    <row r="5448" spans="8:12" x14ac:dyDescent="0.25">
      <c r="H5448" s="148" t="s">
        <v>2433</v>
      </c>
      <c r="I5448" s="148" t="s">
        <v>6962</v>
      </c>
      <c r="J5448" s="148" t="s">
        <v>6962</v>
      </c>
      <c r="K5448" s="148">
        <f t="shared" si="115"/>
        <v>0</v>
      </c>
      <c r="L5448" s="148" t="s">
        <v>9022</v>
      </c>
    </row>
    <row r="5449" spans="8:12" x14ac:dyDescent="0.25">
      <c r="H5449" s="148" t="s">
        <v>2434</v>
      </c>
      <c r="I5449" s="148" t="s">
        <v>6962</v>
      </c>
      <c r="J5449" s="148" t="s">
        <v>6962</v>
      </c>
      <c r="K5449" s="148">
        <f t="shared" si="115"/>
        <v>0</v>
      </c>
      <c r="L5449" s="148" t="s">
        <v>9022</v>
      </c>
    </row>
    <row r="5450" spans="8:12" x14ac:dyDescent="0.25">
      <c r="H5450" s="148" t="s">
        <v>2435</v>
      </c>
      <c r="I5450" s="148" t="s">
        <v>6962</v>
      </c>
      <c r="J5450" s="148" t="s">
        <v>6962</v>
      </c>
      <c r="K5450" s="148">
        <f t="shared" si="115"/>
        <v>0</v>
      </c>
      <c r="L5450" s="148" t="s">
        <v>9022</v>
      </c>
    </row>
    <row r="5451" spans="8:12" x14ac:dyDescent="0.25">
      <c r="H5451" s="148" t="s">
        <v>2436</v>
      </c>
      <c r="I5451" s="148" t="s">
        <v>6962</v>
      </c>
      <c r="J5451" s="148" t="s">
        <v>6962</v>
      </c>
      <c r="K5451" s="148">
        <f t="shared" si="115"/>
        <v>0</v>
      </c>
      <c r="L5451" s="148" t="s">
        <v>9022</v>
      </c>
    </row>
    <row r="5452" spans="8:12" x14ac:dyDescent="0.25">
      <c r="H5452" s="148" t="s">
        <v>2437</v>
      </c>
      <c r="I5452" s="148" t="s">
        <v>6962</v>
      </c>
      <c r="J5452" s="148" t="s">
        <v>6962</v>
      </c>
      <c r="K5452" s="148">
        <f t="shared" si="115"/>
        <v>0</v>
      </c>
      <c r="L5452" s="148" t="s">
        <v>9022</v>
      </c>
    </row>
    <row r="5453" spans="8:12" x14ac:dyDescent="0.25">
      <c r="H5453" s="148" t="s">
        <v>2438</v>
      </c>
      <c r="I5453" s="148" t="s">
        <v>6962</v>
      </c>
      <c r="J5453" s="148" t="s">
        <v>6962</v>
      </c>
      <c r="K5453" s="148">
        <f t="shared" si="115"/>
        <v>0</v>
      </c>
      <c r="L5453" s="148" t="s">
        <v>9022</v>
      </c>
    </row>
    <row r="5454" spans="8:12" x14ac:dyDescent="0.25">
      <c r="H5454" s="148" t="s">
        <v>2439</v>
      </c>
      <c r="I5454" s="148" t="s">
        <v>6962</v>
      </c>
      <c r="J5454" s="148" t="s">
        <v>6962</v>
      </c>
      <c r="K5454" s="148">
        <f t="shared" si="115"/>
        <v>0</v>
      </c>
      <c r="L5454" s="148" t="s">
        <v>9022</v>
      </c>
    </row>
    <row r="5455" spans="8:12" x14ac:dyDescent="0.25">
      <c r="H5455" s="148" t="s">
        <v>2440</v>
      </c>
      <c r="I5455" s="148" t="s">
        <v>6962</v>
      </c>
      <c r="J5455" s="148" t="s">
        <v>6962</v>
      </c>
      <c r="K5455" s="148">
        <f t="shared" si="115"/>
        <v>0</v>
      </c>
      <c r="L5455" s="148" t="s">
        <v>9022</v>
      </c>
    </row>
    <row r="5456" spans="8:12" x14ac:dyDescent="0.25">
      <c r="H5456" s="148" t="s">
        <v>2441</v>
      </c>
      <c r="I5456" s="148" t="s">
        <v>6962</v>
      </c>
      <c r="J5456" s="148" t="s">
        <v>6962</v>
      </c>
      <c r="K5456" s="148">
        <f t="shared" si="115"/>
        <v>0</v>
      </c>
      <c r="L5456" s="148" t="s">
        <v>9022</v>
      </c>
    </row>
    <row r="5457" spans="8:12" x14ac:dyDescent="0.25">
      <c r="H5457" s="148" t="s">
        <v>2442</v>
      </c>
      <c r="I5457" s="148" t="s">
        <v>6962</v>
      </c>
      <c r="J5457" s="148" t="s">
        <v>6962</v>
      </c>
      <c r="K5457" s="148">
        <f t="shared" si="115"/>
        <v>0</v>
      </c>
      <c r="L5457" s="148" t="s">
        <v>9022</v>
      </c>
    </row>
    <row r="5458" spans="8:12" x14ac:dyDescent="0.25">
      <c r="H5458" s="148" t="s">
        <v>2443</v>
      </c>
      <c r="I5458" s="148" t="s">
        <v>6962</v>
      </c>
      <c r="J5458" s="148" t="s">
        <v>6962</v>
      </c>
      <c r="K5458" s="148">
        <f t="shared" si="115"/>
        <v>0</v>
      </c>
      <c r="L5458" s="148" t="s">
        <v>9022</v>
      </c>
    </row>
    <row r="5459" spans="8:12" x14ac:dyDescent="0.25">
      <c r="H5459" s="148" t="s">
        <v>2444</v>
      </c>
      <c r="I5459" s="148" t="s">
        <v>6962</v>
      </c>
      <c r="J5459" s="148" t="s">
        <v>6962</v>
      </c>
      <c r="K5459" s="148">
        <f t="shared" si="115"/>
        <v>0</v>
      </c>
      <c r="L5459" s="148" t="s">
        <v>9022</v>
      </c>
    </row>
    <row r="5460" spans="8:12" x14ac:dyDescent="0.25">
      <c r="H5460" s="148" t="s">
        <v>2445</v>
      </c>
      <c r="I5460" s="148" t="s">
        <v>6962</v>
      </c>
      <c r="J5460" s="148" t="s">
        <v>6962</v>
      </c>
      <c r="K5460" s="148">
        <f t="shared" si="115"/>
        <v>0</v>
      </c>
      <c r="L5460" s="148" t="s">
        <v>9022</v>
      </c>
    </row>
    <row r="5461" spans="8:12" x14ac:dyDescent="0.25">
      <c r="H5461" s="148" t="s">
        <v>2446</v>
      </c>
      <c r="I5461" s="148" t="s">
        <v>6962</v>
      </c>
      <c r="J5461" s="148" t="s">
        <v>6962</v>
      </c>
      <c r="K5461" s="148">
        <f t="shared" si="115"/>
        <v>0</v>
      </c>
      <c r="L5461" s="148" t="s">
        <v>9022</v>
      </c>
    </row>
    <row r="5462" spans="8:12" x14ac:dyDescent="0.25">
      <c r="H5462" s="148" t="s">
        <v>2447</v>
      </c>
      <c r="I5462" s="148" t="s">
        <v>6962</v>
      </c>
      <c r="J5462" s="148" t="s">
        <v>6962</v>
      </c>
      <c r="K5462" s="148">
        <f t="shared" si="115"/>
        <v>0</v>
      </c>
      <c r="L5462" s="148" t="s">
        <v>9022</v>
      </c>
    </row>
    <row r="5463" spans="8:12" x14ac:dyDescent="0.25">
      <c r="H5463" s="148" t="s">
        <v>2448</v>
      </c>
      <c r="I5463" s="148" t="s">
        <v>6962</v>
      </c>
      <c r="J5463" s="148" t="s">
        <v>6962</v>
      </c>
      <c r="K5463" s="148">
        <f t="shared" si="115"/>
        <v>0</v>
      </c>
      <c r="L5463" s="148" t="s">
        <v>9022</v>
      </c>
    </row>
    <row r="5464" spans="8:12" x14ac:dyDescent="0.25">
      <c r="H5464" s="148" t="s">
        <v>2449</v>
      </c>
      <c r="I5464" s="148" t="s">
        <v>6962</v>
      </c>
      <c r="J5464" s="148" t="s">
        <v>6962</v>
      </c>
      <c r="K5464" s="148">
        <f t="shared" si="115"/>
        <v>0</v>
      </c>
      <c r="L5464" s="148" t="s">
        <v>9022</v>
      </c>
    </row>
    <row r="5465" spans="8:12" x14ac:dyDescent="0.25">
      <c r="H5465" s="148" t="s">
        <v>2450</v>
      </c>
      <c r="I5465" s="148" t="s">
        <v>6962</v>
      </c>
      <c r="J5465" s="148" t="s">
        <v>6962</v>
      </c>
      <c r="K5465" s="148">
        <f t="shared" si="115"/>
        <v>0</v>
      </c>
      <c r="L5465" s="148" t="s">
        <v>9022</v>
      </c>
    </row>
    <row r="5466" spans="8:12" x14ac:dyDescent="0.25">
      <c r="H5466" s="148" t="s">
        <v>2451</v>
      </c>
      <c r="I5466" s="148" t="s">
        <v>6962</v>
      </c>
      <c r="J5466" s="148" t="s">
        <v>6962</v>
      </c>
      <c r="K5466" s="148">
        <f t="shared" si="115"/>
        <v>0</v>
      </c>
      <c r="L5466" s="148" t="s">
        <v>9022</v>
      </c>
    </row>
    <row r="5467" spans="8:12" x14ac:dyDescent="0.25">
      <c r="H5467" s="148" t="s">
        <v>2452</v>
      </c>
      <c r="I5467" s="148" t="s">
        <v>6962</v>
      </c>
      <c r="J5467" s="148" t="s">
        <v>6962</v>
      </c>
      <c r="K5467" s="148">
        <f t="shared" si="115"/>
        <v>0</v>
      </c>
      <c r="L5467" s="148" t="s">
        <v>9022</v>
      </c>
    </row>
    <row r="5468" spans="8:12" x14ac:dyDescent="0.25">
      <c r="H5468" s="148" t="s">
        <v>2453</v>
      </c>
      <c r="I5468" s="148" t="s">
        <v>6962</v>
      </c>
      <c r="J5468" s="148" t="s">
        <v>6962</v>
      </c>
      <c r="K5468" s="148">
        <f t="shared" si="115"/>
        <v>0</v>
      </c>
      <c r="L5468" s="148" t="s">
        <v>9022</v>
      </c>
    </row>
    <row r="5469" spans="8:12" x14ac:dyDescent="0.25">
      <c r="H5469" s="148" t="s">
        <v>2454</v>
      </c>
      <c r="I5469" s="148" t="s">
        <v>6962</v>
      </c>
      <c r="J5469" s="148" t="s">
        <v>6962</v>
      </c>
      <c r="K5469" s="148">
        <f t="shared" si="115"/>
        <v>0</v>
      </c>
      <c r="L5469" s="148" t="s">
        <v>9022</v>
      </c>
    </row>
    <row r="5470" spans="8:12" x14ac:dyDescent="0.25">
      <c r="H5470" s="148" t="s">
        <v>2455</v>
      </c>
      <c r="I5470" s="148" t="s">
        <v>6962</v>
      </c>
      <c r="J5470" s="148" t="s">
        <v>6962</v>
      </c>
      <c r="K5470" s="148">
        <f t="shared" si="115"/>
        <v>0</v>
      </c>
      <c r="L5470" s="148" t="s">
        <v>9022</v>
      </c>
    </row>
    <row r="5471" spans="8:12" x14ac:dyDescent="0.25">
      <c r="H5471" s="148" t="s">
        <v>2456</v>
      </c>
      <c r="I5471" s="148" t="s">
        <v>6962</v>
      </c>
      <c r="J5471" s="148" t="s">
        <v>6962</v>
      </c>
      <c r="K5471" s="148">
        <f t="shared" si="115"/>
        <v>0</v>
      </c>
      <c r="L5471" s="148" t="s">
        <v>9022</v>
      </c>
    </row>
    <row r="5472" spans="8:12" x14ac:dyDescent="0.25">
      <c r="H5472" s="148" t="s">
        <v>2457</v>
      </c>
      <c r="I5472" s="148" t="s">
        <v>6962</v>
      </c>
      <c r="J5472" s="148" t="s">
        <v>6962</v>
      </c>
      <c r="K5472" s="148">
        <f t="shared" si="115"/>
        <v>0</v>
      </c>
      <c r="L5472" s="148" t="s">
        <v>9022</v>
      </c>
    </row>
    <row r="5473" spans="8:12" x14ac:dyDescent="0.25">
      <c r="H5473" s="148" t="s">
        <v>2458</v>
      </c>
      <c r="I5473" s="148" t="s">
        <v>6962</v>
      </c>
      <c r="J5473" s="148" t="s">
        <v>6962</v>
      </c>
      <c r="K5473" s="148">
        <f t="shared" si="115"/>
        <v>0</v>
      </c>
      <c r="L5473" s="148" t="s">
        <v>9022</v>
      </c>
    </row>
    <row r="5474" spans="8:12" x14ac:dyDescent="0.25">
      <c r="H5474" s="148" t="s">
        <v>2459</v>
      </c>
      <c r="I5474" s="148" t="s">
        <v>6962</v>
      </c>
      <c r="J5474" s="148" t="s">
        <v>6962</v>
      </c>
      <c r="K5474" s="148">
        <f t="shared" si="115"/>
        <v>0</v>
      </c>
      <c r="L5474" s="148" t="s">
        <v>9022</v>
      </c>
    </row>
    <row r="5475" spans="8:12" x14ac:dyDescent="0.25">
      <c r="H5475" s="148" t="s">
        <v>2460</v>
      </c>
      <c r="I5475" s="148" t="s">
        <v>6962</v>
      </c>
      <c r="J5475" s="148" t="s">
        <v>6962</v>
      </c>
      <c r="K5475" s="148">
        <f t="shared" si="115"/>
        <v>0</v>
      </c>
      <c r="L5475" s="148" t="s">
        <v>9022</v>
      </c>
    </row>
    <row r="5476" spans="8:12" x14ac:dyDescent="0.25">
      <c r="H5476" s="148" t="s">
        <v>2461</v>
      </c>
      <c r="I5476" s="148" t="s">
        <v>6962</v>
      </c>
      <c r="J5476" s="148" t="s">
        <v>6962</v>
      </c>
      <c r="K5476" s="148">
        <f t="shared" si="115"/>
        <v>0</v>
      </c>
      <c r="L5476" s="148" t="s">
        <v>9022</v>
      </c>
    </row>
    <row r="5477" spans="8:12" x14ac:dyDescent="0.25">
      <c r="H5477" s="148" t="s">
        <v>2462</v>
      </c>
      <c r="I5477" s="148" t="s">
        <v>6962</v>
      </c>
      <c r="J5477" s="148" t="s">
        <v>6962</v>
      </c>
      <c r="K5477" s="148">
        <f t="shared" si="115"/>
        <v>0</v>
      </c>
      <c r="L5477" s="148" t="s">
        <v>9022</v>
      </c>
    </row>
    <row r="5478" spans="8:12" x14ac:dyDescent="0.25">
      <c r="H5478" s="148" t="s">
        <v>2463</v>
      </c>
      <c r="I5478" s="148" t="s">
        <v>6962</v>
      </c>
      <c r="J5478" s="148" t="s">
        <v>6962</v>
      </c>
      <c r="K5478" s="148">
        <f t="shared" si="115"/>
        <v>0</v>
      </c>
      <c r="L5478" s="148" t="s">
        <v>9022</v>
      </c>
    </row>
    <row r="5479" spans="8:12" x14ac:dyDescent="0.25">
      <c r="H5479" s="148" t="s">
        <v>2464</v>
      </c>
      <c r="I5479" s="148" t="s">
        <v>6962</v>
      </c>
      <c r="J5479" s="148" t="s">
        <v>6962</v>
      </c>
      <c r="K5479" s="148">
        <f t="shared" si="115"/>
        <v>0</v>
      </c>
      <c r="L5479" s="148" t="s">
        <v>9022</v>
      </c>
    </row>
    <row r="5480" spans="8:12" x14ac:dyDescent="0.25">
      <c r="H5480" s="148" t="s">
        <v>2465</v>
      </c>
      <c r="I5480" s="148" t="s">
        <v>6962</v>
      </c>
      <c r="J5480" s="148" t="s">
        <v>6962</v>
      </c>
      <c r="K5480" s="148">
        <f t="shared" si="115"/>
        <v>0</v>
      </c>
      <c r="L5480" s="148" t="s">
        <v>9022</v>
      </c>
    </row>
    <row r="5481" spans="8:12" x14ac:dyDescent="0.25">
      <c r="H5481" s="148" t="s">
        <v>2466</v>
      </c>
      <c r="I5481" s="148" t="s">
        <v>6962</v>
      </c>
      <c r="J5481" s="148" t="s">
        <v>6962</v>
      </c>
      <c r="K5481" s="148">
        <f t="shared" si="115"/>
        <v>0</v>
      </c>
      <c r="L5481" s="148" t="s">
        <v>9022</v>
      </c>
    </row>
    <row r="5482" spans="8:12" x14ac:dyDescent="0.25">
      <c r="H5482" s="148" t="s">
        <v>2467</v>
      </c>
      <c r="I5482" s="148" t="s">
        <v>6962</v>
      </c>
      <c r="J5482" s="148" t="s">
        <v>6962</v>
      </c>
      <c r="K5482" s="148">
        <f t="shared" si="115"/>
        <v>0</v>
      </c>
      <c r="L5482" s="148" t="s">
        <v>9022</v>
      </c>
    </row>
    <row r="5483" spans="8:12" x14ac:dyDescent="0.25">
      <c r="H5483" s="148" t="s">
        <v>2468</v>
      </c>
      <c r="I5483" s="148" t="s">
        <v>6962</v>
      </c>
      <c r="J5483" s="148" t="s">
        <v>6962</v>
      </c>
      <c r="K5483" s="148">
        <f t="shared" si="115"/>
        <v>0</v>
      </c>
      <c r="L5483" s="148" t="s">
        <v>9022</v>
      </c>
    </row>
    <row r="5484" spans="8:12" x14ac:dyDescent="0.25">
      <c r="H5484" s="148" t="s">
        <v>2469</v>
      </c>
      <c r="I5484" s="148" t="s">
        <v>6962</v>
      </c>
      <c r="J5484" s="148" t="s">
        <v>6962</v>
      </c>
      <c r="K5484" s="148">
        <f t="shared" si="115"/>
        <v>0</v>
      </c>
      <c r="L5484" s="148" t="s">
        <v>9022</v>
      </c>
    </row>
    <row r="5485" spans="8:12" x14ac:dyDescent="0.25">
      <c r="H5485" s="148" t="s">
        <v>2470</v>
      </c>
      <c r="I5485" s="148" t="s">
        <v>6962</v>
      </c>
      <c r="J5485" s="148" t="s">
        <v>6962</v>
      </c>
      <c r="K5485" s="148">
        <f t="shared" si="115"/>
        <v>0</v>
      </c>
      <c r="L5485" s="148" t="s">
        <v>9022</v>
      </c>
    </row>
    <row r="5486" spans="8:12" x14ac:dyDescent="0.25">
      <c r="H5486" s="148" t="s">
        <v>2471</v>
      </c>
      <c r="I5486" s="148" t="s">
        <v>6962</v>
      </c>
      <c r="J5486" s="148" t="s">
        <v>6962</v>
      </c>
      <c r="K5486" s="148">
        <f t="shared" si="115"/>
        <v>0</v>
      </c>
      <c r="L5486" s="148" t="s">
        <v>9022</v>
      </c>
    </row>
    <row r="5487" spans="8:12" x14ac:dyDescent="0.25">
      <c r="H5487" s="148" t="s">
        <v>2472</v>
      </c>
      <c r="I5487" s="148" t="s">
        <v>6962</v>
      </c>
      <c r="J5487" s="148" t="s">
        <v>6962</v>
      </c>
      <c r="K5487" s="148">
        <f t="shared" si="115"/>
        <v>0</v>
      </c>
      <c r="L5487" s="148" t="s">
        <v>9022</v>
      </c>
    </row>
    <row r="5488" spans="8:12" x14ac:dyDescent="0.25">
      <c r="H5488" s="148" t="s">
        <v>2473</v>
      </c>
      <c r="I5488" s="148" t="s">
        <v>6962</v>
      </c>
      <c r="J5488" s="148" t="s">
        <v>6962</v>
      </c>
      <c r="K5488" s="148">
        <f t="shared" si="115"/>
        <v>0</v>
      </c>
      <c r="L5488" s="148" t="s">
        <v>9022</v>
      </c>
    </row>
    <row r="5489" spans="8:12" x14ac:dyDescent="0.25">
      <c r="H5489" s="148" t="s">
        <v>2474</v>
      </c>
      <c r="I5489" s="148" t="s">
        <v>6962</v>
      </c>
      <c r="J5489" s="148" t="s">
        <v>6962</v>
      </c>
      <c r="K5489" s="148">
        <f t="shared" si="115"/>
        <v>0</v>
      </c>
      <c r="L5489" s="148" t="s">
        <v>9022</v>
      </c>
    </row>
    <row r="5490" spans="8:12" x14ac:dyDescent="0.25">
      <c r="H5490" s="148" t="s">
        <v>2475</v>
      </c>
      <c r="I5490" s="148" t="s">
        <v>6962</v>
      </c>
      <c r="J5490" s="148" t="s">
        <v>6962</v>
      </c>
      <c r="K5490" s="148">
        <f t="shared" si="115"/>
        <v>0</v>
      </c>
      <c r="L5490" s="148" t="s">
        <v>9022</v>
      </c>
    </row>
    <row r="5491" spans="8:12" x14ac:dyDescent="0.25">
      <c r="H5491" s="148" t="s">
        <v>2476</v>
      </c>
      <c r="I5491" s="148" t="s">
        <v>6962</v>
      </c>
      <c r="J5491" s="148" t="s">
        <v>6962</v>
      </c>
      <c r="K5491" s="148">
        <f t="shared" si="115"/>
        <v>0</v>
      </c>
      <c r="L5491" s="148" t="s">
        <v>9022</v>
      </c>
    </row>
    <row r="5492" spans="8:12" x14ac:dyDescent="0.25">
      <c r="H5492" s="148" t="s">
        <v>2477</v>
      </c>
      <c r="I5492" s="148" t="s">
        <v>6962</v>
      </c>
      <c r="J5492" s="148" t="s">
        <v>6962</v>
      </c>
      <c r="K5492" s="148">
        <f t="shared" si="115"/>
        <v>0</v>
      </c>
      <c r="L5492" s="148" t="s">
        <v>9022</v>
      </c>
    </row>
    <row r="5493" spans="8:12" x14ac:dyDescent="0.25">
      <c r="H5493" s="148" t="s">
        <v>2478</v>
      </c>
      <c r="I5493" s="148" t="s">
        <v>6962</v>
      </c>
      <c r="J5493" s="148" t="s">
        <v>6962</v>
      </c>
      <c r="K5493" s="148">
        <f t="shared" si="115"/>
        <v>0</v>
      </c>
      <c r="L5493" s="148" t="s">
        <v>9022</v>
      </c>
    </row>
    <row r="5494" spans="8:12" x14ac:dyDescent="0.25">
      <c r="H5494" s="148" t="s">
        <v>2479</v>
      </c>
      <c r="I5494" s="148" t="s">
        <v>6962</v>
      </c>
      <c r="J5494" s="148" t="s">
        <v>6962</v>
      </c>
      <c r="K5494" s="148">
        <f t="shared" si="115"/>
        <v>0</v>
      </c>
      <c r="L5494" s="148" t="s">
        <v>9022</v>
      </c>
    </row>
    <row r="5495" spans="8:12" x14ac:dyDescent="0.25">
      <c r="H5495" s="148" t="s">
        <v>2480</v>
      </c>
      <c r="I5495" s="148" t="s">
        <v>6962</v>
      </c>
      <c r="J5495" s="148" t="s">
        <v>6962</v>
      </c>
      <c r="K5495" s="148">
        <f t="shared" si="115"/>
        <v>0</v>
      </c>
      <c r="L5495" s="148" t="s">
        <v>9022</v>
      </c>
    </row>
    <row r="5496" spans="8:12" x14ac:dyDescent="0.25">
      <c r="H5496" s="148" t="s">
        <v>2481</v>
      </c>
      <c r="I5496" s="148" t="s">
        <v>6962</v>
      </c>
      <c r="J5496" s="148" t="s">
        <v>6962</v>
      </c>
      <c r="K5496" s="148">
        <f t="shared" si="115"/>
        <v>0</v>
      </c>
      <c r="L5496" s="148" t="s">
        <v>9022</v>
      </c>
    </row>
    <row r="5497" spans="8:12" x14ac:dyDescent="0.25">
      <c r="H5497" s="148" t="s">
        <v>2482</v>
      </c>
      <c r="I5497" s="148" t="s">
        <v>6962</v>
      </c>
      <c r="J5497" s="148" t="s">
        <v>6962</v>
      </c>
      <c r="K5497" s="148">
        <f t="shared" si="115"/>
        <v>0</v>
      </c>
      <c r="L5497" s="148" t="s">
        <v>9022</v>
      </c>
    </row>
    <row r="5498" spans="8:12" x14ac:dyDescent="0.25">
      <c r="H5498" s="148" t="s">
        <v>2483</v>
      </c>
      <c r="I5498" s="148" t="s">
        <v>6962</v>
      </c>
      <c r="J5498" s="148" t="s">
        <v>6962</v>
      </c>
      <c r="K5498" s="148">
        <f t="shared" si="115"/>
        <v>0</v>
      </c>
      <c r="L5498" s="148" t="s">
        <v>9022</v>
      </c>
    </row>
    <row r="5499" spans="8:12" x14ac:dyDescent="0.25">
      <c r="H5499" s="148" t="s">
        <v>2484</v>
      </c>
      <c r="I5499" s="148" t="s">
        <v>6962</v>
      </c>
      <c r="J5499" s="148" t="s">
        <v>6962</v>
      </c>
      <c r="K5499" s="148">
        <f t="shared" si="115"/>
        <v>0</v>
      </c>
      <c r="L5499" s="148" t="s">
        <v>9022</v>
      </c>
    </row>
    <row r="5500" spans="8:12" x14ac:dyDescent="0.25">
      <c r="H5500" s="148" t="s">
        <v>2485</v>
      </c>
      <c r="I5500" s="148" t="s">
        <v>6962</v>
      </c>
      <c r="J5500" s="148" t="s">
        <v>6962</v>
      </c>
      <c r="K5500" s="148">
        <f t="shared" si="115"/>
        <v>0</v>
      </c>
      <c r="L5500" s="148" t="s">
        <v>9022</v>
      </c>
    </row>
    <row r="5501" spans="8:12" x14ac:dyDescent="0.25">
      <c r="H5501" s="148" t="s">
        <v>2486</v>
      </c>
      <c r="I5501" s="148" t="s">
        <v>6962</v>
      </c>
      <c r="J5501" s="148" t="s">
        <v>6962</v>
      </c>
      <c r="K5501" s="148">
        <f t="shared" si="115"/>
        <v>0</v>
      </c>
      <c r="L5501" s="148" t="s">
        <v>9022</v>
      </c>
    </row>
    <row r="5502" spans="8:12" x14ac:dyDescent="0.25">
      <c r="H5502" s="148" t="s">
        <v>2487</v>
      </c>
      <c r="I5502" s="148" t="s">
        <v>6962</v>
      </c>
      <c r="J5502" s="148" t="s">
        <v>6962</v>
      </c>
      <c r="K5502" s="148">
        <f t="shared" si="115"/>
        <v>0</v>
      </c>
      <c r="L5502" s="148" t="s">
        <v>9022</v>
      </c>
    </row>
    <row r="5503" spans="8:12" x14ac:dyDescent="0.25">
      <c r="H5503" s="148" t="s">
        <v>2488</v>
      </c>
      <c r="I5503" s="148" t="s">
        <v>6962</v>
      </c>
      <c r="J5503" s="148" t="s">
        <v>6962</v>
      </c>
      <c r="K5503" s="148">
        <f t="shared" si="115"/>
        <v>0</v>
      </c>
      <c r="L5503" s="148" t="s">
        <v>9022</v>
      </c>
    </row>
    <row r="5504" spans="8:12" x14ac:dyDescent="0.25">
      <c r="H5504" s="148" t="s">
        <v>2489</v>
      </c>
      <c r="I5504" s="148" t="s">
        <v>6962</v>
      </c>
      <c r="J5504" s="148" t="s">
        <v>6962</v>
      </c>
      <c r="K5504" s="148">
        <f t="shared" si="115"/>
        <v>0</v>
      </c>
      <c r="L5504" s="148" t="s">
        <v>9022</v>
      </c>
    </row>
    <row r="5505" spans="8:12" x14ac:dyDescent="0.25">
      <c r="H5505" s="148" t="s">
        <v>2490</v>
      </c>
      <c r="I5505" s="148" t="s">
        <v>6962</v>
      </c>
      <c r="J5505" s="148" t="s">
        <v>6962</v>
      </c>
      <c r="K5505" s="148">
        <f t="shared" si="115"/>
        <v>0</v>
      </c>
      <c r="L5505" s="148" t="s">
        <v>9022</v>
      </c>
    </row>
    <row r="5506" spans="8:12" x14ac:dyDescent="0.25">
      <c r="H5506" s="148" t="s">
        <v>2491</v>
      </c>
      <c r="I5506" s="148" t="s">
        <v>6962</v>
      </c>
      <c r="J5506" s="148" t="s">
        <v>6962</v>
      </c>
      <c r="K5506" s="148">
        <f t="shared" si="115"/>
        <v>0</v>
      </c>
      <c r="L5506" s="148" t="s">
        <v>9022</v>
      </c>
    </row>
    <row r="5507" spans="8:12" x14ac:dyDescent="0.25">
      <c r="H5507" s="148" t="s">
        <v>2492</v>
      </c>
      <c r="I5507" s="148" t="s">
        <v>6962</v>
      </c>
      <c r="J5507" s="148" t="s">
        <v>6962</v>
      </c>
      <c r="K5507" s="148">
        <f t="shared" ref="K5507:K5570" si="116">+IFERROR(J5507*1,0)</f>
        <v>0</v>
      </c>
      <c r="L5507" s="148" t="s">
        <v>9022</v>
      </c>
    </row>
    <row r="5508" spans="8:12" x14ac:dyDescent="0.25">
      <c r="H5508" s="148" t="s">
        <v>2493</v>
      </c>
      <c r="I5508" s="148" t="s">
        <v>6962</v>
      </c>
      <c r="J5508" s="148" t="s">
        <v>6962</v>
      </c>
      <c r="K5508" s="148">
        <f t="shared" si="116"/>
        <v>0</v>
      </c>
      <c r="L5508" s="148" t="s">
        <v>9022</v>
      </c>
    </row>
    <row r="5509" spans="8:12" x14ac:dyDescent="0.25">
      <c r="H5509" s="148" t="s">
        <v>2494</v>
      </c>
      <c r="I5509" s="148" t="s">
        <v>6962</v>
      </c>
      <c r="J5509" s="148" t="s">
        <v>6962</v>
      </c>
      <c r="K5509" s="148">
        <f t="shared" si="116"/>
        <v>0</v>
      </c>
      <c r="L5509" s="148" t="s">
        <v>9022</v>
      </c>
    </row>
    <row r="5510" spans="8:12" x14ac:dyDescent="0.25">
      <c r="H5510" s="148" t="s">
        <v>2494</v>
      </c>
      <c r="I5510" s="148" t="s">
        <v>391</v>
      </c>
      <c r="J5510" s="148" t="s">
        <v>9054</v>
      </c>
      <c r="K5510" s="148">
        <f t="shared" si="116"/>
        <v>650000000002201</v>
      </c>
      <c r="L5510" s="148" t="s">
        <v>9022</v>
      </c>
    </row>
    <row r="5511" spans="8:12" x14ac:dyDescent="0.25">
      <c r="H5511" s="148" t="s">
        <v>2495</v>
      </c>
      <c r="I5511" s="148" t="s">
        <v>6962</v>
      </c>
      <c r="J5511" s="148" t="s">
        <v>6962</v>
      </c>
      <c r="K5511" s="148">
        <f t="shared" si="116"/>
        <v>0</v>
      </c>
      <c r="L5511" s="148" t="s">
        <v>9022</v>
      </c>
    </row>
    <row r="5512" spans="8:12" x14ac:dyDescent="0.25">
      <c r="H5512" s="148" t="s">
        <v>2495</v>
      </c>
      <c r="I5512" s="148" t="s">
        <v>391</v>
      </c>
      <c r="J5512" s="148" t="s">
        <v>9055</v>
      </c>
      <c r="K5512" s="148">
        <f t="shared" si="116"/>
        <v>650000000002203</v>
      </c>
      <c r="L5512" s="148" t="s">
        <v>9022</v>
      </c>
    </row>
    <row r="5513" spans="8:12" x14ac:dyDescent="0.25">
      <c r="H5513" s="148" t="s">
        <v>2496</v>
      </c>
      <c r="I5513" s="148" t="s">
        <v>6962</v>
      </c>
      <c r="J5513" s="148" t="s">
        <v>6962</v>
      </c>
      <c r="K5513" s="148">
        <f t="shared" si="116"/>
        <v>0</v>
      </c>
      <c r="L5513" s="148" t="s">
        <v>9022</v>
      </c>
    </row>
    <row r="5514" spans="8:12" x14ac:dyDescent="0.25">
      <c r="H5514" s="148" t="s">
        <v>2496</v>
      </c>
      <c r="I5514" s="148" t="s">
        <v>391</v>
      </c>
      <c r="J5514" s="148" t="s">
        <v>9056</v>
      </c>
      <c r="K5514" s="148">
        <f t="shared" si="116"/>
        <v>650000000002204</v>
      </c>
      <c r="L5514" s="148" t="s">
        <v>9022</v>
      </c>
    </row>
    <row r="5515" spans="8:12" x14ac:dyDescent="0.25">
      <c r="H5515" s="148" t="s">
        <v>2497</v>
      </c>
      <c r="I5515" s="148" t="s">
        <v>6962</v>
      </c>
      <c r="J5515" s="148" t="s">
        <v>6962</v>
      </c>
      <c r="K5515" s="148">
        <f t="shared" si="116"/>
        <v>0</v>
      </c>
      <c r="L5515" s="148" t="s">
        <v>9022</v>
      </c>
    </row>
    <row r="5516" spans="8:12" x14ac:dyDescent="0.25">
      <c r="H5516" s="148" t="s">
        <v>2497</v>
      </c>
      <c r="I5516" s="148" t="s">
        <v>391</v>
      </c>
      <c r="J5516" s="148" t="s">
        <v>9057</v>
      </c>
      <c r="K5516" s="148">
        <f t="shared" si="116"/>
        <v>650000000002205</v>
      </c>
      <c r="L5516" s="148" t="s">
        <v>9022</v>
      </c>
    </row>
    <row r="5517" spans="8:12" x14ac:dyDescent="0.25">
      <c r="H5517" s="148" t="s">
        <v>2498</v>
      </c>
      <c r="I5517" s="148" t="s">
        <v>6962</v>
      </c>
      <c r="J5517" s="148" t="s">
        <v>6962</v>
      </c>
      <c r="K5517" s="148">
        <f t="shared" si="116"/>
        <v>0</v>
      </c>
      <c r="L5517" s="148" t="s">
        <v>9022</v>
      </c>
    </row>
    <row r="5518" spans="8:12" x14ac:dyDescent="0.25">
      <c r="H5518" s="148" t="s">
        <v>2499</v>
      </c>
      <c r="I5518" s="148" t="s">
        <v>6962</v>
      </c>
      <c r="J5518" s="148" t="s">
        <v>6962</v>
      </c>
      <c r="K5518" s="148">
        <f t="shared" si="116"/>
        <v>0</v>
      </c>
      <c r="L5518" s="148" t="s">
        <v>9022</v>
      </c>
    </row>
    <row r="5519" spans="8:12" x14ac:dyDescent="0.25">
      <c r="H5519" s="148" t="s">
        <v>2500</v>
      </c>
      <c r="I5519" s="148" t="s">
        <v>6962</v>
      </c>
      <c r="J5519" s="148" t="s">
        <v>6962</v>
      </c>
      <c r="K5519" s="148">
        <f t="shared" si="116"/>
        <v>0</v>
      </c>
      <c r="L5519" s="148" t="s">
        <v>9022</v>
      </c>
    </row>
    <row r="5520" spans="8:12" x14ac:dyDescent="0.25">
      <c r="H5520" s="148" t="s">
        <v>2501</v>
      </c>
      <c r="I5520" s="148" t="s">
        <v>6962</v>
      </c>
      <c r="J5520" s="148" t="s">
        <v>6962</v>
      </c>
      <c r="K5520" s="148">
        <f t="shared" si="116"/>
        <v>0</v>
      </c>
      <c r="L5520" s="148" t="s">
        <v>9022</v>
      </c>
    </row>
    <row r="5521" spans="8:12" x14ac:dyDescent="0.25">
      <c r="H5521" s="148" t="s">
        <v>2502</v>
      </c>
      <c r="I5521" s="148" t="s">
        <v>6962</v>
      </c>
      <c r="J5521" s="148" t="s">
        <v>6962</v>
      </c>
      <c r="K5521" s="148">
        <f t="shared" si="116"/>
        <v>0</v>
      </c>
      <c r="L5521" s="148" t="s">
        <v>9022</v>
      </c>
    </row>
    <row r="5522" spans="8:12" x14ac:dyDescent="0.25">
      <c r="H5522" s="148" t="s">
        <v>2503</v>
      </c>
      <c r="I5522" s="148" t="s">
        <v>6962</v>
      </c>
      <c r="J5522" s="148" t="s">
        <v>6962</v>
      </c>
      <c r="K5522" s="148">
        <f t="shared" si="116"/>
        <v>0</v>
      </c>
      <c r="L5522" s="148" t="s">
        <v>9022</v>
      </c>
    </row>
    <row r="5523" spans="8:12" x14ac:dyDescent="0.25">
      <c r="H5523" s="148" t="s">
        <v>2504</v>
      </c>
      <c r="I5523" s="148" t="s">
        <v>6962</v>
      </c>
      <c r="J5523" s="148" t="s">
        <v>6962</v>
      </c>
      <c r="K5523" s="148">
        <f t="shared" si="116"/>
        <v>0</v>
      </c>
      <c r="L5523" s="148" t="s">
        <v>9022</v>
      </c>
    </row>
    <row r="5524" spans="8:12" x14ac:dyDescent="0.25">
      <c r="H5524" s="148" t="s">
        <v>2505</v>
      </c>
      <c r="I5524" s="148" t="s">
        <v>6962</v>
      </c>
      <c r="J5524" s="148" t="s">
        <v>6962</v>
      </c>
      <c r="K5524" s="148">
        <f t="shared" si="116"/>
        <v>0</v>
      </c>
      <c r="L5524" s="148" t="s">
        <v>9022</v>
      </c>
    </row>
    <row r="5525" spans="8:12" x14ac:dyDescent="0.25">
      <c r="H5525" s="148" t="s">
        <v>2506</v>
      </c>
      <c r="I5525" s="148" t="s">
        <v>6962</v>
      </c>
      <c r="J5525" s="148" t="s">
        <v>6962</v>
      </c>
      <c r="K5525" s="148">
        <f t="shared" si="116"/>
        <v>0</v>
      </c>
      <c r="L5525" s="148" t="s">
        <v>9022</v>
      </c>
    </row>
    <row r="5526" spans="8:12" x14ac:dyDescent="0.25">
      <c r="H5526" s="148" t="s">
        <v>2507</v>
      </c>
      <c r="I5526" s="148" t="s">
        <v>6962</v>
      </c>
      <c r="J5526" s="148" t="s">
        <v>6962</v>
      </c>
      <c r="K5526" s="148">
        <f t="shared" si="116"/>
        <v>0</v>
      </c>
      <c r="L5526" s="148" t="s">
        <v>9022</v>
      </c>
    </row>
    <row r="5527" spans="8:12" x14ac:dyDescent="0.25">
      <c r="H5527" s="148" t="s">
        <v>2508</v>
      </c>
      <c r="I5527" s="148" t="s">
        <v>6962</v>
      </c>
      <c r="J5527" s="148" t="s">
        <v>6962</v>
      </c>
      <c r="K5527" s="148">
        <f t="shared" si="116"/>
        <v>0</v>
      </c>
      <c r="L5527" s="148" t="s">
        <v>9022</v>
      </c>
    </row>
    <row r="5528" spans="8:12" x14ac:dyDescent="0.25">
      <c r="H5528" s="148" t="s">
        <v>2509</v>
      </c>
      <c r="I5528" s="148" t="s">
        <v>6962</v>
      </c>
      <c r="J5528" s="148" t="s">
        <v>6962</v>
      </c>
      <c r="K5528" s="148">
        <f t="shared" si="116"/>
        <v>0</v>
      </c>
      <c r="L5528" s="148" t="s">
        <v>9022</v>
      </c>
    </row>
    <row r="5529" spans="8:12" x14ac:dyDescent="0.25">
      <c r="H5529" s="148" t="s">
        <v>2510</v>
      </c>
      <c r="I5529" s="148" t="s">
        <v>6962</v>
      </c>
      <c r="J5529" s="148" t="s">
        <v>6962</v>
      </c>
      <c r="K5529" s="148">
        <f t="shared" si="116"/>
        <v>0</v>
      </c>
      <c r="L5529" s="148" t="s">
        <v>9022</v>
      </c>
    </row>
    <row r="5530" spans="8:12" x14ac:dyDescent="0.25">
      <c r="H5530" s="148" t="s">
        <v>2511</v>
      </c>
      <c r="I5530" s="148" t="s">
        <v>6962</v>
      </c>
      <c r="J5530" s="148" t="s">
        <v>6962</v>
      </c>
      <c r="K5530" s="148">
        <f t="shared" si="116"/>
        <v>0</v>
      </c>
      <c r="L5530" s="148" t="s">
        <v>9022</v>
      </c>
    </row>
    <row r="5531" spans="8:12" x14ac:dyDescent="0.25">
      <c r="H5531" s="148" t="s">
        <v>2512</v>
      </c>
      <c r="I5531" s="148" t="s">
        <v>6962</v>
      </c>
      <c r="J5531" s="148" t="s">
        <v>6962</v>
      </c>
      <c r="K5531" s="148">
        <f t="shared" si="116"/>
        <v>0</v>
      </c>
      <c r="L5531" s="148" t="s">
        <v>9022</v>
      </c>
    </row>
    <row r="5532" spans="8:12" x14ac:dyDescent="0.25">
      <c r="H5532" s="148" t="s">
        <v>2513</v>
      </c>
      <c r="I5532" s="148" t="s">
        <v>6962</v>
      </c>
      <c r="J5532" s="148" t="s">
        <v>6962</v>
      </c>
      <c r="K5532" s="148">
        <f t="shared" si="116"/>
        <v>0</v>
      </c>
      <c r="L5532" s="148" t="s">
        <v>9022</v>
      </c>
    </row>
    <row r="5533" spans="8:12" x14ac:dyDescent="0.25">
      <c r="H5533" s="148" t="s">
        <v>2514</v>
      </c>
      <c r="I5533" s="148" t="s">
        <v>6962</v>
      </c>
      <c r="J5533" s="148" t="s">
        <v>6962</v>
      </c>
      <c r="K5533" s="148">
        <f t="shared" si="116"/>
        <v>0</v>
      </c>
      <c r="L5533" s="148" t="s">
        <v>9022</v>
      </c>
    </row>
    <row r="5534" spans="8:12" x14ac:dyDescent="0.25">
      <c r="H5534" s="148" t="s">
        <v>2515</v>
      </c>
      <c r="I5534" s="148" t="s">
        <v>6962</v>
      </c>
      <c r="J5534" s="148" t="s">
        <v>6962</v>
      </c>
      <c r="K5534" s="148">
        <f t="shared" si="116"/>
        <v>0</v>
      </c>
      <c r="L5534" s="148" t="s">
        <v>9022</v>
      </c>
    </row>
    <row r="5535" spans="8:12" x14ac:dyDescent="0.25">
      <c r="H5535" s="148" t="s">
        <v>2516</v>
      </c>
      <c r="I5535" s="148" t="s">
        <v>6962</v>
      </c>
      <c r="J5535" s="148" t="s">
        <v>6962</v>
      </c>
      <c r="K5535" s="148">
        <f t="shared" si="116"/>
        <v>0</v>
      </c>
      <c r="L5535" s="148" t="s">
        <v>9022</v>
      </c>
    </row>
    <row r="5536" spans="8:12" x14ac:dyDescent="0.25">
      <c r="H5536" s="148" t="s">
        <v>2517</v>
      </c>
      <c r="I5536" s="148" t="s">
        <v>6962</v>
      </c>
      <c r="J5536" s="148" t="s">
        <v>6962</v>
      </c>
      <c r="K5536" s="148">
        <f t="shared" si="116"/>
        <v>0</v>
      </c>
      <c r="L5536" s="148" t="s">
        <v>9022</v>
      </c>
    </row>
    <row r="5537" spans="8:12" x14ac:dyDescent="0.25">
      <c r="H5537" s="148" t="s">
        <v>2518</v>
      </c>
      <c r="I5537" s="148" t="s">
        <v>6962</v>
      </c>
      <c r="J5537" s="148" t="s">
        <v>6962</v>
      </c>
      <c r="K5537" s="148">
        <f t="shared" si="116"/>
        <v>0</v>
      </c>
      <c r="L5537" s="148" t="s">
        <v>9022</v>
      </c>
    </row>
    <row r="5538" spans="8:12" x14ac:dyDescent="0.25">
      <c r="H5538" s="148" t="s">
        <v>2519</v>
      </c>
      <c r="I5538" s="148" t="s">
        <v>6962</v>
      </c>
      <c r="J5538" s="148" t="s">
        <v>6962</v>
      </c>
      <c r="K5538" s="148">
        <f t="shared" si="116"/>
        <v>0</v>
      </c>
      <c r="L5538" s="148" t="s">
        <v>9022</v>
      </c>
    </row>
    <row r="5539" spans="8:12" x14ac:dyDescent="0.25">
      <c r="H5539" s="148" t="s">
        <v>2520</v>
      </c>
      <c r="I5539" s="148" t="s">
        <v>6962</v>
      </c>
      <c r="J5539" s="148" t="s">
        <v>6962</v>
      </c>
      <c r="K5539" s="148">
        <f t="shared" si="116"/>
        <v>0</v>
      </c>
      <c r="L5539" s="148" t="s">
        <v>9022</v>
      </c>
    </row>
    <row r="5540" spans="8:12" x14ac:dyDescent="0.25">
      <c r="H5540" s="148" t="s">
        <v>2521</v>
      </c>
      <c r="I5540" s="148" t="s">
        <v>6962</v>
      </c>
      <c r="J5540" s="148" t="s">
        <v>6962</v>
      </c>
      <c r="K5540" s="148">
        <f t="shared" si="116"/>
        <v>0</v>
      </c>
      <c r="L5540" s="148" t="s">
        <v>9022</v>
      </c>
    </row>
    <row r="5541" spans="8:12" x14ac:dyDescent="0.25">
      <c r="H5541" s="148" t="s">
        <v>2522</v>
      </c>
      <c r="I5541" s="148" t="s">
        <v>6962</v>
      </c>
      <c r="J5541" s="148" t="s">
        <v>6962</v>
      </c>
      <c r="K5541" s="148">
        <f t="shared" si="116"/>
        <v>0</v>
      </c>
      <c r="L5541" s="148" t="s">
        <v>9022</v>
      </c>
    </row>
    <row r="5542" spans="8:12" x14ac:dyDescent="0.25">
      <c r="H5542" s="148" t="s">
        <v>2523</v>
      </c>
      <c r="I5542" s="148" t="s">
        <v>6962</v>
      </c>
      <c r="J5542" s="148" t="s">
        <v>6962</v>
      </c>
      <c r="K5542" s="148">
        <f t="shared" si="116"/>
        <v>0</v>
      </c>
      <c r="L5542" s="148" t="s">
        <v>9022</v>
      </c>
    </row>
    <row r="5543" spans="8:12" x14ac:dyDescent="0.25">
      <c r="H5543" s="148" t="s">
        <v>2524</v>
      </c>
      <c r="I5543" s="148" t="s">
        <v>6962</v>
      </c>
      <c r="J5543" s="148" t="s">
        <v>6962</v>
      </c>
      <c r="K5543" s="148">
        <f t="shared" si="116"/>
        <v>0</v>
      </c>
      <c r="L5543" s="148" t="s">
        <v>9022</v>
      </c>
    </row>
    <row r="5544" spans="8:12" x14ac:dyDescent="0.25">
      <c r="H5544" s="148" t="s">
        <v>2525</v>
      </c>
      <c r="I5544" s="148" t="s">
        <v>6962</v>
      </c>
      <c r="J5544" s="148" t="s">
        <v>6962</v>
      </c>
      <c r="K5544" s="148">
        <f t="shared" si="116"/>
        <v>0</v>
      </c>
      <c r="L5544" s="148" t="s">
        <v>9022</v>
      </c>
    </row>
    <row r="5545" spans="8:12" x14ac:dyDescent="0.25">
      <c r="H5545" s="148" t="s">
        <v>2526</v>
      </c>
      <c r="I5545" s="148" t="s">
        <v>6962</v>
      </c>
      <c r="J5545" s="148" t="s">
        <v>6962</v>
      </c>
      <c r="K5545" s="148">
        <f t="shared" si="116"/>
        <v>0</v>
      </c>
      <c r="L5545" s="148" t="s">
        <v>9022</v>
      </c>
    </row>
    <row r="5546" spans="8:12" x14ac:dyDescent="0.25">
      <c r="H5546" s="148" t="s">
        <v>2527</v>
      </c>
      <c r="I5546" s="148" t="s">
        <v>6962</v>
      </c>
      <c r="J5546" s="148" t="s">
        <v>6962</v>
      </c>
      <c r="K5546" s="148">
        <f t="shared" si="116"/>
        <v>0</v>
      </c>
      <c r="L5546" s="148" t="s">
        <v>9022</v>
      </c>
    </row>
    <row r="5547" spans="8:12" x14ac:dyDescent="0.25">
      <c r="H5547" s="148" t="s">
        <v>2528</v>
      </c>
      <c r="I5547" s="148" t="s">
        <v>6962</v>
      </c>
      <c r="J5547" s="148" t="s">
        <v>6962</v>
      </c>
      <c r="K5547" s="148">
        <f t="shared" si="116"/>
        <v>0</v>
      </c>
      <c r="L5547" s="148" t="s">
        <v>9022</v>
      </c>
    </row>
    <row r="5548" spans="8:12" x14ac:dyDescent="0.25">
      <c r="H5548" s="148" t="s">
        <v>2529</v>
      </c>
      <c r="I5548" s="148" t="s">
        <v>6962</v>
      </c>
      <c r="J5548" s="148" t="s">
        <v>6962</v>
      </c>
      <c r="K5548" s="148">
        <f t="shared" si="116"/>
        <v>0</v>
      </c>
      <c r="L5548" s="148" t="s">
        <v>9022</v>
      </c>
    </row>
    <row r="5549" spans="8:12" x14ac:dyDescent="0.25">
      <c r="H5549" s="148" t="s">
        <v>2530</v>
      </c>
      <c r="I5549" s="148" t="s">
        <v>6962</v>
      </c>
      <c r="J5549" s="148" t="s">
        <v>6962</v>
      </c>
      <c r="K5549" s="148">
        <f t="shared" si="116"/>
        <v>0</v>
      </c>
      <c r="L5549" s="148" t="s">
        <v>9022</v>
      </c>
    </row>
    <row r="5550" spans="8:12" x14ac:dyDescent="0.25">
      <c r="H5550" s="148" t="s">
        <v>2531</v>
      </c>
      <c r="I5550" s="148" t="s">
        <v>6962</v>
      </c>
      <c r="J5550" s="148" t="s">
        <v>6962</v>
      </c>
      <c r="K5550" s="148">
        <f t="shared" si="116"/>
        <v>0</v>
      </c>
      <c r="L5550" s="148" t="s">
        <v>9022</v>
      </c>
    </row>
    <row r="5551" spans="8:12" x14ac:dyDescent="0.25">
      <c r="H5551" s="148" t="s">
        <v>2532</v>
      </c>
      <c r="I5551" s="148" t="s">
        <v>6962</v>
      </c>
      <c r="J5551" s="148" t="s">
        <v>6962</v>
      </c>
      <c r="K5551" s="148">
        <f t="shared" si="116"/>
        <v>0</v>
      </c>
      <c r="L5551" s="148" t="s">
        <v>9022</v>
      </c>
    </row>
    <row r="5552" spans="8:12" x14ac:dyDescent="0.25">
      <c r="H5552" s="148" t="s">
        <v>2533</v>
      </c>
      <c r="I5552" s="148" t="s">
        <v>6962</v>
      </c>
      <c r="J5552" s="148" t="s">
        <v>6962</v>
      </c>
      <c r="K5552" s="148">
        <f t="shared" si="116"/>
        <v>0</v>
      </c>
      <c r="L5552" s="148" t="s">
        <v>9022</v>
      </c>
    </row>
    <row r="5553" spans="8:12" x14ac:dyDescent="0.25">
      <c r="H5553" s="148" t="s">
        <v>2534</v>
      </c>
      <c r="I5553" s="148" t="s">
        <v>6962</v>
      </c>
      <c r="J5553" s="148" t="s">
        <v>6962</v>
      </c>
      <c r="K5553" s="148">
        <f t="shared" si="116"/>
        <v>0</v>
      </c>
      <c r="L5553" s="148" t="s">
        <v>9022</v>
      </c>
    </row>
    <row r="5554" spans="8:12" x14ac:dyDescent="0.25">
      <c r="H5554" s="148" t="s">
        <v>2535</v>
      </c>
      <c r="I5554" s="148" t="s">
        <v>6962</v>
      </c>
      <c r="J5554" s="148" t="s">
        <v>6962</v>
      </c>
      <c r="K5554" s="148">
        <f t="shared" si="116"/>
        <v>0</v>
      </c>
      <c r="L5554" s="148" t="s">
        <v>9022</v>
      </c>
    </row>
    <row r="5555" spans="8:12" x14ac:dyDescent="0.25">
      <c r="H5555" s="148" t="s">
        <v>2536</v>
      </c>
      <c r="I5555" s="148" t="s">
        <v>6962</v>
      </c>
      <c r="J5555" s="148" t="s">
        <v>6962</v>
      </c>
      <c r="K5555" s="148">
        <f t="shared" si="116"/>
        <v>0</v>
      </c>
      <c r="L5555" s="148" t="s">
        <v>9022</v>
      </c>
    </row>
    <row r="5556" spans="8:12" x14ac:dyDescent="0.25">
      <c r="H5556" s="148" t="s">
        <v>2537</v>
      </c>
      <c r="I5556" s="148" t="s">
        <v>6962</v>
      </c>
      <c r="J5556" s="148" t="s">
        <v>6962</v>
      </c>
      <c r="K5556" s="148">
        <f t="shared" si="116"/>
        <v>0</v>
      </c>
      <c r="L5556" s="148" t="s">
        <v>9022</v>
      </c>
    </row>
    <row r="5557" spans="8:12" x14ac:dyDescent="0.25">
      <c r="H5557" s="148" t="s">
        <v>2538</v>
      </c>
      <c r="I5557" s="148" t="s">
        <v>6962</v>
      </c>
      <c r="J5557" s="148" t="s">
        <v>6962</v>
      </c>
      <c r="K5557" s="148">
        <f t="shared" si="116"/>
        <v>0</v>
      </c>
      <c r="L5557" s="148" t="s">
        <v>9022</v>
      </c>
    </row>
    <row r="5558" spans="8:12" x14ac:dyDescent="0.25">
      <c r="H5558" s="148" t="s">
        <v>2539</v>
      </c>
      <c r="I5558" s="148" t="s">
        <v>6962</v>
      </c>
      <c r="J5558" s="148" t="s">
        <v>6962</v>
      </c>
      <c r="K5558" s="148">
        <f t="shared" si="116"/>
        <v>0</v>
      </c>
      <c r="L5558" s="148" t="s">
        <v>9022</v>
      </c>
    </row>
    <row r="5559" spans="8:12" x14ac:dyDescent="0.25">
      <c r="H5559" s="148" t="s">
        <v>2540</v>
      </c>
      <c r="I5559" s="148" t="s">
        <v>6962</v>
      </c>
      <c r="J5559" s="148" t="s">
        <v>6962</v>
      </c>
      <c r="K5559" s="148">
        <f t="shared" si="116"/>
        <v>0</v>
      </c>
      <c r="L5559" s="148" t="s">
        <v>9022</v>
      </c>
    </row>
    <row r="5560" spans="8:12" x14ac:dyDescent="0.25">
      <c r="H5560" s="148" t="s">
        <v>2541</v>
      </c>
      <c r="I5560" s="148" t="s">
        <v>6962</v>
      </c>
      <c r="J5560" s="148" t="s">
        <v>6962</v>
      </c>
      <c r="K5560" s="148">
        <f t="shared" si="116"/>
        <v>0</v>
      </c>
      <c r="L5560" s="148" t="s">
        <v>9022</v>
      </c>
    </row>
    <row r="5561" spans="8:12" x14ac:dyDescent="0.25">
      <c r="H5561" s="148" t="s">
        <v>2542</v>
      </c>
      <c r="I5561" s="148" t="s">
        <v>6962</v>
      </c>
      <c r="J5561" s="148" t="s">
        <v>6962</v>
      </c>
      <c r="K5561" s="148">
        <f t="shared" si="116"/>
        <v>0</v>
      </c>
      <c r="L5561" s="148" t="s">
        <v>9022</v>
      </c>
    </row>
    <row r="5562" spans="8:12" x14ac:dyDescent="0.25">
      <c r="H5562" s="148" t="s">
        <v>2543</v>
      </c>
      <c r="I5562" s="148" t="s">
        <v>6962</v>
      </c>
      <c r="J5562" s="148" t="s">
        <v>6962</v>
      </c>
      <c r="K5562" s="148">
        <f t="shared" si="116"/>
        <v>0</v>
      </c>
      <c r="L5562" s="148" t="s">
        <v>9022</v>
      </c>
    </row>
    <row r="5563" spans="8:12" x14ac:dyDescent="0.25">
      <c r="H5563" s="148" t="s">
        <v>2544</v>
      </c>
      <c r="I5563" s="148" t="s">
        <v>6962</v>
      </c>
      <c r="J5563" s="148" t="s">
        <v>6962</v>
      </c>
      <c r="K5563" s="148">
        <f t="shared" si="116"/>
        <v>0</v>
      </c>
      <c r="L5563" s="148" t="s">
        <v>9022</v>
      </c>
    </row>
    <row r="5564" spans="8:12" x14ac:dyDescent="0.25">
      <c r="H5564" s="148" t="s">
        <v>2545</v>
      </c>
      <c r="I5564" s="148" t="s">
        <v>6962</v>
      </c>
      <c r="J5564" s="148" t="s">
        <v>6962</v>
      </c>
      <c r="K5564" s="148">
        <f t="shared" si="116"/>
        <v>0</v>
      </c>
      <c r="L5564" s="148" t="s">
        <v>9022</v>
      </c>
    </row>
    <row r="5565" spans="8:12" x14ac:dyDescent="0.25">
      <c r="H5565" s="148" t="s">
        <v>2546</v>
      </c>
      <c r="I5565" s="148" t="s">
        <v>6962</v>
      </c>
      <c r="J5565" s="148" t="s">
        <v>6962</v>
      </c>
      <c r="K5565" s="148">
        <f t="shared" si="116"/>
        <v>0</v>
      </c>
      <c r="L5565" s="148" t="s">
        <v>9022</v>
      </c>
    </row>
    <row r="5566" spans="8:12" x14ac:dyDescent="0.25">
      <c r="H5566" s="148" t="s">
        <v>2547</v>
      </c>
      <c r="I5566" s="148" t="s">
        <v>6962</v>
      </c>
      <c r="J5566" s="148" t="s">
        <v>6962</v>
      </c>
      <c r="K5566" s="148">
        <f t="shared" si="116"/>
        <v>0</v>
      </c>
      <c r="L5566" s="148" t="s">
        <v>9022</v>
      </c>
    </row>
    <row r="5567" spans="8:12" x14ac:dyDescent="0.25">
      <c r="H5567" s="148" t="s">
        <v>2548</v>
      </c>
      <c r="I5567" s="148" t="s">
        <v>6962</v>
      </c>
      <c r="J5567" s="148" t="s">
        <v>6962</v>
      </c>
      <c r="K5567" s="148">
        <f t="shared" si="116"/>
        <v>0</v>
      </c>
      <c r="L5567" s="148" t="s">
        <v>9022</v>
      </c>
    </row>
    <row r="5568" spans="8:12" x14ac:dyDescent="0.25">
      <c r="H5568" s="148" t="s">
        <v>2549</v>
      </c>
      <c r="I5568" s="148" t="s">
        <v>6962</v>
      </c>
      <c r="J5568" s="148" t="s">
        <v>6962</v>
      </c>
      <c r="K5568" s="148">
        <f t="shared" si="116"/>
        <v>0</v>
      </c>
      <c r="L5568" s="148" t="s">
        <v>9022</v>
      </c>
    </row>
    <row r="5569" spans="8:12" x14ac:dyDescent="0.25">
      <c r="H5569" s="148" t="s">
        <v>2550</v>
      </c>
      <c r="I5569" s="148" t="s">
        <v>6962</v>
      </c>
      <c r="J5569" s="148" t="s">
        <v>6962</v>
      </c>
      <c r="K5569" s="148">
        <f t="shared" si="116"/>
        <v>0</v>
      </c>
      <c r="L5569" s="148" t="s">
        <v>9022</v>
      </c>
    </row>
    <row r="5570" spans="8:12" x14ac:dyDescent="0.25">
      <c r="H5570" s="148" t="s">
        <v>2551</v>
      </c>
      <c r="I5570" s="148" t="s">
        <v>6962</v>
      </c>
      <c r="J5570" s="148" t="s">
        <v>6962</v>
      </c>
      <c r="K5570" s="148">
        <f t="shared" si="116"/>
        <v>0</v>
      </c>
      <c r="L5570" s="148" t="s">
        <v>9022</v>
      </c>
    </row>
    <row r="5571" spans="8:12" x14ac:dyDescent="0.25">
      <c r="H5571" s="148" t="s">
        <v>2552</v>
      </c>
      <c r="I5571" s="148" t="s">
        <v>6962</v>
      </c>
      <c r="J5571" s="148" t="s">
        <v>6962</v>
      </c>
      <c r="K5571" s="148">
        <f t="shared" ref="K5571:K5634" si="117">+IFERROR(J5571*1,0)</f>
        <v>0</v>
      </c>
      <c r="L5571" s="148" t="s">
        <v>9022</v>
      </c>
    </row>
    <row r="5572" spans="8:12" x14ac:dyDescent="0.25">
      <c r="H5572" s="148" t="s">
        <v>2553</v>
      </c>
      <c r="I5572" s="148" t="s">
        <v>6962</v>
      </c>
      <c r="J5572" s="148" t="s">
        <v>6962</v>
      </c>
      <c r="K5572" s="148">
        <f t="shared" si="117"/>
        <v>0</v>
      </c>
      <c r="L5572" s="148" t="s">
        <v>9022</v>
      </c>
    </row>
    <row r="5573" spans="8:12" x14ac:dyDescent="0.25">
      <c r="H5573" s="148" t="s">
        <v>2554</v>
      </c>
      <c r="I5573" s="148" t="s">
        <v>6962</v>
      </c>
      <c r="J5573" s="148" t="s">
        <v>6962</v>
      </c>
      <c r="K5573" s="148">
        <f t="shared" si="117"/>
        <v>0</v>
      </c>
      <c r="L5573" s="148" t="s">
        <v>9022</v>
      </c>
    </row>
    <row r="5574" spans="8:12" x14ac:dyDescent="0.25">
      <c r="H5574" s="148" t="s">
        <v>2555</v>
      </c>
      <c r="I5574" s="148" t="s">
        <v>6962</v>
      </c>
      <c r="J5574" s="148" t="s">
        <v>6962</v>
      </c>
      <c r="K5574" s="148">
        <f t="shared" si="117"/>
        <v>0</v>
      </c>
      <c r="L5574" s="148" t="s">
        <v>9022</v>
      </c>
    </row>
    <row r="5575" spans="8:12" x14ac:dyDescent="0.25">
      <c r="H5575" s="148" t="s">
        <v>2556</v>
      </c>
      <c r="I5575" s="148" t="s">
        <v>6962</v>
      </c>
      <c r="J5575" s="148" t="s">
        <v>6962</v>
      </c>
      <c r="K5575" s="148">
        <f t="shared" si="117"/>
        <v>0</v>
      </c>
      <c r="L5575" s="148" t="s">
        <v>9022</v>
      </c>
    </row>
    <row r="5576" spans="8:12" x14ac:dyDescent="0.25">
      <c r="H5576" s="148" t="s">
        <v>2557</v>
      </c>
      <c r="I5576" s="148" t="s">
        <v>6962</v>
      </c>
      <c r="J5576" s="148" t="s">
        <v>6962</v>
      </c>
      <c r="K5576" s="148">
        <f t="shared" si="117"/>
        <v>0</v>
      </c>
      <c r="L5576" s="148" t="s">
        <v>9022</v>
      </c>
    </row>
    <row r="5577" spans="8:12" x14ac:dyDescent="0.25">
      <c r="H5577" s="148" t="s">
        <v>2558</v>
      </c>
      <c r="I5577" s="148" t="s">
        <v>6962</v>
      </c>
      <c r="J5577" s="148" t="s">
        <v>6962</v>
      </c>
      <c r="K5577" s="148">
        <f t="shared" si="117"/>
        <v>0</v>
      </c>
      <c r="L5577" s="148" t="s">
        <v>9022</v>
      </c>
    </row>
    <row r="5578" spans="8:12" x14ac:dyDescent="0.25">
      <c r="H5578" s="148" t="s">
        <v>2559</v>
      </c>
      <c r="I5578" s="148" t="s">
        <v>6962</v>
      </c>
      <c r="J5578" s="148" t="s">
        <v>6962</v>
      </c>
      <c r="K5578" s="148">
        <f t="shared" si="117"/>
        <v>0</v>
      </c>
      <c r="L5578" s="148" t="s">
        <v>9022</v>
      </c>
    </row>
    <row r="5579" spans="8:12" x14ac:dyDescent="0.25">
      <c r="H5579" s="148" t="s">
        <v>2560</v>
      </c>
      <c r="I5579" s="148" t="s">
        <v>6962</v>
      </c>
      <c r="J5579" s="148" t="s">
        <v>6962</v>
      </c>
      <c r="K5579" s="148">
        <f t="shared" si="117"/>
        <v>0</v>
      </c>
      <c r="L5579" s="148" t="s">
        <v>9022</v>
      </c>
    </row>
    <row r="5580" spans="8:12" x14ac:dyDescent="0.25">
      <c r="H5580" s="148" t="s">
        <v>2561</v>
      </c>
      <c r="I5580" s="148" t="s">
        <v>6962</v>
      </c>
      <c r="J5580" s="148" t="s">
        <v>6962</v>
      </c>
      <c r="K5580" s="148">
        <f t="shared" si="117"/>
        <v>0</v>
      </c>
      <c r="L5580" s="148" t="s">
        <v>9022</v>
      </c>
    </row>
    <row r="5581" spans="8:12" x14ac:dyDescent="0.25">
      <c r="H5581" s="148" t="s">
        <v>2562</v>
      </c>
      <c r="I5581" s="148" t="s">
        <v>6962</v>
      </c>
      <c r="J5581" s="148" t="s">
        <v>6962</v>
      </c>
      <c r="K5581" s="148">
        <f t="shared" si="117"/>
        <v>0</v>
      </c>
      <c r="L5581" s="148" t="s">
        <v>9022</v>
      </c>
    </row>
    <row r="5582" spans="8:12" x14ac:dyDescent="0.25">
      <c r="H5582" s="148" t="s">
        <v>2563</v>
      </c>
      <c r="I5582" s="148" t="s">
        <v>6962</v>
      </c>
      <c r="J5582" s="148" t="s">
        <v>6962</v>
      </c>
      <c r="K5582" s="148">
        <f t="shared" si="117"/>
        <v>0</v>
      </c>
      <c r="L5582" s="148" t="s">
        <v>9022</v>
      </c>
    </row>
    <row r="5583" spans="8:12" x14ac:dyDescent="0.25">
      <c r="H5583" s="148" t="s">
        <v>2564</v>
      </c>
      <c r="I5583" s="148" t="s">
        <v>6962</v>
      </c>
      <c r="J5583" s="148" t="s">
        <v>6962</v>
      </c>
      <c r="K5583" s="148">
        <f t="shared" si="117"/>
        <v>0</v>
      </c>
      <c r="L5583" s="148" t="s">
        <v>9022</v>
      </c>
    </row>
    <row r="5584" spans="8:12" x14ac:dyDescent="0.25">
      <c r="H5584" s="148" t="s">
        <v>2565</v>
      </c>
      <c r="I5584" s="148" t="s">
        <v>6962</v>
      </c>
      <c r="J5584" s="148" t="s">
        <v>6962</v>
      </c>
      <c r="K5584" s="148">
        <f t="shared" si="117"/>
        <v>0</v>
      </c>
      <c r="L5584" s="148" t="s">
        <v>9022</v>
      </c>
    </row>
    <row r="5585" spans="8:12" x14ac:dyDescent="0.25">
      <c r="H5585" s="148" t="s">
        <v>2566</v>
      </c>
      <c r="I5585" s="148" t="s">
        <v>6962</v>
      </c>
      <c r="J5585" s="148" t="s">
        <v>6962</v>
      </c>
      <c r="K5585" s="148">
        <f t="shared" si="117"/>
        <v>0</v>
      </c>
      <c r="L5585" s="148" t="s">
        <v>9022</v>
      </c>
    </row>
    <row r="5586" spans="8:12" x14ac:dyDescent="0.25">
      <c r="H5586" s="148" t="s">
        <v>2567</v>
      </c>
      <c r="I5586" s="148" t="s">
        <v>6962</v>
      </c>
      <c r="J5586" s="148" t="s">
        <v>6962</v>
      </c>
      <c r="K5586" s="148">
        <f t="shared" si="117"/>
        <v>0</v>
      </c>
      <c r="L5586" s="148" t="s">
        <v>9022</v>
      </c>
    </row>
    <row r="5587" spans="8:12" x14ac:dyDescent="0.25">
      <c r="H5587" s="148" t="s">
        <v>2568</v>
      </c>
      <c r="I5587" s="148" t="s">
        <v>6962</v>
      </c>
      <c r="J5587" s="148" t="s">
        <v>6962</v>
      </c>
      <c r="K5587" s="148">
        <f t="shared" si="117"/>
        <v>0</v>
      </c>
      <c r="L5587" s="148" t="s">
        <v>9022</v>
      </c>
    </row>
    <row r="5588" spans="8:12" x14ac:dyDescent="0.25">
      <c r="H5588" s="148" t="s">
        <v>2569</v>
      </c>
      <c r="I5588" s="148" t="s">
        <v>6962</v>
      </c>
      <c r="J5588" s="148" t="s">
        <v>6962</v>
      </c>
      <c r="K5588" s="148">
        <f t="shared" si="117"/>
        <v>0</v>
      </c>
      <c r="L5588" s="148" t="s">
        <v>9022</v>
      </c>
    </row>
    <row r="5589" spans="8:12" x14ac:dyDescent="0.25">
      <c r="H5589" s="148" t="s">
        <v>2570</v>
      </c>
      <c r="I5589" s="148" t="s">
        <v>6962</v>
      </c>
      <c r="J5589" s="148" t="s">
        <v>6962</v>
      </c>
      <c r="K5589" s="148">
        <f t="shared" si="117"/>
        <v>0</v>
      </c>
      <c r="L5589" s="148" t="s">
        <v>9022</v>
      </c>
    </row>
    <row r="5590" spans="8:12" x14ac:dyDescent="0.25">
      <c r="H5590" s="148" t="s">
        <v>2571</v>
      </c>
      <c r="I5590" s="148" t="s">
        <v>6962</v>
      </c>
      <c r="J5590" s="148" t="s">
        <v>6962</v>
      </c>
      <c r="K5590" s="148">
        <f t="shared" si="117"/>
        <v>0</v>
      </c>
      <c r="L5590" s="148" t="s">
        <v>9022</v>
      </c>
    </row>
    <row r="5591" spans="8:12" x14ac:dyDescent="0.25">
      <c r="H5591" s="148" t="s">
        <v>2572</v>
      </c>
      <c r="I5591" s="148" t="s">
        <v>6962</v>
      </c>
      <c r="J5591" s="148" t="s">
        <v>6962</v>
      </c>
      <c r="K5591" s="148">
        <f t="shared" si="117"/>
        <v>0</v>
      </c>
      <c r="L5591" s="148" t="s">
        <v>9022</v>
      </c>
    </row>
    <row r="5592" spans="8:12" x14ac:dyDescent="0.25">
      <c r="H5592" s="148" t="s">
        <v>2573</v>
      </c>
      <c r="I5592" s="148" t="s">
        <v>6962</v>
      </c>
      <c r="J5592" s="148" t="s">
        <v>6962</v>
      </c>
      <c r="K5592" s="148">
        <f t="shared" si="117"/>
        <v>0</v>
      </c>
      <c r="L5592" s="148" t="s">
        <v>9022</v>
      </c>
    </row>
    <row r="5593" spans="8:12" x14ac:dyDescent="0.25">
      <c r="H5593" s="148" t="s">
        <v>2574</v>
      </c>
      <c r="I5593" s="148" t="s">
        <v>6962</v>
      </c>
      <c r="J5593" s="148" t="s">
        <v>6962</v>
      </c>
      <c r="K5593" s="148">
        <f t="shared" si="117"/>
        <v>0</v>
      </c>
      <c r="L5593" s="148" t="s">
        <v>9022</v>
      </c>
    </row>
    <row r="5594" spans="8:12" x14ac:dyDescent="0.25">
      <c r="H5594" s="148" t="s">
        <v>2575</v>
      </c>
      <c r="I5594" s="148" t="s">
        <v>6962</v>
      </c>
      <c r="J5594" s="148" t="s">
        <v>6962</v>
      </c>
      <c r="K5594" s="148">
        <f t="shared" si="117"/>
        <v>0</v>
      </c>
      <c r="L5594" s="148" t="s">
        <v>9022</v>
      </c>
    </row>
    <row r="5595" spans="8:12" x14ac:dyDescent="0.25">
      <c r="H5595" s="148" t="s">
        <v>2576</v>
      </c>
      <c r="I5595" s="148" t="s">
        <v>6962</v>
      </c>
      <c r="J5595" s="148" t="s">
        <v>6962</v>
      </c>
      <c r="K5595" s="148">
        <f t="shared" si="117"/>
        <v>0</v>
      </c>
      <c r="L5595" s="148" t="s">
        <v>9022</v>
      </c>
    </row>
    <row r="5596" spans="8:12" x14ac:dyDescent="0.25">
      <c r="H5596" s="148" t="s">
        <v>2577</v>
      </c>
      <c r="I5596" s="148" t="s">
        <v>6962</v>
      </c>
      <c r="J5596" s="148" t="s">
        <v>6962</v>
      </c>
      <c r="K5596" s="148">
        <f t="shared" si="117"/>
        <v>0</v>
      </c>
      <c r="L5596" s="148" t="s">
        <v>9022</v>
      </c>
    </row>
    <row r="5597" spans="8:12" x14ac:dyDescent="0.25">
      <c r="H5597" s="148" t="s">
        <v>2578</v>
      </c>
      <c r="I5597" s="148" t="s">
        <v>6962</v>
      </c>
      <c r="J5597" s="148" t="s">
        <v>6962</v>
      </c>
      <c r="K5597" s="148">
        <f t="shared" si="117"/>
        <v>0</v>
      </c>
      <c r="L5597" s="148" t="s">
        <v>9022</v>
      </c>
    </row>
    <row r="5598" spans="8:12" x14ac:dyDescent="0.25">
      <c r="H5598" s="148" t="s">
        <v>2579</v>
      </c>
      <c r="I5598" s="148" t="s">
        <v>6962</v>
      </c>
      <c r="J5598" s="148" t="s">
        <v>6962</v>
      </c>
      <c r="K5598" s="148">
        <f t="shared" si="117"/>
        <v>0</v>
      </c>
      <c r="L5598" s="148" t="s">
        <v>9022</v>
      </c>
    </row>
    <row r="5599" spans="8:12" x14ac:dyDescent="0.25">
      <c r="H5599" s="148" t="s">
        <v>2580</v>
      </c>
      <c r="I5599" s="148" t="s">
        <v>6962</v>
      </c>
      <c r="J5599" s="148" t="s">
        <v>6962</v>
      </c>
      <c r="K5599" s="148">
        <f t="shared" si="117"/>
        <v>0</v>
      </c>
      <c r="L5599" s="148" t="s">
        <v>9022</v>
      </c>
    </row>
    <row r="5600" spans="8:12" x14ac:dyDescent="0.25">
      <c r="H5600" s="148" t="s">
        <v>2581</v>
      </c>
      <c r="I5600" s="148" t="s">
        <v>6962</v>
      </c>
      <c r="J5600" s="148" t="s">
        <v>6962</v>
      </c>
      <c r="K5600" s="148">
        <f t="shared" si="117"/>
        <v>0</v>
      </c>
      <c r="L5600" s="148" t="s">
        <v>9022</v>
      </c>
    </row>
    <row r="5601" spans="8:12" x14ac:dyDescent="0.25">
      <c r="H5601" s="148" t="s">
        <v>2582</v>
      </c>
      <c r="I5601" s="148" t="s">
        <v>6962</v>
      </c>
      <c r="J5601" s="148" t="s">
        <v>6962</v>
      </c>
      <c r="K5601" s="148">
        <f t="shared" si="117"/>
        <v>0</v>
      </c>
      <c r="L5601" s="148" t="s">
        <v>9022</v>
      </c>
    </row>
    <row r="5602" spans="8:12" x14ac:dyDescent="0.25">
      <c r="H5602" s="148" t="s">
        <v>2583</v>
      </c>
      <c r="I5602" s="148" t="s">
        <v>6962</v>
      </c>
      <c r="J5602" s="148" t="s">
        <v>6962</v>
      </c>
      <c r="K5602" s="148">
        <f t="shared" si="117"/>
        <v>0</v>
      </c>
      <c r="L5602" s="148" t="s">
        <v>9022</v>
      </c>
    </row>
    <row r="5603" spans="8:12" x14ac:dyDescent="0.25">
      <c r="H5603" s="148" t="s">
        <v>2584</v>
      </c>
      <c r="I5603" s="148" t="s">
        <v>6962</v>
      </c>
      <c r="J5603" s="148" t="s">
        <v>6962</v>
      </c>
      <c r="K5603" s="148">
        <f t="shared" si="117"/>
        <v>0</v>
      </c>
      <c r="L5603" s="148" t="s">
        <v>9022</v>
      </c>
    </row>
    <row r="5604" spans="8:12" x14ac:dyDescent="0.25">
      <c r="H5604" s="148" t="s">
        <v>2585</v>
      </c>
      <c r="I5604" s="148" t="s">
        <v>6962</v>
      </c>
      <c r="J5604" s="148" t="s">
        <v>6962</v>
      </c>
      <c r="K5604" s="148">
        <f t="shared" si="117"/>
        <v>0</v>
      </c>
      <c r="L5604" s="148" t="s">
        <v>9022</v>
      </c>
    </row>
    <row r="5605" spans="8:12" x14ac:dyDescent="0.25">
      <c r="H5605" s="148" t="s">
        <v>2586</v>
      </c>
      <c r="I5605" s="148" t="s">
        <v>6962</v>
      </c>
      <c r="J5605" s="148" t="s">
        <v>6962</v>
      </c>
      <c r="K5605" s="148">
        <f t="shared" si="117"/>
        <v>0</v>
      </c>
      <c r="L5605" s="148" t="s">
        <v>9022</v>
      </c>
    </row>
    <row r="5606" spans="8:12" x14ac:dyDescent="0.25">
      <c r="H5606" s="148" t="s">
        <v>2587</v>
      </c>
      <c r="I5606" s="148" t="s">
        <v>6962</v>
      </c>
      <c r="J5606" s="148" t="s">
        <v>6962</v>
      </c>
      <c r="K5606" s="148">
        <f t="shared" si="117"/>
        <v>0</v>
      </c>
      <c r="L5606" s="148" t="s">
        <v>9022</v>
      </c>
    </row>
    <row r="5607" spans="8:12" x14ac:dyDescent="0.25">
      <c r="H5607" s="148" t="s">
        <v>2588</v>
      </c>
      <c r="I5607" s="148" t="s">
        <v>6962</v>
      </c>
      <c r="J5607" s="148" t="s">
        <v>6962</v>
      </c>
      <c r="K5607" s="148">
        <f t="shared" si="117"/>
        <v>0</v>
      </c>
      <c r="L5607" s="148" t="s">
        <v>9022</v>
      </c>
    </row>
    <row r="5608" spans="8:12" x14ac:dyDescent="0.25">
      <c r="H5608" s="148" t="s">
        <v>2589</v>
      </c>
      <c r="I5608" s="148" t="s">
        <v>6962</v>
      </c>
      <c r="J5608" s="148" t="s">
        <v>6962</v>
      </c>
      <c r="K5608" s="148">
        <f t="shared" si="117"/>
        <v>0</v>
      </c>
      <c r="L5608" s="148" t="s">
        <v>9022</v>
      </c>
    </row>
    <row r="5609" spans="8:12" x14ac:dyDescent="0.25">
      <c r="H5609" s="148" t="s">
        <v>2590</v>
      </c>
      <c r="I5609" s="148" t="s">
        <v>6962</v>
      </c>
      <c r="J5609" s="148" t="s">
        <v>6962</v>
      </c>
      <c r="K5609" s="148">
        <f t="shared" si="117"/>
        <v>0</v>
      </c>
      <c r="L5609" s="148" t="s">
        <v>9022</v>
      </c>
    </row>
    <row r="5610" spans="8:12" x14ac:dyDescent="0.25">
      <c r="H5610" s="148" t="s">
        <v>2591</v>
      </c>
      <c r="I5610" s="148" t="s">
        <v>6962</v>
      </c>
      <c r="J5610" s="148" t="s">
        <v>6962</v>
      </c>
      <c r="K5610" s="148">
        <f t="shared" si="117"/>
        <v>0</v>
      </c>
      <c r="L5610" s="148" t="s">
        <v>9022</v>
      </c>
    </row>
    <row r="5611" spans="8:12" x14ac:dyDescent="0.25">
      <c r="H5611" s="148" t="s">
        <v>2592</v>
      </c>
      <c r="I5611" s="148" t="s">
        <v>6962</v>
      </c>
      <c r="J5611" s="148" t="s">
        <v>6962</v>
      </c>
      <c r="K5611" s="148">
        <f t="shared" si="117"/>
        <v>0</v>
      </c>
      <c r="L5611" s="148" t="s">
        <v>9022</v>
      </c>
    </row>
    <row r="5612" spans="8:12" x14ac:dyDescent="0.25">
      <c r="H5612" s="148" t="s">
        <v>2593</v>
      </c>
      <c r="I5612" s="148" t="s">
        <v>6962</v>
      </c>
      <c r="J5612" s="148" t="s">
        <v>6962</v>
      </c>
      <c r="K5612" s="148">
        <f t="shared" si="117"/>
        <v>0</v>
      </c>
      <c r="L5612" s="148" t="s">
        <v>9022</v>
      </c>
    </row>
    <row r="5613" spans="8:12" x14ac:dyDescent="0.25">
      <c r="H5613" s="148" t="s">
        <v>2594</v>
      </c>
      <c r="I5613" s="148" t="s">
        <v>6962</v>
      </c>
      <c r="J5613" s="148" t="s">
        <v>6962</v>
      </c>
      <c r="K5613" s="148">
        <f t="shared" si="117"/>
        <v>0</v>
      </c>
      <c r="L5613" s="148" t="s">
        <v>9022</v>
      </c>
    </row>
    <row r="5614" spans="8:12" x14ac:dyDescent="0.25">
      <c r="H5614" s="148" t="s">
        <v>2595</v>
      </c>
      <c r="I5614" s="148" t="s">
        <v>6962</v>
      </c>
      <c r="J5614" s="148" t="s">
        <v>6962</v>
      </c>
      <c r="K5614" s="148">
        <f t="shared" si="117"/>
        <v>0</v>
      </c>
      <c r="L5614" s="148" t="s">
        <v>9022</v>
      </c>
    </row>
    <row r="5615" spans="8:12" x14ac:dyDescent="0.25">
      <c r="H5615" s="148" t="s">
        <v>2596</v>
      </c>
      <c r="I5615" s="148" t="s">
        <v>6962</v>
      </c>
      <c r="J5615" s="148" t="s">
        <v>6962</v>
      </c>
      <c r="K5615" s="148">
        <f t="shared" si="117"/>
        <v>0</v>
      </c>
      <c r="L5615" s="148" t="s">
        <v>9022</v>
      </c>
    </row>
    <row r="5616" spans="8:12" x14ac:dyDescent="0.25">
      <c r="H5616" s="148" t="s">
        <v>2597</v>
      </c>
      <c r="I5616" s="148" t="s">
        <v>6962</v>
      </c>
      <c r="J5616" s="148" t="s">
        <v>6962</v>
      </c>
      <c r="K5616" s="148">
        <f t="shared" si="117"/>
        <v>0</v>
      </c>
      <c r="L5616" s="148" t="s">
        <v>9022</v>
      </c>
    </row>
    <row r="5617" spans="8:12" x14ac:dyDescent="0.25">
      <c r="H5617" s="148" t="s">
        <v>2598</v>
      </c>
      <c r="I5617" s="148" t="s">
        <v>6962</v>
      </c>
      <c r="J5617" s="148" t="s">
        <v>6962</v>
      </c>
      <c r="K5617" s="148">
        <f t="shared" si="117"/>
        <v>0</v>
      </c>
      <c r="L5617" s="148" t="s">
        <v>9022</v>
      </c>
    </row>
    <row r="5618" spans="8:12" x14ac:dyDescent="0.25">
      <c r="H5618" s="148" t="s">
        <v>2599</v>
      </c>
      <c r="I5618" s="148" t="s">
        <v>6962</v>
      </c>
      <c r="J5618" s="148" t="s">
        <v>6962</v>
      </c>
      <c r="K5618" s="148">
        <f t="shared" si="117"/>
        <v>0</v>
      </c>
      <c r="L5618" s="148" t="s">
        <v>9022</v>
      </c>
    </row>
    <row r="5619" spans="8:12" x14ac:dyDescent="0.25">
      <c r="H5619" s="148" t="s">
        <v>2600</v>
      </c>
      <c r="I5619" s="148" t="s">
        <v>6962</v>
      </c>
      <c r="J5619" s="148" t="s">
        <v>6962</v>
      </c>
      <c r="K5619" s="148">
        <f t="shared" si="117"/>
        <v>0</v>
      </c>
      <c r="L5619" s="148" t="s">
        <v>9022</v>
      </c>
    </row>
    <row r="5620" spans="8:12" x14ac:dyDescent="0.25">
      <c r="H5620" s="148" t="s">
        <v>2601</v>
      </c>
      <c r="I5620" s="148" t="s">
        <v>6962</v>
      </c>
      <c r="J5620" s="148" t="s">
        <v>6962</v>
      </c>
      <c r="K5620" s="148">
        <f t="shared" si="117"/>
        <v>0</v>
      </c>
      <c r="L5620" s="148" t="s">
        <v>9022</v>
      </c>
    </row>
    <row r="5621" spans="8:12" x14ac:dyDescent="0.25">
      <c r="H5621" s="148" t="s">
        <v>2602</v>
      </c>
      <c r="I5621" s="148" t="s">
        <v>6962</v>
      </c>
      <c r="J5621" s="148" t="s">
        <v>6962</v>
      </c>
      <c r="K5621" s="148">
        <f t="shared" si="117"/>
        <v>0</v>
      </c>
      <c r="L5621" s="148" t="s">
        <v>9022</v>
      </c>
    </row>
    <row r="5622" spans="8:12" x14ac:dyDescent="0.25">
      <c r="H5622" s="148" t="s">
        <v>2603</v>
      </c>
      <c r="I5622" s="148" t="s">
        <v>6962</v>
      </c>
      <c r="J5622" s="148" t="s">
        <v>6962</v>
      </c>
      <c r="K5622" s="148">
        <f t="shared" si="117"/>
        <v>0</v>
      </c>
      <c r="L5622" s="148" t="s">
        <v>9022</v>
      </c>
    </row>
    <row r="5623" spans="8:12" x14ac:dyDescent="0.25">
      <c r="H5623" s="148" t="s">
        <v>2604</v>
      </c>
      <c r="I5623" s="148" t="s">
        <v>6962</v>
      </c>
      <c r="J5623" s="148" t="s">
        <v>6962</v>
      </c>
      <c r="K5623" s="148">
        <f t="shared" si="117"/>
        <v>0</v>
      </c>
      <c r="L5623" s="148" t="s">
        <v>9022</v>
      </c>
    </row>
    <row r="5624" spans="8:12" x14ac:dyDescent="0.25">
      <c r="H5624" s="148" t="s">
        <v>2605</v>
      </c>
      <c r="I5624" s="148" t="s">
        <v>6962</v>
      </c>
      <c r="J5624" s="148" t="s">
        <v>6962</v>
      </c>
      <c r="K5624" s="148">
        <f t="shared" si="117"/>
        <v>0</v>
      </c>
      <c r="L5624" s="148" t="s">
        <v>9022</v>
      </c>
    </row>
    <row r="5625" spans="8:12" x14ac:dyDescent="0.25">
      <c r="H5625" s="148" t="s">
        <v>2606</v>
      </c>
      <c r="I5625" s="148" t="s">
        <v>6962</v>
      </c>
      <c r="J5625" s="148" t="s">
        <v>6962</v>
      </c>
      <c r="K5625" s="148">
        <f t="shared" si="117"/>
        <v>0</v>
      </c>
      <c r="L5625" s="148" t="s">
        <v>9022</v>
      </c>
    </row>
    <row r="5626" spans="8:12" x14ac:dyDescent="0.25">
      <c r="H5626" s="148" t="s">
        <v>2607</v>
      </c>
      <c r="I5626" s="148" t="s">
        <v>6962</v>
      </c>
      <c r="J5626" s="148" t="s">
        <v>6962</v>
      </c>
      <c r="K5626" s="148">
        <f t="shared" si="117"/>
        <v>0</v>
      </c>
      <c r="L5626" s="148" t="s">
        <v>9022</v>
      </c>
    </row>
    <row r="5627" spans="8:12" x14ac:dyDescent="0.25">
      <c r="H5627" s="148" t="s">
        <v>2608</v>
      </c>
      <c r="I5627" s="148" t="s">
        <v>6962</v>
      </c>
      <c r="J5627" s="148" t="s">
        <v>6962</v>
      </c>
      <c r="K5627" s="148">
        <f t="shared" si="117"/>
        <v>0</v>
      </c>
      <c r="L5627" s="148" t="s">
        <v>9022</v>
      </c>
    </row>
    <row r="5628" spans="8:12" x14ac:dyDescent="0.25">
      <c r="H5628" s="148" t="s">
        <v>2609</v>
      </c>
      <c r="I5628" s="148" t="s">
        <v>6962</v>
      </c>
      <c r="J5628" s="148" t="s">
        <v>6962</v>
      </c>
      <c r="K5628" s="148">
        <f t="shared" si="117"/>
        <v>0</v>
      </c>
      <c r="L5628" s="148" t="s">
        <v>9022</v>
      </c>
    </row>
    <row r="5629" spans="8:12" x14ac:dyDescent="0.25">
      <c r="H5629" s="148" t="s">
        <v>2610</v>
      </c>
      <c r="I5629" s="148" t="s">
        <v>6962</v>
      </c>
      <c r="J5629" s="148" t="s">
        <v>6962</v>
      </c>
      <c r="K5629" s="148">
        <f t="shared" si="117"/>
        <v>0</v>
      </c>
      <c r="L5629" s="148" t="s">
        <v>9022</v>
      </c>
    </row>
    <row r="5630" spans="8:12" x14ac:dyDescent="0.25">
      <c r="H5630" s="148" t="s">
        <v>2611</v>
      </c>
      <c r="I5630" s="148" t="s">
        <v>6962</v>
      </c>
      <c r="J5630" s="148" t="s">
        <v>6962</v>
      </c>
      <c r="K5630" s="148">
        <f t="shared" si="117"/>
        <v>0</v>
      </c>
      <c r="L5630" s="148" t="s">
        <v>9022</v>
      </c>
    </row>
    <row r="5631" spans="8:12" x14ac:dyDescent="0.25">
      <c r="H5631" s="148" t="s">
        <v>2612</v>
      </c>
      <c r="I5631" s="148" t="s">
        <v>6962</v>
      </c>
      <c r="J5631" s="148" t="s">
        <v>6962</v>
      </c>
      <c r="K5631" s="148">
        <f t="shared" si="117"/>
        <v>0</v>
      </c>
      <c r="L5631" s="148" t="s">
        <v>9022</v>
      </c>
    </row>
    <row r="5632" spans="8:12" x14ac:dyDescent="0.25">
      <c r="H5632" s="148" t="s">
        <v>2613</v>
      </c>
      <c r="I5632" s="148" t="s">
        <v>6962</v>
      </c>
      <c r="J5632" s="148" t="s">
        <v>6962</v>
      </c>
      <c r="K5632" s="148">
        <f t="shared" si="117"/>
        <v>0</v>
      </c>
      <c r="L5632" s="148" t="s">
        <v>9022</v>
      </c>
    </row>
    <row r="5633" spans="8:12" x14ac:dyDescent="0.25">
      <c r="H5633" s="148" t="s">
        <v>2614</v>
      </c>
      <c r="I5633" s="148" t="s">
        <v>6962</v>
      </c>
      <c r="J5633" s="148" t="s">
        <v>6962</v>
      </c>
      <c r="K5633" s="148">
        <f t="shared" si="117"/>
        <v>0</v>
      </c>
      <c r="L5633" s="148" t="s">
        <v>9022</v>
      </c>
    </row>
    <row r="5634" spans="8:12" x14ac:dyDescent="0.25">
      <c r="H5634" s="148" t="s">
        <v>2615</v>
      </c>
      <c r="I5634" s="148" t="s">
        <v>6962</v>
      </c>
      <c r="J5634" s="148" t="s">
        <v>6962</v>
      </c>
      <c r="K5634" s="148">
        <f t="shared" si="117"/>
        <v>0</v>
      </c>
      <c r="L5634" s="148" t="s">
        <v>9022</v>
      </c>
    </row>
    <row r="5635" spans="8:12" x14ac:dyDescent="0.25">
      <c r="H5635" s="148" t="s">
        <v>2616</v>
      </c>
      <c r="I5635" s="148" t="s">
        <v>6962</v>
      </c>
      <c r="J5635" s="148" t="s">
        <v>6962</v>
      </c>
      <c r="K5635" s="148">
        <f t="shared" ref="K5635:K5698" si="118">+IFERROR(J5635*1,0)</f>
        <v>0</v>
      </c>
      <c r="L5635" s="148" t="s">
        <v>9022</v>
      </c>
    </row>
    <row r="5636" spans="8:12" x14ac:dyDescent="0.25">
      <c r="H5636" s="148" t="s">
        <v>2617</v>
      </c>
      <c r="I5636" s="148" t="s">
        <v>6962</v>
      </c>
      <c r="J5636" s="148" t="s">
        <v>6962</v>
      </c>
      <c r="K5636" s="148">
        <f t="shared" si="118"/>
        <v>0</v>
      </c>
      <c r="L5636" s="148" t="s">
        <v>9022</v>
      </c>
    </row>
    <row r="5637" spans="8:12" x14ac:dyDescent="0.25">
      <c r="H5637" s="148" t="s">
        <v>2618</v>
      </c>
      <c r="I5637" s="148" t="s">
        <v>6962</v>
      </c>
      <c r="J5637" s="148" t="s">
        <v>6962</v>
      </c>
      <c r="K5637" s="148">
        <f t="shared" si="118"/>
        <v>0</v>
      </c>
      <c r="L5637" s="148" t="s">
        <v>9022</v>
      </c>
    </row>
    <row r="5638" spans="8:12" x14ac:dyDescent="0.25">
      <c r="H5638" s="148" t="s">
        <v>2619</v>
      </c>
      <c r="I5638" s="148" t="s">
        <v>6962</v>
      </c>
      <c r="J5638" s="148" t="s">
        <v>6962</v>
      </c>
      <c r="K5638" s="148">
        <f t="shared" si="118"/>
        <v>0</v>
      </c>
      <c r="L5638" s="148" t="s">
        <v>9022</v>
      </c>
    </row>
    <row r="5639" spans="8:12" x14ac:dyDescent="0.25">
      <c r="H5639" s="148" t="s">
        <v>2620</v>
      </c>
      <c r="I5639" s="148" t="s">
        <v>6962</v>
      </c>
      <c r="J5639" s="148" t="s">
        <v>6962</v>
      </c>
      <c r="K5639" s="148">
        <f t="shared" si="118"/>
        <v>0</v>
      </c>
      <c r="L5639" s="148" t="s">
        <v>9022</v>
      </c>
    </row>
    <row r="5640" spans="8:12" x14ac:dyDescent="0.25">
      <c r="H5640" s="148" t="s">
        <v>2621</v>
      </c>
      <c r="I5640" s="148" t="s">
        <v>6962</v>
      </c>
      <c r="J5640" s="148" t="s">
        <v>6962</v>
      </c>
      <c r="K5640" s="148">
        <f t="shared" si="118"/>
        <v>0</v>
      </c>
      <c r="L5640" s="148" t="s">
        <v>9022</v>
      </c>
    </row>
    <row r="5641" spans="8:12" x14ac:dyDescent="0.25">
      <c r="H5641" s="148" t="s">
        <v>2622</v>
      </c>
      <c r="I5641" s="148" t="s">
        <v>6962</v>
      </c>
      <c r="J5641" s="148" t="s">
        <v>6962</v>
      </c>
      <c r="K5641" s="148">
        <f t="shared" si="118"/>
        <v>0</v>
      </c>
      <c r="L5641" s="148" t="s">
        <v>9022</v>
      </c>
    </row>
    <row r="5642" spans="8:12" x14ac:dyDescent="0.25">
      <c r="H5642" s="148" t="s">
        <v>2623</v>
      </c>
      <c r="I5642" s="148" t="s">
        <v>6962</v>
      </c>
      <c r="J5642" s="148" t="s">
        <v>6962</v>
      </c>
      <c r="K5642" s="148">
        <f t="shared" si="118"/>
        <v>0</v>
      </c>
      <c r="L5642" s="148" t="s">
        <v>9022</v>
      </c>
    </row>
    <row r="5643" spans="8:12" x14ac:dyDescent="0.25">
      <c r="H5643" s="148" t="s">
        <v>2624</v>
      </c>
      <c r="I5643" s="148" t="s">
        <v>6962</v>
      </c>
      <c r="J5643" s="148" t="s">
        <v>6962</v>
      </c>
      <c r="K5643" s="148">
        <f t="shared" si="118"/>
        <v>0</v>
      </c>
      <c r="L5643" s="148" t="s">
        <v>9022</v>
      </c>
    </row>
    <row r="5644" spans="8:12" x14ac:dyDescent="0.25">
      <c r="H5644" s="148" t="s">
        <v>2625</v>
      </c>
      <c r="I5644" s="148" t="s">
        <v>6962</v>
      </c>
      <c r="J5644" s="148" t="s">
        <v>6962</v>
      </c>
      <c r="K5644" s="148">
        <f t="shared" si="118"/>
        <v>0</v>
      </c>
      <c r="L5644" s="148" t="s">
        <v>9022</v>
      </c>
    </row>
    <row r="5645" spans="8:12" x14ac:dyDescent="0.25">
      <c r="H5645" s="148" t="s">
        <v>2626</v>
      </c>
      <c r="I5645" s="148" t="s">
        <v>6962</v>
      </c>
      <c r="J5645" s="148" t="s">
        <v>6962</v>
      </c>
      <c r="K5645" s="148">
        <f t="shared" si="118"/>
        <v>0</v>
      </c>
      <c r="L5645" s="148" t="s">
        <v>9022</v>
      </c>
    </row>
    <row r="5646" spans="8:12" x14ac:dyDescent="0.25">
      <c r="H5646" s="148" t="s">
        <v>2627</v>
      </c>
      <c r="I5646" s="148" t="s">
        <v>6962</v>
      </c>
      <c r="J5646" s="148" t="s">
        <v>6962</v>
      </c>
      <c r="K5646" s="148">
        <f t="shared" si="118"/>
        <v>0</v>
      </c>
      <c r="L5646" s="148" t="s">
        <v>9022</v>
      </c>
    </row>
    <row r="5647" spans="8:12" x14ac:dyDescent="0.25">
      <c r="H5647" s="148" t="s">
        <v>2628</v>
      </c>
      <c r="I5647" s="148" t="s">
        <v>6962</v>
      </c>
      <c r="J5647" s="148" t="s">
        <v>6962</v>
      </c>
      <c r="K5647" s="148">
        <f t="shared" si="118"/>
        <v>0</v>
      </c>
      <c r="L5647" s="148" t="s">
        <v>9022</v>
      </c>
    </row>
    <row r="5648" spans="8:12" x14ac:dyDescent="0.25">
      <c r="H5648" s="148" t="s">
        <v>2629</v>
      </c>
      <c r="I5648" s="148" t="s">
        <v>6962</v>
      </c>
      <c r="J5648" s="148" t="s">
        <v>6962</v>
      </c>
      <c r="K5648" s="148">
        <f t="shared" si="118"/>
        <v>0</v>
      </c>
      <c r="L5648" s="148" t="s">
        <v>9022</v>
      </c>
    </row>
    <row r="5649" spans="8:12" x14ac:dyDescent="0.25">
      <c r="H5649" s="148" t="s">
        <v>2630</v>
      </c>
      <c r="I5649" s="148" t="s">
        <v>6962</v>
      </c>
      <c r="J5649" s="148" t="s">
        <v>6962</v>
      </c>
      <c r="K5649" s="148">
        <f t="shared" si="118"/>
        <v>0</v>
      </c>
      <c r="L5649" s="148" t="s">
        <v>9022</v>
      </c>
    </row>
    <row r="5650" spans="8:12" x14ac:dyDescent="0.25">
      <c r="H5650" s="148" t="s">
        <v>2631</v>
      </c>
      <c r="I5650" s="148" t="s">
        <v>6962</v>
      </c>
      <c r="J5650" s="148" t="s">
        <v>6962</v>
      </c>
      <c r="K5650" s="148">
        <f t="shared" si="118"/>
        <v>0</v>
      </c>
      <c r="L5650" s="148" t="s">
        <v>9022</v>
      </c>
    </row>
    <row r="5651" spans="8:12" x14ac:dyDescent="0.25">
      <c r="H5651" s="148" t="s">
        <v>2632</v>
      </c>
      <c r="I5651" s="148" t="s">
        <v>6962</v>
      </c>
      <c r="J5651" s="148" t="s">
        <v>6962</v>
      </c>
      <c r="K5651" s="148">
        <f t="shared" si="118"/>
        <v>0</v>
      </c>
      <c r="L5651" s="148" t="s">
        <v>9022</v>
      </c>
    </row>
    <row r="5652" spans="8:12" x14ac:dyDescent="0.25">
      <c r="H5652" s="148" t="s">
        <v>2633</v>
      </c>
      <c r="I5652" s="148" t="s">
        <v>6962</v>
      </c>
      <c r="J5652" s="148" t="s">
        <v>6962</v>
      </c>
      <c r="K5652" s="148">
        <f t="shared" si="118"/>
        <v>0</v>
      </c>
      <c r="L5652" s="148" t="s">
        <v>9022</v>
      </c>
    </row>
    <row r="5653" spans="8:12" x14ac:dyDescent="0.25">
      <c r="H5653" s="148" t="s">
        <v>2634</v>
      </c>
      <c r="I5653" s="148" t="s">
        <v>6962</v>
      </c>
      <c r="J5653" s="148" t="s">
        <v>6962</v>
      </c>
      <c r="K5653" s="148">
        <f t="shared" si="118"/>
        <v>0</v>
      </c>
      <c r="L5653" s="148" t="s">
        <v>9022</v>
      </c>
    </row>
    <row r="5654" spans="8:12" x14ac:dyDescent="0.25">
      <c r="H5654" s="148" t="s">
        <v>2635</v>
      </c>
      <c r="I5654" s="148" t="s">
        <v>6962</v>
      </c>
      <c r="J5654" s="148" t="s">
        <v>6962</v>
      </c>
      <c r="K5654" s="148">
        <f t="shared" si="118"/>
        <v>0</v>
      </c>
      <c r="L5654" s="148" t="s">
        <v>9022</v>
      </c>
    </row>
    <row r="5655" spans="8:12" x14ac:dyDescent="0.25">
      <c r="H5655" s="148" t="s">
        <v>2636</v>
      </c>
      <c r="I5655" s="148" t="s">
        <v>6962</v>
      </c>
      <c r="J5655" s="148" t="s">
        <v>6962</v>
      </c>
      <c r="K5655" s="148">
        <f t="shared" si="118"/>
        <v>0</v>
      </c>
      <c r="L5655" s="148" t="s">
        <v>9022</v>
      </c>
    </row>
    <row r="5656" spans="8:12" x14ac:dyDescent="0.25">
      <c r="H5656" s="148" t="s">
        <v>2637</v>
      </c>
      <c r="I5656" s="148" t="s">
        <v>6962</v>
      </c>
      <c r="J5656" s="148" t="s">
        <v>6962</v>
      </c>
      <c r="K5656" s="148">
        <f t="shared" si="118"/>
        <v>0</v>
      </c>
      <c r="L5656" s="148" t="s">
        <v>9022</v>
      </c>
    </row>
    <row r="5657" spans="8:12" x14ac:dyDescent="0.25">
      <c r="H5657" s="148" t="s">
        <v>2638</v>
      </c>
      <c r="I5657" s="148" t="s">
        <v>6962</v>
      </c>
      <c r="J5657" s="148" t="s">
        <v>6962</v>
      </c>
      <c r="K5657" s="148">
        <f t="shared" si="118"/>
        <v>0</v>
      </c>
      <c r="L5657" s="148" t="s">
        <v>9022</v>
      </c>
    </row>
    <row r="5658" spans="8:12" x14ac:dyDescent="0.25">
      <c r="H5658" s="148" t="s">
        <v>2639</v>
      </c>
      <c r="I5658" s="148" t="s">
        <v>6962</v>
      </c>
      <c r="J5658" s="148" t="s">
        <v>6962</v>
      </c>
      <c r="K5658" s="148">
        <f t="shared" si="118"/>
        <v>0</v>
      </c>
      <c r="L5658" s="148" t="s">
        <v>9022</v>
      </c>
    </row>
    <row r="5659" spans="8:12" x14ac:dyDescent="0.25">
      <c r="H5659" s="148" t="s">
        <v>2640</v>
      </c>
      <c r="I5659" s="148" t="s">
        <v>6962</v>
      </c>
      <c r="J5659" s="148" t="s">
        <v>6962</v>
      </c>
      <c r="K5659" s="148">
        <f t="shared" si="118"/>
        <v>0</v>
      </c>
      <c r="L5659" s="148" t="s">
        <v>9022</v>
      </c>
    </row>
    <row r="5660" spans="8:12" x14ac:dyDescent="0.25">
      <c r="H5660" s="148" t="s">
        <v>2641</v>
      </c>
      <c r="I5660" s="148" t="s">
        <v>6962</v>
      </c>
      <c r="J5660" s="148" t="s">
        <v>6962</v>
      </c>
      <c r="K5660" s="148">
        <f t="shared" si="118"/>
        <v>0</v>
      </c>
      <c r="L5660" s="148" t="s">
        <v>9022</v>
      </c>
    </row>
    <row r="5661" spans="8:12" x14ac:dyDescent="0.25">
      <c r="H5661" s="148" t="s">
        <v>2642</v>
      </c>
      <c r="I5661" s="148" t="s">
        <v>6962</v>
      </c>
      <c r="J5661" s="148" t="s">
        <v>6962</v>
      </c>
      <c r="K5661" s="148">
        <f t="shared" si="118"/>
        <v>0</v>
      </c>
      <c r="L5661" s="148" t="s">
        <v>9022</v>
      </c>
    </row>
    <row r="5662" spans="8:12" x14ac:dyDescent="0.25">
      <c r="H5662" s="148" t="s">
        <v>2643</v>
      </c>
      <c r="I5662" s="148" t="s">
        <v>6962</v>
      </c>
      <c r="J5662" s="148" t="s">
        <v>6962</v>
      </c>
      <c r="K5662" s="148">
        <f t="shared" si="118"/>
        <v>0</v>
      </c>
      <c r="L5662" s="148" t="s">
        <v>9022</v>
      </c>
    </row>
    <row r="5663" spans="8:12" x14ac:dyDescent="0.25">
      <c r="H5663" s="148" t="s">
        <v>2644</v>
      </c>
      <c r="I5663" s="148" t="s">
        <v>6962</v>
      </c>
      <c r="J5663" s="148" t="s">
        <v>6962</v>
      </c>
      <c r="K5663" s="148">
        <f t="shared" si="118"/>
        <v>0</v>
      </c>
      <c r="L5663" s="148" t="s">
        <v>9022</v>
      </c>
    </row>
    <row r="5664" spans="8:12" x14ac:dyDescent="0.25">
      <c r="H5664" s="148" t="s">
        <v>2645</v>
      </c>
      <c r="I5664" s="148" t="s">
        <v>6962</v>
      </c>
      <c r="J5664" s="148" t="s">
        <v>6962</v>
      </c>
      <c r="K5664" s="148">
        <f t="shared" si="118"/>
        <v>0</v>
      </c>
      <c r="L5664" s="148" t="s">
        <v>9022</v>
      </c>
    </row>
    <row r="5665" spans="8:12" x14ac:dyDescent="0.25">
      <c r="H5665" s="148" t="s">
        <v>2646</v>
      </c>
      <c r="I5665" s="148" t="s">
        <v>6962</v>
      </c>
      <c r="J5665" s="148" t="s">
        <v>6962</v>
      </c>
      <c r="K5665" s="148">
        <f t="shared" si="118"/>
        <v>0</v>
      </c>
      <c r="L5665" s="148" t="s">
        <v>9022</v>
      </c>
    </row>
    <row r="5666" spans="8:12" x14ac:dyDescent="0.25">
      <c r="H5666" s="148" t="s">
        <v>2647</v>
      </c>
      <c r="I5666" s="148" t="s">
        <v>6962</v>
      </c>
      <c r="J5666" s="148" t="s">
        <v>6962</v>
      </c>
      <c r="K5666" s="148">
        <f t="shared" si="118"/>
        <v>0</v>
      </c>
      <c r="L5666" s="148" t="s">
        <v>9022</v>
      </c>
    </row>
    <row r="5667" spans="8:12" x14ac:dyDescent="0.25">
      <c r="H5667" s="148" t="s">
        <v>2648</v>
      </c>
      <c r="I5667" s="148" t="s">
        <v>6962</v>
      </c>
      <c r="J5667" s="148" t="s">
        <v>6962</v>
      </c>
      <c r="K5667" s="148">
        <f t="shared" si="118"/>
        <v>0</v>
      </c>
      <c r="L5667" s="148" t="s">
        <v>9022</v>
      </c>
    </row>
    <row r="5668" spans="8:12" x14ac:dyDescent="0.25">
      <c r="H5668" s="148" t="s">
        <v>2649</v>
      </c>
      <c r="I5668" s="148" t="s">
        <v>6962</v>
      </c>
      <c r="J5668" s="148" t="s">
        <v>6962</v>
      </c>
      <c r="K5668" s="148">
        <f t="shared" si="118"/>
        <v>0</v>
      </c>
      <c r="L5668" s="148" t="s">
        <v>9022</v>
      </c>
    </row>
    <row r="5669" spans="8:12" x14ac:dyDescent="0.25">
      <c r="H5669" s="148" t="s">
        <v>2650</v>
      </c>
      <c r="I5669" s="148" t="s">
        <v>6962</v>
      </c>
      <c r="J5669" s="148" t="s">
        <v>6962</v>
      </c>
      <c r="K5669" s="148">
        <f t="shared" si="118"/>
        <v>0</v>
      </c>
      <c r="L5669" s="148" t="s">
        <v>9022</v>
      </c>
    </row>
    <row r="5670" spans="8:12" x14ac:dyDescent="0.25">
      <c r="H5670" s="148" t="s">
        <v>2651</v>
      </c>
      <c r="I5670" s="148" t="s">
        <v>6962</v>
      </c>
      <c r="J5670" s="148" t="s">
        <v>6962</v>
      </c>
      <c r="K5670" s="148">
        <f t="shared" si="118"/>
        <v>0</v>
      </c>
      <c r="L5670" s="148" t="s">
        <v>9022</v>
      </c>
    </row>
    <row r="5671" spans="8:12" x14ac:dyDescent="0.25">
      <c r="H5671" s="148" t="s">
        <v>2652</v>
      </c>
      <c r="I5671" s="148" t="s">
        <v>6962</v>
      </c>
      <c r="J5671" s="148" t="s">
        <v>6962</v>
      </c>
      <c r="K5671" s="148">
        <f t="shared" si="118"/>
        <v>0</v>
      </c>
      <c r="L5671" s="148" t="s">
        <v>9022</v>
      </c>
    </row>
    <row r="5672" spans="8:12" x14ac:dyDescent="0.25">
      <c r="H5672" s="148" t="s">
        <v>2653</v>
      </c>
      <c r="I5672" s="148" t="s">
        <v>6962</v>
      </c>
      <c r="J5672" s="148" t="s">
        <v>6962</v>
      </c>
      <c r="K5672" s="148">
        <f t="shared" si="118"/>
        <v>0</v>
      </c>
      <c r="L5672" s="148" t="s">
        <v>9022</v>
      </c>
    </row>
    <row r="5673" spans="8:12" x14ac:dyDescent="0.25">
      <c r="H5673" s="148" t="s">
        <v>2654</v>
      </c>
      <c r="I5673" s="148" t="s">
        <v>6962</v>
      </c>
      <c r="J5673" s="148" t="s">
        <v>6962</v>
      </c>
      <c r="K5673" s="148">
        <f t="shared" si="118"/>
        <v>0</v>
      </c>
      <c r="L5673" s="148" t="s">
        <v>9022</v>
      </c>
    </row>
    <row r="5674" spans="8:12" x14ac:dyDescent="0.25">
      <c r="H5674" s="148" t="s">
        <v>2655</v>
      </c>
      <c r="I5674" s="148" t="s">
        <v>6962</v>
      </c>
      <c r="J5674" s="148" t="s">
        <v>6962</v>
      </c>
      <c r="K5674" s="148">
        <f t="shared" si="118"/>
        <v>0</v>
      </c>
      <c r="L5674" s="148" t="s">
        <v>9022</v>
      </c>
    </row>
    <row r="5675" spans="8:12" x14ac:dyDescent="0.25">
      <c r="H5675" s="148" t="s">
        <v>2656</v>
      </c>
      <c r="I5675" s="148" t="s">
        <v>6962</v>
      </c>
      <c r="J5675" s="148" t="s">
        <v>6962</v>
      </c>
      <c r="K5675" s="148">
        <f t="shared" si="118"/>
        <v>0</v>
      </c>
      <c r="L5675" s="148" t="s">
        <v>9022</v>
      </c>
    </row>
    <row r="5676" spans="8:12" x14ac:dyDescent="0.25">
      <c r="H5676" s="148" t="s">
        <v>2657</v>
      </c>
      <c r="I5676" s="148" t="s">
        <v>6962</v>
      </c>
      <c r="J5676" s="148" t="s">
        <v>6962</v>
      </c>
      <c r="K5676" s="148">
        <f t="shared" si="118"/>
        <v>0</v>
      </c>
      <c r="L5676" s="148" t="s">
        <v>9022</v>
      </c>
    </row>
    <row r="5677" spans="8:12" x14ac:dyDescent="0.25">
      <c r="H5677" s="148" t="s">
        <v>2658</v>
      </c>
      <c r="I5677" s="148" t="s">
        <v>6962</v>
      </c>
      <c r="J5677" s="148" t="s">
        <v>6962</v>
      </c>
      <c r="K5677" s="148">
        <f t="shared" si="118"/>
        <v>0</v>
      </c>
      <c r="L5677" s="148" t="s">
        <v>9022</v>
      </c>
    </row>
    <row r="5678" spans="8:12" x14ac:dyDescent="0.25">
      <c r="H5678" s="148" t="s">
        <v>2659</v>
      </c>
      <c r="I5678" s="148" t="s">
        <v>6962</v>
      </c>
      <c r="J5678" s="148" t="s">
        <v>6962</v>
      </c>
      <c r="K5678" s="148">
        <f t="shared" si="118"/>
        <v>0</v>
      </c>
      <c r="L5678" s="148" t="s">
        <v>9022</v>
      </c>
    </row>
    <row r="5679" spans="8:12" x14ac:dyDescent="0.25">
      <c r="H5679" s="148" t="s">
        <v>2660</v>
      </c>
      <c r="I5679" s="148" t="s">
        <v>6962</v>
      </c>
      <c r="J5679" s="148" t="s">
        <v>6962</v>
      </c>
      <c r="K5679" s="148">
        <f t="shared" si="118"/>
        <v>0</v>
      </c>
      <c r="L5679" s="148" t="s">
        <v>9022</v>
      </c>
    </row>
    <row r="5680" spans="8:12" x14ac:dyDescent="0.25">
      <c r="H5680" s="148" t="s">
        <v>2661</v>
      </c>
      <c r="I5680" s="148" t="s">
        <v>6962</v>
      </c>
      <c r="J5680" s="148" t="s">
        <v>6962</v>
      </c>
      <c r="K5680" s="148">
        <f t="shared" si="118"/>
        <v>0</v>
      </c>
      <c r="L5680" s="148" t="s">
        <v>9022</v>
      </c>
    </row>
    <row r="5681" spans="8:12" x14ac:dyDescent="0.25">
      <c r="H5681" s="148" t="s">
        <v>2662</v>
      </c>
      <c r="I5681" s="148" t="s">
        <v>6962</v>
      </c>
      <c r="J5681" s="148" t="s">
        <v>6962</v>
      </c>
      <c r="K5681" s="148">
        <f t="shared" si="118"/>
        <v>0</v>
      </c>
      <c r="L5681" s="148" t="s">
        <v>9022</v>
      </c>
    </row>
    <row r="5682" spans="8:12" x14ac:dyDescent="0.25">
      <c r="H5682" s="148" t="s">
        <v>2663</v>
      </c>
      <c r="I5682" s="148" t="s">
        <v>6962</v>
      </c>
      <c r="J5682" s="148" t="s">
        <v>6962</v>
      </c>
      <c r="K5682" s="148">
        <f t="shared" si="118"/>
        <v>0</v>
      </c>
      <c r="L5682" s="148" t="s">
        <v>9022</v>
      </c>
    </row>
    <row r="5683" spans="8:12" x14ac:dyDescent="0.25">
      <c r="H5683" s="148" t="s">
        <v>2664</v>
      </c>
      <c r="I5683" s="148" t="s">
        <v>6962</v>
      </c>
      <c r="J5683" s="148" t="s">
        <v>6962</v>
      </c>
      <c r="K5683" s="148">
        <f t="shared" si="118"/>
        <v>0</v>
      </c>
      <c r="L5683" s="148" t="s">
        <v>9022</v>
      </c>
    </row>
    <row r="5684" spans="8:12" x14ac:dyDescent="0.25">
      <c r="H5684" s="148" t="s">
        <v>2665</v>
      </c>
      <c r="I5684" s="148" t="s">
        <v>6962</v>
      </c>
      <c r="J5684" s="148" t="s">
        <v>6962</v>
      </c>
      <c r="K5684" s="148">
        <f t="shared" si="118"/>
        <v>0</v>
      </c>
      <c r="L5684" s="148" t="s">
        <v>9022</v>
      </c>
    </row>
    <row r="5685" spans="8:12" x14ac:dyDescent="0.25">
      <c r="H5685" s="148" t="s">
        <v>2666</v>
      </c>
      <c r="I5685" s="148" t="s">
        <v>6962</v>
      </c>
      <c r="J5685" s="148" t="s">
        <v>6962</v>
      </c>
      <c r="K5685" s="148">
        <f t="shared" si="118"/>
        <v>0</v>
      </c>
      <c r="L5685" s="148" t="s">
        <v>9022</v>
      </c>
    </row>
    <row r="5686" spans="8:12" x14ac:dyDescent="0.25">
      <c r="H5686" s="148" t="s">
        <v>2667</v>
      </c>
      <c r="I5686" s="148" t="s">
        <v>6962</v>
      </c>
      <c r="J5686" s="148" t="s">
        <v>6962</v>
      </c>
      <c r="K5686" s="148">
        <f t="shared" si="118"/>
        <v>0</v>
      </c>
      <c r="L5686" s="148" t="s">
        <v>9022</v>
      </c>
    </row>
    <row r="5687" spans="8:12" x14ac:dyDescent="0.25">
      <c r="H5687" s="148" t="s">
        <v>2668</v>
      </c>
      <c r="I5687" s="148" t="s">
        <v>6962</v>
      </c>
      <c r="J5687" s="148" t="s">
        <v>6962</v>
      </c>
      <c r="K5687" s="148">
        <f t="shared" si="118"/>
        <v>0</v>
      </c>
      <c r="L5687" s="148" t="s">
        <v>9022</v>
      </c>
    </row>
    <row r="5688" spans="8:12" x14ac:dyDescent="0.25">
      <c r="H5688" s="148" t="s">
        <v>2669</v>
      </c>
      <c r="I5688" s="148" t="s">
        <v>6962</v>
      </c>
      <c r="J5688" s="148" t="s">
        <v>6962</v>
      </c>
      <c r="K5688" s="148">
        <f t="shared" si="118"/>
        <v>0</v>
      </c>
      <c r="L5688" s="148" t="s">
        <v>9022</v>
      </c>
    </row>
    <row r="5689" spans="8:12" x14ac:dyDescent="0.25">
      <c r="H5689" s="148" t="s">
        <v>2670</v>
      </c>
      <c r="I5689" s="148" t="s">
        <v>6962</v>
      </c>
      <c r="J5689" s="148" t="s">
        <v>6962</v>
      </c>
      <c r="K5689" s="148">
        <f t="shared" si="118"/>
        <v>0</v>
      </c>
      <c r="L5689" s="148" t="s">
        <v>9022</v>
      </c>
    </row>
    <row r="5690" spans="8:12" x14ac:dyDescent="0.25">
      <c r="H5690" s="148" t="s">
        <v>2671</v>
      </c>
      <c r="I5690" s="148" t="s">
        <v>6962</v>
      </c>
      <c r="J5690" s="148" t="s">
        <v>6962</v>
      </c>
      <c r="K5690" s="148">
        <f t="shared" si="118"/>
        <v>0</v>
      </c>
      <c r="L5690" s="148" t="s">
        <v>9022</v>
      </c>
    </row>
    <row r="5691" spans="8:12" x14ac:dyDescent="0.25">
      <c r="H5691" s="148" t="s">
        <v>2672</v>
      </c>
      <c r="I5691" s="148" t="s">
        <v>6962</v>
      </c>
      <c r="J5691" s="148" t="s">
        <v>6962</v>
      </c>
      <c r="K5691" s="148">
        <f t="shared" si="118"/>
        <v>0</v>
      </c>
      <c r="L5691" s="148" t="s">
        <v>9022</v>
      </c>
    </row>
    <row r="5692" spans="8:12" x14ac:dyDescent="0.25">
      <c r="H5692" s="148" t="s">
        <v>2673</v>
      </c>
      <c r="I5692" s="148" t="s">
        <v>6962</v>
      </c>
      <c r="J5692" s="148" t="s">
        <v>6962</v>
      </c>
      <c r="K5692" s="148">
        <f t="shared" si="118"/>
        <v>0</v>
      </c>
      <c r="L5692" s="148" t="s">
        <v>9022</v>
      </c>
    </row>
    <row r="5693" spans="8:12" x14ac:dyDescent="0.25">
      <c r="H5693" s="148" t="s">
        <v>2674</v>
      </c>
      <c r="I5693" s="148" t="s">
        <v>6962</v>
      </c>
      <c r="J5693" s="148" t="s">
        <v>6962</v>
      </c>
      <c r="K5693" s="148">
        <f t="shared" si="118"/>
        <v>0</v>
      </c>
      <c r="L5693" s="148" t="s">
        <v>9022</v>
      </c>
    </row>
    <row r="5694" spans="8:12" x14ac:dyDescent="0.25">
      <c r="H5694" s="148" t="s">
        <v>2675</v>
      </c>
      <c r="I5694" s="148" t="s">
        <v>6962</v>
      </c>
      <c r="J5694" s="148" t="s">
        <v>6962</v>
      </c>
      <c r="K5694" s="148">
        <f t="shared" si="118"/>
        <v>0</v>
      </c>
      <c r="L5694" s="148" t="s">
        <v>9022</v>
      </c>
    </row>
    <row r="5695" spans="8:12" x14ac:dyDescent="0.25">
      <c r="H5695" s="148" t="s">
        <v>2676</v>
      </c>
      <c r="I5695" s="148" t="s">
        <v>6962</v>
      </c>
      <c r="J5695" s="148" t="s">
        <v>6962</v>
      </c>
      <c r="K5695" s="148">
        <f t="shared" si="118"/>
        <v>0</v>
      </c>
      <c r="L5695" s="148" t="s">
        <v>9022</v>
      </c>
    </row>
    <row r="5696" spans="8:12" x14ac:dyDescent="0.25">
      <c r="H5696" s="148" t="s">
        <v>2677</v>
      </c>
      <c r="I5696" s="148" t="s">
        <v>6962</v>
      </c>
      <c r="J5696" s="148" t="s">
        <v>6962</v>
      </c>
      <c r="K5696" s="148">
        <f t="shared" si="118"/>
        <v>0</v>
      </c>
      <c r="L5696" s="148" t="s">
        <v>9022</v>
      </c>
    </row>
    <row r="5697" spans="8:12" x14ac:dyDescent="0.25">
      <c r="H5697" s="148" t="s">
        <v>2678</v>
      </c>
      <c r="I5697" s="148" t="s">
        <v>6962</v>
      </c>
      <c r="J5697" s="148" t="s">
        <v>6962</v>
      </c>
      <c r="K5697" s="148">
        <f t="shared" si="118"/>
        <v>0</v>
      </c>
      <c r="L5697" s="148" t="s">
        <v>9022</v>
      </c>
    </row>
    <row r="5698" spans="8:12" x14ac:dyDescent="0.25">
      <c r="H5698" s="148" t="s">
        <v>2679</v>
      </c>
      <c r="I5698" s="148" t="s">
        <v>6962</v>
      </c>
      <c r="J5698" s="148" t="s">
        <v>6962</v>
      </c>
      <c r="K5698" s="148">
        <f t="shared" si="118"/>
        <v>0</v>
      </c>
      <c r="L5698" s="148" t="s">
        <v>9022</v>
      </c>
    </row>
    <row r="5699" spans="8:12" x14ac:dyDescent="0.25">
      <c r="H5699" s="148" t="s">
        <v>2680</v>
      </c>
      <c r="I5699" s="148" t="s">
        <v>6962</v>
      </c>
      <c r="J5699" s="148" t="s">
        <v>6962</v>
      </c>
      <c r="K5699" s="148">
        <f t="shared" ref="K5699:K5762" si="119">+IFERROR(J5699*1,0)</f>
        <v>0</v>
      </c>
      <c r="L5699" s="148" t="s">
        <v>9022</v>
      </c>
    </row>
    <row r="5700" spans="8:12" x14ac:dyDescent="0.25">
      <c r="H5700" s="148" t="s">
        <v>2681</v>
      </c>
      <c r="I5700" s="148" t="s">
        <v>6962</v>
      </c>
      <c r="J5700" s="148" t="s">
        <v>6962</v>
      </c>
      <c r="K5700" s="148">
        <f t="shared" si="119"/>
        <v>0</v>
      </c>
      <c r="L5700" s="148" t="s">
        <v>9022</v>
      </c>
    </row>
    <row r="5701" spans="8:12" x14ac:dyDescent="0.25">
      <c r="H5701" s="148" t="s">
        <v>2682</v>
      </c>
      <c r="I5701" s="148" t="s">
        <v>6962</v>
      </c>
      <c r="J5701" s="148" t="s">
        <v>6962</v>
      </c>
      <c r="K5701" s="148">
        <f t="shared" si="119"/>
        <v>0</v>
      </c>
      <c r="L5701" s="148" t="s">
        <v>9022</v>
      </c>
    </row>
    <row r="5702" spans="8:12" x14ac:dyDescent="0.25">
      <c r="H5702" s="148" t="s">
        <v>2683</v>
      </c>
      <c r="I5702" s="148" t="s">
        <v>6962</v>
      </c>
      <c r="J5702" s="148" t="s">
        <v>6962</v>
      </c>
      <c r="K5702" s="148">
        <f t="shared" si="119"/>
        <v>0</v>
      </c>
      <c r="L5702" s="148" t="s">
        <v>9022</v>
      </c>
    </row>
    <row r="5703" spans="8:12" x14ac:dyDescent="0.25">
      <c r="H5703" s="148" t="s">
        <v>2684</v>
      </c>
      <c r="I5703" s="148" t="s">
        <v>6962</v>
      </c>
      <c r="J5703" s="148" t="s">
        <v>6962</v>
      </c>
      <c r="K5703" s="148">
        <f t="shared" si="119"/>
        <v>0</v>
      </c>
      <c r="L5703" s="148" t="s">
        <v>9022</v>
      </c>
    </row>
    <row r="5704" spans="8:12" x14ac:dyDescent="0.25">
      <c r="H5704" s="148" t="s">
        <v>2685</v>
      </c>
      <c r="I5704" s="148" t="s">
        <v>6962</v>
      </c>
      <c r="J5704" s="148" t="s">
        <v>6962</v>
      </c>
      <c r="K5704" s="148">
        <f t="shared" si="119"/>
        <v>0</v>
      </c>
      <c r="L5704" s="148" t="s">
        <v>9022</v>
      </c>
    </row>
    <row r="5705" spans="8:12" x14ac:dyDescent="0.25">
      <c r="H5705" s="148" t="s">
        <v>2686</v>
      </c>
      <c r="I5705" s="148" t="s">
        <v>6962</v>
      </c>
      <c r="J5705" s="148" t="s">
        <v>6962</v>
      </c>
      <c r="K5705" s="148">
        <f t="shared" si="119"/>
        <v>0</v>
      </c>
      <c r="L5705" s="148" t="s">
        <v>9022</v>
      </c>
    </row>
    <row r="5706" spans="8:12" x14ac:dyDescent="0.25">
      <c r="H5706" s="148" t="s">
        <v>2687</v>
      </c>
      <c r="I5706" s="148" t="s">
        <v>6962</v>
      </c>
      <c r="J5706" s="148" t="s">
        <v>6962</v>
      </c>
      <c r="K5706" s="148">
        <f t="shared" si="119"/>
        <v>0</v>
      </c>
      <c r="L5706" s="148" t="s">
        <v>9022</v>
      </c>
    </row>
    <row r="5707" spans="8:12" x14ac:dyDescent="0.25">
      <c r="H5707" s="148" t="s">
        <v>2688</v>
      </c>
      <c r="I5707" s="148" t="s">
        <v>6962</v>
      </c>
      <c r="J5707" s="148" t="s">
        <v>6962</v>
      </c>
      <c r="K5707" s="148">
        <f t="shared" si="119"/>
        <v>0</v>
      </c>
      <c r="L5707" s="148" t="s">
        <v>9022</v>
      </c>
    </row>
    <row r="5708" spans="8:12" x14ac:dyDescent="0.25">
      <c r="H5708" s="148" t="s">
        <v>2689</v>
      </c>
      <c r="I5708" s="148" t="s">
        <v>6962</v>
      </c>
      <c r="J5708" s="148" t="s">
        <v>6962</v>
      </c>
      <c r="K5708" s="148">
        <f t="shared" si="119"/>
        <v>0</v>
      </c>
      <c r="L5708" s="148" t="s">
        <v>9022</v>
      </c>
    </row>
    <row r="5709" spans="8:12" x14ac:dyDescent="0.25">
      <c r="H5709" s="148" t="s">
        <v>2690</v>
      </c>
      <c r="I5709" s="148" t="s">
        <v>6962</v>
      </c>
      <c r="J5709" s="148" t="s">
        <v>6962</v>
      </c>
      <c r="K5709" s="148">
        <f t="shared" si="119"/>
        <v>0</v>
      </c>
      <c r="L5709" s="148" t="s">
        <v>9022</v>
      </c>
    </row>
    <row r="5710" spans="8:12" x14ac:dyDescent="0.25">
      <c r="H5710" s="148" t="s">
        <v>2691</v>
      </c>
      <c r="I5710" s="148" t="s">
        <v>6962</v>
      </c>
      <c r="J5710" s="148" t="s">
        <v>6962</v>
      </c>
      <c r="K5710" s="148">
        <f t="shared" si="119"/>
        <v>0</v>
      </c>
      <c r="L5710" s="148" t="s">
        <v>9022</v>
      </c>
    </row>
    <row r="5711" spans="8:12" x14ac:dyDescent="0.25">
      <c r="H5711" s="148" t="s">
        <v>2692</v>
      </c>
      <c r="I5711" s="148" t="s">
        <v>6962</v>
      </c>
      <c r="J5711" s="148" t="s">
        <v>6962</v>
      </c>
      <c r="K5711" s="148">
        <f t="shared" si="119"/>
        <v>0</v>
      </c>
      <c r="L5711" s="148" t="s">
        <v>9022</v>
      </c>
    </row>
    <row r="5712" spans="8:12" x14ac:dyDescent="0.25">
      <c r="H5712" s="148" t="s">
        <v>2693</v>
      </c>
      <c r="I5712" s="148" t="s">
        <v>6962</v>
      </c>
      <c r="J5712" s="148" t="s">
        <v>6962</v>
      </c>
      <c r="K5712" s="148">
        <f t="shared" si="119"/>
        <v>0</v>
      </c>
      <c r="L5712" s="148" t="s">
        <v>9022</v>
      </c>
    </row>
    <row r="5713" spans="8:12" x14ac:dyDescent="0.25">
      <c r="H5713" s="148" t="s">
        <v>2694</v>
      </c>
      <c r="I5713" s="148" t="s">
        <v>6962</v>
      </c>
      <c r="J5713" s="148" t="s">
        <v>6962</v>
      </c>
      <c r="K5713" s="148">
        <f t="shared" si="119"/>
        <v>0</v>
      </c>
      <c r="L5713" s="148" t="s">
        <v>9022</v>
      </c>
    </row>
    <row r="5714" spans="8:12" x14ac:dyDescent="0.25">
      <c r="H5714" s="148" t="s">
        <v>2694</v>
      </c>
      <c r="I5714" s="148" t="s">
        <v>391</v>
      </c>
      <c r="J5714" s="148" t="s">
        <v>9058</v>
      </c>
      <c r="K5714" s="148">
        <f t="shared" si="119"/>
        <v>650000000002218</v>
      </c>
      <c r="L5714" s="148" t="s">
        <v>9022</v>
      </c>
    </row>
    <row r="5715" spans="8:12" x14ac:dyDescent="0.25">
      <c r="H5715" s="148" t="s">
        <v>2695</v>
      </c>
      <c r="I5715" s="148" t="s">
        <v>6962</v>
      </c>
      <c r="J5715" s="148" t="s">
        <v>6962</v>
      </c>
      <c r="K5715" s="148">
        <f t="shared" si="119"/>
        <v>0</v>
      </c>
      <c r="L5715" s="148" t="s">
        <v>9022</v>
      </c>
    </row>
    <row r="5716" spans="8:12" x14ac:dyDescent="0.25">
      <c r="H5716" s="148" t="s">
        <v>2695</v>
      </c>
      <c r="I5716" s="148" t="s">
        <v>391</v>
      </c>
      <c r="J5716" s="148" t="s">
        <v>9059</v>
      </c>
      <c r="K5716" s="148">
        <f t="shared" si="119"/>
        <v>650000000002219</v>
      </c>
      <c r="L5716" s="148" t="s">
        <v>9022</v>
      </c>
    </row>
    <row r="5717" spans="8:12" x14ac:dyDescent="0.25">
      <c r="H5717" s="148" t="s">
        <v>2696</v>
      </c>
      <c r="I5717" s="148" t="s">
        <v>6962</v>
      </c>
      <c r="J5717" s="148" t="s">
        <v>6962</v>
      </c>
      <c r="K5717" s="148">
        <f t="shared" si="119"/>
        <v>0</v>
      </c>
      <c r="L5717" s="148" t="s">
        <v>9022</v>
      </c>
    </row>
    <row r="5718" spans="8:12" x14ac:dyDescent="0.25">
      <c r="H5718" s="148" t="s">
        <v>2696</v>
      </c>
      <c r="I5718" s="148" t="s">
        <v>391</v>
      </c>
      <c r="J5718" s="148" t="s">
        <v>9060</v>
      </c>
      <c r="K5718" s="148">
        <f t="shared" si="119"/>
        <v>650000000002220</v>
      </c>
      <c r="L5718" s="148" t="s">
        <v>9022</v>
      </c>
    </row>
    <row r="5719" spans="8:12" x14ac:dyDescent="0.25">
      <c r="H5719" s="148" t="s">
        <v>2697</v>
      </c>
      <c r="I5719" s="148" t="s">
        <v>6962</v>
      </c>
      <c r="J5719" s="148" t="s">
        <v>6962</v>
      </c>
      <c r="K5719" s="148">
        <f t="shared" si="119"/>
        <v>0</v>
      </c>
      <c r="L5719" s="148" t="s">
        <v>9023</v>
      </c>
    </row>
    <row r="5720" spans="8:12" x14ac:dyDescent="0.25">
      <c r="H5720" s="148" t="s">
        <v>2697</v>
      </c>
      <c r="I5720" s="148" t="s">
        <v>391</v>
      </c>
      <c r="J5720" s="148" t="s">
        <v>9061</v>
      </c>
      <c r="K5720" s="148">
        <f t="shared" si="119"/>
        <v>650000000002221</v>
      </c>
      <c r="L5720" s="148" t="s">
        <v>9023</v>
      </c>
    </row>
    <row r="5721" spans="8:12" x14ac:dyDescent="0.25">
      <c r="H5721" s="148" t="s">
        <v>2698</v>
      </c>
      <c r="I5721" s="148" t="s">
        <v>6962</v>
      </c>
      <c r="J5721" s="148" t="s">
        <v>6962</v>
      </c>
      <c r="K5721" s="148">
        <f t="shared" si="119"/>
        <v>0</v>
      </c>
      <c r="L5721" s="148" t="s">
        <v>9022</v>
      </c>
    </row>
    <row r="5722" spans="8:12" x14ac:dyDescent="0.25">
      <c r="H5722" s="148" t="s">
        <v>2699</v>
      </c>
      <c r="I5722" s="148" t="s">
        <v>6962</v>
      </c>
      <c r="J5722" s="148" t="s">
        <v>6962</v>
      </c>
      <c r="K5722" s="148">
        <f t="shared" si="119"/>
        <v>0</v>
      </c>
      <c r="L5722" s="148" t="s">
        <v>9022</v>
      </c>
    </row>
    <row r="5723" spans="8:12" x14ac:dyDescent="0.25">
      <c r="H5723" s="148" t="s">
        <v>2700</v>
      </c>
      <c r="I5723" s="148" t="s">
        <v>6962</v>
      </c>
      <c r="J5723" s="148" t="s">
        <v>6962</v>
      </c>
      <c r="K5723" s="148">
        <f t="shared" si="119"/>
        <v>0</v>
      </c>
      <c r="L5723" s="148" t="s">
        <v>9022</v>
      </c>
    </row>
    <row r="5724" spans="8:12" x14ac:dyDescent="0.25">
      <c r="H5724" s="148" t="s">
        <v>2701</v>
      </c>
      <c r="I5724" s="148" t="s">
        <v>6962</v>
      </c>
      <c r="J5724" s="148" t="s">
        <v>6962</v>
      </c>
      <c r="K5724" s="148">
        <f t="shared" si="119"/>
        <v>0</v>
      </c>
      <c r="L5724" s="148" t="s">
        <v>9022</v>
      </c>
    </row>
    <row r="5725" spans="8:12" x14ac:dyDescent="0.25">
      <c r="H5725" s="148" t="s">
        <v>2702</v>
      </c>
      <c r="I5725" s="148" t="s">
        <v>6962</v>
      </c>
      <c r="J5725" s="148" t="s">
        <v>6962</v>
      </c>
      <c r="K5725" s="148">
        <f t="shared" si="119"/>
        <v>0</v>
      </c>
      <c r="L5725" s="148" t="s">
        <v>9022</v>
      </c>
    </row>
    <row r="5726" spans="8:12" x14ac:dyDescent="0.25">
      <c r="H5726" s="148" t="s">
        <v>2703</v>
      </c>
      <c r="I5726" s="148" t="s">
        <v>6962</v>
      </c>
      <c r="J5726" s="148" t="s">
        <v>6962</v>
      </c>
      <c r="K5726" s="148">
        <f t="shared" si="119"/>
        <v>0</v>
      </c>
      <c r="L5726" s="148" t="s">
        <v>9022</v>
      </c>
    </row>
    <row r="5727" spans="8:12" x14ac:dyDescent="0.25">
      <c r="H5727" s="148" t="s">
        <v>2704</v>
      </c>
      <c r="I5727" s="148" t="s">
        <v>6962</v>
      </c>
      <c r="J5727" s="148" t="s">
        <v>6962</v>
      </c>
      <c r="K5727" s="148">
        <f t="shared" si="119"/>
        <v>0</v>
      </c>
      <c r="L5727" s="148" t="s">
        <v>9024</v>
      </c>
    </row>
    <row r="5728" spans="8:12" x14ac:dyDescent="0.25">
      <c r="H5728" s="148" t="s">
        <v>2704</v>
      </c>
      <c r="I5728" s="148" t="s">
        <v>391</v>
      </c>
      <c r="J5728" s="148" t="s">
        <v>9060</v>
      </c>
      <c r="K5728" s="148">
        <f t="shared" si="119"/>
        <v>650000000002220</v>
      </c>
      <c r="L5728" s="148" t="s">
        <v>9024</v>
      </c>
    </row>
    <row r="5729" spans="8:12" x14ac:dyDescent="0.25">
      <c r="H5729" s="148" t="s">
        <v>2705</v>
      </c>
      <c r="I5729" s="148" t="s">
        <v>6962</v>
      </c>
      <c r="J5729" s="148" t="s">
        <v>6962</v>
      </c>
      <c r="K5729" s="148">
        <f t="shared" si="119"/>
        <v>0</v>
      </c>
      <c r="L5729" s="148" t="s">
        <v>9025</v>
      </c>
    </row>
    <row r="5730" spans="8:12" x14ac:dyDescent="0.25">
      <c r="H5730" s="148" t="s">
        <v>2705</v>
      </c>
      <c r="I5730" s="148" t="s">
        <v>391</v>
      </c>
      <c r="J5730" s="148" t="s">
        <v>9060</v>
      </c>
      <c r="K5730" s="148">
        <f t="shared" si="119"/>
        <v>650000000002220</v>
      </c>
      <c r="L5730" s="148" t="s">
        <v>9025</v>
      </c>
    </row>
    <row r="5731" spans="8:12" x14ac:dyDescent="0.25">
      <c r="H5731" s="148" t="s">
        <v>2706</v>
      </c>
      <c r="I5731" s="148" t="s">
        <v>6962</v>
      </c>
      <c r="J5731" s="148" t="s">
        <v>6962</v>
      </c>
      <c r="K5731" s="148">
        <f t="shared" si="119"/>
        <v>0</v>
      </c>
      <c r="L5731" s="148" t="s">
        <v>9025</v>
      </c>
    </row>
    <row r="5732" spans="8:12" x14ac:dyDescent="0.25">
      <c r="H5732" s="148" t="s">
        <v>2707</v>
      </c>
      <c r="I5732" s="148" t="s">
        <v>6962</v>
      </c>
      <c r="J5732" s="148" t="s">
        <v>6962</v>
      </c>
      <c r="K5732" s="148">
        <f t="shared" si="119"/>
        <v>0</v>
      </c>
      <c r="L5732" s="148" t="s">
        <v>9022</v>
      </c>
    </row>
    <row r="5733" spans="8:12" x14ac:dyDescent="0.25">
      <c r="H5733" s="148" t="s">
        <v>2707</v>
      </c>
      <c r="I5733" s="148" t="s">
        <v>391</v>
      </c>
      <c r="J5733" s="148" t="s">
        <v>9062</v>
      </c>
      <c r="K5733" s="148">
        <f t="shared" si="119"/>
        <v>650000000002241</v>
      </c>
      <c r="L5733" s="148" t="s">
        <v>9022</v>
      </c>
    </row>
    <row r="5734" spans="8:12" x14ac:dyDescent="0.25">
      <c r="H5734" s="148" t="s">
        <v>2708</v>
      </c>
      <c r="I5734" s="148" t="s">
        <v>6962</v>
      </c>
      <c r="J5734" s="148" t="s">
        <v>6962</v>
      </c>
      <c r="K5734" s="148">
        <f t="shared" si="119"/>
        <v>0</v>
      </c>
      <c r="L5734" s="148" t="s">
        <v>9024</v>
      </c>
    </row>
    <row r="5735" spans="8:12" x14ac:dyDescent="0.25">
      <c r="H5735" s="148" t="s">
        <v>2708</v>
      </c>
      <c r="I5735" s="148" t="s">
        <v>391</v>
      </c>
      <c r="J5735" s="148" t="s">
        <v>9063</v>
      </c>
      <c r="K5735" s="148">
        <f t="shared" si="119"/>
        <v>650000000002236</v>
      </c>
      <c r="L5735" s="148" t="s">
        <v>9024</v>
      </c>
    </row>
    <row r="5736" spans="8:12" x14ac:dyDescent="0.25">
      <c r="H5736" s="148" t="s">
        <v>2709</v>
      </c>
      <c r="I5736" s="148" t="s">
        <v>6962</v>
      </c>
      <c r="J5736" s="148" t="s">
        <v>6962</v>
      </c>
      <c r="K5736" s="148">
        <f t="shared" si="119"/>
        <v>0</v>
      </c>
      <c r="L5736" s="148" t="s">
        <v>9025</v>
      </c>
    </row>
    <row r="5737" spans="8:12" x14ac:dyDescent="0.25">
      <c r="H5737" s="148" t="s">
        <v>2709</v>
      </c>
      <c r="I5737" s="148" t="s">
        <v>391</v>
      </c>
      <c r="J5737" s="148" t="s">
        <v>9064</v>
      </c>
      <c r="K5737" s="148">
        <f t="shared" si="119"/>
        <v>650000000002237</v>
      </c>
      <c r="L5737" s="148" t="s">
        <v>9025</v>
      </c>
    </row>
    <row r="5738" spans="8:12" x14ac:dyDescent="0.25">
      <c r="H5738" s="148" t="s">
        <v>2710</v>
      </c>
      <c r="I5738" s="148" t="s">
        <v>6962</v>
      </c>
      <c r="J5738" s="148" t="s">
        <v>6962</v>
      </c>
      <c r="K5738" s="148">
        <f t="shared" si="119"/>
        <v>0</v>
      </c>
      <c r="L5738" s="148" t="s">
        <v>9023</v>
      </c>
    </row>
    <row r="5739" spans="8:12" x14ac:dyDescent="0.25">
      <c r="H5739" s="148" t="s">
        <v>2711</v>
      </c>
      <c r="I5739" s="148" t="s">
        <v>6962</v>
      </c>
      <c r="J5739" s="148" t="s">
        <v>6962</v>
      </c>
      <c r="K5739" s="148">
        <f t="shared" si="119"/>
        <v>0</v>
      </c>
      <c r="L5739" s="148" t="s">
        <v>9024</v>
      </c>
    </row>
    <row r="5740" spans="8:12" x14ac:dyDescent="0.25">
      <c r="H5740" s="148" t="s">
        <v>2711</v>
      </c>
      <c r="I5740" s="148" t="s">
        <v>391</v>
      </c>
      <c r="J5740" s="148" t="s">
        <v>9065</v>
      </c>
      <c r="K5740" s="148">
        <f t="shared" si="119"/>
        <v>650000000002245</v>
      </c>
      <c r="L5740" s="148" t="s">
        <v>9024</v>
      </c>
    </row>
    <row r="5741" spans="8:12" x14ac:dyDescent="0.25">
      <c r="H5741" s="148" t="s">
        <v>2712</v>
      </c>
      <c r="I5741" s="148" t="s">
        <v>6962</v>
      </c>
      <c r="J5741" s="148" t="s">
        <v>6962</v>
      </c>
      <c r="K5741" s="148">
        <f t="shared" si="119"/>
        <v>0</v>
      </c>
      <c r="L5741" s="148" t="s">
        <v>9025</v>
      </c>
    </row>
    <row r="5742" spans="8:12" x14ac:dyDescent="0.25">
      <c r="H5742" s="148" t="s">
        <v>2712</v>
      </c>
      <c r="I5742" s="148" t="s">
        <v>391</v>
      </c>
      <c r="J5742" s="148" t="s">
        <v>9066</v>
      </c>
      <c r="K5742" s="148">
        <f t="shared" si="119"/>
        <v>650000000002246</v>
      </c>
      <c r="L5742" s="148" t="s">
        <v>9025</v>
      </c>
    </row>
    <row r="5743" spans="8:12" x14ac:dyDescent="0.25">
      <c r="H5743" s="148" t="s">
        <v>2713</v>
      </c>
      <c r="I5743" s="148" t="s">
        <v>6962</v>
      </c>
      <c r="J5743" s="148" t="s">
        <v>6962</v>
      </c>
      <c r="K5743" s="148">
        <f t="shared" si="119"/>
        <v>0</v>
      </c>
      <c r="L5743" s="148" t="s">
        <v>9022</v>
      </c>
    </row>
    <row r="5744" spans="8:12" x14ac:dyDescent="0.25">
      <c r="H5744" s="148" t="s">
        <v>2713</v>
      </c>
      <c r="I5744" s="148" t="s">
        <v>391</v>
      </c>
      <c r="J5744" s="148" t="s">
        <v>9067</v>
      </c>
      <c r="K5744" s="148">
        <f t="shared" si="119"/>
        <v>650000000002247</v>
      </c>
      <c r="L5744" s="148" t="s">
        <v>9022</v>
      </c>
    </row>
    <row r="5745" spans="8:12" x14ac:dyDescent="0.25">
      <c r="H5745" s="148" t="s">
        <v>2714</v>
      </c>
      <c r="I5745" s="148" t="s">
        <v>6962</v>
      </c>
      <c r="J5745" s="148" t="s">
        <v>6962</v>
      </c>
      <c r="K5745" s="148">
        <f t="shared" si="119"/>
        <v>0</v>
      </c>
      <c r="L5745" s="148" t="s">
        <v>9023</v>
      </c>
    </row>
    <row r="5746" spans="8:12" x14ac:dyDescent="0.25">
      <c r="H5746" s="148" t="s">
        <v>2714</v>
      </c>
      <c r="I5746" s="148" t="s">
        <v>391</v>
      </c>
      <c r="J5746" s="148" t="s">
        <v>9068</v>
      </c>
      <c r="K5746" s="148">
        <f t="shared" si="119"/>
        <v>650000000002228</v>
      </c>
      <c r="L5746" s="148" t="s">
        <v>9023</v>
      </c>
    </row>
    <row r="5747" spans="8:12" x14ac:dyDescent="0.25">
      <c r="H5747" s="148" t="s">
        <v>2715</v>
      </c>
      <c r="I5747" s="148" t="s">
        <v>6962</v>
      </c>
      <c r="J5747" s="148" t="s">
        <v>6962</v>
      </c>
      <c r="K5747" s="148">
        <f t="shared" si="119"/>
        <v>0</v>
      </c>
      <c r="L5747" s="148" t="s">
        <v>9024</v>
      </c>
    </row>
    <row r="5748" spans="8:12" x14ac:dyDescent="0.25">
      <c r="H5748" s="148" t="s">
        <v>2715</v>
      </c>
      <c r="I5748" s="148" t="s">
        <v>391</v>
      </c>
      <c r="J5748" s="148" t="s">
        <v>9069</v>
      </c>
      <c r="K5748" s="148">
        <f t="shared" si="119"/>
        <v>650000000002229</v>
      </c>
      <c r="L5748" s="148" t="s">
        <v>9024</v>
      </c>
    </row>
    <row r="5749" spans="8:12" x14ac:dyDescent="0.25">
      <c r="H5749" s="148" t="s">
        <v>2716</v>
      </c>
      <c r="I5749" s="148" t="s">
        <v>6962</v>
      </c>
      <c r="J5749" s="148" t="s">
        <v>6962</v>
      </c>
      <c r="K5749" s="148">
        <f t="shared" si="119"/>
        <v>0</v>
      </c>
      <c r="L5749" s="148" t="s">
        <v>9025</v>
      </c>
    </row>
    <row r="5750" spans="8:12" x14ac:dyDescent="0.25">
      <c r="H5750" s="148" t="s">
        <v>2716</v>
      </c>
      <c r="I5750" s="148" t="s">
        <v>391</v>
      </c>
      <c r="J5750" s="148" t="s">
        <v>9070</v>
      </c>
      <c r="K5750" s="148">
        <f t="shared" si="119"/>
        <v>650000000002230</v>
      </c>
      <c r="L5750" s="148" t="s">
        <v>9025</v>
      </c>
    </row>
    <row r="5751" spans="8:12" x14ac:dyDescent="0.25">
      <c r="H5751" s="148" t="s">
        <v>2717</v>
      </c>
      <c r="I5751" s="148" t="s">
        <v>6962</v>
      </c>
      <c r="J5751" s="148" t="s">
        <v>6962</v>
      </c>
      <c r="K5751" s="148">
        <f t="shared" si="119"/>
        <v>0</v>
      </c>
      <c r="L5751" s="148" t="s">
        <v>9022</v>
      </c>
    </row>
    <row r="5752" spans="8:12" x14ac:dyDescent="0.25">
      <c r="H5752" s="148" t="s">
        <v>2717</v>
      </c>
      <c r="I5752" s="148" t="s">
        <v>391</v>
      </c>
      <c r="J5752" s="148" t="s">
        <v>9071</v>
      </c>
      <c r="K5752" s="148">
        <f t="shared" si="119"/>
        <v>650000000002231</v>
      </c>
      <c r="L5752" s="148" t="s">
        <v>9022</v>
      </c>
    </row>
    <row r="5753" spans="8:12" x14ac:dyDescent="0.25">
      <c r="H5753" s="148" t="s">
        <v>2718</v>
      </c>
      <c r="I5753" s="148" t="s">
        <v>6962</v>
      </c>
      <c r="J5753" s="148" t="s">
        <v>6962</v>
      </c>
      <c r="K5753" s="148">
        <f t="shared" si="119"/>
        <v>0</v>
      </c>
      <c r="L5753" s="148" t="s">
        <v>9024</v>
      </c>
    </row>
    <row r="5754" spans="8:12" x14ac:dyDescent="0.25">
      <c r="H5754" s="148" t="s">
        <v>2718</v>
      </c>
      <c r="I5754" s="148" t="s">
        <v>391</v>
      </c>
      <c r="J5754" s="148" t="s">
        <v>9072</v>
      </c>
      <c r="K5754" s="148">
        <f t="shared" si="119"/>
        <v>650000000002232</v>
      </c>
      <c r="L5754" s="148" t="s">
        <v>9024</v>
      </c>
    </row>
    <row r="5755" spans="8:12" x14ac:dyDescent="0.25">
      <c r="H5755" s="148" t="s">
        <v>2719</v>
      </c>
      <c r="I5755" s="148" t="s">
        <v>6962</v>
      </c>
      <c r="J5755" s="148" t="s">
        <v>6962</v>
      </c>
      <c r="K5755" s="148">
        <f t="shared" si="119"/>
        <v>0</v>
      </c>
      <c r="L5755" s="148" t="s">
        <v>9025</v>
      </c>
    </row>
    <row r="5756" spans="8:12" x14ac:dyDescent="0.25">
      <c r="H5756" s="148" t="s">
        <v>2719</v>
      </c>
      <c r="I5756" s="148" t="s">
        <v>391</v>
      </c>
      <c r="J5756" s="148" t="s">
        <v>9073</v>
      </c>
      <c r="K5756" s="148">
        <f t="shared" si="119"/>
        <v>650000000002233</v>
      </c>
      <c r="L5756" s="148" t="s">
        <v>9025</v>
      </c>
    </row>
    <row r="5757" spans="8:12" x14ac:dyDescent="0.25">
      <c r="H5757" s="148" t="s">
        <v>2720</v>
      </c>
      <c r="I5757" s="148" t="s">
        <v>6962</v>
      </c>
      <c r="J5757" s="148" t="s">
        <v>6962</v>
      </c>
      <c r="K5757" s="148">
        <f t="shared" si="119"/>
        <v>0</v>
      </c>
      <c r="L5757" s="148" t="s">
        <v>9022</v>
      </c>
    </row>
    <row r="5758" spans="8:12" x14ac:dyDescent="0.25">
      <c r="H5758" s="148" t="s">
        <v>2721</v>
      </c>
      <c r="I5758" s="148" t="s">
        <v>6962</v>
      </c>
      <c r="J5758" s="148" t="s">
        <v>6962</v>
      </c>
      <c r="K5758" s="148">
        <f t="shared" si="119"/>
        <v>0</v>
      </c>
      <c r="L5758" s="148" t="s">
        <v>9023</v>
      </c>
    </row>
    <row r="5759" spans="8:12" x14ac:dyDescent="0.25">
      <c r="H5759" s="148" t="s">
        <v>2722</v>
      </c>
      <c r="I5759" s="148" t="s">
        <v>6962</v>
      </c>
      <c r="J5759" s="148" t="s">
        <v>6962</v>
      </c>
      <c r="K5759" s="148">
        <f t="shared" si="119"/>
        <v>0</v>
      </c>
      <c r="L5759" s="148" t="s">
        <v>9022</v>
      </c>
    </row>
    <row r="5760" spans="8:12" x14ac:dyDescent="0.25">
      <c r="H5760" s="148" t="s">
        <v>2723</v>
      </c>
      <c r="I5760" s="148" t="s">
        <v>6962</v>
      </c>
      <c r="J5760" s="148" t="s">
        <v>6962</v>
      </c>
      <c r="K5760" s="148">
        <f t="shared" si="119"/>
        <v>0</v>
      </c>
      <c r="L5760" s="148" t="s">
        <v>9022</v>
      </c>
    </row>
    <row r="5761" spans="8:12" x14ac:dyDescent="0.25">
      <c r="H5761" s="148" t="s">
        <v>2724</v>
      </c>
      <c r="I5761" s="148" t="s">
        <v>6962</v>
      </c>
      <c r="J5761" s="148" t="s">
        <v>6962</v>
      </c>
      <c r="K5761" s="148">
        <f t="shared" si="119"/>
        <v>0</v>
      </c>
      <c r="L5761" s="148" t="s">
        <v>9022</v>
      </c>
    </row>
    <row r="5762" spans="8:12" x14ac:dyDescent="0.25">
      <c r="H5762" s="148" t="s">
        <v>2725</v>
      </c>
      <c r="I5762" s="148" t="s">
        <v>6962</v>
      </c>
      <c r="J5762" s="148" t="s">
        <v>6962</v>
      </c>
      <c r="K5762" s="148">
        <f t="shared" si="119"/>
        <v>0</v>
      </c>
      <c r="L5762" s="148" t="s">
        <v>9022</v>
      </c>
    </row>
    <row r="5763" spans="8:12" x14ac:dyDescent="0.25">
      <c r="H5763" s="148" t="s">
        <v>2726</v>
      </c>
      <c r="I5763" s="148" t="s">
        <v>6962</v>
      </c>
      <c r="J5763" s="148" t="s">
        <v>6962</v>
      </c>
      <c r="K5763" s="148">
        <f t="shared" ref="K5763:K5826" si="120">+IFERROR(J5763*1,0)</f>
        <v>0</v>
      </c>
      <c r="L5763" s="148" t="s">
        <v>9022</v>
      </c>
    </row>
    <row r="5764" spans="8:12" x14ac:dyDescent="0.25">
      <c r="H5764" s="148" t="s">
        <v>2727</v>
      </c>
      <c r="I5764" s="148" t="s">
        <v>6962</v>
      </c>
      <c r="J5764" s="148" t="s">
        <v>6962</v>
      </c>
      <c r="K5764" s="148">
        <f t="shared" si="120"/>
        <v>0</v>
      </c>
      <c r="L5764" s="148" t="s">
        <v>9022</v>
      </c>
    </row>
    <row r="5765" spans="8:12" x14ac:dyDescent="0.25">
      <c r="H5765" s="148" t="s">
        <v>2728</v>
      </c>
      <c r="I5765" s="148" t="s">
        <v>6962</v>
      </c>
      <c r="J5765" s="148" t="s">
        <v>6962</v>
      </c>
      <c r="K5765" s="148">
        <f t="shared" si="120"/>
        <v>0</v>
      </c>
      <c r="L5765" s="148" t="s">
        <v>9022</v>
      </c>
    </row>
    <row r="5766" spans="8:12" x14ac:dyDescent="0.25">
      <c r="H5766" s="148" t="s">
        <v>2729</v>
      </c>
      <c r="I5766" s="148" t="s">
        <v>6962</v>
      </c>
      <c r="J5766" s="148" t="s">
        <v>6962</v>
      </c>
      <c r="K5766" s="148">
        <f t="shared" si="120"/>
        <v>0</v>
      </c>
      <c r="L5766" s="148" t="s">
        <v>9022</v>
      </c>
    </row>
    <row r="5767" spans="8:12" x14ac:dyDescent="0.25">
      <c r="H5767" s="148" t="s">
        <v>2729</v>
      </c>
      <c r="I5767" s="148" t="s">
        <v>391</v>
      </c>
      <c r="J5767" s="148" t="s">
        <v>9074</v>
      </c>
      <c r="K5767" s="148">
        <f t="shared" si="120"/>
        <v>650000000002256</v>
      </c>
      <c r="L5767" s="148" t="s">
        <v>9022</v>
      </c>
    </row>
    <row r="5768" spans="8:12" x14ac:dyDescent="0.25">
      <c r="H5768" s="148" t="s">
        <v>2730</v>
      </c>
      <c r="I5768" s="148" t="s">
        <v>6962</v>
      </c>
      <c r="J5768" s="148" t="s">
        <v>6962</v>
      </c>
      <c r="K5768" s="148">
        <f t="shared" si="120"/>
        <v>0</v>
      </c>
      <c r="L5768" s="148" t="s">
        <v>9022</v>
      </c>
    </row>
    <row r="5769" spans="8:12" x14ac:dyDescent="0.25">
      <c r="H5769" s="148" t="s">
        <v>2731</v>
      </c>
      <c r="I5769" s="148" t="s">
        <v>6962</v>
      </c>
      <c r="J5769" s="148" t="s">
        <v>6962</v>
      </c>
      <c r="K5769" s="148">
        <f t="shared" si="120"/>
        <v>0</v>
      </c>
      <c r="L5769" s="148" t="s">
        <v>9022</v>
      </c>
    </row>
    <row r="5770" spans="8:12" x14ac:dyDescent="0.25">
      <c r="H5770" s="148" t="s">
        <v>2732</v>
      </c>
      <c r="I5770" s="148" t="s">
        <v>6962</v>
      </c>
      <c r="J5770" s="148" t="s">
        <v>6962</v>
      </c>
      <c r="K5770" s="148">
        <f t="shared" si="120"/>
        <v>0</v>
      </c>
      <c r="L5770" s="148" t="s">
        <v>9022</v>
      </c>
    </row>
    <row r="5771" spans="8:12" x14ac:dyDescent="0.25">
      <c r="H5771" s="148" t="s">
        <v>2733</v>
      </c>
      <c r="I5771" s="148" t="s">
        <v>6962</v>
      </c>
      <c r="J5771" s="148" t="s">
        <v>6962</v>
      </c>
      <c r="K5771" s="148">
        <f t="shared" si="120"/>
        <v>0</v>
      </c>
      <c r="L5771" s="148" t="s">
        <v>9022</v>
      </c>
    </row>
    <row r="5772" spans="8:12" x14ac:dyDescent="0.25">
      <c r="H5772" s="148" t="s">
        <v>2734</v>
      </c>
      <c r="I5772" s="148" t="s">
        <v>6962</v>
      </c>
      <c r="J5772" s="148" t="s">
        <v>6962</v>
      </c>
      <c r="K5772" s="148">
        <f t="shared" si="120"/>
        <v>0</v>
      </c>
      <c r="L5772" s="148" t="s">
        <v>9022</v>
      </c>
    </row>
    <row r="5773" spans="8:12" x14ac:dyDescent="0.25">
      <c r="H5773" s="148" t="s">
        <v>2735</v>
      </c>
      <c r="I5773" s="148" t="s">
        <v>6962</v>
      </c>
      <c r="J5773" s="148" t="s">
        <v>6962</v>
      </c>
      <c r="K5773" s="148">
        <f t="shared" si="120"/>
        <v>0</v>
      </c>
      <c r="L5773" s="148" t="s">
        <v>9022</v>
      </c>
    </row>
    <row r="5774" spans="8:12" x14ac:dyDescent="0.25">
      <c r="H5774" s="148" t="s">
        <v>2736</v>
      </c>
      <c r="I5774" s="148" t="s">
        <v>6962</v>
      </c>
      <c r="J5774" s="148" t="s">
        <v>6962</v>
      </c>
      <c r="K5774" s="148">
        <f t="shared" si="120"/>
        <v>0</v>
      </c>
      <c r="L5774" s="148" t="s">
        <v>9022</v>
      </c>
    </row>
    <row r="5775" spans="8:12" x14ac:dyDescent="0.25">
      <c r="H5775" s="148" t="s">
        <v>2737</v>
      </c>
      <c r="I5775" s="148" t="s">
        <v>6962</v>
      </c>
      <c r="J5775" s="148" t="s">
        <v>6962</v>
      </c>
      <c r="K5775" s="148">
        <f t="shared" si="120"/>
        <v>0</v>
      </c>
      <c r="L5775" s="148" t="s">
        <v>9022</v>
      </c>
    </row>
    <row r="5776" spans="8:12" x14ac:dyDescent="0.25">
      <c r="H5776" s="148" t="s">
        <v>2738</v>
      </c>
      <c r="I5776" s="148" t="s">
        <v>6962</v>
      </c>
      <c r="J5776" s="148" t="s">
        <v>6962</v>
      </c>
      <c r="K5776" s="148">
        <f t="shared" si="120"/>
        <v>0</v>
      </c>
      <c r="L5776" s="148" t="s">
        <v>9022</v>
      </c>
    </row>
    <row r="5777" spans="8:12" x14ac:dyDescent="0.25">
      <c r="H5777" s="148" t="s">
        <v>2739</v>
      </c>
      <c r="I5777" s="148" t="s">
        <v>6962</v>
      </c>
      <c r="J5777" s="148" t="s">
        <v>6962</v>
      </c>
      <c r="K5777" s="148">
        <f t="shared" si="120"/>
        <v>0</v>
      </c>
      <c r="L5777" s="148" t="s">
        <v>9022</v>
      </c>
    </row>
    <row r="5778" spans="8:12" x14ac:dyDescent="0.25">
      <c r="H5778" s="148" t="s">
        <v>2740</v>
      </c>
      <c r="I5778" s="148" t="s">
        <v>6962</v>
      </c>
      <c r="J5778" s="148" t="s">
        <v>6962</v>
      </c>
      <c r="K5778" s="148">
        <f t="shared" si="120"/>
        <v>0</v>
      </c>
      <c r="L5778" s="148" t="s">
        <v>9022</v>
      </c>
    </row>
    <row r="5779" spans="8:12" x14ac:dyDescent="0.25">
      <c r="H5779" s="148" t="s">
        <v>2741</v>
      </c>
      <c r="I5779" s="148" t="s">
        <v>6962</v>
      </c>
      <c r="J5779" s="148" t="s">
        <v>6962</v>
      </c>
      <c r="K5779" s="148">
        <f t="shared" si="120"/>
        <v>0</v>
      </c>
      <c r="L5779" s="148" t="s">
        <v>9022</v>
      </c>
    </row>
    <row r="5780" spans="8:12" x14ac:dyDescent="0.25">
      <c r="H5780" s="148" t="s">
        <v>2742</v>
      </c>
      <c r="I5780" s="148" t="s">
        <v>6962</v>
      </c>
      <c r="J5780" s="148" t="s">
        <v>6962</v>
      </c>
      <c r="K5780" s="148">
        <f t="shared" si="120"/>
        <v>0</v>
      </c>
      <c r="L5780" s="148" t="s">
        <v>9022</v>
      </c>
    </row>
    <row r="5781" spans="8:12" x14ac:dyDescent="0.25">
      <c r="H5781" s="148" t="s">
        <v>2743</v>
      </c>
      <c r="I5781" s="148" t="s">
        <v>6962</v>
      </c>
      <c r="J5781" s="148" t="s">
        <v>6962</v>
      </c>
      <c r="K5781" s="148">
        <f t="shared" si="120"/>
        <v>0</v>
      </c>
      <c r="L5781" s="148" t="s">
        <v>9022</v>
      </c>
    </row>
    <row r="5782" spans="8:12" x14ac:dyDescent="0.25">
      <c r="H5782" s="148" t="s">
        <v>2744</v>
      </c>
      <c r="I5782" s="148" t="s">
        <v>6962</v>
      </c>
      <c r="J5782" s="148" t="s">
        <v>6962</v>
      </c>
      <c r="K5782" s="148">
        <f t="shared" si="120"/>
        <v>0</v>
      </c>
      <c r="L5782" s="148" t="s">
        <v>9022</v>
      </c>
    </row>
    <row r="5783" spans="8:12" x14ac:dyDescent="0.25">
      <c r="H5783" s="148" t="s">
        <v>2744</v>
      </c>
      <c r="I5783" s="148" t="s">
        <v>391</v>
      </c>
      <c r="J5783" s="148" t="s">
        <v>9075</v>
      </c>
      <c r="K5783" s="148">
        <f t="shared" si="120"/>
        <v>650000000002266</v>
      </c>
      <c r="L5783" s="148" t="s">
        <v>9022</v>
      </c>
    </row>
    <row r="5784" spans="8:12" x14ac:dyDescent="0.25">
      <c r="H5784" s="148" t="s">
        <v>2745</v>
      </c>
      <c r="I5784" s="148" t="s">
        <v>6962</v>
      </c>
      <c r="J5784" s="148" t="s">
        <v>6962</v>
      </c>
      <c r="K5784" s="148">
        <f t="shared" si="120"/>
        <v>0</v>
      </c>
      <c r="L5784" s="148" t="s">
        <v>9022</v>
      </c>
    </row>
    <row r="5785" spans="8:12" x14ac:dyDescent="0.25">
      <c r="H5785" s="148" t="s">
        <v>2746</v>
      </c>
      <c r="I5785" s="148" t="s">
        <v>6962</v>
      </c>
      <c r="J5785" s="148" t="s">
        <v>6962</v>
      </c>
      <c r="K5785" s="148">
        <f t="shared" si="120"/>
        <v>0</v>
      </c>
      <c r="L5785" s="148" t="s">
        <v>9022</v>
      </c>
    </row>
    <row r="5786" spans="8:12" x14ac:dyDescent="0.25">
      <c r="H5786" s="148" t="s">
        <v>2747</v>
      </c>
      <c r="I5786" s="148" t="s">
        <v>6962</v>
      </c>
      <c r="J5786" s="148" t="s">
        <v>6962</v>
      </c>
      <c r="K5786" s="148">
        <f t="shared" si="120"/>
        <v>0</v>
      </c>
      <c r="L5786" s="148" t="s">
        <v>9022</v>
      </c>
    </row>
    <row r="5787" spans="8:12" x14ac:dyDescent="0.25">
      <c r="H5787" s="148" t="s">
        <v>2748</v>
      </c>
      <c r="I5787" s="148" t="s">
        <v>6962</v>
      </c>
      <c r="J5787" s="148" t="s">
        <v>6962</v>
      </c>
      <c r="K5787" s="148">
        <f t="shared" si="120"/>
        <v>0</v>
      </c>
      <c r="L5787" s="148" t="s">
        <v>9022</v>
      </c>
    </row>
    <row r="5788" spans="8:12" x14ac:dyDescent="0.25">
      <c r="H5788" s="148" t="s">
        <v>2749</v>
      </c>
      <c r="I5788" s="148" t="s">
        <v>6962</v>
      </c>
      <c r="J5788" s="148" t="s">
        <v>6962</v>
      </c>
      <c r="K5788" s="148">
        <f t="shared" si="120"/>
        <v>0</v>
      </c>
      <c r="L5788" s="148" t="s">
        <v>9022</v>
      </c>
    </row>
    <row r="5789" spans="8:12" x14ac:dyDescent="0.25">
      <c r="H5789" s="148" t="s">
        <v>2750</v>
      </c>
      <c r="I5789" s="148" t="s">
        <v>6962</v>
      </c>
      <c r="J5789" s="148" t="s">
        <v>6962</v>
      </c>
      <c r="K5789" s="148">
        <f t="shared" si="120"/>
        <v>0</v>
      </c>
      <c r="L5789" s="148" t="s">
        <v>9022</v>
      </c>
    </row>
    <row r="5790" spans="8:12" x14ac:dyDescent="0.25">
      <c r="H5790" s="148" t="s">
        <v>2751</v>
      </c>
      <c r="I5790" s="148" t="s">
        <v>6962</v>
      </c>
      <c r="J5790" s="148" t="s">
        <v>6962</v>
      </c>
      <c r="K5790" s="148">
        <f t="shared" si="120"/>
        <v>0</v>
      </c>
      <c r="L5790" s="148" t="s">
        <v>9022</v>
      </c>
    </row>
    <row r="5791" spans="8:12" x14ac:dyDescent="0.25">
      <c r="H5791" s="148" t="s">
        <v>2752</v>
      </c>
      <c r="I5791" s="148" t="s">
        <v>6962</v>
      </c>
      <c r="J5791" s="148" t="s">
        <v>6962</v>
      </c>
      <c r="K5791" s="148">
        <f t="shared" si="120"/>
        <v>0</v>
      </c>
      <c r="L5791" s="148" t="s">
        <v>9022</v>
      </c>
    </row>
    <row r="5792" spans="8:12" x14ac:dyDescent="0.25">
      <c r="H5792" s="148" t="s">
        <v>2753</v>
      </c>
      <c r="I5792" s="148" t="s">
        <v>6962</v>
      </c>
      <c r="J5792" s="148" t="s">
        <v>6962</v>
      </c>
      <c r="K5792" s="148">
        <f t="shared" si="120"/>
        <v>0</v>
      </c>
      <c r="L5792" s="148" t="s">
        <v>9022</v>
      </c>
    </row>
    <row r="5793" spans="8:12" x14ac:dyDescent="0.25">
      <c r="H5793" s="148" t="s">
        <v>2754</v>
      </c>
      <c r="I5793" s="148" t="s">
        <v>6962</v>
      </c>
      <c r="J5793" s="148" t="s">
        <v>6962</v>
      </c>
      <c r="K5793" s="148">
        <f t="shared" si="120"/>
        <v>0</v>
      </c>
      <c r="L5793" s="148" t="s">
        <v>9022</v>
      </c>
    </row>
    <row r="5794" spans="8:12" x14ac:dyDescent="0.25">
      <c r="H5794" s="148" t="s">
        <v>2755</v>
      </c>
      <c r="I5794" s="148" t="s">
        <v>6962</v>
      </c>
      <c r="J5794" s="148" t="s">
        <v>6962</v>
      </c>
      <c r="K5794" s="148">
        <f t="shared" si="120"/>
        <v>0</v>
      </c>
      <c r="L5794" s="148" t="s">
        <v>9022</v>
      </c>
    </row>
    <row r="5795" spans="8:12" x14ac:dyDescent="0.25">
      <c r="H5795" s="148" t="s">
        <v>2756</v>
      </c>
      <c r="I5795" s="148" t="s">
        <v>6962</v>
      </c>
      <c r="J5795" s="148" t="s">
        <v>6962</v>
      </c>
      <c r="K5795" s="148">
        <f t="shared" si="120"/>
        <v>0</v>
      </c>
      <c r="L5795" s="148" t="s">
        <v>9022</v>
      </c>
    </row>
    <row r="5796" spans="8:12" x14ac:dyDescent="0.25">
      <c r="H5796" s="148" t="s">
        <v>2757</v>
      </c>
      <c r="I5796" s="148" t="s">
        <v>6962</v>
      </c>
      <c r="J5796" s="148" t="s">
        <v>6962</v>
      </c>
      <c r="K5796" s="148">
        <f t="shared" si="120"/>
        <v>0</v>
      </c>
      <c r="L5796" s="148" t="s">
        <v>9022</v>
      </c>
    </row>
    <row r="5797" spans="8:12" x14ac:dyDescent="0.25">
      <c r="H5797" s="148" t="s">
        <v>2758</v>
      </c>
      <c r="I5797" s="148" t="s">
        <v>6962</v>
      </c>
      <c r="J5797" s="148" t="s">
        <v>6962</v>
      </c>
      <c r="K5797" s="148">
        <f t="shared" si="120"/>
        <v>0</v>
      </c>
      <c r="L5797" s="148" t="s">
        <v>9022</v>
      </c>
    </row>
    <row r="5798" spans="8:12" x14ac:dyDescent="0.25">
      <c r="H5798" s="148" t="s">
        <v>2759</v>
      </c>
      <c r="I5798" s="148" t="s">
        <v>6962</v>
      </c>
      <c r="J5798" s="148" t="s">
        <v>6962</v>
      </c>
      <c r="K5798" s="148">
        <f t="shared" si="120"/>
        <v>0</v>
      </c>
      <c r="L5798" s="148" t="s">
        <v>9022</v>
      </c>
    </row>
    <row r="5799" spans="8:12" x14ac:dyDescent="0.25">
      <c r="H5799" s="148" t="s">
        <v>2760</v>
      </c>
      <c r="I5799" s="148" t="s">
        <v>6962</v>
      </c>
      <c r="J5799" s="148" t="s">
        <v>6962</v>
      </c>
      <c r="K5799" s="148">
        <f t="shared" si="120"/>
        <v>0</v>
      </c>
      <c r="L5799" s="148" t="s">
        <v>9022</v>
      </c>
    </row>
    <row r="5800" spans="8:12" x14ac:dyDescent="0.25">
      <c r="H5800" s="148" t="s">
        <v>2761</v>
      </c>
      <c r="I5800" s="148" t="s">
        <v>6962</v>
      </c>
      <c r="J5800" s="148" t="s">
        <v>6962</v>
      </c>
      <c r="K5800" s="148">
        <f t="shared" si="120"/>
        <v>0</v>
      </c>
      <c r="L5800" s="148" t="s">
        <v>9022</v>
      </c>
    </row>
    <row r="5801" spans="8:12" x14ac:dyDescent="0.25">
      <c r="H5801" s="148" t="s">
        <v>2762</v>
      </c>
      <c r="I5801" s="148" t="s">
        <v>6962</v>
      </c>
      <c r="J5801" s="148" t="s">
        <v>6962</v>
      </c>
      <c r="K5801" s="148">
        <f t="shared" si="120"/>
        <v>0</v>
      </c>
      <c r="L5801" s="148" t="s">
        <v>9022</v>
      </c>
    </row>
    <row r="5802" spans="8:12" x14ac:dyDescent="0.25">
      <c r="H5802" s="148" t="s">
        <v>2763</v>
      </c>
      <c r="I5802" s="148" t="s">
        <v>6962</v>
      </c>
      <c r="J5802" s="148" t="s">
        <v>6962</v>
      </c>
      <c r="K5802" s="148">
        <f t="shared" si="120"/>
        <v>0</v>
      </c>
      <c r="L5802" s="148" t="s">
        <v>9022</v>
      </c>
    </row>
    <row r="5803" spans="8:12" x14ac:dyDescent="0.25">
      <c r="H5803" s="148" t="s">
        <v>2764</v>
      </c>
      <c r="I5803" s="148" t="s">
        <v>6962</v>
      </c>
      <c r="J5803" s="148" t="s">
        <v>6962</v>
      </c>
      <c r="K5803" s="148">
        <f t="shared" si="120"/>
        <v>0</v>
      </c>
      <c r="L5803" s="148" t="s">
        <v>9022</v>
      </c>
    </row>
    <row r="5804" spans="8:12" x14ac:dyDescent="0.25">
      <c r="H5804" s="148" t="s">
        <v>2765</v>
      </c>
      <c r="I5804" s="148" t="s">
        <v>6962</v>
      </c>
      <c r="J5804" s="148" t="s">
        <v>6962</v>
      </c>
      <c r="K5804" s="148">
        <f t="shared" si="120"/>
        <v>0</v>
      </c>
      <c r="L5804" s="148" t="s">
        <v>9022</v>
      </c>
    </row>
    <row r="5805" spans="8:12" x14ac:dyDescent="0.25">
      <c r="H5805" s="148" t="s">
        <v>2766</v>
      </c>
      <c r="I5805" s="148" t="s">
        <v>6962</v>
      </c>
      <c r="J5805" s="148" t="s">
        <v>6962</v>
      </c>
      <c r="K5805" s="148">
        <f t="shared" si="120"/>
        <v>0</v>
      </c>
      <c r="L5805" s="148" t="s">
        <v>9022</v>
      </c>
    </row>
    <row r="5806" spans="8:12" x14ac:dyDescent="0.25">
      <c r="H5806" s="148" t="s">
        <v>2767</v>
      </c>
      <c r="I5806" s="148" t="s">
        <v>6962</v>
      </c>
      <c r="J5806" s="148" t="s">
        <v>6962</v>
      </c>
      <c r="K5806" s="148">
        <f t="shared" si="120"/>
        <v>0</v>
      </c>
      <c r="L5806" s="148" t="s">
        <v>9022</v>
      </c>
    </row>
    <row r="5807" spans="8:12" x14ac:dyDescent="0.25">
      <c r="H5807" s="148" t="s">
        <v>2768</v>
      </c>
      <c r="I5807" s="148" t="s">
        <v>6962</v>
      </c>
      <c r="J5807" s="148" t="s">
        <v>6962</v>
      </c>
      <c r="K5807" s="148">
        <f t="shared" si="120"/>
        <v>0</v>
      </c>
      <c r="L5807" s="148" t="s">
        <v>9022</v>
      </c>
    </row>
    <row r="5808" spans="8:12" x14ac:dyDescent="0.25">
      <c r="H5808" s="148" t="s">
        <v>2769</v>
      </c>
      <c r="I5808" s="148" t="s">
        <v>6962</v>
      </c>
      <c r="J5808" s="148" t="s">
        <v>6962</v>
      </c>
      <c r="K5808" s="148">
        <f t="shared" si="120"/>
        <v>0</v>
      </c>
      <c r="L5808" s="148" t="s">
        <v>9022</v>
      </c>
    </row>
    <row r="5809" spans="8:12" x14ac:dyDescent="0.25">
      <c r="H5809" s="148" t="s">
        <v>2770</v>
      </c>
      <c r="I5809" s="148" t="s">
        <v>6962</v>
      </c>
      <c r="J5809" s="148" t="s">
        <v>6962</v>
      </c>
      <c r="K5809" s="148">
        <f t="shared" si="120"/>
        <v>0</v>
      </c>
      <c r="L5809" s="148" t="s">
        <v>9022</v>
      </c>
    </row>
    <row r="5810" spans="8:12" x14ac:dyDescent="0.25">
      <c r="H5810" s="148" t="s">
        <v>2771</v>
      </c>
      <c r="I5810" s="148" t="s">
        <v>6962</v>
      </c>
      <c r="J5810" s="148" t="s">
        <v>6962</v>
      </c>
      <c r="K5810" s="148">
        <f t="shared" si="120"/>
        <v>0</v>
      </c>
      <c r="L5810" s="148" t="s">
        <v>9022</v>
      </c>
    </row>
    <row r="5811" spans="8:12" x14ac:dyDescent="0.25">
      <c r="H5811" s="148" t="s">
        <v>2772</v>
      </c>
      <c r="I5811" s="148" t="s">
        <v>6962</v>
      </c>
      <c r="J5811" s="148" t="s">
        <v>6962</v>
      </c>
      <c r="K5811" s="148">
        <f t="shared" si="120"/>
        <v>0</v>
      </c>
      <c r="L5811" s="148" t="s">
        <v>9022</v>
      </c>
    </row>
    <row r="5812" spans="8:12" x14ac:dyDescent="0.25">
      <c r="H5812" s="148" t="s">
        <v>2773</v>
      </c>
      <c r="I5812" s="148" t="s">
        <v>6962</v>
      </c>
      <c r="J5812" s="148" t="s">
        <v>6962</v>
      </c>
      <c r="K5812" s="148">
        <f t="shared" si="120"/>
        <v>0</v>
      </c>
      <c r="L5812" s="148" t="s">
        <v>9022</v>
      </c>
    </row>
    <row r="5813" spans="8:12" x14ac:dyDescent="0.25">
      <c r="H5813" s="148" t="s">
        <v>2774</v>
      </c>
      <c r="I5813" s="148" t="s">
        <v>6962</v>
      </c>
      <c r="J5813" s="148" t="s">
        <v>6962</v>
      </c>
      <c r="K5813" s="148">
        <f t="shared" si="120"/>
        <v>0</v>
      </c>
      <c r="L5813" s="148" t="s">
        <v>9022</v>
      </c>
    </row>
    <row r="5814" spans="8:12" x14ac:dyDescent="0.25">
      <c r="H5814" s="148" t="s">
        <v>2775</v>
      </c>
      <c r="I5814" s="148" t="s">
        <v>6962</v>
      </c>
      <c r="J5814" s="148" t="s">
        <v>6962</v>
      </c>
      <c r="K5814" s="148">
        <f t="shared" si="120"/>
        <v>0</v>
      </c>
      <c r="L5814" s="148" t="s">
        <v>9022</v>
      </c>
    </row>
    <row r="5815" spans="8:12" x14ac:dyDescent="0.25">
      <c r="H5815" s="148" t="s">
        <v>2776</v>
      </c>
      <c r="I5815" s="148" t="s">
        <v>6962</v>
      </c>
      <c r="J5815" s="148" t="s">
        <v>6962</v>
      </c>
      <c r="K5815" s="148">
        <f t="shared" si="120"/>
        <v>0</v>
      </c>
      <c r="L5815" s="148" t="s">
        <v>9022</v>
      </c>
    </row>
    <row r="5816" spans="8:12" x14ac:dyDescent="0.25">
      <c r="H5816" s="148" t="s">
        <v>2777</v>
      </c>
      <c r="I5816" s="148" t="s">
        <v>6962</v>
      </c>
      <c r="J5816" s="148" t="s">
        <v>6962</v>
      </c>
      <c r="K5816" s="148">
        <f t="shared" si="120"/>
        <v>0</v>
      </c>
      <c r="L5816" s="148" t="s">
        <v>9022</v>
      </c>
    </row>
    <row r="5817" spans="8:12" x14ac:dyDescent="0.25">
      <c r="H5817" s="148" t="s">
        <v>2778</v>
      </c>
      <c r="I5817" s="148" t="s">
        <v>6962</v>
      </c>
      <c r="J5817" s="148" t="s">
        <v>6962</v>
      </c>
      <c r="K5817" s="148">
        <f t="shared" si="120"/>
        <v>0</v>
      </c>
      <c r="L5817" s="148" t="s">
        <v>9022</v>
      </c>
    </row>
    <row r="5818" spans="8:12" x14ac:dyDescent="0.25">
      <c r="H5818" s="148" t="s">
        <v>2779</v>
      </c>
      <c r="I5818" s="148" t="s">
        <v>6962</v>
      </c>
      <c r="J5818" s="148" t="s">
        <v>6962</v>
      </c>
      <c r="K5818" s="148">
        <f t="shared" si="120"/>
        <v>0</v>
      </c>
      <c r="L5818" s="148" t="s">
        <v>9022</v>
      </c>
    </row>
    <row r="5819" spans="8:12" x14ac:dyDescent="0.25">
      <c r="H5819" s="148" t="s">
        <v>2780</v>
      </c>
      <c r="I5819" s="148" t="s">
        <v>6962</v>
      </c>
      <c r="J5819" s="148" t="s">
        <v>6962</v>
      </c>
      <c r="K5819" s="148">
        <f t="shared" si="120"/>
        <v>0</v>
      </c>
      <c r="L5819" s="148" t="s">
        <v>9022</v>
      </c>
    </row>
    <row r="5820" spans="8:12" x14ac:dyDescent="0.25">
      <c r="H5820" s="148" t="s">
        <v>2781</v>
      </c>
      <c r="I5820" s="148" t="s">
        <v>6962</v>
      </c>
      <c r="J5820" s="148" t="s">
        <v>6962</v>
      </c>
      <c r="K5820" s="148">
        <f t="shared" si="120"/>
        <v>0</v>
      </c>
      <c r="L5820" s="148" t="s">
        <v>9022</v>
      </c>
    </row>
    <row r="5821" spans="8:12" x14ac:dyDescent="0.25">
      <c r="H5821" s="148" t="s">
        <v>2782</v>
      </c>
      <c r="I5821" s="148" t="s">
        <v>6962</v>
      </c>
      <c r="J5821" s="148" t="s">
        <v>6962</v>
      </c>
      <c r="K5821" s="148">
        <f t="shared" si="120"/>
        <v>0</v>
      </c>
      <c r="L5821" s="148" t="s">
        <v>9022</v>
      </c>
    </row>
    <row r="5822" spans="8:12" x14ac:dyDescent="0.25">
      <c r="H5822" s="148" t="s">
        <v>2783</v>
      </c>
      <c r="I5822" s="148" t="s">
        <v>6962</v>
      </c>
      <c r="J5822" s="148" t="s">
        <v>6962</v>
      </c>
      <c r="K5822" s="148">
        <f t="shared" si="120"/>
        <v>0</v>
      </c>
      <c r="L5822" s="148" t="s">
        <v>9022</v>
      </c>
    </row>
    <row r="5823" spans="8:12" x14ac:dyDescent="0.25">
      <c r="H5823" s="148" t="s">
        <v>2784</v>
      </c>
      <c r="I5823" s="148" t="s">
        <v>6962</v>
      </c>
      <c r="J5823" s="148" t="s">
        <v>6962</v>
      </c>
      <c r="K5823" s="148">
        <f t="shared" si="120"/>
        <v>0</v>
      </c>
      <c r="L5823" s="148" t="s">
        <v>9022</v>
      </c>
    </row>
    <row r="5824" spans="8:12" x14ac:dyDescent="0.25">
      <c r="H5824" s="148" t="s">
        <v>2785</v>
      </c>
      <c r="I5824" s="148" t="s">
        <v>6962</v>
      </c>
      <c r="J5824" s="148" t="s">
        <v>6962</v>
      </c>
      <c r="K5824" s="148">
        <f t="shared" si="120"/>
        <v>0</v>
      </c>
      <c r="L5824" s="148" t="s">
        <v>9022</v>
      </c>
    </row>
    <row r="5825" spans="8:12" x14ac:dyDescent="0.25">
      <c r="H5825" s="148" t="s">
        <v>2786</v>
      </c>
      <c r="I5825" s="148" t="s">
        <v>6962</v>
      </c>
      <c r="J5825" s="148" t="s">
        <v>6962</v>
      </c>
      <c r="K5825" s="148">
        <f t="shared" si="120"/>
        <v>0</v>
      </c>
      <c r="L5825" s="148" t="s">
        <v>9022</v>
      </c>
    </row>
    <row r="5826" spans="8:12" x14ac:dyDescent="0.25">
      <c r="H5826" s="148" t="s">
        <v>2787</v>
      </c>
      <c r="I5826" s="148" t="s">
        <v>6962</v>
      </c>
      <c r="J5826" s="148" t="s">
        <v>6962</v>
      </c>
      <c r="K5826" s="148">
        <f t="shared" si="120"/>
        <v>0</v>
      </c>
      <c r="L5826" s="148" t="s">
        <v>9022</v>
      </c>
    </row>
    <row r="5827" spans="8:12" x14ac:dyDescent="0.25">
      <c r="H5827" s="148" t="s">
        <v>2788</v>
      </c>
      <c r="I5827" s="148" t="s">
        <v>6962</v>
      </c>
      <c r="J5827" s="148" t="s">
        <v>6962</v>
      </c>
      <c r="K5827" s="148">
        <f t="shared" ref="K5827:K5890" si="121">+IFERROR(J5827*1,0)</f>
        <v>0</v>
      </c>
      <c r="L5827" s="148" t="s">
        <v>9022</v>
      </c>
    </row>
    <row r="5828" spans="8:12" x14ac:dyDescent="0.25">
      <c r="H5828" s="148" t="s">
        <v>2789</v>
      </c>
      <c r="I5828" s="148" t="s">
        <v>6962</v>
      </c>
      <c r="J5828" s="148" t="s">
        <v>6962</v>
      </c>
      <c r="K5828" s="148">
        <f t="shared" si="121"/>
        <v>0</v>
      </c>
      <c r="L5828" s="148" t="s">
        <v>9022</v>
      </c>
    </row>
    <row r="5829" spans="8:12" x14ac:dyDescent="0.25">
      <c r="H5829" s="148" t="s">
        <v>2790</v>
      </c>
      <c r="I5829" s="148" t="s">
        <v>6962</v>
      </c>
      <c r="J5829" s="148" t="s">
        <v>6962</v>
      </c>
      <c r="K5829" s="148">
        <f t="shared" si="121"/>
        <v>0</v>
      </c>
      <c r="L5829" s="148" t="s">
        <v>9022</v>
      </c>
    </row>
    <row r="5830" spans="8:12" x14ac:dyDescent="0.25">
      <c r="H5830" s="148" t="s">
        <v>2791</v>
      </c>
      <c r="I5830" s="148" t="s">
        <v>6962</v>
      </c>
      <c r="J5830" s="148" t="s">
        <v>6962</v>
      </c>
      <c r="K5830" s="148">
        <f t="shared" si="121"/>
        <v>0</v>
      </c>
      <c r="L5830" s="148" t="s">
        <v>9022</v>
      </c>
    </row>
    <row r="5831" spans="8:12" x14ac:dyDescent="0.25">
      <c r="H5831" s="148" t="s">
        <v>2792</v>
      </c>
      <c r="I5831" s="148" t="s">
        <v>6962</v>
      </c>
      <c r="J5831" s="148" t="s">
        <v>6962</v>
      </c>
      <c r="K5831" s="148">
        <f t="shared" si="121"/>
        <v>0</v>
      </c>
      <c r="L5831" s="148" t="s">
        <v>9022</v>
      </c>
    </row>
    <row r="5832" spans="8:12" x14ac:dyDescent="0.25">
      <c r="H5832" s="148" t="s">
        <v>2793</v>
      </c>
      <c r="I5832" s="148" t="s">
        <v>6962</v>
      </c>
      <c r="J5832" s="148" t="s">
        <v>6962</v>
      </c>
      <c r="K5832" s="148">
        <f t="shared" si="121"/>
        <v>0</v>
      </c>
      <c r="L5832" s="148" t="s">
        <v>9022</v>
      </c>
    </row>
    <row r="5833" spans="8:12" x14ac:dyDescent="0.25">
      <c r="H5833" s="148" t="s">
        <v>2794</v>
      </c>
      <c r="I5833" s="148" t="s">
        <v>6962</v>
      </c>
      <c r="J5833" s="148" t="s">
        <v>6962</v>
      </c>
      <c r="K5833" s="148">
        <f t="shared" si="121"/>
        <v>0</v>
      </c>
      <c r="L5833" s="148" t="s">
        <v>9023</v>
      </c>
    </row>
    <row r="5834" spans="8:12" x14ac:dyDescent="0.25">
      <c r="H5834" s="148" t="s">
        <v>2795</v>
      </c>
      <c r="I5834" s="148" t="s">
        <v>6962</v>
      </c>
      <c r="J5834" s="148" t="s">
        <v>6962</v>
      </c>
      <c r="K5834" s="148">
        <f t="shared" si="121"/>
        <v>0</v>
      </c>
      <c r="L5834" s="148" t="s">
        <v>9022</v>
      </c>
    </row>
    <row r="5835" spans="8:12" x14ac:dyDescent="0.25">
      <c r="H5835" s="148" t="s">
        <v>2795</v>
      </c>
      <c r="I5835" s="148" t="s">
        <v>391</v>
      </c>
      <c r="J5835" s="148" t="s">
        <v>9076</v>
      </c>
      <c r="K5835" s="148">
        <f t="shared" si="121"/>
        <v>650000000002251</v>
      </c>
      <c r="L5835" s="148" t="s">
        <v>9022</v>
      </c>
    </row>
    <row r="5836" spans="8:12" x14ac:dyDescent="0.25">
      <c r="H5836" s="148" t="s">
        <v>2796</v>
      </c>
      <c r="I5836" s="148" t="s">
        <v>6962</v>
      </c>
      <c r="J5836" s="148" t="s">
        <v>6962</v>
      </c>
      <c r="K5836" s="148">
        <f t="shared" si="121"/>
        <v>0</v>
      </c>
      <c r="L5836" s="148" t="s">
        <v>9022</v>
      </c>
    </row>
    <row r="5837" spans="8:12" x14ac:dyDescent="0.25">
      <c r="H5837" s="148" t="s">
        <v>2796</v>
      </c>
      <c r="I5837" s="148" t="s">
        <v>391</v>
      </c>
      <c r="J5837" s="148" t="s">
        <v>9077</v>
      </c>
      <c r="K5837" s="148">
        <f t="shared" si="121"/>
        <v>650000000002252</v>
      </c>
      <c r="L5837" s="148" t="s">
        <v>9022</v>
      </c>
    </row>
    <row r="5838" spans="8:12" x14ac:dyDescent="0.25">
      <c r="H5838" s="148" t="s">
        <v>2797</v>
      </c>
      <c r="I5838" s="148" t="s">
        <v>6962</v>
      </c>
      <c r="J5838" s="148" t="s">
        <v>6962</v>
      </c>
      <c r="K5838" s="148">
        <f t="shared" si="121"/>
        <v>0</v>
      </c>
      <c r="L5838" s="148" t="s">
        <v>9023</v>
      </c>
    </row>
    <row r="5839" spans="8:12" x14ac:dyDescent="0.25">
      <c r="H5839" s="148" t="s">
        <v>2797</v>
      </c>
      <c r="I5839" s="148" t="s">
        <v>6962</v>
      </c>
      <c r="J5839" s="148" t="s">
        <v>9078</v>
      </c>
      <c r="K5839" s="148">
        <f t="shared" si="121"/>
        <v>650000000002222</v>
      </c>
      <c r="L5839" s="148" t="s">
        <v>9023</v>
      </c>
    </row>
    <row r="5840" spans="8:12" x14ac:dyDescent="0.25">
      <c r="H5840" s="148" t="s">
        <v>2798</v>
      </c>
      <c r="I5840" s="148" t="s">
        <v>6962</v>
      </c>
      <c r="J5840" s="148" t="s">
        <v>6962</v>
      </c>
      <c r="K5840" s="148">
        <f t="shared" si="121"/>
        <v>0</v>
      </c>
      <c r="L5840" s="148" t="s">
        <v>9022</v>
      </c>
    </row>
    <row r="5841" spans="8:12" x14ac:dyDescent="0.25">
      <c r="H5841" s="148" t="s">
        <v>2799</v>
      </c>
      <c r="I5841" s="148" t="s">
        <v>6962</v>
      </c>
      <c r="J5841" s="148" t="s">
        <v>6962</v>
      </c>
      <c r="K5841" s="148">
        <f t="shared" si="121"/>
        <v>0</v>
      </c>
      <c r="L5841" s="148" t="s">
        <v>9022</v>
      </c>
    </row>
    <row r="5842" spans="8:12" x14ac:dyDescent="0.25">
      <c r="H5842" s="148" t="s">
        <v>2800</v>
      </c>
      <c r="I5842" s="148" t="s">
        <v>6962</v>
      </c>
      <c r="J5842" s="148" t="s">
        <v>6962</v>
      </c>
      <c r="K5842" s="148">
        <f t="shared" si="121"/>
        <v>0</v>
      </c>
      <c r="L5842" s="148" t="s">
        <v>9022</v>
      </c>
    </row>
    <row r="5843" spans="8:12" x14ac:dyDescent="0.25">
      <c r="H5843" s="148" t="s">
        <v>2801</v>
      </c>
      <c r="I5843" s="148" t="s">
        <v>6962</v>
      </c>
      <c r="J5843" s="148" t="s">
        <v>6962</v>
      </c>
      <c r="K5843" s="148">
        <f t="shared" si="121"/>
        <v>0</v>
      </c>
      <c r="L5843" s="148" t="s">
        <v>9022</v>
      </c>
    </row>
    <row r="5844" spans="8:12" x14ac:dyDescent="0.25">
      <c r="H5844" s="148" t="s">
        <v>2802</v>
      </c>
      <c r="I5844" s="148" t="s">
        <v>6962</v>
      </c>
      <c r="J5844" s="148" t="s">
        <v>6962</v>
      </c>
      <c r="K5844" s="148">
        <f t="shared" si="121"/>
        <v>0</v>
      </c>
      <c r="L5844" s="148" t="s">
        <v>9022</v>
      </c>
    </row>
    <row r="5845" spans="8:12" x14ac:dyDescent="0.25">
      <c r="H5845" s="148" t="s">
        <v>2803</v>
      </c>
      <c r="I5845" s="148" t="s">
        <v>6962</v>
      </c>
      <c r="J5845" s="148" t="s">
        <v>6962</v>
      </c>
      <c r="K5845" s="148">
        <f t="shared" si="121"/>
        <v>0</v>
      </c>
      <c r="L5845" s="148" t="s">
        <v>9022</v>
      </c>
    </row>
    <row r="5846" spans="8:12" x14ac:dyDescent="0.25">
      <c r="H5846" s="148" t="s">
        <v>2804</v>
      </c>
      <c r="I5846" s="148" t="s">
        <v>6962</v>
      </c>
      <c r="J5846" s="148" t="s">
        <v>6962</v>
      </c>
      <c r="K5846" s="148">
        <f t="shared" si="121"/>
        <v>0</v>
      </c>
      <c r="L5846" s="148" t="s">
        <v>9022</v>
      </c>
    </row>
    <row r="5847" spans="8:12" x14ac:dyDescent="0.25">
      <c r="H5847" s="148" t="s">
        <v>2805</v>
      </c>
      <c r="I5847" s="148" t="s">
        <v>6962</v>
      </c>
      <c r="J5847" s="148" t="s">
        <v>6962</v>
      </c>
      <c r="K5847" s="148">
        <f t="shared" si="121"/>
        <v>0</v>
      </c>
      <c r="L5847" s="148" t="s">
        <v>9022</v>
      </c>
    </row>
    <row r="5848" spans="8:12" x14ac:dyDescent="0.25">
      <c r="H5848" s="148" t="s">
        <v>2806</v>
      </c>
      <c r="I5848" s="148" t="s">
        <v>6962</v>
      </c>
      <c r="J5848" s="148" t="s">
        <v>6962</v>
      </c>
      <c r="K5848" s="148">
        <f t="shared" si="121"/>
        <v>0</v>
      </c>
      <c r="L5848" s="148" t="s">
        <v>9022</v>
      </c>
    </row>
    <row r="5849" spans="8:12" x14ac:dyDescent="0.25">
      <c r="H5849" s="148" t="s">
        <v>2807</v>
      </c>
      <c r="I5849" s="148" t="s">
        <v>6962</v>
      </c>
      <c r="J5849" s="148" t="s">
        <v>6962</v>
      </c>
      <c r="K5849" s="148">
        <f t="shared" si="121"/>
        <v>0</v>
      </c>
      <c r="L5849" s="148" t="s">
        <v>9022</v>
      </c>
    </row>
    <row r="5850" spans="8:12" x14ac:dyDescent="0.25">
      <c r="H5850" s="148" t="s">
        <v>2808</v>
      </c>
      <c r="I5850" s="148" t="s">
        <v>6962</v>
      </c>
      <c r="J5850" s="148" t="s">
        <v>6962</v>
      </c>
      <c r="K5850" s="148">
        <f t="shared" si="121"/>
        <v>0</v>
      </c>
      <c r="L5850" s="148" t="s">
        <v>9022</v>
      </c>
    </row>
    <row r="5851" spans="8:12" x14ac:dyDescent="0.25">
      <c r="H5851" s="148" t="s">
        <v>2809</v>
      </c>
      <c r="I5851" s="148" t="s">
        <v>6962</v>
      </c>
      <c r="J5851" s="148" t="s">
        <v>6962</v>
      </c>
      <c r="K5851" s="148">
        <f t="shared" si="121"/>
        <v>0</v>
      </c>
      <c r="L5851" s="148" t="s">
        <v>9022</v>
      </c>
    </row>
    <row r="5852" spans="8:12" x14ac:dyDescent="0.25">
      <c r="H5852" s="148" t="s">
        <v>2810</v>
      </c>
      <c r="I5852" s="148" t="s">
        <v>6962</v>
      </c>
      <c r="J5852" s="148" t="s">
        <v>6962</v>
      </c>
      <c r="K5852" s="148">
        <f t="shared" si="121"/>
        <v>0</v>
      </c>
      <c r="L5852" s="148" t="s">
        <v>9022</v>
      </c>
    </row>
    <row r="5853" spans="8:12" x14ac:dyDescent="0.25">
      <c r="H5853" s="148" t="s">
        <v>2811</v>
      </c>
      <c r="I5853" s="148" t="s">
        <v>6962</v>
      </c>
      <c r="J5853" s="148" t="s">
        <v>6962</v>
      </c>
      <c r="K5853" s="148">
        <f t="shared" si="121"/>
        <v>0</v>
      </c>
      <c r="L5853" s="148" t="s">
        <v>9022</v>
      </c>
    </row>
    <row r="5854" spans="8:12" x14ac:dyDescent="0.25">
      <c r="H5854" s="148" t="s">
        <v>2812</v>
      </c>
      <c r="I5854" s="148" t="s">
        <v>6962</v>
      </c>
      <c r="J5854" s="148" t="s">
        <v>6962</v>
      </c>
      <c r="K5854" s="148">
        <f t="shared" si="121"/>
        <v>0</v>
      </c>
      <c r="L5854" s="148" t="s">
        <v>9022</v>
      </c>
    </row>
    <row r="5855" spans="8:12" x14ac:dyDescent="0.25">
      <c r="H5855" s="148" t="s">
        <v>2813</v>
      </c>
      <c r="I5855" s="148" t="s">
        <v>6962</v>
      </c>
      <c r="J5855" s="148" t="s">
        <v>6962</v>
      </c>
      <c r="K5855" s="148">
        <f t="shared" si="121"/>
        <v>0</v>
      </c>
      <c r="L5855" s="148" t="s">
        <v>9022</v>
      </c>
    </row>
    <row r="5856" spans="8:12" x14ac:dyDescent="0.25">
      <c r="H5856" s="148" t="s">
        <v>2814</v>
      </c>
      <c r="I5856" s="148" t="s">
        <v>6962</v>
      </c>
      <c r="J5856" s="148" t="s">
        <v>6962</v>
      </c>
      <c r="K5856" s="148">
        <f t="shared" si="121"/>
        <v>0</v>
      </c>
      <c r="L5856" s="148" t="s">
        <v>9022</v>
      </c>
    </row>
    <row r="5857" spans="8:12" x14ac:dyDescent="0.25">
      <c r="H5857" s="148" t="s">
        <v>2814</v>
      </c>
      <c r="I5857" s="148" t="s">
        <v>391</v>
      </c>
      <c r="J5857" s="148" t="s">
        <v>9079</v>
      </c>
      <c r="K5857" s="148">
        <f t="shared" si="121"/>
        <v>650000000002263</v>
      </c>
      <c r="L5857" s="148" t="s">
        <v>9022</v>
      </c>
    </row>
    <row r="5858" spans="8:12" x14ac:dyDescent="0.25">
      <c r="H5858" s="148" t="s">
        <v>2815</v>
      </c>
      <c r="I5858" s="148" t="s">
        <v>6962</v>
      </c>
      <c r="J5858" s="148" t="s">
        <v>6962</v>
      </c>
      <c r="K5858" s="148">
        <f t="shared" si="121"/>
        <v>0</v>
      </c>
      <c r="L5858" s="148" t="s">
        <v>9022</v>
      </c>
    </row>
    <row r="5859" spans="8:12" x14ac:dyDescent="0.25">
      <c r="H5859" s="148" t="s">
        <v>2816</v>
      </c>
      <c r="I5859" s="148" t="s">
        <v>6962</v>
      </c>
      <c r="J5859" s="148" t="s">
        <v>6962</v>
      </c>
      <c r="K5859" s="148">
        <f t="shared" si="121"/>
        <v>0</v>
      </c>
      <c r="L5859" s="148" t="s">
        <v>9022</v>
      </c>
    </row>
    <row r="5860" spans="8:12" x14ac:dyDescent="0.25">
      <c r="H5860" s="148" t="s">
        <v>2817</v>
      </c>
      <c r="I5860" s="148" t="s">
        <v>6962</v>
      </c>
      <c r="J5860" s="148" t="s">
        <v>6962</v>
      </c>
      <c r="K5860" s="148">
        <f t="shared" si="121"/>
        <v>0</v>
      </c>
      <c r="L5860" s="148" t="s">
        <v>9022</v>
      </c>
    </row>
    <row r="5861" spans="8:12" x14ac:dyDescent="0.25">
      <c r="H5861" s="148" t="s">
        <v>2818</v>
      </c>
      <c r="I5861" s="148" t="s">
        <v>6962</v>
      </c>
      <c r="J5861" s="148" t="s">
        <v>6962</v>
      </c>
      <c r="K5861" s="148">
        <f t="shared" si="121"/>
        <v>0</v>
      </c>
      <c r="L5861" s="148" t="s">
        <v>9022</v>
      </c>
    </row>
    <row r="5862" spans="8:12" x14ac:dyDescent="0.25">
      <c r="H5862" s="148" t="s">
        <v>2819</v>
      </c>
      <c r="I5862" s="148" t="s">
        <v>6962</v>
      </c>
      <c r="J5862" s="148" t="s">
        <v>6962</v>
      </c>
      <c r="K5862" s="148">
        <f t="shared" si="121"/>
        <v>0</v>
      </c>
      <c r="L5862" s="148" t="s">
        <v>9022</v>
      </c>
    </row>
    <row r="5863" spans="8:12" x14ac:dyDescent="0.25">
      <c r="H5863" s="148" t="s">
        <v>2820</v>
      </c>
      <c r="I5863" s="148" t="s">
        <v>6962</v>
      </c>
      <c r="J5863" s="148" t="s">
        <v>6962</v>
      </c>
      <c r="K5863" s="148">
        <f t="shared" si="121"/>
        <v>0</v>
      </c>
      <c r="L5863" s="148" t="s">
        <v>9022</v>
      </c>
    </row>
    <row r="5864" spans="8:12" x14ac:dyDescent="0.25">
      <c r="H5864" s="148" t="s">
        <v>2821</v>
      </c>
      <c r="I5864" s="148" t="s">
        <v>6962</v>
      </c>
      <c r="J5864" s="148" t="s">
        <v>6962</v>
      </c>
      <c r="K5864" s="148">
        <f t="shared" si="121"/>
        <v>0</v>
      </c>
      <c r="L5864" s="148" t="s">
        <v>9022</v>
      </c>
    </row>
    <row r="5865" spans="8:12" x14ac:dyDescent="0.25">
      <c r="H5865" s="148" t="s">
        <v>2822</v>
      </c>
      <c r="I5865" s="148" t="s">
        <v>6962</v>
      </c>
      <c r="J5865" s="148" t="s">
        <v>6962</v>
      </c>
      <c r="K5865" s="148">
        <f t="shared" si="121"/>
        <v>0</v>
      </c>
      <c r="L5865" s="148" t="s">
        <v>9022</v>
      </c>
    </row>
    <row r="5866" spans="8:12" x14ac:dyDescent="0.25">
      <c r="H5866" s="148" t="s">
        <v>2823</v>
      </c>
      <c r="I5866" s="148" t="s">
        <v>6962</v>
      </c>
      <c r="J5866" s="148" t="s">
        <v>6962</v>
      </c>
      <c r="K5866" s="148">
        <f t="shared" si="121"/>
        <v>0</v>
      </c>
      <c r="L5866" s="148" t="s">
        <v>9022</v>
      </c>
    </row>
    <row r="5867" spans="8:12" x14ac:dyDescent="0.25">
      <c r="H5867" s="148" t="s">
        <v>2824</v>
      </c>
      <c r="I5867" s="148" t="s">
        <v>6962</v>
      </c>
      <c r="J5867" s="148" t="s">
        <v>6962</v>
      </c>
      <c r="K5867" s="148">
        <f t="shared" si="121"/>
        <v>0</v>
      </c>
      <c r="L5867" s="148" t="s">
        <v>9022</v>
      </c>
    </row>
    <row r="5868" spans="8:12" x14ac:dyDescent="0.25">
      <c r="H5868" s="148" t="s">
        <v>2825</v>
      </c>
      <c r="I5868" s="148" t="s">
        <v>6962</v>
      </c>
      <c r="J5868" s="148" t="s">
        <v>6962</v>
      </c>
      <c r="K5868" s="148">
        <f t="shared" si="121"/>
        <v>0</v>
      </c>
      <c r="L5868" s="148" t="s">
        <v>9022</v>
      </c>
    </row>
    <row r="5869" spans="8:12" x14ac:dyDescent="0.25">
      <c r="H5869" s="148" t="s">
        <v>2826</v>
      </c>
      <c r="I5869" s="148" t="s">
        <v>6962</v>
      </c>
      <c r="J5869" s="148" t="s">
        <v>6962</v>
      </c>
      <c r="K5869" s="148">
        <f t="shared" si="121"/>
        <v>0</v>
      </c>
      <c r="L5869" s="148" t="s">
        <v>9022</v>
      </c>
    </row>
    <row r="5870" spans="8:12" x14ac:dyDescent="0.25">
      <c r="H5870" s="148" t="s">
        <v>2827</v>
      </c>
      <c r="I5870" s="148" t="s">
        <v>6962</v>
      </c>
      <c r="J5870" s="148" t="s">
        <v>6962</v>
      </c>
      <c r="K5870" s="148">
        <f t="shared" si="121"/>
        <v>0</v>
      </c>
      <c r="L5870" s="148" t="s">
        <v>9022</v>
      </c>
    </row>
    <row r="5871" spans="8:12" x14ac:dyDescent="0.25">
      <c r="H5871" s="148" t="s">
        <v>2828</v>
      </c>
      <c r="I5871" s="148" t="s">
        <v>6962</v>
      </c>
      <c r="J5871" s="148" t="s">
        <v>6962</v>
      </c>
      <c r="K5871" s="148">
        <f t="shared" si="121"/>
        <v>0</v>
      </c>
      <c r="L5871" s="148" t="s">
        <v>9022</v>
      </c>
    </row>
    <row r="5872" spans="8:12" x14ac:dyDescent="0.25">
      <c r="H5872" s="148" t="s">
        <v>2829</v>
      </c>
      <c r="I5872" s="148" t="s">
        <v>6962</v>
      </c>
      <c r="J5872" s="148" t="s">
        <v>6962</v>
      </c>
      <c r="K5872" s="148">
        <f t="shared" si="121"/>
        <v>0</v>
      </c>
      <c r="L5872" s="148" t="s">
        <v>9022</v>
      </c>
    </row>
    <row r="5873" spans="8:12" x14ac:dyDescent="0.25">
      <c r="H5873" s="148" t="s">
        <v>2830</v>
      </c>
      <c r="I5873" s="148" t="s">
        <v>6962</v>
      </c>
      <c r="J5873" s="148" t="s">
        <v>6962</v>
      </c>
      <c r="K5873" s="148">
        <f t="shared" si="121"/>
        <v>0</v>
      </c>
      <c r="L5873" s="148" t="s">
        <v>9022</v>
      </c>
    </row>
    <row r="5874" spans="8:12" x14ac:dyDescent="0.25">
      <c r="H5874" s="148" t="s">
        <v>2831</v>
      </c>
      <c r="I5874" s="148" t="s">
        <v>6962</v>
      </c>
      <c r="J5874" s="148" t="s">
        <v>6962</v>
      </c>
      <c r="K5874" s="148">
        <f t="shared" si="121"/>
        <v>0</v>
      </c>
      <c r="L5874" s="148" t="s">
        <v>9022</v>
      </c>
    </row>
    <row r="5875" spans="8:12" x14ac:dyDescent="0.25">
      <c r="H5875" s="148" t="s">
        <v>2832</v>
      </c>
      <c r="I5875" s="148" t="s">
        <v>6962</v>
      </c>
      <c r="J5875" s="148" t="s">
        <v>6962</v>
      </c>
      <c r="K5875" s="148">
        <f t="shared" si="121"/>
        <v>0</v>
      </c>
      <c r="L5875" s="148" t="s">
        <v>9022</v>
      </c>
    </row>
    <row r="5876" spans="8:12" x14ac:dyDescent="0.25">
      <c r="H5876" s="148" t="s">
        <v>2833</v>
      </c>
      <c r="I5876" s="148" t="s">
        <v>6962</v>
      </c>
      <c r="J5876" s="148" t="s">
        <v>6962</v>
      </c>
      <c r="K5876" s="148">
        <f t="shared" si="121"/>
        <v>0</v>
      </c>
      <c r="L5876" s="148" t="s">
        <v>9022</v>
      </c>
    </row>
    <row r="5877" spans="8:12" x14ac:dyDescent="0.25">
      <c r="H5877" s="148" t="s">
        <v>2834</v>
      </c>
      <c r="I5877" s="148" t="s">
        <v>6962</v>
      </c>
      <c r="J5877" s="148" t="s">
        <v>6962</v>
      </c>
      <c r="K5877" s="148">
        <f t="shared" si="121"/>
        <v>0</v>
      </c>
      <c r="L5877" s="148" t="s">
        <v>9022</v>
      </c>
    </row>
    <row r="5878" spans="8:12" x14ac:dyDescent="0.25">
      <c r="H5878" s="148" t="s">
        <v>2835</v>
      </c>
      <c r="I5878" s="148" t="s">
        <v>6962</v>
      </c>
      <c r="J5878" s="148" t="s">
        <v>6962</v>
      </c>
      <c r="K5878" s="148">
        <f t="shared" si="121"/>
        <v>0</v>
      </c>
      <c r="L5878" s="148" t="s">
        <v>9022</v>
      </c>
    </row>
    <row r="5879" spans="8:12" x14ac:dyDescent="0.25">
      <c r="H5879" s="148" t="s">
        <v>2836</v>
      </c>
      <c r="I5879" s="148" t="s">
        <v>6962</v>
      </c>
      <c r="J5879" s="148" t="s">
        <v>6962</v>
      </c>
      <c r="K5879" s="148">
        <f t="shared" si="121"/>
        <v>0</v>
      </c>
      <c r="L5879" s="148" t="s">
        <v>9022</v>
      </c>
    </row>
    <row r="5880" spans="8:12" x14ac:dyDescent="0.25">
      <c r="H5880" s="148" t="s">
        <v>2837</v>
      </c>
      <c r="I5880" s="148" t="s">
        <v>6962</v>
      </c>
      <c r="J5880" s="148" t="s">
        <v>6962</v>
      </c>
      <c r="K5880" s="148">
        <f t="shared" si="121"/>
        <v>0</v>
      </c>
      <c r="L5880" s="148" t="s">
        <v>9022</v>
      </c>
    </row>
    <row r="5881" spans="8:12" x14ac:dyDescent="0.25">
      <c r="H5881" s="148" t="s">
        <v>2838</v>
      </c>
      <c r="I5881" s="148" t="s">
        <v>6962</v>
      </c>
      <c r="J5881" s="148" t="s">
        <v>6962</v>
      </c>
      <c r="K5881" s="148">
        <f t="shared" si="121"/>
        <v>0</v>
      </c>
      <c r="L5881" s="148" t="s">
        <v>9022</v>
      </c>
    </row>
    <row r="5882" spans="8:12" x14ac:dyDescent="0.25">
      <c r="H5882" s="148" t="s">
        <v>2839</v>
      </c>
      <c r="I5882" s="148" t="s">
        <v>6962</v>
      </c>
      <c r="J5882" s="148" t="s">
        <v>6962</v>
      </c>
      <c r="K5882" s="148">
        <f t="shared" si="121"/>
        <v>0</v>
      </c>
      <c r="L5882" s="148" t="s">
        <v>9022</v>
      </c>
    </row>
    <row r="5883" spans="8:12" x14ac:dyDescent="0.25">
      <c r="H5883" s="148" t="s">
        <v>2840</v>
      </c>
      <c r="I5883" s="148" t="s">
        <v>6962</v>
      </c>
      <c r="J5883" s="148" t="s">
        <v>6962</v>
      </c>
      <c r="K5883" s="148">
        <f t="shared" si="121"/>
        <v>0</v>
      </c>
      <c r="L5883" s="148" t="s">
        <v>9022</v>
      </c>
    </row>
    <row r="5884" spans="8:12" x14ac:dyDescent="0.25">
      <c r="H5884" s="148" t="s">
        <v>2841</v>
      </c>
      <c r="I5884" s="148" t="s">
        <v>6962</v>
      </c>
      <c r="J5884" s="148" t="s">
        <v>6962</v>
      </c>
      <c r="K5884" s="148">
        <f t="shared" si="121"/>
        <v>0</v>
      </c>
      <c r="L5884" s="148" t="s">
        <v>9022</v>
      </c>
    </row>
    <row r="5885" spans="8:12" x14ac:dyDescent="0.25">
      <c r="H5885" s="148" t="s">
        <v>2842</v>
      </c>
      <c r="I5885" s="148" t="s">
        <v>6962</v>
      </c>
      <c r="J5885" s="148" t="s">
        <v>6962</v>
      </c>
      <c r="K5885" s="148">
        <f t="shared" si="121"/>
        <v>0</v>
      </c>
      <c r="L5885" s="148" t="s">
        <v>9022</v>
      </c>
    </row>
    <row r="5886" spans="8:12" x14ac:dyDescent="0.25">
      <c r="H5886" s="148" t="s">
        <v>2843</v>
      </c>
      <c r="I5886" s="148" t="s">
        <v>6962</v>
      </c>
      <c r="J5886" s="148" t="s">
        <v>6962</v>
      </c>
      <c r="K5886" s="148">
        <f t="shared" si="121"/>
        <v>0</v>
      </c>
      <c r="L5886" s="148" t="s">
        <v>9022</v>
      </c>
    </row>
    <row r="5887" spans="8:12" x14ac:dyDescent="0.25">
      <c r="H5887" s="148" t="s">
        <v>2844</v>
      </c>
      <c r="I5887" s="148" t="s">
        <v>6962</v>
      </c>
      <c r="J5887" s="148" t="s">
        <v>6962</v>
      </c>
      <c r="K5887" s="148">
        <f t="shared" si="121"/>
        <v>0</v>
      </c>
      <c r="L5887" s="148" t="s">
        <v>9022</v>
      </c>
    </row>
    <row r="5888" spans="8:12" x14ac:dyDescent="0.25">
      <c r="H5888" s="148" t="s">
        <v>2845</v>
      </c>
      <c r="I5888" s="148" t="s">
        <v>6962</v>
      </c>
      <c r="J5888" s="148" t="s">
        <v>6962</v>
      </c>
      <c r="K5888" s="148">
        <f t="shared" si="121"/>
        <v>0</v>
      </c>
      <c r="L5888" s="148" t="s">
        <v>9022</v>
      </c>
    </row>
    <row r="5889" spans="8:12" x14ac:dyDescent="0.25">
      <c r="H5889" s="148" t="s">
        <v>2846</v>
      </c>
      <c r="I5889" s="148" t="s">
        <v>6962</v>
      </c>
      <c r="J5889" s="148" t="s">
        <v>6962</v>
      </c>
      <c r="K5889" s="148">
        <f t="shared" si="121"/>
        <v>0</v>
      </c>
      <c r="L5889" s="148" t="s">
        <v>9022</v>
      </c>
    </row>
    <row r="5890" spans="8:12" x14ac:dyDescent="0.25">
      <c r="H5890" s="148" t="s">
        <v>2847</v>
      </c>
      <c r="I5890" s="148" t="s">
        <v>6962</v>
      </c>
      <c r="J5890" s="148" t="s">
        <v>6962</v>
      </c>
      <c r="K5890" s="148">
        <f t="shared" si="121"/>
        <v>0</v>
      </c>
      <c r="L5890" s="148" t="s">
        <v>9022</v>
      </c>
    </row>
    <row r="5891" spans="8:12" x14ac:dyDescent="0.25">
      <c r="H5891" s="148" t="s">
        <v>2848</v>
      </c>
      <c r="I5891" s="148" t="s">
        <v>6962</v>
      </c>
      <c r="J5891" s="148" t="s">
        <v>6962</v>
      </c>
      <c r="K5891" s="148">
        <f t="shared" ref="K5891:K5954" si="122">+IFERROR(J5891*1,0)</f>
        <v>0</v>
      </c>
      <c r="L5891" s="148" t="s">
        <v>9022</v>
      </c>
    </row>
    <row r="5892" spans="8:12" x14ac:dyDescent="0.25">
      <c r="H5892" s="148" t="s">
        <v>2849</v>
      </c>
      <c r="I5892" s="148" t="s">
        <v>6962</v>
      </c>
      <c r="J5892" s="148" t="s">
        <v>6962</v>
      </c>
      <c r="K5892" s="148">
        <f t="shared" si="122"/>
        <v>0</v>
      </c>
      <c r="L5892" s="148" t="s">
        <v>9022</v>
      </c>
    </row>
    <row r="5893" spans="8:12" x14ac:dyDescent="0.25">
      <c r="H5893" s="148" t="s">
        <v>2850</v>
      </c>
      <c r="I5893" s="148" t="s">
        <v>6962</v>
      </c>
      <c r="J5893" s="148" t="s">
        <v>6962</v>
      </c>
      <c r="K5893" s="148">
        <f t="shared" si="122"/>
        <v>0</v>
      </c>
      <c r="L5893" s="148" t="s">
        <v>9022</v>
      </c>
    </row>
    <row r="5894" spans="8:12" x14ac:dyDescent="0.25">
      <c r="H5894" s="148" t="s">
        <v>2851</v>
      </c>
      <c r="I5894" s="148" t="s">
        <v>6962</v>
      </c>
      <c r="J5894" s="148" t="s">
        <v>6962</v>
      </c>
      <c r="K5894" s="148">
        <f t="shared" si="122"/>
        <v>0</v>
      </c>
      <c r="L5894" s="148" t="s">
        <v>9022</v>
      </c>
    </row>
    <row r="5895" spans="8:12" x14ac:dyDescent="0.25">
      <c r="H5895" s="148" t="s">
        <v>2852</v>
      </c>
      <c r="I5895" s="148" t="s">
        <v>6962</v>
      </c>
      <c r="J5895" s="148" t="s">
        <v>6962</v>
      </c>
      <c r="K5895" s="148">
        <f t="shared" si="122"/>
        <v>0</v>
      </c>
      <c r="L5895" s="148" t="s">
        <v>9022</v>
      </c>
    </row>
    <row r="5896" spans="8:12" x14ac:dyDescent="0.25">
      <c r="H5896" s="148" t="s">
        <v>2853</v>
      </c>
      <c r="I5896" s="148" t="s">
        <v>6962</v>
      </c>
      <c r="J5896" s="148" t="s">
        <v>6962</v>
      </c>
      <c r="K5896" s="148">
        <f t="shared" si="122"/>
        <v>0</v>
      </c>
      <c r="L5896" s="148" t="s">
        <v>9022</v>
      </c>
    </row>
    <row r="5897" spans="8:12" x14ac:dyDescent="0.25">
      <c r="H5897" s="148" t="s">
        <v>2854</v>
      </c>
      <c r="I5897" s="148" t="s">
        <v>6962</v>
      </c>
      <c r="J5897" s="148" t="s">
        <v>6962</v>
      </c>
      <c r="K5897" s="148">
        <f t="shared" si="122"/>
        <v>0</v>
      </c>
      <c r="L5897" s="148" t="s">
        <v>9022</v>
      </c>
    </row>
    <row r="5898" spans="8:12" x14ac:dyDescent="0.25">
      <c r="H5898" s="148" t="s">
        <v>2855</v>
      </c>
      <c r="I5898" s="148" t="s">
        <v>6962</v>
      </c>
      <c r="J5898" s="148" t="s">
        <v>6962</v>
      </c>
      <c r="K5898" s="148">
        <f t="shared" si="122"/>
        <v>0</v>
      </c>
      <c r="L5898" s="148" t="s">
        <v>9022</v>
      </c>
    </row>
    <row r="5899" spans="8:12" x14ac:dyDescent="0.25">
      <c r="H5899" s="148" t="s">
        <v>2856</v>
      </c>
      <c r="I5899" s="148" t="s">
        <v>6962</v>
      </c>
      <c r="J5899" s="148" t="s">
        <v>6962</v>
      </c>
      <c r="K5899" s="148">
        <f t="shared" si="122"/>
        <v>0</v>
      </c>
      <c r="L5899" s="148" t="s">
        <v>9022</v>
      </c>
    </row>
    <row r="5900" spans="8:12" x14ac:dyDescent="0.25">
      <c r="H5900" s="148" t="s">
        <v>2857</v>
      </c>
      <c r="I5900" s="148" t="s">
        <v>6962</v>
      </c>
      <c r="J5900" s="148" t="s">
        <v>6962</v>
      </c>
      <c r="K5900" s="148">
        <f t="shared" si="122"/>
        <v>0</v>
      </c>
      <c r="L5900" s="148" t="s">
        <v>9022</v>
      </c>
    </row>
    <row r="5901" spans="8:12" x14ac:dyDescent="0.25">
      <c r="H5901" s="148" t="s">
        <v>2858</v>
      </c>
      <c r="I5901" s="148" t="s">
        <v>6962</v>
      </c>
      <c r="J5901" s="148" t="s">
        <v>6962</v>
      </c>
      <c r="K5901" s="148">
        <f t="shared" si="122"/>
        <v>0</v>
      </c>
      <c r="L5901" s="148" t="s">
        <v>9022</v>
      </c>
    </row>
    <row r="5902" spans="8:12" x14ac:dyDescent="0.25">
      <c r="H5902" s="148" t="s">
        <v>2859</v>
      </c>
      <c r="I5902" s="148" t="s">
        <v>6962</v>
      </c>
      <c r="J5902" s="148" t="s">
        <v>6962</v>
      </c>
      <c r="K5902" s="148">
        <f t="shared" si="122"/>
        <v>0</v>
      </c>
      <c r="L5902" s="148" t="s">
        <v>9022</v>
      </c>
    </row>
    <row r="5903" spans="8:12" x14ac:dyDescent="0.25">
      <c r="H5903" s="148" t="s">
        <v>2860</v>
      </c>
      <c r="I5903" s="148" t="s">
        <v>6962</v>
      </c>
      <c r="J5903" s="148" t="s">
        <v>6962</v>
      </c>
      <c r="K5903" s="148">
        <f t="shared" si="122"/>
        <v>0</v>
      </c>
      <c r="L5903" s="148" t="s">
        <v>9022</v>
      </c>
    </row>
    <row r="5904" spans="8:12" x14ac:dyDescent="0.25">
      <c r="H5904" s="148" t="s">
        <v>2861</v>
      </c>
      <c r="I5904" s="148" t="s">
        <v>6962</v>
      </c>
      <c r="J5904" s="148" t="s">
        <v>6962</v>
      </c>
      <c r="K5904" s="148">
        <f t="shared" si="122"/>
        <v>0</v>
      </c>
      <c r="L5904" s="148" t="s">
        <v>9022</v>
      </c>
    </row>
    <row r="5905" spans="8:12" x14ac:dyDescent="0.25">
      <c r="H5905" s="148" t="s">
        <v>2862</v>
      </c>
      <c r="I5905" s="148" t="s">
        <v>6962</v>
      </c>
      <c r="J5905" s="148" t="s">
        <v>6962</v>
      </c>
      <c r="K5905" s="148">
        <f t="shared" si="122"/>
        <v>0</v>
      </c>
      <c r="L5905" s="148" t="s">
        <v>9022</v>
      </c>
    </row>
    <row r="5906" spans="8:12" x14ac:dyDescent="0.25">
      <c r="H5906" s="148" t="s">
        <v>2863</v>
      </c>
      <c r="I5906" s="148" t="s">
        <v>6962</v>
      </c>
      <c r="J5906" s="148" t="s">
        <v>6962</v>
      </c>
      <c r="K5906" s="148">
        <f t="shared" si="122"/>
        <v>0</v>
      </c>
      <c r="L5906" s="148" t="s">
        <v>9022</v>
      </c>
    </row>
    <row r="5907" spans="8:12" x14ac:dyDescent="0.25">
      <c r="H5907" s="148" t="s">
        <v>2864</v>
      </c>
      <c r="I5907" s="148" t="s">
        <v>6962</v>
      </c>
      <c r="J5907" s="148" t="s">
        <v>6962</v>
      </c>
      <c r="K5907" s="148">
        <f t="shared" si="122"/>
        <v>0</v>
      </c>
      <c r="L5907" s="148" t="s">
        <v>9022</v>
      </c>
    </row>
    <row r="5908" spans="8:12" x14ac:dyDescent="0.25">
      <c r="H5908" s="148" t="s">
        <v>2865</v>
      </c>
      <c r="I5908" s="148" t="s">
        <v>6962</v>
      </c>
      <c r="J5908" s="148" t="s">
        <v>6962</v>
      </c>
      <c r="K5908" s="148">
        <f t="shared" si="122"/>
        <v>0</v>
      </c>
      <c r="L5908" s="148" t="s">
        <v>9022</v>
      </c>
    </row>
    <row r="5909" spans="8:12" x14ac:dyDescent="0.25">
      <c r="H5909" s="148" t="s">
        <v>2866</v>
      </c>
      <c r="I5909" s="148" t="s">
        <v>6962</v>
      </c>
      <c r="J5909" s="148" t="s">
        <v>6962</v>
      </c>
      <c r="K5909" s="148">
        <f t="shared" si="122"/>
        <v>0</v>
      </c>
      <c r="L5909" s="148" t="s">
        <v>9022</v>
      </c>
    </row>
    <row r="5910" spans="8:12" x14ac:dyDescent="0.25">
      <c r="H5910" s="148" t="s">
        <v>2867</v>
      </c>
      <c r="I5910" s="148" t="s">
        <v>6962</v>
      </c>
      <c r="J5910" s="148" t="s">
        <v>6962</v>
      </c>
      <c r="K5910" s="148">
        <f t="shared" si="122"/>
        <v>0</v>
      </c>
      <c r="L5910" s="148" t="s">
        <v>9022</v>
      </c>
    </row>
    <row r="5911" spans="8:12" x14ac:dyDescent="0.25">
      <c r="H5911" s="148" t="s">
        <v>2868</v>
      </c>
      <c r="I5911" s="148" t="s">
        <v>6962</v>
      </c>
      <c r="J5911" s="148" t="s">
        <v>6962</v>
      </c>
      <c r="K5911" s="148">
        <f t="shared" si="122"/>
        <v>0</v>
      </c>
      <c r="L5911" s="148" t="s">
        <v>9022</v>
      </c>
    </row>
    <row r="5912" spans="8:12" x14ac:dyDescent="0.25">
      <c r="H5912" s="148" t="s">
        <v>2869</v>
      </c>
      <c r="I5912" s="148" t="s">
        <v>6962</v>
      </c>
      <c r="J5912" s="148" t="s">
        <v>6962</v>
      </c>
      <c r="K5912" s="148">
        <f t="shared" si="122"/>
        <v>0</v>
      </c>
      <c r="L5912" s="148" t="s">
        <v>9022</v>
      </c>
    </row>
    <row r="5913" spans="8:12" x14ac:dyDescent="0.25">
      <c r="H5913" s="148" t="s">
        <v>2870</v>
      </c>
      <c r="I5913" s="148" t="s">
        <v>6962</v>
      </c>
      <c r="J5913" s="148" t="s">
        <v>6962</v>
      </c>
      <c r="K5913" s="148">
        <f t="shared" si="122"/>
        <v>0</v>
      </c>
      <c r="L5913" s="148" t="s">
        <v>9022</v>
      </c>
    </row>
    <row r="5914" spans="8:12" x14ac:dyDescent="0.25">
      <c r="H5914" s="148" t="s">
        <v>2871</v>
      </c>
      <c r="I5914" s="148" t="s">
        <v>6962</v>
      </c>
      <c r="J5914" s="148" t="s">
        <v>6962</v>
      </c>
      <c r="K5914" s="148">
        <f t="shared" si="122"/>
        <v>0</v>
      </c>
      <c r="L5914" s="148" t="s">
        <v>9022</v>
      </c>
    </row>
    <row r="5915" spans="8:12" x14ac:dyDescent="0.25">
      <c r="H5915" s="148" t="s">
        <v>2872</v>
      </c>
      <c r="I5915" s="148" t="s">
        <v>6962</v>
      </c>
      <c r="J5915" s="148" t="s">
        <v>6962</v>
      </c>
      <c r="K5915" s="148">
        <f t="shared" si="122"/>
        <v>0</v>
      </c>
      <c r="L5915" s="148" t="s">
        <v>9022</v>
      </c>
    </row>
    <row r="5916" spans="8:12" x14ac:dyDescent="0.25">
      <c r="H5916" s="148" t="s">
        <v>2873</v>
      </c>
      <c r="I5916" s="148" t="s">
        <v>6962</v>
      </c>
      <c r="J5916" s="148" t="s">
        <v>6962</v>
      </c>
      <c r="K5916" s="148">
        <f t="shared" si="122"/>
        <v>0</v>
      </c>
      <c r="L5916" s="148" t="s">
        <v>9022</v>
      </c>
    </row>
    <row r="5917" spans="8:12" x14ac:dyDescent="0.25">
      <c r="H5917" s="148" t="s">
        <v>2874</v>
      </c>
      <c r="I5917" s="148" t="s">
        <v>6962</v>
      </c>
      <c r="J5917" s="148" t="s">
        <v>6962</v>
      </c>
      <c r="K5917" s="148">
        <f t="shared" si="122"/>
        <v>0</v>
      </c>
      <c r="L5917" s="148" t="s">
        <v>9022</v>
      </c>
    </row>
    <row r="5918" spans="8:12" x14ac:dyDescent="0.25">
      <c r="H5918" s="148" t="s">
        <v>2875</v>
      </c>
      <c r="I5918" s="148" t="s">
        <v>6962</v>
      </c>
      <c r="J5918" s="148" t="s">
        <v>6962</v>
      </c>
      <c r="K5918" s="148">
        <f t="shared" si="122"/>
        <v>0</v>
      </c>
      <c r="L5918" s="148" t="s">
        <v>9022</v>
      </c>
    </row>
    <row r="5919" spans="8:12" x14ac:dyDescent="0.25">
      <c r="H5919" s="148" t="s">
        <v>2876</v>
      </c>
      <c r="I5919" s="148" t="s">
        <v>6962</v>
      </c>
      <c r="J5919" s="148" t="s">
        <v>6962</v>
      </c>
      <c r="K5919" s="148">
        <f t="shared" si="122"/>
        <v>0</v>
      </c>
      <c r="L5919" s="148" t="s">
        <v>9022</v>
      </c>
    </row>
    <row r="5920" spans="8:12" x14ac:dyDescent="0.25">
      <c r="H5920" s="148" t="s">
        <v>2877</v>
      </c>
      <c r="I5920" s="148" t="s">
        <v>6962</v>
      </c>
      <c r="J5920" s="148" t="s">
        <v>6962</v>
      </c>
      <c r="K5920" s="148">
        <f t="shared" si="122"/>
        <v>0</v>
      </c>
      <c r="L5920" s="148" t="s">
        <v>9022</v>
      </c>
    </row>
    <row r="5921" spans="8:12" x14ac:dyDescent="0.25">
      <c r="H5921" s="148" t="s">
        <v>2878</v>
      </c>
      <c r="I5921" s="148" t="s">
        <v>6962</v>
      </c>
      <c r="J5921" s="148" t="s">
        <v>6962</v>
      </c>
      <c r="K5921" s="148">
        <f t="shared" si="122"/>
        <v>0</v>
      </c>
      <c r="L5921" s="148" t="s">
        <v>9022</v>
      </c>
    </row>
    <row r="5922" spans="8:12" x14ac:dyDescent="0.25">
      <c r="H5922" s="148" t="s">
        <v>2879</v>
      </c>
      <c r="I5922" s="148" t="s">
        <v>6962</v>
      </c>
      <c r="J5922" s="148" t="s">
        <v>6962</v>
      </c>
      <c r="K5922" s="148">
        <f t="shared" si="122"/>
        <v>0</v>
      </c>
      <c r="L5922" s="148" t="s">
        <v>9022</v>
      </c>
    </row>
    <row r="5923" spans="8:12" x14ac:dyDescent="0.25">
      <c r="H5923" s="148" t="s">
        <v>2880</v>
      </c>
      <c r="I5923" s="148" t="s">
        <v>6962</v>
      </c>
      <c r="J5923" s="148" t="s">
        <v>6962</v>
      </c>
      <c r="K5923" s="148">
        <f t="shared" si="122"/>
        <v>0</v>
      </c>
      <c r="L5923" s="148" t="s">
        <v>9022</v>
      </c>
    </row>
    <row r="5924" spans="8:12" x14ac:dyDescent="0.25">
      <c r="H5924" s="148" t="s">
        <v>2881</v>
      </c>
      <c r="I5924" s="148" t="s">
        <v>6962</v>
      </c>
      <c r="J5924" s="148" t="s">
        <v>6962</v>
      </c>
      <c r="K5924" s="148">
        <f t="shared" si="122"/>
        <v>0</v>
      </c>
      <c r="L5924" s="148" t="s">
        <v>9022</v>
      </c>
    </row>
    <row r="5925" spans="8:12" x14ac:dyDescent="0.25">
      <c r="H5925" s="148" t="s">
        <v>2882</v>
      </c>
      <c r="I5925" s="148" t="s">
        <v>6962</v>
      </c>
      <c r="J5925" s="148" t="s">
        <v>6962</v>
      </c>
      <c r="K5925" s="148">
        <f t="shared" si="122"/>
        <v>0</v>
      </c>
      <c r="L5925" s="148" t="s">
        <v>9022</v>
      </c>
    </row>
    <row r="5926" spans="8:12" x14ac:dyDescent="0.25">
      <c r="H5926" s="148" t="s">
        <v>2883</v>
      </c>
      <c r="I5926" s="148" t="s">
        <v>6962</v>
      </c>
      <c r="J5926" s="148" t="s">
        <v>6962</v>
      </c>
      <c r="K5926" s="148">
        <f t="shared" si="122"/>
        <v>0</v>
      </c>
      <c r="L5926" s="148" t="s">
        <v>9022</v>
      </c>
    </row>
    <row r="5927" spans="8:12" x14ac:dyDescent="0.25">
      <c r="H5927" s="148" t="s">
        <v>2884</v>
      </c>
      <c r="I5927" s="148" t="s">
        <v>6962</v>
      </c>
      <c r="J5927" s="148" t="s">
        <v>6962</v>
      </c>
      <c r="K5927" s="148">
        <f t="shared" si="122"/>
        <v>0</v>
      </c>
      <c r="L5927" s="148" t="s">
        <v>9022</v>
      </c>
    </row>
    <row r="5928" spans="8:12" x14ac:dyDescent="0.25">
      <c r="H5928" s="148" t="s">
        <v>2885</v>
      </c>
      <c r="I5928" s="148" t="s">
        <v>6962</v>
      </c>
      <c r="J5928" s="148" t="s">
        <v>6962</v>
      </c>
      <c r="K5928" s="148">
        <f t="shared" si="122"/>
        <v>0</v>
      </c>
      <c r="L5928" s="148" t="s">
        <v>9022</v>
      </c>
    </row>
    <row r="5929" spans="8:12" x14ac:dyDescent="0.25">
      <c r="H5929" s="148" t="s">
        <v>2886</v>
      </c>
      <c r="I5929" s="148" t="s">
        <v>6962</v>
      </c>
      <c r="J5929" s="148" t="s">
        <v>6962</v>
      </c>
      <c r="K5929" s="148">
        <f t="shared" si="122"/>
        <v>0</v>
      </c>
      <c r="L5929" s="148" t="s">
        <v>9022</v>
      </c>
    </row>
    <row r="5930" spans="8:12" x14ac:dyDescent="0.25">
      <c r="H5930" s="148" t="s">
        <v>2887</v>
      </c>
      <c r="I5930" s="148" t="s">
        <v>6962</v>
      </c>
      <c r="J5930" s="148" t="s">
        <v>6962</v>
      </c>
      <c r="K5930" s="148">
        <f t="shared" si="122"/>
        <v>0</v>
      </c>
      <c r="L5930" s="148" t="s">
        <v>9022</v>
      </c>
    </row>
    <row r="5931" spans="8:12" x14ac:dyDescent="0.25">
      <c r="H5931" s="148" t="s">
        <v>2888</v>
      </c>
      <c r="I5931" s="148" t="s">
        <v>6962</v>
      </c>
      <c r="J5931" s="148" t="s">
        <v>6962</v>
      </c>
      <c r="K5931" s="148">
        <f t="shared" si="122"/>
        <v>0</v>
      </c>
      <c r="L5931" s="148" t="s">
        <v>9022</v>
      </c>
    </row>
    <row r="5932" spans="8:12" x14ac:dyDescent="0.25">
      <c r="H5932" s="148" t="s">
        <v>2889</v>
      </c>
      <c r="I5932" s="148" t="s">
        <v>6962</v>
      </c>
      <c r="J5932" s="148" t="s">
        <v>6962</v>
      </c>
      <c r="K5932" s="148">
        <f t="shared" si="122"/>
        <v>0</v>
      </c>
      <c r="L5932" s="148" t="s">
        <v>9022</v>
      </c>
    </row>
    <row r="5933" spans="8:12" x14ac:dyDescent="0.25">
      <c r="H5933" s="148" t="s">
        <v>2890</v>
      </c>
      <c r="I5933" s="148" t="s">
        <v>6962</v>
      </c>
      <c r="J5933" s="148" t="s">
        <v>6962</v>
      </c>
      <c r="K5933" s="148">
        <f t="shared" si="122"/>
        <v>0</v>
      </c>
      <c r="L5933" s="148" t="s">
        <v>9022</v>
      </c>
    </row>
    <row r="5934" spans="8:12" x14ac:dyDescent="0.25">
      <c r="H5934" s="148" t="s">
        <v>2891</v>
      </c>
      <c r="I5934" s="148" t="s">
        <v>6962</v>
      </c>
      <c r="J5934" s="148" t="s">
        <v>6962</v>
      </c>
      <c r="K5934" s="148">
        <f t="shared" si="122"/>
        <v>0</v>
      </c>
      <c r="L5934" s="148" t="s">
        <v>9022</v>
      </c>
    </row>
    <row r="5935" spans="8:12" x14ac:dyDescent="0.25">
      <c r="H5935" s="148" t="s">
        <v>2892</v>
      </c>
      <c r="I5935" s="148" t="s">
        <v>6962</v>
      </c>
      <c r="J5935" s="148" t="s">
        <v>6962</v>
      </c>
      <c r="K5935" s="148">
        <f t="shared" si="122"/>
        <v>0</v>
      </c>
      <c r="L5935" s="148" t="s">
        <v>9022</v>
      </c>
    </row>
    <row r="5936" spans="8:12" x14ac:dyDescent="0.25">
      <c r="H5936" s="148" t="s">
        <v>2893</v>
      </c>
      <c r="I5936" s="148" t="s">
        <v>6962</v>
      </c>
      <c r="J5936" s="148" t="s">
        <v>6962</v>
      </c>
      <c r="K5936" s="148">
        <f t="shared" si="122"/>
        <v>0</v>
      </c>
      <c r="L5936" s="148" t="s">
        <v>9022</v>
      </c>
    </row>
    <row r="5937" spans="8:12" x14ac:dyDescent="0.25">
      <c r="H5937" s="148" t="s">
        <v>2894</v>
      </c>
      <c r="I5937" s="148" t="s">
        <v>6962</v>
      </c>
      <c r="J5937" s="148" t="s">
        <v>6962</v>
      </c>
      <c r="K5937" s="148">
        <f t="shared" si="122"/>
        <v>0</v>
      </c>
      <c r="L5937" s="148" t="s">
        <v>9022</v>
      </c>
    </row>
    <row r="5938" spans="8:12" x14ac:dyDescent="0.25">
      <c r="H5938" s="148" t="s">
        <v>2895</v>
      </c>
      <c r="I5938" s="148" t="s">
        <v>6962</v>
      </c>
      <c r="J5938" s="148" t="s">
        <v>6962</v>
      </c>
      <c r="K5938" s="148">
        <f t="shared" si="122"/>
        <v>0</v>
      </c>
      <c r="L5938" s="148" t="s">
        <v>9022</v>
      </c>
    </row>
    <row r="5939" spans="8:12" x14ac:dyDescent="0.25">
      <c r="H5939" s="148" t="s">
        <v>2896</v>
      </c>
      <c r="I5939" s="148" t="s">
        <v>6962</v>
      </c>
      <c r="J5939" s="148" t="s">
        <v>6962</v>
      </c>
      <c r="K5939" s="148">
        <f t="shared" si="122"/>
        <v>0</v>
      </c>
      <c r="L5939" s="148" t="s">
        <v>9022</v>
      </c>
    </row>
    <row r="5940" spans="8:12" x14ac:dyDescent="0.25">
      <c r="H5940" s="148" t="s">
        <v>2897</v>
      </c>
      <c r="I5940" s="148" t="s">
        <v>6962</v>
      </c>
      <c r="J5940" s="148" t="s">
        <v>6962</v>
      </c>
      <c r="K5940" s="148">
        <f t="shared" si="122"/>
        <v>0</v>
      </c>
      <c r="L5940" s="148" t="s">
        <v>9022</v>
      </c>
    </row>
    <row r="5941" spans="8:12" x14ac:dyDescent="0.25">
      <c r="H5941" s="148" t="s">
        <v>2898</v>
      </c>
      <c r="I5941" s="148" t="s">
        <v>6962</v>
      </c>
      <c r="J5941" s="148" t="s">
        <v>6962</v>
      </c>
      <c r="K5941" s="148">
        <f t="shared" si="122"/>
        <v>0</v>
      </c>
      <c r="L5941" s="148" t="s">
        <v>9022</v>
      </c>
    </row>
    <row r="5942" spans="8:12" x14ac:dyDescent="0.25">
      <c r="H5942" s="148" t="s">
        <v>2899</v>
      </c>
      <c r="I5942" s="148" t="s">
        <v>6962</v>
      </c>
      <c r="J5942" s="148" t="s">
        <v>6962</v>
      </c>
      <c r="K5942" s="148">
        <f t="shared" si="122"/>
        <v>0</v>
      </c>
      <c r="L5942" s="148" t="s">
        <v>9022</v>
      </c>
    </row>
    <row r="5943" spans="8:12" x14ac:dyDescent="0.25">
      <c r="H5943" s="148" t="s">
        <v>2900</v>
      </c>
      <c r="I5943" s="148" t="s">
        <v>6962</v>
      </c>
      <c r="J5943" s="148" t="s">
        <v>6962</v>
      </c>
      <c r="K5943" s="148">
        <f t="shared" si="122"/>
        <v>0</v>
      </c>
      <c r="L5943" s="148" t="s">
        <v>9022</v>
      </c>
    </row>
    <row r="5944" spans="8:12" x14ac:dyDescent="0.25">
      <c r="H5944" s="148" t="s">
        <v>2901</v>
      </c>
      <c r="I5944" s="148" t="s">
        <v>6962</v>
      </c>
      <c r="J5944" s="148" t="s">
        <v>6962</v>
      </c>
      <c r="K5944" s="148">
        <f t="shared" si="122"/>
        <v>0</v>
      </c>
      <c r="L5944" s="148" t="s">
        <v>9022</v>
      </c>
    </row>
    <row r="5945" spans="8:12" x14ac:dyDescent="0.25">
      <c r="H5945" s="148" t="s">
        <v>2902</v>
      </c>
      <c r="I5945" s="148" t="s">
        <v>6962</v>
      </c>
      <c r="J5945" s="148" t="s">
        <v>6962</v>
      </c>
      <c r="K5945" s="148">
        <f t="shared" si="122"/>
        <v>0</v>
      </c>
      <c r="L5945" s="148" t="s">
        <v>9022</v>
      </c>
    </row>
    <row r="5946" spans="8:12" x14ac:dyDescent="0.25">
      <c r="H5946" s="148" t="s">
        <v>2903</v>
      </c>
      <c r="I5946" s="148" t="s">
        <v>6962</v>
      </c>
      <c r="J5946" s="148" t="s">
        <v>6962</v>
      </c>
      <c r="K5946" s="148">
        <f t="shared" si="122"/>
        <v>0</v>
      </c>
      <c r="L5946" s="148" t="s">
        <v>9022</v>
      </c>
    </row>
    <row r="5947" spans="8:12" x14ac:dyDescent="0.25">
      <c r="H5947" s="148" t="s">
        <v>2904</v>
      </c>
      <c r="I5947" s="148" t="s">
        <v>6962</v>
      </c>
      <c r="J5947" s="148" t="s">
        <v>6962</v>
      </c>
      <c r="K5947" s="148">
        <f t="shared" si="122"/>
        <v>0</v>
      </c>
      <c r="L5947" s="148" t="s">
        <v>9022</v>
      </c>
    </row>
    <row r="5948" spans="8:12" x14ac:dyDescent="0.25">
      <c r="H5948" s="148" t="s">
        <v>2905</v>
      </c>
      <c r="I5948" s="148" t="s">
        <v>6962</v>
      </c>
      <c r="J5948" s="148" t="s">
        <v>6962</v>
      </c>
      <c r="K5948" s="148">
        <f t="shared" si="122"/>
        <v>0</v>
      </c>
      <c r="L5948" s="148" t="s">
        <v>9022</v>
      </c>
    </row>
    <row r="5949" spans="8:12" x14ac:dyDescent="0.25">
      <c r="H5949" s="148" t="s">
        <v>2906</v>
      </c>
      <c r="I5949" s="148" t="s">
        <v>6962</v>
      </c>
      <c r="J5949" s="148" t="s">
        <v>6962</v>
      </c>
      <c r="K5949" s="148">
        <f t="shared" si="122"/>
        <v>0</v>
      </c>
      <c r="L5949" s="148" t="s">
        <v>9022</v>
      </c>
    </row>
    <row r="5950" spans="8:12" x14ac:dyDescent="0.25">
      <c r="H5950" s="148" t="s">
        <v>2907</v>
      </c>
      <c r="I5950" s="148" t="s">
        <v>6962</v>
      </c>
      <c r="J5950" s="148" t="s">
        <v>6962</v>
      </c>
      <c r="K5950" s="148">
        <f t="shared" si="122"/>
        <v>0</v>
      </c>
      <c r="L5950" s="148" t="s">
        <v>9022</v>
      </c>
    </row>
    <row r="5951" spans="8:12" x14ac:dyDescent="0.25">
      <c r="H5951" s="148" t="s">
        <v>2908</v>
      </c>
      <c r="I5951" s="148" t="s">
        <v>6962</v>
      </c>
      <c r="J5951" s="148" t="s">
        <v>6962</v>
      </c>
      <c r="K5951" s="148">
        <f t="shared" si="122"/>
        <v>0</v>
      </c>
      <c r="L5951" s="148" t="s">
        <v>9022</v>
      </c>
    </row>
    <row r="5952" spans="8:12" x14ac:dyDescent="0.25">
      <c r="H5952" s="148" t="s">
        <v>2909</v>
      </c>
      <c r="I5952" s="148" t="s">
        <v>6962</v>
      </c>
      <c r="J5952" s="148" t="s">
        <v>6962</v>
      </c>
      <c r="K5952" s="148">
        <f t="shared" si="122"/>
        <v>0</v>
      </c>
      <c r="L5952" s="148" t="s">
        <v>9022</v>
      </c>
    </row>
    <row r="5953" spans="8:12" x14ac:dyDescent="0.25">
      <c r="H5953" s="148" t="s">
        <v>2910</v>
      </c>
      <c r="I5953" s="148" t="s">
        <v>6962</v>
      </c>
      <c r="J5953" s="148" t="s">
        <v>6962</v>
      </c>
      <c r="K5953" s="148">
        <f t="shared" si="122"/>
        <v>0</v>
      </c>
      <c r="L5953" s="148" t="s">
        <v>9022</v>
      </c>
    </row>
    <row r="5954" spans="8:12" x14ac:dyDescent="0.25">
      <c r="H5954" s="148" t="s">
        <v>2911</v>
      </c>
      <c r="I5954" s="148" t="s">
        <v>6962</v>
      </c>
      <c r="J5954" s="148" t="s">
        <v>6962</v>
      </c>
      <c r="K5954" s="148">
        <f t="shared" si="122"/>
        <v>0</v>
      </c>
      <c r="L5954" s="148" t="s">
        <v>9022</v>
      </c>
    </row>
    <row r="5955" spans="8:12" x14ac:dyDescent="0.25">
      <c r="H5955" s="148" t="s">
        <v>2912</v>
      </c>
      <c r="I5955" s="148" t="s">
        <v>6962</v>
      </c>
      <c r="J5955" s="148" t="s">
        <v>6962</v>
      </c>
      <c r="K5955" s="148">
        <f t="shared" ref="K5955:K6018" si="123">+IFERROR(J5955*1,0)</f>
        <v>0</v>
      </c>
      <c r="L5955" s="148" t="s">
        <v>9022</v>
      </c>
    </row>
    <row r="5956" spans="8:12" x14ac:dyDescent="0.25">
      <c r="H5956" s="148" t="s">
        <v>2913</v>
      </c>
      <c r="I5956" s="148" t="s">
        <v>6962</v>
      </c>
      <c r="J5956" s="148" t="s">
        <v>6962</v>
      </c>
      <c r="K5956" s="148">
        <f t="shared" si="123"/>
        <v>0</v>
      </c>
      <c r="L5956" s="148" t="s">
        <v>9022</v>
      </c>
    </row>
    <row r="5957" spans="8:12" x14ac:dyDescent="0.25">
      <c r="H5957" s="148" t="s">
        <v>2914</v>
      </c>
      <c r="I5957" s="148" t="s">
        <v>6962</v>
      </c>
      <c r="J5957" s="148" t="s">
        <v>6962</v>
      </c>
      <c r="K5957" s="148">
        <f t="shared" si="123"/>
        <v>0</v>
      </c>
      <c r="L5957" s="148" t="s">
        <v>9022</v>
      </c>
    </row>
    <row r="5958" spans="8:12" x14ac:dyDescent="0.25">
      <c r="H5958" s="148" t="s">
        <v>2915</v>
      </c>
      <c r="I5958" s="148" t="s">
        <v>6962</v>
      </c>
      <c r="J5958" s="148" t="s">
        <v>6962</v>
      </c>
      <c r="K5958" s="148">
        <f t="shared" si="123"/>
        <v>0</v>
      </c>
      <c r="L5958" s="148" t="s">
        <v>9022</v>
      </c>
    </row>
    <row r="5959" spans="8:12" x14ac:dyDescent="0.25">
      <c r="H5959" s="148" t="s">
        <v>2916</v>
      </c>
      <c r="I5959" s="148" t="s">
        <v>6962</v>
      </c>
      <c r="J5959" s="148" t="s">
        <v>6962</v>
      </c>
      <c r="K5959" s="148">
        <f t="shared" si="123"/>
        <v>0</v>
      </c>
      <c r="L5959" s="148" t="s">
        <v>9022</v>
      </c>
    </row>
    <row r="5960" spans="8:12" x14ac:dyDescent="0.25">
      <c r="H5960" s="148" t="s">
        <v>2917</v>
      </c>
      <c r="I5960" s="148" t="s">
        <v>6962</v>
      </c>
      <c r="J5960" s="148" t="s">
        <v>6962</v>
      </c>
      <c r="K5960" s="148">
        <f t="shared" si="123"/>
        <v>0</v>
      </c>
      <c r="L5960" s="148" t="s">
        <v>9022</v>
      </c>
    </row>
    <row r="5961" spans="8:12" x14ac:dyDescent="0.25">
      <c r="H5961" s="148" t="s">
        <v>2918</v>
      </c>
      <c r="I5961" s="148" t="s">
        <v>6962</v>
      </c>
      <c r="J5961" s="148" t="s">
        <v>6962</v>
      </c>
      <c r="K5961" s="148">
        <f t="shared" si="123"/>
        <v>0</v>
      </c>
      <c r="L5961" s="148" t="s">
        <v>9022</v>
      </c>
    </row>
    <row r="5962" spans="8:12" x14ac:dyDescent="0.25">
      <c r="H5962" s="148" t="s">
        <v>2919</v>
      </c>
      <c r="I5962" s="148" t="s">
        <v>6962</v>
      </c>
      <c r="J5962" s="148" t="s">
        <v>6962</v>
      </c>
      <c r="K5962" s="148">
        <f t="shared" si="123"/>
        <v>0</v>
      </c>
      <c r="L5962" s="148" t="s">
        <v>9022</v>
      </c>
    </row>
    <row r="5963" spans="8:12" x14ac:dyDescent="0.25">
      <c r="H5963" s="148" t="s">
        <v>2920</v>
      </c>
      <c r="I5963" s="148" t="s">
        <v>6962</v>
      </c>
      <c r="J5963" s="148" t="s">
        <v>6962</v>
      </c>
      <c r="K5963" s="148">
        <f t="shared" si="123"/>
        <v>0</v>
      </c>
      <c r="L5963" s="148" t="s">
        <v>9022</v>
      </c>
    </row>
    <row r="5964" spans="8:12" x14ac:dyDescent="0.25">
      <c r="H5964" s="148" t="s">
        <v>2921</v>
      </c>
      <c r="I5964" s="148" t="s">
        <v>6962</v>
      </c>
      <c r="J5964" s="148" t="s">
        <v>6962</v>
      </c>
      <c r="K5964" s="148">
        <f t="shared" si="123"/>
        <v>0</v>
      </c>
      <c r="L5964" s="148" t="s">
        <v>9022</v>
      </c>
    </row>
    <row r="5965" spans="8:12" x14ac:dyDescent="0.25">
      <c r="H5965" s="148" t="s">
        <v>2922</v>
      </c>
      <c r="I5965" s="148" t="s">
        <v>6962</v>
      </c>
      <c r="J5965" s="148" t="s">
        <v>6962</v>
      </c>
      <c r="K5965" s="148">
        <f t="shared" si="123"/>
        <v>0</v>
      </c>
      <c r="L5965" s="148" t="s">
        <v>9022</v>
      </c>
    </row>
    <row r="5966" spans="8:12" x14ac:dyDescent="0.25">
      <c r="H5966" s="148" t="s">
        <v>2923</v>
      </c>
      <c r="I5966" s="148" t="s">
        <v>6962</v>
      </c>
      <c r="J5966" s="148" t="s">
        <v>6962</v>
      </c>
      <c r="K5966" s="148">
        <f t="shared" si="123"/>
        <v>0</v>
      </c>
      <c r="L5966" s="148" t="s">
        <v>9022</v>
      </c>
    </row>
    <row r="5967" spans="8:12" x14ac:dyDescent="0.25">
      <c r="H5967" s="148" t="s">
        <v>2924</v>
      </c>
      <c r="I5967" s="148" t="s">
        <v>6962</v>
      </c>
      <c r="J5967" s="148" t="s">
        <v>6962</v>
      </c>
      <c r="K5967" s="148">
        <f t="shared" si="123"/>
        <v>0</v>
      </c>
      <c r="L5967" s="148" t="s">
        <v>9022</v>
      </c>
    </row>
    <row r="5968" spans="8:12" x14ac:dyDescent="0.25">
      <c r="H5968" s="148" t="s">
        <v>2925</v>
      </c>
      <c r="I5968" s="148" t="s">
        <v>6962</v>
      </c>
      <c r="J5968" s="148" t="s">
        <v>6962</v>
      </c>
      <c r="K5968" s="148">
        <f t="shared" si="123"/>
        <v>0</v>
      </c>
      <c r="L5968" s="148" t="s">
        <v>9022</v>
      </c>
    </row>
    <row r="5969" spans="8:12" x14ac:dyDescent="0.25">
      <c r="H5969" s="148" t="s">
        <v>2926</v>
      </c>
      <c r="I5969" s="148" t="s">
        <v>6962</v>
      </c>
      <c r="J5969" s="148" t="s">
        <v>6962</v>
      </c>
      <c r="K5969" s="148">
        <f t="shared" si="123"/>
        <v>0</v>
      </c>
      <c r="L5969" s="148" t="s">
        <v>9022</v>
      </c>
    </row>
    <row r="5970" spans="8:12" x14ac:dyDescent="0.25">
      <c r="H5970" s="148" t="s">
        <v>2927</v>
      </c>
      <c r="I5970" s="148" t="s">
        <v>6962</v>
      </c>
      <c r="J5970" s="148" t="s">
        <v>6962</v>
      </c>
      <c r="K5970" s="148">
        <f t="shared" si="123"/>
        <v>0</v>
      </c>
      <c r="L5970" s="148" t="s">
        <v>9022</v>
      </c>
    </row>
    <row r="5971" spans="8:12" x14ac:dyDescent="0.25">
      <c r="H5971" s="148" t="s">
        <v>2928</v>
      </c>
      <c r="I5971" s="148" t="s">
        <v>6962</v>
      </c>
      <c r="J5971" s="148" t="s">
        <v>6962</v>
      </c>
      <c r="K5971" s="148">
        <f t="shared" si="123"/>
        <v>0</v>
      </c>
      <c r="L5971" s="148" t="s">
        <v>9022</v>
      </c>
    </row>
    <row r="5972" spans="8:12" x14ac:dyDescent="0.25">
      <c r="H5972" s="148" t="s">
        <v>2929</v>
      </c>
      <c r="I5972" s="148" t="s">
        <v>6962</v>
      </c>
      <c r="J5972" s="148" t="s">
        <v>6962</v>
      </c>
      <c r="K5972" s="148">
        <f t="shared" si="123"/>
        <v>0</v>
      </c>
      <c r="L5972" s="148" t="s">
        <v>9022</v>
      </c>
    </row>
    <row r="5973" spans="8:12" x14ac:dyDescent="0.25">
      <c r="H5973" s="148" t="s">
        <v>2930</v>
      </c>
      <c r="I5973" s="148" t="s">
        <v>6962</v>
      </c>
      <c r="J5973" s="148" t="s">
        <v>6962</v>
      </c>
      <c r="K5973" s="148">
        <f t="shared" si="123"/>
        <v>0</v>
      </c>
      <c r="L5973" s="148" t="s">
        <v>9022</v>
      </c>
    </row>
    <row r="5974" spans="8:12" x14ac:dyDescent="0.25">
      <c r="H5974" s="148" t="s">
        <v>2931</v>
      </c>
      <c r="I5974" s="148" t="s">
        <v>6962</v>
      </c>
      <c r="J5974" s="148" t="s">
        <v>6962</v>
      </c>
      <c r="K5974" s="148">
        <f t="shared" si="123"/>
        <v>0</v>
      </c>
      <c r="L5974" s="148" t="s">
        <v>9022</v>
      </c>
    </row>
    <row r="5975" spans="8:12" x14ac:dyDescent="0.25">
      <c r="H5975" s="148" t="s">
        <v>2932</v>
      </c>
      <c r="I5975" s="148" t="s">
        <v>6962</v>
      </c>
      <c r="J5975" s="148" t="s">
        <v>6962</v>
      </c>
      <c r="K5975" s="148">
        <f t="shared" si="123"/>
        <v>0</v>
      </c>
      <c r="L5975" s="148" t="s">
        <v>9022</v>
      </c>
    </row>
    <row r="5976" spans="8:12" x14ac:dyDescent="0.25">
      <c r="H5976" s="148" t="s">
        <v>2933</v>
      </c>
      <c r="I5976" s="148" t="s">
        <v>6962</v>
      </c>
      <c r="J5976" s="148" t="s">
        <v>6962</v>
      </c>
      <c r="K5976" s="148">
        <f t="shared" si="123"/>
        <v>0</v>
      </c>
      <c r="L5976" s="148" t="s">
        <v>9022</v>
      </c>
    </row>
    <row r="5977" spans="8:12" x14ac:dyDescent="0.25">
      <c r="H5977" s="148" t="s">
        <v>2934</v>
      </c>
      <c r="I5977" s="148" t="s">
        <v>6962</v>
      </c>
      <c r="J5977" s="148" t="s">
        <v>6962</v>
      </c>
      <c r="K5977" s="148">
        <f t="shared" si="123"/>
        <v>0</v>
      </c>
      <c r="L5977" s="148" t="s">
        <v>9022</v>
      </c>
    </row>
    <row r="5978" spans="8:12" x14ac:dyDescent="0.25">
      <c r="H5978" s="148" t="s">
        <v>2935</v>
      </c>
      <c r="I5978" s="148" t="s">
        <v>6962</v>
      </c>
      <c r="J5978" s="148" t="s">
        <v>6962</v>
      </c>
      <c r="K5978" s="148">
        <f t="shared" si="123"/>
        <v>0</v>
      </c>
      <c r="L5978" s="148" t="s">
        <v>9022</v>
      </c>
    </row>
    <row r="5979" spans="8:12" x14ac:dyDescent="0.25">
      <c r="H5979" s="148" t="s">
        <v>2936</v>
      </c>
      <c r="I5979" s="148" t="s">
        <v>6962</v>
      </c>
      <c r="J5979" s="148" t="s">
        <v>6962</v>
      </c>
      <c r="K5979" s="148">
        <f t="shared" si="123"/>
        <v>0</v>
      </c>
      <c r="L5979" s="148" t="s">
        <v>9022</v>
      </c>
    </row>
    <row r="5980" spans="8:12" x14ac:dyDescent="0.25">
      <c r="H5980" s="148" t="s">
        <v>2937</v>
      </c>
      <c r="I5980" s="148" t="s">
        <v>6962</v>
      </c>
      <c r="J5980" s="148" t="s">
        <v>6962</v>
      </c>
      <c r="K5980" s="148">
        <f t="shared" si="123"/>
        <v>0</v>
      </c>
      <c r="L5980" s="148" t="s">
        <v>9022</v>
      </c>
    </row>
    <row r="5981" spans="8:12" x14ac:dyDescent="0.25">
      <c r="H5981" s="148" t="s">
        <v>2938</v>
      </c>
      <c r="I5981" s="148" t="s">
        <v>6962</v>
      </c>
      <c r="J5981" s="148" t="s">
        <v>6962</v>
      </c>
      <c r="K5981" s="148">
        <f t="shared" si="123"/>
        <v>0</v>
      </c>
      <c r="L5981" s="148" t="s">
        <v>9022</v>
      </c>
    </row>
    <row r="5982" spans="8:12" x14ac:dyDescent="0.25">
      <c r="H5982" s="148" t="s">
        <v>2939</v>
      </c>
      <c r="I5982" s="148" t="s">
        <v>6962</v>
      </c>
      <c r="J5982" s="148" t="s">
        <v>6962</v>
      </c>
      <c r="K5982" s="148">
        <f t="shared" si="123"/>
        <v>0</v>
      </c>
      <c r="L5982" s="148" t="s">
        <v>9022</v>
      </c>
    </row>
    <row r="5983" spans="8:12" x14ac:dyDescent="0.25">
      <c r="H5983" s="148" t="s">
        <v>2940</v>
      </c>
      <c r="I5983" s="148" t="s">
        <v>6962</v>
      </c>
      <c r="J5983" s="148" t="s">
        <v>6962</v>
      </c>
      <c r="K5983" s="148">
        <f t="shared" si="123"/>
        <v>0</v>
      </c>
      <c r="L5983" s="148" t="s">
        <v>9022</v>
      </c>
    </row>
    <row r="5984" spans="8:12" x14ac:dyDescent="0.25">
      <c r="H5984" s="148" t="s">
        <v>2941</v>
      </c>
      <c r="I5984" s="148" t="s">
        <v>6962</v>
      </c>
      <c r="J5984" s="148" t="s">
        <v>6962</v>
      </c>
      <c r="K5984" s="148">
        <f t="shared" si="123"/>
        <v>0</v>
      </c>
      <c r="L5984" s="148" t="s">
        <v>9022</v>
      </c>
    </row>
    <row r="5985" spans="8:12" x14ac:dyDescent="0.25">
      <c r="H5985" s="148" t="s">
        <v>2942</v>
      </c>
      <c r="I5985" s="148" t="s">
        <v>6962</v>
      </c>
      <c r="J5985" s="148" t="s">
        <v>6962</v>
      </c>
      <c r="K5985" s="148">
        <f t="shared" si="123"/>
        <v>0</v>
      </c>
      <c r="L5985" s="148" t="s">
        <v>9022</v>
      </c>
    </row>
    <row r="5986" spans="8:12" x14ac:dyDescent="0.25">
      <c r="H5986" s="148" t="s">
        <v>2943</v>
      </c>
      <c r="I5986" s="148" t="s">
        <v>6962</v>
      </c>
      <c r="J5986" s="148" t="s">
        <v>6962</v>
      </c>
      <c r="K5986" s="148">
        <f t="shared" si="123"/>
        <v>0</v>
      </c>
      <c r="L5986" s="148" t="s">
        <v>9022</v>
      </c>
    </row>
    <row r="5987" spans="8:12" x14ac:dyDescent="0.25">
      <c r="H5987" s="148" t="s">
        <v>2944</v>
      </c>
      <c r="I5987" s="148" t="s">
        <v>6962</v>
      </c>
      <c r="J5987" s="148" t="s">
        <v>6962</v>
      </c>
      <c r="K5987" s="148">
        <f t="shared" si="123"/>
        <v>0</v>
      </c>
      <c r="L5987" s="148" t="s">
        <v>9022</v>
      </c>
    </row>
    <row r="5988" spans="8:12" x14ac:dyDescent="0.25">
      <c r="H5988" s="148" t="s">
        <v>2945</v>
      </c>
      <c r="I5988" s="148" t="s">
        <v>6962</v>
      </c>
      <c r="J5988" s="148" t="s">
        <v>6962</v>
      </c>
      <c r="K5988" s="148">
        <f t="shared" si="123"/>
        <v>0</v>
      </c>
      <c r="L5988" s="148" t="s">
        <v>9022</v>
      </c>
    </row>
    <row r="5989" spans="8:12" x14ac:dyDescent="0.25">
      <c r="H5989" s="148" t="s">
        <v>2946</v>
      </c>
      <c r="I5989" s="148" t="s">
        <v>6962</v>
      </c>
      <c r="J5989" s="148" t="s">
        <v>6962</v>
      </c>
      <c r="K5989" s="148">
        <f t="shared" si="123"/>
        <v>0</v>
      </c>
      <c r="L5989" s="148" t="s">
        <v>9022</v>
      </c>
    </row>
    <row r="5990" spans="8:12" x14ac:dyDescent="0.25">
      <c r="H5990" s="148" t="s">
        <v>2947</v>
      </c>
      <c r="I5990" s="148" t="s">
        <v>6962</v>
      </c>
      <c r="J5990" s="148" t="s">
        <v>6962</v>
      </c>
      <c r="K5990" s="148">
        <f t="shared" si="123"/>
        <v>0</v>
      </c>
      <c r="L5990" s="148" t="s">
        <v>9022</v>
      </c>
    </row>
    <row r="5991" spans="8:12" x14ac:dyDescent="0.25">
      <c r="H5991" s="148" t="s">
        <v>2948</v>
      </c>
      <c r="I5991" s="148" t="s">
        <v>6962</v>
      </c>
      <c r="J5991" s="148" t="s">
        <v>6962</v>
      </c>
      <c r="K5991" s="148">
        <f t="shared" si="123"/>
        <v>0</v>
      </c>
      <c r="L5991" s="148" t="s">
        <v>9022</v>
      </c>
    </row>
    <row r="5992" spans="8:12" x14ac:dyDescent="0.25">
      <c r="H5992" s="148" t="s">
        <v>2949</v>
      </c>
      <c r="I5992" s="148" t="s">
        <v>6962</v>
      </c>
      <c r="J5992" s="148" t="s">
        <v>6962</v>
      </c>
      <c r="K5992" s="148">
        <f t="shared" si="123"/>
        <v>0</v>
      </c>
      <c r="L5992" s="148" t="s">
        <v>9022</v>
      </c>
    </row>
    <row r="5993" spans="8:12" x14ac:dyDescent="0.25">
      <c r="H5993" s="148" t="s">
        <v>2950</v>
      </c>
      <c r="I5993" s="148" t="s">
        <v>6962</v>
      </c>
      <c r="J5993" s="148" t="s">
        <v>6962</v>
      </c>
      <c r="K5993" s="148">
        <f t="shared" si="123"/>
        <v>0</v>
      </c>
      <c r="L5993" s="148" t="s">
        <v>9022</v>
      </c>
    </row>
    <row r="5994" spans="8:12" x14ac:dyDescent="0.25">
      <c r="H5994" s="148" t="s">
        <v>2951</v>
      </c>
      <c r="I5994" s="148" t="s">
        <v>6962</v>
      </c>
      <c r="J5994" s="148" t="s">
        <v>6962</v>
      </c>
      <c r="K5994" s="148">
        <f t="shared" si="123"/>
        <v>0</v>
      </c>
      <c r="L5994" s="148" t="s">
        <v>9022</v>
      </c>
    </row>
    <row r="5995" spans="8:12" x14ac:dyDescent="0.25">
      <c r="H5995" s="148" t="s">
        <v>2952</v>
      </c>
      <c r="I5995" s="148" t="s">
        <v>6962</v>
      </c>
      <c r="J5995" s="148" t="s">
        <v>6962</v>
      </c>
      <c r="K5995" s="148">
        <f t="shared" si="123"/>
        <v>0</v>
      </c>
      <c r="L5995" s="148" t="s">
        <v>9022</v>
      </c>
    </row>
    <row r="5996" spans="8:12" x14ac:dyDescent="0.25">
      <c r="H5996" s="148" t="s">
        <v>2953</v>
      </c>
      <c r="I5996" s="148" t="s">
        <v>6962</v>
      </c>
      <c r="J5996" s="148" t="s">
        <v>6962</v>
      </c>
      <c r="K5996" s="148">
        <f t="shared" si="123"/>
        <v>0</v>
      </c>
      <c r="L5996" s="148" t="s">
        <v>9022</v>
      </c>
    </row>
    <row r="5997" spans="8:12" x14ac:dyDescent="0.25">
      <c r="H5997" s="148" t="s">
        <v>2954</v>
      </c>
      <c r="I5997" s="148" t="s">
        <v>6962</v>
      </c>
      <c r="J5997" s="148" t="s">
        <v>6962</v>
      </c>
      <c r="K5997" s="148">
        <f t="shared" si="123"/>
        <v>0</v>
      </c>
      <c r="L5997" s="148" t="s">
        <v>9022</v>
      </c>
    </row>
    <row r="5998" spans="8:12" x14ac:dyDescent="0.25">
      <c r="H5998" s="148" t="s">
        <v>2955</v>
      </c>
      <c r="I5998" s="148" t="s">
        <v>6962</v>
      </c>
      <c r="J5998" s="148" t="s">
        <v>6962</v>
      </c>
      <c r="K5998" s="148">
        <f t="shared" si="123"/>
        <v>0</v>
      </c>
      <c r="L5998" s="148" t="s">
        <v>9022</v>
      </c>
    </row>
    <row r="5999" spans="8:12" x14ac:dyDescent="0.25">
      <c r="H5999" s="148" t="s">
        <v>2956</v>
      </c>
      <c r="I5999" s="148" t="s">
        <v>6962</v>
      </c>
      <c r="J5999" s="148" t="s">
        <v>6962</v>
      </c>
      <c r="K5999" s="148">
        <f t="shared" si="123"/>
        <v>0</v>
      </c>
      <c r="L5999" s="148" t="s">
        <v>9022</v>
      </c>
    </row>
    <row r="6000" spans="8:12" x14ac:dyDescent="0.25">
      <c r="H6000" s="148" t="s">
        <v>2957</v>
      </c>
      <c r="I6000" s="148" t="s">
        <v>6962</v>
      </c>
      <c r="J6000" s="148" t="s">
        <v>6962</v>
      </c>
      <c r="K6000" s="148">
        <f t="shared" si="123"/>
        <v>0</v>
      </c>
      <c r="L6000" s="148" t="s">
        <v>9022</v>
      </c>
    </row>
    <row r="6001" spans="8:12" x14ac:dyDescent="0.25">
      <c r="H6001" s="148" t="s">
        <v>2958</v>
      </c>
      <c r="I6001" s="148" t="s">
        <v>6962</v>
      </c>
      <c r="J6001" s="148" t="s">
        <v>6962</v>
      </c>
      <c r="K6001" s="148">
        <f t="shared" si="123"/>
        <v>0</v>
      </c>
      <c r="L6001" s="148" t="s">
        <v>9022</v>
      </c>
    </row>
    <row r="6002" spans="8:12" x14ac:dyDescent="0.25">
      <c r="H6002" s="148" t="s">
        <v>2959</v>
      </c>
      <c r="I6002" s="148" t="s">
        <v>6962</v>
      </c>
      <c r="J6002" s="148" t="s">
        <v>6962</v>
      </c>
      <c r="K6002" s="148">
        <f t="shared" si="123"/>
        <v>0</v>
      </c>
      <c r="L6002" s="148" t="s">
        <v>9022</v>
      </c>
    </row>
    <row r="6003" spans="8:12" x14ac:dyDescent="0.25">
      <c r="H6003" s="148" t="s">
        <v>2960</v>
      </c>
      <c r="I6003" s="148" t="s">
        <v>6962</v>
      </c>
      <c r="J6003" s="148" t="s">
        <v>6962</v>
      </c>
      <c r="K6003" s="148">
        <f t="shared" si="123"/>
        <v>0</v>
      </c>
      <c r="L6003" s="148" t="s">
        <v>9022</v>
      </c>
    </row>
    <row r="6004" spans="8:12" x14ac:dyDescent="0.25">
      <c r="H6004" s="148" t="s">
        <v>2961</v>
      </c>
      <c r="I6004" s="148" t="s">
        <v>6962</v>
      </c>
      <c r="J6004" s="148" t="s">
        <v>6962</v>
      </c>
      <c r="K6004" s="148">
        <f t="shared" si="123"/>
        <v>0</v>
      </c>
      <c r="L6004" s="148" t="s">
        <v>9022</v>
      </c>
    </row>
    <row r="6005" spans="8:12" x14ac:dyDescent="0.25">
      <c r="H6005" s="148" t="s">
        <v>2962</v>
      </c>
      <c r="I6005" s="148" t="s">
        <v>6962</v>
      </c>
      <c r="J6005" s="148" t="s">
        <v>6962</v>
      </c>
      <c r="K6005" s="148">
        <f t="shared" si="123"/>
        <v>0</v>
      </c>
      <c r="L6005" s="148" t="s">
        <v>9022</v>
      </c>
    </row>
    <row r="6006" spans="8:12" x14ac:dyDescent="0.25">
      <c r="H6006" s="148" t="s">
        <v>2963</v>
      </c>
      <c r="I6006" s="148" t="s">
        <v>6962</v>
      </c>
      <c r="J6006" s="148" t="s">
        <v>6962</v>
      </c>
      <c r="K6006" s="148">
        <f t="shared" si="123"/>
        <v>0</v>
      </c>
      <c r="L6006" s="148" t="s">
        <v>9022</v>
      </c>
    </row>
    <row r="6007" spans="8:12" x14ac:dyDescent="0.25">
      <c r="H6007" s="148" t="s">
        <v>2964</v>
      </c>
      <c r="I6007" s="148" t="s">
        <v>6962</v>
      </c>
      <c r="J6007" s="148" t="s">
        <v>6962</v>
      </c>
      <c r="K6007" s="148">
        <f t="shared" si="123"/>
        <v>0</v>
      </c>
      <c r="L6007" s="148" t="s">
        <v>9022</v>
      </c>
    </row>
    <row r="6008" spans="8:12" x14ac:dyDescent="0.25">
      <c r="H6008" s="148" t="s">
        <v>2965</v>
      </c>
      <c r="I6008" s="148" t="s">
        <v>6962</v>
      </c>
      <c r="J6008" s="148" t="s">
        <v>6962</v>
      </c>
      <c r="K6008" s="148">
        <f t="shared" si="123"/>
        <v>0</v>
      </c>
      <c r="L6008" s="148" t="s">
        <v>9022</v>
      </c>
    </row>
    <row r="6009" spans="8:12" x14ac:dyDescent="0.25">
      <c r="H6009" s="148" t="s">
        <v>2966</v>
      </c>
      <c r="I6009" s="148" t="s">
        <v>6962</v>
      </c>
      <c r="J6009" s="148" t="s">
        <v>6962</v>
      </c>
      <c r="K6009" s="148">
        <f t="shared" si="123"/>
        <v>0</v>
      </c>
      <c r="L6009" s="148" t="s">
        <v>9022</v>
      </c>
    </row>
    <row r="6010" spans="8:12" x14ac:dyDescent="0.25">
      <c r="H6010" s="148" t="s">
        <v>2967</v>
      </c>
      <c r="I6010" s="148" t="s">
        <v>6962</v>
      </c>
      <c r="J6010" s="148" t="s">
        <v>6962</v>
      </c>
      <c r="K6010" s="148">
        <f t="shared" si="123"/>
        <v>0</v>
      </c>
      <c r="L6010" s="148" t="s">
        <v>9022</v>
      </c>
    </row>
    <row r="6011" spans="8:12" x14ac:dyDescent="0.25">
      <c r="H6011" s="148" t="s">
        <v>2968</v>
      </c>
      <c r="I6011" s="148" t="s">
        <v>6962</v>
      </c>
      <c r="J6011" s="148" t="s">
        <v>6962</v>
      </c>
      <c r="K6011" s="148">
        <f t="shared" si="123"/>
        <v>0</v>
      </c>
      <c r="L6011" s="148" t="s">
        <v>9022</v>
      </c>
    </row>
    <row r="6012" spans="8:12" x14ac:dyDescent="0.25">
      <c r="H6012" s="148" t="s">
        <v>2969</v>
      </c>
      <c r="I6012" s="148" t="s">
        <v>6962</v>
      </c>
      <c r="J6012" s="148" t="s">
        <v>6962</v>
      </c>
      <c r="K6012" s="148">
        <f t="shared" si="123"/>
        <v>0</v>
      </c>
      <c r="L6012" s="148" t="s">
        <v>9022</v>
      </c>
    </row>
    <row r="6013" spans="8:12" x14ac:dyDescent="0.25">
      <c r="H6013" s="148" t="s">
        <v>2970</v>
      </c>
      <c r="I6013" s="148" t="s">
        <v>6962</v>
      </c>
      <c r="J6013" s="148" t="s">
        <v>6962</v>
      </c>
      <c r="K6013" s="148">
        <f t="shared" si="123"/>
        <v>0</v>
      </c>
      <c r="L6013" s="148" t="s">
        <v>9022</v>
      </c>
    </row>
    <row r="6014" spans="8:12" x14ac:dyDescent="0.25">
      <c r="H6014" s="148" t="s">
        <v>2971</v>
      </c>
      <c r="I6014" s="148" t="s">
        <v>6962</v>
      </c>
      <c r="J6014" s="148" t="s">
        <v>6962</v>
      </c>
      <c r="K6014" s="148">
        <f t="shared" si="123"/>
        <v>0</v>
      </c>
      <c r="L6014" s="148" t="s">
        <v>9022</v>
      </c>
    </row>
    <row r="6015" spans="8:12" x14ac:dyDescent="0.25">
      <c r="H6015" s="148" t="s">
        <v>2972</v>
      </c>
      <c r="I6015" s="148" t="s">
        <v>6962</v>
      </c>
      <c r="J6015" s="148" t="s">
        <v>6962</v>
      </c>
      <c r="K6015" s="148">
        <f t="shared" si="123"/>
        <v>0</v>
      </c>
      <c r="L6015" s="148" t="s">
        <v>9022</v>
      </c>
    </row>
    <row r="6016" spans="8:12" x14ac:dyDescent="0.25">
      <c r="H6016" s="148" t="s">
        <v>2973</v>
      </c>
      <c r="I6016" s="148" t="s">
        <v>6962</v>
      </c>
      <c r="J6016" s="148" t="s">
        <v>6962</v>
      </c>
      <c r="K6016" s="148">
        <f t="shared" si="123"/>
        <v>0</v>
      </c>
      <c r="L6016" s="148" t="s">
        <v>9022</v>
      </c>
    </row>
    <row r="6017" spans="8:12" x14ac:dyDescent="0.25">
      <c r="H6017" s="148" t="s">
        <v>2974</v>
      </c>
      <c r="I6017" s="148" t="s">
        <v>6962</v>
      </c>
      <c r="J6017" s="148" t="s">
        <v>6962</v>
      </c>
      <c r="K6017" s="148">
        <f t="shared" si="123"/>
        <v>0</v>
      </c>
      <c r="L6017" s="148" t="s">
        <v>9022</v>
      </c>
    </row>
    <row r="6018" spans="8:12" x14ac:dyDescent="0.25">
      <c r="H6018" s="148" t="s">
        <v>2975</v>
      </c>
      <c r="I6018" s="148" t="s">
        <v>6962</v>
      </c>
      <c r="J6018" s="148" t="s">
        <v>6962</v>
      </c>
      <c r="K6018" s="148">
        <f t="shared" si="123"/>
        <v>0</v>
      </c>
      <c r="L6018" s="148" t="s">
        <v>9022</v>
      </c>
    </row>
    <row r="6019" spans="8:12" x14ac:dyDescent="0.25">
      <c r="H6019" s="148" t="s">
        <v>2976</v>
      </c>
      <c r="I6019" s="148" t="s">
        <v>6962</v>
      </c>
      <c r="J6019" s="148" t="s">
        <v>6962</v>
      </c>
      <c r="K6019" s="148">
        <f t="shared" ref="K6019:K6037" si="124">+IFERROR(J6019*1,0)</f>
        <v>0</v>
      </c>
      <c r="L6019" s="148" t="s">
        <v>9022</v>
      </c>
    </row>
    <row r="6020" spans="8:12" x14ac:dyDescent="0.25">
      <c r="H6020" s="148" t="s">
        <v>2977</v>
      </c>
      <c r="I6020" s="148" t="s">
        <v>6962</v>
      </c>
      <c r="J6020" s="148" t="s">
        <v>6962</v>
      </c>
      <c r="K6020" s="148">
        <f t="shared" si="124"/>
        <v>0</v>
      </c>
      <c r="L6020" s="148" t="s">
        <v>9022</v>
      </c>
    </row>
    <row r="6021" spans="8:12" x14ac:dyDescent="0.25">
      <c r="H6021" s="148" t="s">
        <v>2978</v>
      </c>
      <c r="I6021" s="148" t="s">
        <v>6962</v>
      </c>
      <c r="J6021" s="148" t="s">
        <v>6962</v>
      </c>
      <c r="K6021" s="148">
        <f t="shared" si="124"/>
        <v>0</v>
      </c>
      <c r="L6021" s="148" t="s">
        <v>9022</v>
      </c>
    </row>
    <row r="6022" spans="8:12" x14ac:dyDescent="0.25">
      <c r="H6022" s="148" t="s">
        <v>2979</v>
      </c>
      <c r="I6022" s="148" t="s">
        <v>6962</v>
      </c>
      <c r="J6022" s="148" t="s">
        <v>6962</v>
      </c>
      <c r="K6022" s="148">
        <f t="shared" si="124"/>
        <v>0</v>
      </c>
      <c r="L6022" s="148" t="s">
        <v>9022</v>
      </c>
    </row>
    <row r="6023" spans="8:12" x14ac:dyDescent="0.25">
      <c r="H6023" s="148" t="s">
        <v>2980</v>
      </c>
      <c r="I6023" s="148" t="s">
        <v>6962</v>
      </c>
      <c r="J6023" s="148" t="s">
        <v>6962</v>
      </c>
      <c r="K6023" s="148">
        <f t="shared" si="124"/>
        <v>0</v>
      </c>
      <c r="L6023" s="148" t="s">
        <v>9022</v>
      </c>
    </row>
    <row r="6024" spans="8:12" x14ac:dyDescent="0.25">
      <c r="H6024" s="148" t="s">
        <v>2981</v>
      </c>
      <c r="I6024" s="148" t="s">
        <v>6962</v>
      </c>
      <c r="J6024" s="148" t="s">
        <v>6962</v>
      </c>
      <c r="K6024" s="148">
        <f t="shared" si="124"/>
        <v>0</v>
      </c>
      <c r="L6024" s="148" t="s">
        <v>9022</v>
      </c>
    </row>
    <row r="6025" spans="8:12" x14ac:dyDescent="0.25">
      <c r="H6025" s="148" t="s">
        <v>2982</v>
      </c>
      <c r="I6025" s="148" t="s">
        <v>6962</v>
      </c>
      <c r="J6025" s="148" t="s">
        <v>6962</v>
      </c>
      <c r="K6025" s="148">
        <f t="shared" si="124"/>
        <v>0</v>
      </c>
      <c r="L6025" s="148" t="s">
        <v>9022</v>
      </c>
    </row>
    <row r="6026" spans="8:12" x14ac:dyDescent="0.25">
      <c r="H6026" s="148" t="s">
        <v>2983</v>
      </c>
      <c r="I6026" s="148" t="s">
        <v>6962</v>
      </c>
      <c r="J6026" s="148" t="s">
        <v>6962</v>
      </c>
      <c r="K6026" s="148">
        <f t="shared" si="124"/>
        <v>0</v>
      </c>
      <c r="L6026" s="148" t="s">
        <v>9022</v>
      </c>
    </row>
    <row r="6027" spans="8:12" x14ac:dyDescent="0.25">
      <c r="H6027" s="148" t="s">
        <v>2984</v>
      </c>
      <c r="I6027" s="148" t="s">
        <v>6962</v>
      </c>
      <c r="J6027" s="148" t="s">
        <v>6962</v>
      </c>
      <c r="K6027" s="148">
        <f t="shared" si="124"/>
        <v>0</v>
      </c>
      <c r="L6027" s="148" t="s">
        <v>9022</v>
      </c>
    </row>
    <row r="6028" spans="8:12" x14ac:dyDescent="0.25">
      <c r="H6028" s="148" t="s">
        <v>2985</v>
      </c>
      <c r="I6028" s="148" t="s">
        <v>6962</v>
      </c>
      <c r="J6028" s="148" t="s">
        <v>6962</v>
      </c>
      <c r="K6028" s="148">
        <f t="shared" si="124"/>
        <v>0</v>
      </c>
      <c r="L6028" s="148" t="s">
        <v>9022</v>
      </c>
    </row>
    <row r="6029" spans="8:12" x14ac:dyDescent="0.25">
      <c r="H6029" s="148" t="s">
        <v>2986</v>
      </c>
      <c r="I6029" s="148" t="s">
        <v>6962</v>
      </c>
      <c r="J6029" s="148" t="s">
        <v>6962</v>
      </c>
      <c r="K6029" s="148">
        <f t="shared" si="124"/>
        <v>0</v>
      </c>
      <c r="L6029" s="148" t="s">
        <v>9022</v>
      </c>
    </row>
    <row r="6030" spans="8:12" x14ac:dyDescent="0.25">
      <c r="H6030" s="148" t="s">
        <v>2987</v>
      </c>
      <c r="I6030" s="148" t="s">
        <v>6962</v>
      </c>
      <c r="J6030" s="148" t="s">
        <v>6962</v>
      </c>
      <c r="K6030" s="148">
        <f t="shared" si="124"/>
        <v>0</v>
      </c>
      <c r="L6030" s="148" t="s">
        <v>9022</v>
      </c>
    </row>
    <row r="6031" spans="8:12" x14ac:dyDescent="0.25">
      <c r="H6031" s="148" t="s">
        <v>2988</v>
      </c>
      <c r="I6031" s="148" t="s">
        <v>6962</v>
      </c>
      <c r="J6031" s="148" t="s">
        <v>6962</v>
      </c>
      <c r="K6031" s="148">
        <f t="shared" si="124"/>
        <v>0</v>
      </c>
      <c r="L6031" s="148" t="s">
        <v>9022</v>
      </c>
    </row>
    <row r="6032" spans="8:12" x14ac:dyDescent="0.25">
      <c r="H6032" s="148" t="s">
        <v>2989</v>
      </c>
      <c r="I6032" s="148" t="s">
        <v>6962</v>
      </c>
      <c r="J6032" s="148" t="s">
        <v>6962</v>
      </c>
      <c r="K6032" s="148">
        <f t="shared" si="124"/>
        <v>0</v>
      </c>
      <c r="L6032" s="148" t="s">
        <v>9022</v>
      </c>
    </row>
    <row r="6033" spans="8:12" x14ac:dyDescent="0.25">
      <c r="H6033" s="148" t="s">
        <v>2990</v>
      </c>
      <c r="I6033" s="148" t="s">
        <v>6962</v>
      </c>
      <c r="J6033" s="148" t="s">
        <v>6962</v>
      </c>
      <c r="K6033" s="148">
        <f t="shared" si="124"/>
        <v>0</v>
      </c>
      <c r="L6033" s="148" t="s">
        <v>9022</v>
      </c>
    </row>
    <row r="6034" spans="8:12" x14ac:dyDescent="0.25">
      <c r="H6034" s="148" t="s">
        <v>2991</v>
      </c>
      <c r="I6034" s="148" t="s">
        <v>6962</v>
      </c>
      <c r="J6034" s="148" t="s">
        <v>6962</v>
      </c>
      <c r="K6034" s="148">
        <f t="shared" si="124"/>
        <v>0</v>
      </c>
      <c r="L6034" s="148" t="s">
        <v>9022</v>
      </c>
    </row>
    <row r="6035" spans="8:12" x14ac:dyDescent="0.25">
      <c r="H6035" s="148" t="s">
        <v>2992</v>
      </c>
      <c r="I6035" s="148" t="s">
        <v>6962</v>
      </c>
      <c r="J6035" s="148" t="s">
        <v>6962</v>
      </c>
      <c r="K6035" s="148">
        <f t="shared" si="124"/>
        <v>0</v>
      </c>
      <c r="L6035" s="148" t="s">
        <v>9022</v>
      </c>
    </row>
    <row r="6036" spans="8:12" x14ac:dyDescent="0.25">
      <c r="H6036" s="148" t="s">
        <v>2993</v>
      </c>
      <c r="I6036" s="148" t="s">
        <v>6962</v>
      </c>
      <c r="J6036" s="148" t="s">
        <v>6962</v>
      </c>
      <c r="K6036" s="148">
        <f t="shared" si="124"/>
        <v>0</v>
      </c>
      <c r="L6036" s="148" t="s">
        <v>9022</v>
      </c>
    </row>
    <row r="6037" spans="8:12" x14ac:dyDescent="0.25">
      <c r="H6037" s="148" t="s">
        <v>2994</v>
      </c>
      <c r="I6037" s="148" t="s">
        <v>6962</v>
      </c>
      <c r="J6037" s="148" t="s">
        <v>6962</v>
      </c>
      <c r="K6037" s="148">
        <f t="shared" si="124"/>
        <v>0</v>
      </c>
      <c r="L6037" s="148" t="s">
        <v>9022</v>
      </c>
    </row>
  </sheetData>
  <autoFilter ref="A1:L6037" xr:uid="{00000000-0009-0000-0000-000011000000}"/>
  <sortState xmlns:xlrd2="http://schemas.microsoft.com/office/spreadsheetml/2017/richdata2" ref="A2:F926">
    <sortCondition ref="C2:C9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INICIO</vt:lpstr>
      <vt:lpstr>CARGA DE DATOS</vt:lpstr>
      <vt:lpstr>FACTURADOR</vt:lpstr>
      <vt:lpstr>Datos IC y OC</vt:lpstr>
      <vt:lpstr>RESULTADOS</vt:lpstr>
      <vt:lpstr>RESULTADOS Fact</vt:lpstr>
      <vt:lpstr>Lecturas</vt:lpstr>
      <vt:lpstr>Salida</vt:lpstr>
      <vt:lpstr>Matriz Fact</vt:lpstr>
      <vt:lpstr>Matriz</vt:lpstr>
      <vt:lpstr>Determinación de Impuestos</vt:lpstr>
      <vt:lpstr>Resume Determinación de Tarifas</vt:lpstr>
      <vt:lpstr>ZTDM_ARBOL_DES_D</vt:lpstr>
      <vt:lpstr>Datos</vt:lpstr>
      <vt:lpstr>Validaciones</vt:lpstr>
      <vt:lpstr>Gr.Estr.Reg.</vt:lpstr>
      <vt:lpstr>Unidades de Lectura</vt:lpstr>
      <vt:lpstr>Hoja1</vt:lpstr>
      <vt:lpstr>CG.Contratos</vt:lpstr>
      <vt:lpstr>CIIU</vt:lpstr>
      <vt:lpstr>Completo</vt:lpstr>
      <vt:lpstr>CONDADOS</vt:lpstr>
      <vt:lpstr>Contratos</vt:lpstr>
      <vt:lpstr>Cooperativa</vt:lpstr>
      <vt:lpstr>DP.BENEFICIOS</vt:lpstr>
      <vt:lpstr>DP.CATCTA</vt:lpstr>
      <vt:lpstr>DP.CDC</vt:lpstr>
      <vt:lpstr>DP.IMP</vt:lpstr>
      <vt:lpstr>DP.NTENSION</vt:lpstr>
      <vt:lpstr>DP.TIPOTAR</vt:lpstr>
      <vt:lpstr>GD.1.CATCTA</vt:lpstr>
      <vt:lpstr>GD.1.IMP</vt:lpstr>
      <vt:lpstr>GD.2.CATCTA</vt:lpstr>
      <vt:lpstr>GD.2.IMP</vt:lpstr>
      <vt:lpstr>GD.3.CATCTA</vt:lpstr>
      <vt:lpstr>GD.3.IMP</vt:lpstr>
      <vt:lpstr>GD.CDC</vt:lpstr>
      <vt:lpstr>GD.G002.BENEFICIOS</vt:lpstr>
      <vt:lpstr>GD.G003.BENEFICIOS</vt:lpstr>
      <vt:lpstr>GD.G004.BENEFICIOS</vt:lpstr>
      <vt:lpstr>GD.G004.NTENSION</vt:lpstr>
      <vt:lpstr>GD.G005.BENEFICIOS</vt:lpstr>
      <vt:lpstr>GD.G006.BENEFICIOS</vt:lpstr>
      <vt:lpstr>GD.G006.NTENSION</vt:lpstr>
      <vt:lpstr>GD.NTENSION</vt:lpstr>
      <vt:lpstr>GD.PROSU</vt:lpstr>
      <vt:lpstr>GD.TIPOTAR</vt:lpstr>
      <vt:lpstr>GUMEoA</vt:lpstr>
      <vt:lpstr>PJ.1.CATCTA</vt:lpstr>
      <vt:lpstr>PJ.2.CATCTA</vt:lpstr>
      <vt:lpstr>PJ.CDC</vt:lpstr>
      <vt:lpstr>PJ.G002.BENEFICIOS</vt:lpstr>
      <vt:lpstr>PJ.G003.BENEFICIOS</vt:lpstr>
      <vt:lpstr>PJ.IMP</vt:lpstr>
      <vt:lpstr>PJ.NTENSION</vt:lpstr>
      <vt:lpstr>PJ.PROSU</vt:lpstr>
      <vt:lpstr>PJ.TIPOTAR</vt:lpstr>
      <vt:lpstr>T.Cta.Cto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hlussiatti</dc:creator>
  <cp:lastModifiedBy>Martín Jesús Fernández</cp:lastModifiedBy>
  <dcterms:created xsi:type="dcterms:W3CDTF">2023-06-06T09:47:55Z</dcterms:created>
  <dcterms:modified xsi:type="dcterms:W3CDTF">2024-04-18T17:06:58Z</dcterms:modified>
</cp:coreProperties>
</file>